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LSZETO\Downloads\QR BCAR excels\"/>
    </mc:Choice>
  </mc:AlternateContent>
  <xr:revisionPtr revIDLastSave="0" documentId="13_ncr:1_{9C83B113-05EB-4CE1-A3CC-8DFFFB75E696}" xr6:coauthVersionLast="47" xr6:coauthVersionMax="47" xr10:uidLastSave="{00000000-0000-0000-0000-000000000000}"/>
  <bookViews>
    <workbookView xWindow="2415" yWindow="1605" windowWidth="28800" windowHeight="15240" tabRatio="842" xr2:uid="{04B6074A-DD1E-438D-A125-6B514672DBF7}"/>
  </bookViews>
  <sheets>
    <sheet name="Attestation" sheetId="90" r:id="rId1"/>
    <sheet name="Liste tableaux" sheetId="1" r:id="rId2"/>
    <sheet name="10.010" sheetId="2" r:id="rId3"/>
    <sheet name="10.011" sheetId="3" r:id="rId4"/>
    <sheet name="10.020" sheetId="4" r:id="rId5"/>
    <sheet name="10.030" sheetId="5" r:id="rId6"/>
    <sheet name="10.040" sheetId="6" r:id="rId7"/>
    <sheet name="10.041" sheetId="7" r:id="rId8"/>
    <sheet name="10.050" sheetId="8" r:id="rId9"/>
    <sheet name="10.060" sheetId="9" r:id="rId10"/>
    <sheet name="10.070" sheetId="10" r:id="rId11"/>
    <sheet name="10.080" sheetId="11" r:id="rId12"/>
    <sheet name="10.090" sheetId="12" r:id="rId13"/>
    <sheet name="10.100 (Nouveau tableau)" sheetId="91" r:id="rId14"/>
    <sheet name="20.020" sheetId="14" r:id="rId15"/>
    <sheet name="20.010" sheetId="13" r:id="rId16"/>
    <sheet name="20.030" sheetId="15" r:id="rId17"/>
    <sheet name="30.010" sheetId="16" r:id="rId18"/>
    <sheet name="40.010" sheetId="17" r:id="rId19"/>
    <sheet name="40.020" sheetId="18" r:id="rId20"/>
    <sheet name="40.030" sheetId="19" r:id="rId21"/>
    <sheet name="40.040" sheetId="20" r:id="rId22"/>
    <sheet name="40.050" sheetId="21" r:id="rId23"/>
    <sheet name="40.060" sheetId="22" r:id="rId24"/>
    <sheet name="40.070" sheetId="23" r:id="rId25"/>
    <sheet name="40.080" sheetId="24" r:id="rId26"/>
    <sheet name="40.090" sheetId="25" r:id="rId27"/>
    <sheet name="40.100" sheetId="26" r:id="rId28"/>
    <sheet name="40.110" sheetId="27" r:id="rId29"/>
    <sheet name="40.120" sheetId="28" r:id="rId30"/>
    <sheet name="40.130" sheetId="29" r:id="rId31"/>
    <sheet name="40.140" sheetId="30" r:id="rId32"/>
    <sheet name="40.150" sheetId="31" r:id="rId33"/>
    <sheet name="40.160" sheetId="32" r:id="rId34"/>
    <sheet name="40.170" sheetId="33" r:id="rId35"/>
    <sheet name="40.180" sheetId="34" r:id="rId36"/>
    <sheet name="40.190" sheetId="35" r:id="rId37"/>
    <sheet name="40.200" sheetId="36" r:id="rId38"/>
    <sheet name="40.210" sheetId="37" r:id="rId39"/>
    <sheet name="40.220" sheetId="38" r:id="rId40"/>
    <sheet name="40.220a" sheetId="39" r:id="rId41"/>
    <sheet name="40.220b" sheetId="40" r:id="rId42"/>
    <sheet name="40.230" sheetId="41" r:id="rId43"/>
    <sheet name="40.240" sheetId="44" r:id="rId44"/>
    <sheet name="40.250a" sheetId="92" r:id="rId45"/>
    <sheet name="40.250b" sheetId="42" r:id="rId46"/>
    <sheet name="40.260" sheetId="43" r:id="rId47"/>
    <sheet name="40.270" sheetId="45" r:id="rId48"/>
    <sheet name="40.280" sheetId="46" r:id="rId49"/>
    <sheet name="40.290" sheetId="47" r:id="rId50"/>
    <sheet name="60.010" sheetId="48" r:id="rId51"/>
    <sheet name="70.010" sheetId="49" r:id="rId52"/>
    <sheet name="50.010" sheetId="50" r:id="rId53"/>
    <sheet name="50.020" sheetId="51" r:id="rId54"/>
    <sheet name="50.030" sheetId="52" r:id="rId55"/>
    <sheet name="50.040" sheetId="53" r:id="rId56"/>
    <sheet name="50.050" sheetId="54" r:id="rId57"/>
    <sheet name="50.060" sheetId="55" r:id="rId58"/>
    <sheet name="50.070" sheetId="56" r:id="rId59"/>
    <sheet name="50.080" sheetId="57" r:id="rId60"/>
    <sheet name="50.090" sheetId="58" r:id="rId61"/>
    <sheet name="50.100" sheetId="59" r:id="rId62"/>
    <sheet name="50.110" sheetId="60" r:id="rId63"/>
    <sheet name="50.120" sheetId="61" r:id="rId64"/>
    <sheet name="50.130" sheetId="62" r:id="rId65"/>
    <sheet name="50.140" sheetId="63" r:id="rId66"/>
    <sheet name="50.150" sheetId="64" r:id="rId67"/>
    <sheet name="50.160" sheetId="65" r:id="rId68"/>
    <sheet name="50.170" sheetId="66" r:id="rId69"/>
    <sheet name="50.180" sheetId="67" r:id="rId70"/>
    <sheet name="50.190" sheetId="68" r:id="rId71"/>
    <sheet name="50.200" sheetId="69" r:id="rId72"/>
    <sheet name="50.210" sheetId="70" r:id="rId73"/>
    <sheet name="50.220" sheetId="71" r:id="rId74"/>
    <sheet name="50.230" sheetId="72" r:id="rId75"/>
    <sheet name="50.240" sheetId="73" r:id="rId76"/>
    <sheet name="50.250" sheetId="74" r:id="rId77"/>
    <sheet name="50.250a" sheetId="75" r:id="rId78"/>
    <sheet name="50.250b" sheetId="76" r:id="rId79"/>
    <sheet name="50.260" sheetId="77" r:id="rId80"/>
    <sheet name="50.270" sheetId="78" r:id="rId81"/>
    <sheet name="50.280" sheetId="79" r:id="rId82"/>
    <sheet name="50.290" sheetId="80" r:id="rId83"/>
    <sheet name="60.020" sheetId="81" r:id="rId84"/>
    <sheet name="60.030" sheetId="82" r:id="rId85"/>
    <sheet name="70.020" sheetId="83" r:id="rId86"/>
    <sheet name="70.030" sheetId="84" r:id="rId87"/>
    <sheet name="70.040" sheetId="85" r:id="rId88"/>
    <sheet name="80.010" sheetId="88" r:id="rId89"/>
    <sheet name="90.010" sheetId="89" r:id="rId90"/>
  </sheets>
  <definedNames>
    <definedName name="\a">#N/A</definedName>
    <definedName name="\b">#N/A</definedName>
    <definedName name="\c">#N/A</definedName>
    <definedName name="\d">#N/A</definedName>
    <definedName name="\e">#N/A</definedName>
    <definedName name="\f">#N/A</definedName>
    <definedName name="\g">#N/A</definedName>
    <definedName name="\h">#N/A</definedName>
    <definedName name="\i">#N/A</definedName>
    <definedName name="\j">#N/A</definedName>
    <definedName name="\k">#N/A</definedName>
    <definedName name="\l">#N/A</definedName>
    <definedName name="\p">#N/A</definedName>
    <definedName name="\Q" localSheetId="13">#REF!</definedName>
    <definedName name="\Q" localSheetId="0">#REF!</definedName>
    <definedName name="\Q">#REF!</definedName>
    <definedName name="\R" localSheetId="13">#REF!</definedName>
    <definedName name="\R" localSheetId="0">#REF!</definedName>
    <definedName name="\R">#REF!</definedName>
    <definedName name="\Z" localSheetId="0">#REF!</definedName>
    <definedName name="\Z">#REF!</definedName>
    <definedName name="_____________CAR1">#N/A</definedName>
    <definedName name="_____________CAR2">#N/A</definedName>
    <definedName name="_____________CAR3">#N/A</definedName>
    <definedName name="_____________CAR4">#N/A</definedName>
    <definedName name="_____________CAR5">#N/A</definedName>
    <definedName name="____________CAR1">#N/A</definedName>
    <definedName name="____________CAR2">#N/A</definedName>
    <definedName name="____________CAR3">#N/A</definedName>
    <definedName name="____________CAR4">#N/A</definedName>
    <definedName name="____________CAR5">#N/A</definedName>
    <definedName name="___________CAR1">#N/A</definedName>
    <definedName name="___________CAR2">#N/A</definedName>
    <definedName name="___________CAR3">#N/A</definedName>
    <definedName name="___________CAR4">#N/A</definedName>
    <definedName name="___________CAR5">#N/A</definedName>
    <definedName name="__________CAR1">#N/A</definedName>
    <definedName name="__________CAR2">#N/A</definedName>
    <definedName name="__________CAR3">#N/A</definedName>
    <definedName name="__________CAR4">#N/A</definedName>
    <definedName name="__________CAR5">#N/A</definedName>
    <definedName name="_________CAR1">#N/A</definedName>
    <definedName name="_________CAR2">#N/A</definedName>
    <definedName name="_________CAR3">#N/A</definedName>
    <definedName name="_________CAR4">#N/A</definedName>
    <definedName name="_________CAR5">#N/A</definedName>
    <definedName name="________CAR1">#N/A</definedName>
    <definedName name="________CAR2">#N/A</definedName>
    <definedName name="________CAR3">#N/A</definedName>
    <definedName name="________CAR4">#N/A</definedName>
    <definedName name="________CAR5">#N/A</definedName>
    <definedName name="_______CAR1">#N/A</definedName>
    <definedName name="_______CAR2">#N/A</definedName>
    <definedName name="_______CAR3">#N/A</definedName>
    <definedName name="_______CAR4">#N/A</definedName>
    <definedName name="_______CAR5">#N/A</definedName>
    <definedName name="______CAR1">#N/A</definedName>
    <definedName name="______CAR2">#N/A</definedName>
    <definedName name="______CAR3">#N/A</definedName>
    <definedName name="______CAR4">#N/A</definedName>
    <definedName name="______CAR5">#N/A</definedName>
    <definedName name="_____CAR1">#N/A</definedName>
    <definedName name="_____CAR2">#N/A</definedName>
    <definedName name="_____CAR3">#N/A</definedName>
    <definedName name="_____CAR4">#N/A</definedName>
    <definedName name="_____CAR5">#N/A</definedName>
    <definedName name="____CAR1">#N/A</definedName>
    <definedName name="____CAR2">#N/A</definedName>
    <definedName name="____CAR3">#N/A</definedName>
    <definedName name="____CAR4">#N/A</definedName>
    <definedName name="____CAR5">#N/A</definedName>
    <definedName name="___CAR1">#N/A</definedName>
    <definedName name="___CAR2">#N/A</definedName>
    <definedName name="___CAR3">#N/A</definedName>
    <definedName name="___CAR4">#N/A</definedName>
    <definedName name="___CAR5">#N/A</definedName>
    <definedName name="___PG94040" localSheetId="0">#REF!</definedName>
    <definedName name="___PG94040">#REF!</definedName>
    <definedName name="___PG940400">#REF!</definedName>
    <definedName name="__CAR1">#N/A</definedName>
    <definedName name="__CAR2">#N/A</definedName>
    <definedName name="__CAR3">#N/A</definedName>
    <definedName name="__CAR4">#N/A</definedName>
    <definedName name="__CAR5">#N/A</definedName>
    <definedName name="_1" hidden="1">#REF!</definedName>
    <definedName name="_CAR1">#N/A</definedName>
    <definedName name="_CAR2">#N/A</definedName>
    <definedName name="_CAR3">#N/A</definedName>
    <definedName name="_CAR4">#N/A</definedName>
    <definedName name="_CAR5">#N/A</definedName>
    <definedName name="_DATE">#N/A</definedName>
    <definedName name="_Fil" hidden="1">#REF!</definedName>
    <definedName name="_Fill" localSheetId="0" hidden="1">#REF!</definedName>
    <definedName name="_Fill" hidden="1">#REF!</definedName>
    <definedName name="_Filll" hidden="1">#REF!</definedName>
    <definedName name="_FOOTER">#N/A</definedName>
    <definedName name="_Key1" hidden="1">#REF!</definedName>
    <definedName name="_key2" hidden="1">#REF!</definedName>
    <definedName name="_keys" hidden="1">#REF!</definedName>
    <definedName name="_NAME">#N/A</definedName>
    <definedName name="_Order1" hidden="1">255</definedName>
    <definedName name="_Order2" hidden="1">255</definedName>
    <definedName name="_Parse_In" hidden="1">#REF!</definedName>
    <definedName name="_Parse_In2" hidden="1">#REF!</definedName>
    <definedName name="_Regression_Int" localSheetId="0" hidden="1">1</definedName>
    <definedName name="_Sort" hidden="1">#REF!</definedName>
    <definedName name="_Sort2" hidden="1">#REF!</definedName>
    <definedName name="a">#REF!</definedName>
    <definedName name="abd">#REF!</definedName>
    <definedName name="ads">#REF!</definedName>
    <definedName name="ALL_PAGES">#REF!</definedName>
    <definedName name="angie" localSheetId="0">#N/A</definedName>
    <definedName name="angie">#N/A</definedName>
    <definedName name="anscount" hidden="1">1</definedName>
    <definedName name="asd">#REF!</definedName>
    <definedName name="asdf">#REF!</definedName>
    <definedName name="Asset">#REF!</definedName>
    <definedName name="Asset2">#REF!</definedName>
    <definedName name="AssetNP">#REF!</definedName>
    <definedName name="C_1_Ci" localSheetId="0">#REF!</definedName>
    <definedName name="C_1_Ci">#REF!</definedName>
    <definedName name="C_1_Cii" localSheetId="0">#REF!</definedName>
    <definedName name="C_1_Cii">#REF!</definedName>
    <definedName name="Capital_Subs">#REF!</definedName>
    <definedName name="CAR3_1_3">#N/A</definedName>
    <definedName name="CAR3_2_3">#N/A</definedName>
    <definedName name="CAR3_3_3">#N/A</definedName>
    <definedName name="CAR4APPI">#N/A</definedName>
    <definedName name="CAR4APPII">#N/A</definedName>
    <definedName name="CAR4APPIII">#N/A</definedName>
    <definedName name="CAR4APPIV">#N/A</definedName>
    <definedName name="Claim">#REF!</definedName>
    <definedName name="ClaimNP">#REF!</definedName>
    <definedName name="Company_Name" localSheetId="0">#REF!</definedName>
    <definedName name="Company_Name">#REF!</definedName>
    <definedName name="COVER">#N/A</definedName>
    <definedName name="D2040010121">#REF!</definedName>
    <definedName name="data">#REF!</definedName>
    <definedName name="dataAMF">#REF!</definedName>
    <definedName name="DataMR">#REF!</definedName>
    <definedName name="DataRange">#REF!</definedName>
    <definedName name="DataRange2">#REF!</definedName>
    <definedName name="Date" localSheetId="0">#REF!</definedName>
    <definedName name="Date">#REF!</definedName>
    <definedName name="Derivatives" localSheetId="0">#REF!</definedName>
    <definedName name="Derivatives">#REF!</definedName>
    <definedName name="DPA_1351" localSheetId="13">#REF!</definedName>
    <definedName name="DPA_1351">#REF!</definedName>
    <definedName name="DPA_1359" localSheetId="13">#REF!</definedName>
    <definedName name="DPA_1359">#REF!</definedName>
    <definedName name="DPA_1727" localSheetId="13">#REF!</definedName>
    <definedName name="DPA_1727">#REF!</definedName>
    <definedName name="DPA_22222222" localSheetId="13">#REF!</definedName>
    <definedName name="DPA_22222222">#REF!</definedName>
    <definedName name="DPA_7040" localSheetId="13">#REF!</definedName>
    <definedName name="DPA_7040">#REF!</definedName>
    <definedName name="DPA_7041" localSheetId="13">#REF!</definedName>
    <definedName name="DPA_7041">#REF!</definedName>
    <definedName name="DPA_7042" localSheetId="13">#REF!</definedName>
    <definedName name="DPA_7042">#REF!</definedName>
    <definedName name="DPA_7043" localSheetId="13">#REF!</definedName>
    <definedName name="DPA_7043">#REF!</definedName>
    <definedName name="DPA_7044" localSheetId="13">#REF!</definedName>
    <definedName name="DPA_7044">#REF!</definedName>
    <definedName name="DPA_7045" localSheetId="13">#REF!</definedName>
    <definedName name="DPA_7045">#REF!</definedName>
    <definedName name="DPA_7046" localSheetId="13">#REF!</definedName>
    <definedName name="DPA_7046">#REF!</definedName>
    <definedName name="DPA_7047" localSheetId="13">#REF!</definedName>
    <definedName name="DPA_7047">#REF!</definedName>
    <definedName name="DPA_7048" localSheetId="13">#REF!</definedName>
    <definedName name="DPA_7048">#REF!</definedName>
    <definedName name="DPA_7049" localSheetId="13">#REF!</definedName>
    <definedName name="DPA_7049">#REF!</definedName>
    <definedName name="DPA_7050" localSheetId="13">#REF!</definedName>
    <definedName name="DPA_7050">#REF!</definedName>
    <definedName name="DPA_7051" localSheetId="13">#REF!</definedName>
    <definedName name="DPA_7051">#REF!</definedName>
    <definedName name="DPA_7052" localSheetId="13">#REF!</definedName>
    <definedName name="DPA_7052">#REF!</definedName>
    <definedName name="DPA_7053" localSheetId="13">#REF!</definedName>
    <definedName name="DPA_7053">#REF!</definedName>
    <definedName name="DPA_7054" localSheetId="13">#REF!</definedName>
    <definedName name="DPA_7054">#REF!</definedName>
    <definedName name="DPA_7055" localSheetId="13">#REF!</definedName>
    <definedName name="DPA_7055">#REF!</definedName>
    <definedName name="DPA_7056" localSheetId="13">#REF!</definedName>
    <definedName name="DPA_7056">#REF!</definedName>
    <definedName name="DPA_7057" localSheetId="13">#REF!</definedName>
    <definedName name="DPA_7057">#REF!</definedName>
    <definedName name="DPA_7058" localSheetId="13">#REF!</definedName>
    <definedName name="DPA_7058">#REF!</definedName>
    <definedName name="DPA_7059" localSheetId="13">#REF!</definedName>
    <definedName name="DPA_7059">#REF!</definedName>
    <definedName name="DPA_7060" localSheetId="13">#REF!</definedName>
    <definedName name="DPA_7060">#REF!</definedName>
    <definedName name="DPA_7061" localSheetId="13">#REF!</definedName>
    <definedName name="DPA_7061">#REF!</definedName>
    <definedName name="DPA_7062" localSheetId="13">#REF!</definedName>
    <definedName name="DPA_7062">#REF!</definedName>
    <definedName name="DPA_7063" localSheetId="13">#REF!</definedName>
    <definedName name="DPA_7063">#REF!</definedName>
    <definedName name="DPA_7064" localSheetId="13">#REF!</definedName>
    <definedName name="DPA_7064">#REF!</definedName>
    <definedName name="DPA_7065" localSheetId="13">#REF!</definedName>
    <definedName name="DPA_7065">#REF!</definedName>
    <definedName name="DPA_7066" localSheetId="13">#REF!</definedName>
    <definedName name="DPA_7066">#REF!</definedName>
    <definedName name="DPA_7067" localSheetId="13">#REF!</definedName>
    <definedName name="DPA_7067">#REF!</definedName>
    <definedName name="DPA_7068" localSheetId="13">#REF!</definedName>
    <definedName name="DPA_7068">#REF!</definedName>
    <definedName name="DPA_7069" localSheetId="13">#REF!</definedName>
    <definedName name="DPA_7069">#REF!</definedName>
    <definedName name="DPA_7070" localSheetId="13">#REF!</definedName>
    <definedName name="DPA_7070">#REF!</definedName>
    <definedName name="DPA_7071" localSheetId="13">#REF!</definedName>
    <definedName name="DPA_7071">#REF!</definedName>
    <definedName name="DPA_7072" localSheetId="13">#REF!</definedName>
    <definedName name="DPA_7072">#REF!</definedName>
    <definedName name="DPA_7073" localSheetId="13">#REF!</definedName>
    <definedName name="DPA_7073">#REF!</definedName>
    <definedName name="DPA_7074" localSheetId="13">#REF!</definedName>
    <definedName name="DPA_7074">#REF!</definedName>
    <definedName name="DPA_7075" localSheetId="13">#REF!</definedName>
    <definedName name="DPA_7075">#REF!</definedName>
    <definedName name="DPA_7076" localSheetId="13">#REF!</definedName>
    <definedName name="DPA_7076">#REF!</definedName>
    <definedName name="DPA_7077" localSheetId="13">#REF!</definedName>
    <definedName name="DPA_7077">#REF!</definedName>
    <definedName name="DPA_7078" localSheetId="13">#REF!</definedName>
    <definedName name="DPA_7078">#REF!</definedName>
    <definedName name="DPA_7079" localSheetId="13">#REF!</definedName>
    <definedName name="DPA_7079">#REF!</definedName>
    <definedName name="DPA_7080" localSheetId="13">#REF!</definedName>
    <definedName name="DPA_7080">#REF!</definedName>
    <definedName name="DPA_7081" localSheetId="13">#REF!</definedName>
    <definedName name="DPA_7081">#REF!</definedName>
    <definedName name="DPA_7106" localSheetId="13">#REF!</definedName>
    <definedName name="DPA_7106">#REF!</definedName>
    <definedName name="DPA_7107" localSheetId="13">#REF!</definedName>
    <definedName name="DPA_7107">#REF!</definedName>
    <definedName name="DPA_7108" localSheetId="13">#REF!</definedName>
    <definedName name="DPA_7108">#REF!</definedName>
    <definedName name="DPA_7109" localSheetId="13">#REF!</definedName>
    <definedName name="DPA_7109">#REF!</definedName>
    <definedName name="DPA_7110" localSheetId="13">#REF!</definedName>
    <definedName name="DPA_7110">#REF!</definedName>
    <definedName name="DPA_7111" localSheetId="13">#REF!</definedName>
    <definedName name="DPA_7111">#REF!</definedName>
    <definedName name="DPA_7112" localSheetId="13">#REF!</definedName>
    <definedName name="DPA_7112">#REF!</definedName>
    <definedName name="DPA_7113" localSheetId="13">#REF!</definedName>
    <definedName name="DPA_7113">#REF!</definedName>
    <definedName name="DPA_7114" localSheetId="13">#REF!</definedName>
    <definedName name="DPA_7114">#REF!</definedName>
    <definedName name="DPA_7115" localSheetId="13">#REF!</definedName>
    <definedName name="DPA_7115">#REF!</definedName>
    <definedName name="DPA_7116" localSheetId="13">#REF!</definedName>
    <definedName name="DPA_7116">#REF!</definedName>
    <definedName name="DPA_7117" localSheetId="13">#REF!</definedName>
    <definedName name="DPA_7117">#REF!</definedName>
    <definedName name="DPA_7118" localSheetId="13">#REF!</definedName>
    <definedName name="DPA_7118">#REF!</definedName>
    <definedName name="DPA_7119" localSheetId="13">#REF!</definedName>
    <definedName name="DPA_7119">#REF!</definedName>
    <definedName name="DPA_7120" localSheetId="13">#REF!</definedName>
    <definedName name="DPA_7120">#REF!</definedName>
    <definedName name="DPA_7121" localSheetId="13">#REF!</definedName>
    <definedName name="DPA_7121">#REF!</definedName>
    <definedName name="DPA_7122" localSheetId="13">#REF!</definedName>
    <definedName name="DPA_7122">#REF!</definedName>
    <definedName name="DPA_7123" localSheetId="13">#REF!</definedName>
    <definedName name="DPA_7123">#REF!</definedName>
    <definedName name="DPA_7124" localSheetId="13">#REF!</definedName>
    <definedName name="DPA_7124">#REF!</definedName>
    <definedName name="DPA_7125" localSheetId="13">#REF!</definedName>
    <definedName name="DPA_7125">#REF!</definedName>
    <definedName name="DPA_7126" localSheetId="13">#REF!</definedName>
    <definedName name="DPA_7126">#REF!</definedName>
    <definedName name="DPA_7128" localSheetId="13">#REF!</definedName>
    <definedName name="DPA_7128">#REF!</definedName>
    <definedName name="DPA_7129" localSheetId="13">#REF!</definedName>
    <definedName name="DPA_7129">#REF!</definedName>
    <definedName name="DPA_7130" localSheetId="13">#REF!</definedName>
    <definedName name="DPA_7130">#REF!</definedName>
    <definedName name="DPA_7131" localSheetId="13">#REF!</definedName>
    <definedName name="DPA_7131">#REF!</definedName>
    <definedName name="DPA_7132" localSheetId="13">#REF!</definedName>
    <definedName name="DPA_7132">#REF!</definedName>
    <definedName name="DPA_8687" localSheetId="13">#REF!</definedName>
    <definedName name="DPA_8687">#REF!</definedName>
    <definedName name="DPA_8688" localSheetId="13">#REF!</definedName>
    <definedName name="DPA_8688">#REF!</definedName>
    <definedName name="DPA_8689" localSheetId="13">#REF!</definedName>
    <definedName name="DPA_8689">#REF!</definedName>
    <definedName name="DPA_8690" localSheetId="13">#REF!</definedName>
    <definedName name="DPA_8690">#REF!</definedName>
    <definedName name="DPA_8691" localSheetId="13">#REF!</definedName>
    <definedName name="DPA_8691">#REF!</definedName>
    <definedName name="DPA_8692" localSheetId="13">#REF!</definedName>
    <definedName name="DPA_8692">#REF!</definedName>
    <definedName name="DPA_8693" localSheetId="13">#REF!</definedName>
    <definedName name="DPA_8693">#REF!</definedName>
    <definedName name="DPA_8694" localSheetId="13">#REF!</definedName>
    <definedName name="DPA_8694">#REF!</definedName>
    <definedName name="DPA_8695" localSheetId="13">#REF!</definedName>
    <definedName name="DPA_8695">#REF!</definedName>
    <definedName name="DPA_8696" localSheetId="13">#REF!</definedName>
    <definedName name="DPA_8696">#REF!</definedName>
    <definedName name="DPA_8697" localSheetId="13">#REF!</definedName>
    <definedName name="DPA_8697">#REF!</definedName>
    <definedName name="DPA_8698" localSheetId="13">#REF!</definedName>
    <definedName name="DPA_8698">#REF!</definedName>
    <definedName name="DPA_8699" localSheetId="13">#REF!</definedName>
    <definedName name="DPA_8699">#REF!</definedName>
    <definedName name="ExpenseNP" localSheetId="13">#REF!</definedName>
    <definedName name="ExpenseNP">#REF!</definedName>
    <definedName name="f" localSheetId="13" hidden="1">#REF!</definedName>
    <definedName name="f" hidden="1">#REF!</definedName>
    <definedName name="f_2" localSheetId="13" hidden="1">#REF!</definedName>
    <definedName name="f_2" hidden="1">#REF!</definedName>
    <definedName name="fffff" hidden="1">#REF!</definedName>
    <definedName name="fffff2" hidden="1">#REF!</definedName>
    <definedName name="FICode">#REF!</definedName>
    <definedName name="FileLinks">#REF!</definedName>
    <definedName name="FT15.Areas">#REF!</definedName>
    <definedName name="FT15.ICS.NLSegm">#REF!</definedName>
    <definedName name="FT15.IndexSheet">#REF!</definedName>
    <definedName name="FT15.LSegm">#REF!</definedName>
    <definedName name="FT15.ReportingPhases">#REF!</definedName>
    <definedName name="FT15.ReportingUnits">#REF!</definedName>
    <definedName name="FT15.SpecificCurrencies">#REF!</definedName>
    <definedName name="helen" localSheetId="0">#N/A</definedName>
    <definedName name="helen">#N/A</definedName>
    <definedName name="hj">#REF!</definedName>
    <definedName name="ICS.Market.Corr">#REF!</definedName>
    <definedName name="Insurer" localSheetId="13">#REF!</definedName>
    <definedName name="Insurer">#REF!</definedName>
    <definedName name="karen" localSheetId="0">#N/A</definedName>
    <definedName name="karen">#N/A</definedName>
    <definedName name="Lapse_Risk_A" localSheetId="13">#REF!</definedName>
    <definedName name="Lapse_Risk_A" localSheetId="0">#REF!</definedName>
    <definedName name="Lapse_Risk_A">#REF!</definedName>
    <definedName name="Lapse_Risk_B" localSheetId="0">#REF!</definedName>
    <definedName name="Lapse_Risk_B">#REF!</definedName>
    <definedName name="Lapse_Risk_C" localSheetId="0">#REF!</definedName>
    <definedName name="Lapse_Risk_C">#REF!</definedName>
    <definedName name="Lapse_Risk_D" localSheetId="0">#REF!</definedName>
    <definedName name="Lapse_Risk_D">#REF!</definedName>
    <definedName name="LapseSupport">#REF!</definedName>
    <definedName name="LapseSupportNP">#REF!</definedName>
    <definedName name="line_A_2B" localSheetId="0">#REF!</definedName>
    <definedName name="line_A_2B">#REF!</definedName>
    <definedName name="line_B_2B" localSheetId="0">#REF!</definedName>
    <definedName name="line_B_2B">#REF!</definedName>
    <definedName name="line_C_2B" localSheetId="0">#REF!</definedName>
    <definedName name="line_C_2B">#REF!</definedName>
    <definedName name="line_D_2B" localSheetId="0">#REF!</definedName>
    <definedName name="line_D_2B">#REF!</definedName>
    <definedName name="line_E_2B" localSheetId="0">#REF!</definedName>
    <definedName name="line_E_2B">#REF!</definedName>
    <definedName name="line_F_2B" localSheetId="0">#REF!</definedName>
    <definedName name="line_F_2B">#REF!</definedName>
    <definedName name="line_G_2B" localSheetId="0">#REF!</definedName>
    <definedName name="line_G_2B">#REF!</definedName>
    <definedName name="line_L" localSheetId="0">#REF!</definedName>
    <definedName name="line_L">#REF!</definedName>
    <definedName name="line_M" localSheetId="0">#REF!</definedName>
    <definedName name="line_M">#REF!</definedName>
    <definedName name="line_p" localSheetId="0">#REF!</definedName>
    <definedName name="line_p">#REF!</definedName>
    <definedName name="line_U" localSheetId="0">#REF!</definedName>
    <definedName name="line_U">#REF!</definedName>
    <definedName name="line_V" localSheetId="0">#REF!</definedName>
    <definedName name="line_V">#REF!</definedName>
    <definedName name="LongevityNP" localSheetId="13">#REF!</definedName>
    <definedName name="LongevityNP">#REF!</definedName>
    <definedName name="LYTB" localSheetId="13">#REF!</definedName>
    <definedName name="LYTB">#REF!</definedName>
    <definedName name="Message_Type">#REF!</definedName>
    <definedName name="MODEL">#REF!</definedName>
    <definedName name="morb_index" localSheetId="13">MATCH(#REF!,#REF!,1)</definedName>
    <definedName name="morb_index" localSheetId="0">MATCH(Attestation!morb_req_comp,#REF!,1)</definedName>
    <definedName name="morb_index">MATCH(#REF!,#REF!,1)</definedName>
    <definedName name="morb_req_comp" localSheetId="13">#REF!</definedName>
    <definedName name="morb_req_comp" localSheetId="0">#REF!</definedName>
    <definedName name="morb_req_comp">#REF!</definedName>
    <definedName name="mort_index" localSheetId="13">MATCH(#REF!,#REF!,1)</definedName>
    <definedName name="mort_index" localSheetId="0">MATCH(Attestation!mort_req_comp,#REF!,1)</definedName>
    <definedName name="mort_index">MATCH(#REF!,#REF!,1)</definedName>
    <definedName name="mort_req_comp" localSheetId="13">#REF!+#REF!</definedName>
    <definedName name="mort_req_comp" localSheetId="0">#REF!+#REF!</definedName>
    <definedName name="mort_req_comp">#REF!+#REF!</definedName>
    <definedName name="MortalityNP" localSheetId="13">#REF!</definedName>
    <definedName name="MortalityNP">#REF!</definedName>
    <definedName name="nancy" localSheetId="13">MATCH(#REF!,#REF!,1)</definedName>
    <definedName name="nancy" localSheetId="0">MATCH(Attestation!mort_req_comp,#REF!,1)</definedName>
    <definedName name="nancy">MATCH(#REF!,#REF!,1)</definedName>
    <definedName name="NewLinks" localSheetId="13">#REF!</definedName>
    <definedName name="NewLinks">#REF!</definedName>
    <definedName name="NonLapseSupport" localSheetId="13">#REF!</definedName>
    <definedName name="NonLapseSupport">#REF!</definedName>
    <definedName name="NonLapseSupportNP" localSheetId="13">#REF!</definedName>
    <definedName name="NonLapseSupportNP">#REF!</definedName>
    <definedName name="PAGE1000">#REF!</definedName>
    <definedName name="PAGE1001">#REF!</definedName>
    <definedName name="PAGE1002">#REF!</definedName>
    <definedName name="PAGE1010">#REF!</definedName>
    <definedName name="PAGE1020" localSheetId="13">#REF!</definedName>
    <definedName name="PAGE1020">#REF!</definedName>
    <definedName name="PAGE1030" localSheetId="13">#REF!</definedName>
    <definedName name="PAGE1030">#REF!</definedName>
    <definedName name="PAGE1040" localSheetId="13">#REF!</definedName>
    <definedName name="PAGE1040">#REF!</definedName>
    <definedName name="PAGE1070">#REF!</definedName>
    <definedName name="PAGE1081">#REF!</definedName>
    <definedName name="PAGE2045">#REF!</definedName>
    <definedName name="PAGE2050" localSheetId="13">#REF!</definedName>
    <definedName name="PAGE2050">#REF!</definedName>
    <definedName name="PAGE2056" localSheetId="13">#REF!</definedName>
    <definedName name="PAGE2056">#REF!</definedName>
    <definedName name="PAGE2071" localSheetId="13">#REF!</definedName>
    <definedName name="PAGE2071">#REF!</definedName>
    <definedName name="PAGE3050">#REF!</definedName>
    <definedName name="PAGE4011">#REF!</definedName>
    <definedName name="PAGE4030">#REF!</definedName>
    <definedName name="PAGE4040">#REF!</definedName>
    <definedName name="PAGE4041">#REF!</definedName>
    <definedName name="PAGE4042">#REF!</definedName>
    <definedName name="PAGE4043">#REF!</definedName>
    <definedName name="PAGE4044">#REF!</definedName>
    <definedName name="PAGE5041">#REF!</definedName>
    <definedName name="PAGE5051">#REF!</definedName>
    <definedName name="PAGE5053">#REF!</definedName>
    <definedName name="PAGE5060">#REF!</definedName>
    <definedName name="PAGE5061">#REF!</definedName>
    <definedName name="PAGE5062">#REF!</definedName>
    <definedName name="PAGE5063">#REF!</definedName>
    <definedName name="PAGE5064">#REF!</definedName>
    <definedName name="PAGE5065">#REF!</definedName>
    <definedName name="PAGE5066">#REF!</definedName>
    <definedName name="PAGE5067">#REF!</definedName>
    <definedName name="PAGE5071">#REF!</definedName>
    <definedName name="PAGE6010">#REF!</definedName>
    <definedName name="PAGE6020">#REF!</definedName>
    <definedName name="PAGE6021">#REF!</definedName>
    <definedName name="PAGE6030">#REF!</definedName>
    <definedName name="PAGE7001">#REF!</definedName>
    <definedName name="PAGE7002">#REF!</definedName>
    <definedName name="PAGE7003">#REF!</definedName>
    <definedName name="PAGE7004">#REF!</definedName>
    <definedName name="PAGE7005">#REF!</definedName>
    <definedName name="PAGE7006">#REF!</definedName>
    <definedName name="PAGE7007">#REF!</definedName>
    <definedName name="PAGE7010">#REF!</definedName>
    <definedName name="PAGE7011">#REF!</definedName>
    <definedName name="PAGE7012">#REF!</definedName>
    <definedName name="PAGE7013">#REF!</definedName>
    <definedName name="PAGE7020">#REF!</definedName>
    <definedName name="PAGE7021">#REF!</definedName>
    <definedName name="PAGE7022">#REF!</definedName>
    <definedName name="PAGE7023">#REF!</definedName>
    <definedName name="PAGE7024">#REF!</definedName>
    <definedName name="PAGE7030">#REF!</definedName>
    <definedName name="PAGE7031">#REF!</definedName>
    <definedName name="PAGE7032">#REF!</definedName>
    <definedName name="PAGE7035">#REF!</definedName>
    <definedName name="PAGE7036">#REF!</definedName>
    <definedName name="PAGE7037">#REF!</definedName>
    <definedName name="PAGE7038">#REF!</definedName>
    <definedName name="PAGE7039">#REF!</definedName>
    <definedName name="PAGE7050">#REF!</definedName>
    <definedName name="PAGE7060">#REF!</definedName>
    <definedName name="PAGES">#REF!</definedName>
    <definedName name="PrincipalLossAbsorbency" localSheetId="13">#REF!</definedName>
    <definedName name="PrincipalLossAbsorbency">#REF!</definedName>
    <definedName name="PriorLinks" localSheetId="13">#REF!</definedName>
    <definedName name="PriorLinks" localSheetId="0">#REF!</definedName>
    <definedName name="PriorLinks">#REF!</definedName>
    <definedName name="Quarter">#REF!</definedName>
    <definedName name="Ratio_and_ACM_Calculation">#REF!</definedName>
    <definedName name="renee" localSheetId="0">#N/A</definedName>
    <definedName name="renee">#N/A</definedName>
    <definedName name="RetrieveDate">#REF!</definedName>
    <definedName name="RF20200101">#REF!</definedName>
    <definedName name="RF20200103">#REF!</definedName>
    <definedName name="RF20200201">#REF!</definedName>
    <definedName name="RF20200203">#REF!</definedName>
    <definedName name="RF20200301">#REF!</definedName>
    <definedName name="RF20200303">#REF!</definedName>
    <definedName name="RF20200401">#REF!</definedName>
    <definedName name="RF20200403">#REF!</definedName>
    <definedName name="RF20200501">#REF!</definedName>
    <definedName name="RF20200503">#REF!</definedName>
    <definedName name="RF20200601">#REF!</definedName>
    <definedName name="RF20200603">#REF!</definedName>
    <definedName name="RF20200701">#REF!</definedName>
    <definedName name="RF20200703">#REF!</definedName>
    <definedName name="RF20200801">#REF!</definedName>
    <definedName name="RF20200803">#REF!</definedName>
    <definedName name="RF20200901">#REF!</definedName>
    <definedName name="RF20200903">#REF!</definedName>
    <definedName name="RF20201001">#REF!</definedName>
    <definedName name="RF20201003">#REF!</definedName>
    <definedName name="RF20201101">#REF!</definedName>
    <definedName name="RF20201103">#REF!</definedName>
    <definedName name="RF20201201">#REF!</definedName>
    <definedName name="RF20201203">#REF!</definedName>
    <definedName name="RF20201301">#REF!</definedName>
    <definedName name="RF20201303">#REF!</definedName>
    <definedName name="RF20201401">#REF!</definedName>
    <definedName name="RF20201403">#REF!</definedName>
    <definedName name="RF20201501">#REF!</definedName>
    <definedName name="RF20201503">#REF!</definedName>
    <definedName name="RF20201601">#REF!</definedName>
    <definedName name="RF20201603">#REF!</definedName>
    <definedName name="RF20202101">#REF!</definedName>
    <definedName name="RF20202103">#REF!</definedName>
    <definedName name="RF20202801">#REF!</definedName>
    <definedName name="RF20202803">#REF!</definedName>
    <definedName name="RF20202901">#REF!</definedName>
    <definedName name="RF20202903">#REF!</definedName>
    <definedName name="RF20203001">#REF!</definedName>
    <definedName name="RF20203003">#REF!</definedName>
    <definedName name="RF20203101">#REF!</definedName>
    <definedName name="RF20203103">#REF!</definedName>
    <definedName name="RF20204001">#REF!</definedName>
    <definedName name="RF20204003">#REF!</definedName>
    <definedName name="RF20204101">#REF!</definedName>
    <definedName name="RF20204103">#REF!</definedName>
    <definedName name="RF20204201">#REF!</definedName>
    <definedName name="RF20204203">#REF!</definedName>
    <definedName name="RF20204301">#REF!</definedName>
    <definedName name="RF20204303">#REF!</definedName>
    <definedName name="RF20204401">#REF!</definedName>
    <definedName name="RF20204403">#REF!</definedName>
    <definedName name="RF20204501">#REF!</definedName>
    <definedName name="RF20204503">#REF!</definedName>
    <definedName name="RF20204901">#REF!</definedName>
    <definedName name="RF20204903">#REF!</definedName>
    <definedName name="RF20208901">#REF!</definedName>
    <definedName name="RF20208903">#REF!</definedName>
    <definedName name="sdas" localSheetId="13">#REF!</definedName>
    <definedName name="sdas">#REF!</definedName>
    <definedName name="sds" localSheetId="13">#REF!</definedName>
    <definedName name="sds">#REF!</definedName>
    <definedName name="SFF" localSheetId="0">#REF!</definedName>
    <definedName name="SFF">#REF!</definedName>
    <definedName name="SourceRange">#REF!</definedName>
    <definedName name="SourceSheet">#REF!</definedName>
    <definedName name="Termination" localSheetId="13">#REF!</definedName>
    <definedName name="Termination">#REF!</definedName>
    <definedName name="TerminationNP" localSheetId="13">#REF!</definedName>
    <definedName name="TerminationNP">#REF!</definedName>
    <definedName name="test" localSheetId="13">#REF!</definedName>
    <definedName name="test">#REF!</definedName>
    <definedName name="TimePeriod">#REF!</definedName>
    <definedName name="US_FX">#REF!</definedName>
    <definedName name="Validation" localSheetId="13">#REF!</definedName>
    <definedName name="Validation" localSheetId="0">#REF!</definedName>
    <definedName name="Validation">#REF!</definedName>
    <definedName name="Version">#REF!</definedName>
    <definedName name="ww">#REF!</definedName>
    <definedName name="Year">#REF!</definedName>
    <definedName name="Zone_impres_MI" localSheetId="13">#REF!</definedName>
    <definedName name="Zone_impres_M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9" i="13" l="1"/>
  <c r="I77" i="13"/>
  <c r="I76" i="13"/>
  <c r="J74" i="13"/>
  <c r="I72" i="13"/>
  <c r="I71" i="13"/>
  <c r="I70" i="13"/>
  <c r="J68" i="13"/>
  <c r="I55" i="89" l="1"/>
  <c r="H26" i="89"/>
  <c r="H16" i="89"/>
  <c r="U157" i="51" l="1"/>
  <c r="AN96" i="55"/>
  <c r="AM96" i="55"/>
  <c r="AN125" i="55"/>
  <c r="AM125" i="55"/>
  <c r="AM154" i="55"/>
  <c r="AA131" i="55"/>
  <c r="AA132" i="55"/>
  <c r="AA133" i="55"/>
  <c r="AA134" i="55"/>
  <c r="AA135" i="55"/>
  <c r="AA136" i="55"/>
  <c r="AA137" i="55"/>
  <c r="AA138" i="55"/>
  <c r="AA139" i="55"/>
  <c r="AA140" i="55"/>
  <c r="AA141" i="55"/>
  <c r="AA142" i="55"/>
  <c r="AA143" i="55"/>
  <c r="AA144" i="55"/>
  <c r="AA145" i="55"/>
  <c r="AA146" i="55"/>
  <c r="AA147" i="55"/>
  <c r="AA148" i="55"/>
  <c r="AA149" i="55"/>
  <c r="AA150" i="55"/>
  <c r="AA151" i="55"/>
  <c r="AA152" i="55"/>
  <c r="Z154" i="55"/>
  <c r="Z153" i="55"/>
  <c r="Z125" i="55"/>
  <c r="Z124" i="55"/>
  <c r="Z96" i="55"/>
  <c r="Z95" i="55"/>
  <c r="Z67" i="55"/>
  <c r="Z66" i="55"/>
  <c r="T154" i="55"/>
  <c r="T153" i="55"/>
  <c r="T125" i="55"/>
  <c r="T124" i="55"/>
  <c r="T96" i="55"/>
  <c r="T95" i="55"/>
  <c r="T67" i="55"/>
  <c r="T66" i="55"/>
  <c r="T38" i="55"/>
  <c r="T37" i="55"/>
  <c r="Z38" i="55"/>
  <c r="AA154" i="55"/>
  <c r="AA125" i="55"/>
  <c r="AA124" i="55"/>
  <c r="AA102" i="55"/>
  <c r="AA103" i="55"/>
  <c r="AA104" i="55"/>
  <c r="AA105" i="55"/>
  <c r="AA106" i="55"/>
  <c r="AA107" i="55"/>
  <c r="AA108" i="55"/>
  <c r="AA109" i="55"/>
  <c r="AA110" i="55"/>
  <c r="AA111" i="55"/>
  <c r="AA112" i="55"/>
  <c r="AA113" i="55"/>
  <c r="AA114" i="55"/>
  <c r="AA115" i="55"/>
  <c r="AA116" i="55"/>
  <c r="AA117" i="55"/>
  <c r="AA118" i="55"/>
  <c r="AA119" i="55"/>
  <c r="AA120" i="55"/>
  <c r="AA121" i="55"/>
  <c r="AA122" i="55"/>
  <c r="AA123" i="55"/>
  <c r="AA95" i="55"/>
  <c r="AA73" i="55"/>
  <c r="AA74" i="55"/>
  <c r="AA75" i="55"/>
  <c r="AA76" i="55"/>
  <c r="AA77" i="55"/>
  <c r="AA78" i="55"/>
  <c r="AA79" i="55"/>
  <c r="AA80" i="55"/>
  <c r="AA81" i="55"/>
  <c r="AA82" i="55"/>
  <c r="AA83" i="55"/>
  <c r="AA84" i="55"/>
  <c r="AA85" i="55"/>
  <c r="AA86" i="55"/>
  <c r="AA87" i="55"/>
  <c r="AA88" i="55"/>
  <c r="AA89" i="55"/>
  <c r="AA90" i="55"/>
  <c r="AA91" i="55"/>
  <c r="AA92" i="55"/>
  <c r="AA93" i="55"/>
  <c r="AA94" i="55"/>
  <c r="AA96" i="55"/>
  <c r="AM67" i="55"/>
  <c r="AA67" i="55"/>
  <c r="AA66" i="55"/>
  <c r="AA44" i="55"/>
  <c r="AA45" i="55"/>
  <c r="AA46" i="55"/>
  <c r="AA47" i="55"/>
  <c r="AA48" i="55"/>
  <c r="AA49" i="55"/>
  <c r="AA50" i="55"/>
  <c r="AA51" i="55"/>
  <c r="AA52" i="55"/>
  <c r="AA53" i="55"/>
  <c r="AA54" i="55"/>
  <c r="AA55" i="55"/>
  <c r="AA56" i="55"/>
  <c r="AA57" i="55"/>
  <c r="AA58" i="55"/>
  <c r="AA59" i="55"/>
  <c r="AA60" i="55"/>
  <c r="AA61" i="55"/>
  <c r="AA62" i="55"/>
  <c r="AA63" i="55"/>
  <c r="AA64" i="55"/>
  <c r="AA65" i="55"/>
  <c r="AM38" i="55"/>
  <c r="AA38" i="55"/>
  <c r="AA37" i="55"/>
  <c r="AA15" i="55"/>
  <c r="AA16" i="55"/>
  <c r="AA17" i="55"/>
  <c r="AA18" i="55"/>
  <c r="AA19" i="55"/>
  <c r="AA20" i="55"/>
  <c r="AA21" i="55"/>
  <c r="AA22" i="55"/>
  <c r="AA23" i="55"/>
  <c r="AA24" i="55"/>
  <c r="AA25" i="55"/>
  <c r="AA26" i="55"/>
  <c r="AA27" i="55"/>
  <c r="AA28" i="55"/>
  <c r="AA29" i="55"/>
  <c r="AA30" i="55"/>
  <c r="AA31" i="55"/>
  <c r="AA32" i="55"/>
  <c r="AA33" i="55"/>
  <c r="AA34" i="55"/>
  <c r="AA35" i="55"/>
  <c r="AA36" i="55"/>
  <c r="AP157" i="51"/>
  <c r="AC157" i="51"/>
  <c r="AO152" i="51"/>
  <c r="AC152" i="51"/>
  <c r="AB152" i="51"/>
  <c r="AO151" i="51"/>
  <c r="AC151" i="51"/>
  <c r="AB151" i="51"/>
  <c r="AO150" i="51"/>
  <c r="AC150" i="51"/>
  <c r="AB150" i="51"/>
  <c r="AP149" i="51"/>
  <c r="AO149" i="51"/>
  <c r="AC149" i="51"/>
  <c r="AB149" i="51"/>
  <c r="AP148" i="51"/>
  <c r="AO148" i="51"/>
  <c r="AC148" i="51"/>
  <c r="AB148" i="51"/>
  <c r="AP147" i="51"/>
  <c r="AO147" i="51"/>
  <c r="AC147" i="51"/>
  <c r="AB147" i="51"/>
  <c r="AP146" i="51"/>
  <c r="AO146" i="51"/>
  <c r="AC146" i="51"/>
  <c r="AB146" i="51"/>
  <c r="AP145" i="51"/>
  <c r="AO145" i="51"/>
  <c r="AC145" i="51"/>
  <c r="AB145" i="51"/>
  <c r="AP144" i="51"/>
  <c r="AO144" i="51"/>
  <c r="AC144" i="51"/>
  <c r="AB144" i="51"/>
  <c r="AP143" i="51"/>
  <c r="AO143" i="51"/>
  <c r="AC143" i="51"/>
  <c r="AB143" i="51"/>
  <c r="AP142" i="51"/>
  <c r="AO142" i="51"/>
  <c r="AC142" i="51"/>
  <c r="AB142" i="51"/>
  <c r="AP141" i="51"/>
  <c r="AO141" i="51"/>
  <c r="AC141" i="51"/>
  <c r="AB141" i="51"/>
  <c r="AP140" i="51"/>
  <c r="AO140" i="51"/>
  <c r="AC140" i="51"/>
  <c r="AB140" i="51"/>
  <c r="AP139" i="51"/>
  <c r="AO139" i="51"/>
  <c r="AC139" i="51"/>
  <c r="AB139" i="51"/>
  <c r="AP138" i="51"/>
  <c r="AO138" i="51"/>
  <c r="AC138" i="51"/>
  <c r="AB138" i="51"/>
  <c r="AP137" i="51"/>
  <c r="AO137" i="51"/>
  <c r="AC137" i="51"/>
  <c r="AB137" i="51"/>
  <c r="AP136" i="51"/>
  <c r="AO136" i="51"/>
  <c r="AC136" i="51"/>
  <c r="AB136" i="51"/>
  <c r="AP135" i="51"/>
  <c r="AO135" i="51"/>
  <c r="AC135" i="51"/>
  <c r="AB135" i="51"/>
  <c r="AP134" i="51"/>
  <c r="AO134" i="51"/>
  <c r="AC134" i="51"/>
  <c r="AB134" i="51"/>
  <c r="AP133" i="51"/>
  <c r="AO133" i="51"/>
  <c r="AC133" i="51"/>
  <c r="AB133" i="51"/>
  <c r="AP132" i="51"/>
  <c r="AO132" i="51"/>
  <c r="AC132" i="51"/>
  <c r="AB132" i="51"/>
  <c r="AP131" i="51"/>
  <c r="AO131" i="51"/>
  <c r="AC131" i="51"/>
  <c r="AB131" i="51"/>
  <c r="AP130" i="51"/>
  <c r="AO130" i="51"/>
  <c r="AC130" i="51"/>
  <c r="AB130" i="51"/>
  <c r="AP129" i="51"/>
  <c r="AO129" i="51"/>
  <c r="AC129" i="51"/>
  <c r="AB129" i="51"/>
  <c r="AP128" i="51"/>
  <c r="AO128" i="51"/>
  <c r="AC128" i="51"/>
  <c r="AB128" i="51"/>
  <c r="AP127" i="51"/>
  <c r="AO127" i="51"/>
  <c r="AC127" i="51"/>
  <c r="AB127" i="51"/>
  <c r="AP126" i="51"/>
  <c r="AO126" i="51"/>
  <c r="AC126" i="51"/>
  <c r="AB126" i="51"/>
  <c r="AP125" i="51"/>
  <c r="AC125" i="51"/>
  <c r="AP123" i="51"/>
  <c r="AO123" i="51"/>
  <c r="AC123" i="51"/>
  <c r="AB123" i="51"/>
  <c r="AP122" i="51"/>
  <c r="AO122" i="51"/>
  <c r="AC122" i="51"/>
  <c r="AB122" i="51"/>
  <c r="AO121" i="51"/>
  <c r="AC121" i="51"/>
  <c r="AB121" i="51"/>
  <c r="AP120" i="51"/>
  <c r="AO120" i="51"/>
  <c r="AC120" i="51"/>
  <c r="AB120" i="51"/>
  <c r="AP119" i="51"/>
  <c r="AO119" i="51"/>
  <c r="AC119" i="51"/>
  <c r="AB119" i="51"/>
  <c r="AP118" i="51"/>
  <c r="AO118" i="51"/>
  <c r="AC118" i="51"/>
  <c r="AB118" i="51"/>
  <c r="AP117" i="51"/>
  <c r="AO117" i="51"/>
  <c r="AC117" i="51"/>
  <c r="AB117" i="51"/>
  <c r="AP116" i="51"/>
  <c r="AO116" i="51"/>
  <c r="AC116" i="51"/>
  <c r="AB116" i="51"/>
  <c r="AP115" i="51"/>
  <c r="AO115" i="51"/>
  <c r="AC115" i="51"/>
  <c r="AB115" i="51"/>
  <c r="AP114" i="51"/>
  <c r="AO114" i="51"/>
  <c r="AC114" i="51"/>
  <c r="AB114" i="51"/>
  <c r="AP113" i="51"/>
  <c r="AO113" i="51"/>
  <c r="AC113" i="51"/>
  <c r="AB113" i="51"/>
  <c r="AP112" i="51"/>
  <c r="AO112" i="51"/>
  <c r="AC112" i="51"/>
  <c r="AB112" i="51"/>
  <c r="AP111" i="51"/>
  <c r="AO111" i="51"/>
  <c r="AC111" i="51"/>
  <c r="AB111" i="51"/>
  <c r="AP110" i="51"/>
  <c r="AO110" i="51"/>
  <c r="AC110" i="51"/>
  <c r="AB110" i="51"/>
  <c r="AP109" i="51"/>
  <c r="AO109" i="51"/>
  <c r="AC109" i="51"/>
  <c r="AB109" i="51"/>
  <c r="AP108" i="51"/>
  <c r="AO108" i="51"/>
  <c r="AC108" i="51"/>
  <c r="AB108" i="51"/>
  <c r="AP107" i="51"/>
  <c r="AO107" i="51"/>
  <c r="AC107" i="51"/>
  <c r="AB107" i="51"/>
  <c r="AP106" i="51"/>
  <c r="AO106" i="51"/>
  <c r="AC106" i="51"/>
  <c r="AB106" i="51"/>
  <c r="AP105" i="51"/>
  <c r="AO105" i="51"/>
  <c r="AC105" i="51"/>
  <c r="AB105" i="51"/>
  <c r="AP104" i="51"/>
  <c r="AO104" i="51"/>
  <c r="AC104" i="51"/>
  <c r="AB104" i="51"/>
  <c r="AP103" i="51"/>
  <c r="AO103" i="51"/>
  <c r="AC103" i="51"/>
  <c r="AB103" i="51"/>
  <c r="AP102" i="51"/>
  <c r="AO102" i="51"/>
  <c r="AC102" i="51"/>
  <c r="AB102" i="51"/>
  <c r="AP101" i="51"/>
  <c r="AO101" i="51"/>
  <c r="AC101" i="51"/>
  <c r="AB101" i="51"/>
  <c r="AP100" i="51"/>
  <c r="AO100" i="51"/>
  <c r="AC100" i="51"/>
  <c r="AB100" i="51"/>
  <c r="AP99" i="51"/>
  <c r="AO99" i="51"/>
  <c r="AC99" i="51"/>
  <c r="AB99" i="51"/>
  <c r="AP98" i="51"/>
  <c r="AO98" i="51"/>
  <c r="AC98" i="51"/>
  <c r="AB98" i="51"/>
  <c r="AP97" i="51"/>
  <c r="AO97" i="51"/>
  <c r="AC97" i="51"/>
  <c r="AB97" i="51"/>
  <c r="AP96" i="51"/>
  <c r="AC96" i="51"/>
  <c r="AP94" i="51"/>
  <c r="AO94" i="51"/>
  <c r="AC94" i="51"/>
  <c r="AB94" i="51"/>
  <c r="AP93" i="51"/>
  <c r="AO93" i="51"/>
  <c r="AC93" i="51"/>
  <c r="AB93" i="51"/>
  <c r="AO92" i="51"/>
  <c r="AC92" i="51"/>
  <c r="AB92" i="51"/>
  <c r="AP91" i="51"/>
  <c r="AO91" i="51"/>
  <c r="AC91" i="51"/>
  <c r="AB91" i="51"/>
  <c r="AP90" i="51"/>
  <c r="AO90" i="51"/>
  <c r="AC90" i="51"/>
  <c r="AB90" i="51"/>
  <c r="AP89" i="51"/>
  <c r="AO89" i="51"/>
  <c r="AC89" i="51"/>
  <c r="AB89" i="51"/>
  <c r="AP88" i="51"/>
  <c r="AO88" i="51"/>
  <c r="AC88" i="51"/>
  <c r="AB88" i="51"/>
  <c r="AP87" i="51"/>
  <c r="AO87" i="51"/>
  <c r="AC87" i="51"/>
  <c r="AB87" i="51"/>
  <c r="AP86" i="51"/>
  <c r="AO86" i="51"/>
  <c r="AC86" i="51"/>
  <c r="AB86" i="51"/>
  <c r="AP85" i="51"/>
  <c r="AO85" i="51"/>
  <c r="AC85" i="51"/>
  <c r="AB85" i="51"/>
  <c r="AP84" i="51"/>
  <c r="AO84" i="51"/>
  <c r="AC84" i="51"/>
  <c r="AB84" i="51"/>
  <c r="AP83" i="51"/>
  <c r="AO83" i="51"/>
  <c r="AC83" i="51"/>
  <c r="AB83" i="51"/>
  <c r="AP82" i="51"/>
  <c r="AO82" i="51"/>
  <c r="AC82" i="51"/>
  <c r="AB82" i="51"/>
  <c r="AP81" i="51"/>
  <c r="AO81" i="51"/>
  <c r="AC81" i="51"/>
  <c r="AB81" i="51"/>
  <c r="AP80" i="51"/>
  <c r="AO80" i="51"/>
  <c r="AC80" i="51"/>
  <c r="AB80" i="51"/>
  <c r="AP79" i="51"/>
  <c r="AO79" i="51"/>
  <c r="AC79" i="51"/>
  <c r="AB79" i="51"/>
  <c r="AP78" i="51"/>
  <c r="AO78" i="51"/>
  <c r="AC78" i="51"/>
  <c r="AB78" i="51"/>
  <c r="AP77" i="51"/>
  <c r="AO77" i="51"/>
  <c r="AC77" i="51"/>
  <c r="AB77" i="51"/>
  <c r="AP76" i="51"/>
  <c r="AO76" i="51"/>
  <c r="AC76" i="51"/>
  <c r="AB76" i="51"/>
  <c r="AP75" i="51"/>
  <c r="AO75" i="51"/>
  <c r="AC75" i="51"/>
  <c r="AB75" i="51"/>
  <c r="AP74" i="51"/>
  <c r="AO74" i="51"/>
  <c r="AC74" i="51"/>
  <c r="AB74" i="51"/>
  <c r="AP73" i="51"/>
  <c r="AO73" i="51"/>
  <c r="AC73" i="51"/>
  <c r="AB73" i="51"/>
  <c r="AP72" i="51"/>
  <c r="AO72" i="51"/>
  <c r="AC72" i="51"/>
  <c r="AB72" i="51"/>
  <c r="AP71" i="51"/>
  <c r="AO71" i="51"/>
  <c r="AC71" i="51"/>
  <c r="AB71" i="51"/>
  <c r="AP70" i="51"/>
  <c r="AO70" i="51"/>
  <c r="AC70" i="51"/>
  <c r="AB70" i="51"/>
  <c r="AP69" i="51"/>
  <c r="AO69" i="51"/>
  <c r="AC69" i="51"/>
  <c r="AB69" i="51"/>
  <c r="AP68" i="51"/>
  <c r="AO68" i="51"/>
  <c r="AC68" i="51"/>
  <c r="AB68" i="51"/>
  <c r="AP67" i="51"/>
  <c r="AC67" i="51"/>
  <c r="AP65" i="51"/>
  <c r="AO65" i="51"/>
  <c r="AC65" i="51"/>
  <c r="AB65" i="51"/>
  <c r="AP64" i="51"/>
  <c r="AO64" i="51"/>
  <c r="AC64" i="51"/>
  <c r="AB64" i="51"/>
  <c r="AO63" i="51"/>
  <c r="AC63" i="51"/>
  <c r="AB63" i="51"/>
  <c r="AP62" i="51"/>
  <c r="AO62" i="51"/>
  <c r="AC62" i="51"/>
  <c r="AB62" i="51"/>
  <c r="AP61" i="51"/>
  <c r="AO61" i="51"/>
  <c r="AC61" i="51"/>
  <c r="AB61" i="51"/>
  <c r="AP60" i="51"/>
  <c r="AO60" i="51"/>
  <c r="AC60" i="51"/>
  <c r="AB60" i="51"/>
  <c r="AP59" i="51"/>
  <c r="AO59" i="51"/>
  <c r="AC59" i="51"/>
  <c r="AB59" i="51"/>
  <c r="AP58" i="51"/>
  <c r="AO58" i="51"/>
  <c r="AC58" i="51"/>
  <c r="AB58" i="51"/>
  <c r="AP57" i="51"/>
  <c r="AO57" i="51"/>
  <c r="AC57" i="51"/>
  <c r="AB57" i="51"/>
  <c r="AP56" i="51"/>
  <c r="AO56" i="51"/>
  <c r="AC56" i="51"/>
  <c r="AB56" i="51"/>
  <c r="AP55" i="51"/>
  <c r="AO55" i="51"/>
  <c r="AC55" i="51"/>
  <c r="AB55" i="51"/>
  <c r="AP54" i="51"/>
  <c r="AO54" i="51"/>
  <c r="AC54" i="51"/>
  <c r="AB54" i="51"/>
  <c r="AP53" i="51"/>
  <c r="AO53" i="51"/>
  <c r="AC53" i="51"/>
  <c r="AB53" i="51"/>
  <c r="AP52" i="51"/>
  <c r="AO52" i="51"/>
  <c r="AC52" i="51"/>
  <c r="AB52" i="51"/>
  <c r="AP51" i="51"/>
  <c r="AO51" i="51"/>
  <c r="AC51" i="51"/>
  <c r="AB51" i="51"/>
  <c r="AP50" i="51"/>
  <c r="AO50" i="51"/>
  <c r="AC50" i="51"/>
  <c r="AB50" i="51"/>
  <c r="AP49" i="51"/>
  <c r="AO49" i="51"/>
  <c r="AC49" i="51"/>
  <c r="AB49" i="51"/>
  <c r="AP48" i="51"/>
  <c r="AO48" i="51"/>
  <c r="AC48" i="51"/>
  <c r="AB48" i="51"/>
  <c r="AP47" i="51"/>
  <c r="AO47" i="51"/>
  <c r="AC47" i="51"/>
  <c r="AB47" i="51"/>
  <c r="AP46" i="51"/>
  <c r="AO46" i="51"/>
  <c r="AC46" i="51"/>
  <c r="AB46" i="51"/>
  <c r="AP45" i="51"/>
  <c r="AO45" i="51"/>
  <c r="AC45" i="51"/>
  <c r="AB45" i="51"/>
  <c r="AP44" i="51"/>
  <c r="AO44" i="51"/>
  <c r="AC44" i="51"/>
  <c r="AB44" i="51"/>
  <c r="AP43" i="51"/>
  <c r="AO43" i="51"/>
  <c r="AC43" i="51"/>
  <c r="AB43" i="51"/>
  <c r="AP42" i="51"/>
  <c r="AO42" i="51"/>
  <c r="AC42" i="51"/>
  <c r="AB42" i="51"/>
  <c r="AP41" i="51"/>
  <c r="AO41" i="51"/>
  <c r="AC41" i="51"/>
  <c r="AB41" i="51"/>
  <c r="AP40" i="51"/>
  <c r="AO40" i="51"/>
  <c r="AC40" i="51"/>
  <c r="AB40" i="51"/>
  <c r="AP39" i="51"/>
  <c r="AO39" i="51"/>
  <c r="AC39" i="51"/>
  <c r="AB39" i="51"/>
  <c r="AP38" i="51"/>
  <c r="AC38" i="51"/>
  <c r="AP36" i="51"/>
  <c r="AO36" i="51"/>
  <c r="AC36" i="51"/>
  <c r="AB36" i="51"/>
  <c r="AP35" i="51"/>
  <c r="AO35" i="51"/>
  <c r="AC35" i="51"/>
  <c r="AB35" i="51"/>
  <c r="AO34" i="51"/>
  <c r="AC34" i="51"/>
  <c r="AB34" i="51"/>
  <c r="AP33" i="51"/>
  <c r="AO33" i="51"/>
  <c r="AC33" i="51"/>
  <c r="AB33" i="51"/>
  <c r="AP32" i="51"/>
  <c r="AO32" i="51"/>
  <c r="AC32" i="51"/>
  <c r="AB32" i="51"/>
  <c r="AP31" i="51"/>
  <c r="AO31" i="51"/>
  <c r="AC31" i="51"/>
  <c r="AB31" i="51"/>
  <c r="AP30" i="51"/>
  <c r="AO30" i="51"/>
  <c r="AC30" i="51"/>
  <c r="AB30" i="51"/>
  <c r="AP29" i="51"/>
  <c r="AO29" i="51"/>
  <c r="AC29" i="51"/>
  <c r="AB29" i="51"/>
  <c r="AP28" i="51"/>
  <c r="AO28" i="51"/>
  <c r="AC28" i="51"/>
  <c r="AB28" i="51"/>
  <c r="AP27" i="51"/>
  <c r="AO27" i="51"/>
  <c r="AC27" i="51"/>
  <c r="AB27" i="51"/>
  <c r="AP26" i="51"/>
  <c r="AO26" i="51"/>
  <c r="AC26" i="51"/>
  <c r="AB26" i="51"/>
  <c r="AP25" i="51"/>
  <c r="AO25" i="51"/>
  <c r="AC25" i="51"/>
  <c r="AB25" i="51"/>
  <c r="AP24" i="51"/>
  <c r="AO24" i="51"/>
  <c r="AC24" i="51"/>
  <c r="AB24" i="51"/>
  <c r="AP23" i="51"/>
  <c r="AO23" i="51"/>
  <c r="AC23" i="51"/>
  <c r="AB23" i="51"/>
  <c r="AP22" i="51"/>
  <c r="AO22" i="51"/>
  <c r="AC22" i="51"/>
  <c r="AB22" i="51"/>
  <c r="AP21" i="51"/>
  <c r="AO21" i="51"/>
  <c r="AC21" i="51"/>
  <c r="AB21" i="51"/>
  <c r="AP20" i="51"/>
  <c r="AO20" i="51"/>
  <c r="AC20" i="51"/>
  <c r="AB20" i="51"/>
  <c r="AP19" i="51"/>
  <c r="AO19" i="51"/>
  <c r="AC19" i="51"/>
  <c r="AB19" i="51"/>
  <c r="AP18" i="51"/>
  <c r="AO18" i="51"/>
  <c r="AC18" i="51"/>
  <c r="AB18" i="51"/>
  <c r="AP17" i="51"/>
  <c r="AO17" i="51"/>
  <c r="AC17" i="51"/>
  <c r="AB17" i="51"/>
  <c r="AP16" i="51"/>
  <c r="AO16" i="51"/>
  <c r="AC16" i="51"/>
  <c r="AB16" i="51"/>
  <c r="AP15" i="51"/>
  <c r="AO15" i="51"/>
  <c r="AC15" i="51"/>
  <c r="AB15" i="51"/>
  <c r="AP14" i="51"/>
  <c r="AO14" i="51"/>
  <c r="AC14" i="51"/>
  <c r="AB14" i="51"/>
  <c r="AP13" i="51"/>
  <c r="AO13" i="51"/>
  <c r="AC13" i="51"/>
  <c r="AB13" i="51"/>
  <c r="AP12" i="51"/>
  <c r="AO12" i="51"/>
  <c r="AC12" i="51"/>
  <c r="AB12" i="51"/>
  <c r="AP11" i="51"/>
  <c r="AO11" i="51"/>
  <c r="AC11" i="51"/>
  <c r="AB11" i="51"/>
  <c r="AP10" i="51"/>
  <c r="AO10" i="51"/>
  <c r="AC10" i="51"/>
  <c r="AB10" i="51"/>
  <c r="AP9" i="51"/>
  <c r="AC9" i="51"/>
  <c r="AP8" i="51"/>
  <c r="AP7" i="51"/>
  <c r="AO7" i="51"/>
  <c r="AC7" i="51"/>
  <c r="AB7" i="51"/>
  <c r="AO4" i="51"/>
  <c r="AB4" i="51"/>
  <c r="AO1" i="51"/>
  <c r="AB1" i="51"/>
  <c r="B70" i="12"/>
  <c r="B46" i="12"/>
  <c r="B35" i="12"/>
  <c r="B24" i="12"/>
  <c r="AS100" i="75"/>
  <c r="AM100" i="75"/>
  <c r="W100" i="75"/>
  <c r="Q100" i="75"/>
  <c r="AS95" i="75"/>
  <c r="AM95" i="75"/>
  <c r="W95" i="75"/>
  <c r="Q95" i="75"/>
  <c r="AS94" i="75"/>
  <c r="AM94" i="75"/>
  <c r="W94" i="75"/>
  <c r="Q94" i="75"/>
  <c r="AS93" i="75"/>
  <c r="AR93" i="75"/>
  <c r="AM93" i="75"/>
  <c r="AL93" i="75"/>
  <c r="AC93" i="75"/>
  <c r="W93" i="75"/>
  <c r="V93" i="75"/>
  <c r="Q93" i="75"/>
  <c r="P93" i="75"/>
  <c r="AS92" i="75"/>
  <c r="AR92" i="75"/>
  <c r="AM92" i="75"/>
  <c r="AL92" i="75"/>
  <c r="AC92" i="75"/>
  <c r="W92" i="75"/>
  <c r="V92" i="75"/>
  <c r="Q92" i="75"/>
  <c r="P92" i="75"/>
  <c r="AS91" i="75"/>
  <c r="AR91" i="75"/>
  <c r="AM91" i="75"/>
  <c r="AL91" i="75"/>
  <c r="AC91" i="75"/>
  <c r="W91" i="75"/>
  <c r="V91" i="75"/>
  <c r="Q91" i="75"/>
  <c r="P91" i="75"/>
  <c r="AS90" i="75"/>
  <c r="AR90" i="75"/>
  <c r="AM90" i="75"/>
  <c r="AL90" i="75"/>
  <c r="AC90" i="75"/>
  <c r="W90" i="75"/>
  <c r="V90" i="75"/>
  <c r="Q90" i="75"/>
  <c r="P90" i="75"/>
  <c r="AS89" i="75"/>
  <c r="AR89" i="75"/>
  <c r="AM89" i="75"/>
  <c r="AL89" i="75"/>
  <c r="AC89" i="75"/>
  <c r="W89" i="75"/>
  <c r="V89" i="75"/>
  <c r="Q89" i="75"/>
  <c r="P89" i="75"/>
  <c r="AS88" i="75"/>
  <c r="AR88" i="75"/>
  <c r="AM88" i="75"/>
  <c r="AL88" i="75"/>
  <c r="AC88" i="75"/>
  <c r="W88" i="75"/>
  <c r="V88" i="75"/>
  <c r="Q88" i="75"/>
  <c r="P88" i="75"/>
  <c r="AS87" i="75"/>
  <c r="AR87" i="75"/>
  <c r="AM87" i="75"/>
  <c r="AL87" i="75"/>
  <c r="AC87" i="75"/>
  <c r="W87" i="75"/>
  <c r="V87" i="75"/>
  <c r="Q87" i="75"/>
  <c r="P87" i="75"/>
  <c r="AS86" i="75"/>
  <c r="AR86" i="75"/>
  <c r="AM86" i="75"/>
  <c r="AL86" i="75"/>
  <c r="AC86" i="75"/>
  <c r="W86" i="75"/>
  <c r="V86" i="75"/>
  <c r="Q86" i="75"/>
  <c r="P86" i="75"/>
  <c r="AS85" i="75"/>
  <c r="AR85" i="75"/>
  <c r="AM85" i="75"/>
  <c r="AL85" i="75"/>
  <c r="AC85" i="75"/>
  <c r="W85" i="75"/>
  <c r="V85" i="75"/>
  <c r="Q85" i="75"/>
  <c r="P85" i="75"/>
  <c r="AS84" i="75"/>
  <c r="AR84" i="75"/>
  <c r="AM84" i="75"/>
  <c r="AL84" i="75"/>
  <c r="AC84" i="75"/>
  <c r="W84" i="75"/>
  <c r="V84" i="75"/>
  <c r="Q84" i="75"/>
  <c r="P84" i="75"/>
  <c r="AS83" i="75"/>
  <c r="AR83" i="75"/>
  <c r="AM83" i="75"/>
  <c r="AL83" i="75"/>
  <c r="AC83" i="75"/>
  <c r="W83" i="75"/>
  <c r="V83" i="75"/>
  <c r="Q83" i="75"/>
  <c r="P83" i="75"/>
  <c r="AS82" i="75"/>
  <c r="AR82" i="75"/>
  <c r="AM82" i="75"/>
  <c r="AL82" i="75"/>
  <c r="AC82" i="75"/>
  <c r="W82" i="75"/>
  <c r="V82" i="75"/>
  <c r="Q82" i="75"/>
  <c r="P82" i="75"/>
  <c r="AS81" i="75"/>
  <c r="AR81" i="75"/>
  <c r="AM81" i="75"/>
  <c r="AL81" i="75"/>
  <c r="AC81" i="75"/>
  <c r="W81" i="75"/>
  <c r="V81" i="75"/>
  <c r="Q81" i="75"/>
  <c r="P81" i="75"/>
  <c r="AS80" i="75"/>
  <c r="AR80" i="75"/>
  <c r="AM80" i="75"/>
  <c r="AL80" i="75"/>
  <c r="AC80" i="75"/>
  <c r="W80" i="75"/>
  <c r="V80" i="75"/>
  <c r="Q80" i="75"/>
  <c r="P80" i="75"/>
  <c r="AS79" i="75"/>
  <c r="AR79" i="75"/>
  <c r="AM79" i="75"/>
  <c r="AL79" i="75"/>
  <c r="AC79" i="75"/>
  <c r="W79" i="75"/>
  <c r="V79" i="75"/>
  <c r="Q79" i="75"/>
  <c r="P79" i="75"/>
  <c r="AS78" i="75"/>
  <c r="AR78" i="75"/>
  <c r="AM78" i="75"/>
  <c r="AL78" i="75"/>
  <c r="AC78" i="75"/>
  <c r="W78" i="75"/>
  <c r="V78" i="75"/>
  <c r="Q78" i="75"/>
  <c r="P78" i="75"/>
  <c r="AS77" i="75"/>
  <c r="AR77" i="75"/>
  <c r="AM77" i="75"/>
  <c r="AL77" i="75"/>
  <c r="AC77" i="75"/>
  <c r="W77" i="75"/>
  <c r="V77" i="75"/>
  <c r="Q77" i="75"/>
  <c r="P77" i="75"/>
  <c r="AS76" i="75"/>
  <c r="AR76" i="75"/>
  <c r="AM76" i="75"/>
  <c r="AL76" i="75"/>
  <c r="AC76" i="75"/>
  <c r="W76" i="75"/>
  <c r="V76" i="75"/>
  <c r="Q76" i="75"/>
  <c r="P76" i="75"/>
  <c r="AS75" i="75"/>
  <c r="AR75" i="75"/>
  <c r="AM75" i="75"/>
  <c r="AL75" i="75"/>
  <c r="AC75" i="75"/>
  <c r="W75" i="75"/>
  <c r="V75" i="75"/>
  <c r="Q75" i="75"/>
  <c r="P75" i="75"/>
  <c r="AS74" i="75"/>
  <c r="AR74" i="75"/>
  <c r="AM74" i="75"/>
  <c r="AL74" i="75"/>
  <c r="AC74" i="75"/>
  <c r="W74" i="75"/>
  <c r="V74" i="75"/>
  <c r="Q74" i="75"/>
  <c r="P74" i="75"/>
  <c r="AS73" i="75"/>
  <c r="AR73" i="75"/>
  <c r="AM73" i="75"/>
  <c r="AL73" i="75"/>
  <c r="AC73" i="75"/>
  <c r="W73" i="75"/>
  <c r="V73" i="75"/>
  <c r="Q73" i="75"/>
  <c r="P73" i="75"/>
  <c r="AS72" i="75"/>
  <c r="AR72" i="75"/>
  <c r="AM72" i="75"/>
  <c r="AL72" i="75"/>
  <c r="AC72" i="75"/>
  <c r="W72" i="75"/>
  <c r="V72" i="75"/>
  <c r="Q72" i="75"/>
  <c r="P72" i="75"/>
  <c r="AS71" i="75"/>
  <c r="AR71" i="75"/>
  <c r="AM71" i="75"/>
  <c r="AL71" i="75"/>
  <c r="AC71" i="75"/>
  <c r="W71" i="75"/>
  <c r="V71" i="75"/>
  <c r="Q71" i="75"/>
  <c r="P71" i="75"/>
  <c r="AS70" i="75"/>
  <c r="AR70" i="75"/>
  <c r="AM70" i="75"/>
  <c r="AL70" i="75"/>
  <c r="AC70" i="75"/>
  <c r="W70" i="75"/>
  <c r="V70" i="75"/>
  <c r="Q70" i="75"/>
  <c r="P70" i="75"/>
  <c r="AS69" i="75"/>
  <c r="AR69" i="75"/>
  <c r="AM69" i="75"/>
  <c r="AL69" i="75"/>
  <c r="AC69" i="75"/>
  <c r="W69" i="75"/>
  <c r="V69" i="75"/>
  <c r="Q69" i="75"/>
  <c r="P69" i="75"/>
  <c r="AS68" i="75"/>
  <c r="AM68" i="75"/>
  <c r="W68" i="75"/>
  <c r="Q68" i="75"/>
  <c r="AS66" i="75"/>
  <c r="AM66" i="75"/>
  <c r="W66" i="75"/>
  <c r="Q66" i="75"/>
  <c r="AS65" i="75"/>
  <c r="AM65" i="75"/>
  <c r="W65" i="75"/>
  <c r="Q65" i="75"/>
  <c r="AS64" i="75"/>
  <c r="AR64" i="75"/>
  <c r="AM64" i="75"/>
  <c r="AL64" i="75"/>
  <c r="AC64" i="75"/>
  <c r="W64" i="75"/>
  <c r="V64" i="75"/>
  <c r="Q64" i="75"/>
  <c r="P64" i="75"/>
  <c r="AS63" i="75"/>
  <c r="AR63" i="75"/>
  <c r="AM63" i="75"/>
  <c r="AL63" i="75"/>
  <c r="AC63" i="75"/>
  <c r="W63" i="75"/>
  <c r="V63" i="75"/>
  <c r="Q63" i="75"/>
  <c r="P63" i="75"/>
  <c r="AS62" i="75"/>
  <c r="AR62" i="75"/>
  <c r="AM62" i="75"/>
  <c r="AL62" i="75"/>
  <c r="AC62" i="75"/>
  <c r="W62" i="75"/>
  <c r="V62" i="75"/>
  <c r="Q62" i="75"/>
  <c r="P62" i="75"/>
  <c r="AS61" i="75"/>
  <c r="AR61" i="75"/>
  <c r="AM61" i="75"/>
  <c r="AL61" i="75"/>
  <c r="AC61" i="75"/>
  <c r="W61" i="75"/>
  <c r="V61" i="75"/>
  <c r="Q61" i="75"/>
  <c r="P61" i="75"/>
  <c r="AS60" i="75"/>
  <c r="AR60" i="75"/>
  <c r="AM60" i="75"/>
  <c r="AL60" i="75"/>
  <c r="AC60" i="75"/>
  <c r="W60" i="75"/>
  <c r="V60" i="75"/>
  <c r="Q60" i="75"/>
  <c r="P60" i="75"/>
  <c r="AS59" i="75"/>
  <c r="AR59" i="75"/>
  <c r="AM59" i="75"/>
  <c r="AL59" i="75"/>
  <c r="AC59" i="75"/>
  <c r="W59" i="75"/>
  <c r="V59" i="75"/>
  <c r="Q59" i="75"/>
  <c r="P59" i="75"/>
  <c r="AS58" i="75"/>
  <c r="AR58" i="75"/>
  <c r="AM58" i="75"/>
  <c r="AL58" i="75"/>
  <c r="AC58" i="75"/>
  <c r="W58" i="75"/>
  <c r="V58" i="75"/>
  <c r="Q58" i="75"/>
  <c r="P58" i="75"/>
  <c r="AS57" i="75"/>
  <c r="AR57" i="75"/>
  <c r="AM57" i="75"/>
  <c r="AL57" i="75"/>
  <c r="AC57" i="75"/>
  <c r="W57" i="75"/>
  <c r="V57" i="75"/>
  <c r="Q57" i="75"/>
  <c r="P57" i="75"/>
  <c r="AS56" i="75"/>
  <c r="AR56" i="75"/>
  <c r="AM56" i="75"/>
  <c r="AL56" i="75"/>
  <c r="AC56" i="75"/>
  <c r="W56" i="75"/>
  <c r="V56" i="75"/>
  <c r="Q56" i="75"/>
  <c r="P56" i="75"/>
  <c r="AS55" i="75"/>
  <c r="AR55" i="75"/>
  <c r="AM55" i="75"/>
  <c r="AL55" i="75"/>
  <c r="AC55" i="75"/>
  <c r="W55" i="75"/>
  <c r="V55" i="75"/>
  <c r="Q55" i="75"/>
  <c r="P55" i="75"/>
  <c r="AS54" i="75"/>
  <c r="AR54" i="75"/>
  <c r="AM54" i="75"/>
  <c r="AL54" i="75"/>
  <c r="AC54" i="75"/>
  <c r="W54" i="75"/>
  <c r="V54" i="75"/>
  <c r="Q54" i="75"/>
  <c r="P54" i="75"/>
  <c r="AS53" i="75"/>
  <c r="AR53" i="75"/>
  <c r="AM53" i="75"/>
  <c r="AL53" i="75"/>
  <c r="AC53" i="75"/>
  <c r="W53" i="75"/>
  <c r="V53" i="75"/>
  <c r="Q53" i="75"/>
  <c r="P53" i="75"/>
  <c r="AS52" i="75"/>
  <c r="AR52" i="75"/>
  <c r="AM52" i="75"/>
  <c r="AL52" i="75"/>
  <c r="AC52" i="75"/>
  <c r="W52" i="75"/>
  <c r="V52" i="75"/>
  <c r="Q52" i="75"/>
  <c r="P52" i="75"/>
  <c r="AS51" i="75"/>
  <c r="AR51" i="75"/>
  <c r="AM51" i="75"/>
  <c r="AL51" i="75"/>
  <c r="AC51" i="75"/>
  <c r="W51" i="75"/>
  <c r="V51" i="75"/>
  <c r="Q51" i="75"/>
  <c r="P51" i="75"/>
  <c r="AS50" i="75"/>
  <c r="AR50" i="75"/>
  <c r="AM50" i="75"/>
  <c r="AL50" i="75"/>
  <c r="AC50" i="75"/>
  <c r="W50" i="75"/>
  <c r="V50" i="75"/>
  <c r="Q50" i="75"/>
  <c r="P50" i="75"/>
  <c r="AS49" i="75"/>
  <c r="AR49" i="75"/>
  <c r="AM49" i="75"/>
  <c r="AL49" i="75"/>
  <c r="AC49" i="75"/>
  <c r="W49" i="75"/>
  <c r="V49" i="75"/>
  <c r="Q49" i="75"/>
  <c r="P49" i="75"/>
  <c r="AS48" i="75"/>
  <c r="AR48" i="75"/>
  <c r="AM48" i="75"/>
  <c r="AL48" i="75"/>
  <c r="AC48" i="75"/>
  <c r="W48" i="75"/>
  <c r="V48" i="75"/>
  <c r="Q48" i="75"/>
  <c r="P48" i="75"/>
  <c r="AS47" i="75"/>
  <c r="AR47" i="75"/>
  <c r="AM47" i="75"/>
  <c r="AL47" i="75"/>
  <c r="AC47" i="75"/>
  <c r="W47" i="75"/>
  <c r="V47" i="75"/>
  <c r="Q47" i="75"/>
  <c r="P47" i="75"/>
  <c r="AS46" i="75"/>
  <c r="AR46" i="75"/>
  <c r="AM46" i="75"/>
  <c r="AL46" i="75"/>
  <c r="AC46" i="75"/>
  <c r="W46" i="75"/>
  <c r="V46" i="75"/>
  <c r="Q46" i="75"/>
  <c r="P46" i="75"/>
  <c r="AS45" i="75"/>
  <c r="AR45" i="75"/>
  <c r="AM45" i="75"/>
  <c r="AL45" i="75"/>
  <c r="AC45" i="75"/>
  <c r="W45" i="75"/>
  <c r="V45" i="75"/>
  <c r="Q45" i="75"/>
  <c r="P45" i="75"/>
  <c r="AS44" i="75"/>
  <c r="AR44" i="75"/>
  <c r="AM44" i="75"/>
  <c r="AL44" i="75"/>
  <c r="AC44" i="75"/>
  <c r="W44" i="75"/>
  <c r="V44" i="75"/>
  <c r="Q44" i="75"/>
  <c r="P44" i="75"/>
  <c r="AS43" i="75"/>
  <c r="AR43" i="75"/>
  <c r="AM43" i="75"/>
  <c r="AL43" i="75"/>
  <c r="AC43" i="75"/>
  <c r="W43" i="75"/>
  <c r="V43" i="75"/>
  <c r="Q43" i="75"/>
  <c r="P43" i="75"/>
  <c r="AS42" i="75"/>
  <c r="AR42" i="75"/>
  <c r="AM42" i="75"/>
  <c r="AL42" i="75"/>
  <c r="AC42" i="75"/>
  <c r="W42" i="75"/>
  <c r="V42" i="75"/>
  <c r="Q42" i="75"/>
  <c r="P42" i="75"/>
  <c r="AS41" i="75"/>
  <c r="AR41" i="75"/>
  <c r="AM41" i="75"/>
  <c r="AL41" i="75"/>
  <c r="AC41" i="75"/>
  <c r="W41" i="75"/>
  <c r="V41" i="75"/>
  <c r="Q41" i="75"/>
  <c r="P41" i="75"/>
  <c r="AS40" i="75"/>
  <c r="AR40" i="75"/>
  <c r="AM40" i="75"/>
  <c r="AL40" i="75"/>
  <c r="AC40" i="75"/>
  <c r="W40" i="75"/>
  <c r="V40" i="75"/>
  <c r="Q40" i="75"/>
  <c r="P40" i="75"/>
  <c r="AS39" i="75"/>
  <c r="AM39" i="75"/>
  <c r="W39" i="75"/>
  <c r="Q39" i="75"/>
  <c r="AS37" i="75"/>
  <c r="AM37" i="75"/>
  <c r="W37" i="75"/>
  <c r="Q37" i="75"/>
  <c r="AS36" i="75"/>
  <c r="AM36" i="75"/>
  <c r="W36" i="75"/>
  <c r="Q36" i="75"/>
  <c r="AS35" i="75"/>
  <c r="AR35" i="75"/>
  <c r="AM35" i="75"/>
  <c r="AL35" i="75"/>
  <c r="AC35" i="75"/>
  <c r="W35" i="75"/>
  <c r="V35" i="75"/>
  <c r="Q35" i="75"/>
  <c r="P35" i="75"/>
  <c r="AS34" i="75"/>
  <c r="AR34" i="75"/>
  <c r="AM34" i="75"/>
  <c r="AL34" i="75"/>
  <c r="AC34" i="75"/>
  <c r="W34" i="75"/>
  <c r="V34" i="75"/>
  <c r="Q34" i="75"/>
  <c r="P34" i="75"/>
  <c r="AS33" i="75"/>
  <c r="AR33" i="75"/>
  <c r="AM33" i="75"/>
  <c r="AL33" i="75"/>
  <c r="AC33" i="75"/>
  <c r="W33" i="75"/>
  <c r="V33" i="75"/>
  <c r="Q33" i="75"/>
  <c r="P33" i="75"/>
  <c r="AS32" i="75"/>
  <c r="AR32" i="75"/>
  <c r="AM32" i="75"/>
  <c r="AL32" i="75"/>
  <c r="AC32" i="75"/>
  <c r="W32" i="75"/>
  <c r="V32" i="75"/>
  <c r="Q32" i="75"/>
  <c r="P32" i="75"/>
  <c r="AS31" i="75"/>
  <c r="AR31" i="75"/>
  <c r="AM31" i="75"/>
  <c r="AL31" i="75"/>
  <c r="AC31" i="75"/>
  <c r="W31" i="75"/>
  <c r="V31" i="75"/>
  <c r="Q31" i="75"/>
  <c r="P31" i="75"/>
  <c r="AS30" i="75"/>
  <c r="AR30" i="75"/>
  <c r="AM30" i="75"/>
  <c r="AL30" i="75"/>
  <c r="AC30" i="75"/>
  <c r="W30" i="75"/>
  <c r="V30" i="75"/>
  <c r="Q30" i="75"/>
  <c r="P30" i="75"/>
  <c r="AS29" i="75"/>
  <c r="AR29" i="75"/>
  <c r="AM29" i="75"/>
  <c r="AL29" i="75"/>
  <c r="AC29" i="75"/>
  <c r="W29" i="75"/>
  <c r="V29" i="75"/>
  <c r="Q29" i="75"/>
  <c r="P29" i="75"/>
  <c r="AS28" i="75"/>
  <c r="AR28" i="75"/>
  <c r="AM28" i="75"/>
  <c r="AL28" i="75"/>
  <c r="AC28" i="75"/>
  <c r="W28" i="75"/>
  <c r="V28" i="75"/>
  <c r="Q28" i="75"/>
  <c r="P28" i="75"/>
  <c r="AS27" i="75"/>
  <c r="AR27" i="75"/>
  <c r="AM27" i="75"/>
  <c r="AL27" i="75"/>
  <c r="AC27" i="75"/>
  <c r="W27" i="75"/>
  <c r="V27" i="75"/>
  <c r="Q27" i="75"/>
  <c r="P27" i="75"/>
  <c r="AS26" i="75"/>
  <c r="AR26" i="75"/>
  <c r="AM26" i="75"/>
  <c r="AL26" i="75"/>
  <c r="AC26" i="75"/>
  <c r="W26" i="75"/>
  <c r="V26" i="75"/>
  <c r="Q26" i="75"/>
  <c r="P26" i="75"/>
  <c r="AS25" i="75"/>
  <c r="AR25" i="75"/>
  <c r="AM25" i="75"/>
  <c r="AL25" i="75"/>
  <c r="AC25" i="75"/>
  <c r="W25" i="75"/>
  <c r="V25" i="75"/>
  <c r="Q25" i="75"/>
  <c r="P25" i="75"/>
  <c r="AS24" i="75"/>
  <c r="AR24" i="75"/>
  <c r="AM24" i="75"/>
  <c r="AL24" i="75"/>
  <c r="AC24" i="75"/>
  <c r="W24" i="75"/>
  <c r="V24" i="75"/>
  <c r="Q24" i="75"/>
  <c r="P24" i="75"/>
  <c r="AS23" i="75"/>
  <c r="AR23" i="75"/>
  <c r="AM23" i="75"/>
  <c r="AL23" i="75"/>
  <c r="AC23" i="75"/>
  <c r="W23" i="75"/>
  <c r="V23" i="75"/>
  <c r="Q23" i="75"/>
  <c r="P23" i="75"/>
  <c r="AS22" i="75"/>
  <c r="AR22" i="75"/>
  <c r="AM22" i="75"/>
  <c r="AL22" i="75"/>
  <c r="AC22" i="75"/>
  <c r="W22" i="75"/>
  <c r="V22" i="75"/>
  <c r="Q22" i="75"/>
  <c r="P22" i="75"/>
  <c r="AS21" i="75"/>
  <c r="AR21" i="75"/>
  <c r="AM21" i="75"/>
  <c r="AL21" i="75"/>
  <c r="AC21" i="75"/>
  <c r="W21" i="75"/>
  <c r="V21" i="75"/>
  <c r="Q21" i="75"/>
  <c r="P21" i="75"/>
  <c r="AS20" i="75"/>
  <c r="AR20" i="75"/>
  <c r="AM20" i="75"/>
  <c r="AL20" i="75"/>
  <c r="AC20" i="75"/>
  <c r="W20" i="75"/>
  <c r="V20" i="75"/>
  <c r="Q20" i="75"/>
  <c r="P20" i="75"/>
  <c r="AS19" i="75"/>
  <c r="AR19" i="75"/>
  <c r="AM19" i="75"/>
  <c r="AL19" i="75"/>
  <c r="AC19" i="75"/>
  <c r="W19" i="75"/>
  <c r="V19" i="75"/>
  <c r="Q19" i="75"/>
  <c r="P19" i="75"/>
  <c r="AS18" i="75"/>
  <c r="AR18" i="75"/>
  <c r="AM18" i="75"/>
  <c r="AL18" i="75"/>
  <c r="AC18" i="75"/>
  <c r="W18" i="75"/>
  <c r="V18" i="75"/>
  <c r="Q18" i="75"/>
  <c r="P18" i="75"/>
  <c r="AS17" i="75"/>
  <c r="AR17" i="75"/>
  <c r="AM17" i="75"/>
  <c r="AL17" i="75"/>
  <c r="AC17" i="75"/>
  <c r="W17" i="75"/>
  <c r="V17" i="75"/>
  <c r="Q17" i="75"/>
  <c r="P17" i="75"/>
  <c r="AS16" i="75"/>
  <c r="AR16" i="75"/>
  <c r="AM16" i="75"/>
  <c r="AL16" i="75"/>
  <c r="AC16" i="75"/>
  <c r="W16" i="75"/>
  <c r="V16" i="75"/>
  <c r="Q16" i="75"/>
  <c r="P16" i="75"/>
  <c r="AS15" i="75"/>
  <c r="AR15" i="75"/>
  <c r="AM15" i="75"/>
  <c r="AL15" i="75"/>
  <c r="AC15" i="75"/>
  <c r="W15" i="75"/>
  <c r="V15" i="75"/>
  <c r="Q15" i="75"/>
  <c r="P15" i="75"/>
  <c r="AS14" i="75"/>
  <c r="AR14" i="75"/>
  <c r="AM14" i="75"/>
  <c r="AL14" i="75"/>
  <c r="AC14" i="75"/>
  <c r="W14" i="75"/>
  <c r="V14" i="75"/>
  <c r="Q14" i="75"/>
  <c r="P14" i="75"/>
  <c r="AS13" i="75"/>
  <c r="AR13" i="75"/>
  <c r="AM13" i="75"/>
  <c r="AL13" i="75"/>
  <c r="AC13" i="75"/>
  <c r="W13" i="75"/>
  <c r="V13" i="75"/>
  <c r="Q13" i="75"/>
  <c r="P13" i="75"/>
  <c r="AS12" i="75"/>
  <c r="AR12" i="75"/>
  <c r="AM12" i="75"/>
  <c r="AL12" i="75"/>
  <c r="AC12" i="75"/>
  <c r="W12" i="75"/>
  <c r="V12" i="75"/>
  <c r="Q12" i="75"/>
  <c r="P12" i="75"/>
  <c r="AS11" i="75"/>
  <c r="AR11" i="75"/>
  <c r="AM11" i="75"/>
  <c r="AL11" i="75"/>
  <c r="AC11" i="75"/>
  <c r="W11" i="75"/>
  <c r="V11" i="75"/>
  <c r="Q11" i="75"/>
  <c r="P11" i="75"/>
  <c r="AS10" i="75"/>
  <c r="AM10" i="75"/>
  <c r="W10" i="75"/>
  <c r="Q10" i="75"/>
  <c r="AS8" i="75"/>
  <c r="AR8" i="75"/>
  <c r="AM8" i="75"/>
  <c r="AL8" i="75"/>
  <c r="W8" i="75"/>
  <c r="V8" i="75"/>
  <c r="Q8" i="75"/>
  <c r="P8" i="75"/>
  <c r="AR6" i="75"/>
  <c r="AL6" i="75"/>
  <c r="V6" i="75"/>
  <c r="P6" i="75"/>
  <c r="AR4" i="75"/>
  <c r="AL4" i="75"/>
  <c r="V4" i="75"/>
  <c r="P4" i="75"/>
  <c r="AS100" i="76"/>
  <c r="AM100" i="76"/>
  <c r="W100" i="76"/>
  <c r="Q100" i="76"/>
  <c r="AS95" i="76"/>
  <c r="AM95" i="76"/>
  <c r="W95" i="76"/>
  <c r="Q95" i="76"/>
  <c r="AS94" i="76"/>
  <c r="AM94" i="76"/>
  <c r="W94" i="76"/>
  <c r="Q94" i="76"/>
  <c r="AS93" i="76"/>
  <c r="AR93" i="76"/>
  <c r="AM93" i="76"/>
  <c r="AL93" i="76"/>
  <c r="AC93" i="76"/>
  <c r="W93" i="76"/>
  <c r="V93" i="76"/>
  <c r="Q93" i="76"/>
  <c r="P93" i="76"/>
  <c r="AS92" i="76"/>
  <c r="AR92" i="76"/>
  <c r="AM92" i="76"/>
  <c r="AL92" i="76"/>
  <c r="AC92" i="76"/>
  <c r="W92" i="76"/>
  <c r="V92" i="76"/>
  <c r="Q92" i="76"/>
  <c r="P92" i="76"/>
  <c r="AS91" i="76"/>
  <c r="AR91" i="76"/>
  <c r="AM91" i="76"/>
  <c r="AL91" i="76"/>
  <c r="AC91" i="76"/>
  <c r="W91" i="76"/>
  <c r="V91" i="76"/>
  <c r="Q91" i="76"/>
  <c r="P91" i="76"/>
  <c r="AS90" i="76"/>
  <c r="AR90" i="76"/>
  <c r="AM90" i="76"/>
  <c r="AL90" i="76"/>
  <c r="AC90" i="76"/>
  <c r="W90" i="76"/>
  <c r="V90" i="76"/>
  <c r="Q90" i="76"/>
  <c r="P90" i="76"/>
  <c r="AS89" i="76"/>
  <c r="AR89" i="76"/>
  <c r="AM89" i="76"/>
  <c r="AL89" i="76"/>
  <c r="AC89" i="76"/>
  <c r="W89" i="76"/>
  <c r="V89" i="76"/>
  <c r="Q89" i="76"/>
  <c r="P89" i="76"/>
  <c r="AS88" i="76"/>
  <c r="AR88" i="76"/>
  <c r="AM88" i="76"/>
  <c r="AL88" i="76"/>
  <c r="AC88" i="76"/>
  <c r="W88" i="76"/>
  <c r="V88" i="76"/>
  <c r="Q88" i="76"/>
  <c r="P88" i="76"/>
  <c r="AS87" i="76"/>
  <c r="AR87" i="76"/>
  <c r="AM87" i="76"/>
  <c r="AL87" i="76"/>
  <c r="AC87" i="76"/>
  <c r="W87" i="76"/>
  <c r="V87" i="76"/>
  <c r="Q87" i="76"/>
  <c r="P87" i="76"/>
  <c r="AS86" i="76"/>
  <c r="AR86" i="76"/>
  <c r="AM86" i="76"/>
  <c r="AL86" i="76"/>
  <c r="AC86" i="76"/>
  <c r="W86" i="76"/>
  <c r="V86" i="76"/>
  <c r="Q86" i="76"/>
  <c r="P86" i="76"/>
  <c r="AS85" i="76"/>
  <c r="AR85" i="76"/>
  <c r="AM85" i="76"/>
  <c r="AL85" i="76"/>
  <c r="AC85" i="76"/>
  <c r="W85" i="76"/>
  <c r="V85" i="76"/>
  <c r="Q85" i="76"/>
  <c r="P85" i="76"/>
  <c r="AS84" i="76"/>
  <c r="AR84" i="76"/>
  <c r="AM84" i="76"/>
  <c r="AL84" i="76"/>
  <c r="AC84" i="76"/>
  <c r="W84" i="76"/>
  <c r="V84" i="76"/>
  <c r="Q84" i="76"/>
  <c r="P84" i="76"/>
  <c r="AS83" i="76"/>
  <c r="AR83" i="76"/>
  <c r="AM83" i="76"/>
  <c r="AL83" i="76"/>
  <c r="AC83" i="76"/>
  <c r="W83" i="76"/>
  <c r="V83" i="76"/>
  <c r="Q83" i="76"/>
  <c r="P83" i="76"/>
  <c r="AS82" i="76"/>
  <c r="AR82" i="76"/>
  <c r="AM82" i="76"/>
  <c r="AL82" i="76"/>
  <c r="AC82" i="76"/>
  <c r="W82" i="76"/>
  <c r="V82" i="76"/>
  <c r="Q82" i="76"/>
  <c r="P82" i="76"/>
  <c r="AS81" i="76"/>
  <c r="AR81" i="76"/>
  <c r="AM81" i="76"/>
  <c r="AL81" i="76"/>
  <c r="AC81" i="76"/>
  <c r="W81" i="76"/>
  <c r="V81" i="76"/>
  <c r="Q81" i="76"/>
  <c r="P81" i="76"/>
  <c r="AS80" i="76"/>
  <c r="AR80" i="76"/>
  <c r="AM80" i="76"/>
  <c r="AL80" i="76"/>
  <c r="AC80" i="76"/>
  <c r="W80" i="76"/>
  <c r="V80" i="76"/>
  <c r="Q80" i="76"/>
  <c r="P80" i="76"/>
  <c r="AS79" i="76"/>
  <c r="AR79" i="76"/>
  <c r="AM79" i="76"/>
  <c r="AL79" i="76"/>
  <c r="AC79" i="76"/>
  <c r="W79" i="76"/>
  <c r="V79" i="76"/>
  <c r="Q79" i="76"/>
  <c r="P79" i="76"/>
  <c r="AS78" i="76"/>
  <c r="AR78" i="76"/>
  <c r="AM78" i="76"/>
  <c r="AL78" i="76"/>
  <c r="AC78" i="76"/>
  <c r="W78" i="76"/>
  <c r="V78" i="76"/>
  <c r="Q78" i="76"/>
  <c r="P78" i="76"/>
  <c r="AS77" i="76"/>
  <c r="AR77" i="76"/>
  <c r="AM77" i="76"/>
  <c r="AL77" i="76"/>
  <c r="AC77" i="76"/>
  <c r="W77" i="76"/>
  <c r="V77" i="76"/>
  <c r="Q77" i="76"/>
  <c r="P77" i="76"/>
  <c r="AS76" i="76"/>
  <c r="AR76" i="76"/>
  <c r="AM76" i="76"/>
  <c r="AL76" i="76"/>
  <c r="AC76" i="76"/>
  <c r="W76" i="76"/>
  <c r="V76" i="76"/>
  <c r="Q76" i="76"/>
  <c r="P76" i="76"/>
  <c r="AS75" i="76"/>
  <c r="AR75" i="76"/>
  <c r="AM75" i="76"/>
  <c r="AL75" i="76"/>
  <c r="AC75" i="76"/>
  <c r="W75" i="76"/>
  <c r="V75" i="76"/>
  <c r="Q75" i="76"/>
  <c r="P75" i="76"/>
  <c r="AS74" i="76"/>
  <c r="AR74" i="76"/>
  <c r="AM74" i="76"/>
  <c r="AL74" i="76"/>
  <c r="AC74" i="76"/>
  <c r="W74" i="76"/>
  <c r="V74" i="76"/>
  <c r="Q74" i="76"/>
  <c r="P74" i="76"/>
  <c r="AS73" i="76"/>
  <c r="AR73" i="76"/>
  <c r="AM73" i="76"/>
  <c r="AL73" i="76"/>
  <c r="AC73" i="76"/>
  <c r="W73" i="76"/>
  <c r="V73" i="76"/>
  <c r="Q73" i="76"/>
  <c r="P73" i="76"/>
  <c r="AS72" i="76"/>
  <c r="AR72" i="76"/>
  <c r="AM72" i="76"/>
  <c r="AL72" i="76"/>
  <c r="AC72" i="76"/>
  <c r="W72" i="76"/>
  <c r="V72" i="76"/>
  <c r="Q72" i="76"/>
  <c r="P72" i="76"/>
  <c r="AS71" i="76"/>
  <c r="AR71" i="76"/>
  <c r="AM71" i="76"/>
  <c r="AL71" i="76"/>
  <c r="AC71" i="76"/>
  <c r="W71" i="76"/>
  <c r="V71" i="76"/>
  <c r="Q71" i="76"/>
  <c r="P71" i="76"/>
  <c r="AS70" i="76"/>
  <c r="AR70" i="76"/>
  <c r="AM70" i="76"/>
  <c r="AL70" i="76"/>
  <c r="AC70" i="76"/>
  <c r="W70" i="76"/>
  <c r="V70" i="76"/>
  <c r="Q70" i="76"/>
  <c r="P70" i="76"/>
  <c r="AS69" i="76"/>
  <c r="AR69" i="76"/>
  <c r="AM69" i="76"/>
  <c r="AL69" i="76"/>
  <c r="AC69" i="76"/>
  <c r="W69" i="76"/>
  <c r="V69" i="76"/>
  <c r="Q69" i="76"/>
  <c r="P69" i="76"/>
  <c r="AS68" i="76"/>
  <c r="AM68" i="76"/>
  <c r="W68" i="76"/>
  <c r="Q68" i="76"/>
  <c r="AS66" i="76"/>
  <c r="AM66" i="76"/>
  <c r="W66" i="76"/>
  <c r="Q66" i="76"/>
  <c r="AS65" i="76"/>
  <c r="AM65" i="76"/>
  <c r="W65" i="76"/>
  <c r="Q65" i="76"/>
  <c r="AS64" i="76"/>
  <c r="AR64" i="76"/>
  <c r="AM64" i="76"/>
  <c r="AL64" i="76"/>
  <c r="AC64" i="76"/>
  <c r="W64" i="76"/>
  <c r="V64" i="76"/>
  <c r="Q64" i="76"/>
  <c r="P64" i="76"/>
  <c r="AS63" i="76"/>
  <c r="AR63" i="76"/>
  <c r="AM63" i="76"/>
  <c r="AL63" i="76"/>
  <c r="AC63" i="76"/>
  <c r="W63" i="76"/>
  <c r="V63" i="76"/>
  <c r="Q63" i="76"/>
  <c r="P63" i="76"/>
  <c r="AS62" i="76"/>
  <c r="AR62" i="76"/>
  <c r="AM62" i="76"/>
  <c r="AL62" i="76"/>
  <c r="AC62" i="76"/>
  <c r="W62" i="76"/>
  <c r="V62" i="76"/>
  <c r="Q62" i="76"/>
  <c r="P62" i="76"/>
  <c r="AS61" i="76"/>
  <c r="AR61" i="76"/>
  <c r="AM61" i="76"/>
  <c r="AL61" i="76"/>
  <c r="AC61" i="76"/>
  <c r="W61" i="76"/>
  <c r="V61" i="76"/>
  <c r="Q61" i="76"/>
  <c r="P61" i="76"/>
  <c r="AS60" i="76"/>
  <c r="AR60" i="76"/>
  <c r="AM60" i="76"/>
  <c r="AL60" i="76"/>
  <c r="AC60" i="76"/>
  <c r="W60" i="76"/>
  <c r="V60" i="76"/>
  <c r="Q60" i="76"/>
  <c r="P60" i="76"/>
  <c r="AS59" i="76"/>
  <c r="AR59" i="76"/>
  <c r="AM59" i="76"/>
  <c r="AL59" i="76"/>
  <c r="AC59" i="76"/>
  <c r="W59" i="76"/>
  <c r="V59" i="76"/>
  <c r="Q59" i="76"/>
  <c r="P59" i="76"/>
  <c r="AS58" i="76"/>
  <c r="AR58" i="76"/>
  <c r="AM58" i="76"/>
  <c r="AL58" i="76"/>
  <c r="AC58" i="76"/>
  <c r="W58" i="76"/>
  <c r="V58" i="76"/>
  <c r="Q58" i="76"/>
  <c r="P58" i="76"/>
  <c r="AS57" i="76"/>
  <c r="AR57" i="76"/>
  <c r="AM57" i="76"/>
  <c r="AL57" i="76"/>
  <c r="AC57" i="76"/>
  <c r="W57" i="76"/>
  <c r="V57" i="76"/>
  <c r="Q57" i="76"/>
  <c r="P57" i="76"/>
  <c r="AS56" i="76"/>
  <c r="AR56" i="76"/>
  <c r="AM56" i="76"/>
  <c r="AL56" i="76"/>
  <c r="AC56" i="76"/>
  <c r="W56" i="76"/>
  <c r="V56" i="76"/>
  <c r="Q56" i="76"/>
  <c r="P56" i="76"/>
  <c r="AS55" i="76"/>
  <c r="AR55" i="76"/>
  <c r="AM55" i="76"/>
  <c r="AL55" i="76"/>
  <c r="AC55" i="76"/>
  <c r="W55" i="76"/>
  <c r="V55" i="76"/>
  <c r="Q55" i="76"/>
  <c r="P55" i="76"/>
  <c r="AS54" i="76"/>
  <c r="AR54" i="76"/>
  <c r="AM54" i="76"/>
  <c r="AL54" i="76"/>
  <c r="AC54" i="76"/>
  <c r="W54" i="76"/>
  <c r="V54" i="76"/>
  <c r="Q54" i="76"/>
  <c r="P54" i="76"/>
  <c r="AS53" i="76"/>
  <c r="AR53" i="76"/>
  <c r="AM53" i="76"/>
  <c r="AL53" i="76"/>
  <c r="AC53" i="76"/>
  <c r="W53" i="76"/>
  <c r="V53" i="76"/>
  <c r="Q53" i="76"/>
  <c r="P53" i="76"/>
  <c r="AS52" i="76"/>
  <c r="AR52" i="76"/>
  <c r="AM52" i="76"/>
  <c r="AL52" i="76"/>
  <c r="AC52" i="76"/>
  <c r="W52" i="76"/>
  <c r="V52" i="76"/>
  <c r="Q52" i="76"/>
  <c r="P52" i="76"/>
  <c r="AS51" i="76"/>
  <c r="AR51" i="76"/>
  <c r="AM51" i="76"/>
  <c r="AL51" i="76"/>
  <c r="AC51" i="76"/>
  <c r="W51" i="76"/>
  <c r="V51" i="76"/>
  <c r="Q51" i="76"/>
  <c r="P51" i="76"/>
  <c r="AS50" i="76"/>
  <c r="AR50" i="76"/>
  <c r="AM50" i="76"/>
  <c r="AL50" i="76"/>
  <c r="AC50" i="76"/>
  <c r="W50" i="76"/>
  <c r="V50" i="76"/>
  <c r="Q50" i="76"/>
  <c r="P50" i="76"/>
  <c r="AS49" i="76"/>
  <c r="AR49" i="76"/>
  <c r="AM49" i="76"/>
  <c r="AL49" i="76"/>
  <c r="AC49" i="76"/>
  <c r="W49" i="76"/>
  <c r="V49" i="76"/>
  <c r="Q49" i="76"/>
  <c r="P49" i="76"/>
  <c r="AS48" i="76"/>
  <c r="AR48" i="76"/>
  <c r="AM48" i="76"/>
  <c r="AL48" i="76"/>
  <c r="AC48" i="76"/>
  <c r="W48" i="76"/>
  <c r="V48" i="76"/>
  <c r="Q48" i="76"/>
  <c r="P48" i="76"/>
  <c r="AS47" i="76"/>
  <c r="AR47" i="76"/>
  <c r="AM47" i="76"/>
  <c r="AL47" i="76"/>
  <c r="AC47" i="76"/>
  <c r="W47" i="76"/>
  <c r="V47" i="76"/>
  <c r="Q47" i="76"/>
  <c r="P47" i="76"/>
  <c r="AS46" i="76"/>
  <c r="AR46" i="76"/>
  <c r="AM46" i="76"/>
  <c r="AL46" i="76"/>
  <c r="AC46" i="76"/>
  <c r="W46" i="76"/>
  <c r="V46" i="76"/>
  <c r="Q46" i="76"/>
  <c r="P46" i="76"/>
  <c r="AS45" i="76"/>
  <c r="AR45" i="76"/>
  <c r="AM45" i="76"/>
  <c r="AL45" i="76"/>
  <c r="AC45" i="76"/>
  <c r="W45" i="76"/>
  <c r="V45" i="76"/>
  <c r="Q45" i="76"/>
  <c r="P45" i="76"/>
  <c r="AS44" i="76"/>
  <c r="AR44" i="76"/>
  <c r="AM44" i="76"/>
  <c r="AL44" i="76"/>
  <c r="AC44" i="76"/>
  <c r="W44" i="76"/>
  <c r="V44" i="76"/>
  <c r="Q44" i="76"/>
  <c r="P44" i="76"/>
  <c r="AS43" i="76"/>
  <c r="AR43" i="76"/>
  <c r="AM43" i="76"/>
  <c r="AL43" i="76"/>
  <c r="AC43" i="76"/>
  <c r="W43" i="76"/>
  <c r="V43" i="76"/>
  <c r="Q43" i="76"/>
  <c r="P43" i="76"/>
  <c r="AS42" i="76"/>
  <c r="AR42" i="76"/>
  <c r="AM42" i="76"/>
  <c r="AL42" i="76"/>
  <c r="AC42" i="76"/>
  <c r="W42" i="76"/>
  <c r="V42" i="76"/>
  <c r="Q42" i="76"/>
  <c r="P42" i="76"/>
  <c r="AS41" i="76"/>
  <c r="AR41" i="76"/>
  <c r="AM41" i="76"/>
  <c r="AL41" i="76"/>
  <c r="AC41" i="76"/>
  <c r="W41" i="76"/>
  <c r="V41" i="76"/>
  <c r="Q41" i="76"/>
  <c r="P41" i="76"/>
  <c r="AS40" i="76"/>
  <c r="AR40" i="76"/>
  <c r="AM40" i="76"/>
  <c r="AL40" i="76"/>
  <c r="AC40" i="76"/>
  <c r="W40" i="76"/>
  <c r="V40" i="76"/>
  <c r="Q40" i="76"/>
  <c r="P40" i="76"/>
  <c r="AS39" i="76"/>
  <c r="AM39" i="76"/>
  <c r="W39" i="76"/>
  <c r="Q39" i="76"/>
  <c r="AS37" i="76"/>
  <c r="AM37" i="76"/>
  <c r="W37" i="76"/>
  <c r="Q37" i="76"/>
  <c r="AS36" i="76"/>
  <c r="AM36" i="76"/>
  <c r="W36" i="76"/>
  <c r="Q36" i="76"/>
  <c r="AS35" i="76"/>
  <c r="AR35" i="76"/>
  <c r="AM35" i="76"/>
  <c r="AL35" i="76"/>
  <c r="AC35" i="76"/>
  <c r="W35" i="76"/>
  <c r="V35" i="76"/>
  <c r="Q35" i="76"/>
  <c r="P35" i="76"/>
  <c r="AS34" i="76"/>
  <c r="AR34" i="76"/>
  <c r="AM34" i="76"/>
  <c r="AL34" i="76"/>
  <c r="AC34" i="76"/>
  <c r="W34" i="76"/>
  <c r="V34" i="76"/>
  <c r="Q34" i="76"/>
  <c r="P34" i="76"/>
  <c r="AS33" i="76"/>
  <c r="AR33" i="76"/>
  <c r="AM33" i="76"/>
  <c r="AL33" i="76"/>
  <c r="AC33" i="76"/>
  <c r="W33" i="76"/>
  <c r="V33" i="76"/>
  <c r="Q33" i="76"/>
  <c r="P33" i="76"/>
  <c r="AS32" i="76"/>
  <c r="AR32" i="76"/>
  <c r="AM32" i="76"/>
  <c r="AL32" i="76"/>
  <c r="AC32" i="76"/>
  <c r="W32" i="76"/>
  <c r="V32" i="76"/>
  <c r="Q32" i="76"/>
  <c r="P32" i="76"/>
  <c r="AS31" i="76"/>
  <c r="AR31" i="76"/>
  <c r="AM31" i="76"/>
  <c r="AL31" i="76"/>
  <c r="AC31" i="76"/>
  <c r="W31" i="76"/>
  <c r="V31" i="76"/>
  <c r="Q31" i="76"/>
  <c r="P31" i="76"/>
  <c r="AS30" i="76"/>
  <c r="AR30" i="76"/>
  <c r="AM30" i="76"/>
  <c r="AL30" i="76"/>
  <c r="AC30" i="76"/>
  <c r="W30" i="76"/>
  <c r="V30" i="76"/>
  <c r="Q30" i="76"/>
  <c r="P30" i="76"/>
  <c r="AS29" i="76"/>
  <c r="AR29" i="76"/>
  <c r="AM29" i="76"/>
  <c r="AL29" i="76"/>
  <c r="AC29" i="76"/>
  <c r="W29" i="76"/>
  <c r="V29" i="76"/>
  <c r="Q29" i="76"/>
  <c r="P29" i="76"/>
  <c r="AS28" i="76"/>
  <c r="AR28" i="76"/>
  <c r="AM28" i="76"/>
  <c r="AL28" i="76"/>
  <c r="AC28" i="76"/>
  <c r="W28" i="76"/>
  <c r="V28" i="76"/>
  <c r="Q28" i="76"/>
  <c r="P28" i="76"/>
  <c r="AS27" i="76"/>
  <c r="AR27" i="76"/>
  <c r="AM27" i="76"/>
  <c r="AL27" i="76"/>
  <c r="AC27" i="76"/>
  <c r="W27" i="76"/>
  <c r="V27" i="76"/>
  <c r="Q27" i="76"/>
  <c r="P27" i="76"/>
  <c r="AS26" i="76"/>
  <c r="AR26" i="76"/>
  <c r="AM26" i="76"/>
  <c r="AL26" i="76"/>
  <c r="AC26" i="76"/>
  <c r="W26" i="76"/>
  <c r="V26" i="76"/>
  <c r="Q26" i="76"/>
  <c r="P26" i="76"/>
  <c r="AS25" i="76"/>
  <c r="AR25" i="76"/>
  <c r="AM25" i="76"/>
  <c r="AL25" i="76"/>
  <c r="AC25" i="76"/>
  <c r="W25" i="76"/>
  <c r="V25" i="76"/>
  <c r="Q25" i="76"/>
  <c r="P25" i="76"/>
  <c r="AS24" i="76"/>
  <c r="AR24" i="76"/>
  <c r="AM24" i="76"/>
  <c r="AL24" i="76"/>
  <c r="AC24" i="76"/>
  <c r="W24" i="76"/>
  <c r="V24" i="76"/>
  <c r="Q24" i="76"/>
  <c r="P24" i="76"/>
  <c r="AS23" i="76"/>
  <c r="AR23" i="76"/>
  <c r="AM23" i="76"/>
  <c r="AL23" i="76"/>
  <c r="AC23" i="76"/>
  <c r="W23" i="76"/>
  <c r="V23" i="76"/>
  <c r="Q23" i="76"/>
  <c r="P23" i="76"/>
  <c r="AS22" i="76"/>
  <c r="AR22" i="76"/>
  <c r="AM22" i="76"/>
  <c r="AL22" i="76"/>
  <c r="AC22" i="76"/>
  <c r="W22" i="76"/>
  <c r="V22" i="76"/>
  <c r="Q22" i="76"/>
  <c r="P22" i="76"/>
  <c r="AS21" i="76"/>
  <c r="AR21" i="76"/>
  <c r="AM21" i="76"/>
  <c r="AL21" i="76"/>
  <c r="AC21" i="76"/>
  <c r="W21" i="76"/>
  <c r="V21" i="76"/>
  <c r="Q21" i="76"/>
  <c r="P21" i="76"/>
  <c r="AS20" i="76"/>
  <c r="AR20" i="76"/>
  <c r="AM20" i="76"/>
  <c r="AL20" i="76"/>
  <c r="AC20" i="76"/>
  <c r="W20" i="76"/>
  <c r="V20" i="76"/>
  <c r="Q20" i="76"/>
  <c r="P20" i="76"/>
  <c r="AS19" i="76"/>
  <c r="AR19" i="76"/>
  <c r="AM19" i="76"/>
  <c r="AL19" i="76"/>
  <c r="AC19" i="76"/>
  <c r="W19" i="76"/>
  <c r="V19" i="76"/>
  <c r="Q19" i="76"/>
  <c r="P19" i="76"/>
  <c r="AS18" i="76"/>
  <c r="AR18" i="76"/>
  <c r="AM18" i="76"/>
  <c r="AL18" i="76"/>
  <c r="AC18" i="76"/>
  <c r="W18" i="76"/>
  <c r="V18" i="76"/>
  <c r="Q18" i="76"/>
  <c r="P18" i="76"/>
  <c r="AS17" i="76"/>
  <c r="AR17" i="76"/>
  <c r="AM17" i="76"/>
  <c r="AL17" i="76"/>
  <c r="AC17" i="76"/>
  <c r="W17" i="76"/>
  <c r="V17" i="76"/>
  <c r="Q17" i="76"/>
  <c r="P17" i="76"/>
  <c r="AS16" i="76"/>
  <c r="AR16" i="76"/>
  <c r="AM16" i="76"/>
  <c r="AL16" i="76"/>
  <c r="AC16" i="76"/>
  <c r="W16" i="76"/>
  <c r="V16" i="76"/>
  <c r="Q16" i="76"/>
  <c r="P16" i="76"/>
  <c r="AS15" i="76"/>
  <c r="AR15" i="76"/>
  <c r="AM15" i="76"/>
  <c r="AL15" i="76"/>
  <c r="AC15" i="76"/>
  <c r="W15" i="76"/>
  <c r="V15" i="76"/>
  <c r="Q15" i="76"/>
  <c r="P15" i="76"/>
  <c r="AS14" i="76"/>
  <c r="AR14" i="76"/>
  <c r="AM14" i="76"/>
  <c r="AL14" i="76"/>
  <c r="AC14" i="76"/>
  <c r="W14" i="76"/>
  <c r="V14" i="76"/>
  <c r="Q14" i="76"/>
  <c r="P14" i="76"/>
  <c r="AS13" i="76"/>
  <c r="AR13" i="76"/>
  <c r="AM13" i="76"/>
  <c r="AL13" i="76"/>
  <c r="AC13" i="76"/>
  <c r="W13" i="76"/>
  <c r="V13" i="76"/>
  <c r="Q13" i="76"/>
  <c r="P13" i="76"/>
  <c r="AS12" i="76"/>
  <c r="AR12" i="76"/>
  <c r="AM12" i="76"/>
  <c r="AL12" i="76"/>
  <c r="AC12" i="76"/>
  <c r="W12" i="76"/>
  <c r="V12" i="76"/>
  <c r="Q12" i="76"/>
  <c r="P12" i="76"/>
  <c r="AS11" i="76"/>
  <c r="AR11" i="76"/>
  <c r="AM11" i="76"/>
  <c r="AL11" i="76"/>
  <c r="AC11" i="76"/>
  <c r="W11" i="76"/>
  <c r="V11" i="76"/>
  <c r="Q11" i="76"/>
  <c r="P11" i="76"/>
  <c r="AS10" i="76"/>
  <c r="AM10" i="76"/>
  <c r="W10" i="76"/>
  <c r="Q10" i="76"/>
  <c r="AS8" i="76"/>
  <c r="AR8" i="76"/>
  <c r="AM8" i="76"/>
  <c r="AL8" i="76"/>
  <c r="W8" i="76"/>
  <c r="V8" i="76"/>
  <c r="Q8" i="76"/>
  <c r="P8" i="76"/>
  <c r="AR6" i="76"/>
  <c r="AL6" i="76"/>
  <c r="V6" i="76"/>
  <c r="P6" i="76"/>
  <c r="AR4" i="76"/>
  <c r="AL4" i="76"/>
  <c r="V4" i="76"/>
  <c r="P4" i="76"/>
  <c r="AI1" i="72"/>
  <c r="AB1" i="72"/>
  <c r="S4" i="68"/>
  <c r="Z4" i="68" s="1"/>
  <c r="AF4" i="68" s="1"/>
  <c r="P4" i="66"/>
  <c r="AN127" i="55"/>
  <c r="AA127" i="55"/>
  <c r="AN40" i="55"/>
  <c r="AA40" i="55"/>
  <c r="AN11" i="55"/>
  <c r="AA11" i="55"/>
  <c r="T1" i="51"/>
  <c r="T3" i="51"/>
  <c r="D42" i="85"/>
  <c r="D33" i="85"/>
  <c r="U241" i="84"/>
  <c r="U240" i="84"/>
  <c r="U239" i="84"/>
  <c r="U236" i="84"/>
  <c r="U235" i="84"/>
  <c r="U230" i="84"/>
  <c r="U217" i="84"/>
  <c r="U205" i="84"/>
  <c r="U203" i="84"/>
  <c r="U201" i="84"/>
  <c r="S71" i="83"/>
  <c r="S66" i="83"/>
  <c r="S65" i="83"/>
  <c r="S64" i="83"/>
  <c r="R64" i="83"/>
  <c r="S63" i="83"/>
  <c r="R63" i="83"/>
  <c r="S62" i="83"/>
  <c r="R62" i="83"/>
  <c r="S61" i="83"/>
  <c r="R61" i="83"/>
  <c r="S60" i="83"/>
  <c r="R60" i="83"/>
  <c r="S59" i="83"/>
  <c r="R59" i="83"/>
  <c r="S58" i="83"/>
  <c r="R58" i="83"/>
  <c r="S57" i="83"/>
  <c r="R57" i="83"/>
  <c r="S56" i="83"/>
  <c r="R56" i="83"/>
  <c r="S55" i="83"/>
  <c r="R55" i="83"/>
  <c r="S54" i="83"/>
  <c r="R54" i="83"/>
  <c r="S53" i="83"/>
  <c r="R53" i="83"/>
  <c r="S52" i="83"/>
  <c r="R52" i="83"/>
  <c r="S51" i="83"/>
  <c r="R51" i="83"/>
  <c r="S50" i="83"/>
  <c r="R50" i="83"/>
  <c r="S49" i="83"/>
  <c r="R49" i="83"/>
  <c r="S48" i="83"/>
  <c r="R48" i="83"/>
  <c r="S47" i="83"/>
  <c r="R47" i="83"/>
  <c r="S46" i="83"/>
  <c r="R46" i="83"/>
  <c r="S45" i="83"/>
  <c r="R45" i="83"/>
  <c r="S44" i="83"/>
  <c r="R44" i="83"/>
  <c r="S43" i="83"/>
  <c r="R43" i="83"/>
  <c r="S42" i="83"/>
  <c r="R42" i="83"/>
  <c r="S41" i="83"/>
  <c r="R41" i="83"/>
  <c r="S40" i="83"/>
  <c r="R40" i="83"/>
  <c r="S39" i="83"/>
  <c r="S37" i="83"/>
  <c r="S36" i="83"/>
  <c r="S35" i="83"/>
  <c r="R35" i="83"/>
  <c r="S34" i="83"/>
  <c r="R34" i="83"/>
  <c r="S33" i="83"/>
  <c r="R33" i="83"/>
  <c r="S32" i="83"/>
  <c r="R32" i="83"/>
  <c r="S31" i="83"/>
  <c r="R31" i="83"/>
  <c r="S30" i="83"/>
  <c r="R30" i="83"/>
  <c r="S29" i="83"/>
  <c r="R29" i="83"/>
  <c r="S28" i="83"/>
  <c r="R28" i="83"/>
  <c r="S27" i="83"/>
  <c r="R27" i="83"/>
  <c r="S26" i="83"/>
  <c r="R26" i="83"/>
  <c r="S25" i="83"/>
  <c r="R25" i="83"/>
  <c r="S24" i="83"/>
  <c r="R24" i="83"/>
  <c r="S23" i="83"/>
  <c r="R23" i="83"/>
  <c r="S22" i="83"/>
  <c r="R22" i="83"/>
  <c r="S21" i="83"/>
  <c r="R21" i="83"/>
  <c r="S20" i="83"/>
  <c r="R20" i="83"/>
  <c r="S19" i="83"/>
  <c r="R19" i="83"/>
  <c r="S18" i="83"/>
  <c r="R18" i="83"/>
  <c r="S17" i="83"/>
  <c r="R17" i="83"/>
  <c r="S16" i="83"/>
  <c r="R16" i="83"/>
  <c r="S15" i="83"/>
  <c r="R15" i="83"/>
  <c r="S14" i="83"/>
  <c r="R14" i="83"/>
  <c r="S13" i="83"/>
  <c r="R13" i="83"/>
  <c r="S12" i="83"/>
  <c r="R12" i="83"/>
  <c r="S11" i="83"/>
  <c r="R11" i="83"/>
  <c r="S10" i="83"/>
  <c r="S8" i="83"/>
  <c r="R8" i="83"/>
  <c r="R5" i="83"/>
  <c r="R4" i="83"/>
  <c r="R1" i="83"/>
  <c r="U158" i="79"/>
  <c r="U153" i="79"/>
  <c r="T153" i="79"/>
  <c r="U152" i="79"/>
  <c r="T152" i="79"/>
  <c r="U151" i="79"/>
  <c r="T151" i="79"/>
  <c r="U150" i="79"/>
  <c r="T150" i="79"/>
  <c r="U149" i="79"/>
  <c r="T149" i="79"/>
  <c r="U148" i="79"/>
  <c r="T148" i="79"/>
  <c r="U147" i="79"/>
  <c r="T147" i="79"/>
  <c r="U146" i="79"/>
  <c r="T146" i="79"/>
  <c r="U145" i="79"/>
  <c r="T145" i="79"/>
  <c r="U144" i="79"/>
  <c r="T144" i="79"/>
  <c r="U143" i="79"/>
  <c r="T143" i="79"/>
  <c r="U142" i="79"/>
  <c r="T142" i="79"/>
  <c r="U141" i="79"/>
  <c r="T141" i="79"/>
  <c r="U140" i="79"/>
  <c r="T140" i="79"/>
  <c r="U139" i="79"/>
  <c r="T139" i="79"/>
  <c r="U138" i="79"/>
  <c r="T138" i="79"/>
  <c r="U137" i="79"/>
  <c r="T137" i="79"/>
  <c r="U136" i="79"/>
  <c r="T136" i="79"/>
  <c r="U135" i="79"/>
  <c r="T135" i="79"/>
  <c r="U134" i="79"/>
  <c r="T134" i="79"/>
  <c r="U133" i="79"/>
  <c r="T133" i="79"/>
  <c r="U132" i="79"/>
  <c r="T132" i="79"/>
  <c r="U131" i="79"/>
  <c r="T131" i="79"/>
  <c r="U130" i="79"/>
  <c r="T130" i="79"/>
  <c r="U129" i="79"/>
  <c r="T129" i="79"/>
  <c r="U128" i="79"/>
  <c r="T128" i="79"/>
  <c r="U127" i="79"/>
  <c r="T127" i="79"/>
  <c r="U126" i="79"/>
  <c r="T124" i="79"/>
  <c r="U123" i="79"/>
  <c r="T123" i="79"/>
  <c r="U122" i="79"/>
  <c r="T122" i="79"/>
  <c r="U121" i="79"/>
  <c r="T121" i="79"/>
  <c r="U120" i="79"/>
  <c r="T120" i="79"/>
  <c r="U119" i="79"/>
  <c r="T119" i="79"/>
  <c r="U118" i="79"/>
  <c r="T118" i="79"/>
  <c r="U117" i="79"/>
  <c r="T117" i="79"/>
  <c r="U116" i="79"/>
  <c r="T116" i="79"/>
  <c r="U115" i="79"/>
  <c r="T115" i="79"/>
  <c r="U114" i="79"/>
  <c r="T114" i="79"/>
  <c r="U113" i="79"/>
  <c r="T113" i="79"/>
  <c r="U112" i="79"/>
  <c r="T112" i="79"/>
  <c r="U111" i="79"/>
  <c r="T111" i="79"/>
  <c r="U110" i="79"/>
  <c r="T110" i="79"/>
  <c r="U109" i="79"/>
  <c r="T109" i="79"/>
  <c r="U108" i="79"/>
  <c r="T108" i="79"/>
  <c r="U107" i="79"/>
  <c r="T107" i="79"/>
  <c r="U106" i="79"/>
  <c r="T106" i="79"/>
  <c r="U105" i="79"/>
  <c r="T105" i="79"/>
  <c r="U104" i="79"/>
  <c r="T104" i="79"/>
  <c r="U103" i="79"/>
  <c r="T103" i="79"/>
  <c r="U102" i="79"/>
  <c r="T102" i="79"/>
  <c r="U101" i="79"/>
  <c r="T101" i="79"/>
  <c r="U100" i="79"/>
  <c r="T100" i="79"/>
  <c r="U99" i="79"/>
  <c r="T99" i="79"/>
  <c r="U98" i="79"/>
  <c r="T98" i="79"/>
  <c r="U97" i="79"/>
  <c r="U95" i="79"/>
  <c r="T95" i="79"/>
  <c r="U94" i="79"/>
  <c r="T94" i="79"/>
  <c r="U93" i="79"/>
  <c r="T93" i="79"/>
  <c r="U92" i="79"/>
  <c r="T92" i="79"/>
  <c r="U91" i="79"/>
  <c r="T91" i="79"/>
  <c r="U90" i="79"/>
  <c r="T90" i="79"/>
  <c r="U89" i="79"/>
  <c r="T89" i="79"/>
  <c r="U88" i="79"/>
  <c r="T88" i="79"/>
  <c r="U87" i="79"/>
  <c r="T87" i="79"/>
  <c r="U86" i="79"/>
  <c r="T86" i="79"/>
  <c r="U85" i="79"/>
  <c r="T85" i="79"/>
  <c r="U84" i="79"/>
  <c r="T84" i="79"/>
  <c r="U83" i="79"/>
  <c r="T83" i="79"/>
  <c r="U82" i="79"/>
  <c r="T82" i="79"/>
  <c r="U81" i="79"/>
  <c r="T81" i="79"/>
  <c r="U80" i="79"/>
  <c r="T80" i="79"/>
  <c r="U79" i="79"/>
  <c r="T79" i="79"/>
  <c r="U78" i="79"/>
  <c r="T78" i="79"/>
  <c r="U77" i="79"/>
  <c r="T77" i="79"/>
  <c r="U76" i="79"/>
  <c r="T76" i="79"/>
  <c r="U75" i="79"/>
  <c r="T75" i="79"/>
  <c r="U74" i="79"/>
  <c r="T74" i="79"/>
  <c r="U73" i="79"/>
  <c r="T73" i="79"/>
  <c r="U72" i="79"/>
  <c r="T72" i="79"/>
  <c r="U71" i="79"/>
  <c r="T71" i="79"/>
  <c r="U70" i="79"/>
  <c r="T70" i="79"/>
  <c r="U69" i="79"/>
  <c r="T69" i="79"/>
  <c r="U68" i="79"/>
  <c r="U66" i="79"/>
  <c r="T66" i="79"/>
  <c r="U65" i="79"/>
  <c r="T65" i="79"/>
  <c r="U64" i="79"/>
  <c r="T64" i="79"/>
  <c r="U63" i="79"/>
  <c r="T63" i="79"/>
  <c r="U62" i="79"/>
  <c r="T62" i="79"/>
  <c r="U61" i="79"/>
  <c r="T61" i="79"/>
  <c r="U60" i="79"/>
  <c r="T60" i="79"/>
  <c r="U59" i="79"/>
  <c r="T59" i="79"/>
  <c r="U58" i="79"/>
  <c r="T58" i="79"/>
  <c r="U57" i="79"/>
  <c r="T57" i="79"/>
  <c r="U56" i="79"/>
  <c r="T56" i="79"/>
  <c r="U55" i="79"/>
  <c r="T55" i="79"/>
  <c r="U54" i="79"/>
  <c r="T54" i="79"/>
  <c r="U53" i="79"/>
  <c r="T53" i="79"/>
  <c r="U52" i="79"/>
  <c r="T52" i="79"/>
  <c r="U51" i="79"/>
  <c r="T51" i="79"/>
  <c r="U50" i="79"/>
  <c r="T50" i="79"/>
  <c r="U49" i="79"/>
  <c r="T49" i="79"/>
  <c r="U48" i="79"/>
  <c r="T48" i="79"/>
  <c r="U47" i="79"/>
  <c r="T47" i="79"/>
  <c r="U46" i="79"/>
  <c r="T46" i="79"/>
  <c r="U45" i="79"/>
  <c r="T45" i="79"/>
  <c r="U44" i="79"/>
  <c r="T44" i="79"/>
  <c r="U43" i="79"/>
  <c r="T43" i="79"/>
  <c r="U42" i="79"/>
  <c r="T42" i="79"/>
  <c r="U41" i="79"/>
  <c r="T41" i="79"/>
  <c r="U40" i="79"/>
  <c r="T40" i="79"/>
  <c r="U39" i="79"/>
  <c r="U37" i="79"/>
  <c r="T37" i="79"/>
  <c r="U36" i="79"/>
  <c r="T36" i="79"/>
  <c r="U35" i="79"/>
  <c r="T35" i="79"/>
  <c r="U34" i="79"/>
  <c r="T34" i="79"/>
  <c r="U33" i="79"/>
  <c r="T33" i="79"/>
  <c r="U32" i="79"/>
  <c r="T32" i="79"/>
  <c r="U31" i="79"/>
  <c r="T31" i="79"/>
  <c r="U30" i="79"/>
  <c r="T30" i="79"/>
  <c r="U29" i="79"/>
  <c r="T29" i="79"/>
  <c r="U28" i="79"/>
  <c r="T28" i="79"/>
  <c r="U27" i="79"/>
  <c r="T27" i="79"/>
  <c r="U26" i="79"/>
  <c r="T26" i="79"/>
  <c r="U25" i="79"/>
  <c r="T25" i="79"/>
  <c r="U24" i="79"/>
  <c r="T24" i="79"/>
  <c r="U23" i="79"/>
  <c r="T23" i="79"/>
  <c r="U22" i="79"/>
  <c r="T22" i="79"/>
  <c r="U21" i="79"/>
  <c r="T21" i="79"/>
  <c r="U20" i="79"/>
  <c r="T20" i="79"/>
  <c r="U19" i="79"/>
  <c r="T19" i="79"/>
  <c r="U18" i="79"/>
  <c r="T18" i="79"/>
  <c r="U17" i="79"/>
  <c r="T17" i="79"/>
  <c r="U16" i="79"/>
  <c r="T16" i="79"/>
  <c r="U15" i="79"/>
  <c r="T15" i="79"/>
  <c r="U14" i="79"/>
  <c r="T14" i="79"/>
  <c r="U13" i="79"/>
  <c r="T13" i="79"/>
  <c r="U12" i="79"/>
  <c r="T12" i="79"/>
  <c r="U11" i="79"/>
  <c r="T11" i="79"/>
  <c r="U10" i="79"/>
  <c r="U8" i="79"/>
  <c r="T8" i="79"/>
  <c r="T5" i="79"/>
  <c r="T4" i="79"/>
  <c r="U158" i="78"/>
  <c r="U153" i="78"/>
  <c r="T153" i="78"/>
  <c r="U152" i="78"/>
  <c r="T152" i="78"/>
  <c r="U151" i="78"/>
  <c r="T151" i="78"/>
  <c r="U150" i="78"/>
  <c r="T150" i="78"/>
  <c r="U149" i="78"/>
  <c r="T149" i="78"/>
  <c r="U148" i="78"/>
  <c r="T148" i="78"/>
  <c r="U147" i="78"/>
  <c r="T147" i="78"/>
  <c r="U146" i="78"/>
  <c r="T146" i="78"/>
  <c r="U145" i="78"/>
  <c r="T145" i="78"/>
  <c r="U144" i="78"/>
  <c r="T144" i="78"/>
  <c r="U143" i="78"/>
  <c r="T143" i="78"/>
  <c r="U142" i="78"/>
  <c r="T142" i="78"/>
  <c r="U141" i="78"/>
  <c r="T141" i="78"/>
  <c r="U140" i="78"/>
  <c r="T140" i="78"/>
  <c r="U139" i="78"/>
  <c r="T139" i="78"/>
  <c r="U138" i="78"/>
  <c r="T138" i="78"/>
  <c r="U137" i="78"/>
  <c r="T137" i="78"/>
  <c r="U136" i="78"/>
  <c r="T136" i="78"/>
  <c r="U135" i="78"/>
  <c r="T135" i="78"/>
  <c r="U134" i="78"/>
  <c r="T134" i="78"/>
  <c r="U133" i="78"/>
  <c r="T133" i="78"/>
  <c r="U132" i="78"/>
  <c r="T132" i="78"/>
  <c r="U131" i="78"/>
  <c r="T131" i="78"/>
  <c r="U130" i="78"/>
  <c r="T130" i="78"/>
  <c r="U129" i="78"/>
  <c r="T129" i="78"/>
  <c r="U128" i="78"/>
  <c r="T128" i="78"/>
  <c r="U127" i="78"/>
  <c r="T127" i="78"/>
  <c r="U126" i="78"/>
  <c r="U124" i="78"/>
  <c r="T124" i="78"/>
  <c r="U123" i="78"/>
  <c r="T123" i="78"/>
  <c r="U122" i="78"/>
  <c r="T122" i="78"/>
  <c r="U121" i="78"/>
  <c r="T121" i="78"/>
  <c r="U120" i="78"/>
  <c r="T120" i="78"/>
  <c r="U119" i="78"/>
  <c r="T119" i="78"/>
  <c r="U118" i="78"/>
  <c r="T118" i="78"/>
  <c r="U117" i="78"/>
  <c r="T117" i="78"/>
  <c r="U116" i="78"/>
  <c r="T116" i="78"/>
  <c r="U115" i="78"/>
  <c r="T115" i="78"/>
  <c r="U114" i="78"/>
  <c r="T114" i="78"/>
  <c r="U113" i="78"/>
  <c r="T113" i="78"/>
  <c r="U112" i="78"/>
  <c r="T112" i="78"/>
  <c r="U111" i="78"/>
  <c r="T111" i="78"/>
  <c r="U110" i="78"/>
  <c r="T110" i="78"/>
  <c r="U109" i="78"/>
  <c r="T109" i="78"/>
  <c r="U108" i="78"/>
  <c r="T108" i="78"/>
  <c r="U107" i="78"/>
  <c r="T107" i="78"/>
  <c r="U106" i="78"/>
  <c r="T106" i="78"/>
  <c r="U105" i="78"/>
  <c r="T105" i="78"/>
  <c r="U104" i="78"/>
  <c r="T104" i="78"/>
  <c r="U103" i="78"/>
  <c r="T103" i="78"/>
  <c r="U102" i="78"/>
  <c r="T102" i="78"/>
  <c r="U101" i="78"/>
  <c r="T101" i="78"/>
  <c r="U100" i="78"/>
  <c r="T100" i="78"/>
  <c r="U99" i="78"/>
  <c r="T99" i="78"/>
  <c r="U98" i="78"/>
  <c r="T98" i="78"/>
  <c r="U97" i="78"/>
  <c r="U95" i="78"/>
  <c r="T95" i="78"/>
  <c r="U94" i="78"/>
  <c r="T94" i="78"/>
  <c r="U93" i="78"/>
  <c r="T93" i="78"/>
  <c r="U92" i="78"/>
  <c r="T92" i="78"/>
  <c r="U91" i="78"/>
  <c r="T91" i="78"/>
  <c r="U90" i="78"/>
  <c r="T90" i="78"/>
  <c r="U89" i="78"/>
  <c r="T89" i="78"/>
  <c r="U88" i="78"/>
  <c r="T88" i="78"/>
  <c r="U87" i="78"/>
  <c r="T87" i="78"/>
  <c r="U86" i="78"/>
  <c r="T86" i="78"/>
  <c r="U85" i="78"/>
  <c r="T85" i="78"/>
  <c r="U84" i="78"/>
  <c r="T84" i="78"/>
  <c r="U83" i="78"/>
  <c r="T83" i="78"/>
  <c r="U82" i="78"/>
  <c r="T82" i="78"/>
  <c r="U81" i="78"/>
  <c r="T81" i="78"/>
  <c r="U80" i="78"/>
  <c r="T80" i="78"/>
  <c r="U79" i="78"/>
  <c r="T79" i="78"/>
  <c r="U78" i="78"/>
  <c r="T78" i="78"/>
  <c r="U77" i="78"/>
  <c r="T77" i="78"/>
  <c r="U76" i="78"/>
  <c r="T76" i="78"/>
  <c r="U75" i="78"/>
  <c r="T75" i="78"/>
  <c r="U74" i="78"/>
  <c r="T74" i="78"/>
  <c r="U73" i="78"/>
  <c r="T73" i="78"/>
  <c r="U72" i="78"/>
  <c r="T72" i="78"/>
  <c r="U71" i="78"/>
  <c r="T71" i="78"/>
  <c r="U70" i="78"/>
  <c r="T70" i="78"/>
  <c r="U69" i="78"/>
  <c r="T69" i="78"/>
  <c r="U68" i="78"/>
  <c r="U66" i="78"/>
  <c r="T66" i="78"/>
  <c r="U65" i="78"/>
  <c r="T65" i="78"/>
  <c r="U64" i="78"/>
  <c r="T64" i="78"/>
  <c r="U63" i="78"/>
  <c r="T63" i="78"/>
  <c r="U62" i="78"/>
  <c r="T62" i="78"/>
  <c r="U61" i="78"/>
  <c r="T61" i="78"/>
  <c r="U60" i="78"/>
  <c r="T60" i="78"/>
  <c r="U59" i="78"/>
  <c r="T59" i="78"/>
  <c r="U58" i="78"/>
  <c r="T58" i="78"/>
  <c r="U57" i="78"/>
  <c r="T57" i="78"/>
  <c r="U56" i="78"/>
  <c r="T56" i="78"/>
  <c r="U55" i="78"/>
  <c r="T55" i="78"/>
  <c r="U54" i="78"/>
  <c r="T54" i="78"/>
  <c r="U53" i="78"/>
  <c r="T53" i="78"/>
  <c r="U52" i="78"/>
  <c r="T52" i="78"/>
  <c r="U51" i="78"/>
  <c r="T51" i="78"/>
  <c r="U50" i="78"/>
  <c r="T50" i="78"/>
  <c r="U49" i="78"/>
  <c r="T49" i="78"/>
  <c r="U48" i="78"/>
  <c r="T48" i="78"/>
  <c r="U47" i="78"/>
  <c r="T47" i="78"/>
  <c r="U46" i="78"/>
  <c r="T46" i="78"/>
  <c r="U45" i="78"/>
  <c r="T45" i="78"/>
  <c r="U44" i="78"/>
  <c r="T44" i="78"/>
  <c r="U43" i="78"/>
  <c r="T43" i="78"/>
  <c r="U42" i="78"/>
  <c r="T42" i="78"/>
  <c r="U41" i="78"/>
  <c r="T41" i="78"/>
  <c r="U40" i="78"/>
  <c r="T40" i="78"/>
  <c r="U39" i="78"/>
  <c r="U37" i="78"/>
  <c r="T37" i="78"/>
  <c r="U36" i="78"/>
  <c r="T36" i="78"/>
  <c r="U35" i="78"/>
  <c r="T35" i="78"/>
  <c r="U34" i="78"/>
  <c r="T34" i="78"/>
  <c r="U33" i="78"/>
  <c r="T33" i="78"/>
  <c r="U32" i="78"/>
  <c r="T32" i="78"/>
  <c r="U31" i="78"/>
  <c r="T31" i="78"/>
  <c r="U30" i="78"/>
  <c r="T30" i="78"/>
  <c r="U29" i="78"/>
  <c r="T29" i="78"/>
  <c r="U28" i="78"/>
  <c r="T28" i="78"/>
  <c r="U27" i="78"/>
  <c r="T27" i="78"/>
  <c r="U26" i="78"/>
  <c r="T26" i="78"/>
  <c r="U25" i="78"/>
  <c r="T25" i="78"/>
  <c r="U24" i="78"/>
  <c r="T24" i="78"/>
  <c r="U23" i="78"/>
  <c r="T23" i="78"/>
  <c r="U22" i="78"/>
  <c r="T22" i="78"/>
  <c r="U21" i="78"/>
  <c r="T21" i="78"/>
  <c r="U20" i="78"/>
  <c r="T20" i="78"/>
  <c r="U19" i="78"/>
  <c r="T19" i="78"/>
  <c r="U18" i="78"/>
  <c r="T18" i="78"/>
  <c r="U17" i="78"/>
  <c r="T17" i="78"/>
  <c r="U16" i="78"/>
  <c r="T16" i="78"/>
  <c r="U15" i="78"/>
  <c r="T15" i="78"/>
  <c r="U14" i="78"/>
  <c r="T14" i="78"/>
  <c r="U13" i="78"/>
  <c r="T13" i="78"/>
  <c r="U12" i="78"/>
  <c r="T12" i="78"/>
  <c r="U11" i="78"/>
  <c r="T11" i="78"/>
  <c r="U10" i="78"/>
  <c r="U8" i="78"/>
  <c r="T8" i="78"/>
  <c r="T5" i="78"/>
  <c r="T4" i="78"/>
  <c r="U158" i="77"/>
  <c r="U153" i="77"/>
  <c r="T153" i="77"/>
  <c r="U152" i="77"/>
  <c r="T152" i="77"/>
  <c r="U151" i="77"/>
  <c r="T151" i="77"/>
  <c r="U150" i="77"/>
  <c r="T150" i="77"/>
  <c r="U149" i="77"/>
  <c r="T149" i="77"/>
  <c r="U148" i="77"/>
  <c r="T148" i="77"/>
  <c r="U147" i="77"/>
  <c r="T147" i="77"/>
  <c r="U146" i="77"/>
  <c r="T146" i="77"/>
  <c r="U145" i="77"/>
  <c r="T145" i="77"/>
  <c r="U144" i="77"/>
  <c r="T144" i="77"/>
  <c r="U143" i="77"/>
  <c r="T143" i="77"/>
  <c r="U142" i="77"/>
  <c r="T142" i="77"/>
  <c r="U141" i="77"/>
  <c r="T141" i="77"/>
  <c r="U140" i="77"/>
  <c r="T140" i="77"/>
  <c r="U139" i="77"/>
  <c r="T139" i="77"/>
  <c r="U138" i="77"/>
  <c r="T138" i="77"/>
  <c r="U137" i="77"/>
  <c r="T137" i="77"/>
  <c r="U136" i="77"/>
  <c r="T136" i="77"/>
  <c r="U135" i="77"/>
  <c r="T135" i="77"/>
  <c r="U134" i="77"/>
  <c r="T134" i="77"/>
  <c r="U133" i="77"/>
  <c r="T133" i="77"/>
  <c r="U132" i="77"/>
  <c r="T132" i="77"/>
  <c r="U131" i="77"/>
  <c r="T131" i="77"/>
  <c r="U130" i="77"/>
  <c r="T130" i="77"/>
  <c r="U129" i="77"/>
  <c r="T129" i="77"/>
  <c r="U128" i="77"/>
  <c r="T128" i="77"/>
  <c r="U127" i="77"/>
  <c r="T127" i="77"/>
  <c r="U126" i="77"/>
  <c r="U124" i="77"/>
  <c r="T124" i="77"/>
  <c r="U123" i="77"/>
  <c r="T123" i="77"/>
  <c r="U122" i="77"/>
  <c r="T122" i="77"/>
  <c r="U121" i="77"/>
  <c r="T121" i="77"/>
  <c r="U120" i="77"/>
  <c r="T120" i="77"/>
  <c r="U119" i="77"/>
  <c r="T119" i="77"/>
  <c r="U118" i="77"/>
  <c r="T118" i="77"/>
  <c r="U117" i="77"/>
  <c r="T117" i="77"/>
  <c r="U116" i="77"/>
  <c r="T116" i="77"/>
  <c r="U115" i="77"/>
  <c r="T115" i="77"/>
  <c r="U114" i="77"/>
  <c r="T114" i="77"/>
  <c r="U113" i="77"/>
  <c r="T113" i="77"/>
  <c r="U112" i="77"/>
  <c r="T112" i="77"/>
  <c r="U111" i="77"/>
  <c r="T111" i="77"/>
  <c r="U110" i="77"/>
  <c r="T110" i="77"/>
  <c r="U109" i="77"/>
  <c r="T109" i="77"/>
  <c r="U108" i="77"/>
  <c r="T108" i="77"/>
  <c r="U107" i="77"/>
  <c r="T107" i="77"/>
  <c r="U106" i="77"/>
  <c r="T106" i="77"/>
  <c r="U105" i="77"/>
  <c r="T105" i="77"/>
  <c r="U104" i="77"/>
  <c r="T104" i="77"/>
  <c r="U103" i="77"/>
  <c r="T103" i="77"/>
  <c r="U102" i="77"/>
  <c r="T102" i="77"/>
  <c r="U101" i="77"/>
  <c r="T101" i="77"/>
  <c r="U100" i="77"/>
  <c r="T100" i="77"/>
  <c r="U99" i="77"/>
  <c r="T99" i="77"/>
  <c r="U98" i="77"/>
  <c r="T98" i="77"/>
  <c r="U97" i="77"/>
  <c r="U95" i="77"/>
  <c r="T95" i="77"/>
  <c r="U94" i="77"/>
  <c r="T94" i="77"/>
  <c r="U93" i="77"/>
  <c r="T93" i="77"/>
  <c r="U92" i="77"/>
  <c r="T92" i="77"/>
  <c r="U91" i="77"/>
  <c r="T91" i="77"/>
  <c r="U90" i="77"/>
  <c r="T90" i="77"/>
  <c r="U89" i="77"/>
  <c r="T89" i="77"/>
  <c r="U88" i="77"/>
  <c r="T88" i="77"/>
  <c r="U87" i="77"/>
  <c r="T87" i="77"/>
  <c r="U86" i="77"/>
  <c r="T86" i="77"/>
  <c r="U85" i="77"/>
  <c r="T85" i="77"/>
  <c r="U84" i="77"/>
  <c r="T84" i="77"/>
  <c r="U83" i="77"/>
  <c r="T83" i="77"/>
  <c r="U82" i="77"/>
  <c r="T82" i="77"/>
  <c r="U81" i="77"/>
  <c r="T81" i="77"/>
  <c r="U80" i="77"/>
  <c r="T80" i="77"/>
  <c r="U79" i="77"/>
  <c r="T79" i="77"/>
  <c r="U78" i="77"/>
  <c r="T78" i="77"/>
  <c r="U77" i="77"/>
  <c r="T77" i="77"/>
  <c r="U76" i="77"/>
  <c r="T76" i="77"/>
  <c r="U75" i="77"/>
  <c r="T75" i="77"/>
  <c r="U74" i="77"/>
  <c r="T74" i="77"/>
  <c r="U73" i="77"/>
  <c r="T73" i="77"/>
  <c r="U72" i="77"/>
  <c r="T72" i="77"/>
  <c r="U71" i="77"/>
  <c r="T71" i="77"/>
  <c r="U70" i="77"/>
  <c r="T70" i="77"/>
  <c r="U69" i="77"/>
  <c r="T69" i="77"/>
  <c r="U68" i="77"/>
  <c r="U66" i="77"/>
  <c r="T66" i="77"/>
  <c r="U65" i="77"/>
  <c r="T65" i="77"/>
  <c r="U64" i="77"/>
  <c r="T64" i="77"/>
  <c r="U63" i="77"/>
  <c r="T63" i="77"/>
  <c r="U62" i="77"/>
  <c r="T62" i="77"/>
  <c r="U61" i="77"/>
  <c r="T61" i="77"/>
  <c r="U60" i="77"/>
  <c r="T60" i="77"/>
  <c r="U59" i="77"/>
  <c r="T59" i="77"/>
  <c r="U58" i="77"/>
  <c r="T58" i="77"/>
  <c r="U57" i="77"/>
  <c r="T57" i="77"/>
  <c r="U56" i="77"/>
  <c r="T56" i="77"/>
  <c r="U55" i="77"/>
  <c r="T55" i="77"/>
  <c r="U54" i="77"/>
  <c r="T54" i="77"/>
  <c r="U53" i="77"/>
  <c r="T53" i="77"/>
  <c r="U52" i="77"/>
  <c r="T52" i="77"/>
  <c r="U51" i="77"/>
  <c r="T51" i="77"/>
  <c r="U50" i="77"/>
  <c r="T50" i="77"/>
  <c r="U49" i="77"/>
  <c r="T49" i="77"/>
  <c r="U48" i="77"/>
  <c r="T48" i="77"/>
  <c r="U47" i="77"/>
  <c r="T47" i="77"/>
  <c r="U46" i="77"/>
  <c r="T46" i="77"/>
  <c r="U45" i="77"/>
  <c r="T45" i="77"/>
  <c r="U44" i="77"/>
  <c r="T44" i="77"/>
  <c r="U43" i="77"/>
  <c r="T43" i="77"/>
  <c r="U42" i="77"/>
  <c r="T42" i="77"/>
  <c r="U41" i="77"/>
  <c r="T41" i="77"/>
  <c r="U40" i="77"/>
  <c r="T40" i="77"/>
  <c r="U39" i="77"/>
  <c r="U37" i="77"/>
  <c r="T37" i="77"/>
  <c r="U36" i="77"/>
  <c r="T36" i="77"/>
  <c r="U35" i="77"/>
  <c r="T35" i="77"/>
  <c r="U34" i="77"/>
  <c r="T34" i="77"/>
  <c r="U33" i="77"/>
  <c r="T33" i="77"/>
  <c r="U32" i="77"/>
  <c r="T32" i="77"/>
  <c r="U31" i="77"/>
  <c r="T31" i="77"/>
  <c r="U30" i="77"/>
  <c r="T30" i="77"/>
  <c r="U29" i="77"/>
  <c r="T29" i="77"/>
  <c r="U28" i="77"/>
  <c r="T28" i="77"/>
  <c r="U27" i="77"/>
  <c r="T27" i="77"/>
  <c r="U26" i="77"/>
  <c r="T26" i="77"/>
  <c r="U25" i="77"/>
  <c r="T25" i="77"/>
  <c r="U24" i="77"/>
  <c r="T24" i="77"/>
  <c r="U23" i="77"/>
  <c r="T23" i="77"/>
  <c r="U22" i="77"/>
  <c r="T22" i="77"/>
  <c r="U21" i="77"/>
  <c r="T21" i="77"/>
  <c r="U20" i="77"/>
  <c r="T20" i="77"/>
  <c r="U19" i="77"/>
  <c r="T19" i="77"/>
  <c r="U18" i="77"/>
  <c r="T18" i="77"/>
  <c r="U17" i="77"/>
  <c r="T17" i="77"/>
  <c r="U16" i="77"/>
  <c r="T16" i="77"/>
  <c r="U15" i="77"/>
  <c r="T15" i="77"/>
  <c r="U14" i="77"/>
  <c r="T14" i="77"/>
  <c r="U13" i="77"/>
  <c r="T13" i="77"/>
  <c r="U12" i="77"/>
  <c r="T12" i="77"/>
  <c r="U11" i="77"/>
  <c r="T11" i="77"/>
  <c r="U10" i="77"/>
  <c r="U8" i="77"/>
  <c r="T8" i="77"/>
  <c r="T5" i="77"/>
  <c r="T4" i="77"/>
  <c r="AS100" i="74"/>
  <c r="AM100" i="74"/>
  <c r="W100" i="74"/>
  <c r="Q100" i="74"/>
  <c r="AS95" i="74"/>
  <c r="AM95" i="74"/>
  <c r="W95" i="74"/>
  <c r="Q95" i="74"/>
  <c r="AS94" i="74"/>
  <c r="AM94" i="74"/>
  <c r="W94" i="74"/>
  <c r="Q94" i="74"/>
  <c r="AS93" i="74"/>
  <c r="AR93" i="74"/>
  <c r="AM93" i="74"/>
  <c r="AL93" i="74"/>
  <c r="AC93" i="74"/>
  <c r="W93" i="74"/>
  <c r="V93" i="74"/>
  <c r="Q93" i="74"/>
  <c r="P93" i="74"/>
  <c r="AS92" i="74"/>
  <c r="AR92" i="74"/>
  <c r="AM92" i="74"/>
  <c r="AL92" i="74"/>
  <c r="AC92" i="74"/>
  <c r="W92" i="74"/>
  <c r="V92" i="74"/>
  <c r="Q92" i="74"/>
  <c r="P92" i="74"/>
  <c r="AS91" i="74"/>
  <c r="AR91" i="74"/>
  <c r="AM91" i="74"/>
  <c r="AL91" i="74"/>
  <c r="AC91" i="74"/>
  <c r="W91" i="74"/>
  <c r="V91" i="74"/>
  <c r="Q91" i="74"/>
  <c r="P91" i="74"/>
  <c r="AS90" i="74"/>
  <c r="AR90" i="74"/>
  <c r="AM90" i="74"/>
  <c r="AL90" i="74"/>
  <c r="AC90" i="74"/>
  <c r="W90" i="74"/>
  <c r="V90" i="74"/>
  <c r="Q90" i="74"/>
  <c r="P90" i="74"/>
  <c r="AS89" i="74"/>
  <c r="AR89" i="74"/>
  <c r="AM89" i="74"/>
  <c r="AL89" i="74"/>
  <c r="AC89" i="74"/>
  <c r="W89" i="74"/>
  <c r="V89" i="74"/>
  <c r="Q89" i="74"/>
  <c r="P89" i="74"/>
  <c r="AS88" i="74"/>
  <c r="AR88" i="74"/>
  <c r="AM88" i="74"/>
  <c r="AL88" i="74"/>
  <c r="AC88" i="74"/>
  <c r="W88" i="74"/>
  <c r="V88" i="74"/>
  <c r="Q88" i="74"/>
  <c r="P88" i="74"/>
  <c r="AS87" i="74"/>
  <c r="AR87" i="74"/>
  <c r="AM87" i="74"/>
  <c r="AL87" i="74"/>
  <c r="AC87" i="74"/>
  <c r="W87" i="74"/>
  <c r="V87" i="74"/>
  <c r="Q87" i="74"/>
  <c r="P87" i="74"/>
  <c r="AS86" i="74"/>
  <c r="AR86" i="74"/>
  <c r="AM86" i="74"/>
  <c r="AL86" i="74"/>
  <c r="AC86" i="74"/>
  <c r="W86" i="74"/>
  <c r="V86" i="74"/>
  <c r="Q86" i="74"/>
  <c r="P86" i="74"/>
  <c r="AS85" i="74"/>
  <c r="AR85" i="74"/>
  <c r="AM85" i="74"/>
  <c r="AL85" i="74"/>
  <c r="AC85" i="74"/>
  <c r="W85" i="74"/>
  <c r="V85" i="74"/>
  <c r="Q85" i="74"/>
  <c r="P85" i="74"/>
  <c r="AS84" i="74"/>
  <c r="AR84" i="74"/>
  <c r="AM84" i="74"/>
  <c r="AL84" i="74"/>
  <c r="AC84" i="74"/>
  <c r="W84" i="74"/>
  <c r="V84" i="74"/>
  <c r="Q84" i="74"/>
  <c r="P84" i="74"/>
  <c r="AS83" i="74"/>
  <c r="AR83" i="74"/>
  <c r="AM83" i="74"/>
  <c r="AL83" i="74"/>
  <c r="AC83" i="74"/>
  <c r="W83" i="74"/>
  <c r="V83" i="74"/>
  <c r="Q83" i="74"/>
  <c r="P83" i="74"/>
  <c r="AS82" i="74"/>
  <c r="AR82" i="74"/>
  <c r="AM82" i="74"/>
  <c r="AL82" i="74"/>
  <c r="AC82" i="74"/>
  <c r="W82" i="74"/>
  <c r="V82" i="74"/>
  <c r="Q82" i="74"/>
  <c r="P82" i="74"/>
  <c r="AS81" i="74"/>
  <c r="AR81" i="74"/>
  <c r="AM81" i="74"/>
  <c r="AL81" i="74"/>
  <c r="AC81" i="74"/>
  <c r="W81" i="74"/>
  <c r="V81" i="74"/>
  <c r="Q81" i="74"/>
  <c r="P81" i="74"/>
  <c r="AS80" i="74"/>
  <c r="AR80" i="74"/>
  <c r="AM80" i="74"/>
  <c r="AL80" i="74"/>
  <c r="AC80" i="74"/>
  <c r="W80" i="74"/>
  <c r="V80" i="74"/>
  <c r="Q80" i="74"/>
  <c r="P80" i="74"/>
  <c r="AS79" i="74"/>
  <c r="AR79" i="74"/>
  <c r="AM79" i="74"/>
  <c r="AL79" i="74"/>
  <c r="AC79" i="74"/>
  <c r="W79" i="74"/>
  <c r="V79" i="74"/>
  <c r="Q79" i="74"/>
  <c r="P79" i="74"/>
  <c r="AS78" i="74"/>
  <c r="AR78" i="74"/>
  <c r="AM78" i="74"/>
  <c r="AL78" i="74"/>
  <c r="AC78" i="74"/>
  <c r="W78" i="74"/>
  <c r="V78" i="74"/>
  <c r="Q78" i="74"/>
  <c r="P78" i="74"/>
  <c r="AS77" i="74"/>
  <c r="AR77" i="74"/>
  <c r="AM77" i="74"/>
  <c r="AL77" i="74"/>
  <c r="AC77" i="74"/>
  <c r="W77" i="74"/>
  <c r="V77" i="74"/>
  <c r="Q77" i="74"/>
  <c r="P77" i="74"/>
  <c r="AS76" i="74"/>
  <c r="AR76" i="74"/>
  <c r="AM76" i="74"/>
  <c r="AL76" i="74"/>
  <c r="AC76" i="74"/>
  <c r="W76" i="74"/>
  <c r="V76" i="74"/>
  <c r="Q76" i="74"/>
  <c r="P76" i="74"/>
  <c r="AS75" i="74"/>
  <c r="AR75" i="74"/>
  <c r="AM75" i="74"/>
  <c r="AL75" i="74"/>
  <c r="AC75" i="74"/>
  <c r="W75" i="74"/>
  <c r="V75" i="74"/>
  <c r="Q75" i="74"/>
  <c r="P75" i="74"/>
  <c r="AS74" i="74"/>
  <c r="AR74" i="74"/>
  <c r="AM74" i="74"/>
  <c r="AL74" i="74"/>
  <c r="AC74" i="74"/>
  <c r="W74" i="74"/>
  <c r="V74" i="74"/>
  <c r="Q74" i="74"/>
  <c r="P74" i="74"/>
  <c r="AS73" i="74"/>
  <c r="AR73" i="74"/>
  <c r="AM73" i="74"/>
  <c r="AL73" i="74"/>
  <c r="AC73" i="74"/>
  <c r="W73" i="74"/>
  <c r="V73" i="74"/>
  <c r="Q73" i="74"/>
  <c r="P73" i="74"/>
  <c r="AS72" i="74"/>
  <c r="AR72" i="74"/>
  <c r="AM72" i="74"/>
  <c r="AL72" i="74"/>
  <c r="AC72" i="74"/>
  <c r="W72" i="74"/>
  <c r="V72" i="74"/>
  <c r="Q72" i="74"/>
  <c r="P72" i="74"/>
  <c r="AS71" i="74"/>
  <c r="AR71" i="74"/>
  <c r="AM71" i="74"/>
  <c r="AL71" i="74"/>
  <c r="AC71" i="74"/>
  <c r="W71" i="74"/>
  <c r="V71" i="74"/>
  <c r="Q71" i="74"/>
  <c r="P71" i="74"/>
  <c r="AS70" i="74"/>
  <c r="AR70" i="74"/>
  <c r="AM70" i="74"/>
  <c r="AL70" i="74"/>
  <c r="AC70" i="74"/>
  <c r="W70" i="74"/>
  <c r="V70" i="74"/>
  <c r="Q70" i="74"/>
  <c r="P70" i="74"/>
  <c r="AS69" i="74"/>
  <c r="AR69" i="74"/>
  <c r="AM69" i="74"/>
  <c r="AL69" i="74"/>
  <c r="AC69" i="74"/>
  <c r="W69" i="74"/>
  <c r="V69" i="74"/>
  <c r="Q69" i="74"/>
  <c r="P69" i="74"/>
  <c r="AS68" i="74"/>
  <c r="AM68" i="74"/>
  <c r="W68" i="74"/>
  <c r="Q68" i="74"/>
  <c r="AS66" i="74"/>
  <c r="AM66" i="74"/>
  <c r="W66" i="74"/>
  <c r="Q66" i="74"/>
  <c r="AS65" i="74"/>
  <c r="AM65" i="74"/>
  <c r="W65" i="74"/>
  <c r="Q65" i="74"/>
  <c r="AS64" i="74"/>
  <c r="AR64" i="74"/>
  <c r="AM64" i="74"/>
  <c r="AL64" i="74"/>
  <c r="AC64" i="74"/>
  <c r="W64" i="74"/>
  <c r="V64" i="74"/>
  <c r="Q64" i="74"/>
  <c r="P64" i="74"/>
  <c r="AS63" i="74"/>
  <c r="AR63" i="74"/>
  <c r="AM63" i="74"/>
  <c r="AL63" i="74"/>
  <c r="AC63" i="74"/>
  <c r="W63" i="74"/>
  <c r="V63" i="74"/>
  <c r="Q63" i="74"/>
  <c r="P63" i="74"/>
  <c r="AS62" i="74"/>
  <c r="AR62" i="74"/>
  <c r="AM62" i="74"/>
  <c r="AL62" i="74"/>
  <c r="AC62" i="74"/>
  <c r="W62" i="74"/>
  <c r="V62" i="74"/>
  <c r="Q62" i="74"/>
  <c r="P62" i="74"/>
  <c r="AS61" i="74"/>
  <c r="AR61" i="74"/>
  <c r="AM61" i="74"/>
  <c r="AL61" i="74"/>
  <c r="AC61" i="74"/>
  <c r="W61" i="74"/>
  <c r="V61" i="74"/>
  <c r="Q61" i="74"/>
  <c r="P61" i="74"/>
  <c r="AS60" i="74"/>
  <c r="AR60" i="74"/>
  <c r="AM60" i="74"/>
  <c r="AL60" i="74"/>
  <c r="AC60" i="74"/>
  <c r="W60" i="74"/>
  <c r="V60" i="74"/>
  <c r="Q60" i="74"/>
  <c r="P60" i="74"/>
  <c r="AS59" i="74"/>
  <c r="AR59" i="74"/>
  <c r="AM59" i="74"/>
  <c r="AL59" i="74"/>
  <c r="AC59" i="74"/>
  <c r="W59" i="74"/>
  <c r="V59" i="74"/>
  <c r="Q59" i="74"/>
  <c r="P59" i="74"/>
  <c r="AS58" i="74"/>
  <c r="AR58" i="74"/>
  <c r="AM58" i="74"/>
  <c r="AL58" i="74"/>
  <c r="AC58" i="74"/>
  <c r="W58" i="74"/>
  <c r="V58" i="74"/>
  <c r="Q58" i="74"/>
  <c r="P58" i="74"/>
  <c r="AS57" i="74"/>
  <c r="AR57" i="74"/>
  <c r="AM57" i="74"/>
  <c r="AL57" i="74"/>
  <c r="AC57" i="74"/>
  <c r="W57" i="74"/>
  <c r="V57" i="74"/>
  <c r="Q57" i="74"/>
  <c r="P57" i="74"/>
  <c r="AS56" i="74"/>
  <c r="AR56" i="74"/>
  <c r="AM56" i="74"/>
  <c r="AL56" i="74"/>
  <c r="AC56" i="74"/>
  <c r="W56" i="74"/>
  <c r="V56" i="74"/>
  <c r="Q56" i="74"/>
  <c r="P56" i="74"/>
  <c r="AS55" i="74"/>
  <c r="AR55" i="74"/>
  <c r="AM55" i="74"/>
  <c r="AL55" i="74"/>
  <c r="AC55" i="74"/>
  <c r="W55" i="74"/>
  <c r="V55" i="74"/>
  <c r="Q55" i="74"/>
  <c r="P55" i="74"/>
  <c r="AS54" i="74"/>
  <c r="AR54" i="74"/>
  <c r="AM54" i="74"/>
  <c r="AL54" i="74"/>
  <c r="AC54" i="74"/>
  <c r="W54" i="74"/>
  <c r="V54" i="74"/>
  <c r="Q54" i="74"/>
  <c r="P54" i="74"/>
  <c r="AS53" i="74"/>
  <c r="AR53" i="74"/>
  <c r="AM53" i="74"/>
  <c r="AL53" i="74"/>
  <c r="AC53" i="74"/>
  <c r="W53" i="74"/>
  <c r="V53" i="74"/>
  <c r="Q53" i="74"/>
  <c r="P53" i="74"/>
  <c r="AS52" i="74"/>
  <c r="AR52" i="74"/>
  <c r="AM52" i="74"/>
  <c r="AL52" i="74"/>
  <c r="AC52" i="74"/>
  <c r="W52" i="74"/>
  <c r="V52" i="74"/>
  <c r="Q52" i="74"/>
  <c r="P52" i="74"/>
  <c r="AS51" i="74"/>
  <c r="AR51" i="74"/>
  <c r="AM51" i="74"/>
  <c r="AL51" i="74"/>
  <c r="AC51" i="74"/>
  <c r="W51" i="74"/>
  <c r="V51" i="74"/>
  <c r="Q51" i="74"/>
  <c r="P51" i="74"/>
  <c r="AS50" i="74"/>
  <c r="AR50" i="74"/>
  <c r="AM50" i="74"/>
  <c r="AL50" i="74"/>
  <c r="AC50" i="74"/>
  <c r="W50" i="74"/>
  <c r="V50" i="74"/>
  <c r="Q50" i="74"/>
  <c r="P50" i="74"/>
  <c r="AS49" i="74"/>
  <c r="AR49" i="74"/>
  <c r="AM49" i="74"/>
  <c r="AL49" i="74"/>
  <c r="AC49" i="74"/>
  <c r="W49" i="74"/>
  <c r="V49" i="74"/>
  <c r="Q49" i="74"/>
  <c r="P49" i="74"/>
  <c r="AS48" i="74"/>
  <c r="AR48" i="74"/>
  <c r="AM48" i="74"/>
  <c r="AL48" i="74"/>
  <c r="AC48" i="74"/>
  <c r="W48" i="74"/>
  <c r="V48" i="74"/>
  <c r="Q48" i="74"/>
  <c r="P48" i="74"/>
  <c r="AS47" i="74"/>
  <c r="AR47" i="74"/>
  <c r="AM47" i="74"/>
  <c r="AL47" i="74"/>
  <c r="AC47" i="74"/>
  <c r="W47" i="74"/>
  <c r="V47" i="74"/>
  <c r="Q47" i="74"/>
  <c r="P47" i="74"/>
  <c r="AS46" i="74"/>
  <c r="AR46" i="74"/>
  <c r="AM46" i="74"/>
  <c r="AL46" i="74"/>
  <c r="AC46" i="74"/>
  <c r="W46" i="74"/>
  <c r="V46" i="74"/>
  <c r="Q46" i="74"/>
  <c r="P46" i="74"/>
  <c r="AS45" i="74"/>
  <c r="AR45" i="74"/>
  <c r="AM45" i="74"/>
  <c r="AL45" i="74"/>
  <c r="AC45" i="74"/>
  <c r="W45" i="74"/>
  <c r="V45" i="74"/>
  <c r="Q45" i="74"/>
  <c r="P45" i="74"/>
  <c r="AS44" i="74"/>
  <c r="AR44" i="74"/>
  <c r="AM44" i="74"/>
  <c r="AL44" i="74"/>
  <c r="AC44" i="74"/>
  <c r="W44" i="74"/>
  <c r="V44" i="74"/>
  <c r="Q44" i="74"/>
  <c r="P44" i="74"/>
  <c r="AS43" i="74"/>
  <c r="AR43" i="74"/>
  <c r="AM43" i="74"/>
  <c r="AL43" i="74"/>
  <c r="AC43" i="74"/>
  <c r="W43" i="74"/>
  <c r="V43" i="74"/>
  <c r="Q43" i="74"/>
  <c r="P43" i="74"/>
  <c r="AS42" i="74"/>
  <c r="AR42" i="74"/>
  <c r="AM42" i="74"/>
  <c r="AL42" i="74"/>
  <c r="AC42" i="74"/>
  <c r="W42" i="74"/>
  <c r="V42" i="74"/>
  <c r="Q42" i="74"/>
  <c r="P42" i="74"/>
  <c r="AS41" i="74"/>
  <c r="AR41" i="74"/>
  <c r="AM41" i="74"/>
  <c r="AL41" i="74"/>
  <c r="AC41" i="74"/>
  <c r="W41" i="74"/>
  <c r="V41" i="74"/>
  <c r="Q41" i="74"/>
  <c r="P41" i="74"/>
  <c r="AS40" i="74"/>
  <c r="AR40" i="74"/>
  <c r="AM40" i="74"/>
  <c r="AL40" i="74"/>
  <c r="AC40" i="74"/>
  <c r="W40" i="74"/>
  <c r="V40" i="74"/>
  <c r="Q40" i="74"/>
  <c r="P40" i="74"/>
  <c r="AS39" i="74"/>
  <c r="AM39" i="74"/>
  <c r="W39" i="74"/>
  <c r="Q39" i="74"/>
  <c r="AS37" i="74"/>
  <c r="AM37" i="74"/>
  <c r="W37" i="74"/>
  <c r="Q37" i="74"/>
  <c r="AS36" i="74"/>
  <c r="AM36" i="74"/>
  <c r="W36" i="74"/>
  <c r="Q36" i="74"/>
  <c r="AS35" i="74"/>
  <c r="AR35" i="74"/>
  <c r="AM35" i="74"/>
  <c r="AL35" i="74"/>
  <c r="AC35" i="74"/>
  <c r="W35" i="74"/>
  <c r="V35" i="74"/>
  <c r="Q35" i="74"/>
  <c r="P35" i="74"/>
  <c r="AS34" i="74"/>
  <c r="AR34" i="74"/>
  <c r="AM34" i="74"/>
  <c r="AL34" i="74"/>
  <c r="AC34" i="74"/>
  <c r="W34" i="74"/>
  <c r="V34" i="74"/>
  <c r="Q34" i="74"/>
  <c r="P34" i="74"/>
  <c r="AS33" i="74"/>
  <c r="AR33" i="74"/>
  <c r="AM33" i="74"/>
  <c r="AL33" i="74"/>
  <c r="AC33" i="74"/>
  <c r="W33" i="74"/>
  <c r="V33" i="74"/>
  <c r="Q33" i="74"/>
  <c r="P33" i="74"/>
  <c r="AS32" i="74"/>
  <c r="AR32" i="74"/>
  <c r="AM32" i="74"/>
  <c r="AL32" i="74"/>
  <c r="AC32" i="74"/>
  <c r="W32" i="74"/>
  <c r="V32" i="74"/>
  <c r="Q32" i="74"/>
  <c r="P32" i="74"/>
  <c r="AS31" i="74"/>
  <c r="AR31" i="74"/>
  <c r="AM31" i="74"/>
  <c r="AL31" i="74"/>
  <c r="AC31" i="74"/>
  <c r="W31" i="74"/>
  <c r="V31" i="74"/>
  <c r="Q31" i="74"/>
  <c r="P31" i="74"/>
  <c r="AS30" i="74"/>
  <c r="AR30" i="74"/>
  <c r="AM30" i="74"/>
  <c r="AL30" i="74"/>
  <c r="AC30" i="74"/>
  <c r="W30" i="74"/>
  <c r="V30" i="74"/>
  <c r="Q30" i="74"/>
  <c r="P30" i="74"/>
  <c r="AS29" i="74"/>
  <c r="AR29" i="74"/>
  <c r="AM29" i="74"/>
  <c r="AL29" i="74"/>
  <c r="AC29" i="74"/>
  <c r="W29" i="74"/>
  <c r="V29" i="74"/>
  <c r="Q29" i="74"/>
  <c r="P29" i="74"/>
  <c r="AS28" i="74"/>
  <c r="AR28" i="74"/>
  <c r="AM28" i="74"/>
  <c r="AL28" i="74"/>
  <c r="AC28" i="74"/>
  <c r="W28" i="74"/>
  <c r="V28" i="74"/>
  <c r="Q28" i="74"/>
  <c r="P28" i="74"/>
  <c r="AS27" i="74"/>
  <c r="AR27" i="74"/>
  <c r="AM27" i="74"/>
  <c r="AL27" i="74"/>
  <c r="AC27" i="74"/>
  <c r="W27" i="74"/>
  <c r="V27" i="74"/>
  <c r="Q27" i="74"/>
  <c r="P27" i="74"/>
  <c r="AS26" i="74"/>
  <c r="AR26" i="74"/>
  <c r="AM26" i="74"/>
  <c r="AL26" i="74"/>
  <c r="AC26" i="74"/>
  <c r="W26" i="74"/>
  <c r="V26" i="74"/>
  <c r="Q26" i="74"/>
  <c r="P26" i="74"/>
  <c r="AS25" i="74"/>
  <c r="AR25" i="74"/>
  <c r="AM25" i="74"/>
  <c r="AL25" i="74"/>
  <c r="AC25" i="74"/>
  <c r="W25" i="74"/>
  <c r="V25" i="74"/>
  <c r="Q25" i="74"/>
  <c r="P25" i="74"/>
  <c r="AS24" i="74"/>
  <c r="AR24" i="74"/>
  <c r="AM24" i="74"/>
  <c r="AL24" i="74"/>
  <c r="AC24" i="74"/>
  <c r="W24" i="74"/>
  <c r="V24" i="74"/>
  <c r="Q24" i="74"/>
  <c r="P24" i="74"/>
  <c r="AS23" i="74"/>
  <c r="AR23" i="74"/>
  <c r="AM23" i="74"/>
  <c r="AL23" i="74"/>
  <c r="AC23" i="74"/>
  <c r="W23" i="74"/>
  <c r="V23" i="74"/>
  <c r="Q23" i="74"/>
  <c r="P23" i="74"/>
  <c r="AS22" i="74"/>
  <c r="AR22" i="74"/>
  <c r="AM22" i="74"/>
  <c r="AL22" i="74"/>
  <c r="AC22" i="74"/>
  <c r="W22" i="74"/>
  <c r="V22" i="74"/>
  <c r="Q22" i="74"/>
  <c r="P22" i="74"/>
  <c r="AS21" i="74"/>
  <c r="AR21" i="74"/>
  <c r="AM21" i="74"/>
  <c r="AL21" i="74"/>
  <c r="AC21" i="74"/>
  <c r="W21" i="74"/>
  <c r="V21" i="74"/>
  <c r="Q21" i="74"/>
  <c r="P21" i="74"/>
  <c r="AS20" i="74"/>
  <c r="AR20" i="74"/>
  <c r="AM20" i="74"/>
  <c r="AL20" i="74"/>
  <c r="AC20" i="74"/>
  <c r="W20" i="74"/>
  <c r="V20" i="74"/>
  <c r="Q20" i="74"/>
  <c r="P20" i="74"/>
  <c r="AS19" i="74"/>
  <c r="AR19" i="74"/>
  <c r="AM19" i="74"/>
  <c r="AL19" i="74"/>
  <c r="AC19" i="74"/>
  <c r="W19" i="74"/>
  <c r="V19" i="74"/>
  <c r="Q19" i="74"/>
  <c r="P19" i="74"/>
  <c r="AS18" i="74"/>
  <c r="AR18" i="74"/>
  <c r="AM18" i="74"/>
  <c r="AL18" i="74"/>
  <c r="AC18" i="74"/>
  <c r="W18" i="74"/>
  <c r="V18" i="74"/>
  <c r="Q18" i="74"/>
  <c r="P18" i="74"/>
  <c r="AS17" i="74"/>
  <c r="AR17" i="74"/>
  <c r="AM17" i="74"/>
  <c r="AL17" i="74"/>
  <c r="AC17" i="74"/>
  <c r="W17" i="74"/>
  <c r="V17" i="74"/>
  <c r="Q17" i="74"/>
  <c r="P17" i="74"/>
  <c r="AS16" i="74"/>
  <c r="AR16" i="74"/>
  <c r="AM16" i="74"/>
  <c r="AL16" i="74"/>
  <c r="AC16" i="74"/>
  <c r="W16" i="74"/>
  <c r="V16" i="74"/>
  <c r="Q16" i="74"/>
  <c r="P16" i="74"/>
  <c r="AS15" i="74"/>
  <c r="AR15" i="74"/>
  <c r="AM15" i="74"/>
  <c r="AL15" i="74"/>
  <c r="AC15" i="74"/>
  <c r="W15" i="74"/>
  <c r="V15" i="74"/>
  <c r="Q15" i="74"/>
  <c r="P15" i="74"/>
  <c r="AS14" i="74"/>
  <c r="AR14" i="74"/>
  <c r="AM14" i="74"/>
  <c r="AL14" i="74"/>
  <c r="AC14" i="74"/>
  <c r="W14" i="74"/>
  <c r="V14" i="74"/>
  <c r="Q14" i="74"/>
  <c r="P14" i="74"/>
  <c r="AS13" i="74"/>
  <c r="AR13" i="74"/>
  <c r="AM13" i="74"/>
  <c r="AL13" i="74"/>
  <c r="AC13" i="74"/>
  <c r="W13" i="74"/>
  <c r="V13" i="74"/>
  <c r="Q13" i="74"/>
  <c r="P13" i="74"/>
  <c r="AS12" i="74"/>
  <c r="AR12" i="74"/>
  <c r="AM12" i="74"/>
  <c r="AL12" i="74"/>
  <c r="AC12" i="74"/>
  <c r="W12" i="74"/>
  <c r="V12" i="74"/>
  <c r="Q12" i="74"/>
  <c r="P12" i="74"/>
  <c r="AS11" i="74"/>
  <c r="AR11" i="74"/>
  <c r="AM11" i="74"/>
  <c r="AL11" i="74"/>
  <c r="AC11" i="74"/>
  <c r="W11" i="74"/>
  <c r="V11" i="74"/>
  <c r="Q11" i="74"/>
  <c r="P11" i="74"/>
  <c r="AS10" i="74"/>
  <c r="AM10" i="74"/>
  <c r="W10" i="74"/>
  <c r="Q10" i="74"/>
  <c r="AS8" i="74"/>
  <c r="AR8" i="74"/>
  <c r="AM8" i="74"/>
  <c r="AL8" i="74"/>
  <c r="W8" i="74"/>
  <c r="V8" i="74"/>
  <c r="Q8" i="74"/>
  <c r="P8" i="74"/>
  <c r="AR6" i="74"/>
  <c r="AL6" i="74"/>
  <c r="V6" i="74"/>
  <c r="P6" i="74"/>
  <c r="AR4" i="74"/>
  <c r="AL4" i="74"/>
  <c r="V4" i="74"/>
  <c r="AB4" i="74" s="1"/>
  <c r="P4" i="74"/>
  <c r="AT99" i="73"/>
  <c r="AN99" i="73"/>
  <c r="X99" i="73"/>
  <c r="Q99" i="73"/>
  <c r="AT94" i="73"/>
  <c r="AN94" i="73"/>
  <c r="X94" i="73"/>
  <c r="Q94" i="73"/>
  <c r="AT93" i="73"/>
  <c r="AN93" i="73"/>
  <c r="X93" i="73"/>
  <c r="Q93" i="73"/>
  <c r="AT92" i="73"/>
  <c r="AS92" i="73"/>
  <c r="AN92" i="73"/>
  <c r="AM92" i="73"/>
  <c r="AD92" i="73"/>
  <c r="X92" i="73"/>
  <c r="W92" i="73"/>
  <c r="Q92" i="73"/>
  <c r="P92" i="73"/>
  <c r="AT91" i="73"/>
  <c r="AS91" i="73"/>
  <c r="AN91" i="73"/>
  <c r="AM91" i="73"/>
  <c r="AD91" i="73"/>
  <c r="X91" i="73"/>
  <c r="W91" i="73"/>
  <c r="Q91" i="73"/>
  <c r="P91" i="73"/>
  <c r="AT90" i="73"/>
  <c r="AS90" i="73"/>
  <c r="AN90" i="73"/>
  <c r="AM90" i="73"/>
  <c r="AD90" i="73"/>
  <c r="X90" i="73"/>
  <c r="W90" i="73"/>
  <c r="Q90" i="73"/>
  <c r="P90" i="73"/>
  <c r="AT89" i="73"/>
  <c r="AS89" i="73"/>
  <c r="AN89" i="73"/>
  <c r="AM89" i="73"/>
  <c r="AD89" i="73"/>
  <c r="X89" i="73"/>
  <c r="W89" i="73"/>
  <c r="Q89" i="73"/>
  <c r="P89" i="73"/>
  <c r="AT88" i="73"/>
  <c r="AS88" i="73"/>
  <c r="AN88" i="73"/>
  <c r="AM88" i="73"/>
  <c r="AD88" i="73"/>
  <c r="X88" i="73"/>
  <c r="W88" i="73"/>
  <c r="Q88" i="73"/>
  <c r="P88" i="73"/>
  <c r="AT87" i="73"/>
  <c r="AS87" i="73"/>
  <c r="AN87" i="73"/>
  <c r="AM87" i="73"/>
  <c r="AD87" i="73"/>
  <c r="X87" i="73"/>
  <c r="W87" i="73"/>
  <c r="Q87" i="73"/>
  <c r="P87" i="73"/>
  <c r="AT86" i="73"/>
  <c r="AS86" i="73"/>
  <c r="AN86" i="73"/>
  <c r="AM86" i="73"/>
  <c r="AD86" i="73"/>
  <c r="X86" i="73"/>
  <c r="W86" i="73"/>
  <c r="Q86" i="73"/>
  <c r="P86" i="73"/>
  <c r="AT85" i="73"/>
  <c r="AS85" i="73"/>
  <c r="AN85" i="73"/>
  <c r="AM85" i="73"/>
  <c r="AD85" i="73"/>
  <c r="X85" i="73"/>
  <c r="W85" i="73"/>
  <c r="Q85" i="73"/>
  <c r="P85" i="73"/>
  <c r="AT84" i="73"/>
  <c r="AS84" i="73"/>
  <c r="AN84" i="73"/>
  <c r="AM84" i="73"/>
  <c r="AD84" i="73"/>
  <c r="X84" i="73"/>
  <c r="W84" i="73"/>
  <c r="Q84" i="73"/>
  <c r="P84" i="73"/>
  <c r="AT83" i="73"/>
  <c r="AS83" i="73"/>
  <c r="AN83" i="73"/>
  <c r="AM83" i="73"/>
  <c r="AD83" i="73"/>
  <c r="X83" i="73"/>
  <c r="W83" i="73"/>
  <c r="Q83" i="73"/>
  <c r="P83" i="73"/>
  <c r="AT82" i="73"/>
  <c r="AS82" i="73"/>
  <c r="AN82" i="73"/>
  <c r="AM82" i="73"/>
  <c r="AD82" i="73"/>
  <c r="X82" i="73"/>
  <c r="W82" i="73"/>
  <c r="Q82" i="73"/>
  <c r="P82" i="73"/>
  <c r="AT81" i="73"/>
  <c r="AS81" i="73"/>
  <c r="AN81" i="73"/>
  <c r="AM81" i="73"/>
  <c r="AD81" i="73"/>
  <c r="X81" i="73"/>
  <c r="W81" i="73"/>
  <c r="Q81" i="73"/>
  <c r="P81" i="73"/>
  <c r="AT80" i="73"/>
  <c r="AS80" i="73"/>
  <c r="AN80" i="73"/>
  <c r="AM80" i="73"/>
  <c r="AD80" i="73"/>
  <c r="X80" i="73"/>
  <c r="W80" i="73"/>
  <c r="Q80" i="73"/>
  <c r="P80" i="73"/>
  <c r="AT79" i="73"/>
  <c r="AS79" i="73"/>
  <c r="AN79" i="73"/>
  <c r="AM79" i="73"/>
  <c r="AD79" i="73"/>
  <c r="X79" i="73"/>
  <c r="W79" i="73"/>
  <c r="Q79" i="73"/>
  <c r="P79" i="73"/>
  <c r="AT78" i="73"/>
  <c r="AS78" i="73"/>
  <c r="AN78" i="73"/>
  <c r="AM78" i="73"/>
  <c r="AD78" i="73"/>
  <c r="X78" i="73"/>
  <c r="W78" i="73"/>
  <c r="Q78" i="73"/>
  <c r="P78" i="73"/>
  <c r="AT77" i="73"/>
  <c r="AS77" i="73"/>
  <c r="AN77" i="73"/>
  <c r="AM77" i="73"/>
  <c r="AD77" i="73"/>
  <c r="X77" i="73"/>
  <c r="W77" i="73"/>
  <c r="Q77" i="73"/>
  <c r="P77" i="73"/>
  <c r="AT76" i="73"/>
  <c r="AS76" i="73"/>
  <c r="AN76" i="73"/>
  <c r="AM76" i="73"/>
  <c r="AD76" i="73"/>
  <c r="X76" i="73"/>
  <c r="W76" i="73"/>
  <c r="Q76" i="73"/>
  <c r="P76" i="73"/>
  <c r="AT75" i="73"/>
  <c r="AS75" i="73"/>
  <c r="AN75" i="73"/>
  <c r="AM75" i="73"/>
  <c r="AD75" i="73"/>
  <c r="X75" i="73"/>
  <c r="W75" i="73"/>
  <c r="Q75" i="73"/>
  <c r="P75" i="73"/>
  <c r="AT74" i="73"/>
  <c r="AS74" i="73"/>
  <c r="AN74" i="73"/>
  <c r="AM74" i="73"/>
  <c r="AD74" i="73"/>
  <c r="X74" i="73"/>
  <c r="W74" i="73"/>
  <c r="Q74" i="73"/>
  <c r="P74" i="73"/>
  <c r="AT73" i="73"/>
  <c r="AS73" i="73"/>
  <c r="AN73" i="73"/>
  <c r="AM73" i="73"/>
  <c r="AD73" i="73"/>
  <c r="X73" i="73"/>
  <c r="W73" i="73"/>
  <c r="Q73" i="73"/>
  <c r="P73" i="73"/>
  <c r="AT72" i="73"/>
  <c r="AS72" i="73"/>
  <c r="AN72" i="73"/>
  <c r="AM72" i="73"/>
  <c r="AD72" i="73"/>
  <c r="X72" i="73"/>
  <c r="W72" i="73"/>
  <c r="Q72" i="73"/>
  <c r="P72" i="73"/>
  <c r="AT71" i="73"/>
  <c r="AS71" i="73"/>
  <c r="AN71" i="73"/>
  <c r="AM71" i="73"/>
  <c r="AD71" i="73"/>
  <c r="X71" i="73"/>
  <c r="W71" i="73"/>
  <c r="Q71" i="73"/>
  <c r="P71" i="73"/>
  <c r="AT70" i="73"/>
  <c r="AS70" i="73"/>
  <c r="AN70" i="73"/>
  <c r="AM70" i="73"/>
  <c r="AD70" i="73"/>
  <c r="X70" i="73"/>
  <c r="W70" i="73"/>
  <c r="Q70" i="73"/>
  <c r="P70" i="73"/>
  <c r="AT69" i="73"/>
  <c r="AS69" i="73"/>
  <c r="AN69" i="73"/>
  <c r="AM69" i="73"/>
  <c r="AD69" i="73"/>
  <c r="X69" i="73"/>
  <c r="W69" i="73"/>
  <c r="Q69" i="73"/>
  <c r="P69" i="73"/>
  <c r="AT68" i="73"/>
  <c r="AS68" i="73"/>
  <c r="AN68" i="73"/>
  <c r="AM68" i="73"/>
  <c r="AD68" i="73"/>
  <c r="X68" i="73"/>
  <c r="W68" i="73"/>
  <c r="Q68" i="73"/>
  <c r="P68" i="73"/>
  <c r="AT67" i="73"/>
  <c r="AN67" i="73"/>
  <c r="X67" i="73"/>
  <c r="Q67" i="73"/>
  <c r="AT65" i="73"/>
  <c r="AN65" i="73"/>
  <c r="X65" i="73"/>
  <c r="Q65" i="73"/>
  <c r="AT64" i="73"/>
  <c r="AN64" i="73"/>
  <c r="X64" i="73"/>
  <c r="Q64" i="73"/>
  <c r="AT63" i="73"/>
  <c r="AS63" i="73"/>
  <c r="AN63" i="73"/>
  <c r="AM63" i="73"/>
  <c r="AD63" i="73"/>
  <c r="X63" i="73"/>
  <c r="W63" i="73"/>
  <c r="Q63" i="73"/>
  <c r="P63" i="73"/>
  <c r="AT62" i="73"/>
  <c r="AS62" i="73"/>
  <c r="AN62" i="73"/>
  <c r="AM62" i="73"/>
  <c r="AD62" i="73"/>
  <c r="X62" i="73"/>
  <c r="W62" i="73"/>
  <c r="Q62" i="73"/>
  <c r="P62" i="73"/>
  <c r="AT61" i="73"/>
  <c r="AS61" i="73"/>
  <c r="AN61" i="73"/>
  <c r="AM61" i="73"/>
  <c r="AD61" i="73"/>
  <c r="X61" i="73"/>
  <c r="W61" i="73"/>
  <c r="Q61" i="73"/>
  <c r="P61" i="73"/>
  <c r="AT60" i="73"/>
  <c r="AS60" i="73"/>
  <c r="AN60" i="73"/>
  <c r="AM60" i="73"/>
  <c r="AD60" i="73"/>
  <c r="X60" i="73"/>
  <c r="W60" i="73"/>
  <c r="Q60" i="73"/>
  <c r="P60" i="73"/>
  <c r="AT59" i="73"/>
  <c r="AS59" i="73"/>
  <c r="AN59" i="73"/>
  <c r="AM59" i="73"/>
  <c r="AD59" i="73"/>
  <c r="X59" i="73"/>
  <c r="W59" i="73"/>
  <c r="Q59" i="73"/>
  <c r="P59" i="73"/>
  <c r="AT58" i="73"/>
  <c r="AS58" i="73"/>
  <c r="AN58" i="73"/>
  <c r="AM58" i="73"/>
  <c r="AD58" i="73"/>
  <c r="X58" i="73"/>
  <c r="W58" i="73"/>
  <c r="Q58" i="73"/>
  <c r="P58" i="73"/>
  <c r="AT57" i="73"/>
  <c r="AS57" i="73"/>
  <c r="AN57" i="73"/>
  <c r="AM57" i="73"/>
  <c r="AD57" i="73"/>
  <c r="X57" i="73"/>
  <c r="W57" i="73"/>
  <c r="Q57" i="73"/>
  <c r="P57" i="73"/>
  <c r="AT56" i="73"/>
  <c r="AS56" i="73"/>
  <c r="AN56" i="73"/>
  <c r="AM56" i="73"/>
  <c r="AD56" i="73"/>
  <c r="X56" i="73"/>
  <c r="W56" i="73"/>
  <c r="Q56" i="73"/>
  <c r="P56" i="73"/>
  <c r="AT55" i="73"/>
  <c r="AS55" i="73"/>
  <c r="AN55" i="73"/>
  <c r="AM55" i="73"/>
  <c r="AD55" i="73"/>
  <c r="X55" i="73"/>
  <c r="W55" i="73"/>
  <c r="Q55" i="73"/>
  <c r="P55" i="73"/>
  <c r="AT54" i="73"/>
  <c r="AS54" i="73"/>
  <c r="AN54" i="73"/>
  <c r="AM54" i="73"/>
  <c r="AD54" i="73"/>
  <c r="X54" i="73"/>
  <c r="W54" i="73"/>
  <c r="Q54" i="73"/>
  <c r="P54" i="73"/>
  <c r="AT53" i="73"/>
  <c r="AS53" i="73"/>
  <c r="AN53" i="73"/>
  <c r="AM53" i="73"/>
  <c r="AD53" i="73"/>
  <c r="X53" i="73"/>
  <c r="W53" i="73"/>
  <c r="Q53" i="73"/>
  <c r="P53" i="73"/>
  <c r="AT52" i="73"/>
  <c r="AS52" i="73"/>
  <c r="AN52" i="73"/>
  <c r="AM52" i="73"/>
  <c r="AD52" i="73"/>
  <c r="X52" i="73"/>
  <c r="W52" i="73"/>
  <c r="Q52" i="73"/>
  <c r="P52" i="73"/>
  <c r="AT51" i="73"/>
  <c r="AS51" i="73"/>
  <c r="AN51" i="73"/>
  <c r="AM51" i="73"/>
  <c r="AD51" i="73"/>
  <c r="X51" i="73"/>
  <c r="W51" i="73"/>
  <c r="Q51" i="73"/>
  <c r="P51" i="73"/>
  <c r="AT50" i="73"/>
  <c r="AS50" i="73"/>
  <c r="AN50" i="73"/>
  <c r="AM50" i="73"/>
  <c r="AD50" i="73"/>
  <c r="X50" i="73"/>
  <c r="W50" i="73"/>
  <c r="Q50" i="73"/>
  <c r="P50" i="73"/>
  <c r="AT49" i="73"/>
  <c r="AS49" i="73"/>
  <c r="AN49" i="73"/>
  <c r="AM49" i="73"/>
  <c r="AD49" i="73"/>
  <c r="X49" i="73"/>
  <c r="W49" i="73"/>
  <c r="Q49" i="73"/>
  <c r="P49" i="73"/>
  <c r="AT48" i="73"/>
  <c r="AS48" i="73"/>
  <c r="AN48" i="73"/>
  <c r="AM48" i="73"/>
  <c r="AD48" i="73"/>
  <c r="X48" i="73"/>
  <c r="W48" i="73"/>
  <c r="Q48" i="73"/>
  <c r="P48" i="73"/>
  <c r="AT47" i="73"/>
  <c r="AS47" i="73"/>
  <c r="AN47" i="73"/>
  <c r="AM47" i="73"/>
  <c r="AD47" i="73"/>
  <c r="X47" i="73"/>
  <c r="W47" i="73"/>
  <c r="Q47" i="73"/>
  <c r="P47" i="73"/>
  <c r="AT46" i="73"/>
  <c r="AS46" i="73"/>
  <c r="AN46" i="73"/>
  <c r="AM46" i="73"/>
  <c r="AD46" i="73"/>
  <c r="X46" i="73"/>
  <c r="W46" i="73"/>
  <c r="Q46" i="73"/>
  <c r="P46" i="73"/>
  <c r="AT45" i="73"/>
  <c r="AS45" i="73"/>
  <c r="AN45" i="73"/>
  <c r="AM45" i="73"/>
  <c r="AD45" i="73"/>
  <c r="X45" i="73"/>
  <c r="W45" i="73"/>
  <c r="Q45" i="73"/>
  <c r="P45" i="73"/>
  <c r="AT44" i="73"/>
  <c r="AS44" i="73"/>
  <c r="AN44" i="73"/>
  <c r="AM44" i="73"/>
  <c r="AD44" i="73"/>
  <c r="X44" i="73"/>
  <c r="W44" i="73"/>
  <c r="Q44" i="73"/>
  <c r="P44" i="73"/>
  <c r="AT43" i="73"/>
  <c r="AS43" i="73"/>
  <c r="AN43" i="73"/>
  <c r="AM43" i="73"/>
  <c r="AD43" i="73"/>
  <c r="X43" i="73"/>
  <c r="W43" i="73"/>
  <c r="Q43" i="73"/>
  <c r="P43" i="73"/>
  <c r="AT42" i="73"/>
  <c r="AS42" i="73"/>
  <c r="AN42" i="73"/>
  <c r="AM42" i="73"/>
  <c r="AD42" i="73"/>
  <c r="X42" i="73"/>
  <c r="W42" i="73"/>
  <c r="Q42" i="73"/>
  <c r="P42" i="73"/>
  <c r="AT41" i="73"/>
  <c r="AS41" i="73"/>
  <c r="AN41" i="73"/>
  <c r="AM41" i="73"/>
  <c r="AD41" i="73"/>
  <c r="X41" i="73"/>
  <c r="W41" i="73"/>
  <c r="Q41" i="73"/>
  <c r="P41" i="73"/>
  <c r="AT40" i="73"/>
  <c r="AS40" i="73"/>
  <c r="AN40" i="73"/>
  <c r="AM40" i="73"/>
  <c r="AD40" i="73"/>
  <c r="X40" i="73"/>
  <c r="W40" i="73"/>
  <c r="Q40" i="73"/>
  <c r="P40" i="73"/>
  <c r="AT39" i="73"/>
  <c r="AS39" i="73"/>
  <c r="AN39" i="73"/>
  <c r="AM39" i="73"/>
  <c r="AD39" i="73"/>
  <c r="X39" i="73"/>
  <c r="W39" i="73"/>
  <c r="Q39" i="73"/>
  <c r="P39" i="73"/>
  <c r="AT38" i="73"/>
  <c r="AN38" i="73"/>
  <c r="X38" i="73"/>
  <c r="Q38" i="73"/>
  <c r="AT36" i="73"/>
  <c r="AN36" i="73"/>
  <c r="X36" i="73"/>
  <c r="Q36" i="73"/>
  <c r="AT35" i="73"/>
  <c r="AN35" i="73"/>
  <c r="X35" i="73"/>
  <c r="Q35" i="73"/>
  <c r="AT34" i="73"/>
  <c r="AS34" i="73"/>
  <c r="AN34" i="73"/>
  <c r="AM34" i="73"/>
  <c r="AD34" i="73"/>
  <c r="X34" i="73"/>
  <c r="W34" i="73"/>
  <c r="Q34" i="73"/>
  <c r="P34" i="73"/>
  <c r="AT33" i="73"/>
  <c r="AS33" i="73"/>
  <c r="AN33" i="73"/>
  <c r="AM33" i="73"/>
  <c r="AD33" i="73"/>
  <c r="X33" i="73"/>
  <c r="W33" i="73"/>
  <c r="Q33" i="73"/>
  <c r="P33" i="73"/>
  <c r="AT32" i="73"/>
  <c r="AS32" i="73"/>
  <c r="AN32" i="73"/>
  <c r="AM32" i="73"/>
  <c r="AD32" i="73"/>
  <c r="X32" i="73"/>
  <c r="W32" i="73"/>
  <c r="Q32" i="73"/>
  <c r="P32" i="73"/>
  <c r="AT31" i="73"/>
  <c r="AS31" i="73"/>
  <c r="AN31" i="73"/>
  <c r="AM31" i="73"/>
  <c r="AD31" i="73"/>
  <c r="X31" i="73"/>
  <c r="W31" i="73"/>
  <c r="Q31" i="73"/>
  <c r="P31" i="73"/>
  <c r="AT30" i="73"/>
  <c r="AS30" i="73"/>
  <c r="AN30" i="73"/>
  <c r="AM30" i="73"/>
  <c r="AD30" i="73"/>
  <c r="X30" i="73"/>
  <c r="W30" i="73"/>
  <c r="Q30" i="73"/>
  <c r="P30" i="73"/>
  <c r="AT29" i="73"/>
  <c r="AS29" i="73"/>
  <c r="AN29" i="73"/>
  <c r="AM29" i="73"/>
  <c r="AD29" i="73"/>
  <c r="X29" i="73"/>
  <c r="W29" i="73"/>
  <c r="Q29" i="73"/>
  <c r="P29" i="73"/>
  <c r="AT28" i="73"/>
  <c r="AS28" i="73"/>
  <c r="AN28" i="73"/>
  <c r="AM28" i="73"/>
  <c r="AD28" i="73"/>
  <c r="X28" i="73"/>
  <c r="W28" i="73"/>
  <c r="Q28" i="73"/>
  <c r="P28" i="73"/>
  <c r="AT27" i="73"/>
  <c r="AS27" i="73"/>
  <c r="AN27" i="73"/>
  <c r="AM27" i="73"/>
  <c r="AD27" i="73"/>
  <c r="X27" i="73"/>
  <c r="W27" i="73"/>
  <c r="Q27" i="73"/>
  <c r="P27" i="73"/>
  <c r="AT26" i="73"/>
  <c r="AS26" i="73"/>
  <c r="AN26" i="73"/>
  <c r="AM26" i="73"/>
  <c r="AD26" i="73"/>
  <c r="X26" i="73"/>
  <c r="W26" i="73"/>
  <c r="Q26" i="73"/>
  <c r="P26" i="73"/>
  <c r="AT25" i="73"/>
  <c r="AS25" i="73"/>
  <c r="AN25" i="73"/>
  <c r="AM25" i="73"/>
  <c r="AD25" i="73"/>
  <c r="X25" i="73"/>
  <c r="W25" i="73"/>
  <c r="Q25" i="73"/>
  <c r="P25" i="73"/>
  <c r="AT24" i="73"/>
  <c r="AS24" i="73"/>
  <c r="AN24" i="73"/>
  <c r="AM24" i="73"/>
  <c r="AD24" i="73"/>
  <c r="X24" i="73"/>
  <c r="W24" i="73"/>
  <c r="Q24" i="73"/>
  <c r="P24" i="73"/>
  <c r="AT23" i="73"/>
  <c r="AS23" i="73"/>
  <c r="AN23" i="73"/>
  <c r="AM23" i="73"/>
  <c r="AD23" i="73"/>
  <c r="X23" i="73"/>
  <c r="W23" i="73"/>
  <c r="Q23" i="73"/>
  <c r="P23" i="73"/>
  <c r="AT22" i="73"/>
  <c r="AS22" i="73"/>
  <c r="AN22" i="73"/>
  <c r="AM22" i="73"/>
  <c r="AD22" i="73"/>
  <c r="X22" i="73"/>
  <c r="W22" i="73"/>
  <c r="Q22" i="73"/>
  <c r="P22" i="73"/>
  <c r="AT21" i="73"/>
  <c r="AS21" i="73"/>
  <c r="AN21" i="73"/>
  <c r="AM21" i="73"/>
  <c r="AD21" i="73"/>
  <c r="X21" i="73"/>
  <c r="W21" i="73"/>
  <c r="Q21" i="73"/>
  <c r="P21" i="73"/>
  <c r="AT20" i="73"/>
  <c r="AS20" i="73"/>
  <c r="AN20" i="73"/>
  <c r="AM20" i="73"/>
  <c r="AD20" i="73"/>
  <c r="X20" i="73"/>
  <c r="W20" i="73"/>
  <c r="Q20" i="73"/>
  <c r="P20" i="73"/>
  <c r="AT19" i="73"/>
  <c r="AS19" i="73"/>
  <c r="AN19" i="73"/>
  <c r="AM19" i="73"/>
  <c r="AD19" i="73"/>
  <c r="X19" i="73"/>
  <c r="W19" i="73"/>
  <c r="Q19" i="73"/>
  <c r="P19" i="73"/>
  <c r="AT18" i="73"/>
  <c r="AS18" i="73"/>
  <c r="AN18" i="73"/>
  <c r="AM18" i="73"/>
  <c r="AD18" i="73"/>
  <c r="X18" i="73"/>
  <c r="W18" i="73"/>
  <c r="Q18" i="73"/>
  <c r="P18" i="73"/>
  <c r="AT17" i="73"/>
  <c r="AS17" i="73"/>
  <c r="AN17" i="73"/>
  <c r="AM17" i="73"/>
  <c r="AD17" i="73"/>
  <c r="X17" i="73"/>
  <c r="W17" i="73"/>
  <c r="Q17" i="73"/>
  <c r="P17" i="73"/>
  <c r="AT16" i="73"/>
  <c r="AS16" i="73"/>
  <c r="AN16" i="73"/>
  <c r="AM16" i="73"/>
  <c r="AD16" i="73"/>
  <c r="X16" i="73"/>
  <c r="W16" i="73"/>
  <c r="Q16" i="73"/>
  <c r="P16" i="73"/>
  <c r="AT15" i="73"/>
  <c r="AS15" i="73"/>
  <c r="AN15" i="73"/>
  <c r="AM15" i="73"/>
  <c r="AD15" i="73"/>
  <c r="X15" i="73"/>
  <c r="W15" i="73"/>
  <c r="Q15" i="73"/>
  <c r="P15" i="73"/>
  <c r="AT14" i="73"/>
  <c r="AS14" i="73"/>
  <c r="AN14" i="73"/>
  <c r="AM14" i="73"/>
  <c r="AD14" i="73"/>
  <c r="X14" i="73"/>
  <c r="W14" i="73"/>
  <c r="Q14" i="73"/>
  <c r="P14" i="73"/>
  <c r="AT13" i="73"/>
  <c r="AS13" i="73"/>
  <c r="AN13" i="73"/>
  <c r="AM13" i="73"/>
  <c r="AD13" i="73"/>
  <c r="X13" i="73"/>
  <c r="W13" i="73"/>
  <c r="Q13" i="73"/>
  <c r="P13" i="73"/>
  <c r="AT12" i="73"/>
  <c r="AS12" i="73"/>
  <c r="AN12" i="73"/>
  <c r="AM12" i="73"/>
  <c r="AD12" i="73"/>
  <c r="X12" i="73"/>
  <c r="W12" i="73"/>
  <c r="Q12" i="73"/>
  <c r="P12" i="73"/>
  <c r="AT11" i="73"/>
  <c r="AS11" i="73"/>
  <c r="AN11" i="73"/>
  <c r="AM11" i="73"/>
  <c r="AD11" i="73"/>
  <c r="X11" i="73"/>
  <c r="W11" i="73"/>
  <c r="Q11" i="73"/>
  <c r="P11" i="73"/>
  <c r="AT10" i="73"/>
  <c r="AS10" i="73"/>
  <c r="AN10" i="73"/>
  <c r="AM10" i="73"/>
  <c r="AD10" i="73"/>
  <c r="X10" i="73"/>
  <c r="W10" i="73"/>
  <c r="Q10" i="73"/>
  <c r="P10" i="73"/>
  <c r="AT9" i="73"/>
  <c r="AN9" i="73"/>
  <c r="X9" i="73"/>
  <c r="Q9" i="73"/>
  <c r="AT7" i="73"/>
  <c r="AS7" i="73"/>
  <c r="AN7" i="73"/>
  <c r="AM7" i="73"/>
  <c r="X7" i="73"/>
  <c r="W7" i="73"/>
  <c r="Q7" i="73"/>
  <c r="P7" i="73"/>
  <c r="AS5" i="73"/>
  <c r="AM5" i="73"/>
  <c r="W5" i="73"/>
  <c r="P5" i="73"/>
  <c r="AS4" i="73"/>
  <c r="AM4" i="73"/>
  <c r="W4" i="73"/>
  <c r="P4" i="73"/>
  <c r="AS1" i="73"/>
  <c r="AM1" i="73"/>
  <c r="AC1" i="73"/>
  <c r="W1" i="73"/>
  <c r="P1" i="73"/>
  <c r="AP100" i="72"/>
  <c r="AJ100" i="72"/>
  <c r="W100" i="72"/>
  <c r="Q100" i="72"/>
  <c r="AP95" i="72"/>
  <c r="AJ95" i="72"/>
  <c r="AC95" i="72"/>
  <c r="W95" i="72"/>
  <c r="Q95" i="72"/>
  <c r="AP94" i="72"/>
  <c r="AJ94" i="72"/>
  <c r="AC94" i="72"/>
  <c r="W94" i="72"/>
  <c r="Q94" i="72"/>
  <c r="AP93" i="72"/>
  <c r="AO93" i="72"/>
  <c r="AJ93" i="72"/>
  <c r="AI93" i="72"/>
  <c r="AC93" i="72"/>
  <c r="AB93" i="72"/>
  <c r="W93" i="72"/>
  <c r="V93" i="72"/>
  <c r="Q93" i="72"/>
  <c r="P93" i="72"/>
  <c r="AP92" i="72"/>
  <c r="AO92" i="72"/>
  <c r="AJ92" i="72"/>
  <c r="AI92" i="72"/>
  <c r="AC92" i="72"/>
  <c r="AB92" i="72"/>
  <c r="W92" i="72"/>
  <c r="V92" i="72"/>
  <c r="Q92" i="72"/>
  <c r="P92" i="72"/>
  <c r="AP91" i="72"/>
  <c r="AO91" i="72"/>
  <c r="AJ91" i="72"/>
  <c r="AI91" i="72"/>
  <c r="AC91" i="72"/>
  <c r="AB91" i="72"/>
  <c r="W91" i="72"/>
  <c r="V91" i="72"/>
  <c r="Q91" i="72"/>
  <c r="P91" i="72"/>
  <c r="AP90" i="72"/>
  <c r="AO90" i="72"/>
  <c r="AJ90" i="72"/>
  <c r="AI90" i="72"/>
  <c r="AC90" i="72"/>
  <c r="AB90" i="72"/>
  <c r="W90" i="72"/>
  <c r="V90" i="72"/>
  <c r="Q90" i="72"/>
  <c r="P90" i="72"/>
  <c r="AP89" i="72"/>
  <c r="AO89" i="72"/>
  <c r="AJ89" i="72"/>
  <c r="AI89" i="72"/>
  <c r="AC89" i="72"/>
  <c r="AB89" i="72"/>
  <c r="W89" i="72"/>
  <c r="V89" i="72"/>
  <c r="Q89" i="72"/>
  <c r="P89" i="72"/>
  <c r="AP88" i="72"/>
  <c r="AO88" i="72"/>
  <c r="AJ88" i="72"/>
  <c r="AI88" i="72"/>
  <c r="AC88" i="72"/>
  <c r="AB88" i="72"/>
  <c r="W88" i="72"/>
  <c r="V88" i="72"/>
  <c r="Q88" i="72"/>
  <c r="P88" i="72"/>
  <c r="AP87" i="72"/>
  <c r="AO87" i="72"/>
  <c r="AJ87" i="72"/>
  <c r="AI87" i="72"/>
  <c r="AC87" i="72"/>
  <c r="AB87" i="72"/>
  <c r="W87" i="72"/>
  <c r="V87" i="72"/>
  <c r="Q87" i="72"/>
  <c r="P87" i="72"/>
  <c r="AP86" i="72"/>
  <c r="AO86" i="72"/>
  <c r="AJ86" i="72"/>
  <c r="AI86" i="72"/>
  <c r="AC86" i="72"/>
  <c r="AB86" i="72"/>
  <c r="W86" i="72"/>
  <c r="V86" i="72"/>
  <c r="Q86" i="72"/>
  <c r="P86" i="72"/>
  <c r="AP85" i="72"/>
  <c r="AO85" i="72"/>
  <c r="AJ85" i="72"/>
  <c r="AI85" i="72"/>
  <c r="AC85" i="72"/>
  <c r="AB85" i="72"/>
  <c r="W85" i="72"/>
  <c r="V85" i="72"/>
  <c r="Q85" i="72"/>
  <c r="P85" i="72"/>
  <c r="AP84" i="72"/>
  <c r="AO84" i="72"/>
  <c r="AJ84" i="72"/>
  <c r="AI84" i="72"/>
  <c r="AC84" i="72"/>
  <c r="AB84" i="72"/>
  <c r="W84" i="72"/>
  <c r="V84" i="72"/>
  <c r="Q84" i="72"/>
  <c r="P84" i="72"/>
  <c r="AP83" i="72"/>
  <c r="AO83" i="72"/>
  <c r="AJ83" i="72"/>
  <c r="AI83" i="72"/>
  <c r="AC83" i="72"/>
  <c r="AB83" i="72"/>
  <c r="W83" i="72"/>
  <c r="V83" i="72"/>
  <c r="Q83" i="72"/>
  <c r="P83" i="72"/>
  <c r="AP82" i="72"/>
  <c r="AO82" i="72"/>
  <c r="AJ82" i="72"/>
  <c r="AI82" i="72"/>
  <c r="AC82" i="72"/>
  <c r="AB82" i="72"/>
  <c r="W82" i="72"/>
  <c r="V82" i="72"/>
  <c r="Q82" i="72"/>
  <c r="P82" i="72"/>
  <c r="AP81" i="72"/>
  <c r="AO81" i="72"/>
  <c r="AJ81" i="72"/>
  <c r="AI81" i="72"/>
  <c r="AC81" i="72"/>
  <c r="AB81" i="72"/>
  <c r="W81" i="72"/>
  <c r="V81" i="72"/>
  <c r="Q81" i="72"/>
  <c r="P81" i="72"/>
  <c r="AP80" i="72"/>
  <c r="AO80" i="72"/>
  <c r="AJ80" i="72"/>
  <c r="AI80" i="72"/>
  <c r="AC80" i="72"/>
  <c r="AB80" i="72"/>
  <c r="W80" i="72"/>
  <c r="V80" i="72"/>
  <c r="Q80" i="72"/>
  <c r="P80" i="72"/>
  <c r="AP79" i="72"/>
  <c r="AO79" i="72"/>
  <c r="AJ79" i="72"/>
  <c r="AI79" i="72"/>
  <c r="AC79" i="72"/>
  <c r="AB79" i="72"/>
  <c r="W79" i="72"/>
  <c r="V79" i="72"/>
  <c r="Q79" i="72"/>
  <c r="P79" i="72"/>
  <c r="AP78" i="72"/>
  <c r="AO78" i="72"/>
  <c r="AJ78" i="72"/>
  <c r="AI78" i="72"/>
  <c r="AC78" i="72"/>
  <c r="AB78" i="72"/>
  <c r="W78" i="72"/>
  <c r="V78" i="72"/>
  <c r="Q78" i="72"/>
  <c r="P78" i="72"/>
  <c r="AP77" i="72"/>
  <c r="AO77" i="72"/>
  <c r="AJ77" i="72"/>
  <c r="AI77" i="72"/>
  <c r="AC77" i="72"/>
  <c r="AB77" i="72"/>
  <c r="W77" i="72"/>
  <c r="V77" i="72"/>
  <c r="Q77" i="72"/>
  <c r="P77" i="72"/>
  <c r="AP76" i="72"/>
  <c r="AO76" i="72"/>
  <c r="AJ76" i="72"/>
  <c r="AI76" i="72"/>
  <c r="AC76" i="72"/>
  <c r="AB76" i="72"/>
  <c r="W76" i="72"/>
  <c r="V76" i="72"/>
  <c r="Q76" i="72"/>
  <c r="P76" i="72"/>
  <c r="AP75" i="72"/>
  <c r="AO75" i="72"/>
  <c r="AJ75" i="72"/>
  <c r="AI75" i="72"/>
  <c r="AC75" i="72"/>
  <c r="AB75" i="72"/>
  <c r="W75" i="72"/>
  <c r="V75" i="72"/>
  <c r="Q75" i="72"/>
  <c r="P75" i="72"/>
  <c r="AP74" i="72"/>
  <c r="AO74" i="72"/>
  <c r="AJ74" i="72"/>
  <c r="AI74" i="72"/>
  <c r="AC74" i="72"/>
  <c r="AB74" i="72"/>
  <c r="W74" i="72"/>
  <c r="V74" i="72"/>
  <c r="Q74" i="72"/>
  <c r="P74" i="72"/>
  <c r="AP73" i="72"/>
  <c r="AO73" i="72"/>
  <c r="AJ73" i="72"/>
  <c r="AI73" i="72"/>
  <c r="AC73" i="72"/>
  <c r="AB73" i="72"/>
  <c r="W73" i="72"/>
  <c r="V73" i="72"/>
  <c r="Q73" i="72"/>
  <c r="P73" i="72"/>
  <c r="AP72" i="72"/>
  <c r="AO72" i="72"/>
  <c r="AJ72" i="72"/>
  <c r="AI72" i="72"/>
  <c r="AC72" i="72"/>
  <c r="AB72" i="72"/>
  <c r="W72" i="72"/>
  <c r="V72" i="72"/>
  <c r="Q72" i="72"/>
  <c r="P72" i="72"/>
  <c r="AP71" i="72"/>
  <c r="AO71" i="72"/>
  <c r="AJ71" i="72"/>
  <c r="AI71" i="72"/>
  <c r="AC71" i="72"/>
  <c r="AB71" i="72"/>
  <c r="W71" i="72"/>
  <c r="V71" i="72"/>
  <c r="Q71" i="72"/>
  <c r="P71" i="72"/>
  <c r="AP70" i="72"/>
  <c r="AO70" i="72"/>
  <c r="AJ70" i="72"/>
  <c r="AI70" i="72"/>
  <c r="AC70" i="72"/>
  <c r="AB70" i="72"/>
  <c r="W70" i="72"/>
  <c r="V70" i="72"/>
  <c r="Q70" i="72"/>
  <c r="P70" i="72"/>
  <c r="AP69" i="72"/>
  <c r="AO69" i="72"/>
  <c r="AJ69" i="72"/>
  <c r="AI69" i="72"/>
  <c r="AC69" i="72"/>
  <c r="AB69" i="72"/>
  <c r="W69" i="72"/>
  <c r="V69" i="72"/>
  <c r="Q69" i="72"/>
  <c r="P69" i="72"/>
  <c r="AP68" i="72"/>
  <c r="AJ68" i="72"/>
  <c r="AC68" i="72"/>
  <c r="W68" i="72"/>
  <c r="Q68" i="72"/>
  <c r="AP66" i="72"/>
  <c r="AJ66" i="72"/>
  <c r="AC66" i="72"/>
  <c r="W66" i="72"/>
  <c r="Q66" i="72"/>
  <c r="AP65" i="72"/>
  <c r="AJ65" i="72"/>
  <c r="AC65" i="72"/>
  <c r="W65" i="72"/>
  <c r="Q65" i="72"/>
  <c r="AP64" i="72"/>
  <c r="AO64" i="72"/>
  <c r="AJ64" i="72"/>
  <c r="AI64" i="72"/>
  <c r="AC64" i="72"/>
  <c r="AB64" i="72"/>
  <c r="W64" i="72"/>
  <c r="V64" i="72"/>
  <c r="Q64" i="72"/>
  <c r="P64" i="72"/>
  <c r="AP63" i="72"/>
  <c r="AO63" i="72"/>
  <c r="AJ63" i="72"/>
  <c r="AI63" i="72"/>
  <c r="AC63" i="72"/>
  <c r="AB63" i="72"/>
  <c r="W63" i="72"/>
  <c r="V63" i="72"/>
  <c r="Q63" i="72"/>
  <c r="P63" i="72"/>
  <c r="AP62" i="72"/>
  <c r="AO62" i="72"/>
  <c r="AJ62" i="72"/>
  <c r="AI62" i="72"/>
  <c r="AC62" i="72"/>
  <c r="AB62" i="72"/>
  <c r="W62" i="72"/>
  <c r="V62" i="72"/>
  <c r="Q62" i="72"/>
  <c r="P62" i="72"/>
  <c r="AP61" i="72"/>
  <c r="AO61" i="72"/>
  <c r="AJ61" i="72"/>
  <c r="AI61" i="72"/>
  <c r="AC61" i="72"/>
  <c r="AB61" i="72"/>
  <c r="W61" i="72"/>
  <c r="V61" i="72"/>
  <c r="Q61" i="72"/>
  <c r="P61" i="72"/>
  <c r="AP60" i="72"/>
  <c r="AO60" i="72"/>
  <c r="AJ60" i="72"/>
  <c r="AI60" i="72"/>
  <c r="AC60" i="72"/>
  <c r="AB60" i="72"/>
  <c r="W60" i="72"/>
  <c r="V60" i="72"/>
  <c r="Q60" i="72"/>
  <c r="P60" i="72"/>
  <c r="AP59" i="72"/>
  <c r="AO59" i="72"/>
  <c r="AJ59" i="72"/>
  <c r="AI59" i="72"/>
  <c r="AC59" i="72"/>
  <c r="AB59" i="72"/>
  <c r="W59" i="72"/>
  <c r="V59" i="72"/>
  <c r="Q59" i="72"/>
  <c r="P59" i="72"/>
  <c r="AP58" i="72"/>
  <c r="AO58" i="72"/>
  <c r="AJ58" i="72"/>
  <c r="AI58" i="72"/>
  <c r="AC58" i="72"/>
  <c r="AB58" i="72"/>
  <c r="W58" i="72"/>
  <c r="V58" i="72"/>
  <c r="Q58" i="72"/>
  <c r="P58" i="72"/>
  <c r="AP57" i="72"/>
  <c r="AO57" i="72"/>
  <c r="AJ57" i="72"/>
  <c r="AI57" i="72"/>
  <c r="AC57" i="72"/>
  <c r="AB57" i="72"/>
  <c r="W57" i="72"/>
  <c r="V57" i="72"/>
  <c r="Q57" i="72"/>
  <c r="P57" i="72"/>
  <c r="AP56" i="72"/>
  <c r="AO56" i="72"/>
  <c r="AJ56" i="72"/>
  <c r="AI56" i="72"/>
  <c r="AC56" i="72"/>
  <c r="AB56" i="72"/>
  <c r="W56" i="72"/>
  <c r="V56" i="72"/>
  <c r="Q56" i="72"/>
  <c r="P56" i="72"/>
  <c r="AP55" i="72"/>
  <c r="AO55" i="72"/>
  <c r="AJ55" i="72"/>
  <c r="AI55" i="72"/>
  <c r="AC55" i="72"/>
  <c r="AB55" i="72"/>
  <c r="W55" i="72"/>
  <c r="V55" i="72"/>
  <c r="Q55" i="72"/>
  <c r="P55" i="72"/>
  <c r="AP54" i="72"/>
  <c r="AO54" i="72"/>
  <c r="AJ54" i="72"/>
  <c r="AI54" i="72"/>
  <c r="AC54" i="72"/>
  <c r="AB54" i="72"/>
  <c r="W54" i="72"/>
  <c r="V54" i="72"/>
  <c r="Q54" i="72"/>
  <c r="P54" i="72"/>
  <c r="AP53" i="72"/>
  <c r="AO53" i="72"/>
  <c r="AJ53" i="72"/>
  <c r="AI53" i="72"/>
  <c r="AC53" i="72"/>
  <c r="AB53" i="72"/>
  <c r="W53" i="72"/>
  <c r="V53" i="72"/>
  <c r="Q53" i="72"/>
  <c r="P53" i="72"/>
  <c r="AP52" i="72"/>
  <c r="AO52" i="72"/>
  <c r="AJ52" i="72"/>
  <c r="AI52" i="72"/>
  <c r="AC52" i="72"/>
  <c r="AB52" i="72"/>
  <c r="W52" i="72"/>
  <c r="V52" i="72"/>
  <c r="Q52" i="72"/>
  <c r="P52" i="72"/>
  <c r="AP51" i="72"/>
  <c r="AO51" i="72"/>
  <c r="AJ51" i="72"/>
  <c r="AI51" i="72"/>
  <c r="AC51" i="72"/>
  <c r="AB51" i="72"/>
  <c r="W51" i="72"/>
  <c r="V51" i="72"/>
  <c r="Q51" i="72"/>
  <c r="P51" i="72"/>
  <c r="AP50" i="72"/>
  <c r="AO50" i="72"/>
  <c r="AJ50" i="72"/>
  <c r="AI50" i="72"/>
  <c r="AC50" i="72"/>
  <c r="AB50" i="72"/>
  <c r="W50" i="72"/>
  <c r="V50" i="72"/>
  <c r="Q50" i="72"/>
  <c r="P50" i="72"/>
  <c r="AP49" i="72"/>
  <c r="AO49" i="72"/>
  <c r="AJ49" i="72"/>
  <c r="AI49" i="72"/>
  <c r="AC49" i="72"/>
  <c r="AB49" i="72"/>
  <c r="W49" i="72"/>
  <c r="V49" i="72"/>
  <c r="Q49" i="72"/>
  <c r="P49" i="72"/>
  <c r="AP48" i="72"/>
  <c r="AO48" i="72"/>
  <c r="AJ48" i="72"/>
  <c r="AI48" i="72"/>
  <c r="AC48" i="72"/>
  <c r="AB48" i="72"/>
  <c r="W48" i="72"/>
  <c r="V48" i="72"/>
  <c r="Q48" i="72"/>
  <c r="P48" i="72"/>
  <c r="AP47" i="72"/>
  <c r="AO47" i="72"/>
  <c r="AJ47" i="72"/>
  <c r="AI47" i="72"/>
  <c r="AC47" i="72"/>
  <c r="AB47" i="72"/>
  <c r="W47" i="72"/>
  <c r="V47" i="72"/>
  <c r="Q47" i="72"/>
  <c r="P47" i="72"/>
  <c r="AP46" i="72"/>
  <c r="AO46" i="72"/>
  <c r="AJ46" i="72"/>
  <c r="AI46" i="72"/>
  <c r="AC46" i="72"/>
  <c r="AB46" i="72"/>
  <c r="W46" i="72"/>
  <c r="V46" i="72"/>
  <c r="Q46" i="72"/>
  <c r="P46" i="72"/>
  <c r="AP45" i="72"/>
  <c r="AO45" i="72"/>
  <c r="AJ45" i="72"/>
  <c r="AI45" i="72"/>
  <c r="AC45" i="72"/>
  <c r="AB45" i="72"/>
  <c r="W45" i="72"/>
  <c r="V45" i="72"/>
  <c r="Q45" i="72"/>
  <c r="P45" i="72"/>
  <c r="AP44" i="72"/>
  <c r="AO44" i="72"/>
  <c r="AJ44" i="72"/>
  <c r="AI44" i="72"/>
  <c r="AC44" i="72"/>
  <c r="AB44" i="72"/>
  <c r="W44" i="72"/>
  <c r="V44" i="72"/>
  <c r="Q44" i="72"/>
  <c r="P44" i="72"/>
  <c r="AP43" i="72"/>
  <c r="AO43" i="72"/>
  <c r="AJ43" i="72"/>
  <c r="AI43" i="72"/>
  <c r="AC43" i="72"/>
  <c r="AB43" i="72"/>
  <c r="W43" i="72"/>
  <c r="V43" i="72"/>
  <c r="Q43" i="72"/>
  <c r="P43" i="72"/>
  <c r="AP42" i="72"/>
  <c r="AO42" i="72"/>
  <c r="AJ42" i="72"/>
  <c r="AI42" i="72"/>
  <c r="AC42" i="72"/>
  <c r="AB42" i="72"/>
  <c r="W42" i="72"/>
  <c r="V42" i="72"/>
  <c r="Q42" i="72"/>
  <c r="P42" i="72"/>
  <c r="AP41" i="72"/>
  <c r="AO41" i="72"/>
  <c r="AJ41" i="72"/>
  <c r="AI41" i="72"/>
  <c r="AC41" i="72"/>
  <c r="AB41" i="72"/>
  <c r="W41" i="72"/>
  <c r="V41" i="72"/>
  <c r="Q41" i="72"/>
  <c r="P41" i="72"/>
  <c r="AP40" i="72"/>
  <c r="AO40" i="72"/>
  <c r="AJ40" i="72"/>
  <c r="AI40" i="72"/>
  <c r="AC40" i="72"/>
  <c r="AB40" i="72"/>
  <c r="W40" i="72"/>
  <c r="V40" i="72"/>
  <c r="Q40" i="72"/>
  <c r="P40" i="72"/>
  <c r="AP39" i="72"/>
  <c r="AJ39" i="72"/>
  <c r="AC39" i="72"/>
  <c r="W39" i="72"/>
  <c r="Q39" i="72"/>
  <c r="AP37" i="72"/>
  <c r="AJ37" i="72"/>
  <c r="AC37" i="72"/>
  <c r="W37" i="72"/>
  <c r="Q37" i="72"/>
  <c r="AP36" i="72"/>
  <c r="AJ36" i="72"/>
  <c r="AC36" i="72"/>
  <c r="W36" i="72"/>
  <c r="Q36" i="72"/>
  <c r="AP35" i="72"/>
  <c r="AO35" i="72"/>
  <c r="AJ35" i="72"/>
  <c r="AI35" i="72"/>
  <c r="AC35" i="72"/>
  <c r="AB35" i="72"/>
  <c r="W35" i="72"/>
  <c r="V35" i="72"/>
  <c r="Q35" i="72"/>
  <c r="P35" i="72"/>
  <c r="AP34" i="72"/>
  <c r="AO34" i="72"/>
  <c r="AJ34" i="72"/>
  <c r="AI34" i="72"/>
  <c r="AC34" i="72"/>
  <c r="AB34" i="72"/>
  <c r="W34" i="72"/>
  <c r="V34" i="72"/>
  <c r="Q34" i="72"/>
  <c r="P34" i="72"/>
  <c r="AP33" i="72"/>
  <c r="AO33" i="72"/>
  <c r="AJ33" i="72"/>
  <c r="AI33" i="72"/>
  <c r="AC33" i="72"/>
  <c r="AB33" i="72"/>
  <c r="W33" i="72"/>
  <c r="V33" i="72"/>
  <c r="Q33" i="72"/>
  <c r="P33" i="72"/>
  <c r="AP32" i="72"/>
  <c r="AO32" i="72"/>
  <c r="AJ32" i="72"/>
  <c r="AI32" i="72"/>
  <c r="AC32" i="72"/>
  <c r="AB32" i="72"/>
  <c r="W32" i="72"/>
  <c r="V32" i="72"/>
  <c r="Q32" i="72"/>
  <c r="P32" i="72"/>
  <c r="AP31" i="72"/>
  <c r="AO31" i="72"/>
  <c r="AJ31" i="72"/>
  <c r="AI31" i="72"/>
  <c r="AC31" i="72"/>
  <c r="AB31" i="72"/>
  <c r="W31" i="72"/>
  <c r="V31" i="72"/>
  <c r="Q31" i="72"/>
  <c r="P31" i="72"/>
  <c r="AP30" i="72"/>
  <c r="AO30" i="72"/>
  <c r="AJ30" i="72"/>
  <c r="AI30" i="72"/>
  <c r="AC30" i="72"/>
  <c r="AB30" i="72"/>
  <c r="W30" i="72"/>
  <c r="V30" i="72"/>
  <c r="Q30" i="72"/>
  <c r="P30" i="72"/>
  <c r="AP29" i="72"/>
  <c r="AO29" i="72"/>
  <c r="AJ29" i="72"/>
  <c r="AI29" i="72"/>
  <c r="AC29" i="72"/>
  <c r="AB29" i="72"/>
  <c r="W29" i="72"/>
  <c r="V29" i="72"/>
  <c r="Q29" i="72"/>
  <c r="P29" i="72"/>
  <c r="AP28" i="72"/>
  <c r="AO28" i="72"/>
  <c r="AJ28" i="72"/>
  <c r="AI28" i="72"/>
  <c r="AC28" i="72"/>
  <c r="AB28" i="72"/>
  <c r="W28" i="72"/>
  <c r="V28" i="72"/>
  <c r="Q28" i="72"/>
  <c r="P28" i="72"/>
  <c r="AP27" i="72"/>
  <c r="AO27" i="72"/>
  <c r="AJ27" i="72"/>
  <c r="AI27" i="72"/>
  <c r="AC27" i="72"/>
  <c r="AB27" i="72"/>
  <c r="W27" i="72"/>
  <c r="V27" i="72"/>
  <c r="Q27" i="72"/>
  <c r="P27" i="72"/>
  <c r="AP26" i="72"/>
  <c r="AO26" i="72"/>
  <c r="AJ26" i="72"/>
  <c r="AI26" i="72"/>
  <c r="AC26" i="72"/>
  <c r="AB26" i="72"/>
  <c r="W26" i="72"/>
  <c r="V26" i="72"/>
  <c r="Q26" i="72"/>
  <c r="P26" i="72"/>
  <c r="AP25" i="72"/>
  <c r="AO25" i="72"/>
  <c r="AJ25" i="72"/>
  <c r="AI25" i="72"/>
  <c r="AC25" i="72"/>
  <c r="AB25" i="72"/>
  <c r="W25" i="72"/>
  <c r="V25" i="72"/>
  <c r="Q25" i="72"/>
  <c r="P25" i="72"/>
  <c r="AP24" i="72"/>
  <c r="AO24" i="72"/>
  <c r="AJ24" i="72"/>
  <c r="AI24" i="72"/>
  <c r="AC24" i="72"/>
  <c r="AB24" i="72"/>
  <c r="W24" i="72"/>
  <c r="V24" i="72"/>
  <c r="Q24" i="72"/>
  <c r="P24" i="72"/>
  <c r="AP23" i="72"/>
  <c r="AO23" i="72"/>
  <c r="AJ23" i="72"/>
  <c r="AI23" i="72"/>
  <c r="AC23" i="72"/>
  <c r="AB23" i="72"/>
  <c r="W23" i="72"/>
  <c r="V23" i="72"/>
  <c r="Q23" i="72"/>
  <c r="P23" i="72"/>
  <c r="AP22" i="72"/>
  <c r="AO22" i="72"/>
  <c r="AJ22" i="72"/>
  <c r="AI22" i="72"/>
  <c r="AC22" i="72"/>
  <c r="AB22" i="72"/>
  <c r="W22" i="72"/>
  <c r="V22" i="72"/>
  <c r="Q22" i="72"/>
  <c r="P22" i="72"/>
  <c r="AP21" i="72"/>
  <c r="AO21" i="72"/>
  <c r="AJ21" i="72"/>
  <c r="AI21" i="72"/>
  <c r="AC21" i="72"/>
  <c r="AB21" i="72"/>
  <c r="W21" i="72"/>
  <c r="V21" i="72"/>
  <c r="Q21" i="72"/>
  <c r="P21" i="72"/>
  <c r="AP20" i="72"/>
  <c r="AO20" i="72"/>
  <c r="AJ20" i="72"/>
  <c r="AI20" i="72"/>
  <c r="AC20" i="72"/>
  <c r="AB20" i="72"/>
  <c r="W20" i="72"/>
  <c r="V20" i="72"/>
  <c r="Q20" i="72"/>
  <c r="P20" i="72"/>
  <c r="AP19" i="72"/>
  <c r="AO19" i="72"/>
  <c r="AJ19" i="72"/>
  <c r="AI19" i="72"/>
  <c r="AC19" i="72"/>
  <c r="AB19" i="72"/>
  <c r="W19" i="72"/>
  <c r="V19" i="72"/>
  <c r="Q19" i="72"/>
  <c r="P19" i="72"/>
  <c r="AP18" i="72"/>
  <c r="AO18" i="72"/>
  <c r="AJ18" i="72"/>
  <c r="AI18" i="72"/>
  <c r="AC18" i="72"/>
  <c r="AB18" i="72"/>
  <c r="W18" i="72"/>
  <c r="V18" i="72"/>
  <c r="Q18" i="72"/>
  <c r="P18" i="72"/>
  <c r="AP17" i="72"/>
  <c r="AO17" i="72"/>
  <c r="AJ17" i="72"/>
  <c r="AI17" i="72"/>
  <c r="AC17" i="72"/>
  <c r="AB17" i="72"/>
  <c r="W17" i="72"/>
  <c r="V17" i="72"/>
  <c r="Q17" i="72"/>
  <c r="P17" i="72"/>
  <c r="AP16" i="72"/>
  <c r="AO16" i="72"/>
  <c r="AJ16" i="72"/>
  <c r="AI16" i="72"/>
  <c r="AC16" i="72"/>
  <c r="AB16" i="72"/>
  <c r="W16" i="72"/>
  <c r="V16" i="72"/>
  <c r="Q16" i="72"/>
  <c r="P16" i="72"/>
  <c r="AP15" i="72"/>
  <c r="AO15" i="72"/>
  <c r="AJ15" i="72"/>
  <c r="AI15" i="72"/>
  <c r="AC15" i="72"/>
  <c r="AB15" i="72"/>
  <c r="W15" i="72"/>
  <c r="V15" i="72"/>
  <c r="Q15" i="72"/>
  <c r="P15" i="72"/>
  <c r="AP14" i="72"/>
  <c r="AO14" i="72"/>
  <c r="AJ14" i="72"/>
  <c r="AI14" i="72"/>
  <c r="AC14" i="72"/>
  <c r="AB14" i="72"/>
  <c r="W14" i="72"/>
  <c r="V14" i="72"/>
  <c r="Q14" i="72"/>
  <c r="P14" i="72"/>
  <c r="AP13" i="72"/>
  <c r="AO13" i="72"/>
  <c r="AJ13" i="72"/>
  <c r="AI13" i="72"/>
  <c r="AC13" i="72"/>
  <c r="AB13" i="72"/>
  <c r="W13" i="72"/>
  <c r="V13" i="72"/>
  <c r="Q13" i="72"/>
  <c r="P13" i="72"/>
  <c r="AP12" i="72"/>
  <c r="AO12" i="72"/>
  <c r="AJ12" i="72"/>
  <c r="AI12" i="72"/>
  <c r="AC12" i="72"/>
  <c r="AB12" i="72"/>
  <c r="W12" i="72"/>
  <c r="V12" i="72"/>
  <c r="Q12" i="72"/>
  <c r="P12" i="72"/>
  <c r="AP11" i="72"/>
  <c r="AO11" i="72"/>
  <c r="AJ11" i="72"/>
  <c r="AI11" i="72"/>
  <c r="AC11" i="72"/>
  <c r="AB11" i="72"/>
  <c r="W11" i="72"/>
  <c r="V11" i="72"/>
  <c r="Q11" i="72"/>
  <c r="P11" i="72"/>
  <c r="AP10" i="72"/>
  <c r="AJ10" i="72"/>
  <c r="X10" i="72"/>
  <c r="Q10" i="72"/>
  <c r="AP8" i="72"/>
  <c r="AO8" i="72"/>
  <c r="AJ8" i="72"/>
  <c r="AI8" i="72"/>
  <c r="W8" i="72"/>
  <c r="V8" i="72"/>
  <c r="Q8" i="72"/>
  <c r="P8" i="72"/>
  <c r="AO5" i="72"/>
  <c r="AI5" i="72"/>
  <c r="AB5" i="72"/>
  <c r="V5" i="72"/>
  <c r="P5" i="72"/>
  <c r="AO4" i="72"/>
  <c r="AI4" i="72"/>
  <c r="AB4" i="72"/>
  <c r="V4" i="72"/>
  <c r="P4" i="72"/>
  <c r="P1" i="72"/>
  <c r="AT99" i="71"/>
  <c r="AN99" i="71"/>
  <c r="X99" i="71"/>
  <c r="Q99" i="71"/>
  <c r="AT94" i="71"/>
  <c r="AN94" i="71"/>
  <c r="X94" i="71"/>
  <c r="Q94" i="71"/>
  <c r="AT93" i="71"/>
  <c r="AN93" i="71"/>
  <c r="X93" i="71"/>
  <c r="Q93" i="71"/>
  <c r="AT92" i="71"/>
  <c r="AS92" i="71"/>
  <c r="AN92" i="71"/>
  <c r="AM92" i="71"/>
  <c r="AD92" i="71"/>
  <c r="X92" i="71"/>
  <c r="W92" i="71"/>
  <c r="Q92" i="71"/>
  <c r="P92" i="71"/>
  <c r="AT91" i="71"/>
  <c r="AS91" i="71"/>
  <c r="AN91" i="71"/>
  <c r="AM91" i="71"/>
  <c r="AD91" i="71"/>
  <c r="X91" i="71"/>
  <c r="W91" i="71"/>
  <c r="Q91" i="71"/>
  <c r="P91" i="71"/>
  <c r="AT90" i="71"/>
  <c r="AS90" i="71"/>
  <c r="AN90" i="71"/>
  <c r="AM90" i="71"/>
  <c r="AD90" i="71"/>
  <c r="X90" i="71"/>
  <c r="W90" i="71"/>
  <c r="Q90" i="71"/>
  <c r="P90" i="71"/>
  <c r="AT89" i="71"/>
  <c r="AS89" i="71"/>
  <c r="AN89" i="71"/>
  <c r="AM89" i="71"/>
  <c r="AD89" i="71"/>
  <c r="X89" i="71"/>
  <c r="W89" i="71"/>
  <c r="Q89" i="71"/>
  <c r="P89" i="71"/>
  <c r="AT88" i="71"/>
  <c r="AS88" i="71"/>
  <c r="AN88" i="71"/>
  <c r="AM88" i="71"/>
  <c r="AD88" i="71"/>
  <c r="X88" i="71"/>
  <c r="W88" i="71"/>
  <c r="Q88" i="71"/>
  <c r="P88" i="71"/>
  <c r="AT87" i="71"/>
  <c r="AS87" i="71"/>
  <c r="AN87" i="71"/>
  <c r="AM87" i="71"/>
  <c r="AD87" i="71"/>
  <c r="X87" i="71"/>
  <c r="W87" i="71"/>
  <c r="Q87" i="71"/>
  <c r="P87" i="71"/>
  <c r="AT86" i="71"/>
  <c r="AS86" i="71"/>
  <c r="AN86" i="71"/>
  <c r="AM86" i="71"/>
  <c r="AD86" i="71"/>
  <c r="X86" i="71"/>
  <c r="W86" i="71"/>
  <c r="Q86" i="71"/>
  <c r="P86" i="71"/>
  <c r="AT85" i="71"/>
  <c r="AS85" i="71"/>
  <c r="AN85" i="71"/>
  <c r="AM85" i="71"/>
  <c r="AD85" i="71"/>
  <c r="X85" i="71"/>
  <c r="W85" i="71"/>
  <c r="Q85" i="71"/>
  <c r="P85" i="71"/>
  <c r="AT84" i="71"/>
  <c r="AS84" i="71"/>
  <c r="AN84" i="71"/>
  <c r="AM84" i="71"/>
  <c r="AD84" i="71"/>
  <c r="X84" i="71"/>
  <c r="W84" i="71"/>
  <c r="Q84" i="71"/>
  <c r="P84" i="71"/>
  <c r="AT83" i="71"/>
  <c r="AS83" i="71"/>
  <c r="AN83" i="71"/>
  <c r="AM83" i="71"/>
  <c r="AD83" i="71"/>
  <c r="X83" i="71"/>
  <c r="W83" i="71"/>
  <c r="Q83" i="71"/>
  <c r="P83" i="71"/>
  <c r="AT82" i="71"/>
  <c r="AS82" i="71"/>
  <c r="AN82" i="71"/>
  <c r="AM82" i="71"/>
  <c r="AD82" i="71"/>
  <c r="X82" i="71"/>
  <c r="W82" i="71"/>
  <c r="Q82" i="71"/>
  <c r="P82" i="71"/>
  <c r="AT81" i="71"/>
  <c r="AS81" i="71"/>
  <c r="AN81" i="71"/>
  <c r="AM81" i="71"/>
  <c r="AD81" i="71"/>
  <c r="X81" i="71"/>
  <c r="W81" i="71"/>
  <c r="Q81" i="71"/>
  <c r="P81" i="71"/>
  <c r="AT80" i="71"/>
  <c r="AS80" i="71"/>
  <c r="AN80" i="71"/>
  <c r="AM80" i="71"/>
  <c r="AD80" i="71"/>
  <c r="X80" i="71"/>
  <c r="W80" i="71"/>
  <c r="Q80" i="71"/>
  <c r="P80" i="71"/>
  <c r="AT79" i="71"/>
  <c r="AS79" i="71"/>
  <c r="AN79" i="71"/>
  <c r="AM79" i="71"/>
  <c r="AD79" i="71"/>
  <c r="X79" i="71"/>
  <c r="W79" i="71"/>
  <c r="Q79" i="71"/>
  <c r="P79" i="71"/>
  <c r="AT78" i="71"/>
  <c r="AS78" i="71"/>
  <c r="AN78" i="71"/>
  <c r="AM78" i="71"/>
  <c r="AD78" i="71"/>
  <c r="X78" i="71"/>
  <c r="W78" i="71"/>
  <c r="Q78" i="71"/>
  <c r="P78" i="71"/>
  <c r="AT77" i="71"/>
  <c r="AS77" i="71"/>
  <c r="AN77" i="71"/>
  <c r="AM77" i="71"/>
  <c r="AD77" i="71"/>
  <c r="X77" i="71"/>
  <c r="W77" i="71"/>
  <c r="Q77" i="71"/>
  <c r="P77" i="71"/>
  <c r="AT76" i="71"/>
  <c r="AS76" i="71"/>
  <c r="AN76" i="71"/>
  <c r="AM76" i="71"/>
  <c r="AD76" i="71"/>
  <c r="X76" i="71"/>
  <c r="W76" i="71"/>
  <c r="Q76" i="71"/>
  <c r="P76" i="71"/>
  <c r="AT75" i="71"/>
  <c r="AS75" i="71"/>
  <c r="AN75" i="71"/>
  <c r="AM75" i="71"/>
  <c r="AD75" i="71"/>
  <c r="X75" i="71"/>
  <c r="W75" i="71"/>
  <c r="Q75" i="71"/>
  <c r="P75" i="71"/>
  <c r="AT74" i="71"/>
  <c r="AS74" i="71"/>
  <c r="AN74" i="71"/>
  <c r="AM74" i="71"/>
  <c r="AD74" i="71"/>
  <c r="X74" i="71"/>
  <c r="W74" i="71"/>
  <c r="Q74" i="71"/>
  <c r="P74" i="71"/>
  <c r="AT73" i="71"/>
  <c r="AS73" i="71"/>
  <c r="AN73" i="71"/>
  <c r="AM73" i="71"/>
  <c r="AD73" i="71"/>
  <c r="X73" i="71"/>
  <c r="W73" i="71"/>
  <c r="Q73" i="71"/>
  <c r="P73" i="71"/>
  <c r="AT72" i="71"/>
  <c r="AS72" i="71"/>
  <c r="AN72" i="71"/>
  <c r="AM72" i="71"/>
  <c r="AD72" i="71"/>
  <c r="X72" i="71"/>
  <c r="W72" i="71"/>
  <c r="Q72" i="71"/>
  <c r="P72" i="71"/>
  <c r="AT71" i="71"/>
  <c r="AS71" i="71"/>
  <c r="AN71" i="71"/>
  <c r="AM71" i="71"/>
  <c r="AD71" i="71"/>
  <c r="X71" i="71"/>
  <c r="W71" i="71"/>
  <c r="Q71" i="71"/>
  <c r="P71" i="71"/>
  <c r="AT70" i="71"/>
  <c r="AS70" i="71"/>
  <c r="AN70" i="71"/>
  <c r="AM70" i="71"/>
  <c r="AD70" i="71"/>
  <c r="X70" i="71"/>
  <c r="W70" i="71"/>
  <c r="Q70" i="71"/>
  <c r="P70" i="71"/>
  <c r="AT69" i="71"/>
  <c r="AS69" i="71"/>
  <c r="AN69" i="71"/>
  <c r="AM69" i="71"/>
  <c r="AD69" i="71"/>
  <c r="X69" i="71"/>
  <c r="W69" i="71"/>
  <c r="Q69" i="71"/>
  <c r="P69" i="71"/>
  <c r="AT68" i="71"/>
  <c r="AS68" i="71"/>
  <c r="AN68" i="71"/>
  <c r="AM68" i="71"/>
  <c r="AD68" i="71"/>
  <c r="X68" i="71"/>
  <c r="W68" i="71"/>
  <c r="Q68" i="71"/>
  <c r="P68" i="71"/>
  <c r="AT67" i="71"/>
  <c r="AN67" i="71"/>
  <c r="X67" i="71"/>
  <c r="Q67" i="71"/>
  <c r="AT65" i="71"/>
  <c r="AN65" i="71"/>
  <c r="X65" i="71"/>
  <c r="Q65" i="71"/>
  <c r="AT64" i="71"/>
  <c r="AN64" i="71"/>
  <c r="X64" i="71"/>
  <c r="Q64" i="71"/>
  <c r="AT63" i="71"/>
  <c r="AS63" i="71"/>
  <c r="AN63" i="71"/>
  <c r="AM63" i="71"/>
  <c r="AD63" i="71"/>
  <c r="X63" i="71"/>
  <c r="W63" i="71"/>
  <c r="Q63" i="71"/>
  <c r="P63" i="71"/>
  <c r="AT62" i="71"/>
  <c r="AS62" i="71"/>
  <c r="AN62" i="71"/>
  <c r="AM62" i="71"/>
  <c r="AD62" i="71"/>
  <c r="X62" i="71"/>
  <c r="W62" i="71"/>
  <c r="Q62" i="71"/>
  <c r="P62" i="71"/>
  <c r="AT61" i="71"/>
  <c r="AS61" i="71"/>
  <c r="AN61" i="71"/>
  <c r="AM61" i="71"/>
  <c r="AD61" i="71"/>
  <c r="X61" i="71"/>
  <c r="W61" i="71"/>
  <c r="Q61" i="71"/>
  <c r="P61" i="71"/>
  <c r="AT60" i="71"/>
  <c r="AS60" i="71"/>
  <c r="AN60" i="71"/>
  <c r="AM60" i="71"/>
  <c r="AD60" i="71"/>
  <c r="X60" i="71"/>
  <c r="W60" i="71"/>
  <c r="Q60" i="71"/>
  <c r="P60" i="71"/>
  <c r="AT59" i="71"/>
  <c r="AS59" i="71"/>
  <c r="AN59" i="71"/>
  <c r="AM59" i="71"/>
  <c r="AD59" i="71"/>
  <c r="X59" i="71"/>
  <c r="W59" i="71"/>
  <c r="Q59" i="71"/>
  <c r="P59" i="71"/>
  <c r="AT58" i="71"/>
  <c r="AS58" i="71"/>
  <c r="AN58" i="71"/>
  <c r="AM58" i="71"/>
  <c r="AD58" i="71"/>
  <c r="X58" i="71"/>
  <c r="W58" i="71"/>
  <c r="Q58" i="71"/>
  <c r="P58" i="71"/>
  <c r="AT57" i="71"/>
  <c r="AS57" i="71"/>
  <c r="AN57" i="71"/>
  <c r="AM57" i="71"/>
  <c r="AD57" i="71"/>
  <c r="X57" i="71"/>
  <c r="W57" i="71"/>
  <c r="Q57" i="71"/>
  <c r="P57" i="71"/>
  <c r="AT56" i="71"/>
  <c r="AS56" i="71"/>
  <c r="AN56" i="71"/>
  <c r="AM56" i="71"/>
  <c r="AD56" i="71"/>
  <c r="X56" i="71"/>
  <c r="W56" i="71"/>
  <c r="Q56" i="71"/>
  <c r="P56" i="71"/>
  <c r="AT55" i="71"/>
  <c r="AS55" i="71"/>
  <c r="AN55" i="71"/>
  <c r="AM55" i="71"/>
  <c r="AD55" i="71"/>
  <c r="X55" i="71"/>
  <c r="W55" i="71"/>
  <c r="Q55" i="71"/>
  <c r="P55" i="71"/>
  <c r="AT54" i="71"/>
  <c r="AS54" i="71"/>
  <c r="AN54" i="71"/>
  <c r="AM54" i="71"/>
  <c r="AD54" i="71"/>
  <c r="X54" i="71"/>
  <c r="W54" i="71"/>
  <c r="Q54" i="71"/>
  <c r="P54" i="71"/>
  <c r="AT53" i="71"/>
  <c r="AS53" i="71"/>
  <c r="AN53" i="71"/>
  <c r="AM53" i="71"/>
  <c r="AD53" i="71"/>
  <c r="X53" i="71"/>
  <c r="W53" i="71"/>
  <c r="Q53" i="71"/>
  <c r="P53" i="71"/>
  <c r="AT52" i="71"/>
  <c r="AS52" i="71"/>
  <c r="AN52" i="71"/>
  <c r="AM52" i="71"/>
  <c r="AD52" i="71"/>
  <c r="X52" i="71"/>
  <c r="W52" i="71"/>
  <c r="Q52" i="71"/>
  <c r="P52" i="71"/>
  <c r="AT51" i="71"/>
  <c r="AS51" i="71"/>
  <c r="AN51" i="71"/>
  <c r="AM51" i="71"/>
  <c r="AD51" i="71"/>
  <c r="X51" i="71"/>
  <c r="W51" i="71"/>
  <c r="Q51" i="71"/>
  <c r="P51" i="71"/>
  <c r="AT50" i="71"/>
  <c r="AS50" i="71"/>
  <c r="AN50" i="71"/>
  <c r="AM50" i="71"/>
  <c r="AD50" i="71"/>
  <c r="X50" i="71"/>
  <c r="W50" i="71"/>
  <c r="Q50" i="71"/>
  <c r="P50" i="71"/>
  <c r="AT49" i="71"/>
  <c r="AS49" i="71"/>
  <c r="AN49" i="71"/>
  <c r="AM49" i="71"/>
  <c r="AD49" i="71"/>
  <c r="X49" i="71"/>
  <c r="W49" i="71"/>
  <c r="Q49" i="71"/>
  <c r="P49" i="71"/>
  <c r="AT48" i="71"/>
  <c r="AS48" i="71"/>
  <c r="AN48" i="71"/>
  <c r="AM48" i="71"/>
  <c r="AD48" i="71"/>
  <c r="X48" i="71"/>
  <c r="W48" i="71"/>
  <c r="Q48" i="71"/>
  <c r="P48" i="71"/>
  <c r="AT47" i="71"/>
  <c r="AS47" i="71"/>
  <c r="AN47" i="71"/>
  <c r="AM47" i="71"/>
  <c r="AD47" i="71"/>
  <c r="X47" i="71"/>
  <c r="W47" i="71"/>
  <c r="Q47" i="71"/>
  <c r="P47" i="71"/>
  <c r="AT46" i="71"/>
  <c r="AS46" i="71"/>
  <c r="AN46" i="71"/>
  <c r="AM46" i="71"/>
  <c r="AD46" i="71"/>
  <c r="X46" i="71"/>
  <c r="W46" i="71"/>
  <c r="Q46" i="71"/>
  <c r="P46" i="71"/>
  <c r="AT45" i="71"/>
  <c r="AS45" i="71"/>
  <c r="AN45" i="71"/>
  <c r="AM45" i="71"/>
  <c r="AD45" i="71"/>
  <c r="X45" i="71"/>
  <c r="W45" i="71"/>
  <c r="Q45" i="71"/>
  <c r="P45" i="71"/>
  <c r="AT44" i="71"/>
  <c r="AS44" i="71"/>
  <c r="AN44" i="71"/>
  <c r="AM44" i="71"/>
  <c r="AD44" i="71"/>
  <c r="X44" i="71"/>
  <c r="W44" i="71"/>
  <c r="Q44" i="71"/>
  <c r="P44" i="71"/>
  <c r="AT43" i="71"/>
  <c r="AS43" i="71"/>
  <c r="AN43" i="71"/>
  <c r="AM43" i="71"/>
  <c r="AD43" i="71"/>
  <c r="X43" i="71"/>
  <c r="W43" i="71"/>
  <c r="Q43" i="71"/>
  <c r="P43" i="71"/>
  <c r="AT42" i="71"/>
  <c r="AS42" i="71"/>
  <c r="AN42" i="71"/>
  <c r="AM42" i="71"/>
  <c r="AD42" i="71"/>
  <c r="X42" i="71"/>
  <c r="W42" i="71"/>
  <c r="Q42" i="71"/>
  <c r="P42" i="71"/>
  <c r="AT41" i="71"/>
  <c r="AS41" i="71"/>
  <c r="AN41" i="71"/>
  <c r="AM41" i="71"/>
  <c r="AD41" i="71"/>
  <c r="X41" i="71"/>
  <c r="W41" i="71"/>
  <c r="Q41" i="71"/>
  <c r="P41" i="71"/>
  <c r="AT40" i="71"/>
  <c r="AS40" i="71"/>
  <c r="AN40" i="71"/>
  <c r="AM40" i="71"/>
  <c r="AD40" i="71"/>
  <c r="X40" i="71"/>
  <c r="W40" i="71"/>
  <c r="Q40" i="71"/>
  <c r="P40" i="71"/>
  <c r="AT39" i="71"/>
  <c r="AS39" i="71"/>
  <c r="AN39" i="71"/>
  <c r="AM39" i="71"/>
  <c r="AD39" i="71"/>
  <c r="X39" i="71"/>
  <c r="W39" i="71"/>
  <c r="Q39" i="71"/>
  <c r="P39" i="71"/>
  <c r="AT38" i="71"/>
  <c r="AN38" i="71"/>
  <c r="X38" i="71"/>
  <c r="Q38" i="71"/>
  <c r="AT36" i="71"/>
  <c r="AN36" i="71"/>
  <c r="X36" i="71"/>
  <c r="Q36" i="71"/>
  <c r="AT35" i="71"/>
  <c r="AN35" i="71"/>
  <c r="X35" i="71"/>
  <c r="Q35" i="71"/>
  <c r="AT34" i="71"/>
  <c r="AS34" i="71"/>
  <c r="AN34" i="71"/>
  <c r="AM34" i="71"/>
  <c r="AD34" i="71"/>
  <c r="X34" i="71"/>
  <c r="W34" i="71"/>
  <c r="Q34" i="71"/>
  <c r="P34" i="71"/>
  <c r="AT33" i="71"/>
  <c r="AS33" i="71"/>
  <c r="AN33" i="71"/>
  <c r="AM33" i="71"/>
  <c r="AD33" i="71"/>
  <c r="X33" i="71"/>
  <c r="W33" i="71"/>
  <c r="Q33" i="71"/>
  <c r="P33" i="71"/>
  <c r="AT32" i="71"/>
  <c r="AS32" i="71"/>
  <c r="AN32" i="71"/>
  <c r="AM32" i="71"/>
  <c r="AD32" i="71"/>
  <c r="X32" i="71"/>
  <c r="W32" i="71"/>
  <c r="Q32" i="71"/>
  <c r="P32" i="71"/>
  <c r="AT31" i="71"/>
  <c r="AS31" i="71"/>
  <c r="AN31" i="71"/>
  <c r="AM31" i="71"/>
  <c r="AD31" i="71"/>
  <c r="X31" i="71"/>
  <c r="W31" i="71"/>
  <c r="Q31" i="71"/>
  <c r="P31" i="71"/>
  <c r="AT30" i="71"/>
  <c r="AS30" i="71"/>
  <c r="AN30" i="71"/>
  <c r="AM30" i="71"/>
  <c r="AD30" i="71"/>
  <c r="X30" i="71"/>
  <c r="W30" i="71"/>
  <c r="Q30" i="71"/>
  <c r="P30" i="71"/>
  <c r="AT29" i="71"/>
  <c r="AS29" i="71"/>
  <c r="AN29" i="71"/>
  <c r="AM29" i="71"/>
  <c r="AD29" i="71"/>
  <c r="X29" i="71"/>
  <c r="W29" i="71"/>
  <c r="Q29" i="71"/>
  <c r="P29" i="71"/>
  <c r="AT28" i="71"/>
  <c r="AS28" i="71"/>
  <c r="AN28" i="71"/>
  <c r="AM28" i="71"/>
  <c r="AD28" i="71"/>
  <c r="X28" i="71"/>
  <c r="W28" i="71"/>
  <c r="Q28" i="71"/>
  <c r="P28" i="71"/>
  <c r="AT27" i="71"/>
  <c r="AS27" i="71"/>
  <c r="AN27" i="71"/>
  <c r="AM27" i="71"/>
  <c r="AD27" i="71"/>
  <c r="X27" i="71"/>
  <c r="W27" i="71"/>
  <c r="Q27" i="71"/>
  <c r="P27" i="71"/>
  <c r="AT26" i="71"/>
  <c r="AS26" i="71"/>
  <c r="AN26" i="71"/>
  <c r="AM26" i="71"/>
  <c r="AD26" i="71"/>
  <c r="X26" i="71"/>
  <c r="W26" i="71"/>
  <c r="Q26" i="71"/>
  <c r="P26" i="71"/>
  <c r="AT25" i="71"/>
  <c r="AS25" i="71"/>
  <c r="AN25" i="71"/>
  <c r="AM25" i="71"/>
  <c r="AD25" i="71"/>
  <c r="X25" i="71"/>
  <c r="W25" i="71"/>
  <c r="Q25" i="71"/>
  <c r="P25" i="71"/>
  <c r="AT24" i="71"/>
  <c r="AS24" i="71"/>
  <c r="AN24" i="71"/>
  <c r="AM24" i="71"/>
  <c r="AD24" i="71"/>
  <c r="X24" i="71"/>
  <c r="W24" i="71"/>
  <c r="Q24" i="71"/>
  <c r="P24" i="71"/>
  <c r="AT23" i="71"/>
  <c r="AS23" i="71"/>
  <c r="AN23" i="71"/>
  <c r="AM23" i="71"/>
  <c r="AD23" i="71"/>
  <c r="X23" i="71"/>
  <c r="W23" i="71"/>
  <c r="Q23" i="71"/>
  <c r="P23" i="71"/>
  <c r="AT22" i="71"/>
  <c r="AS22" i="71"/>
  <c r="AN22" i="71"/>
  <c r="AM22" i="71"/>
  <c r="AD22" i="71"/>
  <c r="X22" i="71"/>
  <c r="W22" i="71"/>
  <c r="Q22" i="71"/>
  <c r="P22" i="71"/>
  <c r="AT21" i="71"/>
  <c r="AS21" i="71"/>
  <c r="AN21" i="71"/>
  <c r="AM21" i="71"/>
  <c r="AD21" i="71"/>
  <c r="X21" i="71"/>
  <c r="W21" i="71"/>
  <c r="Q21" i="71"/>
  <c r="P21" i="71"/>
  <c r="AT20" i="71"/>
  <c r="AS20" i="71"/>
  <c r="AN20" i="71"/>
  <c r="AM20" i="71"/>
  <c r="AD20" i="71"/>
  <c r="X20" i="71"/>
  <c r="W20" i="71"/>
  <c r="Q20" i="71"/>
  <c r="P20" i="71"/>
  <c r="AT19" i="71"/>
  <c r="AS19" i="71"/>
  <c r="AN19" i="71"/>
  <c r="AM19" i="71"/>
  <c r="AD19" i="71"/>
  <c r="X19" i="71"/>
  <c r="W19" i="71"/>
  <c r="Q19" i="71"/>
  <c r="P19" i="71"/>
  <c r="AT18" i="71"/>
  <c r="AS18" i="71"/>
  <c r="AN18" i="71"/>
  <c r="AM18" i="71"/>
  <c r="AD18" i="71"/>
  <c r="X18" i="71"/>
  <c r="W18" i="71"/>
  <c r="Q18" i="71"/>
  <c r="P18" i="71"/>
  <c r="AT17" i="71"/>
  <c r="AS17" i="71"/>
  <c r="AN17" i="71"/>
  <c r="AM17" i="71"/>
  <c r="AD17" i="71"/>
  <c r="X17" i="71"/>
  <c r="W17" i="71"/>
  <c r="Q17" i="71"/>
  <c r="P17" i="71"/>
  <c r="AT16" i="71"/>
  <c r="AS16" i="71"/>
  <c r="AN16" i="71"/>
  <c r="AM16" i="71"/>
  <c r="AD16" i="71"/>
  <c r="X16" i="71"/>
  <c r="W16" i="71"/>
  <c r="Q16" i="71"/>
  <c r="P16" i="71"/>
  <c r="AT15" i="71"/>
  <c r="AS15" i="71"/>
  <c r="AN15" i="71"/>
  <c r="AM15" i="71"/>
  <c r="AD15" i="71"/>
  <c r="X15" i="71"/>
  <c r="W15" i="71"/>
  <c r="Q15" i="71"/>
  <c r="P15" i="71"/>
  <c r="AT14" i="71"/>
  <c r="AS14" i="71"/>
  <c r="AN14" i="71"/>
  <c r="AM14" i="71"/>
  <c r="AD14" i="71"/>
  <c r="X14" i="71"/>
  <c r="W14" i="71"/>
  <c r="Q14" i="71"/>
  <c r="P14" i="71"/>
  <c r="AT13" i="71"/>
  <c r="AS13" i="71"/>
  <c r="AN13" i="71"/>
  <c r="AM13" i="71"/>
  <c r="AD13" i="71"/>
  <c r="X13" i="71"/>
  <c r="W13" i="71"/>
  <c r="Q13" i="71"/>
  <c r="P13" i="71"/>
  <c r="AT12" i="71"/>
  <c r="AS12" i="71"/>
  <c r="AN12" i="71"/>
  <c r="AM12" i="71"/>
  <c r="AD12" i="71"/>
  <c r="X12" i="71"/>
  <c r="W12" i="71"/>
  <c r="Q12" i="71"/>
  <c r="P12" i="71"/>
  <c r="AT11" i="71"/>
  <c r="AS11" i="71"/>
  <c r="AN11" i="71"/>
  <c r="AM11" i="71"/>
  <c r="AD11" i="71"/>
  <c r="X11" i="71"/>
  <c r="W11" i="71"/>
  <c r="Q11" i="71"/>
  <c r="P11" i="71"/>
  <c r="AT10" i="71"/>
  <c r="AS10" i="71"/>
  <c r="AN10" i="71"/>
  <c r="AM10" i="71"/>
  <c r="AD10" i="71"/>
  <c r="X10" i="71"/>
  <c r="W10" i="71"/>
  <c r="Q10" i="71"/>
  <c r="P10" i="71"/>
  <c r="AT9" i="71"/>
  <c r="AN9" i="71"/>
  <c r="X9" i="71"/>
  <c r="Q9" i="71"/>
  <c r="AT7" i="71"/>
  <c r="AS7" i="71"/>
  <c r="AN7" i="71"/>
  <c r="AM7" i="71"/>
  <c r="AC7" i="71"/>
  <c r="X7" i="71"/>
  <c r="W7" i="71"/>
  <c r="Q7" i="71"/>
  <c r="P7" i="71"/>
  <c r="AS5" i="71"/>
  <c r="AM5" i="71"/>
  <c r="W5" i="71"/>
  <c r="P5" i="71"/>
  <c r="AS4" i="71"/>
  <c r="AM4" i="71"/>
  <c r="AC4" i="71"/>
  <c r="W4" i="71"/>
  <c r="P4" i="71"/>
  <c r="AS1" i="71"/>
  <c r="AM1" i="71"/>
  <c r="W1" i="71"/>
  <c r="P1" i="71"/>
  <c r="T151" i="70"/>
  <c r="T150" i="70"/>
  <c r="T149" i="70"/>
  <c r="T148" i="70"/>
  <c r="T147" i="70"/>
  <c r="T146" i="70"/>
  <c r="T145" i="70"/>
  <c r="T144" i="70"/>
  <c r="T143" i="70"/>
  <c r="T142" i="70"/>
  <c r="T141" i="70"/>
  <c r="T140" i="70"/>
  <c r="T139" i="70"/>
  <c r="T138" i="70"/>
  <c r="T137" i="70"/>
  <c r="T136" i="70"/>
  <c r="T135" i="70"/>
  <c r="T134" i="70"/>
  <c r="T133" i="70"/>
  <c r="T132" i="70"/>
  <c r="T131" i="70"/>
  <c r="T130" i="70"/>
  <c r="T129" i="70"/>
  <c r="T128" i="70"/>
  <c r="T127" i="70"/>
  <c r="T124" i="70"/>
  <c r="T123" i="70"/>
  <c r="T122" i="70"/>
  <c r="S122" i="70"/>
  <c r="T121" i="70"/>
  <c r="S121" i="70"/>
  <c r="T120" i="70"/>
  <c r="S120" i="70"/>
  <c r="T119" i="70"/>
  <c r="S119" i="70"/>
  <c r="T118" i="70"/>
  <c r="S118" i="70"/>
  <c r="T117" i="70"/>
  <c r="S117" i="70"/>
  <c r="T116" i="70"/>
  <c r="S116" i="70"/>
  <c r="T115" i="70"/>
  <c r="S115" i="70"/>
  <c r="T114" i="70"/>
  <c r="S114" i="70"/>
  <c r="T113" i="70"/>
  <c r="S113" i="70"/>
  <c r="T112" i="70"/>
  <c r="S112" i="70"/>
  <c r="T111" i="70"/>
  <c r="S111" i="70"/>
  <c r="T110" i="70"/>
  <c r="S110" i="70"/>
  <c r="T109" i="70"/>
  <c r="S109" i="70"/>
  <c r="T108" i="70"/>
  <c r="S108" i="70"/>
  <c r="T107" i="70"/>
  <c r="S107" i="70"/>
  <c r="T106" i="70"/>
  <c r="S106" i="70"/>
  <c r="T105" i="70"/>
  <c r="S105" i="70"/>
  <c r="T104" i="70"/>
  <c r="S104" i="70"/>
  <c r="T103" i="70"/>
  <c r="S103" i="70"/>
  <c r="T102" i="70"/>
  <c r="S102" i="70"/>
  <c r="T101" i="70"/>
  <c r="S101" i="70"/>
  <c r="T100" i="70"/>
  <c r="S100" i="70"/>
  <c r="T99" i="70"/>
  <c r="S99" i="70"/>
  <c r="T98" i="70"/>
  <c r="S98" i="70"/>
  <c r="T97" i="70"/>
  <c r="T95" i="70"/>
  <c r="T94" i="70"/>
  <c r="T93" i="70"/>
  <c r="S93" i="70"/>
  <c r="T92" i="70"/>
  <c r="S92" i="70"/>
  <c r="T91" i="70"/>
  <c r="S91" i="70"/>
  <c r="T90" i="70"/>
  <c r="S90" i="70"/>
  <c r="T89" i="70"/>
  <c r="S89" i="70"/>
  <c r="T88" i="70"/>
  <c r="S88" i="70"/>
  <c r="T87" i="70"/>
  <c r="S87" i="70"/>
  <c r="T86" i="70"/>
  <c r="S86" i="70"/>
  <c r="T85" i="70"/>
  <c r="S85" i="70"/>
  <c r="T84" i="70"/>
  <c r="S84" i="70"/>
  <c r="T83" i="70"/>
  <c r="S83" i="70"/>
  <c r="T82" i="70"/>
  <c r="S82" i="70"/>
  <c r="T81" i="70"/>
  <c r="S81" i="70"/>
  <c r="T80" i="70"/>
  <c r="S80" i="70"/>
  <c r="T79" i="70"/>
  <c r="S79" i="70"/>
  <c r="T78" i="70"/>
  <c r="S78" i="70"/>
  <c r="T77" i="70"/>
  <c r="S77" i="70"/>
  <c r="T76" i="70"/>
  <c r="S76" i="70"/>
  <c r="T75" i="70"/>
  <c r="S75" i="70"/>
  <c r="T74" i="70"/>
  <c r="S74" i="70"/>
  <c r="T73" i="70"/>
  <c r="S73" i="70"/>
  <c r="T72" i="70"/>
  <c r="S72" i="70"/>
  <c r="T71" i="70"/>
  <c r="S71" i="70"/>
  <c r="T70" i="70"/>
  <c r="S70" i="70"/>
  <c r="T69" i="70"/>
  <c r="S69" i="70"/>
  <c r="T68" i="70"/>
  <c r="T64" i="70"/>
  <c r="T63" i="70"/>
  <c r="T62" i="70"/>
  <c r="T61" i="70"/>
  <c r="T60" i="70"/>
  <c r="T59" i="70"/>
  <c r="T58" i="70"/>
  <c r="T57" i="70"/>
  <c r="T56" i="70"/>
  <c r="T55" i="70"/>
  <c r="T54" i="70"/>
  <c r="T53" i="70"/>
  <c r="T52" i="70"/>
  <c r="T51" i="70"/>
  <c r="T50" i="70"/>
  <c r="T49" i="70"/>
  <c r="T48" i="70"/>
  <c r="T47" i="70"/>
  <c r="T46" i="70"/>
  <c r="T45" i="70"/>
  <c r="T44" i="70"/>
  <c r="T43" i="70"/>
  <c r="T42" i="70"/>
  <c r="T41" i="70"/>
  <c r="T40" i="70"/>
  <c r="T35" i="70"/>
  <c r="T34" i="70"/>
  <c r="T33" i="70"/>
  <c r="T32" i="70"/>
  <c r="T31" i="70"/>
  <c r="T30" i="70"/>
  <c r="T29" i="70"/>
  <c r="T28" i="70"/>
  <c r="T27" i="70"/>
  <c r="T26" i="70"/>
  <c r="T25" i="70"/>
  <c r="T24" i="70"/>
  <c r="T23" i="70"/>
  <c r="T22" i="70"/>
  <c r="T21" i="70"/>
  <c r="T20" i="70"/>
  <c r="T19" i="70"/>
  <c r="T18" i="70"/>
  <c r="T17" i="70"/>
  <c r="T16" i="70"/>
  <c r="T15" i="70"/>
  <c r="T14" i="70"/>
  <c r="T13" i="70"/>
  <c r="T12" i="70"/>
  <c r="T11" i="70"/>
  <c r="Q100" i="69"/>
  <c r="Q95" i="69"/>
  <c r="Q94" i="69"/>
  <c r="Q93" i="69"/>
  <c r="P93" i="69"/>
  <c r="Q92" i="69"/>
  <c r="P92" i="69"/>
  <c r="Q91" i="69"/>
  <c r="P91" i="69"/>
  <c r="Q90" i="69"/>
  <c r="P90" i="69"/>
  <c r="Q89" i="69"/>
  <c r="P89" i="69"/>
  <c r="Q88" i="69"/>
  <c r="P88" i="69"/>
  <c r="Q87" i="69"/>
  <c r="P87" i="69"/>
  <c r="Q86" i="69"/>
  <c r="P86" i="69"/>
  <c r="Q85" i="69"/>
  <c r="P85" i="69"/>
  <c r="Q84" i="69"/>
  <c r="P84" i="69"/>
  <c r="Q83" i="69"/>
  <c r="P83" i="69"/>
  <c r="Q82" i="69"/>
  <c r="P82" i="69"/>
  <c r="Q81" i="69"/>
  <c r="P81" i="69"/>
  <c r="Q80" i="69"/>
  <c r="P80" i="69"/>
  <c r="Q79" i="69"/>
  <c r="P79" i="69"/>
  <c r="Q78" i="69"/>
  <c r="P78" i="69"/>
  <c r="Q77" i="69"/>
  <c r="P77" i="69"/>
  <c r="Q76" i="69"/>
  <c r="P76" i="69"/>
  <c r="Q75" i="69"/>
  <c r="P75" i="69"/>
  <c r="Q74" i="69"/>
  <c r="P74" i="69"/>
  <c r="Q73" i="69"/>
  <c r="P73" i="69"/>
  <c r="Q72" i="69"/>
  <c r="P72" i="69"/>
  <c r="Q71" i="69"/>
  <c r="P71" i="69"/>
  <c r="Q70" i="69"/>
  <c r="P70" i="69"/>
  <c r="Q69" i="69"/>
  <c r="P69" i="69"/>
  <c r="Q68" i="69"/>
  <c r="Q66" i="69"/>
  <c r="Q65" i="69"/>
  <c r="Q64" i="69"/>
  <c r="P64" i="69"/>
  <c r="Q63" i="69"/>
  <c r="P63" i="69"/>
  <c r="Q62" i="69"/>
  <c r="P62" i="69"/>
  <c r="Q61" i="69"/>
  <c r="P61" i="69"/>
  <c r="Q60" i="69"/>
  <c r="P60" i="69"/>
  <c r="Q59" i="69"/>
  <c r="P59" i="69"/>
  <c r="Q58" i="69"/>
  <c r="P58" i="69"/>
  <c r="Q57" i="69"/>
  <c r="P57" i="69"/>
  <c r="Q56" i="69"/>
  <c r="P56" i="69"/>
  <c r="Q55" i="69"/>
  <c r="P55" i="69"/>
  <c r="Q54" i="69"/>
  <c r="P54" i="69"/>
  <c r="Q53" i="69"/>
  <c r="P53" i="69"/>
  <c r="Q52" i="69"/>
  <c r="P52" i="69"/>
  <c r="Q51" i="69"/>
  <c r="P51" i="69"/>
  <c r="Q50" i="69"/>
  <c r="P50" i="69"/>
  <c r="Q49" i="69"/>
  <c r="P49" i="69"/>
  <c r="Q48" i="69"/>
  <c r="P48" i="69"/>
  <c r="Q47" i="69"/>
  <c r="P47" i="69"/>
  <c r="Q46" i="69"/>
  <c r="P46" i="69"/>
  <c r="Q45" i="69"/>
  <c r="P45" i="69"/>
  <c r="Q44" i="69"/>
  <c r="P44" i="69"/>
  <c r="Q43" i="69"/>
  <c r="P43" i="69"/>
  <c r="Q42" i="69"/>
  <c r="P42" i="69"/>
  <c r="Q41" i="69"/>
  <c r="P41" i="69"/>
  <c r="Q40" i="69"/>
  <c r="P40" i="69"/>
  <c r="Q39" i="69"/>
  <c r="Q37" i="69"/>
  <c r="Q36" i="69"/>
  <c r="Q35" i="69"/>
  <c r="P35" i="69"/>
  <c r="Q34" i="69"/>
  <c r="P34" i="69"/>
  <c r="Q33" i="69"/>
  <c r="P33" i="69"/>
  <c r="Q32" i="69"/>
  <c r="P32" i="69"/>
  <c r="Q31" i="69"/>
  <c r="P31" i="69"/>
  <c r="Q30" i="69"/>
  <c r="P30" i="69"/>
  <c r="Q29" i="69"/>
  <c r="P29" i="69"/>
  <c r="Q28" i="69"/>
  <c r="P28" i="69"/>
  <c r="Q27" i="69"/>
  <c r="P27" i="69"/>
  <c r="Q26" i="69"/>
  <c r="P26" i="69"/>
  <c r="Q25" i="69"/>
  <c r="P25" i="69"/>
  <c r="Q24" i="69"/>
  <c r="P24" i="69"/>
  <c r="Q23" i="69"/>
  <c r="P23" i="69"/>
  <c r="Q22" i="69"/>
  <c r="P22" i="69"/>
  <c r="Q21" i="69"/>
  <c r="P21" i="69"/>
  <c r="Q20" i="69"/>
  <c r="P20" i="69"/>
  <c r="Q19" i="69"/>
  <c r="P19" i="69"/>
  <c r="Q18" i="69"/>
  <c r="P18" i="69"/>
  <c r="Q17" i="69"/>
  <c r="P17" i="69"/>
  <c r="Q16" i="69"/>
  <c r="P16" i="69"/>
  <c r="Q15" i="69"/>
  <c r="P15" i="69"/>
  <c r="Q14" i="69"/>
  <c r="P14" i="69"/>
  <c r="Q13" i="69"/>
  <c r="P13" i="69"/>
  <c r="Q12" i="69"/>
  <c r="P12" i="69"/>
  <c r="Q11" i="69"/>
  <c r="P11" i="69"/>
  <c r="Q10" i="69"/>
  <c r="Q8" i="69"/>
  <c r="P8" i="69"/>
  <c r="P6" i="69"/>
  <c r="P4" i="69"/>
  <c r="AG158" i="68"/>
  <c r="AA158" i="68"/>
  <c r="T158" i="68"/>
  <c r="AG153" i="68"/>
  <c r="AF153" i="68"/>
  <c r="AA153" i="68"/>
  <c r="Z153" i="68"/>
  <c r="T153" i="68"/>
  <c r="AG152" i="68"/>
  <c r="AF152" i="68"/>
  <c r="AA152" i="68"/>
  <c r="Z152" i="68"/>
  <c r="T152" i="68"/>
  <c r="AG151" i="68"/>
  <c r="AF151" i="68"/>
  <c r="AA151" i="68"/>
  <c r="Z151" i="68"/>
  <c r="T151" i="68"/>
  <c r="S151" i="68"/>
  <c r="AG150" i="68"/>
  <c r="AF150" i="68"/>
  <c r="AA150" i="68"/>
  <c r="Z150" i="68"/>
  <c r="T150" i="68"/>
  <c r="S150" i="68"/>
  <c r="AG149" i="68"/>
  <c r="AF149" i="68"/>
  <c r="AA149" i="68"/>
  <c r="Z149" i="68"/>
  <c r="T149" i="68"/>
  <c r="S149" i="68"/>
  <c r="AG148" i="68"/>
  <c r="AF148" i="68"/>
  <c r="AA148" i="68"/>
  <c r="Z148" i="68"/>
  <c r="T148" i="68"/>
  <c r="S148" i="68"/>
  <c r="AG147" i="68"/>
  <c r="AF147" i="68"/>
  <c r="AA147" i="68"/>
  <c r="Z147" i="68"/>
  <c r="T147" i="68"/>
  <c r="S147" i="68"/>
  <c r="AG146" i="68"/>
  <c r="AF146" i="68"/>
  <c r="AA146" i="68"/>
  <c r="Z146" i="68"/>
  <c r="T146" i="68"/>
  <c r="S146" i="68"/>
  <c r="AG145" i="68"/>
  <c r="AF145" i="68"/>
  <c r="AA145" i="68"/>
  <c r="Z145" i="68"/>
  <c r="T145" i="68"/>
  <c r="S145" i="68"/>
  <c r="AG144" i="68"/>
  <c r="AF144" i="68"/>
  <c r="AA144" i="68"/>
  <c r="Z144" i="68"/>
  <c r="T144" i="68"/>
  <c r="S144" i="68"/>
  <c r="AG143" i="68"/>
  <c r="AF143" i="68"/>
  <c r="AA143" i="68"/>
  <c r="Z143" i="68"/>
  <c r="T143" i="68"/>
  <c r="S143" i="68"/>
  <c r="AG142" i="68"/>
  <c r="AF142" i="68"/>
  <c r="AA142" i="68"/>
  <c r="Z142" i="68"/>
  <c r="T142" i="68"/>
  <c r="S142" i="68"/>
  <c r="AG141" i="68"/>
  <c r="AF141" i="68"/>
  <c r="AA141" i="68"/>
  <c r="Z141" i="68"/>
  <c r="T141" i="68"/>
  <c r="S141" i="68"/>
  <c r="AG140" i="68"/>
  <c r="AF140" i="68"/>
  <c r="AA140" i="68"/>
  <c r="Z140" i="68"/>
  <c r="T140" i="68"/>
  <c r="S140" i="68"/>
  <c r="AG139" i="68"/>
  <c r="AF139" i="68"/>
  <c r="AA139" i="68"/>
  <c r="Z139" i="68"/>
  <c r="T139" i="68"/>
  <c r="S139" i="68"/>
  <c r="AG138" i="68"/>
  <c r="AF138" i="68"/>
  <c r="AA138" i="68"/>
  <c r="Z138" i="68"/>
  <c r="T138" i="68"/>
  <c r="S138" i="68"/>
  <c r="AG137" i="68"/>
  <c r="AF137" i="68"/>
  <c r="AA137" i="68"/>
  <c r="Z137" i="68"/>
  <c r="T137" i="68"/>
  <c r="S137" i="68"/>
  <c r="AG136" i="68"/>
  <c r="AF136" i="68"/>
  <c r="AA136" i="68"/>
  <c r="Z136" i="68"/>
  <c r="T136" i="68"/>
  <c r="S136" i="68"/>
  <c r="AG135" i="68"/>
  <c r="AF135" i="68"/>
  <c r="AA135" i="68"/>
  <c r="Z135" i="68"/>
  <c r="T135" i="68"/>
  <c r="S135" i="68"/>
  <c r="AG134" i="68"/>
  <c r="AF134" i="68"/>
  <c r="AA134" i="68"/>
  <c r="Z134" i="68"/>
  <c r="T134" i="68"/>
  <c r="S134" i="68"/>
  <c r="AG133" i="68"/>
  <c r="AF133" i="68"/>
  <c r="AA133" i="68"/>
  <c r="Z133" i="68"/>
  <c r="T133" i="68"/>
  <c r="S133" i="68"/>
  <c r="AG132" i="68"/>
  <c r="AF132" i="68"/>
  <c r="AA132" i="68"/>
  <c r="Z132" i="68"/>
  <c r="T132" i="68"/>
  <c r="S132" i="68"/>
  <c r="AG131" i="68"/>
  <c r="AF131" i="68"/>
  <c r="AA131" i="68"/>
  <c r="Z131" i="68"/>
  <c r="T131" i="68"/>
  <c r="S131" i="68"/>
  <c r="AG130" i="68"/>
  <c r="AF130" i="68"/>
  <c r="AA130" i="68"/>
  <c r="Z130" i="68"/>
  <c r="T130" i="68"/>
  <c r="S130" i="68"/>
  <c r="AG129" i="68"/>
  <c r="AF129" i="68"/>
  <c r="AA129" i="68"/>
  <c r="Z129" i="68"/>
  <c r="T129" i="68"/>
  <c r="S129" i="68"/>
  <c r="AG128" i="68"/>
  <c r="AF128" i="68"/>
  <c r="AA128" i="68"/>
  <c r="Z128" i="68"/>
  <c r="T128" i="68"/>
  <c r="S128" i="68"/>
  <c r="AG127" i="68"/>
  <c r="AF127" i="68"/>
  <c r="AA127" i="68"/>
  <c r="Z127" i="68"/>
  <c r="T127" i="68"/>
  <c r="S127" i="68"/>
  <c r="AG126" i="68"/>
  <c r="AA126" i="68"/>
  <c r="T126" i="68"/>
  <c r="AG124" i="68"/>
  <c r="AF124" i="68"/>
  <c r="AA124" i="68"/>
  <c r="Z124" i="68"/>
  <c r="T124" i="68"/>
  <c r="AG123" i="68"/>
  <c r="AF123" i="68"/>
  <c r="AA123" i="68"/>
  <c r="Z123" i="68"/>
  <c r="T123" i="68"/>
  <c r="AG122" i="68"/>
  <c r="AF122" i="68"/>
  <c r="AA122" i="68"/>
  <c r="Z122" i="68"/>
  <c r="T122" i="68"/>
  <c r="S122" i="68"/>
  <c r="AG121" i="68"/>
  <c r="AF121" i="68"/>
  <c r="AA121" i="68"/>
  <c r="Z121" i="68"/>
  <c r="T121" i="68"/>
  <c r="S121" i="68"/>
  <c r="AG120" i="68"/>
  <c r="AF120" i="68"/>
  <c r="AA120" i="68"/>
  <c r="Z120" i="68"/>
  <c r="T120" i="68"/>
  <c r="S120" i="68"/>
  <c r="AG119" i="68"/>
  <c r="AF119" i="68"/>
  <c r="AA119" i="68"/>
  <c r="Z119" i="68"/>
  <c r="T119" i="68"/>
  <c r="S119" i="68"/>
  <c r="AG118" i="68"/>
  <c r="AF118" i="68"/>
  <c r="AA118" i="68"/>
  <c r="Z118" i="68"/>
  <c r="T118" i="68"/>
  <c r="S118" i="68"/>
  <c r="AG117" i="68"/>
  <c r="AF117" i="68"/>
  <c r="AA117" i="68"/>
  <c r="Z117" i="68"/>
  <c r="T117" i="68"/>
  <c r="S117" i="68"/>
  <c r="AG116" i="68"/>
  <c r="AF116" i="68"/>
  <c r="AA116" i="68"/>
  <c r="Z116" i="68"/>
  <c r="T116" i="68"/>
  <c r="S116" i="68"/>
  <c r="AG115" i="68"/>
  <c r="AF115" i="68"/>
  <c r="AA115" i="68"/>
  <c r="Z115" i="68"/>
  <c r="T115" i="68"/>
  <c r="S115" i="68"/>
  <c r="AG114" i="68"/>
  <c r="AF114" i="68"/>
  <c r="AA114" i="68"/>
  <c r="Z114" i="68"/>
  <c r="T114" i="68"/>
  <c r="S114" i="68"/>
  <c r="AG113" i="68"/>
  <c r="AF113" i="68"/>
  <c r="AA113" i="68"/>
  <c r="Z113" i="68"/>
  <c r="T113" i="68"/>
  <c r="S113" i="68"/>
  <c r="AG112" i="68"/>
  <c r="AF112" i="68"/>
  <c r="AA112" i="68"/>
  <c r="Z112" i="68"/>
  <c r="T112" i="68"/>
  <c r="S112" i="68"/>
  <c r="AG111" i="68"/>
  <c r="AF111" i="68"/>
  <c r="AA111" i="68"/>
  <c r="Z111" i="68"/>
  <c r="T111" i="68"/>
  <c r="S111" i="68"/>
  <c r="AG110" i="68"/>
  <c r="AF110" i="68"/>
  <c r="AA110" i="68"/>
  <c r="Z110" i="68"/>
  <c r="T110" i="68"/>
  <c r="S110" i="68"/>
  <c r="AG109" i="68"/>
  <c r="AF109" i="68"/>
  <c r="AA109" i="68"/>
  <c r="Z109" i="68"/>
  <c r="T109" i="68"/>
  <c r="S109" i="68"/>
  <c r="AG108" i="68"/>
  <c r="AF108" i="68"/>
  <c r="AA108" i="68"/>
  <c r="Z108" i="68"/>
  <c r="T108" i="68"/>
  <c r="S108" i="68"/>
  <c r="AG107" i="68"/>
  <c r="AF107" i="68"/>
  <c r="AA107" i="68"/>
  <c r="Z107" i="68"/>
  <c r="T107" i="68"/>
  <c r="S107" i="68"/>
  <c r="AG106" i="68"/>
  <c r="AF106" i="68"/>
  <c r="AA106" i="68"/>
  <c r="Z106" i="68"/>
  <c r="T106" i="68"/>
  <c r="S106" i="68"/>
  <c r="AG105" i="68"/>
  <c r="AF105" i="68"/>
  <c r="AA105" i="68"/>
  <c r="Z105" i="68"/>
  <c r="T105" i="68"/>
  <c r="S105" i="68"/>
  <c r="AG104" i="68"/>
  <c r="AF104" i="68"/>
  <c r="AA104" i="68"/>
  <c r="Z104" i="68"/>
  <c r="T104" i="68"/>
  <c r="S104" i="68"/>
  <c r="AG103" i="68"/>
  <c r="AF103" i="68"/>
  <c r="AA103" i="68"/>
  <c r="Z103" i="68"/>
  <c r="T103" i="68"/>
  <c r="S103" i="68"/>
  <c r="AG102" i="68"/>
  <c r="AF102" i="68"/>
  <c r="AA102" i="68"/>
  <c r="Z102" i="68"/>
  <c r="T102" i="68"/>
  <c r="S102" i="68"/>
  <c r="AG101" i="68"/>
  <c r="AF101" i="68"/>
  <c r="AA101" i="68"/>
  <c r="Z101" i="68"/>
  <c r="T101" i="68"/>
  <c r="S101" i="68"/>
  <c r="AG100" i="68"/>
  <c r="AF100" i="68"/>
  <c r="AA100" i="68"/>
  <c r="Z100" i="68"/>
  <c r="T100" i="68"/>
  <c r="S100" i="68"/>
  <c r="AG99" i="68"/>
  <c r="AF99" i="68"/>
  <c r="AA99" i="68"/>
  <c r="Z99" i="68"/>
  <c r="T99" i="68"/>
  <c r="S99" i="68"/>
  <c r="AG98" i="68"/>
  <c r="AF98" i="68"/>
  <c r="AA98" i="68"/>
  <c r="Z98" i="68"/>
  <c r="T98" i="68"/>
  <c r="S98" i="68"/>
  <c r="AG97" i="68"/>
  <c r="AA97" i="68"/>
  <c r="T97" i="68"/>
  <c r="AG95" i="68"/>
  <c r="AF95" i="68"/>
  <c r="AA95" i="68"/>
  <c r="Z95" i="68"/>
  <c r="T95" i="68"/>
  <c r="AG94" i="68"/>
  <c r="AF94" i="68"/>
  <c r="AA94" i="68"/>
  <c r="Z94" i="68"/>
  <c r="T94" i="68"/>
  <c r="AG93" i="68"/>
  <c r="AF93" i="68"/>
  <c r="AA93" i="68"/>
  <c r="Z93" i="68"/>
  <c r="T93" i="68"/>
  <c r="S93" i="68"/>
  <c r="AG92" i="68"/>
  <c r="AF92" i="68"/>
  <c r="AA92" i="68"/>
  <c r="Z92" i="68"/>
  <c r="T92" i="68"/>
  <c r="S92" i="68"/>
  <c r="AG91" i="68"/>
  <c r="AF91" i="68"/>
  <c r="AA91" i="68"/>
  <c r="Z91" i="68"/>
  <c r="T91" i="68"/>
  <c r="S91" i="68"/>
  <c r="AG90" i="68"/>
  <c r="AF90" i="68"/>
  <c r="AA90" i="68"/>
  <c r="Z90" i="68"/>
  <c r="T90" i="68"/>
  <c r="S90" i="68"/>
  <c r="AG89" i="68"/>
  <c r="AF89" i="68"/>
  <c r="AA89" i="68"/>
  <c r="Z89" i="68"/>
  <c r="T89" i="68"/>
  <c r="S89" i="68"/>
  <c r="AG88" i="68"/>
  <c r="AF88" i="68"/>
  <c r="AA88" i="68"/>
  <c r="Z88" i="68"/>
  <c r="T88" i="68"/>
  <c r="S88" i="68"/>
  <c r="AG87" i="68"/>
  <c r="AF87" i="68"/>
  <c r="AA87" i="68"/>
  <c r="Z87" i="68"/>
  <c r="T87" i="68"/>
  <c r="S87" i="68"/>
  <c r="AG86" i="68"/>
  <c r="AF86" i="68"/>
  <c r="AA86" i="68"/>
  <c r="Z86" i="68"/>
  <c r="T86" i="68"/>
  <c r="S86" i="68"/>
  <c r="AG85" i="68"/>
  <c r="AF85" i="68"/>
  <c r="AA85" i="68"/>
  <c r="Z85" i="68"/>
  <c r="T85" i="68"/>
  <c r="S85" i="68"/>
  <c r="AG84" i="68"/>
  <c r="AF84" i="68"/>
  <c r="AA84" i="68"/>
  <c r="Z84" i="68"/>
  <c r="T84" i="68"/>
  <c r="S84" i="68"/>
  <c r="AG83" i="68"/>
  <c r="AF83" i="68"/>
  <c r="AA83" i="68"/>
  <c r="Z83" i="68"/>
  <c r="T83" i="68"/>
  <c r="S83" i="68"/>
  <c r="AG82" i="68"/>
  <c r="AF82" i="68"/>
  <c r="AA82" i="68"/>
  <c r="Z82" i="68"/>
  <c r="T82" i="68"/>
  <c r="S82" i="68"/>
  <c r="AG81" i="68"/>
  <c r="AF81" i="68"/>
  <c r="AA81" i="68"/>
  <c r="Z81" i="68"/>
  <c r="T81" i="68"/>
  <c r="S81" i="68"/>
  <c r="AG80" i="68"/>
  <c r="AF80" i="68"/>
  <c r="AA80" i="68"/>
  <c r="Z80" i="68"/>
  <c r="T80" i="68"/>
  <c r="S80" i="68"/>
  <c r="AG79" i="68"/>
  <c r="AF79" i="68"/>
  <c r="AA79" i="68"/>
  <c r="Z79" i="68"/>
  <c r="T79" i="68"/>
  <c r="S79" i="68"/>
  <c r="AG78" i="68"/>
  <c r="AF78" i="68"/>
  <c r="AA78" i="68"/>
  <c r="Z78" i="68"/>
  <c r="T78" i="68"/>
  <c r="S78" i="68"/>
  <c r="AG77" i="68"/>
  <c r="AF77" i="68"/>
  <c r="AA77" i="68"/>
  <c r="Z77" i="68"/>
  <c r="T77" i="68"/>
  <c r="S77" i="68"/>
  <c r="AG76" i="68"/>
  <c r="AF76" i="68"/>
  <c r="AA76" i="68"/>
  <c r="Z76" i="68"/>
  <c r="T76" i="68"/>
  <c r="S76" i="68"/>
  <c r="AG75" i="68"/>
  <c r="AF75" i="68"/>
  <c r="AA75" i="68"/>
  <c r="Z75" i="68"/>
  <c r="T75" i="68"/>
  <c r="S75" i="68"/>
  <c r="AG74" i="68"/>
  <c r="AF74" i="68"/>
  <c r="AA74" i="68"/>
  <c r="Z74" i="68"/>
  <c r="T74" i="68"/>
  <c r="S74" i="68"/>
  <c r="AG73" i="68"/>
  <c r="AF73" i="68"/>
  <c r="AA73" i="68"/>
  <c r="Z73" i="68"/>
  <c r="T73" i="68"/>
  <c r="S73" i="68"/>
  <c r="AG72" i="68"/>
  <c r="AF72" i="68"/>
  <c r="AA72" i="68"/>
  <c r="Z72" i="68"/>
  <c r="T72" i="68"/>
  <c r="S72" i="68"/>
  <c r="AG71" i="68"/>
  <c r="AF71" i="68"/>
  <c r="AA71" i="68"/>
  <c r="Z71" i="68"/>
  <c r="T71" i="68"/>
  <c r="S71" i="68"/>
  <c r="AG70" i="68"/>
  <c r="AF70" i="68"/>
  <c r="AA70" i="68"/>
  <c r="Z70" i="68"/>
  <c r="T70" i="68"/>
  <c r="S70" i="68"/>
  <c r="AG69" i="68"/>
  <c r="AF69" i="68"/>
  <c r="AA69" i="68"/>
  <c r="Z69" i="68"/>
  <c r="T69" i="68"/>
  <c r="S69" i="68"/>
  <c r="AG68" i="68"/>
  <c r="AA68" i="68"/>
  <c r="T68" i="68"/>
  <c r="AG66" i="68"/>
  <c r="AA66" i="68"/>
  <c r="T66" i="68"/>
  <c r="AG65" i="68"/>
  <c r="AA65" i="68"/>
  <c r="T65" i="68"/>
  <c r="AG64" i="68"/>
  <c r="AF64" i="68"/>
  <c r="AA64" i="68"/>
  <c r="Z64" i="68"/>
  <c r="T64" i="68"/>
  <c r="S64" i="68"/>
  <c r="AG63" i="68"/>
  <c r="AF63" i="68"/>
  <c r="AA63" i="68"/>
  <c r="Z63" i="68"/>
  <c r="T63" i="68"/>
  <c r="S63" i="68"/>
  <c r="AG62" i="68"/>
  <c r="AF62" i="68"/>
  <c r="AA62" i="68"/>
  <c r="Z62" i="68"/>
  <c r="T62" i="68"/>
  <c r="S62" i="68"/>
  <c r="AG61" i="68"/>
  <c r="AF61" i="68"/>
  <c r="AA61" i="68"/>
  <c r="Z61" i="68"/>
  <c r="T61" i="68"/>
  <c r="S61" i="68"/>
  <c r="AG60" i="68"/>
  <c r="AF60" i="68"/>
  <c r="AA60" i="68"/>
  <c r="Z60" i="68"/>
  <c r="T60" i="68"/>
  <c r="S60" i="68"/>
  <c r="AG59" i="68"/>
  <c r="AF59" i="68"/>
  <c r="AA59" i="68"/>
  <c r="Z59" i="68"/>
  <c r="T59" i="68"/>
  <c r="S59" i="68"/>
  <c r="AG58" i="68"/>
  <c r="AF58" i="68"/>
  <c r="AA58" i="68"/>
  <c r="Z58" i="68"/>
  <c r="T58" i="68"/>
  <c r="S58" i="68"/>
  <c r="AG57" i="68"/>
  <c r="AF57" i="68"/>
  <c r="AA57" i="68"/>
  <c r="Z57" i="68"/>
  <c r="T57" i="68"/>
  <c r="S57" i="68"/>
  <c r="AG56" i="68"/>
  <c r="AF56" i="68"/>
  <c r="AA56" i="68"/>
  <c r="Z56" i="68"/>
  <c r="T56" i="68"/>
  <c r="S56" i="68"/>
  <c r="AG55" i="68"/>
  <c r="AF55" i="68"/>
  <c r="AA55" i="68"/>
  <c r="Z55" i="68"/>
  <c r="T55" i="68"/>
  <c r="S55" i="68"/>
  <c r="AG54" i="68"/>
  <c r="AF54" i="68"/>
  <c r="AA54" i="68"/>
  <c r="Z54" i="68"/>
  <c r="T54" i="68"/>
  <c r="S54" i="68"/>
  <c r="AG53" i="68"/>
  <c r="AF53" i="68"/>
  <c r="AA53" i="68"/>
  <c r="Z53" i="68"/>
  <c r="T53" i="68"/>
  <c r="S53" i="68"/>
  <c r="AG52" i="68"/>
  <c r="AF52" i="68"/>
  <c r="AA52" i="68"/>
  <c r="Z52" i="68"/>
  <c r="T52" i="68"/>
  <c r="S52" i="68"/>
  <c r="AG51" i="68"/>
  <c r="AF51" i="68"/>
  <c r="AA51" i="68"/>
  <c r="Z51" i="68"/>
  <c r="T51" i="68"/>
  <c r="S51" i="68"/>
  <c r="AG50" i="68"/>
  <c r="AF50" i="68"/>
  <c r="AA50" i="68"/>
  <c r="Z50" i="68"/>
  <c r="T50" i="68"/>
  <c r="S50" i="68"/>
  <c r="AG49" i="68"/>
  <c r="AF49" i="68"/>
  <c r="AA49" i="68"/>
  <c r="Z49" i="68"/>
  <c r="T49" i="68"/>
  <c r="S49" i="68"/>
  <c r="AG48" i="68"/>
  <c r="AF48" i="68"/>
  <c r="AA48" i="68"/>
  <c r="Z48" i="68"/>
  <c r="T48" i="68"/>
  <c r="S48" i="68"/>
  <c r="AG47" i="68"/>
  <c r="AF47" i="68"/>
  <c r="AA47" i="68"/>
  <c r="Z47" i="68"/>
  <c r="T47" i="68"/>
  <c r="S47" i="68"/>
  <c r="AG46" i="68"/>
  <c r="AF46" i="68"/>
  <c r="AA46" i="68"/>
  <c r="Z46" i="68"/>
  <c r="T46" i="68"/>
  <c r="S46" i="68"/>
  <c r="AG45" i="68"/>
  <c r="AF45" i="68"/>
  <c r="AA45" i="68"/>
  <c r="Z45" i="68"/>
  <c r="T45" i="68"/>
  <c r="S45" i="68"/>
  <c r="AG44" i="68"/>
  <c r="AF44" i="68"/>
  <c r="AA44" i="68"/>
  <c r="Z44" i="68"/>
  <c r="T44" i="68"/>
  <c r="S44" i="68"/>
  <c r="AG43" i="68"/>
  <c r="AF43" i="68"/>
  <c r="AA43" i="68"/>
  <c r="Z43" i="68"/>
  <c r="T43" i="68"/>
  <c r="S43" i="68"/>
  <c r="AG42" i="68"/>
  <c r="AF42" i="68"/>
  <c r="AA42" i="68"/>
  <c r="Z42" i="68"/>
  <c r="T42" i="68"/>
  <c r="S42" i="68"/>
  <c r="AG41" i="68"/>
  <c r="AF41" i="68"/>
  <c r="AA41" i="68"/>
  <c r="Z41" i="68"/>
  <c r="T41" i="68"/>
  <c r="S41" i="68"/>
  <c r="AG40" i="68"/>
  <c r="AF40" i="68"/>
  <c r="AA40" i="68"/>
  <c r="Z40" i="68"/>
  <c r="T40" i="68"/>
  <c r="S40" i="68"/>
  <c r="AG39" i="68"/>
  <c r="AA39" i="68"/>
  <c r="T39" i="68"/>
  <c r="AG37" i="68"/>
  <c r="AA37" i="68"/>
  <c r="T37" i="68"/>
  <c r="AG36" i="68"/>
  <c r="AA36" i="68"/>
  <c r="T36" i="68"/>
  <c r="AG35" i="68"/>
  <c r="AF35" i="68"/>
  <c r="AA35" i="68"/>
  <c r="Z35" i="68"/>
  <c r="T35" i="68"/>
  <c r="S35" i="68"/>
  <c r="AG34" i="68"/>
  <c r="AF34" i="68"/>
  <c r="AA34" i="68"/>
  <c r="Z34" i="68"/>
  <c r="T34" i="68"/>
  <c r="S34" i="68"/>
  <c r="AG33" i="68"/>
  <c r="AF33" i="68"/>
  <c r="AA33" i="68"/>
  <c r="Z33" i="68"/>
  <c r="T33" i="68"/>
  <c r="S33" i="68"/>
  <c r="AG32" i="68"/>
  <c r="AF32" i="68"/>
  <c r="AA32" i="68"/>
  <c r="Z32" i="68"/>
  <c r="T32" i="68"/>
  <c r="S32" i="68"/>
  <c r="AG31" i="68"/>
  <c r="AF31" i="68"/>
  <c r="AA31" i="68"/>
  <c r="Z31" i="68"/>
  <c r="T31" i="68"/>
  <c r="S31" i="68"/>
  <c r="AG30" i="68"/>
  <c r="AF30" i="68"/>
  <c r="AA30" i="68"/>
  <c r="Z30" i="68"/>
  <c r="T30" i="68"/>
  <c r="S30" i="68"/>
  <c r="AG29" i="68"/>
  <c r="AF29" i="68"/>
  <c r="AA29" i="68"/>
  <c r="Z29" i="68"/>
  <c r="T29" i="68"/>
  <c r="S29" i="68"/>
  <c r="AG28" i="68"/>
  <c r="AF28" i="68"/>
  <c r="AA28" i="68"/>
  <c r="Z28" i="68"/>
  <c r="T28" i="68"/>
  <c r="S28" i="68"/>
  <c r="AG27" i="68"/>
  <c r="AF27" i="68"/>
  <c r="AA27" i="68"/>
  <c r="Z27" i="68"/>
  <c r="T27" i="68"/>
  <c r="S27" i="68"/>
  <c r="AG26" i="68"/>
  <c r="AF26" i="68"/>
  <c r="AA26" i="68"/>
  <c r="Z26" i="68"/>
  <c r="T26" i="68"/>
  <c r="S26" i="68"/>
  <c r="AG25" i="68"/>
  <c r="AF25" i="68"/>
  <c r="AA25" i="68"/>
  <c r="Z25" i="68"/>
  <c r="T25" i="68"/>
  <c r="S25" i="68"/>
  <c r="AG24" i="68"/>
  <c r="AF24" i="68"/>
  <c r="AA24" i="68"/>
  <c r="Z24" i="68"/>
  <c r="T24" i="68"/>
  <c r="S24" i="68"/>
  <c r="AG23" i="68"/>
  <c r="AF23" i="68"/>
  <c r="AA23" i="68"/>
  <c r="Z23" i="68"/>
  <c r="T23" i="68"/>
  <c r="S23" i="68"/>
  <c r="AG22" i="68"/>
  <c r="AF22" i="68"/>
  <c r="AA22" i="68"/>
  <c r="Z22" i="68"/>
  <c r="T22" i="68"/>
  <c r="S22" i="68"/>
  <c r="AG21" i="68"/>
  <c r="AF21" i="68"/>
  <c r="AA21" i="68"/>
  <c r="Z21" i="68"/>
  <c r="T21" i="68"/>
  <c r="S21" i="68"/>
  <c r="AG20" i="68"/>
  <c r="AF20" i="68"/>
  <c r="AA20" i="68"/>
  <c r="Z20" i="68"/>
  <c r="T20" i="68"/>
  <c r="S20" i="68"/>
  <c r="AG19" i="68"/>
  <c r="AF19" i="68"/>
  <c r="AA19" i="68"/>
  <c r="Z19" i="68"/>
  <c r="T19" i="68"/>
  <c r="S19" i="68"/>
  <c r="AG18" i="68"/>
  <c r="AF18" i="68"/>
  <c r="AA18" i="68"/>
  <c r="Z18" i="68"/>
  <c r="T18" i="68"/>
  <c r="S18" i="68"/>
  <c r="AG17" i="68"/>
  <c r="AF17" i="68"/>
  <c r="AA17" i="68"/>
  <c r="Z17" i="68"/>
  <c r="T17" i="68"/>
  <c r="S17" i="68"/>
  <c r="AG16" i="68"/>
  <c r="AF16" i="68"/>
  <c r="AA16" i="68"/>
  <c r="Z16" i="68"/>
  <c r="T16" i="68"/>
  <c r="S16" i="68"/>
  <c r="AG15" i="68"/>
  <c r="AF15" i="68"/>
  <c r="AA15" i="68"/>
  <c r="Z15" i="68"/>
  <c r="T15" i="68"/>
  <c r="S15" i="68"/>
  <c r="AG14" i="68"/>
  <c r="AF14" i="68"/>
  <c r="AA14" i="68"/>
  <c r="Z14" i="68"/>
  <c r="T14" i="68"/>
  <c r="S14" i="68"/>
  <c r="AG13" i="68"/>
  <c r="AF13" i="68"/>
  <c r="AA13" i="68"/>
  <c r="Z13" i="68"/>
  <c r="T13" i="68"/>
  <c r="S13" i="68"/>
  <c r="AG12" i="68"/>
  <c r="AF12" i="68"/>
  <c r="AA12" i="68"/>
  <c r="Z12" i="68"/>
  <c r="T12" i="68"/>
  <c r="S12" i="68"/>
  <c r="AG11" i="68"/>
  <c r="AF11" i="68"/>
  <c r="AA11" i="68"/>
  <c r="Z11" i="68"/>
  <c r="T11" i="68"/>
  <c r="S11" i="68"/>
  <c r="AG10" i="68"/>
  <c r="AA10" i="68"/>
  <c r="T10" i="68"/>
  <c r="AG8" i="68"/>
  <c r="AF8" i="68"/>
  <c r="AA8" i="68"/>
  <c r="Z8" i="68"/>
  <c r="T8" i="68"/>
  <c r="S8" i="68"/>
  <c r="AF5" i="68"/>
  <c r="Z5" i="68"/>
  <c r="S5" i="68"/>
  <c r="AF1" i="68"/>
  <c r="Z1" i="68"/>
  <c r="S1" i="68"/>
  <c r="T93" i="67"/>
  <c r="T92" i="67"/>
  <c r="T91" i="67"/>
  <c r="T90" i="67"/>
  <c r="T89" i="67"/>
  <c r="T88" i="67"/>
  <c r="T87" i="67"/>
  <c r="T86" i="67"/>
  <c r="T85" i="67"/>
  <c r="T84" i="67"/>
  <c r="T83" i="67"/>
  <c r="T82" i="67"/>
  <c r="T81" i="67"/>
  <c r="T80" i="67"/>
  <c r="T79" i="67"/>
  <c r="T78" i="67"/>
  <c r="T77" i="67"/>
  <c r="T76" i="67"/>
  <c r="T75" i="67"/>
  <c r="T74" i="67"/>
  <c r="T73" i="67"/>
  <c r="T72" i="67"/>
  <c r="T71" i="67"/>
  <c r="T70" i="67"/>
  <c r="T69" i="67"/>
  <c r="T64" i="67"/>
  <c r="T63" i="67"/>
  <c r="T62" i="67"/>
  <c r="T61" i="67"/>
  <c r="T60" i="67"/>
  <c r="T59" i="67"/>
  <c r="T58" i="67"/>
  <c r="T57" i="67"/>
  <c r="T56" i="67"/>
  <c r="T55" i="67"/>
  <c r="T54" i="67"/>
  <c r="T53" i="67"/>
  <c r="T52" i="67"/>
  <c r="T51" i="67"/>
  <c r="T50" i="67"/>
  <c r="T49" i="67"/>
  <c r="T48" i="67"/>
  <c r="T47" i="67"/>
  <c r="T46" i="67"/>
  <c r="T45" i="67"/>
  <c r="T44" i="67"/>
  <c r="T43" i="67"/>
  <c r="T42" i="67"/>
  <c r="T41" i="67"/>
  <c r="T40" i="67"/>
  <c r="T35" i="67"/>
  <c r="T34" i="67"/>
  <c r="T33" i="67"/>
  <c r="T32" i="67"/>
  <c r="T31" i="67"/>
  <c r="T30" i="67"/>
  <c r="T29" i="67"/>
  <c r="T28" i="67"/>
  <c r="T27" i="67"/>
  <c r="T26" i="67"/>
  <c r="T25" i="67"/>
  <c r="T24" i="67"/>
  <c r="T23" i="67"/>
  <c r="T22" i="67"/>
  <c r="T21" i="67"/>
  <c r="T20" i="67"/>
  <c r="T19" i="67"/>
  <c r="T18" i="67"/>
  <c r="T17" i="67"/>
  <c r="T16" i="67"/>
  <c r="T15" i="67"/>
  <c r="T14" i="67"/>
  <c r="T13" i="67"/>
  <c r="T12" i="67"/>
  <c r="T11" i="67"/>
  <c r="S4" i="67"/>
  <c r="Q93" i="66"/>
  <c r="Q92" i="66"/>
  <c r="Q91" i="66"/>
  <c r="Q90" i="66"/>
  <c r="Q89" i="66"/>
  <c r="Q88" i="66"/>
  <c r="Q87" i="66"/>
  <c r="Q86" i="66"/>
  <c r="Q85" i="66"/>
  <c r="Q84" i="66"/>
  <c r="Q83" i="66"/>
  <c r="Q82" i="66"/>
  <c r="Q81" i="66"/>
  <c r="Q80" i="66"/>
  <c r="Q79" i="66"/>
  <c r="Q78" i="66"/>
  <c r="Q77" i="66"/>
  <c r="Q76" i="66"/>
  <c r="Q75" i="66"/>
  <c r="Q74" i="66"/>
  <c r="Q73" i="66"/>
  <c r="Q72" i="66"/>
  <c r="Q71" i="66"/>
  <c r="Q70" i="66"/>
  <c r="Q69" i="66"/>
  <c r="Q64" i="66"/>
  <c r="Q63" i="66"/>
  <c r="Q62" i="66"/>
  <c r="Q61" i="66"/>
  <c r="Q60" i="66"/>
  <c r="Q59" i="66"/>
  <c r="Q58" i="66"/>
  <c r="Q57" i="66"/>
  <c r="Q56" i="66"/>
  <c r="Q55" i="66"/>
  <c r="Q54" i="66"/>
  <c r="Q53" i="66"/>
  <c r="Q52" i="66"/>
  <c r="Q51" i="66"/>
  <c r="Q50" i="66"/>
  <c r="Q49" i="66"/>
  <c r="Q48" i="66"/>
  <c r="Q47" i="66"/>
  <c r="Q46" i="66"/>
  <c r="Q45" i="66"/>
  <c r="Q44" i="66"/>
  <c r="Q43" i="66"/>
  <c r="Q42" i="66"/>
  <c r="Q41" i="66"/>
  <c r="Q40" i="66"/>
  <c r="Q35" i="66"/>
  <c r="Q34" i="66"/>
  <c r="Q33" i="66"/>
  <c r="Q32" i="66"/>
  <c r="Q31" i="66"/>
  <c r="Q30" i="66"/>
  <c r="Q29" i="66"/>
  <c r="Q28" i="66"/>
  <c r="Q27" i="66"/>
  <c r="Q26" i="66"/>
  <c r="Q25" i="66"/>
  <c r="Q24" i="66"/>
  <c r="Q23" i="66"/>
  <c r="Q22" i="66"/>
  <c r="Q21" i="66"/>
  <c r="Q20" i="66"/>
  <c r="Q19" i="66"/>
  <c r="Q18" i="66"/>
  <c r="Q17" i="66"/>
  <c r="Q16" i="66"/>
  <c r="Q15" i="66"/>
  <c r="Q14" i="66"/>
  <c r="Q13" i="66"/>
  <c r="Q12" i="66"/>
  <c r="Q11" i="66"/>
  <c r="T101" i="63"/>
  <c r="T96" i="63"/>
  <c r="S96" i="63"/>
  <c r="T95" i="63"/>
  <c r="S95" i="63"/>
  <c r="T94" i="63"/>
  <c r="S94" i="63"/>
  <c r="T93" i="63"/>
  <c r="S93" i="63"/>
  <c r="T92" i="63"/>
  <c r="S92" i="63"/>
  <c r="T91" i="63"/>
  <c r="S91" i="63"/>
  <c r="T90" i="63"/>
  <c r="S90" i="63"/>
  <c r="T89" i="63"/>
  <c r="S89" i="63"/>
  <c r="T88" i="63"/>
  <c r="S88" i="63"/>
  <c r="T87" i="63"/>
  <c r="S87" i="63"/>
  <c r="T86" i="63"/>
  <c r="S86" i="63"/>
  <c r="T85" i="63"/>
  <c r="S85" i="63"/>
  <c r="T84" i="63"/>
  <c r="S84" i="63"/>
  <c r="T83" i="63"/>
  <c r="S83" i="63"/>
  <c r="T82" i="63"/>
  <c r="S82" i="63"/>
  <c r="T81" i="63"/>
  <c r="S81" i="63"/>
  <c r="T80" i="63"/>
  <c r="S80" i="63"/>
  <c r="T79" i="63"/>
  <c r="S79" i="63"/>
  <c r="T78" i="63"/>
  <c r="S78" i="63"/>
  <c r="T77" i="63"/>
  <c r="S77" i="63"/>
  <c r="T76" i="63"/>
  <c r="S76" i="63"/>
  <c r="T75" i="63"/>
  <c r="S75" i="63"/>
  <c r="T74" i="63"/>
  <c r="S74" i="63"/>
  <c r="T73" i="63"/>
  <c r="S73" i="63"/>
  <c r="T72" i="63"/>
  <c r="S72" i="63"/>
  <c r="T71" i="63"/>
  <c r="S71" i="63"/>
  <c r="T70" i="63"/>
  <c r="S70" i="63"/>
  <c r="T69" i="63"/>
  <c r="T66" i="63"/>
  <c r="S66" i="63"/>
  <c r="T65" i="63"/>
  <c r="S65" i="63"/>
  <c r="T64" i="63"/>
  <c r="S64" i="63"/>
  <c r="T63" i="63"/>
  <c r="S63" i="63"/>
  <c r="T62" i="63"/>
  <c r="S62" i="63"/>
  <c r="T61" i="63"/>
  <c r="S61" i="63"/>
  <c r="T60" i="63"/>
  <c r="S60" i="63"/>
  <c r="T59" i="63"/>
  <c r="S59" i="63"/>
  <c r="T58" i="63"/>
  <c r="S58" i="63"/>
  <c r="T57" i="63"/>
  <c r="S57" i="63"/>
  <c r="T56" i="63"/>
  <c r="S56" i="63"/>
  <c r="T55" i="63"/>
  <c r="S55" i="63"/>
  <c r="T54" i="63"/>
  <c r="S54" i="63"/>
  <c r="T53" i="63"/>
  <c r="S53" i="63"/>
  <c r="T52" i="63"/>
  <c r="S52" i="63"/>
  <c r="T51" i="63"/>
  <c r="S51" i="63"/>
  <c r="T50" i="63"/>
  <c r="S50" i="63"/>
  <c r="T49" i="63"/>
  <c r="S49" i="63"/>
  <c r="T48" i="63"/>
  <c r="S48" i="63"/>
  <c r="T47" i="63"/>
  <c r="S47" i="63"/>
  <c r="T46" i="63"/>
  <c r="S46" i="63"/>
  <c r="T45" i="63"/>
  <c r="S45" i="63"/>
  <c r="T44" i="63"/>
  <c r="S44" i="63"/>
  <c r="T43" i="63"/>
  <c r="S43" i="63"/>
  <c r="T42" i="63"/>
  <c r="S42" i="63"/>
  <c r="T41" i="63"/>
  <c r="S41" i="63"/>
  <c r="T40" i="63"/>
  <c r="S40" i="63"/>
  <c r="T39" i="63"/>
  <c r="T37" i="63"/>
  <c r="S37" i="63"/>
  <c r="T36" i="63"/>
  <c r="S36" i="63"/>
  <c r="T35" i="63"/>
  <c r="S35" i="63"/>
  <c r="T34" i="63"/>
  <c r="S34" i="63"/>
  <c r="T33" i="63"/>
  <c r="S33" i="63"/>
  <c r="T32" i="63"/>
  <c r="S32" i="63"/>
  <c r="T31" i="63"/>
  <c r="S31" i="63"/>
  <c r="T30" i="63"/>
  <c r="S30" i="63"/>
  <c r="T29" i="63"/>
  <c r="S29" i="63"/>
  <c r="T28" i="63"/>
  <c r="S28" i="63"/>
  <c r="T27" i="63"/>
  <c r="S27" i="63"/>
  <c r="T26" i="63"/>
  <c r="S26" i="63"/>
  <c r="T25" i="63"/>
  <c r="S25" i="63"/>
  <c r="T24" i="63"/>
  <c r="S24" i="63"/>
  <c r="T23" i="63"/>
  <c r="S23" i="63"/>
  <c r="T22" i="63"/>
  <c r="S22" i="63"/>
  <c r="T21" i="63"/>
  <c r="S21" i="63"/>
  <c r="T20" i="63"/>
  <c r="S20" i="63"/>
  <c r="T19" i="63"/>
  <c r="S19" i="63"/>
  <c r="T18" i="63"/>
  <c r="S18" i="63"/>
  <c r="T17" i="63"/>
  <c r="S17" i="63"/>
  <c r="T16" i="63"/>
  <c r="S16" i="63"/>
  <c r="T15" i="63"/>
  <c r="S15" i="63"/>
  <c r="T14" i="63"/>
  <c r="S14" i="63"/>
  <c r="T13" i="63"/>
  <c r="S13" i="63"/>
  <c r="T12" i="63"/>
  <c r="S12" i="63"/>
  <c r="T11" i="63"/>
  <c r="S11" i="63"/>
  <c r="T10" i="63"/>
  <c r="T8" i="63"/>
  <c r="S8" i="63"/>
  <c r="S5" i="63"/>
  <c r="S4" i="63"/>
  <c r="U101" i="62"/>
  <c r="U96" i="62"/>
  <c r="U95" i="62"/>
  <c r="U94" i="62"/>
  <c r="T94" i="62"/>
  <c r="U93" i="62"/>
  <c r="T93" i="62"/>
  <c r="U92" i="62"/>
  <c r="T92" i="62"/>
  <c r="U91" i="62"/>
  <c r="T91" i="62"/>
  <c r="U90" i="62"/>
  <c r="T90" i="62"/>
  <c r="U89" i="62"/>
  <c r="T89" i="62"/>
  <c r="U88" i="62"/>
  <c r="T88" i="62"/>
  <c r="U87" i="62"/>
  <c r="T87" i="62"/>
  <c r="U86" i="62"/>
  <c r="T86" i="62"/>
  <c r="U85" i="62"/>
  <c r="T85" i="62"/>
  <c r="U84" i="62"/>
  <c r="T84" i="62"/>
  <c r="U83" i="62"/>
  <c r="T83" i="62"/>
  <c r="U82" i="62"/>
  <c r="T82" i="62"/>
  <c r="U81" i="62"/>
  <c r="T81" i="62"/>
  <c r="U80" i="62"/>
  <c r="T80" i="62"/>
  <c r="U79" i="62"/>
  <c r="T79" i="62"/>
  <c r="U78" i="62"/>
  <c r="T78" i="62"/>
  <c r="U77" i="62"/>
  <c r="T77" i="62"/>
  <c r="U76" i="62"/>
  <c r="T76" i="62"/>
  <c r="U75" i="62"/>
  <c r="T75" i="62"/>
  <c r="U74" i="62"/>
  <c r="T74" i="62"/>
  <c r="U73" i="62"/>
  <c r="T73" i="62"/>
  <c r="U72" i="62"/>
  <c r="T72" i="62"/>
  <c r="U71" i="62"/>
  <c r="T71" i="62"/>
  <c r="U70" i="62"/>
  <c r="T70" i="62"/>
  <c r="U69" i="62"/>
  <c r="U67" i="62"/>
  <c r="U66" i="62"/>
  <c r="U65" i="62"/>
  <c r="T65" i="62"/>
  <c r="U64" i="62"/>
  <c r="T64" i="62"/>
  <c r="U63" i="62"/>
  <c r="T63" i="62"/>
  <c r="U62" i="62"/>
  <c r="T62" i="62"/>
  <c r="U61" i="62"/>
  <c r="T61" i="62"/>
  <c r="U60" i="62"/>
  <c r="T60" i="62"/>
  <c r="U59" i="62"/>
  <c r="T59" i="62"/>
  <c r="U58" i="62"/>
  <c r="T58" i="62"/>
  <c r="U57" i="62"/>
  <c r="T57" i="62"/>
  <c r="U56" i="62"/>
  <c r="T56" i="62"/>
  <c r="U55" i="62"/>
  <c r="T55" i="62"/>
  <c r="U54" i="62"/>
  <c r="T54" i="62"/>
  <c r="U53" i="62"/>
  <c r="T53" i="62"/>
  <c r="U52" i="62"/>
  <c r="T52" i="62"/>
  <c r="U51" i="62"/>
  <c r="T51" i="62"/>
  <c r="U50" i="62"/>
  <c r="T50" i="62"/>
  <c r="U49" i="62"/>
  <c r="T49" i="62"/>
  <c r="U48" i="62"/>
  <c r="T48" i="62"/>
  <c r="U47" i="62"/>
  <c r="T47" i="62"/>
  <c r="U46" i="62"/>
  <c r="T46" i="62"/>
  <c r="U45" i="62"/>
  <c r="T45" i="62"/>
  <c r="U44" i="62"/>
  <c r="T44" i="62"/>
  <c r="U43" i="62"/>
  <c r="T43" i="62"/>
  <c r="U42" i="62"/>
  <c r="T42" i="62"/>
  <c r="U41" i="62"/>
  <c r="T41" i="62"/>
  <c r="U40" i="62"/>
  <c r="U38" i="62"/>
  <c r="U37" i="62"/>
  <c r="U36" i="62"/>
  <c r="T36" i="62"/>
  <c r="U35" i="62"/>
  <c r="T35" i="62"/>
  <c r="U34" i="62"/>
  <c r="T34" i="62"/>
  <c r="U33" i="62"/>
  <c r="T33" i="62"/>
  <c r="U32" i="62"/>
  <c r="T32" i="62"/>
  <c r="U31" i="62"/>
  <c r="T31" i="62"/>
  <c r="U30" i="62"/>
  <c r="T30" i="62"/>
  <c r="U29" i="62"/>
  <c r="T29" i="62"/>
  <c r="U28" i="62"/>
  <c r="T28" i="62"/>
  <c r="U27" i="62"/>
  <c r="T27" i="62"/>
  <c r="U26" i="62"/>
  <c r="T26" i="62"/>
  <c r="U25" i="62"/>
  <c r="T25" i="62"/>
  <c r="U24" i="62"/>
  <c r="T24" i="62"/>
  <c r="U23" i="62"/>
  <c r="T23" i="62"/>
  <c r="U22" i="62"/>
  <c r="T22" i="62"/>
  <c r="U21" i="62"/>
  <c r="T21" i="62"/>
  <c r="U20" i="62"/>
  <c r="T20" i="62"/>
  <c r="U19" i="62"/>
  <c r="T19" i="62"/>
  <c r="U18" i="62"/>
  <c r="T18" i="62"/>
  <c r="U17" i="62"/>
  <c r="T17" i="62"/>
  <c r="U16" i="62"/>
  <c r="T16" i="62"/>
  <c r="U15" i="62"/>
  <c r="T15" i="62"/>
  <c r="U14" i="62"/>
  <c r="T14" i="62"/>
  <c r="U13" i="62"/>
  <c r="T13" i="62"/>
  <c r="U12" i="62"/>
  <c r="T12" i="62"/>
  <c r="U11" i="62"/>
  <c r="U9" i="62"/>
  <c r="T9" i="62"/>
  <c r="T6" i="62"/>
  <c r="T4" i="62"/>
  <c r="T1" i="62"/>
  <c r="U100" i="61"/>
  <c r="U95" i="61"/>
  <c r="U94" i="61"/>
  <c r="U93" i="61"/>
  <c r="T93" i="61"/>
  <c r="U92" i="61"/>
  <c r="T92" i="61"/>
  <c r="U91" i="61"/>
  <c r="T91" i="61"/>
  <c r="U90" i="61"/>
  <c r="T90" i="61"/>
  <c r="U89" i="61"/>
  <c r="T89" i="61"/>
  <c r="U88" i="61"/>
  <c r="T88" i="61"/>
  <c r="U87" i="61"/>
  <c r="T87" i="61"/>
  <c r="U86" i="61"/>
  <c r="T86" i="61"/>
  <c r="U85" i="61"/>
  <c r="T85" i="61"/>
  <c r="U84" i="61"/>
  <c r="T84" i="61"/>
  <c r="U83" i="61"/>
  <c r="T83" i="61"/>
  <c r="U82" i="61"/>
  <c r="T82" i="61"/>
  <c r="U81" i="61"/>
  <c r="T81" i="61"/>
  <c r="U80" i="61"/>
  <c r="T80" i="61"/>
  <c r="U79" i="61"/>
  <c r="T79" i="61"/>
  <c r="U78" i="61"/>
  <c r="T78" i="61"/>
  <c r="U77" i="61"/>
  <c r="T77" i="61"/>
  <c r="U76" i="61"/>
  <c r="T76" i="61"/>
  <c r="U75" i="61"/>
  <c r="T75" i="61"/>
  <c r="U74" i="61"/>
  <c r="T74" i="61"/>
  <c r="U73" i="61"/>
  <c r="T73" i="61"/>
  <c r="U72" i="61"/>
  <c r="T72" i="61"/>
  <c r="U71" i="61"/>
  <c r="T71" i="61"/>
  <c r="U70" i="61"/>
  <c r="T70" i="61"/>
  <c r="U69" i="61"/>
  <c r="T69" i="61"/>
  <c r="U68" i="61"/>
  <c r="U66" i="61"/>
  <c r="U65" i="61"/>
  <c r="U64" i="61"/>
  <c r="T64" i="61"/>
  <c r="U63" i="61"/>
  <c r="T63" i="61"/>
  <c r="U62" i="61"/>
  <c r="T62" i="61"/>
  <c r="U61" i="61"/>
  <c r="T61" i="61"/>
  <c r="U60" i="61"/>
  <c r="T60" i="61"/>
  <c r="U59" i="61"/>
  <c r="T59" i="61"/>
  <c r="U58" i="61"/>
  <c r="T58" i="61"/>
  <c r="U57" i="61"/>
  <c r="T57" i="61"/>
  <c r="U56" i="61"/>
  <c r="T56" i="61"/>
  <c r="U55" i="61"/>
  <c r="T55" i="61"/>
  <c r="U54" i="61"/>
  <c r="T54" i="61"/>
  <c r="U53" i="61"/>
  <c r="T53" i="61"/>
  <c r="U52" i="61"/>
  <c r="T52" i="61"/>
  <c r="U51" i="61"/>
  <c r="T51" i="61"/>
  <c r="U50" i="61"/>
  <c r="T50" i="61"/>
  <c r="U49" i="61"/>
  <c r="T49" i="61"/>
  <c r="U48" i="61"/>
  <c r="T48" i="61"/>
  <c r="U47" i="61"/>
  <c r="T47" i="61"/>
  <c r="U46" i="61"/>
  <c r="T46" i="61"/>
  <c r="U45" i="61"/>
  <c r="T45" i="61"/>
  <c r="U44" i="61"/>
  <c r="T44" i="61"/>
  <c r="U43" i="61"/>
  <c r="T43" i="61"/>
  <c r="U42" i="61"/>
  <c r="T42" i="61"/>
  <c r="U41" i="61"/>
  <c r="T41" i="61"/>
  <c r="U40" i="61"/>
  <c r="T40" i="61"/>
  <c r="U39" i="61"/>
  <c r="U37" i="61"/>
  <c r="U36" i="61"/>
  <c r="U35" i="61"/>
  <c r="T35" i="61"/>
  <c r="U34" i="61"/>
  <c r="T34" i="61"/>
  <c r="U33" i="61"/>
  <c r="T33" i="61"/>
  <c r="U32" i="61"/>
  <c r="T32" i="61"/>
  <c r="U31" i="61"/>
  <c r="T31" i="61"/>
  <c r="U30" i="61"/>
  <c r="T30" i="61"/>
  <c r="U29" i="61"/>
  <c r="T29" i="61"/>
  <c r="U28" i="61"/>
  <c r="T28" i="61"/>
  <c r="U27" i="61"/>
  <c r="T27" i="61"/>
  <c r="U26" i="61"/>
  <c r="T26" i="61"/>
  <c r="U25" i="61"/>
  <c r="T25" i="61"/>
  <c r="U24" i="61"/>
  <c r="T24" i="61"/>
  <c r="U23" i="61"/>
  <c r="T23" i="61"/>
  <c r="U22" i="61"/>
  <c r="T22" i="61"/>
  <c r="U21" i="61"/>
  <c r="T21" i="61"/>
  <c r="U20" i="61"/>
  <c r="T20" i="61"/>
  <c r="U19" i="61"/>
  <c r="T19" i="61"/>
  <c r="U18" i="61"/>
  <c r="T18" i="61"/>
  <c r="U17" i="61"/>
  <c r="T17" i="61"/>
  <c r="U16" i="61"/>
  <c r="T16" i="61"/>
  <c r="U15" i="61"/>
  <c r="T15" i="61"/>
  <c r="U14" i="61"/>
  <c r="T14" i="61"/>
  <c r="U13" i="61"/>
  <c r="T13" i="61"/>
  <c r="U12" i="61"/>
  <c r="T12" i="61"/>
  <c r="U11" i="61"/>
  <c r="T11" i="61"/>
  <c r="U10" i="61"/>
  <c r="U8" i="61"/>
  <c r="T8" i="61"/>
  <c r="T5" i="61"/>
  <c r="T4" i="61"/>
  <c r="T1" i="61"/>
  <c r="U101" i="60"/>
  <c r="U96" i="60"/>
  <c r="U95" i="60"/>
  <c r="U94" i="60"/>
  <c r="T94" i="60"/>
  <c r="U93" i="60"/>
  <c r="T93" i="60"/>
  <c r="U92" i="60"/>
  <c r="T92" i="60"/>
  <c r="U91" i="60"/>
  <c r="T91" i="60"/>
  <c r="U90" i="60"/>
  <c r="T90" i="60"/>
  <c r="U89" i="60"/>
  <c r="T89" i="60"/>
  <c r="U88" i="60"/>
  <c r="T88" i="60"/>
  <c r="U87" i="60"/>
  <c r="T87" i="60"/>
  <c r="U86" i="60"/>
  <c r="T86" i="60"/>
  <c r="U85" i="60"/>
  <c r="T85" i="60"/>
  <c r="U84" i="60"/>
  <c r="T84" i="60"/>
  <c r="U83" i="60"/>
  <c r="T83" i="60"/>
  <c r="U82" i="60"/>
  <c r="T82" i="60"/>
  <c r="U81" i="60"/>
  <c r="T81" i="60"/>
  <c r="U80" i="60"/>
  <c r="T80" i="60"/>
  <c r="U79" i="60"/>
  <c r="T79" i="60"/>
  <c r="U78" i="60"/>
  <c r="T78" i="60"/>
  <c r="U77" i="60"/>
  <c r="T77" i="60"/>
  <c r="U76" i="60"/>
  <c r="T76" i="60"/>
  <c r="U75" i="60"/>
  <c r="T75" i="60"/>
  <c r="U74" i="60"/>
  <c r="T74" i="60"/>
  <c r="U73" i="60"/>
  <c r="T73" i="60"/>
  <c r="U72" i="60"/>
  <c r="T72" i="60"/>
  <c r="U71" i="60"/>
  <c r="T71" i="60"/>
  <c r="U70" i="60"/>
  <c r="T70" i="60"/>
  <c r="U69" i="60"/>
  <c r="U67" i="60"/>
  <c r="U66" i="60"/>
  <c r="U65" i="60"/>
  <c r="T65" i="60"/>
  <c r="U64" i="60"/>
  <c r="T64" i="60"/>
  <c r="U63" i="60"/>
  <c r="T63" i="60"/>
  <c r="U62" i="60"/>
  <c r="T62" i="60"/>
  <c r="U61" i="60"/>
  <c r="T61" i="60"/>
  <c r="U60" i="60"/>
  <c r="T60" i="60"/>
  <c r="U59" i="60"/>
  <c r="T59" i="60"/>
  <c r="U58" i="60"/>
  <c r="T58" i="60"/>
  <c r="U57" i="60"/>
  <c r="T57" i="60"/>
  <c r="U56" i="60"/>
  <c r="T56" i="60"/>
  <c r="U55" i="60"/>
  <c r="T55" i="60"/>
  <c r="U54" i="60"/>
  <c r="T54" i="60"/>
  <c r="U53" i="60"/>
  <c r="T53" i="60"/>
  <c r="U52" i="60"/>
  <c r="T52" i="60"/>
  <c r="U51" i="60"/>
  <c r="T51" i="60"/>
  <c r="U50" i="60"/>
  <c r="T50" i="60"/>
  <c r="U49" i="60"/>
  <c r="T49" i="60"/>
  <c r="U48" i="60"/>
  <c r="T48" i="60"/>
  <c r="U47" i="60"/>
  <c r="T47" i="60"/>
  <c r="U46" i="60"/>
  <c r="T46" i="60"/>
  <c r="U45" i="60"/>
  <c r="T45" i="60"/>
  <c r="U44" i="60"/>
  <c r="T44" i="60"/>
  <c r="U43" i="60"/>
  <c r="T43" i="60"/>
  <c r="U42" i="60"/>
  <c r="T42" i="60"/>
  <c r="U41" i="60"/>
  <c r="T41" i="60"/>
  <c r="U40" i="60"/>
  <c r="U38" i="60"/>
  <c r="U37" i="60"/>
  <c r="U36" i="60"/>
  <c r="T36" i="60"/>
  <c r="U35" i="60"/>
  <c r="T35" i="60"/>
  <c r="U34" i="60"/>
  <c r="T34" i="60"/>
  <c r="U33" i="60"/>
  <c r="T33" i="60"/>
  <c r="U32" i="60"/>
  <c r="T32" i="60"/>
  <c r="U31" i="60"/>
  <c r="T31" i="60"/>
  <c r="U30" i="60"/>
  <c r="T30" i="60"/>
  <c r="U29" i="60"/>
  <c r="T29" i="60"/>
  <c r="U28" i="60"/>
  <c r="T28" i="60"/>
  <c r="U27" i="60"/>
  <c r="T27" i="60"/>
  <c r="U26" i="60"/>
  <c r="T26" i="60"/>
  <c r="U25" i="60"/>
  <c r="T25" i="60"/>
  <c r="U24" i="60"/>
  <c r="T24" i="60"/>
  <c r="U23" i="60"/>
  <c r="T23" i="60"/>
  <c r="U22" i="60"/>
  <c r="T22" i="60"/>
  <c r="U21" i="60"/>
  <c r="T21" i="60"/>
  <c r="U20" i="60"/>
  <c r="T20" i="60"/>
  <c r="U19" i="60"/>
  <c r="T19" i="60"/>
  <c r="U18" i="60"/>
  <c r="T18" i="60"/>
  <c r="U17" i="60"/>
  <c r="T17" i="60"/>
  <c r="U16" i="60"/>
  <c r="T16" i="60"/>
  <c r="U15" i="60"/>
  <c r="T15" i="60"/>
  <c r="U14" i="60"/>
  <c r="T14" i="60"/>
  <c r="U13" i="60"/>
  <c r="T13" i="60"/>
  <c r="U12" i="60"/>
  <c r="T12" i="60"/>
  <c r="U11" i="60"/>
  <c r="U8" i="60"/>
  <c r="T8" i="60"/>
  <c r="T5" i="60"/>
  <c r="T4" i="60"/>
  <c r="T1" i="60"/>
  <c r="U158" i="59"/>
  <c r="U153" i="59"/>
  <c r="U152" i="59"/>
  <c r="U151" i="59"/>
  <c r="T151" i="59"/>
  <c r="U150" i="59"/>
  <c r="T150" i="59"/>
  <c r="U149" i="59"/>
  <c r="T149" i="59"/>
  <c r="U148" i="59"/>
  <c r="T148" i="59"/>
  <c r="U147" i="59"/>
  <c r="T147" i="59"/>
  <c r="U146" i="59"/>
  <c r="T146" i="59"/>
  <c r="U145" i="59"/>
  <c r="T145" i="59"/>
  <c r="U144" i="59"/>
  <c r="T144" i="59"/>
  <c r="U143" i="59"/>
  <c r="T143" i="59"/>
  <c r="U142" i="59"/>
  <c r="T142" i="59"/>
  <c r="U141" i="59"/>
  <c r="T141" i="59"/>
  <c r="U140" i="59"/>
  <c r="T140" i="59"/>
  <c r="U139" i="59"/>
  <c r="T139" i="59"/>
  <c r="U138" i="59"/>
  <c r="T138" i="59"/>
  <c r="U137" i="59"/>
  <c r="T137" i="59"/>
  <c r="U136" i="59"/>
  <c r="T136" i="59"/>
  <c r="U135" i="59"/>
  <c r="T135" i="59"/>
  <c r="U134" i="59"/>
  <c r="T134" i="59"/>
  <c r="U133" i="59"/>
  <c r="T133" i="59"/>
  <c r="U132" i="59"/>
  <c r="T132" i="59"/>
  <c r="U131" i="59"/>
  <c r="T131" i="59"/>
  <c r="U130" i="59"/>
  <c r="T130" i="59"/>
  <c r="U129" i="59"/>
  <c r="T129" i="59"/>
  <c r="U128" i="59"/>
  <c r="T128" i="59"/>
  <c r="U127" i="59"/>
  <c r="T127" i="59"/>
  <c r="U126" i="59"/>
  <c r="U124" i="59"/>
  <c r="U123" i="59"/>
  <c r="U122" i="59"/>
  <c r="T122" i="59"/>
  <c r="U121" i="59"/>
  <c r="T121" i="59"/>
  <c r="U120" i="59"/>
  <c r="T120" i="59"/>
  <c r="U119" i="59"/>
  <c r="T119" i="59"/>
  <c r="U118" i="59"/>
  <c r="T118" i="59"/>
  <c r="U117" i="59"/>
  <c r="T117" i="59"/>
  <c r="U116" i="59"/>
  <c r="T116" i="59"/>
  <c r="U115" i="59"/>
  <c r="T115" i="59"/>
  <c r="U114" i="59"/>
  <c r="T114" i="59"/>
  <c r="U113" i="59"/>
  <c r="T113" i="59"/>
  <c r="U112" i="59"/>
  <c r="T112" i="59"/>
  <c r="U111" i="59"/>
  <c r="T111" i="59"/>
  <c r="U110" i="59"/>
  <c r="T110" i="59"/>
  <c r="U109" i="59"/>
  <c r="T109" i="59"/>
  <c r="U108" i="59"/>
  <c r="T108" i="59"/>
  <c r="U107" i="59"/>
  <c r="T107" i="59"/>
  <c r="U106" i="59"/>
  <c r="T106" i="59"/>
  <c r="U105" i="59"/>
  <c r="T105" i="59"/>
  <c r="U104" i="59"/>
  <c r="T104" i="59"/>
  <c r="U103" i="59"/>
  <c r="T103" i="59"/>
  <c r="U102" i="59"/>
  <c r="T102" i="59"/>
  <c r="U101" i="59"/>
  <c r="T101" i="59"/>
  <c r="U100" i="59"/>
  <c r="T100" i="59"/>
  <c r="U99" i="59"/>
  <c r="T99" i="59"/>
  <c r="U98" i="59"/>
  <c r="T98" i="59"/>
  <c r="U97" i="59"/>
  <c r="U95" i="59"/>
  <c r="U94" i="59"/>
  <c r="U93" i="59"/>
  <c r="T93" i="59"/>
  <c r="U92" i="59"/>
  <c r="T92" i="59"/>
  <c r="U91" i="59"/>
  <c r="T91" i="59"/>
  <c r="U90" i="59"/>
  <c r="T90" i="59"/>
  <c r="U89" i="59"/>
  <c r="T89" i="59"/>
  <c r="U88" i="59"/>
  <c r="T88" i="59"/>
  <c r="U87" i="59"/>
  <c r="T87" i="59"/>
  <c r="U86" i="59"/>
  <c r="T86" i="59"/>
  <c r="U85" i="59"/>
  <c r="T85" i="59"/>
  <c r="U84" i="59"/>
  <c r="T84" i="59"/>
  <c r="U83" i="59"/>
  <c r="T83" i="59"/>
  <c r="U82" i="59"/>
  <c r="T82" i="59"/>
  <c r="U81" i="59"/>
  <c r="T81" i="59"/>
  <c r="U80" i="59"/>
  <c r="T80" i="59"/>
  <c r="U79" i="59"/>
  <c r="T79" i="59"/>
  <c r="U78" i="59"/>
  <c r="T78" i="59"/>
  <c r="U77" i="59"/>
  <c r="T77" i="59"/>
  <c r="U76" i="59"/>
  <c r="T76" i="59"/>
  <c r="U75" i="59"/>
  <c r="T75" i="59"/>
  <c r="U74" i="59"/>
  <c r="T74" i="59"/>
  <c r="U73" i="59"/>
  <c r="T73" i="59"/>
  <c r="U72" i="59"/>
  <c r="T72" i="59"/>
  <c r="U71" i="59"/>
  <c r="T71" i="59"/>
  <c r="U70" i="59"/>
  <c r="T70" i="59"/>
  <c r="U69" i="59"/>
  <c r="T69" i="59"/>
  <c r="U68" i="59"/>
  <c r="U66" i="59"/>
  <c r="U65" i="59"/>
  <c r="U64" i="59"/>
  <c r="T64" i="59"/>
  <c r="U63" i="59"/>
  <c r="T63" i="59"/>
  <c r="U62" i="59"/>
  <c r="T62" i="59"/>
  <c r="U61" i="59"/>
  <c r="T61" i="59"/>
  <c r="U60" i="59"/>
  <c r="T60" i="59"/>
  <c r="U59" i="59"/>
  <c r="T59" i="59"/>
  <c r="U58" i="59"/>
  <c r="T58" i="59"/>
  <c r="U57" i="59"/>
  <c r="T57" i="59"/>
  <c r="U56" i="59"/>
  <c r="T56" i="59"/>
  <c r="U55" i="59"/>
  <c r="T55" i="59"/>
  <c r="U54" i="59"/>
  <c r="T54" i="59"/>
  <c r="U53" i="59"/>
  <c r="T53" i="59"/>
  <c r="U52" i="59"/>
  <c r="T52" i="59"/>
  <c r="U51" i="59"/>
  <c r="T51" i="59"/>
  <c r="U50" i="59"/>
  <c r="T50" i="59"/>
  <c r="U49" i="59"/>
  <c r="T49" i="59"/>
  <c r="U48" i="59"/>
  <c r="T48" i="59"/>
  <c r="U47" i="59"/>
  <c r="T47" i="59"/>
  <c r="U46" i="59"/>
  <c r="T46" i="59"/>
  <c r="U45" i="59"/>
  <c r="T45" i="59"/>
  <c r="U44" i="59"/>
  <c r="T44" i="59"/>
  <c r="U43" i="59"/>
  <c r="T43" i="59"/>
  <c r="U42" i="59"/>
  <c r="T42" i="59"/>
  <c r="U41" i="59"/>
  <c r="T41" i="59"/>
  <c r="U40" i="59"/>
  <c r="T40" i="59"/>
  <c r="U39" i="59"/>
  <c r="U37" i="59"/>
  <c r="U36" i="59"/>
  <c r="U35" i="59"/>
  <c r="T35" i="59"/>
  <c r="U34" i="59"/>
  <c r="T34" i="59"/>
  <c r="U33" i="59"/>
  <c r="T33" i="59"/>
  <c r="U32" i="59"/>
  <c r="T32" i="59"/>
  <c r="U31" i="59"/>
  <c r="T31" i="59"/>
  <c r="U30" i="59"/>
  <c r="T30" i="59"/>
  <c r="U29" i="59"/>
  <c r="T29" i="59"/>
  <c r="U28" i="59"/>
  <c r="T28" i="59"/>
  <c r="U27" i="59"/>
  <c r="T27" i="59"/>
  <c r="U26" i="59"/>
  <c r="T26" i="59"/>
  <c r="U25" i="59"/>
  <c r="T25" i="59"/>
  <c r="U24" i="59"/>
  <c r="T24" i="59"/>
  <c r="U23" i="59"/>
  <c r="T23" i="59"/>
  <c r="U22" i="59"/>
  <c r="T22" i="59"/>
  <c r="U21" i="59"/>
  <c r="T21" i="59"/>
  <c r="U20" i="59"/>
  <c r="T20" i="59"/>
  <c r="U19" i="59"/>
  <c r="T19" i="59"/>
  <c r="U18" i="59"/>
  <c r="T18" i="59"/>
  <c r="U17" i="59"/>
  <c r="T17" i="59"/>
  <c r="U16" i="59"/>
  <c r="T16" i="59"/>
  <c r="U15" i="59"/>
  <c r="T15" i="59"/>
  <c r="U14" i="59"/>
  <c r="T14" i="59"/>
  <c r="U13" i="59"/>
  <c r="T13" i="59"/>
  <c r="U12" i="59"/>
  <c r="T12" i="59"/>
  <c r="U11" i="59"/>
  <c r="T11" i="59"/>
  <c r="U10" i="59"/>
  <c r="U8" i="59"/>
  <c r="T8" i="59"/>
  <c r="T5" i="59"/>
  <c r="T4" i="59"/>
  <c r="T1" i="59"/>
  <c r="W158" i="58"/>
  <c r="W153" i="58"/>
  <c r="W152" i="58"/>
  <c r="W151" i="58"/>
  <c r="V151" i="58"/>
  <c r="W150" i="58"/>
  <c r="V150" i="58"/>
  <c r="W149" i="58"/>
  <c r="V149" i="58"/>
  <c r="W148" i="58"/>
  <c r="V148" i="58"/>
  <c r="W147" i="58"/>
  <c r="V147" i="58"/>
  <c r="W146" i="58"/>
  <c r="V146" i="58"/>
  <c r="W145" i="58"/>
  <c r="V145" i="58"/>
  <c r="W144" i="58"/>
  <c r="V144" i="58"/>
  <c r="W143" i="58"/>
  <c r="V143" i="58"/>
  <c r="W142" i="58"/>
  <c r="V142" i="58"/>
  <c r="W141" i="58"/>
  <c r="V141" i="58"/>
  <c r="W140" i="58"/>
  <c r="V140" i="58"/>
  <c r="W139" i="58"/>
  <c r="V139" i="58"/>
  <c r="W138" i="58"/>
  <c r="V138" i="58"/>
  <c r="W137" i="58"/>
  <c r="V137" i="58"/>
  <c r="W136" i="58"/>
  <c r="V136" i="58"/>
  <c r="W135" i="58"/>
  <c r="V135" i="58"/>
  <c r="W134" i="58"/>
  <c r="V134" i="58"/>
  <c r="W133" i="58"/>
  <c r="V133" i="58"/>
  <c r="W132" i="58"/>
  <c r="V132" i="58"/>
  <c r="W131" i="58"/>
  <c r="V131" i="58"/>
  <c r="W130" i="58"/>
  <c r="V130" i="58"/>
  <c r="W129" i="58"/>
  <c r="V129" i="58"/>
  <c r="W128" i="58"/>
  <c r="V128" i="58"/>
  <c r="W127" i="58"/>
  <c r="V127" i="58"/>
  <c r="W126" i="58"/>
  <c r="W124" i="58"/>
  <c r="W123" i="58"/>
  <c r="W122" i="58"/>
  <c r="V122" i="58"/>
  <c r="W121" i="58"/>
  <c r="V121" i="58"/>
  <c r="W120" i="58"/>
  <c r="V120" i="58"/>
  <c r="W119" i="58"/>
  <c r="V119" i="58"/>
  <c r="W118" i="58"/>
  <c r="V118" i="58"/>
  <c r="W117" i="58"/>
  <c r="V117" i="58"/>
  <c r="W116" i="58"/>
  <c r="V116" i="58"/>
  <c r="W115" i="58"/>
  <c r="V115" i="58"/>
  <c r="W114" i="58"/>
  <c r="V114" i="58"/>
  <c r="W113" i="58"/>
  <c r="V113" i="58"/>
  <c r="W112" i="58"/>
  <c r="V112" i="58"/>
  <c r="W111" i="58"/>
  <c r="V111" i="58"/>
  <c r="W110" i="58"/>
  <c r="V110" i="58"/>
  <c r="W109" i="58"/>
  <c r="V109" i="58"/>
  <c r="W108" i="58"/>
  <c r="V108" i="58"/>
  <c r="W107" i="58"/>
  <c r="V107" i="58"/>
  <c r="W106" i="58"/>
  <c r="V106" i="58"/>
  <c r="W105" i="58"/>
  <c r="V105" i="58"/>
  <c r="W104" i="58"/>
  <c r="V104" i="58"/>
  <c r="W103" i="58"/>
  <c r="V103" i="58"/>
  <c r="W102" i="58"/>
  <c r="V102" i="58"/>
  <c r="W101" i="58"/>
  <c r="V101" i="58"/>
  <c r="W100" i="58"/>
  <c r="V100" i="58"/>
  <c r="W99" i="58"/>
  <c r="V99" i="58"/>
  <c r="W98" i="58"/>
  <c r="V98" i="58"/>
  <c r="W97" i="58"/>
  <c r="W95" i="58"/>
  <c r="W94" i="58"/>
  <c r="W93" i="58"/>
  <c r="V93" i="58"/>
  <c r="W92" i="58"/>
  <c r="V92" i="58"/>
  <c r="W91" i="58"/>
  <c r="V91" i="58"/>
  <c r="W90" i="58"/>
  <c r="V90" i="58"/>
  <c r="W89" i="58"/>
  <c r="V89" i="58"/>
  <c r="W88" i="58"/>
  <c r="V88" i="58"/>
  <c r="W87" i="58"/>
  <c r="V87" i="58"/>
  <c r="W86" i="58"/>
  <c r="V86" i="58"/>
  <c r="W85" i="58"/>
  <c r="V85" i="58"/>
  <c r="W84" i="58"/>
  <c r="V84" i="58"/>
  <c r="W83" i="58"/>
  <c r="V83" i="58"/>
  <c r="W82" i="58"/>
  <c r="V82" i="58"/>
  <c r="W81" i="58"/>
  <c r="V81" i="58"/>
  <c r="W80" i="58"/>
  <c r="V80" i="58"/>
  <c r="W79" i="58"/>
  <c r="V79" i="58"/>
  <c r="W78" i="58"/>
  <c r="V78" i="58"/>
  <c r="W77" i="58"/>
  <c r="V77" i="58"/>
  <c r="W76" i="58"/>
  <c r="V76" i="58"/>
  <c r="W75" i="58"/>
  <c r="V75" i="58"/>
  <c r="W74" i="58"/>
  <c r="V74" i="58"/>
  <c r="W73" i="58"/>
  <c r="V73" i="58"/>
  <c r="W72" i="58"/>
  <c r="V72" i="58"/>
  <c r="W71" i="58"/>
  <c r="V71" i="58"/>
  <c r="W70" i="58"/>
  <c r="V70" i="58"/>
  <c r="W69" i="58"/>
  <c r="V69" i="58"/>
  <c r="W68" i="58"/>
  <c r="W66" i="58"/>
  <c r="W65" i="58"/>
  <c r="W64" i="58"/>
  <c r="V64" i="58"/>
  <c r="W63" i="58"/>
  <c r="V63" i="58"/>
  <c r="W62" i="58"/>
  <c r="V62" i="58"/>
  <c r="W61" i="58"/>
  <c r="V61" i="58"/>
  <c r="W60" i="58"/>
  <c r="V60" i="58"/>
  <c r="W59" i="58"/>
  <c r="V59" i="58"/>
  <c r="W58" i="58"/>
  <c r="V58" i="58"/>
  <c r="W57" i="58"/>
  <c r="V57" i="58"/>
  <c r="W56" i="58"/>
  <c r="V56" i="58"/>
  <c r="W55" i="58"/>
  <c r="V55" i="58"/>
  <c r="W54" i="58"/>
  <c r="V54" i="58"/>
  <c r="W53" i="58"/>
  <c r="V53" i="58"/>
  <c r="W52" i="58"/>
  <c r="V52" i="58"/>
  <c r="W51" i="58"/>
  <c r="V51" i="58"/>
  <c r="W50" i="58"/>
  <c r="V50" i="58"/>
  <c r="W49" i="58"/>
  <c r="V49" i="58"/>
  <c r="W48" i="58"/>
  <c r="V48" i="58"/>
  <c r="W47" i="58"/>
  <c r="V47" i="58"/>
  <c r="W46" i="58"/>
  <c r="V46" i="58"/>
  <c r="W45" i="58"/>
  <c r="V45" i="58"/>
  <c r="W44" i="58"/>
  <c r="V44" i="58"/>
  <c r="W43" i="58"/>
  <c r="V43" i="58"/>
  <c r="W42" i="58"/>
  <c r="V42" i="58"/>
  <c r="W41" i="58"/>
  <c r="V41" i="58"/>
  <c r="W40" i="58"/>
  <c r="V40" i="58"/>
  <c r="W39" i="58"/>
  <c r="W37" i="58"/>
  <c r="W36" i="58"/>
  <c r="W35" i="58"/>
  <c r="V35" i="58"/>
  <c r="W34" i="58"/>
  <c r="V34" i="58"/>
  <c r="W33" i="58"/>
  <c r="V33" i="58"/>
  <c r="W32" i="58"/>
  <c r="V32" i="58"/>
  <c r="W31" i="58"/>
  <c r="V31" i="58"/>
  <c r="W30" i="58"/>
  <c r="V30" i="58"/>
  <c r="W29" i="58"/>
  <c r="V29" i="58"/>
  <c r="W28" i="58"/>
  <c r="V28" i="58"/>
  <c r="W27" i="58"/>
  <c r="V27" i="58"/>
  <c r="W26" i="58"/>
  <c r="V26" i="58"/>
  <c r="W25" i="58"/>
  <c r="V25" i="58"/>
  <c r="W24" i="58"/>
  <c r="V24" i="58"/>
  <c r="W23" i="58"/>
  <c r="V23" i="58"/>
  <c r="W22" i="58"/>
  <c r="V22" i="58"/>
  <c r="W21" i="58"/>
  <c r="V21" i="58"/>
  <c r="W20" i="58"/>
  <c r="V20" i="58"/>
  <c r="W19" i="58"/>
  <c r="V19" i="58"/>
  <c r="W18" i="58"/>
  <c r="V18" i="58"/>
  <c r="W17" i="58"/>
  <c r="V17" i="58"/>
  <c r="W16" i="58"/>
  <c r="V16" i="58"/>
  <c r="W15" i="58"/>
  <c r="V15" i="58"/>
  <c r="W14" i="58"/>
  <c r="V14" i="58"/>
  <c r="W13" i="58"/>
  <c r="V13" i="58"/>
  <c r="W12" i="58"/>
  <c r="V12" i="58"/>
  <c r="W11" i="58"/>
  <c r="V11" i="58"/>
  <c r="W10" i="58"/>
  <c r="W8" i="58"/>
  <c r="V8" i="58"/>
  <c r="V5" i="58"/>
  <c r="V4" i="58"/>
  <c r="V1" i="58"/>
  <c r="U159" i="57"/>
  <c r="U154" i="57"/>
  <c r="T154" i="57"/>
  <c r="U153" i="57"/>
  <c r="T153" i="57"/>
  <c r="U152" i="57"/>
  <c r="T152" i="57"/>
  <c r="U151" i="57"/>
  <c r="T151" i="57"/>
  <c r="U150" i="57"/>
  <c r="T150" i="57"/>
  <c r="U149" i="57"/>
  <c r="T149" i="57"/>
  <c r="U148" i="57"/>
  <c r="T148" i="57"/>
  <c r="U147" i="57"/>
  <c r="T147" i="57"/>
  <c r="U146" i="57"/>
  <c r="T146" i="57"/>
  <c r="U145" i="57"/>
  <c r="T145" i="57"/>
  <c r="U144" i="57"/>
  <c r="T144" i="57"/>
  <c r="U143" i="57"/>
  <c r="T143" i="57"/>
  <c r="U142" i="57"/>
  <c r="T142" i="57"/>
  <c r="U141" i="57"/>
  <c r="T141" i="57"/>
  <c r="U140" i="57"/>
  <c r="T140" i="57"/>
  <c r="U139" i="57"/>
  <c r="T139" i="57"/>
  <c r="U138" i="57"/>
  <c r="T138" i="57"/>
  <c r="U137" i="57"/>
  <c r="T137" i="57"/>
  <c r="U136" i="57"/>
  <c r="T136" i="57"/>
  <c r="U135" i="57"/>
  <c r="T135" i="57"/>
  <c r="U134" i="57"/>
  <c r="T134" i="57"/>
  <c r="U133" i="57"/>
  <c r="T133" i="57"/>
  <c r="U132" i="57"/>
  <c r="T132" i="57"/>
  <c r="U131" i="57"/>
  <c r="T131" i="57"/>
  <c r="U130" i="57"/>
  <c r="T130" i="57"/>
  <c r="U129" i="57"/>
  <c r="T129" i="57"/>
  <c r="U128" i="57"/>
  <c r="T128" i="57"/>
  <c r="U127" i="57"/>
  <c r="U125" i="57"/>
  <c r="T125" i="57"/>
  <c r="U124" i="57"/>
  <c r="T124" i="57"/>
  <c r="U123" i="57"/>
  <c r="T123" i="57"/>
  <c r="U122" i="57"/>
  <c r="T122" i="57"/>
  <c r="U121" i="57"/>
  <c r="T121" i="57"/>
  <c r="U120" i="57"/>
  <c r="T120" i="57"/>
  <c r="U119" i="57"/>
  <c r="T119" i="57"/>
  <c r="U118" i="57"/>
  <c r="T118" i="57"/>
  <c r="U117" i="57"/>
  <c r="T117" i="57"/>
  <c r="U116" i="57"/>
  <c r="T116" i="57"/>
  <c r="U115" i="57"/>
  <c r="T115" i="57"/>
  <c r="U114" i="57"/>
  <c r="T114" i="57"/>
  <c r="U113" i="57"/>
  <c r="T113" i="57"/>
  <c r="U112" i="57"/>
  <c r="T112" i="57"/>
  <c r="U111" i="57"/>
  <c r="T111" i="57"/>
  <c r="U110" i="57"/>
  <c r="T110" i="57"/>
  <c r="U109" i="57"/>
  <c r="T109" i="57"/>
  <c r="U108" i="57"/>
  <c r="T108" i="57"/>
  <c r="U107" i="57"/>
  <c r="T107" i="57"/>
  <c r="U106" i="57"/>
  <c r="T106" i="57"/>
  <c r="U105" i="57"/>
  <c r="T105" i="57"/>
  <c r="U104" i="57"/>
  <c r="T104" i="57"/>
  <c r="U103" i="57"/>
  <c r="T103" i="57"/>
  <c r="U102" i="57"/>
  <c r="T102" i="57"/>
  <c r="U101" i="57"/>
  <c r="T101" i="57"/>
  <c r="U100" i="57"/>
  <c r="T100" i="57"/>
  <c r="U99" i="57"/>
  <c r="T99" i="57"/>
  <c r="U98" i="57"/>
  <c r="U96" i="57"/>
  <c r="T96" i="57"/>
  <c r="U95" i="57"/>
  <c r="T95" i="57"/>
  <c r="U94" i="57"/>
  <c r="T94" i="57"/>
  <c r="U93" i="57"/>
  <c r="T93" i="57"/>
  <c r="U92" i="57"/>
  <c r="T92" i="57"/>
  <c r="U91" i="57"/>
  <c r="T91" i="57"/>
  <c r="U90" i="57"/>
  <c r="T90" i="57"/>
  <c r="U89" i="57"/>
  <c r="T89" i="57"/>
  <c r="U88" i="57"/>
  <c r="T88" i="57"/>
  <c r="U87" i="57"/>
  <c r="T87" i="57"/>
  <c r="U86" i="57"/>
  <c r="T86" i="57"/>
  <c r="U85" i="57"/>
  <c r="T85" i="57"/>
  <c r="U84" i="57"/>
  <c r="T84" i="57"/>
  <c r="U83" i="57"/>
  <c r="T83" i="57"/>
  <c r="U82" i="57"/>
  <c r="T82" i="57"/>
  <c r="U81" i="57"/>
  <c r="T81" i="57"/>
  <c r="U80" i="57"/>
  <c r="T80" i="57"/>
  <c r="U79" i="57"/>
  <c r="T79" i="57"/>
  <c r="U78" i="57"/>
  <c r="T78" i="57"/>
  <c r="U77" i="57"/>
  <c r="T77" i="57"/>
  <c r="U76" i="57"/>
  <c r="T76" i="57"/>
  <c r="U75" i="57"/>
  <c r="T75" i="57"/>
  <c r="U74" i="57"/>
  <c r="T74" i="57"/>
  <c r="U73" i="57"/>
  <c r="T73" i="57"/>
  <c r="U72" i="57"/>
  <c r="T72" i="57"/>
  <c r="U71" i="57"/>
  <c r="T71" i="57"/>
  <c r="U70" i="57"/>
  <c r="T70" i="57"/>
  <c r="U69" i="57"/>
  <c r="U67" i="57"/>
  <c r="T67" i="57"/>
  <c r="U66" i="57"/>
  <c r="T66" i="57"/>
  <c r="U65" i="57"/>
  <c r="T65" i="57"/>
  <c r="U64" i="57"/>
  <c r="T64" i="57"/>
  <c r="U63" i="57"/>
  <c r="T63" i="57"/>
  <c r="U62" i="57"/>
  <c r="T62" i="57"/>
  <c r="U61" i="57"/>
  <c r="T61" i="57"/>
  <c r="U60" i="57"/>
  <c r="T60" i="57"/>
  <c r="U59" i="57"/>
  <c r="T59" i="57"/>
  <c r="U58" i="57"/>
  <c r="T58" i="57"/>
  <c r="U57" i="57"/>
  <c r="T57" i="57"/>
  <c r="U56" i="57"/>
  <c r="T56" i="57"/>
  <c r="U55" i="57"/>
  <c r="T55" i="57"/>
  <c r="U54" i="57"/>
  <c r="T54" i="57"/>
  <c r="U53" i="57"/>
  <c r="T53" i="57"/>
  <c r="U52" i="57"/>
  <c r="T52" i="57"/>
  <c r="U51" i="57"/>
  <c r="T51" i="57"/>
  <c r="U50" i="57"/>
  <c r="T50" i="57"/>
  <c r="U49" i="57"/>
  <c r="T49" i="57"/>
  <c r="U48" i="57"/>
  <c r="T48" i="57"/>
  <c r="U47" i="57"/>
  <c r="T47" i="57"/>
  <c r="U46" i="57"/>
  <c r="T46" i="57"/>
  <c r="U45" i="57"/>
  <c r="T45" i="57"/>
  <c r="U44" i="57"/>
  <c r="T44" i="57"/>
  <c r="U43" i="57"/>
  <c r="T43" i="57"/>
  <c r="U42" i="57"/>
  <c r="T42" i="57"/>
  <c r="U41" i="57"/>
  <c r="T41" i="57"/>
  <c r="U40" i="57"/>
  <c r="U38" i="57"/>
  <c r="T38" i="57"/>
  <c r="U37" i="57"/>
  <c r="T37" i="57"/>
  <c r="U36" i="57"/>
  <c r="T36" i="57"/>
  <c r="U35" i="57"/>
  <c r="T35" i="57"/>
  <c r="U34" i="57"/>
  <c r="T34" i="57"/>
  <c r="U33" i="57"/>
  <c r="T33" i="57"/>
  <c r="U32" i="57"/>
  <c r="T32" i="57"/>
  <c r="U31" i="57"/>
  <c r="T31" i="57"/>
  <c r="U30" i="57"/>
  <c r="T30" i="57"/>
  <c r="U29" i="57"/>
  <c r="T29" i="57"/>
  <c r="U28" i="57"/>
  <c r="T28" i="57"/>
  <c r="U27" i="57"/>
  <c r="T27" i="57"/>
  <c r="U26" i="57"/>
  <c r="T26" i="57"/>
  <c r="U25" i="57"/>
  <c r="T25" i="57"/>
  <c r="U24" i="57"/>
  <c r="T24" i="57"/>
  <c r="U23" i="57"/>
  <c r="T23" i="57"/>
  <c r="U22" i="57"/>
  <c r="T22" i="57"/>
  <c r="U21" i="57"/>
  <c r="T21" i="57"/>
  <c r="U20" i="57"/>
  <c r="T20" i="57"/>
  <c r="U19" i="57"/>
  <c r="T19" i="57"/>
  <c r="U18" i="57"/>
  <c r="T18" i="57"/>
  <c r="U17" i="57"/>
  <c r="T17" i="57"/>
  <c r="U16" i="57"/>
  <c r="T16" i="57"/>
  <c r="U15" i="57"/>
  <c r="T15" i="57"/>
  <c r="U14" i="57"/>
  <c r="T14" i="57"/>
  <c r="U13" i="57"/>
  <c r="T13" i="57"/>
  <c r="U12" i="57"/>
  <c r="T12" i="57"/>
  <c r="U11" i="57"/>
  <c r="U9" i="57"/>
  <c r="T9" i="57"/>
  <c r="T6" i="57"/>
  <c r="T4" i="57"/>
  <c r="T1" i="57"/>
  <c r="V158" i="56"/>
  <c r="V153" i="56"/>
  <c r="U153" i="56"/>
  <c r="V152" i="56"/>
  <c r="U152" i="56"/>
  <c r="V151" i="56"/>
  <c r="U151" i="56"/>
  <c r="V150" i="56"/>
  <c r="U150" i="56"/>
  <c r="V149" i="56"/>
  <c r="U149" i="56"/>
  <c r="V148" i="56"/>
  <c r="U148" i="56"/>
  <c r="V147" i="56"/>
  <c r="U147" i="56"/>
  <c r="V146" i="56"/>
  <c r="U146" i="56"/>
  <c r="V145" i="56"/>
  <c r="U145" i="56"/>
  <c r="V144" i="56"/>
  <c r="U144" i="56"/>
  <c r="V143" i="56"/>
  <c r="U143" i="56"/>
  <c r="V142" i="56"/>
  <c r="U142" i="56"/>
  <c r="V141" i="56"/>
  <c r="U141" i="56"/>
  <c r="V140" i="56"/>
  <c r="U140" i="56"/>
  <c r="V139" i="56"/>
  <c r="U139" i="56"/>
  <c r="V138" i="56"/>
  <c r="U138" i="56"/>
  <c r="V137" i="56"/>
  <c r="U137" i="56"/>
  <c r="V136" i="56"/>
  <c r="U136" i="56"/>
  <c r="V135" i="56"/>
  <c r="U135" i="56"/>
  <c r="V134" i="56"/>
  <c r="U134" i="56"/>
  <c r="V133" i="56"/>
  <c r="U133" i="56"/>
  <c r="V132" i="56"/>
  <c r="U132" i="56"/>
  <c r="V131" i="56"/>
  <c r="U131" i="56"/>
  <c r="V130" i="56"/>
  <c r="U130" i="56"/>
  <c r="V129" i="56"/>
  <c r="U129" i="56"/>
  <c r="V128" i="56"/>
  <c r="U128" i="56"/>
  <c r="V127" i="56"/>
  <c r="U127" i="56"/>
  <c r="V126" i="56"/>
  <c r="V124" i="56"/>
  <c r="U124" i="56"/>
  <c r="V123" i="56"/>
  <c r="U123" i="56"/>
  <c r="V122" i="56"/>
  <c r="U122" i="56"/>
  <c r="V121" i="56"/>
  <c r="U121" i="56"/>
  <c r="V120" i="56"/>
  <c r="U120" i="56"/>
  <c r="V119" i="56"/>
  <c r="U119" i="56"/>
  <c r="V118" i="56"/>
  <c r="U118" i="56"/>
  <c r="V117" i="56"/>
  <c r="U117" i="56"/>
  <c r="V116" i="56"/>
  <c r="U116" i="56"/>
  <c r="V115" i="56"/>
  <c r="U115" i="56"/>
  <c r="V114" i="56"/>
  <c r="U114" i="56"/>
  <c r="V113" i="56"/>
  <c r="U113" i="56"/>
  <c r="V112" i="56"/>
  <c r="U112" i="56"/>
  <c r="V111" i="56"/>
  <c r="U111" i="56"/>
  <c r="V110" i="56"/>
  <c r="U110" i="56"/>
  <c r="V109" i="56"/>
  <c r="U109" i="56"/>
  <c r="V108" i="56"/>
  <c r="U108" i="56"/>
  <c r="V107" i="56"/>
  <c r="U107" i="56"/>
  <c r="V106" i="56"/>
  <c r="U106" i="56"/>
  <c r="V105" i="56"/>
  <c r="U105" i="56"/>
  <c r="V104" i="56"/>
  <c r="U104" i="56"/>
  <c r="V103" i="56"/>
  <c r="U103" i="56"/>
  <c r="V102" i="56"/>
  <c r="U102" i="56"/>
  <c r="V101" i="56"/>
  <c r="U101" i="56"/>
  <c r="V100" i="56"/>
  <c r="U100" i="56"/>
  <c r="V99" i="56"/>
  <c r="U99" i="56"/>
  <c r="V98" i="56"/>
  <c r="U98" i="56"/>
  <c r="V97" i="56"/>
  <c r="V95" i="56"/>
  <c r="U95" i="56"/>
  <c r="V94" i="56"/>
  <c r="U94" i="56"/>
  <c r="V93" i="56"/>
  <c r="U93" i="56"/>
  <c r="V92" i="56"/>
  <c r="U92" i="56"/>
  <c r="V91" i="56"/>
  <c r="U91" i="56"/>
  <c r="V90" i="56"/>
  <c r="U90" i="56"/>
  <c r="V89" i="56"/>
  <c r="U89" i="56"/>
  <c r="V88" i="56"/>
  <c r="U88" i="56"/>
  <c r="V87" i="56"/>
  <c r="U87" i="56"/>
  <c r="V86" i="56"/>
  <c r="U86" i="56"/>
  <c r="V85" i="56"/>
  <c r="U85" i="56"/>
  <c r="V84" i="56"/>
  <c r="U84" i="56"/>
  <c r="V83" i="56"/>
  <c r="U83" i="56"/>
  <c r="V82" i="56"/>
  <c r="U82" i="56"/>
  <c r="V81" i="56"/>
  <c r="U81" i="56"/>
  <c r="V80" i="56"/>
  <c r="U80" i="56"/>
  <c r="V79" i="56"/>
  <c r="U79" i="56"/>
  <c r="V78" i="56"/>
  <c r="U78" i="56"/>
  <c r="V77" i="56"/>
  <c r="U77" i="56"/>
  <c r="V76" i="56"/>
  <c r="U76" i="56"/>
  <c r="V75" i="56"/>
  <c r="U75" i="56"/>
  <c r="V74" i="56"/>
  <c r="U74" i="56"/>
  <c r="V73" i="56"/>
  <c r="U73" i="56"/>
  <c r="V72" i="56"/>
  <c r="U72" i="56"/>
  <c r="V71" i="56"/>
  <c r="U71" i="56"/>
  <c r="V70" i="56"/>
  <c r="U70" i="56"/>
  <c r="V69" i="56"/>
  <c r="U69" i="56"/>
  <c r="V68" i="56"/>
  <c r="V66" i="56"/>
  <c r="U66" i="56"/>
  <c r="V65" i="56"/>
  <c r="U65" i="56"/>
  <c r="V64" i="56"/>
  <c r="U64" i="56"/>
  <c r="V63" i="56"/>
  <c r="U63" i="56"/>
  <c r="V62" i="56"/>
  <c r="U62" i="56"/>
  <c r="V61" i="56"/>
  <c r="U61" i="56"/>
  <c r="V60" i="56"/>
  <c r="U60" i="56"/>
  <c r="V59" i="56"/>
  <c r="U59" i="56"/>
  <c r="V58" i="56"/>
  <c r="U58" i="56"/>
  <c r="V57" i="56"/>
  <c r="U57" i="56"/>
  <c r="V56" i="56"/>
  <c r="U56" i="56"/>
  <c r="V55" i="56"/>
  <c r="U55" i="56"/>
  <c r="V54" i="56"/>
  <c r="U54" i="56"/>
  <c r="V53" i="56"/>
  <c r="U53" i="56"/>
  <c r="V52" i="56"/>
  <c r="U52" i="56"/>
  <c r="V51" i="56"/>
  <c r="U51" i="56"/>
  <c r="V50" i="56"/>
  <c r="U50" i="56"/>
  <c r="V49" i="56"/>
  <c r="U49" i="56"/>
  <c r="V48" i="56"/>
  <c r="U48" i="56"/>
  <c r="V47" i="56"/>
  <c r="U47" i="56"/>
  <c r="V46" i="56"/>
  <c r="U46" i="56"/>
  <c r="V45" i="56"/>
  <c r="U45" i="56"/>
  <c r="V44" i="56"/>
  <c r="U44" i="56"/>
  <c r="V43" i="56"/>
  <c r="U43" i="56"/>
  <c r="V42" i="56"/>
  <c r="U42" i="56"/>
  <c r="V41" i="56"/>
  <c r="U41" i="56"/>
  <c r="V40" i="56"/>
  <c r="U40" i="56"/>
  <c r="V39" i="56"/>
  <c r="V37" i="56"/>
  <c r="U37" i="56"/>
  <c r="V36" i="56"/>
  <c r="U36" i="56"/>
  <c r="V35" i="56"/>
  <c r="U35" i="56"/>
  <c r="V34" i="56"/>
  <c r="U34" i="56"/>
  <c r="V33" i="56"/>
  <c r="U33" i="56"/>
  <c r="V32" i="56"/>
  <c r="U32" i="56"/>
  <c r="V31" i="56"/>
  <c r="U31" i="56"/>
  <c r="V30" i="56"/>
  <c r="U30" i="56"/>
  <c r="V29" i="56"/>
  <c r="U29" i="56"/>
  <c r="V28" i="56"/>
  <c r="U28" i="56"/>
  <c r="V27" i="56"/>
  <c r="U27" i="56"/>
  <c r="V26" i="56"/>
  <c r="U26" i="56"/>
  <c r="V25" i="56"/>
  <c r="U25" i="56"/>
  <c r="V24" i="56"/>
  <c r="U24" i="56"/>
  <c r="V23" i="56"/>
  <c r="U23" i="56"/>
  <c r="V22" i="56"/>
  <c r="U22" i="56"/>
  <c r="V21" i="56"/>
  <c r="U21" i="56"/>
  <c r="V20" i="56"/>
  <c r="U20" i="56"/>
  <c r="V19" i="56"/>
  <c r="U19" i="56"/>
  <c r="V18" i="56"/>
  <c r="U18" i="56"/>
  <c r="V17" i="56"/>
  <c r="U17" i="56"/>
  <c r="V16" i="56"/>
  <c r="U16" i="56"/>
  <c r="V15" i="56"/>
  <c r="U15" i="56"/>
  <c r="V14" i="56"/>
  <c r="U14" i="56"/>
  <c r="V13" i="56"/>
  <c r="U13" i="56"/>
  <c r="V12" i="56"/>
  <c r="U12" i="56"/>
  <c r="V11" i="56"/>
  <c r="U11" i="56"/>
  <c r="V10" i="56"/>
  <c r="V8" i="56"/>
  <c r="U8" i="56"/>
  <c r="U5" i="56"/>
  <c r="U4" i="56"/>
  <c r="U1" i="56"/>
  <c r="U159" i="55"/>
  <c r="U154" i="55"/>
  <c r="AM153" i="55"/>
  <c r="AA153" i="55"/>
  <c r="U153" i="55"/>
  <c r="AM152" i="55"/>
  <c r="Z152" i="55"/>
  <c r="U152" i="55"/>
  <c r="T152" i="55"/>
  <c r="AM151" i="55"/>
  <c r="Z151" i="55"/>
  <c r="U151" i="55"/>
  <c r="T151" i="55"/>
  <c r="AN150" i="55"/>
  <c r="AM150" i="55"/>
  <c r="Z150" i="55"/>
  <c r="U150" i="55"/>
  <c r="T150" i="55"/>
  <c r="AN149" i="55"/>
  <c r="AM149" i="55"/>
  <c r="Z149" i="55"/>
  <c r="U149" i="55"/>
  <c r="T149" i="55"/>
  <c r="AN148" i="55"/>
  <c r="AM148" i="55"/>
  <c r="Z148" i="55"/>
  <c r="U148" i="55"/>
  <c r="T148" i="55"/>
  <c r="AN147" i="55"/>
  <c r="AM147" i="55"/>
  <c r="Z147" i="55"/>
  <c r="U147" i="55"/>
  <c r="T147" i="55"/>
  <c r="AN146" i="55"/>
  <c r="AM146" i="55"/>
  <c r="Z146" i="55"/>
  <c r="U146" i="55"/>
  <c r="T146" i="55"/>
  <c r="AN145" i="55"/>
  <c r="AM145" i="55"/>
  <c r="Z145" i="55"/>
  <c r="U145" i="55"/>
  <c r="T145" i="55"/>
  <c r="AN144" i="55"/>
  <c r="AM144" i="55"/>
  <c r="Z144" i="55"/>
  <c r="U144" i="55"/>
  <c r="T144" i="55"/>
  <c r="AN143" i="55"/>
  <c r="AM143" i="55"/>
  <c r="Z143" i="55"/>
  <c r="U143" i="55"/>
  <c r="T143" i="55"/>
  <c r="AN142" i="55"/>
  <c r="AM142" i="55"/>
  <c r="Z142" i="55"/>
  <c r="U142" i="55"/>
  <c r="T142" i="55"/>
  <c r="AN141" i="55"/>
  <c r="AM141" i="55"/>
  <c r="Z141" i="55"/>
  <c r="U141" i="55"/>
  <c r="T141" i="55"/>
  <c r="AN140" i="55"/>
  <c r="AM140" i="55"/>
  <c r="Z140" i="55"/>
  <c r="U140" i="55"/>
  <c r="T140" i="55"/>
  <c r="AN139" i="55"/>
  <c r="AM139" i="55"/>
  <c r="Z139" i="55"/>
  <c r="U139" i="55"/>
  <c r="T139" i="55"/>
  <c r="AN138" i="55"/>
  <c r="AM138" i="55"/>
  <c r="Z138" i="55"/>
  <c r="U138" i="55"/>
  <c r="T138" i="55"/>
  <c r="AN137" i="55"/>
  <c r="AM137" i="55"/>
  <c r="Z137" i="55"/>
  <c r="U137" i="55"/>
  <c r="T137" i="55"/>
  <c r="AN136" i="55"/>
  <c r="AM136" i="55"/>
  <c r="Z136" i="55"/>
  <c r="U136" i="55"/>
  <c r="T136" i="55"/>
  <c r="AN135" i="55"/>
  <c r="AM135" i="55"/>
  <c r="Z135" i="55"/>
  <c r="U135" i="55"/>
  <c r="T135" i="55"/>
  <c r="AN134" i="55"/>
  <c r="AM134" i="55"/>
  <c r="Z134" i="55"/>
  <c r="U134" i="55"/>
  <c r="T134" i="55"/>
  <c r="AN133" i="55"/>
  <c r="AM133" i="55"/>
  <c r="Z133" i="55"/>
  <c r="U133" i="55"/>
  <c r="T133" i="55"/>
  <c r="AN132" i="55"/>
  <c r="AM132" i="55"/>
  <c r="Z132" i="55"/>
  <c r="U132" i="55"/>
  <c r="T132" i="55"/>
  <c r="AN131" i="55"/>
  <c r="AM131" i="55"/>
  <c r="Z131" i="55"/>
  <c r="U131" i="55"/>
  <c r="T131" i="55"/>
  <c r="AN130" i="55"/>
  <c r="AM130" i="55"/>
  <c r="AA130" i="55"/>
  <c r="Z130" i="55"/>
  <c r="U130" i="55"/>
  <c r="T130" i="55"/>
  <c r="AN129" i="55"/>
  <c r="AM129" i="55"/>
  <c r="AA129" i="55"/>
  <c r="Z129" i="55"/>
  <c r="U129" i="55"/>
  <c r="T129" i="55"/>
  <c r="AN128" i="55"/>
  <c r="AM128" i="55"/>
  <c r="AA128" i="55"/>
  <c r="Z128" i="55"/>
  <c r="U128" i="55"/>
  <c r="T128" i="55"/>
  <c r="U127" i="55"/>
  <c r="U125" i="55"/>
  <c r="AN124" i="55"/>
  <c r="AM124" i="55"/>
  <c r="U124" i="55"/>
  <c r="AN123" i="55"/>
  <c r="AM123" i="55"/>
  <c r="Z123" i="55"/>
  <c r="U123" i="55"/>
  <c r="T123" i="55"/>
  <c r="AM122" i="55"/>
  <c r="Z122" i="55"/>
  <c r="U122" i="55"/>
  <c r="T122" i="55"/>
  <c r="AN121" i="55"/>
  <c r="AM121" i="55"/>
  <c r="Z121" i="55"/>
  <c r="U121" i="55"/>
  <c r="T121" i="55"/>
  <c r="AN120" i="55"/>
  <c r="AM120" i="55"/>
  <c r="Z120" i="55"/>
  <c r="U120" i="55"/>
  <c r="T120" i="55"/>
  <c r="AN119" i="55"/>
  <c r="AM119" i="55"/>
  <c r="Z119" i="55"/>
  <c r="U119" i="55"/>
  <c r="T119" i="55"/>
  <c r="AN118" i="55"/>
  <c r="AM118" i="55"/>
  <c r="Z118" i="55"/>
  <c r="U118" i="55"/>
  <c r="T118" i="55"/>
  <c r="AN117" i="55"/>
  <c r="AM117" i="55"/>
  <c r="Z117" i="55"/>
  <c r="U117" i="55"/>
  <c r="T117" i="55"/>
  <c r="AN116" i="55"/>
  <c r="AM116" i="55"/>
  <c r="Z116" i="55"/>
  <c r="U116" i="55"/>
  <c r="T116" i="55"/>
  <c r="AN115" i="55"/>
  <c r="AM115" i="55"/>
  <c r="Z115" i="55"/>
  <c r="U115" i="55"/>
  <c r="T115" i="55"/>
  <c r="AN114" i="55"/>
  <c r="AM114" i="55"/>
  <c r="Z114" i="55"/>
  <c r="U114" i="55"/>
  <c r="T114" i="55"/>
  <c r="AN113" i="55"/>
  <c r="AM113" i="55"/>
  <c r="Z113" i="55"/>
  <c r="U113" i="55"/>
  <c r="T113" i="55"/>
  <c r="AN112" i="55"/>
  <c r="AM112" i="55"/>
  <c r="Z112" i="55"/>
  <c r="U112" i="55"/>
  <c r="T112" i="55"/>
  <c r="AN111" i="55"/>
  <c r="AM111" i="55"/>
  <c r="Z111" i="55"/>
  <c r="U111" i="55"/>
  <c r="T111" i="55"/>
  <c r="AN110" i="55"/>
  <c r="AM110" i="55"/>
  <c r="Z110" i="55"/>
  <c r="U110" i="55"/>
  <c r="T110" i="55"/>
  <c r="AN109" i="55"/>
  <c r="AM109" i="55"/>
  <c r="Z109" i="55"/>
  <c r="U109" i="55"/>
  <c r="T109" i="55"/>
  <c r="AN108" i="55"/>
  <c r="AM108" i="55"/>
  <c r="Z108" i="55"/>
  <c r="U108" i="55"/>
  <c r="T108" i="55"/>
  <c r="AN107" i="55"/>
  <c r="AM107" i="55"/>
  <c r="Z107" i="55"/>
  <c r="U107" i="55"/>
  <c r="T107" i="55"/>
  <c r="AN106" i="55"/>
  <c r="AM106" i="55"/>
  <c r="Z106" i="55"/>
  <c r="U106" i="55"/>
  <c r="T106" i="55"/>
  <c r="AN105" i="55"/>
  <c r="AM105" i="55"/>
  <c r="Z105" i="55"/>
  <c r="U105" i="55"/>
  <c r="T105" i="55"/>
  <c r="AN104" i="55"/>
  <c r="AM104" i="55"/>
  <c r="Z104" i="55"/>
  <c r="U104" i="55"/>
  <c r="T104" i="55"/>
  <c r="AN103" i="55"/>
  <c r="AM103" i="55"/>
  <c r="Z103" i="55"/>
  <c r="U103" i="55"/>
  <c r="T103" i="55"/>
  <c r="AN102" i="55"/>
  <c r="AM102" i="55"/>
  <c r="Z102" i="55"/>
  <c r="U102" i="55"/>
  <c r="T102" i="55"/>
  <c r="AN101" i="55"/>
  <c r="AM101" i="55"/>
  <c r="AA101" i="55"/>
  <c r="Z101" i="55"/>
  <c r="U101" i="55"/>
  <c r="T101" i="55"/>
  <c r="AN100" i="55"/>
  <c r="AM100" i="55"/>
  <c r="AA100" i="55"/>
  <c r="Z100" i="55"/>
  <c r="U100" i="55"/>
  <c r="T100" i="55"/>
  <c r="AN99" i="55"/>
  <c r="AM99" i="55"/>
  <c r="AA99" i="55"/>
  <c r="Z99" i="55"/>
  <c r="U99" i="55"/>
  <c r="T99" i="55"/>
  <c r="AN98" i="55"/>
  <c r="U98" i="55"/>
  <c r="U96" i="55"/>
  <c r="AN95" i="55"/>
  <c r="AM95" i="55"/>
  <c r="U95" i="55"/>
  <c r="AN94" i="55"/>
  <c r="AM94" i="55"/>
  <c r="Z94" i="55"/>
  <c r="U94" i="55"/>
  <c r="T94" i="55"/>
  <c r="AM93" i="55"/>
  <c r="Z93" i="55"/>
  <c r="U93" i="55"/>
  <c r="T93" i="55"/>
  <c r="AN92" i="55"/>
  <c r="AM92" i="55"/>
  <c r="Z92" i="55"/>
  <c r="U92" i="55"/>
  <c r="T92" i="55"/>
  <c r="AN91" i="55"/>
  <c r="AM91" i="55"/>
  <c r="Z91" i="55"/>
  <c r="U91" i="55"/>
  <c r="T91" i="55"/>
  <c r="AN90" i="55"/>
  <c r="AM90" i="55"/>
  <c r="Z90" i="55"/>
  <c r="U90" i="55"/>
  <c r="T90" i="55"/>
  <c r="AN89" i="55"/>
  <c r="AM89" i="55"/>
  <c r="Z89" i="55"/>
  <c r="U89" i="55"/>
  <c r="T89" i="55"/>
  <c r="AN88" i="55"/>
  <c r="AM88" i="55"/>
  <c r="Z88" i="55"/>
  <c r="U88" i="55"/>
  <c r="T88" i="55"/>
  <c r="AN87" i="55"/>
  <c r="AM87" i="55"/>
  <c r="Z87" i="55"/>
  <c r="U87" i="55"/>
  <c r="T87" i="55"/>
  <c r="AN86" i="55"/>
  <c r="AM86" i="55"/>
  <c r="Z86" i="55"/>
  <c r="U86" i="55"/>
  <c r="T86" i="55"/>
  <c r="AN85" i="55"/>
  <c r="AM85" i="55"/>
  <c r="Z85" i="55"/>
  <c r="U85" i="55"/>
  <c r="T85" i="55"/>
  <c r="AN84" i="55"/>
  <c r="AM84" i="55"/>
  <c r="Z84" i="55"/>
  <c r="U84" i="55"/>
  <c r="T84" i="55"/>
  <c r="AN83" i="55"/>
  <c r="AM83" i="55"/>
  <c r="Z83" i="55"/>
  <c r="U83" i="55"/>
  <c r="T83" i="55"/>
  <c r="AN82" i="55"/>
  <c r="AM82" i="55"/>
  <c r="Z82" i="55"/>
  <c r="U82" i="55"/>
  <c r="T82" i="55"/>
  <c r="AN81" i="55"/>
  <c r="AM81" i="55"/>
  <c r="Z81" i="55"/>
  <c r="U81" i="55"/>
  <c r="T81" i="55"/>
  <c r="AN80" i="55"/>
  <c r="AM80" i="55"/>
  <c r="Z80" i="55"/>
  <c r="U80" i="55"/>
  <c r="T80" i="55"/>
  <c r="AN79" i="55"/>
  <c r="AM79" i="55"/>
  <c r="Z79" i="55"/>
  <c r="U79" i="55"/>
  <c r="T79" i="55"/>
  <c r="AN78" i="55"/>
  <c r="AM78" i="55"/>
  <c r="Z78" i="55"/>
  <c r="U78" i="55"/>
  <c r="T78" i="55"/>
  <c r="AN77" i="55"/>
  <c r="AM77" i="55"/>
  <c r="Z77" i="55"/>
  <c r="U77" i="55"/>
  <c r="T77" i="55"/>
  <c r="AN76" i="55"/>
  <c r="AM76" i="55"/>
  <c r="Z76" i="55"/>
  <c r="U76" i="55"/>
  <c r="T76" i="55"/>
  <c r="AN75" i="55"/>
  <c r="AM75" i="55"/>
  <c r="Z75" i="55"/>
  <c r="U75" i="55"/>
  <c r="T75" i="55"/>
  <c r="AN74" i="55"/>
  <c r="AM74" i="55"/>
  <c r="Z74" i="55"/>
  <c r="U74" i="55"/>
  <c r="T74" i="55"/>
  <c r="AN73" i="55"/>
  <c r="AM73" i="55"/>
  <c r="Z73" i="55"/>
  <c r="U73" i="55"/>
  <c r="T73" i="55"/>
  <c r="AN72" i="55"/>
  <c r="AM72" i="55"/>
  <c r="AA72" i="55"/>
  <c r="Z72" i="55"/>
  <c r="U72" i="55"/>
  <c r="T72" i="55"/>
  <c r="AN71" i="55"/>
  <c r="AM71" i="55"/>
  <c r="AA71" i="55"/>
  <c r="Z71" i="55"/>
  <c r="U71" i="55"/>
  <c r="T71" i="55"/>
  <c r="AN70" i="55"/>
  <c r="AM70" i="55"/>
  <c r="AA70" i="55"/>
  <c r="Z70" i="55"/>
  <c r="U70" i="55"/>
  <c r="T70" i="55"/>
  <c r="AN69" i="55"/>
  <c r="U69" i="55"/>
  <c r="U67" i="55"/>
  <c r="AN66" i="55"/>
  <c r="AM66" i="55"/>
  <c r="U66" i="55"/>
  <c r="AN65" i="55"/>
  <c r="AM65" i="55"/>
  <c r="Z65" i="55"/>
  <c r="U65" i="55"/>
  <c r="T65" i="55"/>
  <c r="AM64" i="55"/>
  <c r="Z64" i="55"/>
  <c r="U64" i="55"/>
  <c r="T64" i="55"/>
  <c r="AN63" i="55"/>
  <c r="AM63" i="55"/>
  <c r="Z63" i="55"/>
  <c r="U63" i="55"/>
  <c r="T63" i="55"/>
  <c r="AN62" i="55"/>
  <c r="AM62" i="55"/>
  <c r="Z62" i="55"/>
  <c r="U62" i="55"/>
  <c r="T62" i="55"/>
  <c r="AN61" i="55"/>
  <c r="AM61" i="55"/>
  <c r="Z61" i="55"/>
  <c r="U61" i="55"/>
  <c r="T61" i="55"/>
  <c r="AN60" i="55"/>
  <c r="AM60" i="55"/>
  <c r="Z60" i="55"/>
  <c r="U60" i="55"/>
  <c r="T60" i="55"/>
  <c r="AN59" i="55"/>
  <c r="AM59" i="55"/>
  <c r="Z59" i="55"/>
  <c r="U59" i="55"/>
  <c r="T59" i="55"/>
  <c r="AN58" i="55"/>
  <c r="AM58" i="55"/>
  <c r="Z58" i="55"/>
  <c r="U58" i="55"/>
  <c r="T58" i="55"/>
  <c r="AN57" i="55"/>
  <c r="AM57" i="55"/>
  <c r="Z57" i="55"/>
  <c r="U57" i="55"/>
  <c r="T57" i="55"/>
  <c r="AN56" i="55"/>
  <c r="AM56" i="55"/>
  <c r="Z56" i="55"/>
  <c r="U56" i="55"/>
  <c r="T56" i="55"/>
  <c r="AN55" i="55"/>
  <c r="AM55" i="55"/>
  <c r="Z55" i="55"/>
  <c r="U55" i="55"/>
  <c r="T55" i="55"/>
  <c r="AN54" i="55"/>
  <c r="AM54" i="55"/>
  <c r="Z54" i="55"/>
  <c r="U54" i="55"/>
  <c r="T54" i="55"/>
  <c r="AN53" i="55"/>
  <c r="AM53" i="55"/>
  <c r="Z53" i="55"/>
  <c r="U53" i="55"/>
  <c r="T53" i="55"/>
  <c r="AN52" i="55"/>
  <c r="AM52" i="55"/>
  <c r="Z52" i="55"/>
  <c r="U52" i="55"/>
  <c r="T52" i="55"/>
  <c r="AN51" i="55"/>
  <c r="AM51" i="55"/>
  <c r="Z51" i="55"/>
  <c r="U51" i="55"/>
  <c r="T51" i="55"/>
  <c r="AN50" i="55"/>
  <c r="AM50" i="55"/>
  <c r="Z50" i="55"/>
  <c r="U50" i="55"/>
  <c r="T50" i="55"/>
  <c r="AN49" i="55"/>
  <c r="AM49" i="55"/>
  <c r="Z49" i="55"/>
  <c r="U49" i="55"/>
  <c r="T49" i="55"/>
  <c r="AN48" i="55"/>
  <c r="AM48" i="55"/>
  <c r="Z48" i="55"/>
  <c r="U48" i="55"/>
  <c r="T48" i="55"/>
  <c r="AN47" i="55"/>
  <c r="AM47" i="55"/>
  <c r="Z47" i="55"/>
  <c r="U47" i="55"/>
  <c r="T47" i="55"/>
  <c r="AN46" i="55"/>
  <c r="AM46" i="55"/>
  <c r="Z46" i="55"/>
  <c r="U46" i="55"/>
  <c r="T46" i="55"/>
  <c r="AN45" i="55"/>
  <c r="AM45" i="55"/>
  <c r="Z45" i="55"/>
  <c r="U45" i="55"/>
  <c r="T45" i="55"/>
  <c r="AN44" i="55"/>
  <c r="AM44" i="55"/>
  <c r="Z44" i="55"/>
  <c r="U44" i="55"/>
  <c r="T44" i="55"/>
  <c r="AN43" i="55"/>
  <c r="AM43" i="55"/>
  <c r="AA43" i="55"/>
  <c r="Z43" i="55"/>
  <c r="U43" i="55"/>
  <c r="T43" i="55"/>
  <c r="AN42" i="55"/>
  <c r="AM42" i="55"/>
  <c r="AA42" i="55"/>
  <c r="Z42" i="55"/>
  <c r="U42" i="55"/>
  <c r="T42" i="55"/>
  <c r="AN41" i="55"/>
  <c r="AM41" i="55"/>
  <c r="AA41" i="55"/>
  <c r="Z41" i="55"/>
  <c r="U41" i="55"/>
  <c r="T41" i="55"/>
  <c r="U40" i="55"/>
  <c r="U38" i="55"/>
  <c r="AN37" i="55"/>
  <c r="AM37" i="55"/>
  <c r="Z37" i="55"/>
  <c r="U37" i="55"/>
  <c r="AN36" i="55"/>
  <c r="AM36" i="55"/>
  <c r="Z36" i="55"/>
  <c r="U36" i="55"/>
  <c r="T36" i="55"/>
  <c r="AM35" i="55"/>
  <c r="Z35" i="55"/>
  <c r="U35" i="55"/>
  <c r="T35" i="55"/>
  <c r="AN34" i="55"/>
  <c r="AM34" i="55"/>
  <c r="Z34" i="55"/>
  <c r="U34" i="55"/>
  <c r="T34" i="55"/>
  <c r="AN33" i="55"/>
  <c r="AM33" i="55"/>
  <c r="Z33" i="55"/>
  <c r="U33" i="55"/>
  <c r="T33" i="55"/>
  <c r="AN32" i="55"/>
  <c r="AM32" i="55"/>
  <c r="Z32" i="55"/>
  <c r="U32" i="55"/>
  <c r="T32" i="55"/>
  <c r="AN31" i="55"/>
  <c r="AM31" i="55"/>
  <c r="Z31" i="55"/>
  <c r="U31" i="55"/>
  <c r="T31" i="55"/>
  <c r="AN30" i="55"/>
  <c r="AM30" i="55"/>
  <c r="Z30" i="55"/>
  <c r="U30" i="55"/>
  <c r="T30" i="55"/>
  <c r="AN29" i="55"/>
  <c r="AM29" i="55"/>
  <c r="Z29" i="55"/>
  <c r="U29" i="55"/>
  <c r="T29" i="55"/>
  <c r="AN28" i="55"/>
  <c r="AM28" i="55"/>
  <c r="Z28" i="55"/>
  <c r="U28" i="55"/>
  <c r="T28" i="55"/>
  <c r="AN27" i="55"/>
  <c r="AM27" i="55"/>
  <c r="Z27" i="55"/>
  <c r="U27" i="55"/>
  <c r="T27" i="55"/>
  <c r="AN26" i="55"/>
  <c r="AM26" i="55"/>
  <c r="Z26" i="55"/>
  <c r="U26" i="55"/>
  <c r="T26" i="55"/>
  <c r="AN25" i="55"/>
  <c r="AM25" i="55"/>
  <c r="Z25" i="55"/>
  <c r="U25" i="55"/>
  <c r="T25" i="55"/>
  <c r="AN24" i="55"/>
  <c r="AM24" i="55"/>
  <c r="Z24" i="55"/>
  <c r="U24" i="55"/>
  <c r="T24" i="55"/>
  <c r="AN23" i="55"/>
  <c r="AM23" i="55"/>
  <c r="Z23" i="55"/>
  <c r="U23" i="55"/>
  <c r="T23" i="55"/>
  <c r="AN22" i="55"/>
  <c r="AM22" i="55"/>
  <c r="Z22" i="55"/>
  <c r="U22" i="55"/>
  <c r="T22" i="55"/>
  <c r="AN21" i="55"/>
  <c r="AM21" i="55"/>
  <c r="Z21" i="55"/>
  <c r="U21" i="55"/>
  <c r="T21" i="55"/>
  <c r="AN20" i="55"/>
  <c r="AM20" i="55"/>
  <c r="Z20" i="55"/>
  <c r="U20" i="55"/>
  <c r="T20" i="55"/>
  <c r="AN19" i="55"/>
  <c r="AM19" i="55"/>
  <c r="Z19" i="55"/>
  <c r="U19" i="55"/>
  <c r="T19" i="55"/>
  <c r="AN18" i="55"/>
  <c r="AM18" i="55"/>
  <c r="Z18" i="55"/>
  <c r="U18" i="55"/>
  <c r="T18" i="55"/>
  <c r="AN17" i="55"/>
  <c r="AM17" i="55"/>
  <c r="Z17" i="55"/>
  <c r="U17" i="55"/>
  <c r="T17" i="55"/>
  <c r="AN16" i="55"/>
  <c r="AM16" i="55"/>
  <c r="Z16" i="55"/>
  <c r="U16" i="55"/>
  <c r="T16" i="55"/>
  <c r="AN15" i="55"/>
  <c r="AM15" i="55"/>
  <c r="Z15" i="55"/>
  <c r="U15" i="55"/>
  <c r="T15" i="55"/>
  <c r="AN14" i="55"/>
  <c r="AM14" i="55"/>
  <c r="AA14" i="55"/>
  <c r="Z14" i="55"/>
  <c r="U14" i="55"/>
  <c r="T14" i="55"/>
  <c r="AN13" i="55"/>
  <c r="AM13" i="55"/>
  <c r="AA13" i="55"/>
  <c r="Z13" i="55"/>
  <c r="U13" i="55"/>
  <c r="T13" i="55"/>
  <c r="AN12" i="55"/>
  <c r="AM12" i="55"/>
  <c r="AA12" i="55"/>
  <c r="Z12" i="55"/>
  <c r="U12" i="55"/>
  <c r="T12" i="55"/>
  <c r="U11" i="55"/>
  <c r="AN9" i="55"/>
  <c r="AM9" i="55"/>
  <c r="AA9" i="55"/>
  <c r="Z9" i="55"/>
  <c r="U9" i="55"/>
  <c r="T9" i="55"/>
  <c r="AM6" i="55"/>
  <c r="Z6" i="55"/>
  <c r="T6" i="55"/>
  <c r="AM3" i="55"/>
  <c r="Z3" i="55"/>
  <c r="T3" i="55"/>
  <c r="U100" i="54"/>
  <c r="U95" i="54"/>
  <c r="U94" i="54"/>
  <c r="U93" i="54"/>
  <c r="T93" i="54"/>
  <c r="U92" i="54"/>
  <c r="T92" i="54"/>
  <c r="U91" i="54"/>
  <c r="T91" i="54"/>
  <c r="U90" i="54"/>
  <c r="T90" i="54"/>
  <c r="U89" i="54"/>
  <c r="T89" i="54"/>
  <c r="U88" i="54"/>
  <c r="T88" i="54"/>
  <c r="U87" i="54"/>
  <c r="T87" i="54"/>
  <c r="U86" i="54"/>
  <c r="T86" i="54"/>
  <c r="U85" i="54"/>
  <c r="T85" i="54"/>
  <c r="U84" i="54"/>
  <c r="T84" i="54"/>
  <c r="U83" i="54"/>
  <c r="T83" i="54"/>
  <c r="U82" i="54"/>
  <c r="T82" i="54"/>
  <c r="U81" i="54"/>
  <c r="T81" i="54"/>
  <c r="U80" i="54"/>
  <c r="T80" i="54"/>
  <c r="U79" i="54"/>
  <c r="T79" i="54"/>
  <c r="U78" i="54"/>
  <c r="T78" i="54"/>
  <c r="U77" i="54"/>
  <c r="T77" i="54"/>
  <c r="U76" i="54"/>
  <c r="T76" i="54"/>
  <c r="U75" i="54"/>
  <c r="T75" i="54"/>
  <c r="U74" i="54"/>
  <c r="T74" i="54"/>
  <c r="U73" i="54"/>
  <c r="T73" i="54"/>
  <c r="U72" i="54"/>
  <c r="T72" i="54"/>
  <c r="U71" i="54"/>
  <c r="T71" i="54"/>
  <c r="U70" i="54"/>
  <c r="T70" i="54"/>
  <c r="U69" i="54"/>
  <c r="T69" i="54"/>
  <c r="U68" i="54"/>
  <c r="U66" i="54"/>
  <c r="U65" i="54"/>
  <c r="U64" i="54"/>
  <c r="T64" i="54"/>
  <c r="U63" i="54"/>
  <c r="T63" i="54"/>
  <c r="U62" i="54"/>
  <c r="T62" i="54"/>
  <c r="U61" i="54"/>
  <c r="T61" i="54"/>
  <c r="U60" i="54"/>
  <c r="T60" i="54"/>
  <c r="U59" i="54"/>
  <c r="T59" i="54"/>
  <c r="U58" i="54"/>
  <c r="T58" i="54"/>
  <c r="U57" i="54"/>
  <c r="T57" i="54"/>
  <c r="U56" i="54"/>
  <c r="T56" i="54"/>
  <c r="U55" i="54"/>
  <c r="T55" i="54"/>
  <c r="U54" i="54"/>
  <c r="T54" i="54"/>
  <c r="U53" i="54"/>
  <c r="T53" i="54"/>
  <c r="U52" i="54"/>
  <c r="T52" i="54"/>
  <c r="U51" i="54"/>
  <c r="T51" i="54"/>
  <c r="U50" i="54"/>
  <c r="T50" i="54"/>
  <c r="U49" i="54"/>
  <c r="T49" i="54"/>
  <c r="U48" i="54"/>
  <c r="T48" i="54"/>
  <c r="U47" i="54"/>
  <c r="T47" i="54"/>
  <c r="U46" i="54"/>
  <c r="T46" i="54"/>
  <c r="U45" i="54"/>
  <c r="T45" i="54"/>
  <c r="U44" i="54"/>
  <c r="T44" i="54"/>
  <c r="U43" i="54"/>
  <c r="T43" i="54"/>
  <c r="U42" i="54"/>
  <c r="T42" i="54"/>
  <c r="U41" i="54"/>
  <c r="T41" i="54"/>
  <c r="U40" i="54"/>
  <c r="T40" i="54"/>
  <c r="U39" i="54"/>
  <c r="U37" i="54"/>
  <c r="U36" i="54"/>
  <c r="U35" i="54"/>
  <c r="T35" i="54"/>
  <c r="U34" i="54"/>
  <c r="T34" i="54"/>
  <c r="U33" i="54"/>
  <c r="T33" i="54"/>
  <c r="U32" i="54"/>
  <c r="T32" i="54"/>
  <c r="U31" i="54"/>
  <c r="T31" i="54"/>
  <c r="U30" i="54"/>
  <c r="T30" i="54"/>
  <c r="U29" i="54"/>
  <c r="T29" i="54"/>
  <c r="U28" i="54"/>
  <c r="T28" i="54"/>
  <c r="U27" i="54"/>
  <c r="T27" i="54"/>
  <c r="U26" i="54"/>
  <c r="T26" i="54"/>
  <c r="U25" i="54"/>
  <c r="T25" i="54"/>
  <c r="U24" i="54"/>
  <c r="T24" i="54"/>
  <c r="U23" i="54"/>
  <c r="T23" i="54"/>
  <c r="U22" i="54"/>
  <c r="T22" i="54"/>
  <c r="U21" i="54"/>
  <c r="T21" i="54"/>
  <c r="U20" i="54"/>
  <c r="T20" i="54"/>
  <c r="U19" i="54"/>
  <c r="T19" i="54"/>
  <c r="U18" i="54"/>
  <c r="T18" i="54"/>
  <c r="U17" i="54"/>
  <c r="T17" i="54"/>
  <c r="U16" i="54"/>
  <c r="T16" i="54"/>
  <c r="U15" i="54"/>
  <c r="T15" i="54"/>
  <c r="U14" i="54"/>
  <c r="T14" i="54"/>
  <c r="U13" i="54"/>
  <c r="T13" i="54"/>
  <c r="U12" i="54"/>
  <c r="T12" i="54"/>
  <c r="U11" i="54"/>
  <c r="T11" i="54"/>
  <c r="U10" i="54"/>
  <c r="U8" i="54"/>
  <c r="T8" i="54"/>
  <c r="T5" i="54"/>
  <c r="T3" i="54"/>
  <c r="U157" i="52"/>
  <c r="U152" i="52"/>
  <c r="U151" i="52"/>
  <c r="U150" i="52"/>
  <c r="T150" i="52"/>
  <c r="U149" i="52"/>
  <c r="T149" i="52"/>
  <c r="U148" i="52"/>
  <c r="T148" i="52"/>
  <c r="U147" i="52"/>
  <c r="T147" i="52"/>
  <c r="U146" i="52"/>
  <c r="T146" i="52"/>
  <c r="U145" i="52"/>
  <c r="T145" i="52"/>
  <c r="U144" i="52"/>
  <c r="T144" i="52"/>
  <c r="U143" i="52"/>
  <c r="T143" i="52"/>
  <c r="U142" i="52"/>
  <c r="T142" i="52"/>
  <c r="U141" i="52"/>
  <c r="T141" i="52"/>
  <c r="U140" i="52"/>
  <c r="T140" i="52"/>
  <c r="U139" i="52"/>
  <c r="T139" i="52"/>
  <c r="U138" i="52"/>
  <c r="T138" i="52"/>
  <c r="U137" i="52"/>
  <c r="T137" i="52"/>
  <c r="U136" i="52"/>
  <c r="T136" i="52"/>
  <c r="U135" i="52"/>
  <c r="T135" i="52"/>
  <c r="U134" i="52"/>
  <c r="T134" i="52"/>
  <c r="U133" i="52"/>
  <c r="T133" i="52"/>
  <c r="U132" i="52"/>
  <c r="T132" i="52"/>
  <c r="U131" i="52"/>
  <c r="T131" i="52"/>
  <c r="U130" i="52"/>
  <c r="T130" i="52"/>
  <c r="U129" i="52"/>
  <c r="T129" i="52"/>
  <c r="U128" i="52"/>
  <c r="T128" i="52"/>
  <c r="U127" i="52"/>
  <c r="T127" i="52"/>
  <c r="U126" i="52"/>
  <c r="T126" i="52"/>
  <c r="U125" i="52"/>
  <c r="U123" i="52"/>
  <c r="U122" i="52"/>
  <c r="U121" i="52"/>
  <c r="T121" i="52"/>
  <c r="U120" i="52"/>
  <c r="T120" i="52"/>
  <c r="U119" i="52"/>
  <c r="T119" i="52"/>
  <c r="U118" i="52"/>
  <c r="T118" i="52"/>
  <c r="U117" i="52"/>
  <c r="T117" i="52"/>
  <c r="U116" i="52"/>
  <c r="T116" i="52"/>
  <c r="U115" i="52"/>
  <c r="T115" i="52"/>
  <c r="U114" i="52"/>
  <c r="T114" i="52"/>
  <c r="U113" i="52"/>
  <c r="T113" i="52"/>
  <c r="U112" i="52"/>
  <c r="T112" i="52"/>
  <c r="U111" i="52"/>
  <c r="T111" i="52"/>
  <c r="U110" i="52"/>
  <c r="T110" i="52"/>
  <c r="U109" i="52"/>
  <c r="T109" i="52"/>
  <c r="U108" i="52"/>
  <c r="T108" i="52"/>
  <c r="U107" i="52"/>
  <c r="T107" i="52"/>
  <c r="U106" i="52"/>
  <c r="T106" i="52"/>
  <c r="U105" i="52"/>
  <c r="T105" i="52"/>
  <c r="U104" i="52"/>
  <c r="T104" i="52"/>
  <c r="U103" i="52"/>
  <c r="T103" i="52"/>
  <c r="U102" i="52"/>
  <c r="T102" i="52"/>
  <c r="U101" i="52"/>
  <c r="T101" i="52"/>
  <c r="U100" i="52"/>
  <c r="T100" i="52"/>
  <c r="U99" i="52"/>
  <c r="T99" i="52"/>
  <c r="U98" i="52"/>
  <c r="T98" i="52"/>
  <c r="U97" i="52"/>
  <c r="T97" i="52"/>
  <c r="U96" i="52"/>
  <c r="U94" i="52"/>
  <c r="U93" i="52"/>
  <c r="U92" i="52"/>
  <c r="T92" i="52"/>
  <c r="U91" i="52"/>
  <c r="T91" i="52"/>
  <c r="U90" i="52"/>
  <c r="T90" i="52"/>
  <c r="U89" i="52"/>
  <c r="T89" i="52"/>
  <c r="U88" i="52"/>
  <c r="T88" i="52"/>
  <c r="U87" i="52"/>
  <c r="T87" i="52"/>
  <c r="U86" i="52"/>
  <c r="T86" i="52"/>
  <c r="U85" i="52"/>
  <c r="T85" i="52"/>
  <c r="U84" i="52"/>
  <c r="T84" i="52"/>
  <c r="U83" i="52"/>
  <c r="T83" i="52"/>
  <c r="U82" i="52"/>
  <c r="T82" i="52"/>
  <c r="U81" i="52"/>
  <c r="T81" i="52"/>
  <c r="U80" i="52"/>
  <c r="T80" i="52"/>
  <c r="U79" i="52"/>
  <c r="T79" i="52"/>
  <c r="U78" i="52"/>
  <c r="T78" i="52"/>
  <c r="U77" i="52"/>
  <c r="T77" i="52"/>
  <c r="U76" i="52"/>
  <c r="T76" i="52"/>
  <c r="U75" i="52"/>
  <c r="T75" i="52"/>
  <c r="U74" i="52"/>
  <c r="T74" i="52"/>
  <c r="U73" i="52"/>
  <c r="T73" i="52"/>
  <c r="U72" i="52"/>
  <c r="T72" i="52"/>
  <c r="U71" i="52"/>
  <c r="T71" i="52"/>
  <c r="U70" i="52"/>
  <c r="T70" i="52"/>
  <c r="U69" i="52"/>
  <c r="T69" i="52"/>
  <c r="U68" i="52"/>
  <c r="T68" i="52"/>
  <c r="U67" i="52"/>
  <c r="U65" i="52"/>
  <c r="U64" i="52"/>
  <c r="U63" i="52"/>
  <c r="T63" i="52"/>
  <c r="U62" i="52"/>
  <c r="T62" i="52"/>
  <c r="U61" i="52"/>
  <c r="T61" i="52"/>
  <c r="U60" i="52"/>
  <c r="T60" i="52"/>
  <c r="U59" i="52"/>
  <c r="T59" i="52"/>
  <c r="U58" i="52"/>
  <c r="T58" i="52"/>
  <c r="U57" i="52"/>
  <c r="T57" i="52"/>
  <c r="U56" i="52"/>
  <c r="T56" i="52"/>
  <c r="U55" i="52"/>
  <c r="T55" i="52"/>
  <c r="U54" i="52"/>
  <c r="T54" i="52"/>
  <c r="U53" i="52"/>
  <c r="T53" i="52"/>
  <c r="U52" i="52"/>
  <c r="T52" i="52"/>
  <c r="U51" i="52"/>
  <c r="T51" i="52"/>
  <c r="U50" i="52"/>
  <c r="T50" i="52"/>
  <c r="U49" i="52"/>
  <c r="T49" i="52"/>
  <c r="U48" i="52"/>
  <c r="T48" i="52"/>
  <c r="U47" i="52"/>
  <c r="T47" i="52"/>
  <c r="U46" i="52"/>
  <c r="T46" i="52"/>
  <c r="U45" i="52"/>
  <c r="T45" i="52"/>
  <c r="U44" i="52"/>
  <c r="T44" i="52"/>
  <c r="U43" i="52"/>
  <c r="T43" i="52"/>
  <c r="U42" i="52"/>
  <c r="T42" i="52"/>
  <c r="U41" i="52"/>
  <c r="T41" i="52"/>
  <c r="U40" i="52"/>
  <c r="T40" i="52"/>
  <c r="U39" i="52"/>
  <c r="T39" i="52"/>
  <c r="U38" i="52"/>
  <c r="U36" i="52"/>
  <c r="U35" i="52"/>
  <c r="U34" i="52"/>
  <c r="T34" i="52"/>
  <c r="U33" i="52"/>
  <c r="T33" i="52"/>
  <c r="U32" i="52"/>
  <c r="T32" i="52"/>
  <c r="U31" i="52"/>
  <c r="T31" i="52"/>
  <c r="U30" i="52"/>
  <c r="T30" i="52"/>
  <c r="U29" i="52"/>
  <c r="T29" i="52"/>
  <c r="U28" i="52"/>
  <c r="T28" i="52"/>
  <c r="U27" i="52"/>
  <c r="T27" i="52"/>
  <c r="U26" i="52"/>
  <c r="T26" i="52"/>
  <c r="U25" i="52"/>
  <c r="T25" i="52"/>
  <c r="U24" i="52"/>
  <c r="T24" i="52"/>
  <c r="U23" i="52"/>
  <c r="T23" i="52"/>
  <c r="U22" i="52"/>
  <c r="T22" i="52"/>
  <c r="U21" i="52"/>
  <c r="T21" i="52"/>
  <c r="U20" i="52"/>
  <c r="T20" i="52"/>
  <c r="U19" i="52"/>
  <c r="T19" i="52"/>
  <c r="U18" i="52"/>
  <c r="T18" i="52"/>
  <c r="U17" i="52"/>
  <c r="T17" i="52"/>
  <c r="U16" i="52"/>
  <c r="T16" i="52"/>
  <c r="U15" i="52"/>
  <c r="T15" i="52"/>
  <c r="U14" i="52"/>
  <c r="T14" i="52"/>
  <c r="U13" i="52"/>
  <c r="T13" i="52"/>
  <c r="U12" i="52"/>
  <c r="T12" i="52"/>
  <c r="U11" i="52"/>
  <c r="T11" i="52"/>
  <c r="U10" i="52"/>
  <c r="T10" i="52"/>
  <c r="U9" i="52"/>
  <c r="U7" i="52"/>
  <c r="T7" i="52"/>
  <c r="T4" i="52"/>
  <c r="T3" i="52"/>
  <c r="U152" i="51"/>
  <c r="U151" i="51"/>
  <c r="U150" i="51"/>
  <c r="T150" i="51"/>
  <c r="U149" i="51"/>
  <c r="T149" i="51"/>
  <c r="U148" i="51"/>
  <c r="T148" i="51"/>
  <c r="U147" i="51"/>
  <c r="T147" i="51"/>
  <c r="U146" i="51"/>
  <c r="T146" i="51"/>
  <c r="U145" i="51"/>
  <c r="T145" i="51"/>
  <c r="U144" i="51"/>
  <c r="T144" i="51"/>
  <c r="U143" i="51"/>
  <c r="T143" i="51"/>
  <c r="U142" i="51"/>
  <c r="T142" i="51"/>
  <c r="U141" i="51"/>
  <c r="T141" i="51"/>
  <c r="U140" i="51"/>
  <c r="T140" i="51"/>
  <c r="U139" i="51"/>
  <c r="T139" i="51"/>
  <c r="U138" i="51"/>
  <c r="T138" i="51"/>
  <c r="U137" i="51"/>
  <c r="T137" i="51"/>
  <c r="U136" i="51"/>
  <c r="T136" i="51"/>
  <c r="U135" i="51"/>
  <c r="T135" i="51"/>
  <c r="U134" i="51"/>
  <c r="T134" i="51"/>
  <c r="U133" i="51"/>
  <c r="T133" i="51"/>
  <c r="U132" i="51"/>
  <c r="T132" i="51"/>
  <c r="U131" i="51"/>
  <c r="T131" i="51"/>
  <c r="U130" i="51"/>
  <c r="T130" i="51"/>
  <c r="U129" i="51"/>
  <c r="T129" i="51"/>
  <c r="U128" i="51"/>
  <c r="T128" i="51"/>
  <c r="U127" i="51"/>
  <c r="T127" i="51"/>
  <c r="U126" i="51"/>
  <c r="T126" i="51"/>
  <c r="U125" i="51"/>
  <c r="U123" i="51"/>
  <c r="U122" i="51"/>
  <c r="U121" i="51"/>
  <c r="T121" i="51"/>
  <c r="U120" i="51"/>
  <c r="T120" i="51"/>
  <c r="U119" i="51"/>
  <c r="T119" i="51"/>
  <c r="U118" i="51"/>
  <c r="T118" i="51"/>
  <c r="U117" i="51"/>
  <c r="T117" i="51"/>
  <c r="U116" i="51"/>
  <c r="T116" i="51"/>
  <c r="U115" i="51"/>
  <c r="T115" i="51"/>
  <c r="U114" i="51"/>
  <c r="T114" i="51"/>
  <c r="U113" i="51"/>
  <c r="T113" i="51"/>
  <c r="U112" i="51"/>
  <c r="T112" i="51"/>
  <c r="U111" i="51"/>
  <c r="T111" i="51"/>
  <c r="U110" i="51"/>
  <c r="T110" i="51"/>
  <c r="U109" i="51"/>
  <c r="T109" i="51"/>
  <c r="U108" i="51"/>
  <c r="T108" i="51"/>
  <c r="U107" i="51"/>
  <c r="T107" i="51"/>
  <c r="U106" i="51"/>
  <c r="T106" i="51"/>
  <c r="U105" i="51"/>
  <c r="T105" i="51"/>
  <c r="U104" i="51"/>
  <c r="T104" i="51"/>
  <c r="U103" i="51"/>
  <c r="T103" i="51"/>
  <c r="U102" i="51"/>
  <c r="T102" i="51"/>
  <c r="U101" i="51"/>
  <c r="T101" i="51"/>
  <c r="U100" i="51"/>
  <c r="T100" i="51"/>
  <c r="U99" i="51"/>
  <c r="T99" i="51"/>
  <c r="U98" i="51"/>
  <c r="T98" i="51"/>
  <c r="U97" i="51"/>
  <c r="T97" i="51"/>
  <c r="U96" i="51"/>
  <c r="U94" i="51"/>
  <c r="U93" i="51"/>
  <c r="U92" i="51"/>
  <c r="T92" i="51"/>
  <c r="U91" i="51"/>
  <c r="T91" i="51"/>
  <c r="U90" i="51"/>
  <c r="T90" i="51"/>
  <c r="U89" i="51"/>
  <c r="T89" i="51"/>
  <c r="U88" i="51"/>
  <c r="T88" i="51"/>
  <c r="U87" i="51"/>
  <c r="T87" i="51"/>
  <c r="U86" i="51"/>
  <c r="T86" i="51"/>
  <c r="U85" i="51"/>
  <c r="T85" i="51"/>
  <c r="U84" i="51"/>
  <c r="T84" i="51"/>
  <c r="U83" i="51"/>
  <c r="T83" i="51"/>
  <c r="U82" i="51"/>
  <c r="T82" i="51"/>
  <c r="U81" i="51"/>
  <c r="T81" i="51"/>
  <c r="U80" i="51"/>
  <c r="T80" i="51"/>
  <c r="U79" i="51"/>
  <c r="T79" i="51"/>
  <c r="U78" i="51"/>
  <c r="T78" i="51"/>
  <c r="U77" i="51"/>
  <c r="T77" i="51"/>
  <c r="U76" i="51"/>
  <c r="T76" i="51"/>
  <c r="U75" i="51"/>
  <c r="T75" i="51"/>
  <c r="U74" i="51"/>
  <c r="T74" i="51"/>
  <c r="U73" i="51"/>
  <c r="T73" i="51"/>
  <c r="U72" i="51"/>
  <c r="T72" i="51"/>
  <c r="U71" i="51"/>
  <c r="T71" i="51"/>
  <c r="U70" i="51"/>
  <c r="T70" i="51"/>
  <c r="U69" i="51"/>
  <c r="T69" i="51"/>
  <c r="U68" i="51"/>
  <c r="T68" i="51"/>
  <c r="U67" i="51"/>
  <c r="U65" i="51"/>
  <c r="U64" i="51"/>
  <c r="U63" i="51"/>
  <c r="T63" i="51"/>
  <c r="U62" i="51"/>
  <c r="T62" i="51"/>
  <c r="U61" i="51"/>
  <c r="T61" i="51"/>
  <c r="U60" i="51"/>
  <c r="T60" i="51"/>
  <c r="U59" i="51"/>
  <c r="T59" i="51"/>
  <c r="U58" i="51"/>
  <c r="T58" i="51"/>
  <c r="U57" i="51"/>
  <c r="T57" i="51"/>
  <c r="U56" i="51"/>
  <c r="T56" i="51"/>
  <c r="U55" i="51"/>
  <c r="T55" i="51"/>
  <c r="U54" i="51"/>
  <c r="T54" i="51"/>
  <c r="U53" i="51"/>
  <c r="T53" i="51"/>
  <c r="U52" i="51"/>
  <c r="T52" i="51"/>
  <c r="U51" i="51"/>
  <c r="T51" i="51"/>
  <c r="U50" i="51"/>
  <c r="T50" i="51"/>
  <c r="U49" i="51"/>
  <c r="T49" i="51"/>
  <c r="U48" i="51"/>
  <c r="T48" i="51"/>
  <c r="U47" i="51"/>
  <c r="T47" i="51"/>
  <c r="U46" i="51"/>
  <c r="T46" i="51"/>
  <c r="U45" i="51"/>
  <c r="T45" i="51"/>
  <c r="U44" i="51"/>
  <c r="T44" i="51"/>
  <c r="U43" i="51"/>
  <c r="T43" i="51"/>
  <c r="U42" i="51"/>
  <c r="T42" i="51"/>
  <c r="U41" i="51"/>
  <c r="T41" i="51"/>
  <c r="U40" i="51"/>
  <c r="T40" i="51"/>
  <c r="U39" i="51"/>
  <c r="T39" i="51"/>
  <c r="U38" i="51"/>
  <c r="U36" i="51"/>
  <c r="U35" i="51"/>
  <c r="U34" i="51"/>
  <c r="T34" i="51"/>
  <c r="U33" i="51"/>
  <c r="T33" i="51"/>
  <c r="U32" i="51"/>
  <c r="T32" i="51"/>
  <c r="U31" i="51"/>
  <c r="T31" i="51"/>
  <c r="U30" i="51"/>
  <c r="T30" i="51"/>
  <c r="U29" i="51"/>
  <c r="T29" i="51"/>
  <c r="U28" i="51"/>
  <c r="T28" i="51"/>
  <c r="U27" i="51"/>
  <c r="T27" i="51"/>
  <c r="U26" i="51"/>
  <c r="T26" i="51"/>
  <c r="U25" i="51"/>
  <c r="T25" i="51"/>
  <c r="U24" i="51"/>
  <c r="T24" i="51"/>
  <c r="U23" i="51"/>
  <c r="T23" i="51"/>
  <c r="U22" i="51"/>
  <c r="T22" i="51"/>
  <c r="U21" i="51"/>
  <c r="T21" i="51"/>
  <c r="U20" i="51"/>
  <c r="T20" i="51"/>
  <c r="U19" i="51"/>
  <c r="T19" i="51"/>
  <c r="U18" i="51"/>
  <c r="T18" i="51"/>
  <c r="U17" i="51"/>
  <c r="T17" i="51"/>
  <c r="U16" i="51"/>
  <c r="T16" i="51"/>
  <c r="U15" i="51"/>
  <c r="T15" i="51"/>
  <c r="U14" i="51"/>
  <c r="T14" i="51"/>
  <c r="U13" i="51"/>
  <c r="T13" i="51"/>
  <c r="U12" i="51"/>
  <c r="T12" i="51"/>
  <c r="U11" i="51"/>
  <c r="T11" i="51"/>
  <c r="U10" i="51"/>
  <c r="T10" i="51"/>
  <c r="U9" i="51"/>
  <c r="U7" i="51"/>
  <c r="T7" i="51"/>
  <c r="T4" i="51"/>
  <c r="V158" i="50"/>
  <c r="V153" i="50"/>
  <c r="V152" i="50"/>
  <c r="V151" i="50"/>
  <c r="U151" i="50"/>
  <c r="V150" i="50"/>
  <c r="U150" i="50"/>
  <c r="V149" i="50"/>
  <c r="U149" i="50"/>
  <c r="V148" i="50"/>
  <c r="U148" i="50"/>
  <c r="V147" i="50"/>
  <c r="U147" i="50"/>
  <c r="V146" i="50"/>
  <c r="U146" i="50"/>
  <c r="V145" i="50"/>
  <c r="U145" i="50"/>
  <c r="V144" i="50"/>
  <c r="U144" i="50"/>
  <c r="V143" i="50"/>
  <c r="U143" i="50"/>
  <c r="V142" i="50"/>
  <c r="U142" i="50"/>
  <c r="V141" i="50"/>
  <c r="U141" i="50"/>
  <c r="V140" i="50"/>
  <c r="U140" i="50"/>
  <c r="V139" i="50"/>
  <c r="U139" i="50"/>
  <c r="V138" i="50"/>
  <c r="U138" i="50"/>
  <c r="V137" i="50"/>
  <c r="U137" i="50"/>
  <c r="V136" i="50"/>
  <c r="U136" i="50"/>
  <c r="V135" i="50"/>
  <c r="U135" i="50"/>
  <c r="V134" i="50"/>
  <c r="U134" i="50"/>
  <c r="V133" i="50"/>
  <c r="U133" i="50"/>
  <c r="V132" i="50"/>
  <c r="U132" i="50"/>
  <c r="V131" i="50"/>
  <c r="U131" i="50"/>
  <c r="V130" i="50"/>
  <c r="U130" i="50"/>
  <c r="V129" i="50"/>
  <c r="U129" i="50"/>
  <c r="V128" i="50"/>
  <c r="U128" i="50"/>
  <c r="V127" i="50"/>
  <c r="U127" i="50"/>
  <c r="V126" i="50"/>
  <c r="V124" i="50"/>
  <c r="V123" i="50"/>
  <c r="V122" i="50"/>
  <c r="U122" i="50"/>
  <c r="V121" i="50"/>
  <c r="U121" i="50"/>
  <c r="V120" i="50"/>
  <c r="U120" i="50"/>
  <c r="V119" i="50"/>
  <c r="U119" i="50"/>
  <c r="V118" i="50"/>
  <c r="U118" i="50"/>
  <c r="V117" i="50"/>
  <c r="U117" i="50"/>
  <c r="V116" i="50"/>
  <c r="U116" i="50"/>
  <c r="V115" i="50"/>
  <c r="U115" i="50"/>
  <c r="V114" i="50"/>
  <c r="U114" i="50"/>
  <c r="V113" i="50"/>
  <c r="U113" i="50"/>
  <c r="V112" i="50"/>
  <c r="U112" i="50"/>
  <c r="V111" i="50"/>
  <c r="U111" i="50"/>
  <c r="V110" i="50"/>
  <c r="U110" i="50"/>
  <c r="V109" i="50"/>
  <c r="U109" i="50"/>
  <c r="V108" i="50"/>
  <c r="U108" i="50"/>
  <c r="V107" i="50"/>
  <c r="U107" i="50"/>
  <c r="V106" i="50"/>
  <c r="U106" i="50"/>
  <c r="V105" i="50"/>
  <c r="U105" i="50"/>
  <c r="V104" i="50"/>
  <c r="U104" i="50"/>
  <c r="V103" i="50"/>
  <c r="U103" i="50"/>
  <c r="V102" i="50"/>
  <c r="U102" i="50"/>
  <c r="V101" i="50"/>
  <c r="U101" i="50"/>
  <c r="V100" i="50"/>
  <c r="U100" i="50"/>
  <c r="V99" i="50"/>
  <c r="U99" i="50"/>
  <c r="V98" i="50"/>
  <c r="U98" i="50"/>
  <c r="V97" i="50"/>
  <c r="V95" i="50"/>
  <c r="V94" i="50"/>
  <c r="V93" i="50"/>
  <c r="U93" i="50"/>
  <c r="V92" i="50"/>
  <c r="U92" i="50"/>
  <c r="V91" i="50"/>
  <c r="U91" i="50"/>
  <c r="V90" i="50"/>
  <c r="U90" i="50"/>
  <c r="V89" i="50"/>
  <c r="U89" i="50"/>
  <c r="V88" i="50"/>
  <c r="U88" i="50"/>
  <c r="V87" i="50"/>
  <c r="U87" i="50"/>
  <c r="V86" i="50"/>
  <c r="U86" i="50"/>
  <c r="V85" i="50"/>
  <c r="U85" i="50"/>
  <c r="V84" i="50"/>
  <c r="U84" i="50"/>
  <c r="V83" i="50"/>
  <c r="U83" i="50"/>
  <c r="V82" i="50"/>
  <c r="U82" i="50"/>
  <c r="V81" i="50"/>
  <c r="U81" i="50"/>
  <c r="V80" i="50"/>
  <c r="U80" i="50"/>
  <c r="V79" i="50"/>
  <c r="U79" i="50"/>
  <c r="V78" i="50"/>
  <c r="U78" i="50"/>
  <c r="V77" i="50"/>
  <c r="U77" i="50"/>
  <c r="V76" i="50"/>
  <c r="U76" i="50"/>
  <c r="V75" i="50"/>
  <c r="U75" i="50"/>
  <c r="V74" i="50"/>
  <c r="U74" i="50"/>
  <c r="V73" i="50"/>
  <c r="U73" i="50"/>
  <c r="V72" i="50"/>
  <c r="U72" i="50"/>
  <c r="V71" i="50"/>
  <c r="U71" i="50"/>
  <c r="V70" i="50"/>
  <c r="U70" i="50"/>
  <c r="V69" i="50"/>
  <c r="U69" i="50"/>
  <c r="V68" i="50"/>
  <c r="V66" i="50"/>
  <c r="V65" i="50"/>
  <c r="V64" i="50"/>
  <c r="U64" i="50"/>
  <c r="V63" i="50"/>
  <c r="U63" i="50"/>
  <c r="V62" i="50"/>
  <c r="U62" i="50"/>
  <c r="V61" i="50"/>
  <c r="U61" i="50"/>
  <c r="V60" i="50"/>
  <c r="U60" i="50"/>
  <c r="V59" i="50"/>
  <c r="U59" i="50"/>
  <c r="V58" i="50"/>
  <c r="U58" i="50"/>
  <c r="V57" i="50"/>
  <c r="U57" i="50"/>
  <c r="V56" i="50"/>
  <c r="U56" i="50"/>
  <c r="V55" i="50"/>
  <c r="U55" i="50"/>
  <c r="V54" i="50"/>
  <c r="U54" i="50"/>
  <c r="V53" i="50"/>
  <c r="U53" i="50"/>
  <c r="V52" i="50"/>
  <c r="U52" i="50"/>
  <c r="V51" i="50"/>
  <c r="U51" i="50"/>
  <c r="V50" i="50"/>
  <c r="U50" i="50"/>
  <c r="V49" i="50"/>
  <c r="U49" i="50"/>
  <c r="V48" i="50"/>
  <c r="U48" i="50"/>
  <c r="V47" i="50"/>
  <c r="U47" i="50"/>
  <c r="V46" i="50"/>
  <c r="U46" i="50"/>
  <c r="V45" i="50"/>
  <c r="U45" i="50"/>
  <c r="V44" i="50"/>
  <c r="U44" i="50"/>
  <c r="V43" i="50"/>
  <c r="U43" i="50"/>
  <c r="V42" i="50"/>
  <c r="U42" i="50"/>
  <c r="V41" i="50"/>
  <c r="U41" i="50"/>
  <c r="V40" i="50"/>
  <c r="U40" i="50"/>
  <c r="V39" i="50"/>
  <c r="V37" i="50"/>
  <c r="V36" i="50"/>
  <c r="V35" i="50"/>
  <c r="U35" i="50"/>
  <c r="V34" i="50"/>
  <c r="U34" i="50"/>
  <c r="V33" i="50"/>
  <c r="U33" i="50"/>
  <c r="V32" i="50"/>
  <c r="U32" i="50"/>
  <c r="V31" i="50"/>
  <c r="U31" i="50"/>
  <c r="V30" i="50"/>
  <c r="U30" i="50"/>
  <c r="V29" i="50"/>
  <c r="U29" i="50"/>
  <c r="V28" i="50"/>
  <c r="U28" i="50"/>
  <c r="V27" i="50"/>
  <c r="U27" i="50"/>
  <c r="V26" i="50"/>
  <c r="U26" i="50"/>
  <c r="V25" i="50"/>
  <c r="U25" i="50"/>
  <c r="V24" i="50"/>
  <c r="U24" i="50"/>
  <c r="V23" i="50"/>
  <c r="U23" i="50"/>
  <c r="V22" i="50"/>
  <c r="U22" i="50"/>
  <c r="V21" i="50"/>
  <c r="U21" i="50"/>
  <c r="V20" i="50"/>
  <c r="U20" i="50"/>
  <c r="V19" i="50"/>
  <c r="U19" i="50"/>
  <c r="V18" i="50"/>
  <c r="U18" i="50"/>
  <c r="V17" i="50"/>
  <c r="U17" i="50"/>
  <c r="V16" i="50"/>
  <c r="U16" i="50"/>
  <c r="V15" i="50"/>
  <c r="U15" i="50"/>
  <c r="V14" i="50"/>
  <c r="U14" i="50"/>
  <c r="V13" i="50"/>
  <c r="U13" i="50"/>
  <c r="V12" i="50"/>
  <c r="U12" i="50"/>
  <c r="V11" i="50"/>
  <c r="U11" i="50"/>
  <c r="V10" i="50"/>
  <c r="U5" i="50"/>
  <c r="U4" i="50"/>
  <c r="U1" i="50"/>
  <c r="C63" i="28"/>
  <c r="F92" i="47"/>
  <c r="F60" i="46"/>
  <c r="F61" i="46"/>
  <c r="F62" i="46" s="1"/>
  <c r="F63" i="46" s="1"/>
  <c r="F64" i="46" s="1"/>
  <c r="E60" i="46"/>
  <c r="E61" i="46" s="1"/>
  <c r="E62" i="46" s="1"/>
  <c r="E63" i="46" s="1"/>
  <c r="E64" i="46" s="1"/>
  <c r="F66" i="28"/>
  <c r="B52" i="12"/>
  <c r="B27" i="12"/>
  <c r="R109" i="16"/>
  <c r="P109" i="16"/>
  <c r="I157" i="15"/>
  <c r="I150" i="15"/>
  <c r="I108" i="15"/>
  <c r="E87" i="14"/>
  <c r="E86" i="14"/>
  <c r="E84" i="14"/>
  <c r="E83" i="14"/>
  <c r="E81" i="14"/>
  <c r="E80" i="14"/>
  <c r="E77" i="14"/>
  <c r="E75" i="14"/>
  <c r="E74" i="14"/>
  <c r="E72" i="14"/>
  <c r="E71" i="14"/>
  <c r="E50" i="14"/>
  <c r="E49" i="14"/>
  <c r="E47" i="14"/>
  <c r="E46" i="14"/>
  <c r="E44" i="14"/>
  <c r="E43" i="14"/>
  <c r="E40" i="14"/>
  <c r="E39" i="14"/>
  <c r="E37" i="14"/>
  <c r="E36" i="14"/>
  <c r="E34" i="14"/>
  <c r="E33" i="14"/>
  <c r="E30" i="14"/>
  <c r="E28" i="14"/>
  <c r="E27" i="14"/>
  <c r="E25" i="14"/>
  <c r="E24" i="14"/>
  <c r="J300" i="13"/>
  <c r="J298" i="13"/>
  <c r="J294" i="13"/>
  <c r="J292" i="13"/>
  <c r="J288" i="13"/>
  <c r="J286" i="13"/>
  <c r="I275" i="13"/>
  <c r="I274" i="13"/>
  <c r="I273" i="13"/>
  <c r="I272" i="13"/>
  <c r="J270" i="13"/>
  <c r="J269" i="13"/>
  <c r="J268" i="13"/>
  <c r="J267" i="13"/>
  <c r="J266" i="13"/>
  <c r="J264" i="13"/>
  <c r="J261" i="13"/>
  <c r="I258" i="13"/>
  <c r="I257" i="13"/>
  <c r="J255" i="13"/>
  <c r="J254" i="13"/>
  <c r="I250" i="13"/>
  <c r="I244" i="13"/>
  <c r="I234" i="13"/>
  <c r="I233" i="13"/>
  <c r="I232" i="13"/>
  <c r="J230" i="13"/>
  <c r="J228" i="13"/>
  <c r="I225" i="13"/>
  <c r="I221" i="13"/>
  <c r="I217" i="13"/>
  <c r="I213" i="13"/>
  <c r="I209" i="13"/>
  <c r="J200" i="13"/>
  <c r="J199" i="13"/>
  <c r="J198" i="13"/>
  <c r="J193" i="13"/>
  <c r="J178" i="13"/>
  <c r="J171" i="13"/>
  <c r="J161" i="13"/>
  <c r="J159" i="13"/>
  <c r="J158" i="13"/>
  <c r="I142" i="13"/>
  <c r="I141" i="13"/>
  <c r="I140" i="13"/>
  <c r="J119" i="13"/>
  <c r="J117" i="13"/>
  <c r="J116" i="13"/>
  <c r="I109" i="13"/>
  <c r="I105" i="13"/>
  <c r="J66" i="13"/>
  <c r="J64" i="13"/>
  <c r="B73" i="12"/>
  <c r="B72" i="12"/>
  <c r="B71" i="12"/>
  <c r="B69" i="12"/>
  <c r="B68" i="12"/>
  <c r="B67" i="12"/>
  <c r="B62" i="12"/>
  <c r="B61" i="12"/>
  <c r="B60" i="12"/>
  <c r="B59" i="12"/>
  <c r="B58" i="12"/>
  <c r="B57" i="12"/>
  <c r="B56" i="12"/>
  <c r="B51" i="12"/>
  <c r="B50" i="12"/>
  <c r="B49" i="12"/>
  <c r="B48" i="12"/>
  <c r="B47" i="12"/>
  <c r="B45" i="12"/>
  <c r="B44" i="12"/>
  <c r="B43" i="12"/>
  <c r="B38" i="12"/>
  <c r="B37" i="12"/>
  <c r="B36" i="12"/>
  <c r="B34" i="12"/>
  <c r="B33" i="12"/>
  <c r="B32" i="12"/>
  <c r="B26" i="12"/>
  <c r="B25" i="12"/>
  <c r="B23" i="12"/>
  <c r="B22" i="12"/>
  <c r="B21" i="12"/>
  <c r="B17" i="12"/>
  <c r="B15" i="12"/>
  <c r="B14" i="12"/>
  <c r="B13" i="12"/>
  <c r="B12" i="12"/>
  <c r="B11" i="12"/>
  <c r="B10" i="12"/>
  <c r="B9" i="12"/>
  <c r="B8" i="12"/>
  <c r="D9" i="11"/>
  <c r="D10" i="11"/>
  <c r="D11" i="11"/>
  <c r="D12" i="11" s="1"/>
  <c r="E8" i="11" s="1"/>
  <c r="E9" i="11" s="1"/>
  <c r="E10" i="11" s="1"/>
  <c r="E11" i="11" s="1"/>
  <c r="E12" i="11" s="1"/>
  <c r="F8" i="11" s="1"/>
  <c r="F9" i="11" s="1"/>
  <c r="F10" i="11" s="1"/>
  <c r="F11" i="11" s="1"/>
  <c r="F12" i="11" s="1"/>
  <c r="G8" i="11" s="1"/>
  <c r="G9" i="11" s="1"/>
  <c r="G10" i="11" s="1"/>
  <c r="G11" i="11" s="1"/>
  <c r="G12" i="11" s="1"/>
  <c r="H8" i="11" s="1"/>
  <c r="H9" i="11" s="1"/>
  <c r="H10" i="11" s="1"/>
  <c r="H11" i="11" s="1"/>
  <c r="H12" i="11" s="1"/>
  <c r="I8" i="11" s="1"/>
  <c r="I9" i="11" s="1"/>
  <c r="I10" i="11" s="1"/>
  <c r="I11" i="11" s="1"/>
  <c r="I12" i="11" s="1"/>
  <c r="J8" i="11" s="1"/>
  <c r="J9" i="11" s="1"/>
  <c r="J10" i="11" s="1"/>
  <c r="J11" i="11" s="1"/>
  <c r="J12" i="11" s="1"/>
  <c r="K8" i="11" s="1"/>
  <c r="K9" i="11" s="1"/>
  <c r="K10" i="11" s="1"/>
  <c r="K11" i="11" s="1"/>
  <c r="K12" i="11" s="1"/>
  <c r="L8" i="11" s="1"/>
  <c r="L9" i="11" s="1"/>
  <c r="L10" i="11" s="1"/>
  <c r="L11" i="11" s="1"/>
  <c r="L12" i="11" s="1"/>
  <c r="C19" i="11" s="1"/>
  <c r="C20" i="11" s="1"/>
  <c r="C21" i="11" s="1"/>
  <c r="C22" i="11" s="1"/>
  <c r="C23" i="11" s="1"/>
  <c r="C24" i="11" s="1"/>
  <c r="C25" i="11" s="1"/>
  <c r="C26" i="11" s="1"/>
  <c r="C27" i="11" s="1"/>
  <c r="C28" i="11" s="1"/>
  <c r="C29" i="11" s="1"/>
  <c r="C30" i="11" s="1"/>
  <c r="C31" i="11" s="1"/>
  <c r="C32" i="11" s="1"/>
  <c r="C39" i="11" s="1"/>
  <c r="D19" i="11" s="1"/>
  <c r="D20" i="11" s="1"/>
  <c r="D21" i="11" s="1"/>
  <c r="D22" i="11" s="1"/>
  <c r="D23" i="11" s="1"/>
  <c r="D24" i="11" s="1"/>
  <c r="D25" i="11" s="1"/>
  <c r="D26" i="11" s="1"/>
  <c r="D27" i="11" s="1"/>
  <c r="D28" i="11" s="1"/>
  <c r="D29" i="11" s="1"/>
  <c r="D30" i="11" s="1"/>
  <c r="D31" i="11" s="1"/>
  <c r="D32" i="11" s="1"/>
  <c r="D39" i="11" s="1"/>
  <c r="F19" i="11" s="1"/>
  <c r="F20" i="11" s="1"/>
  <c r="F21" i="11" s="1"/>
  <c r="F22" i="11" s="1"/>
  <c r="F23" i="11" s="1"/>
  <c r="F39" i="11" s="1"/>
  <c r="G19" i="11" s="1"/>
  <c r="G20" i="11" s="1"/>
  <c r="G21" i="11" s="1"/>
  <c r="G22" i="11" s="1"/>
  <c r="G23" i="11" s="1"/>
  <c r="G39" i="11" s="1"/>
  <c r="I19" i="11" s="1"/>
  <c r="I20" i="11" s="1"/>
  <c r="I21" i="11" s="1"/>
  <c r="I22" i="11" s="1"/>
  <c r="I23" i="11" s="1"/>
  <c r="I24" i="11" s="1"/>
  <c r="I25" i="11" s="1"/>
  <c r="I26" i="11" s="1"/>
  <c r="I27" i="11" s="1"/>
  <c r="I28" i="11" s="1"/>
  <c r="I29" i="11" s="1"/>
  <c r="I30" i="11" s="1"/>
  <c r="I31" i="11" s="1"/>
  <c r="I32" i="11" s="1"/>
  <c r="I39" i="11" s="1"/>
  <c r="J19" i="11" s="1"/>
  <c r="J20" i="11" s="1"/>
  <c r="J21" i="11" s="1"/>
  <c r="J22" i="11" s="1"/>
  <c r="J23" i="11" s="1"/>
  <c r="J24" i="11" s="1"/>
  <c r="J25" i="11" s="1"/>
  <c r="J26" i="11" s="1"/>
  <c r="J27" i="11" s="1"/>
  <c r="J28" i="11" s="1"/>
  <c r="J29" i="11" s="1"/>
  <c r="J30" i="11" s="1"/>
  <c r="J31" i="11" s="1"/>
  <c r="J32" i="11" s="1"/>
  <c r="J39" i="11" s="1"/>
  <c r="L19" i="11" s="1"/>
  <c r="L20" i="11" s="1"/>
  <c r="L21" i="11" s="1"/>
  <c r="L22" i="11" s="1"/>
  <c r="L23" i="11" s="1"/>
  <c r="L24" i="11" s="1"/>
  <c r="L39" i="11" s="1"/>
  <c r="M19" i="11" s="1"/>
  <c r="M20" i="11" s="1"/>
  <c r="M21" i="11" s="1"/>
  <c r="M22" i="11" s="1"/>
  <c r="M23" i="11" s="1"/>
  <c r="M24" i="11" s="1"/>
  <c r="M39" i="11" s="1"/>
  <c r="B50" i="11" s="1"/>
  <c r="C50" i="11" s="1"/>
  <c r="D50" i="11" s="1"/>
  <c r="E50" i="11" s="1"/>
  <c r="F50" i="11" s="1"/>
  <c r="I50" i="11" s="1"/>
  <c r="I51" i="11" s="1"/>
  <c r="I52" i="11" s="1"/>
  <c r="J50" i="11" s="1"/>
  <c r="J51" i="11" s="1"/>
  <c r="J52" i="11" s="1"/>
  <c r="K50" i="11" s="1"/>
  <c r="K51" i="11" s="1"/>
  <c r="K52" i="11" s="1"/>
  <c r="L50" i="11" s="1"/>
  <c r="L51" i="11" s="1"/>
  <c r="L52" i="11" s="1"/>
  <c r="M50" i="11" s="1"/>
  <c r="M51" i="11" s="1"/>
  <c r="M52" i="11" s="1"/>
  <c r="B59" i="11" s="1"/>
  <c r="C59" i="11" s="1"/>
  <c r="D59" i="11" s="1"/>
  <c r="E59" i="11" s="1"/>
  <c r="F59" i="11" s="1"/>
  <c r="I59" i="11" s="1"/>
  <c r="I60" i="11" s="1"/>
  <c r="I61" i="11" s="1"/>
  <c r="J59" i="11" s="1"/>
  <c r="J60" i="11" s="1"/>
  <c r="J61" i="11" s="1"/>
  <c r="K59" i="11" s="1"/>
  <c r="K60" i="11" s="1"/>
  <c r="K61" i="11" s="1"/>
  <c r="L59" i="11" s="1"/>
  <c r="L60" i="11" s="1"/>
  <c r="L61" i="11" s="1"/>
  <c r="M59" i="11" s="1"/>
  <c r="M60" i="11" s="1"/>
  <c r="M61" i="11" s="1"/>
  <c r="G69" i="4"/>
  <c r="G65" i="4"/>
  <c r="F64" i="4"/>
  <c r="G58" i="4"/>
  <c r="E23" i="2"/>
  <c r="E22" i="2"/>
  <c r="E21" i="2"/>
  <c r="E20" i="2"/>
  <c r="E9" i="2"/>
  <c r="E8" i="2"/>
  <c r="E7" i="2"/>
  <c r="E6" i="2"/>
</calcChain>
</file>

<file path=xl/sharedStrings.xml><?xml version="1.0" encoding="utf-8"?>
<sst xmlns="http://schemas.openxmlformats.org/spreadsheetml/2006/main" count="14280" uniqueCount="4721">
  <si>
    <r>
      <t xml:space="preserve">Protégé B 
</t>
    </r>
    <r>
      <rPr>
        <sz val="10"/>
        <color theme="1"/>
        <rFont val="Arial"/>
        <family val="2"/>
      </rPr>
      <t>une fois rempli</t>
    </r>
  </si>
  <si>
    <t>Relevé trimestriel (attestation d’assurance)</t>
  </si>
  <si>
    <t>Identification</t>
  </si>
  <si>
    <t>Nom de l’institution financière :</t>
  </si>
  <si>
    <t>Code d’identification du BSIF :</t>
  </si>
  <si>
    <t>Date de fin de la période :</t>
  </si>
  <si>
    <t/>
  </si>
  <si>
    <t>Personne-ressource</t>
  </si>
  <si>
    <t xml:space="preserve">Nom : </t>
  </si>
  <si>
    <t>Titre :</t>
  </si>
  <si>
    <t xml:space="preserve">Téléphone : </t>
  </si>
  <si>
    <t xml:space="preserve">Courriel : </t>
  </si>
  <si>
    <t>Attestation de la haute direction (BSIF997)</t>
  </si>
  <si>
    <t xml:space="preserve">Je confirme, par la présente, avoir lu et compris la ligne directrice Normes de fonds propres (NFP) et, le cas échéant, la ligne directrice Capacité totale d’absorption des pertes (TLAC), et les instructions connexes publiées par le Bureau du surintendant des institutions financières. Je confirme, par ailleurs, que le présent rapport ainsi que les ratios applicables du tableau ci-dessous :
(Veuillez inscrire un « X » dans la case appropriée.)
 </t>
  </si>
  <si>
    <t>(Veuillez insérer un « X » dans la cellule située à gauche de la ou des déclarations visées par la présente attestation et choisir i) ou ii), et iii).)</t>
  </si>
  <si>
    <t xml:space="preserve">i) sont exacts et complets, et ont été préparés conformément à la ligne directrice NFP et, le cas échéant, à la ligne directrice TLAC du BSIF.  </t>
  </si>
  <si>
    <t>ii) ont été présentés au BSIF; toutefois, je ne peux attester qu’ils ont été préparés conformément à la ligne directrice NFP et, le cas échéant, à la ligne directrice TLAC du BSIF.</t>
  </si>
  <si>
    <t>Explication, si la déclaration ii) est choisie :</t>
  </si>
  <si>
    <t>iii) correspondent à ce qui est indiqué ci-dessus, et ont été présentés au BSIF avec une pièce jointe (par exemple, signature, sommaire des erreurs non ajustées).</t>
  </si>
  <si>
    <t>Nom (en lettres moulées)</t>
  </si>
  <si>
    <t>Signature</t>
  </si>
  <si>
    <t xml:space="preserve">Objet de l’attestation  </t>
  </si>
  <si>
    <t>Page du relevé</t>
  </si>
  <si>
    <t>Ligne</t>
  </si>
  <si>
    <t>Exigences relatives à l’attestation</t>
  </si>
  <si>
    <t>Ratio de fonds propres de catégorie 1 sous forme d’actions ordinaires (CET1)</t>
  </si>
  <si>
    <t>&lt;10.010&gt;</t>
  </si>
  <si>
    <t>TOUTES les institutions, sauf celles de catégorie III</t>
  </si>
  <si>
    <t>Ratio de fonds propres de catégorie 1</t>
  </si>
  <si>
    <t>Ratio du total des fonds propres</t>
  </si>
  <si>
    <t>Ratio de TLAC</t>
  </si>
  <si>
    <r>
      <t>BIS</t>
    </r>
    <r>
      <rPr>
        <vertAlign val="superscript"/>
        <sz val="11"/>
        <color theme="1"/>
        <rFont val="Calibri"/>
        <family val="2"/>
        <scheme val="minor"/>
      </rPr>
      <t>i</t>
    </r>
  </si>
  <si>
    <t xml:space="preserve">Ratio simplifié de fonds propres CET1 fondé sur le risque </t>
  </si>
  <si>
    <t>&lt;10.011&gt;</t>
  </si>
  <si>
    <t>Institutions de catégorie III</t>
  </si>
  <si>
    <t xml:space="preserve">Ratio simplifié de fonds propres de catégorie 1 fondé sur le risque </t>
  </si>
  <si>
    <t>Total : Ratio simplifié de fonds propres fondé sur le risque</t>
  </si>
  <si>
    <r>
      <t>Opinion de l’auditeur interne</t>
    </r>
    <r>
      <rPr>
        <sz val="8"/>
        <color theme="1"/>
        <rFont val="Arial"/>
        <family val="2"/>
      </rPr>
      <t xml:space="preserve"> </t>
    </r>
    <r>
      <rPr>
        <sz val="9"/>
        <color theme="1"/>
        <rFont val="Arial"/>
        <family val="2"/>
      </rPr>
      <t>(à signer au moins une fois tous les trois ans)</t>
    </r>
    <r>
      <rPr>
        <b/>
        <sz val="12"/>
        <color theme="1"/>
        <rFont val="Arial"/>
        <family val="2"/>
      </rPr>
      <t xml:space="preserve"> (BSIF1009)</t>
    </r>
  </si>
  <si>
    <t>L’auditeur interne ou son délégué a examiné l’efficacité des processus et des contrôles internes en place à l’égard du Relevé des normes de fonds propres de Bâle, y compris les systèmes et les modèles connexes. Selon les résultats de cet examen, les processus et les contrôles internes au ________________ :</t>
  </si>
  <si>
    <t>i) fonctionnent comme prévu et permettent de garantir l’exhaustivité et l’exactitude du rapport.</t>
  </si>
  <si>
    <t>ii) ne fonctionnent pas comme prévu ou ne permettent pas de garantir l’exhaustivité et l’exactitude du rapport.</t>
  </si>
  <si>
    <t>iii) correspondent à ce qui est indiqué ci-dessus, et ont été présentés au BSIF avec une pièce jointe (par exemple, signature, rapport de l’auditeur interne).</t>
  </si>
  <si>
    <t>Opinion de l’auditeur externe (BSIF1025)</t>
  </si>
  <si>
    <r>
      <t xml:space="preserve">Il a été possible d’obtenir une assurance raisonnable quant à savoir si l'information sur l'objet considéré est exempte d’anomalies significatives. Selon l’opinion de l’auditeur externe, l'information sur l'objet considéré au _____  :
</t>
    </r>
    <r>
      <rPr>
        <i/>
        <sz val="9"/>
        <color theme="1"/>
        <rFont val="Arial"/>
        <family val="2"/>
      </rPr>
      <t xml:space="preserve">
(Veuillez insérer un « X » dans la cellule située à gauche de la ou des déclarations visées par la présente attestation et choisir i) ou ii), et iii).)
</t>
    </r>
  </si>
  <si>
    <t>i) a été préparée, dans tous ses aspects significatifs, conformément aux critères applicables.</t>
  </si>
  <si>
    <t>ii) n’a pas été préparée, dans tous ses aspects significatifs, conformément aux critères applicables.</t>
  </si>
  <si>
    <t>iii) correspond à ce qui est indiqué ci-dessus, et a été présentée au BSIF avec une pièce jointe (par exemple, signature, rapport de l’auditeur externe).</t>
  </si>
  <si>
    <t xml:space="preserve">Toutes les institutions de dépôt fédérales doivent utiliser le présent formulaire pour produire le Relevé des normes de fonds propres de Bâle.  </t>
  </si>
  <si>
    <t>Pour plus de précisions, rendez-vous sur www.osfi-bsif.gc.ca ou consultez la ligne directrice Normes de fonds propres, la ligne directrice Capacité totale d’absorption des pertes et le recueil d’instructions pour le RNFPB.</t>
  </si>
  <si>
    <t>Veuillez transmettre le relevé dûment rempli au BSIF sur le site protégé du Système de déclaration réglementaire.</t>
  </si>
  <si>
    <t>Relevé des normes de fonds propres de Bâle III – Risque opérationnel, de marché et de crédit</t>
  </si>
  <si>
    <t>Code de l’institution</t>
  </si>
  <si>
    <t>Date du relevé (aaaa-mm-jj)</t>
  </si>
  <si>
    <t>Code de transaction</t>
  </si>
  <si>
    <t>(Utiliser les liens ci-dessous pour accéder aux tableaux)</t>
  </si>
  <si>
    <t>Numéro du tableau</t>
  </si>
  <si>
    <t>Numéro du tableau dans la version de 2020 du RNFPB</t>
  </si>
  <si>
    <t>Calcul des ratios</t>
  </si>
  <si>
    <t>Ratios simplifiés de fonds propres fondés sur le risque pour les PMB de catégorie III</t>
  </si>
  <si>
    <t>Sommaire des actifs pondérés en fonction du risque et de l'exposition en cas de défaut</t>
  </si>
  <si>
    <t>2A</t>
  </si>
  <si>
    <t>Sommaire des actifs pondérés en fonction du risque en vertu du plancher de fonds propres</t>
  </si>
  <si>
    <t>Réserve de fonds propres contracyclique</t>
  </si>
  <si>
    <t>Réserve de fonds propres contracyclique des PMB de catégorie III</t>
  </si>
  <si>
    <t>Expositions hors bilan à l’exclusion des dérivés et des expositions de titrisation</t>
  </si>
  <si>
    <t>Expositions brutes, par premier débiteur, dernier garant et vendeur de sûreté</t>
  </si>
  <si>
    <t>Couverture du bilan par type de risque et rapprochement avec le bilan consolidé</t>
  </si>
  <si>
    <t>Nouveau tableau</t>
  </si>
  <si>
    <t>Sommaire de tous les prêts hypothécaires et marges de crédit adossées à un bien immobilier canadiens assurés</t>
  </si>
  <si>
    <t>Sommaire de toutes les expositions calculées selon l'approche standard et assujetties à un multiplicateur pour l'asymétrie des devises</t>
  </si>
  <si>
    <t>Tableau 10.100 – Sommaire des expositions sur crypto-actifs</t>
  </si>
  <si>
    <t>Éléments de fonds propres et de la capacité totale d'absorption des pertes (TLAC)</t>
  </si>
  <si>
    <t>3A</t>
  </si>
  <si>
    <t>Fonds propres admissibles émis par des filiales</t>
  </si>
  <si>
    <t>Provisions pour créances douteuses : régime au regard des normes de fonds propres</t>
  </si>
  <si>
    <t>Exigences minimales de fonds propres au titre du risque opérationnel</t>
  </si>
  <si>
    <t>Risque de crédit :</t>
  </si>
  <si>
    <t>Approche standard :</t>
  </si>
  <si>
    <t>Portefeuille bancaire, à l'exclusion des expositions de titrisation -</t>
  </si>
  <si>
    <t>Expositions sur les emprunteurs souverains</t>
  </si>
  <si>
    <t>Expositions sur les entités du secteur public</t>
  </si>
  <si>
    <t>Expositions sur les banques multilatérales de développement</t>
  </si>
  <si>
    <t>Expositions sur les banques (à l'exclusion des obligations sécurisées)</t>
  </si>
  <si>
    <t>Expositions sur les obligations sécurisées</t>
  </si>
  <si>
    <t xml:space="preserve">Expositions sur les entreprises d'investissement et les autres institutions financières assimilées à des banques </t>
  </si>
  <si>
    <t>Expositions sur les grandes entreprises</t>
  </si>
  <si>
    <t>Expositions sur les moyennes entreprises</t>
  </si>
  <si>
    <t>Expositions sur les petites et moyennes entités assimilées à des entreprises</t>
  </si>
  <si>
    <t>Expositions sur les entreprises d'investissement et les autres institutions financières assimiliées à des entreprises</t>
  </si>
  <si>
    <t>Expositions sur le financement spécialisé</t>
  </si>
  <si>
    <t>Expositions sur les dettes subordonnées, les actions et les autres instruments de fonds propres</t>
  </si>
  <si>
    <t>Expositions du portefeuille réglementaire sur la clientèle de détail - Titulaires sans solde</t>
  </si>
  <si>
    <t>Expositions du portefeuille réglementaire sur la clientèle de détail - Titulaires avec solde</t>
  </si>
  <si>
    <t>Expositions du portefeuille réglementaire sur la clientèle de détail - Prêts automobiles indirects</t>
  </si>
  <si>
    <t>Expositions sur les petites entités assimilées à des expositions du portefeuille réglementaire sur la clientèle de détail</t>
  </si>
  <si>
    <t>Expositions du portefeuille réglementaire sur la clientèle de détail - Toutes les autres expositions</t>
  </si>
  <si>
    <t>Expositions du portefeuille non réglementaire sur la clientèle de détail</t>
  </si>
  <si>
    <t>Expositions sur l'immobilier résidentiel général, à l'exclusion des marges de crédit adossées à un bien immobilier (MCBI)</t>
  </si>
  <si>
    <t>Expositions sur les marges de crédit adossées à un bien immobilier (MCBI) générales</t>
  </si>
  <si>
    <t>Expositions sur l'immobilier résidentiel de rapport, à l'exclusion des marges de crédit adossées à un bien immobilier (MCBI)</t>
  </si>
  <si>
    <t>Expositions sur les marges de crédit adossées à un bien immobilier (MCBI) de rapport</t>
  </si>
  <si>
    <t>40.220a</t>
  </si>
  <si>
    <t>Expositions sur l'immobilier résidentiel qui ne sont pas conformes à la ligne directrice B-20 (prêts hypothécaires)</t>
  </si>
  <si>
    <t>40.220b</t>
  </si>
  <si>
    <t>Expositions sur l'immobilier résidentiel qui ne sont pas conformes à la ligne directrice B-20 (MCBI)</t>
  </si>
  <si>
    <t>Expositions sur l'immobilier commercial général</t>
  </si>
  <si>
    <t>Expositions sur l'immobilier commercial de rapport</t>
  </si>
  <si>
    <t>Expositions sur les prêts hypothécaires inversés</t>
  </si>
  <si>
    <t>Expositions sur titres hypothécaires</t>
  </si>
  <si>
    <t>12 et 35</t>
  </si>
  <si>
    <t>Expositions sur les placements en actions dans des fonds</t>
  </si>
  <si>
    <t>Autres actifs pondérés en fonction du risque de crédit</t>
  </si>
  <si>
    <t xml:space="preserve">Expositions de titrisation assujetties à l'approche standard ou à l'approche fondée sur les notations externes </t>
  </si>
  <si>
    <t>Risque de crédit de contrepartie des expositions du portefeuille de négociation</t>
  </si>
  <si>
    <t>Approche fondée sur les notations internes (NI)</t>
  </si>
  <si>
    <t>Expositions sur les entreprises d'investissement et les autres institutions financières assimilées à des banques</t>
  </si>
  <si>
    <t>22A</t>
  </si>
  <si>
    <t>25A</t>
  </si>
  <si>
    <t>Expositions sur les entreprises d'investissement et les autres institutions financières assimilées à des entreprises</t>
  </si>
  <si>
    <t>23A</t>
  </si>
  <si>
    <t>Expositions sur le financement spécialisé - Financement de projets</t>
  </si>
  <si>
    <t>Expositions sur le financement spécialisé - Financement d'objets</t>
  </si>
  <si>
    <t>Expositions sur le financement spécialisé - Financement de produits de base</t>
  </si>
  <si>
    <t>Expositions sur le financement spécialisé – Immobilier commercial à forte volatilité, y compris l'AATCB</t>
  </si>
  <si>
    <t>Expositions sur le financement spécialisé  - Approche de classement</t>
  </si>
  <si>
    <t>A</t>
  </si>
  <si>
    <t>Expositions qui ne sont pas assujetties au cadre de double défaut</t>
  </si>
  <si>
    <t>B</t>
  </si>
  <si>
    <t>Expositions assujetties au cadre de double défaut</t>
  </si>
  <si>
    <t>Expositions sur le financement spécialisé - ICFV</t>
  </si>
  <si>
    <t>Expositions sur le financement spécialisé autres que les expositions sur l'ICFV</t>
  </si>
  <si>
    <t>Expositions sur l'immobilier résidentiel général, à l'exclusion des marges de crédit adossées à un bien immobilier</t>
  </si>
  <si>
    <t>Expositions sur les marges de crédit adossées à un bien immobilier générales</t>
  </si>
  <si>
    <t>Expositions sur les marges de crédit adossées à un bien immobilier de rapport</t>
  </si>
  <si>
    <t>50.250a</t>
  </si>
  <si>
    <t>50.250b</t>
  </si>
  <si>
    <t>Expositions sur l'acquisition et l'aménagement de terrains et la construction de bâtiments, à l'exclusion de l'ICFV</t>
  </si>
  <si>
    <t>Expositions de titrisation assujetties à l'autorisation d'appliquer l'approche fondée sur les notations internes</t>
  </si>
  <si>
    <t>Sommaire des expositions de titrisation dans le portefeuille bancaire</t>
  </si>
  <si>
    <t>Contrats sur dérivés</t>
  </si>
  <si>
    <t>Actifs pondérés en fonction du risque de crédit - Contreparties centrales</t>
  </si>
  <si>
    <t>Rajustement de la valeur du crédit (RVC)</t>
  </si>
  <si>
    <t>Exigences minimales de fonds propres au titre du risque de marché*</t>
  </si>
  <si>
    <t>* si assujettis au dispositif de risque de marché</t>
  </si>
  <si>
    <t>Tableau 10.010 – Calcul des ratios</t>
  </si>
  <si>
    <t>Retour à la liste des tableaux</t>
  </si>
  <si>
    <t>Dollars, en milliers</t>
  </si>
  <si>
    <t>A Calcul des ratios</t>
  </si>
  <si>
    <t>Ratio de fonds propres de catégorie 1 sous forme d’actions ordinaires (CET1) (%)</t>
  </si>
  <si>
    <t>1000</t>
  </si>
  <si>
    <t>Ratio de fonds propres de catégorie 1 (%)</t>
  </si>
  <si>
    <t>1001</t>
  </si>
  <si>
    <t>Ratio du total des fonds propres (%)</t>
  </si>
  <si>
    <t>1002</t>
  </si>
  <si>
    <r>
      <t xml:space="preserve">Ratio </t>
    </r>
    <r>
      <rPr>
        <sz val="8"/>
        <color theme="1"/>
        <rFont val="Arial"/>
        <family val="2"/>
      </rPr>
      <t xml:space="preserve">de la capacité totale d’absorption des pertes </t>
    </r>
    <r>
      <rPr>
        <sz val="8"/>
        <rFont val="Arial"/>
        <family val="2"/>
      </rPr>
      <t>(TLAC) (%)</t>
    </r>
  </si>
  <si>
    <t>1189</t>
  </si>
  <si>
    <t>Fonds propres CET1 nets</t>
  </si>
  <si>
    <t>S du tableau 20.010</t>
  </si>
  <si>
    <t>1017</t>
  </si>
  <si>
    <t>Fonds propres de catégorie 1 nets</t>
  </si>
  <si>
    <t>AC du tableau 20.010</t>
  </si>
  <si>
    <t>1003</t>
  </si>
  <si>
    <t>Total des fonds propres</t>
  </si>
  <si>
    <t>AP du tableau 20.010</t>
  </si>
  <si>
    <t>1004</t>
  </si>
  <si>
    <t>C</t>
  </si>
  <si>
    <t>TLAC disponible</t>
  </si>
  <si>
    <t>AT du tableau 20.010</t>
  </si>
  <si>
    <t>1195</t>
  </si>
  <si>
    <t>D</t>
  </si>
  <si>
    <t>Actifs pondérés en fonction du risque (APR) (avant le plancher)</t>
  </si>
  <si>
    <t>M du tableau 10.020</t>
  </si>
  <si>
    <t>E</t>
  </si>
  <si>
    <t>Ajustement en fonction du plancher</t>
  </si>
  <si>
    <t>C du tableau 10.030</t>
  </si>
  <si>
    <t>APR rajustés</t>
  </si>
  <si>
    <t>F</t>
  </si>
  <si>
    <t>Ratio de fonds propres CET1 (%) – avant le plancher</t>
  </si>
  <si>
    <t>1018</t>
  </si>
  <si>
    <t>Ratio de fonds propres de catégorie 1 (%) – avant le plancher</t>
  </si>
  <si>
    <t>1008</t>
  </si>
  <si>
    <t>Ratio du total des fonds propres (%) – avant le plancher</t>
  </si>
  <si>
    <t>1009</t>
  </si>
  <si>
    <t>Ratio de TLAC (%) – avant le plancher</t>
  </si>
  <si>
    <t>1196</t>
  </si>
  <si>
    <t>Ratio cible de fonds propres CET1 du BSIF (%)</t>
  </si>
  <si>
    <t>1019</t>
  </si>
  <si>
    <t>Ratio cible de fonds propres de catégorie 1 du BSIF (%)</t>
  </si>
  <si>
    <t>1178</t>
  </si>
  <si>
    <t>Ratio cible du total des fonds propres du BSIF (%)</t>
  </si>
  <si>
    <t>1179</t>
  </si>
  <si>
    <t>Ratio cible de TLAC du BSIF (%)</t>
  </si>
  <si>
    <t>1197</t>
  </si>
  <si>
    <t>Réserve de fonds propres contracyclique (%)</t>
  </si>
  <si>
    <t>A du tableau 10.040</t>
  </si>
  <si>
    <t>1190</t>
  </si>
  <si>
    <t>Ratios cibles internes de fonds propres de l’institution (toutes les institutions doivent remplir cette section)</t>
  </si>
  <si>
    <t>Ratio cible interne de fonds propres CET1 du conseil d'administration de l'institution (%)</t>
  </si>
  <si>
    <t>Ratio cible interne de fonds propres CET1 de la direction de l'institution (%)</t>
  </si>
  <si>
    <t>Ratio cible interne de fonds propres de catégorie 1 du conseil d'administration de l'institution (%)</t>
  </si>
  <si>
    <t>Ratio cible interne de fonds propres de catégorie 1 de la direction de l'institution (%)</t>
  </si>
  <si>
    <t>Ratio cible interne du total des fonds propres du conseil d'administration de l'institution (%)</t>
  </si>
  <si>
    <t>Ratio cible interne du total des fonds propres de la direction de l'institution (%)</t>
  </si>
  <si>
    <t>Ratio cible interne de TLAC du conseil d'administration de l'institution (%)</t>
  </si>
  <si>
    <t>1194</t>
  </si>
  <si>
    <t>Ratio cible interne de TLAC de la direction de l'institution (%)</t>
  </si>
  <si>
    <t>Tableau 10.011 - Ratios simplifiés de fonds propres fondés sur le risque pour les PMB de catégorie III</t>
  </si>
  <si>
    <t>A  Calcul des ratios</t>
  </si>
  <si>
    <t>Ratio simplifié des fonds propres de catégorie 1 sous forme d'actions ordinaires (CET1) fondé sur le risque (%)</t>
  </si>
  <si>
    <t>A / (H + K) x 100</t>
  </si>
  <si>
    <t xml:space="preserve">Ratio simplifié des fonds propres de catégorie 1 fondé sur le risque (%) </t>
  </si>
  <si>
    <t>B / (I + K) x 100</t>
  </si>
  <si>
    <t>Total : Ratio simplifié de fonds propres fondé sur le risque (RSFPFR) (%)</t>
  </si>
  <si>
    <t>C / (J + K) x 100</t>
  </si>
  <si>
    <t>B  Fonds propres</t>
  </si>
  <si>
    <t>Fonds propres de catégorie 1 nets</t>
  </si>
  <si>
    <t>C  Total des actifs rajustés et APR au titre du risque opérationnel</t>
  </si>
  <si>
    <t>Total des actifs</t>
  </si>
  <si>
    <t>Déductions des fonds propres CET1</t>
  </si>
  <si>
    <t>(A - S) du tableau 20.010</t>
  </si>
  <si>
    <t xml:space="preserve">Déductions des autres éléments de fonds propres de catégorie 1 </t>
  </si>
  <si>
    <t>AA du tableau 20.010</t>
  </si>
  <si>
    <t>Déductions des fonds propres de catégorie 2</t>
  </si>
  <si>
    <t>AN du tableau 20.010</t>
  </si>
  <si>
    <t>G</t>
  </si>
  <si>
    <t>Total des actifs rajustés (CET1)</t>
  </si>
  <si>
    <t>D - E</t>
  </si>
  <si>
    <t>H</t>
  </si>
  <si>
    <t>Total des actifs rajustés (catégorie 1)</t>
  </si>
  <si>
    <t>D - E - F</t>
  </si>
  <si>
    <t>I</t>
  </si>
  <si>
    <t>Total des actifs rajustés (total des fonds propres)</t>
  </si>
  <si>
    <t>D - E - F - G</t>
  </si>
  <si>
    <t>J</t>
  </si>
  <si>
    <t>APR au titre du risque opérationnel</t>
  </si>
  <si>
    <t>(N du tableau 30.010) x 12.5</t>
  </si>
  <si>
    <t>K</t>
  </si>
  <si>
    <t>D  RSFPFR cible du BSIF</t>
  </si>
  <si>
    <t>RSFPFR (CET1) cible du BSIF (%)</t>
  </si>
  <si>
    <t>RSFPFR (catégorie 1) cible du BSIF (%)</t>
  </si>
  <si>
    <t>RSFPFR (total) cible du BSIF (%)</t>
  </si>
  <si>
    <t>A du tableau10.041</t>
  </si>
  <si>
    <t>E  RSFPFR cible de l'institution</t>
  </si>
  <si>
    <t>RSFPFR (CET1) cible interne de l'institution (%)</t>
  </si>
  <si>
    <t>RSFPFR (catégorie 1) cible interne de l'institution (%)</t>
  </si>
  <si>
    <t>RSFPFR (total) cible interne de l'institution (%)</t>
  </si>
  <si>
    <t>Postes pour mémoire</t>
  </si>
  <si>
    <t>Instruments dérivés</t>
  </si>
  <si>
    <t>Montant notionnel des instruments dérivés sur taux d’intérêt ou sur devises</t>
  </si>
  <si>
    <t>En % du total des fonds propres</t>
  </si>
  <si>
    <t>16021/16005</t>
  </si>
  <si>
    <t>Montant notionnel d'autres instruments dérivés</t>
  </si>
  <si>
    <t>Autres expositions hors bilan</t>
  </si>
  <si>
    <t>Montant notionnel</t>
  </si>
  <si>
    <t>Coefficient de conversion en équivalent-crédit (CCEC)</t>
  </si>
  <si>
    <t>Exposition  après CCEC</t>
  </si>
  <si>
    <t xml:space="preserve">Engagements révocables sans condition - CCEC de 10 % </t>
  </si>
  <si>
    <t>16024*0,10</t>
  </si>
  <si>
    <t xml:space="preserve">Engagements (quelle que soit l'échéance de la facilité sous-jacente) - CCEC de 40 % </t>
  </si>
  <si>
    <t>16025*0,40</t>
  </si>
  <si>
    <t xml:space="preserve">Avances de fonds ou facilités admissibles provenant d’un fournisseur - CCEC de 10 % </t>
  </si>
  <si>
    <t>16026*0,10</t>
  </si>
  <si>
    <t xml:space="preserve">Facilités de crédit de titrisation (approche fondée sur les notations externes) - CCEC de 100 % </t>
  </si>
  <si>
    <t>16027*1</t>
  </si>
  <si>
    <t>Engagements de titrisation inutilisés pour financer l'acquisition d'actifs - CCEC de 40 %</t>
  </si>
  <si>
    <t>16028*0,40</t>
  </si>
  <si>
    <t xml:space="preserve">Autres expositions de titrisation hors bilan - CCEC de 100 % </t>
  </si>
  <si>
    <t>16029*1</t>
  </si>
  <si>
    <t xml:space="preserve">Substituts directs de crédit - CCEC de 100 % </t>
  </si>
  <si>
    <t>16030*1</t>
  </si>
  <si>
    <t xml:space="preserve">Achats à terme d'actifs - CCEC de 100 % </t>
  </si>
  <si>
    <t>16031*1</t>
  </si>
  <si>
    <t xml:space="preserve">Dépôts terme contre terme - CCEC de 100 % </t>
  </si>
  <si>
    <t>16032*1</t>
  </si>
  <si>
    <t xml:space="preserve">Actions et titres partiellement libérés - CCEC de 100 % </t>
  </si>
  <si>
    <t>16033*1</t>
  </si>
  <si>
    <t xml:space="preserve">Engagements de garantie liés à des opérations - CCEC de 50 % </t>
  </si>
  <si>
    <t>16034*0,50</t>
  </si>
  <si>
    <t xml:space="preserve">Facilités d’émission d’effets et facilités de prise ferme renouvelables - CCEC de 50 % </t>
  </si>
  <si>
    <t>16035*0,50</t>
  </si>
  <si>
    <t xml:space="preserve">Lettres de crédit à court terme à dénouement automatique liées à des opérations commerciales - CCEC de 20 % </t>
  </si>
  <si>
    <t>16036*0,20</t>
  </si>
  <si>
    <t>Achats d'actifs financiers non réglés</t>
  </si>
  <si>
    <t>16037*1</t>
  </si>
  <si>
    <t>Total - Autres expositions hors bilan</t>
  </si>
  <si>
    <t>SOMME(16040:16053)</t>
  </si>
  <si>
    <t>16054/16005</t>
  </si>
  <si>
    <t>Cessions temporaires de titres (CTT)</t>
  </si>
  <si>
    <t>CTT à titre de mandataire – Montant notionnel</t>
  </si>
  <si>
    <t>Toutes les autres CTT (après ajustements en cas de transactions comptabilisées comme des ventes) – Valeur brute</t>
  </si>
  <si>
    <t>Tableau 10.020 – Sommaire des actifs pondérés en fonction du risque et de l'exposition en cas de défaut</t>
  </si>
  <si>
    <t>Actifs pondérés en fonction du risque (APR)</t>
  </si>
  <si>
    <t>Exposition en cas de défaut (ECD)</t>
  </si>
  <si>
    <t>Approche standard</t>
  </si>
  <si>
    <t>Approche NI fondation</t>
  </si>
  <si>
    <t>Approche NI avancée</t>
  </si>
  <si>
    <t>Total – Approches NI</t>
  </si>
  <si>
    <t>Total</t>
  </si>
  <si>
    <t>Risque de crédit</t>
  </si>
  <si>
    <t>(a)</t>
  </si>
  <si>
    <t>(b)</t>
  </si>
  <si>
    <t>(c)</t>
  </si>
  <si>
    <t>(d = b+c)*</t>
  </si>
  <si>
    <t>(e = a+d)</t>
  </si>
  <si>
    <t>(f)</t>
  </si>
  <si>
    <t>(g)</t>
  </si>
  <si>
    <t>(h)</t>
  </si>
  <si>
    <t>(i = g+h)*</t>
  </si>
  <si>
    <t>(j = f+i)</t>
  </si>
  <si>
    <t>APR au titre de :</t>
  </si>
  <si>
    <t>Expositions du portefeuille bancaire (à l'exclusion des titrisations)</t>
  </si>
  <si>
    <t>Expositions sur les entités du secteur public (ESP)</t>
  </si>
  <si>
    <t>Expositions sur les banques multilatérales de développement (BMD)</t>
  </si>
  <si>
    <t>Expositions sur les banques, à l'exclusion des obligations sécurisées</t>
  </si>
  <si>
    <t>Expositions sur les petites et moyennes entités (PME) assimilées à des entreprises</t>
  </si>
  <si>
    <t>Expositions sur le financement spécialisé – Financement de projets</t>
  </si>
  <si>
    <t>Expositions sur le financement spécialisé – Financement d’objets</t>
  </si>
  <si>
    <t>Expositions sur le financement spécialisé – Financement de produits de base</t>
  </si>
  <si>
    <t>Expositions sur le financement spécialisé – Immobilier commercial à forte volatilité (ICFV), y compris l'acquisition et l'aménagement de terrains et la construction de bâtiments (AATCB)</t>
  </si>
  <si>
    <t>Expositions sur le financement spécialisé – Approche de classement</t>
  </si>
  <si>
    <t>Expositions du portefeuille réglementaire sur la clientèle de détail – Titulaires sans solde</t>
  </si>
  <si>
    <t>Expositions du portefeuille réglementaire sur la clientèle de détail – Titulaires avec solde</t>
  </si>
  <si>
    <t>Expositions du portefeuille réglementaire sur la clientèle de détail – Prêts automobiles indirects</t>
  </si>
  <si>
    <t>Expositions sur les petites entités (PE) assimilées à des expositions du portefeuille réglementaire sur la clientèle de détail</t>
  </si>
  <si>
    <t>Expositions du portefeuille réglementaire sur la clientèle de détail – Toutes les autres expositions</t>
  </si>
  <si>
    <t xml:space="preserve">Expositions sur l'immobilier résidentiel général, à l'exclusion des MCBI ** </t>
  </si>
  <si>
    <t>Expositions sur les MCBI générales **</t>
  </si>
  <si>
    <t>Expositions sur l'immobilier résidentiel de rapport, à l'exclusion des MCBI **</t>
  </si>
  <si>
    <t>Expositions sur les MCBI de rapport **</t>
  </si>
  <si>
    <t>Expositions sur l'immobilier résidentiel qui ne sont pas conformes à la ligne directrice B-20 (prêts hypothécaires) **</t>
  </si>
  <si>
    <t>Expositions sur l'immobilier résidentiel qui ne sont pas conformes à la ligne directrice B-20 (MCBI) **</t>
  </si>
  <si>
    <t>Expositions sur l'immobilier commercial (IC) général</t>
  </si>
  <si>
    <t>Expositions sur l'IC de rapport</t>
  </si>
  <si>
    <t>Expositions sur l'AATCB</t>
  </si>
  <si>
    <t>Expositions sur prêts hypothécaires inversées</t>
  </si>
  <si>
    <t>Expositions sur les dettes subordonnées, les actions et les autres instruments financiers</t>
  </si>
  <si>
    <t>Expositions sur les contreparties centrales</t>
  </si>
  <si>
    <t>F du tableau 70.040</t>
  </si>
  <si>
    <t>Rajustement de la valeur du crédit</t>
  </si>
  <si>
    <t>K du tableau 80.010</t>
  </si>
  <si>
    <t>Expositions sur les autres APR au titre du risque de crédit</t>
  </si>
  <si>
    <t>J du tableau 40.290</t>
  </si>
  <si>
    <t>Expositions sur la titrisation</t>
  </si>
  <si>
    <t>Risque de crédit de contrepartie du portefeuille de négociation</t>
  </si>
  <si>
    <t>Total partiel</t>
  </si>
  <si>
    <t>Total – APR au titre du risque de crédit rajustés</t>
  </si>
  <si>
    <t>1392</t>
  </si>
  <si>
    <t>Risque de marché</t>
  </si>
  <si>
    <t>Exigence de fonds propres</t>
  </si>
  <si>
    <t>BT du tableau 90.010</t>
  </si>
  <si>
    <t>1449</t>
  </si>
  <si>
    <t>APR au titre du risque de marché</t>
  </si>
  <si>
    <t>1462</t>
  </si>
  <si>
    <t>Risque opérationnel</t>
  </si>
  <si>
    <t>Exigence de fonds propres au titre de :</t>
  </si>
  <si>
    <t>- l'approche standard</t>
  </si>
  <si>
    <t>AP du tableau 30.010</t>
  </si>
  <si>
    <t>1455</t>
  </si>
  <si>
    <t xml:space="preserve"> H</t>
  </si>
  <si>
    <t>- l'approche standard simplifiée</t>
  </si>
  <si>
    <t>N du tableau 30.010</t>
  </si>
  <si>
    <t>1457</t>
  </si>
  <si>
    <t>1470</t>
  </si>
  <si>
    <t>Moins : APR au titre du risque de crédit ou de marché calculés sur la portion déduite des participations non significatives dans des entités financières (si inclus ci-dessus)</t>
  </si>
  <si>
    <t>1465</t>
  </si>
  <si>
    <t>L</t>
  </si>
  <si>
    <t>Total – APR</t>
  </si>
  <si>
    <t>1472</t>
  </si>
  <si>
    <t>M</t>
  </si>
  <si>
    <t>* Cette formule ne s’applique qu’aux catégories pour lesquelles il existe une approche NI fondation et une approche NI avancée.</t>
  </si>
  <si>
    <t>** Les APR calculés selon l'approche standard comprennent les valeurs supplémentaires qui découlent du multiplicateur pour l'asymétrie des devises de 1,5 (du tableau 10.090), ainsi que les valeurs du tableau respectif de l'approche standard.</t>
  </si>
  <si>
    <t>Tableau 10.030 – Sommaire des actifs pondérés en fonction du risque en vertu du plancher de fonds propres</t>
  </si>
  <si>
    <t>Sommaire du plancher de fonds propres</t>
  </si>
  <si>
    <t>Facteur d'ajustement du plancher</t>
  </si>
  <si>
    <t>Actifs pondérés en fonction du risque (APR) après le plancher de fonds propres rajusté, moins APR avant le plancher</t>
  </si>
  <si>
    <t>A * (F-12,5*G ) - (I-12,5*H)</t>
  </si>
  <si>
    <t>Ajustement du plancher d'APR</t>
  </si>
  <si>
    <t>Le plus élevé de 0 et de B</t>
  </si>
  <si>
    <t>APR après le plancher de fonds propres pour :</t>
  </si>
  <si>
    <r>
      <t xml:space="preserve">Exposition nette (après atténuation du risque de crédit </t>
    </r>
    <r>
      <rPr>
        <sz val="8"/>
        <color theme="1"/>
        <rFont val="Calibri"/>
        <family val="2"/>
      </rPr>
      <t>[ARC]</t>
    </r>
    <r>
      <rPr>
        <sz val="8"/>
        <color theme="1"/>
        <rFont val="Arial"/>
        <family val="2"/>
      </rPr>
      <t>)</t>
    </r>
  </si>
  <si>
    <t>APR</t>
  </si>
  <si>
    <t>Risque de crédit (par premier débiteur, après ARC)</t>
  </si>
  <si>
    <t xml:space="preserve">Expositions sur les petites et moyennes entités (PME) assimilées à des entreprises </t>
  </si>
  <si>
    <t>Expositions sur le financement spécialisé – Immobilier commercial à forte volatilité (ICFV), y compris l'acquisition et aménagement de terrains et la construction de bâtiments (AATCB)</t>
  </si>
  <si>
    <t>Expositions sur l'immobilier résidentiel général, à l'exclusion des MCBI</t>
  </si>
  <si>
    <t>Expositions sur les MCBI générales</t>
  </si>
  <si>
    <t>Expositions sur les MCBI de rapport</t>
  </si>
  <si>
    <t xml:space="preserve">      Expositions sur l'immobilier résidentiel qui ne sont pas conformes à la ligne directrice B-20 (prêts hypothécaires)</t>
  </si>
  <si>
    <t xml:space="preserve">      Expositions sur l'immobilier résidentiel qui ne sont pas conformes à la ligne directrice B-20 (MCBI)</t>
  </si>
  <si>
    <t>Expositions sur les titres hypothécaires</t>
  </si>
  <si>
    <t>Expositions sur les contreparties centrales (CC)</t>
  </si>
  <si>
    <t>Autres APR au titre du risque de crédit</t>
  </si>
  <si>
    <t>Total des APR après le plancher de fonds propres</t>
  </si>
  <si>
    <t>1012</t>
  </si>
  <si>
    <t>Autres renseignements aux fins du calcul du plancher</t>
  </si>
  <si>
    <t>Provisions pouvant être incluses dans les fonds propres de catégorie 2 au titre du plancher</t>
  </si>
  <si>
    <t>Le plus bas de (A du tableau 20.030) et (0.0125 * (F - D - E))</t>
  </si>
  <si>
    <t>1016</t>
  </si>
  <si>
    <t xml:space="preserve">G </t>
  </si>
  <si>
    <t xml:space="preserve">Provisions de fonds propres avant le plancher et après la déduction au titre du déficit des pertes attendues </t>
  </si>
  <si>
    <t>(D + L - M) du tableau 20.030</t>
  </si>
  <si>
    <t>APR avant le plancher</t>
  </si>
  <si>
    <t>Postes pour mémoire : APR au titre du risque de crédit après le plancher de fonds propres, par dernier garant</t>
  </si>
  <si>
    <t>Exposition nette (après ARC)</t>
  </si>
  <si>
    <t>Risque de crédit (par dernier garant, après ARC)</t>
  </si>
  <si>
    <t xml:space="preserve">Expositions sur l'immobilier résidentiel général, à l'exclusion des marges de crédit adossées à un bien immobilier (MCBI) </t>
  </si>
  <si>
    <t>Expositions sur l'immobilier résidentiel de rapport, à l'exclusion des MCBI</t>
  </si>
  <si>
    <t>Tableau 10.040 – Réserve de fonds propres contracyclique</t>
  </si>
  <si>
    <t>Dollars, en milliers, Type d’enregistrement 050</t>
  </si>
  <si>
    <t>Expositions et réserves par pays</t>
  </si>
  <si>
    <t>Pays</t>
  </si>
  <si>
    <t>Actifs pondérés en fonction du risque (APR) au titre du risque de crédit du secteur privé (M44)</t>
  </si>
  <si>
    <t>Coefficient de pondération géographique de l'État (%) (M45)</t>
  </si>
  <si>
    <t>Taux de majoration de la réserve de fonds propres contracyclique (%) (M46)</t>
  </si>
  <si>
    <t>Taux de majoration de la réserve pondérée (%) (M47)</t>
  </si>
  <si>
    <t>(c = a* b/100)</t>
  </si>
  <si>
    <t>A)</t>
  </si>
  <si>
    <t>Pays avec taux de majoration</t>
  </si>
  <si>
    <t>Argentine (AR)</t>
  </si>
  <si>
    <t>Australie (AU)</t>
  </si>
  <si>
    <t>Belgique (BE)</t>
  </si>
  <si>
    <t>Brésil (BR)</t>
  </si>
  <si>
    <t>Canada (CA)</t>
  </si>
  <si>
    <t>Chine (CN)</t>
  </si>
  <si>
    <t>France (FR)</t>
  </si>
  <si>
    <t>Allemagne (DE)</t>
  </si>
  <si>
    <t>ZAS de Hong Kong (HK)</t>
  </si>
  <si>
    <t>Inde (IN)</t>
  </si>
  <si>
    <t>Indonésie (ID)</t>
  </si>
  <si>
    <t>Italie (IT)</t>
  </si>
  <si>
    <t>Japon (JP)</t>
  </si>
  <si>
    <t>Corée du Sud (KR)</t>
  </si>
  <si>
    <t>Luxembourg (LU)</t>
  </si>
  <si>
    <t>Mexique (MX)</t>
  </si>
  <si>
    <t>Pays-Bas (NL)</t>
  </si>
  <si>
    <t>Arabie saoudite (SA)</t>
  </si>
  <si>
    <t>Singapour (SG)</t>
  </si>
  <si>
    <t>Afrique du Sud (ZA)</t>
  </si>
  <si>
    <t>Espagne (ES)</t>
  </si>
  <si>
    <t>Suède (SE)</t>
  </si>
  <si>
    <t>Suisse (CH)</t>
  </si>
  <si>
    <t>Turquie (TR)</t>
  </si>
  <si>
    <t>Royaume-Uni (GB)</t>
  </si>
  <si>
    <t>États-Unis (US)</t>
  </si>
  <si>
    <t>Arménie (AM)</t>
  </si>
  <si>
    <t>Chili (CL)</t>
  </si>
  <si>
    <t>République tchèque (CZ)</t>
  </si>
  <si>
    <t>Danemark (DK)</t>
  </si>
  <si>
    <t>Norvège (NO)</t>
  </si>
  <si>
    <t>Philippines (PH)</t>
  </si>
  <si>
    <t>B)</t>
  </si>
  <si>
    <t>Autres pays (98)</t>
  </si>
  <si>
    <t>C)</t>
  </si>
  <si>
    <t>Total – Tous les pays et États (97)</t>
  </si>
  <si>
    <t>Tableau 10.041 Réserve de fonds propres contracyclique des PMB de catégorie III</t>
  </si>
  <si>
    <t>Dollars, en milliers, Type d’enregistrement 055</t>
  </si>
  <si>
    <t>Expositions au risque de crédit du secteur privé (M44a)</t>
  </si>
  <si>
    <t>Taux de majoration de la réserve pondérée (%) (M47a)</t>
  </si>
  <si>
    <t>Total – tous les pays et États (97)</t>
  </si>
  <si>
    <t>Tableau 10.050 – Expositions hors bilan à l’exclusion des dérivés et des expositions de titrisation</t>
  </si>
  <si>
    <t>Montant de principal notionnel</t>
  </si>
  <si>
    <t>Coefficient de conversion en équivalent-crédit [1] (%)</t>
  </si>
  <si>
    <t>Montant en équivalent-crédit</t>
  </si>
  <si>
    <t>Exposition en cas de défaut</t>
  </si>
  <si>
    <t>(c=axb/100)</t>
  </si>
  <si>
    <t>(d)</t>
  </si>
  <si>
    <t>(e)</t>
  </si>
  <si>
    <t>(f=dxe/100)</t>
  </si>
  <si>
    <t>(i=gxh/100)</t>
  </si>
  <si>
    <t>Engagements inutilisés – à l’exclusion des expositions de titrisation</t>
  </si>
  <si>
    <t>(i) Expositions sur la clientèle de détail (y compris les expositions sur petites entités (PE) assimilées aux autres expositions sur la clientèle de détail)</t>
  </si>
  <si>
    <t>Compris dans l’approche standard</t>
  </si>
  <si>
    <t>Compris dans l’approche NI</t>
  </si>
  <si>
    <t>Annulable sans condition à tout moment</t>
  </si>
  <si>
    <t>5601</t>
  </si>
  <si>
    <t>5785</t>
  </si>
  <si>
    <t>5808</t>
  </si>
  <si>
    <t>5831</t>
  </si>
  <si>
    <t>Soldes inutilisés des cartes de crédit</t>
  </si>
  <si>
    <t>Tous les autres engagements</t>
  </si>
  <si>
    <t>Engagements à fournir certains éléments hors bilan [2]</t>
  </si>
  <si>
    <t>5605</t>
  </si>
  <si>
    <t>5630</t>
  </si>
  <si>
    <t>5651</t>
  </si>
  <si>
    <t>5604</t>
  </si>
  <si>
    <t>5650</t>
  </si>
  <si>
    <t>5788</t>
  </si>
  <si>
    <t>5834</t>
  </si>
  <si>
    <t>(ii) Expositions autres que sur la clientèle de détail (y compris les expositions sur petites et moyennes entités (PME) assimilées aux expositions sur entreprises)</t>
  </si>
  <si>
    <t>Compris dans l’approche NI fondation</t>
  </si>
  <si>
    <t>Compris dans l’approche NI avancée</t>
  </si>
  <si>
    <t>5608</t>
  </si>
  <si>
    <t>5700</t>
  </si>
  <si>
    <t>5792</t>
  </si>
  <si>
    <t>5815</t>
  </si>
  <si>
    <t>5838</t>
  </si>
  <si>
    <t>5612</t>
  </si>
  <si>
    <t>5631</t>
  </si>
  <si>
    <t>5658</t>
  </si>
  <si>
    <t>5705</t>
  </si>
  <si>
    <t>5720</t>
  </si>
  <si>
    <t>5750</t>
  </si>
  <si>
    <t>5611</t>
  </si>
  <si>
    <t>5657</t>
  </si>
  <si>
    <t>5703</t>
  </si>
  <si>
    <t>5749</t>
  </si>
  <si>
    <t>5795</t>
  </si>
  <si>
    <t>5841</t>
  </si>
  <si>
    <t>Autres expositions hors bilan – à l'exclusion des expositions de titrisation</t>
  </si>
  <si>
    <t>Substituts directs de crédit – à l'exclusion des dérivés de crédit</t>
  </si>
  <si>
    <t>5614</t>
  </si>
  <si>
    <t>5660</t>
  </si>
  <si>
    <t>5706</t>
  </si>
  <si>
    <t>5752</t>
  </si>
  <si>
    <t>5798</t>
  </si>
  <si>
    <t>5844</t>
  </si>
  <si>
    <t>Substituts directs de crédit – dérivés de crédit</t>
  </si>
  <si>
    <t>5615</t>
  </si>
  <si>
    <t>5661</t>
  </si>
  <si>
    <t>5707</t>
  </si>
  <si>
    <t>5753</t>
  </si>
  <si>
    <t>5799</t>
  </si>
  <si>
    <t>5845</t>
  </si>
  <si>
    <t>Engagements de garantie liés à des opérations</t>
  </si>
  <si>
    <t>5616</t>
  </si>
  <si>
    <t>5662</t>
  </si>
  <si>
    <t>5708</t>
  </si>
  <si>
    <t>5754</t>
  </si>
  <si>
    <t>5800</t>
  </si>
  <si>
    <t>5823</t>
  </si>
  <si>
    <t>5846</t>
  </si>
  <si>
    <t>Engagements à court terme à dénouement automatique liés à des opérations commerciales</t>
  </si>
  <si>
    <t>5617</t>
  </si>
  <si>
    <t>5663</t>
  </si>
  <si>
    <t>5709</t>
  </si>
  <si>
    <t>5755</t>
  </si>
  <si>
    <t>N</t>
  </si>
  <si>
    <t>5801</t>
  </si>
  <si>
    <t>5824</t>
  </si>
  <si>
    <t>5847</t>
  </si>
  <si>
    <t>Cessions en pension</t>
  </si>
  <si>
    <t>5618</t>
  </si>
  <si>
    <t>5664</t>
  </si>
  <si>
    <t>5710</t>
  </si>
  <si>
    <t>5756</t>
  </si>
  <si>
    <t>O</t>
  </si>
  <si>
    <t>5802</t>
  </si>
  <si>
    <t>5848</t>
  </si>
  <si>
    <t>Achats à terme d’actifs</t>
  </si>
  <si>
    <t>5619</t>
  </si>
  <si>
    <t>5665</t>
  </si>
  <si>
    <t>5711</t>
  </si>
  <si>
    <t>5757</t>
  </si>
  <si>
    <t>5803</t>
  </si>
  <si>
    <t>5849</t>
  </si>
  <si>
    <t>Dépôts terme contre terme</t>
  </si>
  <si>
    <t>5620</t>
  </si>
  <si>
    <t>5666</t>
  </si>
  <si>
    <t>5712</t>
  </si>
  <si>
    <t>5758</t>
  </si>
  <si>
    <t>5804</t>
  </si>
  <si>
    <t>5850</t>
  </si>
  <si>
    <t>Actions et titres partiellement libérés</t>
  </si>
  <si>
    <t>5621</t>
  </si>
  <si>
    <t>5667</t>
  </si>
  <si>
    <t>5713</t>
  </si>
  <si>
    <t>5759</t>
  </si>
  <si>
    <t>5805</t>
  </si>
  <si>
    <t>5851</t>
  </si>
  <si>
    <t>Facilités d’émission d’effets (FEE) et facilités de prise ferme renouvelables (FPR)</t>
  </si>
  <si>
    <t>5622</t>
  </si>
  <si>
    <t>5668</t>
  </si>
  <si>
    <t>5714</t>
  </si>
  <si>
    <t>5760</t>
  </si>
  <si>
    <t>5806</t>
  </si>
  <si>
    <t>5829</t>
  </si>
  <si>
    <t>5852</t>
  </si>
  <si>
    <t>5623</t>
  </si>
  <si>
    <t>5669</t>
  </si>
  <si>
    <t>5715</t>
  </si>
  <si>
    <t>5761</t>
  </si>
  <si>
    <t>5807</t>
  </si>
  <si>
    <t>5853</t>
  </si>
  <si>
    <t>Moyenne pondérée pour les coefficients fournis par les institutions.</t>
  </si>
  <si>
    <t>Engagements dont les éléments hors bilan se voient attribuer un coefficient de conversion en équivalent-crédit inférieur à celui de l’engagement.</t>
  </si>
  <si>
    <t>Tableau 10.060 – Expositions** brutes*, par premier débiteur, dernier garant et vendeur de sûreté</t>
  </si>
  <si>
    <t>Expositions garanties, par le dernier garant</t>
  </si>
  <si>
    <t>Expositions assorties d'une sûreté, selon l'approche simple, par vendeur de sûreté (ne s'applique pas en vertu de l'approche NI)</t>
  </si>
  <si>
    <t>Exposition non_x000D_
garantie ni assortie d'une sûreté
(exposition au premier débiteur)</t>
  </si>
  <si>
    <t>APR au titre des expositions avant l'ARC, par premier débiteur</t>
  </si>
  <si>
    <t>Actifs pondérés en fonction du risque (APR) au titre des expositions garanties, par dernier garant</t>
  </si>
  <si>
    <t>APR au titre des expositions assorties d'une sûreté, selon l'approche simple, par vendeur de sûreté (ne s'applique pas en vertu de l'approche NI)</t>
  </si>
  <si>
    <t>APR au titre des expositions non garanties ni assorties d'une sûreté (APR associés à l’exposition au premier débiteur)</t>
  </si>
  <si>
    <t>Expositions avant atténuation du risque de crédit (ARC)_x000D_, par premier débiteur</t>
  </si>
  <si>
    <t xml:space="preserve"> Entreprises (grandes, moyennes, PME, entités financières)</t>
  </si>
  <si>
    <t>Emprunteurs souverains y compris les  ESP/BMD</t>
  </si>
  <si>
    <t>Banques, notamment obligations sécurisées et entités financières assimilées à des banques</t>
  </si>
  <si>
    <t>Emprunteurs souverains à l'exclusion des ESP/BMD</t>
  </si>
  <si>
    <t>Entreprises (grandes, moyennes, PME, entités financières)</t>
  </si>
  <si>
    <t>Banques, notamment obligations sécurisées et entités financières</t>
  </si>
  <si>
    <t xml:space="preserve">Banques, notamment obligations sécurisées et entités financières </t>
  </si>
  <si>
    <t>Expositions du portefeuille bancaire</t>
  </si>
  <si>
    <t>Expositions sur les entreprises d'investissement et les autres entités financières assimilées à des banques</t>
  </si>
  <si>
    <t>Total : approche standard</t>
  </si>
  <si>
    <t>Approche NI</t>
  </si>
  <si>
    <t>Expositions sur les entreprises d'investissement et les autres entités financières assimilées à des entreprises</t>
  </si>
  <si>
    <t>Total : approche NI</t>
  </si>
  <si>
    <t>Total**</t>
  </si>
  <si>
    <t>*  Sans tenir compte de toutes les provisions pour pertes de crédit. Dans le cas des expositions selon l'approche NI, également sans tenir compte des radiations partielles.</t>
  </si>
  <si>
    <t>**  Expositions assujetties au risque de crédit, à l'exception des expositions sur actions et des expositions de titrisation.</t>
  </si>
  <si>
    <t>Tableau 10.070 – Couverture du bilan par type de risque et rapprochement avec le bilan consolidé</t>
  </si>
  <si>
    <t>Exposition brute [1]_x000D_
avant atténuation du risque de crédit (ARC)</t>
  </si>
  <si>
    <t>Provision pour la phase 3 [2]</t>
  </si>
  <si>
    <t>Exposition avant ARC, après déduction de la provision pour la phase 3 et des radiations partielles</t>
  </si>
  <si>
    <t>Éléments au bilan classés sous :</t>
  </si>
  <si>
    <t>Engagements utilisés</t>
  </si>
  <si>
    <t>Transactions assimilables à des pensions</t>
  </si>
  <si>
    <t>(c = a + b)</t>
  </si>
  <si>
    <t>(e = c – d)</t>
  </si>
  <si>
    <t>Approche standard (y compris les actifs de titrisation)</t>
  </si>
  <si>
    <t>8701</t>
  </si>
  <si>
    <t>8751</t>
  </si>
  <si>
    <t>8801</t>
  </si>
  <si>
    <t>8851</t>
  </si>
  <si>
    <t>8901</t>
  </si>
  <si>
    <r>
      <rPr>
        <sz val="8"/>
        <color theme="1"/>
        <rFont val="Arial"/>
        <family val="2"/>
      </rPr>
      <t>Approche NI</t>
    </r>
    <r>
      <rPr>
        <sz val="8"/>
        <rFont val="Arial"/>
        <family val="2"/>
      </rPr>
      <t xml:space="preserve"> (à</t>
    </r>
    <r>
      <rPr>
        <sz val="8"/>
        <color theme="1"/>
        <rFont val="Arial"/>
        <family val="2"/>
      </rPr>
      <t xml:space="preserve"> l'exclusion</t>
    </r>
    <r>
      <rPr>
        <sz val="8"/>
        <rFont val="Arial"/>
        <family val="2"/>
      </rPr>
      <t xml:space="preserve"> du </t>
    </r>
    <r>
      <rPr>
        <sz val="8"/>
        <color theme="1"/>
        <rFont val="Arial"/>
        <family val="2"/>
      </rPr>
      <t>financement spécialisé [FS], approche de classement; de la clientèle de détail; des actions; des titrisations)</t>
    </r>
  </si>
  <si>
    <t>8702</t>
  </si>
  <si>
    <t>8752</t>
  </si>
  <si>
    <t>8802</t>
  </si>
  <si>
    <t>8852</t>
  </si>
  <si>
    <t>8902</t>
  </si>
  <si>
    <t>Approche NI – FS, approche de classement</t>
  </si>
  <si>
    <t>8704</t>
  </si>
  <si>
    <t>8804</t>
  </si>
  <si>
    <t>8854</t>
  </si>
  <si>
    <t>8904</t>
  </si>
  <si>
    <t>Approche NI – Clientèle de détail</t>
  </si>
  <si>
    <t>8705</t>
  </si>
  <si>
    <t>8755</t>
  </si>
  <si>
    <t>8805</t>
  </si>
  <si>
    <t>8855</t>
  </si>
  <si>
    <t>8905</t>
  </si>
  <si>
    <t>Approche NI – Placements en actions dans des fonds</t>
  </si>
  <si>
    <t>Approche NI – Actifs de titrisation</t>
  </si>
  <si>
    <t>8707</t>
  </si>
  <si>
    <t>8807</t>
  </si>
  <si>
    <t>8857</t>
  </si>
  <si>
    <t>8907</t>
  </si>
  <si>
    <t>Autres actifs (non pris en compte dans l’approche standard ou NI)</t>
  </si>
  <si>
    <t>8708</t>
  </si>
  <si>
    <t>8773</t>
  </si>
  <si>
    <t>8808</t>
  </si>
  <si>
    <t>8908</t>
  </si>
  <si>
    <t>8709</t>
  </si>
  <si>
    <t>8759</t>
  </si>
  <si>
    <t>8809</t>
  </si>
  <si>
    <t>8859</t>
  </si>
  <si>
    <t>8909</t>
  </si>
  <si>
    <t>Moins : expositions liées aux passifs et transactions (non monétaires) assimilables à des pensions comprises ci-dessus</t>
  </si>
  <si>
    <t>8760</t>
  </si>
  <si>
    <t>8810</t>
  </si>
  <si>
    <t>8910</t>
  </si>
  <si>
    <t>Total – Actifs exposés au risque de crédit</t>
  </si>
  <si>
    <t>8711</t>
  </si>
  <si>
    <t>8761</t>
  </si>
  <si>
    <t>8811</t>
  </si>
  <si>
    <t>8861</t>
  </si>
  <si>
    <t>8911</t>
  </si>
  <si>
    <t>Risque de marché – Actifs au bilan exposés à un risque spécifique</t>
  </si>
  <si>
    <t>Dépôts auprès d’institutions financières réglementées</t>
  </si>
  <si>
    <t>8714</t>
  </si>
  <si>
    <t>8814</t>
  </si>
  <si>
    <t>8914</t>
  </si>
  <si>
    <t>Titres de créance</t>
  </si>
  <si>
    <t>8715</t>
  </si>
  <si>
    <t>8765</t>
  </si>
  <si>
    <t>8815</t>
  </si>
  <si>
    <t>8915</t>
  </si>
  <si>
    <t>Titres de participation</t>
  </si>
  <si>
    <t>8716</t>
  </si>
  <si>
    <t>8766</t>
  </si>
  <si>
    <t>8816</t>
  </si>
  <si>
    <t>8916</t>
  </si>
  <si>
    <t>Prêts non hypothécaires</t>
  </si>
  <si>
    <t>8717</t>
  </si>
  <si>
    <t>8767</t>
  </si>
  <si>
    <t>8817</t>
  </si>
  <si>
    <t>8917</t>
  </si>
  <si>
    <t xml:space="preserve">Autres actifs exposés à un risque spécifique de marché </t>
  </si>
  <si>
    <t>8718</t>
  </si>
  <si>
    <t>8818</t>
  </si>
  <si>
    <t>8918</t>
  </si>
  <si>
    <t xml:space="preserve">Total – Actifs exposés à un risque spécifique de marché </t>
  </si>
  <si>
    <t>8719</t>
  </si>
  <si>
    <t>8769</t>
  </si>
  <si>
    <t>8819</t>
  </si>
  <si>
    <t>8919</t>
  </si>
  <si>
    <t>Moins les actifs au bilan pris en compte dans le risque de crédit et le risque spécifique de marché :</t>
  </si>
  <si>
    <t>Transactions assimilables à des pensions dans le portefeuille de négociation (actifs)</t>
  </si>
  <si>
    <t>8772</t>
  </si>
  <si>
    <t>8822</t>
  </si>
  <si>
    <t>8922</t>
  </si>
  <si>
    <t>Moins :</t>
  </si>
  <si>
    <t>Portion déduite des participations non significatives dans des entités financières (si comptée en double ci-dessus)</t>
  </si>
  <si>
    <t>8775</t>
  </si>
  <si>
    <t>8776</t>
  </si>
  <si>
    <t>8777</t>
  </si>
  <si>
    <t>Total – Actifs « au bilan » aux fins des ratios de fonds propres</t>
  </si>
  <si>
    <t>8724</t>
  </si>
  <si>
    <t>8774</t>
  </si>
  <si>
    <t>8824</t>
  </si>
  <si>
    <t>8874</t>
  </si>
  <si>
    <t>8924</t>
  </si>
  <si>
    <t xml:space="preserve">Provisions pour les phases 1 et 2 au titre des actifs au bilan aux fins des fonds propres </t>
  </si>
  <si>
    <t>8927</t>
  </si>
  <si>
    <t>Provisions au titre des actifs capitalisés en vertu du cadre de titrisation qui ne sont pas comptabilisés aux fins des fonds propres</t>
  </si>
  <si>
    <t>8929</t>
  </si>
  <si>
    <t>Expositions de titrisation « au bilan » comptabilisées aux fins des ratios de fonds propres, mais non aux fins du bilan consolidé</t>
  </si>
  <si>
    <t>8928</t>
  </si>
  <si>
    <t>Ajustements au titre des écarts dans les valeurs d’exposition au bilan découlant :</t>
  </si>
  <si>
    <t>- des bases de mesure utilisées à des fins comptables (justes valeurs)</t>
  </si>
  <si>
    <t>8930</t>
  </si>
  <si>
    <t>- des bases de comptabilisation utilisées à des fins comptables (date de règlement / de négociation) [3]</t>
  </si>
  <si>
    <t>8931</t>
  </si>
  <si>
    <t>Participations dans des filiales déconsolidées (méthode de comptabilisation de mise en équivalence, à l'exclusion de l’écart d’acquisition et des actifs incorporels)</t>
  </si>
  <si>
    <t>8942</t>
  </si>
  <si>
    <t>Soldes exigibles au titre des filiales déconsolidées</t>
  </si>
  <si>
    <t>8943</t>
  </si>
  <si>
    <t>Plus :</t>
  </si>
  <si>
    <t>Actifs de titrisation non comptabilisés aux fins du calcul des ratios de fonds propres, mais consolidés aux fins du bilan</t>
  </si>
  <si>
    <t>Actifs de titrisation non décomptabilisés (propres actifs)</t>
  </si>
  <si>
    <t>8875</t>
  </si>
  <si>
    <t>Actifs de titrisation consolidés (actifs de tiers, p. ex.)</t>
  </si>
  <si>
    <t>8876</t>
  </si>
  <si>
    <t>Autres</t>
  </si>
  <si>
    <t>8877</t>
  </si>
  <si>
    <t>8934</t>
  </si>
  <si>
    <t>Total des actifs au bilan des filiales déconsolidées, à l'exclusion de l’écart d’acquisition et des actifs incorporels des filiales</t>
  </si>
  <si>
    <t>8946</t>
  </si>
  <si>
    <t>8936</t>
  </si>
  <si>
    <t>Total des actifs selon le bilan consolidé</t>
  </si>
  <si>
    <t>8949</t>
  </si>
  <si>
    <t>Avant déduction des provisions. Dans le cas des expositions déclarées en vertu des approches NI fondation, NI avancée ou NI, avant déduction des radiations partielles.</t>
  </si>
  <si>
    <t>Dans le cas des expositions déclarées en vertu des approches NI fondation, NI avancée et NI, cela comprend également les radiations partielles.</t>
  </si>
  <si>
    <t>Pour les institutions assujetties au cadre du risque de marché, ce poste se limite aux opérations inscrites dans le portefeuille bancaire.</t>
  </si>
  <si>
    <t>Tableau 10.080 – Sommaire de tous les prêts hypothécaires et marges de crédit adossées à un bien immobilier canadiens assurés</t>
  </si>
  <si>
    <t>Sommaire</t>
  </si>
  <si>
    <t>Régime au regard des fonds propres</t>
  </si>
  <si>
    <t>Assuré par la Société canadienne d’hypothèques et de logement (SCHL)</t>
  </si>
  <si>
    <t xml:space="preserve"> Assuré par un assureur hypothécaire privé (AHP)</t>
  </si>
  <si>
    <t>Total des prêts hypothécaires assurés</t>
  </si>
  <si>
    <t>APR du prêt initial (avant l'ARC)</t>
  </si>
  <si>
    <t>APR après comptabilisation de l'assurance</t>
  </si>
  <si>
    <t>Ajustement au titre de la PCD</t>
  </si>
  <si>
    <t>Substitution de la PD</t>
  </si>
  <si>
    <t>Total partiel - NI</t>
  </si>
  <si>
    <t>Prêt et garantie initiaux traités selon l’approche standard (AS)</t>
  </si>
  <si>
    <t>Prêt initial (avant l'ARC)</t>
  </si>
  <si>
    <t>Coefficient de pondération du risque_x000D_ dans le cadre de l'approche standard</t>
  </si>
  <si>
    <t xml:space="preserve"> Exposition nette avant l'ARC (montant en équivalent-crédit pour les expositions hors bilan) (M11)*</t>
  </si>
  <si>
    <t>APR avant l'ARC</t>
  </si>
  <si>
    <t>Exposition nette après l'ARC (M17)*</t>
  </si>
  <si>
    <t>Actifs pondérés en fonction du risque (M7)*</t>
  </si>
  <si>
    <t>Exposition nette avant l'ARC (montant en équivalent-crédit pour les expositions hors bilan) (M11)*</t>
  </si>
  <si>
    <t>Assurance non reconnue</t>
  </si>
  <si>
    <t>44 % AHP – garantie de sécurité (795)</t>
  </si>
  <si>
    <t>55 % AHP – garantie de sécurité (811)</t>
  </si>
  <si>
    <t>66 % AHP – garantie de sécurité (798)</t>
  </si>
  <si>
    <t>77 % AHP – garantie de sécurité (812)</t>
  </si>
  <si>
    <t>88 % AHP – garantie de sécurité(813)</t>
  </si>
  <si>
    <t>99 % AHP – garantie de sécurité (814)</t>
  </si>
  <si>
    <t>110 % AHP – garantie de sécurité  (807)</t>
  </si>
  <si>
    <t>132 % AHP – garantie de sécurité (815)</t>
  </si>
  <si>
    <t>154 % AHP – garantie de sécurité (816)</t>
  </si>
  <si>
    <t>165 % AHP – garantie de sécurité (817)</t>
  </si>
  <si>
    <t>187 % AHP – garantie de sécurité (818)</t>
  </si>
  <si>
    <t>220 % AHP – garantie de sécurité  (787)</t>
  </si>
  <si>
    <t>231 % AHP – garantie de sécurité (819)</t>
  </si>
  <si>
    <t>330 % AHP – garantie de sécurité  (791)</t>
  </si>
  <si>
    <t>* M11, M17 et M7 correspondent aux mêmes mesures que celles des tableaux 40.190 à 40.210 de l'approche standard</t>
  </si>
  <si>
    <t>Prêt et garantie initiaux traités selon l'approche NI : ajustment au titre de la PCD</t>
  </si>
  <si>
    <t>Prêt initial</t>
  </si>
  <si>
    <t>AHP</t>
  </si>
  <si>
    <t>Exposition (à la PD du premier débiteur) (M48)*</t>
  </si>
  <si>
    <t xml:space="preserve">PCD pondérée moyenne (avant l'ARC) (%) </t>
  </si>
  <si>
    <t>PCD pondérée moyenne (ajustée en fonction de l'ARC après le plancher) (%) (M50)*</t>
  </si>
  <si>
    <t>Actifs pondérés en fonction du risque (M52)*</t>
  </si>
  <si>
    <t>Genworth</t>
  </si>
  <si>
    <t>Canada Guaranty</t>
  </si>
  <si>
    <t>* M48, M50 et M52 correspondent aux mesures que celles des tableaux 50.220 à 50.250 de l'approche NI</t>
  </si>
  <si>
    <t>Prêt et garantie initiaux traités selon l'approche NI : substitution de la PD</t>
  </si>
  <si>
    <t>PD de la SCHL (%)</t>
  </si>
  <si>
    <t>Actifs pondérés en fonction du risque (M52)</t>
  </si>
  <si>
    <t>PD de l'AHP (%)</t>
  </si>
  <si>
    <t>* M48 et M52 correspondent aux mesures que celles des tableaux 50.020 et 50.060 de l'approche NI</t>
  </si>
  <si>
    <t>Tableau 10.090 - Sommaire de toutes les expositions calculées selon l'approche standard et assujetties à un multiplicateur pour l'asymétrie des devises</t>
  </si>
  <si>
    <t>Poste pour mémoire</t>
  </si>
  <si>
    <t>Coefficient de pondération du risque initial</t>
  </si>
  <si>
    <t>Majoration du coefficient en raison du multiplicateur pour l'asymétrie des devises (p. ex., 0,5 dans le cas d'un multiplicateur de 1,5)</t>
  </si>
  <si>
    <t>Valeur nette des expositions assujetties au multiplicateur pour l'asymétrie des devises, après l'ARC</t>
  </si>
  <si>
    <t>APR après l'application du multiplicateur de 1,5</t>
  </si>
  <si>
    <t>Total des APR au titre des expositions assujetties au multiplicateur pour l'asymétrie des devises</t>
  </si>
  <si>
    <t xml:space="preserve">(d = b x c) </t>
  </si>
  <si>
    <t>(d) + ((a) (c))</t>
  </si>
  <si>
    <t>Immobilier résidentiel général, à l'exclusion des MCBI</t>
  </si>
  <si>
    <t>Total (700)</t>
  </si>
  <si>
    <t>Immobilier résidentiel de rapport, à l'exclusion des MCBI</t>
  </si>
  <si>
    <t>Expositions sur l'immobilier résidentiel qui ne sont pas conformes à la ligne directrice B-20, à l'exclusion des MCBI</t>
  </si>
  <si>
    <t>MCBI générales</t>
  </si>
  <si>
    <t>MCBI de rapport</t>
  </si>
  <si>
    <t>Expositions sur les MCBI qui ne sont pas conformes à la ligne directrice B-20</t>
  </si>
  <si>
    <t>Total (500)</t>
  </si>
  <si>
    <t>A. Approche simplifiée</t>
  </si>
  <si>
    <t>Total des expositions sur crypto-actifs (à déduire des fonds propres CET1)</t>
  </si>
  <si>
    <t>B.1 Approche globale</t>
  </si>
  <si>
    <t>Déduction des fonds propres</t>
  </si>
  <si>
    <t>Expositions avant prise en compte des CCEC et des techniques d'ARC</t>
  </si>
  <si>
    <t>Expositions après prise en compte des CCEC et des techniques d'ARC</t>
  </si>
  <si>
    <t>Exposition longue</t>
  </si>
  <si>
    <t>Exposition courte</t>
  </si>
  <si>
    <t>Groupe 1a</t>
  </si>
  <si>
    <t>dont : expositions assujetties à l’approche standard</t>
  </si>
  <si>
    <t>dont : expositions assujetties à l'approche NI ou à l'approche des modèles internes</t>
  </si>
  <si>
    <t>Groupe 1b</t>
  </si>
  <si>
    <t>Groupe 2a</t>
  </si>
  <si>
    <t>Groupe 2b</t>
  </si>
  <si>
    <t>B.2 Limite d’exposition qui s’applique aux crypto-actifs du groupe 2</t>
  </si>
  <si>
    <t>Exposition sur crypto-actifs du groupe 2</t>
  </si>
  <si>
    <t>En % des fonds propres nets de catégorie 1</t>
  </si>
  <si>
    <t>(C / (APD 17230 + APD 1566)) x 100</t>
  </si>
  <si>
    <t>Expositions sur crypto-actifs du groupe 2a</t>
  </si>
  <si>
    <t>5 % des fonds propres nets de catégorie 1</t>
  </si>
  <si>
    <t>0.05 x (APD 17230 + APD 1566)</t>
  </si>
  <si>
    <t>Déduction des expositions sur crypto-actifs du groupe 2a des fonds propres CET1 en raison d'un dépassement de la limite</t>
  </si>
  <si>
    <t xml:space="preserve">D si C &gt; E, 0 sinon </t>
  </si>
  <si>
    <t>Déduction totale des fonds propres CET1 selon l'approche globale</t>
  </si>
  <si>
    <t>B + F</t>
  </si>
  <si>
    <t>* Ce tableau présente des données sommaires; les expositions sur crypto-actifs doivent également être déclarées dans l'ensemble du RNFPB conformément aux modalités décrites dans la ligne directrice Régime au regard des normes de fonds propres et de liquidité visant les expositions sur crypto-actifs.</t>
  </si>
  <si>
    <t>** Les expositions sur crypto-actifs déclarées ci-dessus doivent être classées conformément aux critères de regroupement précisés dans la ligne directrice Régime au regard des normes de fonds propres et de liquidité visant les expositions sur crypto-actifs.</t>
  </si>
  <si>
    <t>Tableau 20.010 – Éléments de fonds propres et de la capacité totale d'absorption des pertes (TLAC)</t>
  </si>
  <si>
    <r>
      <t>BIS</t>
    </r>
    <r>
      <rPr>
        <vertAlign val="superscript"/>
        <sz val="8"/>
        <color theme="1"/>
        <rFont val="Arial"/>
        <family val="2"/>
      </rPr>
      <t>i</t>
    </r>
  </si>
  <si>
    <r>
      <t>Non BIS</t>
    </r>
    <r>
      <rPr>
        <vertAlign val="superscript"/>
        <sz val="8"/>
        <color theme="1"/>
        <rFont val="Arial"/>
        <family val="2"/>
      </rPr>
      <t>i</t>
    </r>
  </si>
  <si>
    <r>
      <t>Indicateur pour banque d'importance systémique intérieure (BIS</t>
    </r>
    <r>
      <rPr>
        <vertAlign val="superscript"/>
        <sz val="8"/>
        <color theme="1"/>
        <rFont val="Arial"/>
        <family val="2"/>
      </rPr>
      <t>i</t>
    </r>
    <r>
      <rPr>
        <sz val="8"/>
        <color theme="1"/>
        <rFont val="Arial"/>
        <family val="2"/>
      </rPr>
      <t>) / institution financière non classée parmi les banques d'importance systémique intérieure (non-BIS</t>
    </r>
    <r>
      <rPr>
        <vertAlign val="superscript"/>
        <sz val="8"/>
        <color theme="1"/>
        <rFont val="Arial"/>
        <family val="2"/>
      </rPr>
      <t>i</t>
    </r>
    <r>
      <rPr>
        <sz val="8"/>
        <color theme="1"/>
        <rFont val="Arial"/>
        <family val="2"/>
      </rPr>
      <t>)</t>
    </r>
  </si>
  <si>
    <t>1500</t>
  </si>
  <si>
    <t>1510</t>
  </si>
  <si>
    <t>(inscrire « 1 », le cas échéant)</t>
  </si>
  <si>
    <t>CCF</t>
  </si>
  <si>
    <t>Indicateur pour coopérative de crédit fédérale (CCF)</t>
  </si>
  <si>
    <t>1501</t>
  </si>
  <si>
    <t>Calcul du total des fonds propres et de la capacité totale d'absorption des pertes (TLAC) disponible</t>
  </si>
  <si>
    <t>Fonds propres de catégorie 1 sous forme d’actions ordinaires (CET1)</t>
  </si>
  <si>
    <t>Actions ordinaires</t>
  </si>
  <si>
    <t>1514</t>
  </si>
  <si>
    <t>Parts sociales (coopératives de crédit fédérales seulement)</t>
  </si>
  <si>
    <t>1813</t>
  </si>
  <si>
    <t>Autres instruments de fonds propres CET1 admissibles (coopératives de crédit fédérales seulement)</t>
  </si>
  <si>
    <t>1814</t>
  </si>
  <si>
    <t>Instruments de fonds propres CET1 non admissibles (coopératives de crédit fédérales seulement)</t>
  </si>
  <si>
    <t xml:space="preserve">Surplus d'apport selon le bilan M4 </t>
  </si>
  <si>
    <t>1580</t>
  </si>
  <si>
    <t>Surplus d'apport non lié à la prime d'émission d'actions ordinaires, ni à d'autres instruments de fonds propres CET1</t>
  </si>
  <si>
    <t>1706</t>
  </si>
  <si>
    <t xml:space="preserve">Prime d'émission d'actions ordinaires </t>
  </si>
  <si>
    <t>1707</t>
  </si>
  <si>
    <t>Bénéfices non répartis à des fins comptables</t>
  </si>
  <si>
    <t>1518</t>
  </si>
  <si>
    <t>Cumul des gains(pertes) à sa juste valeur nette après impôt dans les bénéfices non répartis découlant de l’évolution du risque de crédit de l’institution, y compris l'ajustement de l'évaluation de débit (AED) et l'ajustement de l'évaluation de financement (AEF) sur les dérivés</t>
  </si>
  <si>
    <t>1519</t>
  </si>
  <si>
    <t>Bénéfices non répartis aux fins des fonds propres</t>
  </si>
  <si>
    <t>1583</t>
  </si>
  <si>
    <t>Cumul des autres éléments du résultat global (AERG) et autres réserves publiées à des fins comptables</t>
  </si>
  <si>
    <t>1516</t>
  </si>
  <si>
    <t>Réserves de couverture de flux de trésorerie devant être décomptabilisées</t>
  </si>
  <si>
    <t>1517</t>
  </si>
  <si>
    <t>Cumul des gains(pertes) à sa juste valeur nette après impôt dans le cumul des AERG découlant de l’évolution du risque de crédit de l’institution, y compris l'AED et l'AEF sur les dérivés</t>
  </si>
  <si>
    <t>1708</t>
  </si>
  <si>
    <r>
      <t>Cumul des AERG aux fins</t>
    </r>
    <r>
      <rPr>
        <sz val="8"/>
        <rFont val="Arial"/>
        <family val="2"/>
      </rPr>
      <t xml:space="preserve"> de fonds propres</t>
    </r>
  </si>
  <si>
    <t>1525</t>
  </si>
  <si>
    <t>Actions ordinaires émises par des filiales bancaires consolidées à des tiers (partie comptabilisée à titre de fonds propres CET1 de la société mère)</t>
  </si>
  <si>
    <t>R du Tableau 20.020</t>
  </si>
  <si>
    <t>1590</t>
  </si>
  <si>
    <t>Marges sur Services Contractuels (MSC)</t>
  </si>
  <si>
    <t>1586</t>
  </si>
  <si>
    <t>Espace réservé</t>
  </si>
  <si>
    <t>16462</t>
  </si>
  <si>
    <t>Fonds propres CET1 bruts</t>
  </si>
  <si>
    <t>1526</t>
  </si>
  <si>
    <t>Déduire :</t>
  </si>
  <si>
    <t>Écart d’acquisition (après déduction des passifs d’impôts différés)</t>
  </si>
  <si>
    <t>A du Tableau 40.290 - CQ</t>
  </si>
  <si>
    <t>1535</t>
  </si>
  <si>
    <t>Actifs incorporels, à l'exclusion des logiciels considérés comme des actifs incorporels et des charges administratives liées aux créances hypothécaires (après déduction des passifs d’impôts différés admissibles)</t>
  </si>
  <si>
    <t>B du Tableau 40.290 - CR</t>
  </si>
  <si>
    <t>1536</t>
  </si>
  <si>
    <t>Logiciels considérés comme des actifs incorporels (après déduction des passifs d’impôts différés)</t>
  </si>
  <si>
    <t>C du Tableau 40.290 - CS</t>
  </si>
  <si>
    <t>1527</t>
  </si>
  <si>
    <t>Actifs d’impôts différés, à l'exclusion de ceux découlant de différences temporaires (après déduction des passifs d’impôts différés admissibles)</t>
  </si>
  <si>
    <t>D du Tableau 40.290 - CT</t>
  </si>
  <si>
    <t>1528</t>
  </si>
  <si>
    <t>Déficit de provisionnement</t>
  </si>
  <si>
    <t>M du Tableau 20.030</t>
  </si>
  <si>
    <t>1694</t>
  </si>
  <si>
    <t>Plus-value de cession liée aux opérations de titrisation (p. ex. capitalisation des produits futurs sur marges d’intérêts)</t>
  </si>
  <si>
    <t>1539</t>
  </si>
  <si>
    <t>Actifs des caisses de retraite de régimes à prestations déterminées après prise en compte de la compensation autorisée (après déduction des passifs d’impôts différés admissibles)</t>
  </si>
  <si>
    <t>E du Tableau 40.290 - CU</t>
  </si>
  <si>
    <t>1529</t>
  </si>
  <si>
    <t>Participations dans ses propres actions non décomptabilisées à des fins comptables (après déduction des positions courtes admissibles)</t>
  </si>
  <si>
    <t>1530</t>
  </si>
  <si>
    <t>Participations croisées dans des actions ordinaires</t>
  </si>
  <si>
    <t>1531</t>
  </si>
  <si>
    <t>Ajustements des évaluations liés à des positions moins liquides</t>
  </si>
  <si>
    <t>BU du Tableau 90.010</t>
  </si>
  <si>
    <t>1709</t>
  </si>
  <si>
    <t>Part des expositions sur prêts hypothécaires inversés dont le ratio prêt-valeur actuel est supérieur à 80 %</t>
  </si>
  <si>
    <t>1542</t>
  </si>
  <si>
    <t>Opérations non réglées et non livrées qui ne font pas appel à un système de livraison contre paiement [1, 2]</t>
  </si>
  <si>
    <t xml:space="preserve"> E1du Tableau 40.290</t>
  </si>
  <si>
    <t>Part de l'exposition sous le seuil d'importance relative pour la protection du crédit</t>
  </si>
  <si>
    <t>Expositions aux contreparties centrales (CC) non admissibles</t>
  </si>
  <si>
    <t>G du Tableau 70.040</t>
  </si>
  <si>
    <t>Assurance hypothécaire de portefeuille prépayée assujettie à déduction (non conforme aux attentes du BSIF en matière d'amortissement)</t>
  </si>
  <si>
    <t>A1 du Tableau 40.290</t>
  </si>
  <si>
    <t xml:space="preserve">Placements en actions dans des fonds assujettis à l'approche de repli </t>
  </si>
  <si>
    <t xml:space="preserve"> A du Tableau 40.280</t>
  </si>
  <si>
    <t>Déduction des expositions sur crypto-actifs</t>
  </si>
  <si>
    <t>1532</t>
  </si>
  <si>
    <t>Total des déductions des fonds propres CET1 bruts</t>
  </si>
  <si>
    <t>1533</t>
  </si>
  <si>
    <t>Fonds propres CET1 ajustés</t>
  </si>
  <si>
    <t>1534</t>
  </si>
  <si>
    <t>Participations non significatives dans des entités financières : affectation aux fonds propres CET1</t>
  </si>
  <si>
    <t>1537</t>
  </si>
  <si>
    <t xml:space="preserve">Participations significatives dans des entités commerciales supérieures à 10 % des fonds propres CET1 </t>
  </si>
  <si>
    <t>B du Tableau 40.120</t>
  </si>
  <si>
    <t>N1</t>
  </si>
  <si>
    <t>1538</t>
  </si>
  <si>
    <t>Participations significatives dans les actions ordinaires d’entités financières (montant supérieur au seuil de 10 %)</t>
  </si>
  <si>
    <t>1543</t>
  </si>
  <si>
    <t>Charges administratives liées aux créances hypothécaires (montant supérieur au seuil de 10 %)</t>
  </si>
  <si>
    <t>1544</t>
  </si>
  <si>
    <t>Actifs d’impôts différés découlant de différences temporaires, à l'exclusion de ceux réalisables par report rétrospectif des pertes (montant supérieur au seuil de 10 %)</t>
  </si>
  <si>
    <t>1545</t>
  </si>
  <si>
    <t>1546</t>
  </si>
  <si>
    <t>P</t>
  </si>
  <si>
    <t>1547</t>
  </si>
  <si>
    <t>Q</t>
  </si>
  <si>
    <t>Montant du panier en excédent du seuil de 15 %</t>
  </si>
  <si>
    <t>1548</t>
  </si>
  <si>
    <t>Ajustement au titre des déductions des autres éléments de fonds propres de catégorie 1 pour lesquelles il n’y a pas suffisamment d’autres éléments de fonds propres de catégorie 1</t>
  </si>
  <si>
    <t>1549</t>
  </si>
  <si>
    <t>1550</t>
  </si>
  <si>
    <t>R</t>
  </si>
  <si>
    <t>Fonds propres CET1 nets (fonds propres CET1 après toutes les déductions)</t>
  </si>
  <si>
    <t>1551</t>
  </si>
  <si>
    <t>S</t>
  </si>
  <si>
    <t>1 Y compris les opérations non réglées qui ne font pas appel à un système de livraison contre paiement du portefeuille bancaire et du portefeuille de négociation.</t>
  </si>
  <si>
    <t>2 Y compris les opérations réglées dont la livraison est en retard de plus de cinq jours, ou les opérations livrées dont le règlement est en retard de plus de cinq jours.</t>
  </si>
  <si>
    <t>Tableau 20.010 – Éléments de fonds propres et de la capacité totale d'absorption des pertes (TLAC) (suite)</t>
  </si>
  <si>
    <t>Calcul du total des fonds propres (suite)</t>
  </si>
  <si>
    <t>Autres éléments de fonds propres de catégorie 1</t>
  </si>
  <si>
    <t>Actions privilégiées perpétuelles non cumulatives</t>
  </si>
  <si>
    <t>1552</t>
  </si>
  <si>
    <t>Autres instruments des autres éléments de fonds propres de catégorie 1 admissibles</t>
  </si>
  <si>
    <t>1553</t>
  </si>
  <si>
    <t>Fonds propres de catégorie 1 émis par des filiales consolidées à des tiers (partie comptabilisée à titre d'autres éléments de fonds propres de catégorie 1 de la société mère)</t>
  </si>
  <si>
    <t>(Z + AZ)  du Tableau 20.020</t>
  </si>
  <si>
    <t>1554</t>
  </si>
  <si>
    <t xml:space="preserve">Instruments de fonds propres de catégorie 1 non admissibles (coopérative de crédit fédérale seulement) </t>
  </si>
  <si>
    <t>CL</t>
  </si>
  <si>
    <t>1712</t>
  </si>
  <si>
    <t>Prime d'émission liée aux autres éléments fonds propres de catégorie 1</t>
  </si>
  <si>
    <t>1710</t>
  </si>
  <si>
    <t>1958</t>
  </si>
  <si>
    <t>Autres éléments de fonds propres de catégorie 1 bruts</t>
  </si>
  <si>
    <t>1558</t>
  </si>
  <si>
    <t>T</t>
  </si>
  <si>
    <t>Participations dans ses propres instruments des autres éléments de fonds propres de catégorie 1 non décomptabilisées à des fins comptables (après déduction des positions courtes admissibles)</t>
  </si>
  <si>
    <t>1559</t>
  </si>
  <si>
    <t>U</t>
  </si>
  <si>
    <t>Participations croisées dans les autres éléments de fonds propres de catégorie 1</t>
  </si>
  <si>
    <t>1540</t>
  </si>
  <si>
    <t>V</t>
  </si>
  <si>
    <t xml:space="preserve">Participations non significatives dans des entités financières : affectation aux autres éléments de fonds propres de catégorie 1 </t>
  </si>
  <si>
    <t>1560</t>
  </si>
  <si>
    <t>Participations significatives dans des entités financières : autres éléments de fonds propres de catégorie 1</t>
  </si>
  <si>
    <t>Filiales déconsolidées (après déduction des positions courtes admissibles)</t>
  </si>
  <si>
    <t>1561</t>
  </si>
  <si>
    <t>W</t>
  </si>
  <si>
    <r>
      <t xml:space="preserve">Autres participations significatives et </t>
    </r>
    <r>
      <rPr>
        <sz val="8"/>
        <rFont val="Arial"/>
        <family val="2"/>
      </rPr>
      <t>coentreprises (après déduction des positions courtes admissibles)</t>
    </r>
  </si>
  <si>
    <t>1562</t>
  </si>
  <si>
    <t>X</t>
  </si>
  <si>
    <t>Ajustement au titre des déductions des fonds propres de catégorie 2 pour lesquelles il n’y a pas suffisamment de fonds propres de catégorie 2</t>
  </si>
  <si>
    <t>1563</t>
  </si>
  <si>
    <t>1713</t>
  </si>
  <si>
    <t>Total des éléments admissibles à la déduction des autres éléments des fonds propres de catégorie 1</t>
  </si>
  <si>
    <t>1564</t>
  </si>
  <si>
    <t>Z</t>
  </si>
  <si>
    <t>Total des déductions des autres éléments de fonds propres de catégorie 1</t>
  </si>
  <si>
    <t>1565</t>
  </si>
  <si>
    <t>AA</t>
  </si>
  <si>
    <t>Autres éléments de fonds propres de catégorie 1 nets</t>
  </si>
  <si>
    <t>1566</t>
  </si>
  <si>
    <t>AB</t>
  </si>
  <si>
    <t>1606</t>
  </si>
  <si>
    <t>AC</t>
  </si>
  <si>
    <t>Fonds propres de catégorie 2</t>
  </si>
  <si>
    <t>Actions privilégiées</t>
  </si>
  <si>
    <t>1622</t>
  </si>
  <si>
    <t>Dette subordonnée</t>
  </si>
  <si>
    <t>1623</t>
  </si>
  <si>
    <t>Moins : Amortissement accumulé aux fins du calcul de la suffisance des fonds propres</t>
  </si>
  <si>
    <t>1625</t>
  </si>
  <si>
    <t>Fonds propres émis par des filiales consolidées à des tiers (partie comptabilisée à titre de fonds propres de catégorie 2 de la société mère)</t>
  </si>
  <si>
    <t>(AH + BH)  du Tableau 20.020</t>
  </si>
  <si>
    <t>1624</t>
  </si>
  <si>
    <t>Instruments de fonds propres de catégorie 2 non admissibles (coopérative de crédit fédérale seulement)</t>
  </si>
  <si>
    <t>CP</t>
  </si>
  <si>
    <t>1714</t>
  </si>
  <si>
    <t>Provision admissible pour les phases 1 et 2 (approche standard)</t>
  </si>
  <si>
    <t>D du Tableau 20.030</t>
  </si>
  <si>
    <t>1612</t>
  </si>
  <si>
    <t>Excédent de provisionnement (approche NI)</t>
  </si>
  <si>
    <t>L du Tableau 20.030</t>
  </si>
  <si>
    <t>1613</t>
  </si>
  <si>
    <t>Prime d'émission liée aux instruments de fonds propres de catégorie 2</t>
  </si>
  <si>
    <t>1716</t>
  </si>
  <si>
    <t>1616</t>
  </si>
  <si>
    <t>Fonds propres de catégorie 2 bruts</t>
  </si>
  <si>
    <t>1628</t>
  </si>
  <si>
    <t>AD</t>
  </si>
  <si>
    <t>Participations dans ses propres instruments de fonds propres de catégorie 2 non décomptabilisés à des fins comptables (après déduction des positions courtes admissibles)</t>
  </si>
  <si>
    <t>1573</t>
  </si>
  <si>
    <t>AE</t>
  </si>
  <si>
    <t>Participations croisées dans les fonds propres de catégorie 2</t>
  </si>
  <si>
    <t>1567</t>
  </si>
  <si>
    <t>AF</t>
  </si>
  <si>
    <t>Participations croisées dans d’autres instruments de TLAC</t>
  </si>
  <si>
    <t>1718</t>
  </si>
  <si>
    <t>Participations non significatives dans les fonds propres et d’autres instruments de TLAC : affectation des fonds propres de catégorie 2 (montant supérieur au seuil de 10 %)</t>
  </si>
  <si>
    <t>1719</t>
  </si>
  <si>
    <r>
      <t>Participations non significatives dans d’autres instruments de TLAC (BIS</t>
    </r>
    <r>
      <rPr>
        <vertAlign val="superscript"/>
        <sz val="8"/>
        <rFont val="Arial"/>
        <family val="2"/>
      </rPr>
      <t>i</t>
    </r>
    <r>
      <rPr>
        <sz val="8"/>
        <rFont val="Arial"/>
        <family val="2"/>
      </rPr>
      <t xml:space="preserve"> seulement) : participations ne répondant plus aux conditions relatives à l’exemption de tenue du marché</t>
    </r>
  </si>
  <si>
    <t>1720</t>
  </si>
  <si>
    <r>
      <t>Participations non significatives dans d’autres instruments de TLAC de banques d'importance systémique mondiale (BIS</t>
    </r>
    <r>
      <rPr>
        <vertAlign val="superscript"/>
        <sz val="8"/>
        <rFont val="Arial"/>
        <family val="2"/>
      </rPr>
      <t>m</t>
    </r>
    <r>
      <rPr>
        <sz val="8"/>
        <rFont val="Arial"/>
        <family val="2"/>
      </rPr>
      <t>) et de BIS</t>
    </r>
    <r>
      <rPr>
        <vertAlign val="superscript"/>
        <sz val="8"/>
        <rFont val="Arial"/>
        <family val="2"/>
      </rPr>
      <t>i</t>
    </r>
    <r>
      <rPr>
        <sz val="8"/>
        <rFont val="Arial"/>
        <family val="2"/>
      </rPr>
      <t xml:space="preserve"> (BIS</t>
    </r>
    <r>
      <rPr>
        <vertAlign val="superscript"/>
        <sz val="8"/>
        <rFont val="Arial"/>
        <family val="2"/>
      </rPr>
      <t>i</t>
    </r>
    <r>
      <rPr>
        <sz val="8"/>
        <rFont val="Arial"/>
        <family val="2"/>
      </rPr>
      <t xml:space="preserve"> seulement) : participations dépassant le seuil de 5 % pour la tenue de marché</t>
    </r>
  </si>
  <si>
    <t>1721</t>
  </si>
  <si>
    <t>Participations significatives dans des entités financières : fonds propres de catégorie 2</t>
  </si>
  <si>
    <t>1575</t>
  </si>
  <si>
    <t>AG</t>
  </si>
  <si>
    <t>1576</t>
  </si>
  <si>
    <t>AH</t>
  </si>
  <si>
    <r>
      <t xml:space="preserve">Participations significatives dans des entités financières : autres instruments de TLAC émis par des </t>
    </r>
    <r>
      <rPr>
        <sz val="8"/>
        <rFont val="Arial"/>
        <family val="2"/>
      </rPr>
      <t>BIS</t>
    </r>
    <r>
      <rPr>
        <vertAlign val="superscript"/>
        <sz val="8"/>
        <rFont val="Arial"/>
        <family val="2"/>
      </rPr>
      <t>m</t>
    </r>
  </si>
  <si>
    <t>1722</t>
  </si>
  <si>
    <t>AI</t>
  </si>
  <si>
    <t>1723</t>
  </si>
  <si>
    <t>AJ</t>
  </si>
  <si>
    <r>
      <t>Participations significatives dans des entités financières : autres instruments de TLAC émis par des BIS</t>
    </r>
    <r>
      <rPr>
        <vertAlign val="superscript"/>
        <sz val="8"/>
        <rFont val="Arial"/>
        <family val="2"/>
      </rPr>
      <t>i</t>
    </r>
  </si>
  <si>
    <t>1724</t>
  </si>
  <si>
    <t>AK</t>
  </si>
  <si>
    <t>1725</t>
  </si>
  <si>
    <t>AL</t>
  </si>
  <si>
    <t>1569</t>
  </si>
  <si>
    <t>Total des éléments admissibles aux déductions des fonds propres de catégorie 2</t>
  </si>
  <si>
    <t>1577</t>
  </si>
  <si>
    <t>AM</t>
  </si>
  <si>
    <t>Total des déductions des fonds propres de catégorie 2</t>
  </si>
  <si>
    <t>1632</t>
  </si>
  <si>
    <t>AN</t>
  </si>
  <si>
    <t>Fonds propres de catégorie 2 nets</t>
  </si>
  <si>
    <t>1633</t>
  </si>
  <si>
    <t>AO</t>
  </si>
  <si>
    <t>1639</t>
  </si>
  <si>
    <t>AP</t>
  </si>
  <si>
    <r>
      <t>TLAC disponible (BIS</t>
    </r>
    <r>
      <rPr>
        <b/>
        <vertAlign val="superscript"/>
        <sz val="8"/>
        <rFont val="Arial"/>
        <family val="2"/>
      </rPr>
      <t>i</t>
    </r>
    <r>
      <rPr>
        <b/>
        <sz val="8"/>
        <rFont val="Arial"/>
        <family val="2"/>
      </rPr>
      <t xml:space="preserve"> seulement)</t>
    </r>
  </si>
  <si>
    <t>Autres instruments de TLAC émis directement par la banque</t>
  </si>
  <si>
    <t>1726</t>
  </si>
  <si>
    <t>Portion amortie des instruments de fonds propres de catégorie 2 dont l'échéance résiduelle est de &gt; 1 an</t>
  </si>
  <si>
    <t>1727</t>
  </si>
  <si>
    <t>Total des autres instruments de TLAC</t>
  </si>
  <si>
    <t>1728</t>
  </si>
  <si>
    <t>AQ</t>
  </si>
  <si>
    <r>
      <t>Total de la TLAC avant déductions (BIS</t>
    </r>
    <r>
      <rPr>
        <b/>
        <vertAlign val="superscript"/>
        <sz val="8"/>
        <rFont val="Arial"/>
        <family val="2"/>
      </rPr>
      <t>i</t>
    </r>
    <r>
      <rPr>
        <b/>
        <sz val="8"/>
        <rFont val="Arial"/>
        <family val="2"/>
      </rPr>
      <t xml:space="preserve"> seulement)</t>
    </r>
  </si>
  <si>
    <t>1729</t>
  </si>
  <si>
    <t>AR</t>
  </si>
  <si>
    <t>Instruments des autres éléments de fonds propres de catégorie 1 non admissibles aux fins de la TLAC émis par des filiales à des tiers</t>
  </si>
  <si>
    <t>1731</t>
  </si>
  <si>
    <t>Instruments de fonds propres de catégorie 2 non admissibles aux fins de la TLAC émis par des filiales à des tiers</t>
  </si>
  <si>
    <t>1732</t>
  </si>
  <si>
    <t>Participations dans ses propres autres instruments de TLAC</t>
  </si>
  <si>
    <t>1733</t>
  </si>
  <si>
    <t>Total des déductions de la TLAC disponible</t>
  </si>
  <si>
    <t>1734</t>
  </si>
  <si>
    <t>AS</t>
  </si>
  <si>
    <t>1735</t>
  </si>
  <si>
    <t>AT</t>
  </si>
  <si>
    <t>Calculs à l’appui</t>
  </si>
  <si>
    <t>Calcul des déductions pour les participations dans les fonds propres d'entités bancaires, financières et d’assurance</t>
  </si>
  <si>
    <t>quand l’IF déclarante n’a pas de participation significative dans l’entité</t>
  </si>
  <si>
    <t>B1</t>
  </si>
  <si>
    <r>
      <t>Déduction pour les participations dans d’autres instruments de TLAC émis par des BIS</t>
    </r>
    <r>
      <rPr>
        <b/>
        <vertAlign val="superscript"/>
        <sz val="10"/>
        <rFont val="Arial"/>
        <family val="2"/>
      </rPr>
      <t>i</t>
    </r>
    <r>
      <rPr>
        <b/>
        <sz val="10"/>
        <rFont val="Arial"/>
        <family val="2"/>
      </rPr>
      <t xml:space="preserve"> ou des BIS</t>
    </r>
    <r>
      <rPr>
        <b/>
        <vertAlign val="superscript"/>
        <sz val="10"/>
        <rFont val="Arial"/>
        <family val="2"/>
      </rPr>
      <t>m</t>
    </r>
    <r>
      <rPr>
        <b/>
        <sz val="10"/>
        <rFont val="Arial"/>
        <family val="2"/>
      </rPr>
      <t xml:space="preserve"> </t>
    </r>
  </si>
  <si>
    <t>lorsque l’IF déclarante n’a pas de participation significative dans l’entité (nouveau seuil de 5 %). L'exemption pour tenue de marché</t>
  </si>
  <si>
    <r>
      <t>relative aux participations des BIS</t>
    </r>
    <r>
      <rPr>
        <b/>
        <vertAlign val="superscript"/>
        <sz val="10"/>
        <rFont val="Arial"/>
        <family val="2"/>
      </rPr>
      <t>i</t>
    </r>
    <r>
      <rPr>
        <b/>
        <sz val="10"/>
        <rFont val="Arial"/>
        <family val="2"/>
      </rPr>
      <t xml:space="preserve"> dans d’autres instruments de TLAC émis par des BIS</t>
    </r>
    <r>
      <rPr>
        <b/>
        <vertAlign val="superscript"/>
        <sz val="10"/>
        <rFont val="Arial"/>
        <family val="2"/>
      </rPr>
      <t>i</t>
    </r>
    <r>
      <rPr>
        <b/>
        <sz val="10"/>
        <rFont val="Arial"/>
        <family val="2"/>
      </rPr>
      <t xml:space="preserve"> ou des BIS</t>
    </r>
    <r>
      <rPr>
        <b/>
        <vertAlign val="superscript"/>
        <sz val="10"/>
        <rFont val="Arial"/>
        <family val="2"/>
      </rPr>
      <t>m</t>
    </r>
    <r>
      <rPr>
        <b/>
        <sz val="10"/>
        <rFont val="Arial"/>
        <family val="2"/>
      </rPr>
      <t xml:space="preserve"> sous réserve de conditions.</t>
    </r>
  </si>
  <si>
    <r>
      <t>Participations longues brutes dans d’autres instruments de TLAC émis par des BIS</t>
    </r>
    <r>
      <rPr>
        <vertAlign val="superscript"/>
        <sz val="8"/>
        <rFont val="Arial"/>
        <family val="2"/>
      </rPr>
      <t>m</t>
    </r>
  </si>
  <si>
    <t>1736</t>
  </si>
  <si>
    <r>
      <t>Participations longues brutes dans d’autres instruments de TLAC émis par des BIS</t>
    </r>
    <r>
      <rPr>
        <vertAlign val="superscript"/>
        <sz val="8"/>
        <rFont val="Arial"/>
        <family val="2"/>
      </rPr>
      <t>i</t>
    </r>
  </si>
  <si>
    <t>1737</t>
  </si>
  <si>
    <t>Total des participations</t>
  </si>
  <si>
    <t>1738</t>
  </si>
  <si>
    <t>AU</t>
  </si>
  <si>
    <r>
      <t>Institutions qui ne sont pas classées parmi les BIS</t>
    </r>
    <r>
      <rPr>
        <vertAlign val="superscript"/>
        <sz val="8"/>
        <color theme="1"/>
        <rFont val="Arial"/>
        <family val="2"/>
      </rPr>
      <t>i</t>
    </r>
    <r>
      <rPr>
        <sz val="8"/>
        <color theme="1"/>
        <rFont val="Arial"/>
        <family val="2"/>
      </rPr>
      <t> (non-BIS</t>
    </r>
    <r>
      <rPr>
        <vertAlign val="superscript"/>
        <sz val="8"/>
        <color theme="1"/>
        <rFont val="Arial"/>
        <family val="2"/>
      </rPr>
      <t>i</t>
    </r>
    <r>
      <rPr>
        <sz val="8"/>
        <color theme="1"/>
        <rFont val="Arial"/>
        <family val="2"/>
      </rPr>
      <t>) : Excédent du total des participations sur le seuil de 5 % des fonds propres CET1 ajustés</t>
    </r>
  </si>
  <si>
    <t>1739</t>
  </si>
  <si>
    <t>AV</t>
  </si>
  <si>
    <r>
      <t>BIS</t>
    </r>
    <r>
      <rPr>
        <b/>
        <vertAlign val="superscript"/>
        <sz val="8"/>
        <rFont val="Arial"/>
        <family val="2"/>
      </rPr>
      <t>i</t>
    </r>
    <r>
      <rPr>
        <b/>
        <sz val="8"/>
        <rFont val="Arial"/>
        <family val="2"/>
      </rPr>
      <t> : déductions des fonds propres de catégorie 2</t>
    </r>
  </si>
  <si>
    <t>Participations dans d’autres instruments de TLAC qui ne sont plus détenus dans le portefeuille de négociation</t>
  </si>
  <si>
    <t>1740</t>
  </si>
  <si>
    <t>AW</t>
  </si>
  <si>
    <t>Participations dans d’autres instruments de TLAC non vendus dans les 30 jours ouvrables</t>
  </si>
  <si>
    <t>1741</t>
  </si>
  <si>
    <t>AX</t>
  </si>
  <si>
    <t>Total des participations ne répondant plus aux conditions relatives à l’exemption pour tenue de marché</t>
  </si>
  <si>
    <t>1742</t>
  </si>
  <si>
    <t>AY</t>
  </si>
  <si>
    <t>Participations nettes répondant aux conditions relatives à l’exemption pour tenue de marché</t>
  </si>
  <si>
    <t>1743</t>
  </si>
  <si>
    <t>AZ</t>
  </si>
  <si>
    <t>Déduction : Excédent du solde des participations dans d’autres instruments de TLAC sur 5 % des fonds propres CET1 ajustés</t>
  </si>
  <si>
    <t>1744</t>
  </si>
  <si>
    <t>BA</t>
  </si>
  <si>
    <t>B2</t>
  </si>
  <si>
    <t>Déduction pour les participations dans les fonds propres et d'autres instruments de TLAC d'entités bancaires, financières et d'assurance</t>
  </si>
  <si>
    <t>lorsque l’IF déclarante n’a pas de participation significative dans l’entité  (seuil de 10 %).</t>
  </si>
  <si>
    <r>
      <t>Les sommes non visées par le seuil de 5 % applicables aux institutions qui ne sont pas des BIS</t>
    </r>
    <r>
      <rPr>
        <b/>
        <vertAlign val="superscript"/>
        <sz val="10"/>
        <color theme="1"/>
        <rFont val="Arial"/>
        <family val="2"/>
      </rPr>
      <t>i</t>
    </r>
    <r>
      <rPr>
        <b/>
        <sz val="10"/>
        <color theme="1"/>
        <rFont val="Arial"/>
        <family val="2"/>
      </rPr>
      <t>. Les BIS</t>
    </r>
    <r>
      <rPr>
        <b/>
        <vertAlign val="superscript"/>
        <sz val="10"/>
        <color theme="1"/>
        <rFont val="Arial"/>
        <family val="2"/>
      </rPr>
      <t>i</t>
    </r>
    <r>
      <rPr>
        <b/>
        <sz val="10"/>
        <color theme="1"/>
        <rFont val="Arial"/>
        <family val="2"/>
      </rPr>
      <t xml:space="preserve"> doivent inclure</t>
    </r>
  </si>
  <si>
    <t xml:space="preserve">toutes les participations dans les autres instruments de TLAC qui n’ont pas été </t>
  </si>
  <si>
    <t>désignées aux fins de l’exemption pour tenue de marché.</t>
  </si>
  <si>
    <t>Participations brutes dans les actions ordinaires d’entités bancaires, financières et d’assurance</t>
  </si>
  <si>
    <t>1578</t>
  </si>
  <si>
    <t>Moins : Positions courtes compensatoires autorisées (actions ordinaires)</t>
  </si>
  <si>
    <t>1581</t>
  </si>
  <si>
    <t>Participations nettes dans les actions ordinaires</t>
  </si>
  <si>
    <t>1582</t>
  </si>
  <si>
    <t>BB</t>
  </si>
  <si>
    <t>Participations brutes dans les autres éléments des fonds propres de catégorie 1 d’entités bancaires, financières et d’assurance</t>
  </si>
  <si>
    <t>1589</t>
  </si>
  <si>
    <t>Moins : Positions courtes compensatoires autorisées (autres éléments de fonds propres de catégorie 1)</t>
  </si>
  <si>
    <t>1592</t>
  </si>
  <si>
    <t>Participations nettes dans les autres éléments de fonds propres de catégorie 1</t>
  </si>
  <si>
    <t>1597</t>
  </si>
  <si>
    <t>BC</t>
  </si>
  <si>
    <t>Participations brutes dans les fonds propres de catégorie 2 d’entités bancaires, financières et d’assurance</t>
  </si>
  <si>
    <t>1598</t>
  </si>
  <si>
    <t>Moins : Positions courtes compensatoires autorisées (fonds propres de catégorie 2)</t>
  </si>
  <si>
    <t>1599</t>
  </si>
  <si>
    <t>Participations nettes dans les fonds propres de catégorie 2</t>
  </si>
  <si>
    <t>1601</t>
  </si>
  <si>
    <t>BD</t>
  </si>
  <si>
    <r>
      <t>Participations brutes dans d’autres instruments de TLAC émis par des BIS</t>
    </r>
    <r>
      <rPr>
        <vertAlign val="superscript"/>
        <sz val="8"/>
        <rFont val="Arial"/>
        <family val="2"/>
      </rPr>
      <t>m</t>
    </r>
    <r>
      <rPr>
        <sz val="8"/>
        <rFont val="Arial"/>
        <family val="2"/>
      </rPr>
      <t xml:space="preserve"> non visées par le seuil de 5 %</t>
    </r>
  </si>
  <si>
    <t>1745</t>
  </si>
  <si>
    <t>Moins : Positions courtes compensatoires autorisées</t>
  </si>
  <si>
    <t>1746</t>
  </si>
  <si>
    <r>
      <t>Participations nettes dans d’autres instruments de TLAC émis par des BIS</t>
    </r>
    <r>
      <rPr>
        <vertAlign val="superscript"/>
        <sz val="8"/>
        <rFont val="Arial"/>
        <family val="2"/>
      </rPr>
      <t>m</t>
    </r>
  </si>
  <si>
    <t>1747</t>
  </si>
  <si>
    <t>BE</t>
  </si>
  <si>
    <r>
      <t>Participations brutes dans d’autres instruments de TLAC émis par des BIS</t>
    </r>
    <r>
      <rPr>
        <vertAlign val="superscript"/>
        <sz val="8"/>
        <rFont val="Arial"/>
        <family val="2"/>
      </rPr>
      <t>i</t>
    </r>
    <r>
      <rPr>
        <sz val="8"/>
        <rFont val="Arial"/>
        <family val="2"/>
      </rPr>
      <t xml:space="preserve"> non visées par le seuil de 5 %</t>
    </r>
  </si>
  <si>
    <t>1748</t>
  </si>
  <si>
    <t>1749</t>
  </si>
  <si>
    <r>
      <t>Participations nettes dans d’autres instruments de TLAC émis par des BIS</t>
    </r>
    <r>
      <rPr>
        <vertAlign val="superscript"/>
        <sz val="8"/>
        <rFont val="Arial"/>
        <family val="2"/>
      </rPr>
      <t>i</t>
    </r>
  </si>
  <si>
    <t>1750</t>
  </si>
  <si>
    <t>BF</t>
  </si>
  <si>
    <t>Total des participations nettes</t>
  </si>
  <si>
    <t>1602</t>
  </si>
  <si>
    <t>BG</t>
  </si>
  <si>
    <t>Déduction : Excédent des participations nettes sur 10 % des fonds propres CET1 ajustés</t>
  </si>
  <si>
    <t>1603</t>
  </si>
  <si>
    <t>BH</t>
  </si>
  <si>
    <t>Affecté comme déduction aux :</t>
  </si>
  <si>
    <t>Fonds propres CET1</t>
  </si>
  <si>
    <t>1604</t>
  </si>
  <si>
    <t>BI</t>
  </si>
  <si>
    <t>1607</t>
  </si>
  <si>
    <t>BJ</t>
  </si>
  <si>
    <t>1608</t>
  </si>
  <si>
    <t>BK</t>
  </si>
  <si>
    <t>Calcul des déductions pour les participations significatives dans les actions ordinaires d'entités financières, charges administratives liées aux créances hypothécaires et actifs d’impôts différés découlant de différences temporaires</t>
  </si>
  <si>
    <t>(i)</t>
  </si>
  <si>
    <t>Participations significatives dans les actions ordinaires d’entités bancaires, financières et d’assurance</t>
  </si>
  <si>
    <t>Participations dans les actions ordinaires de filiales déconsolidées (méthode de mise en équivalence, à l'exclusion de l’écart d’acquisition et des actifs incorporels)</t>
  </si>
  <si>
    <t>Poste pour mémoire H du Tableau 40.290</t>
  </si>
  <si>
    <t>1692</t>
  </si>
  <si>
    <t>BL</t>
  </si>
  <si>
    <t>Valeur des participations dans des filiales déconsolidées se rapportant à des bénéfices non répartis et à des éléments du cumul des AERG non admissibles aux fins des fonds propres</t>
  </si>
  <si>
    <t>1645</t>
  </si>
  <si>
    <t>Positions courtes compensatoires autorisées dans des filiales déconsolidées</t>
  </si>
  <si>
    <t>1618</t>
  </si>
  <si>
    <t>Participations en actions ordinaires nettes dans des filiales déconsolidées</t>
  </si>
  <si>
    <t>1646</t>
  </si>
  <si>
    <t>BM</t>
  </si>
  <si>
    <t>Autres participations significatives dans les actions ordinaires d'entités financières et intérêts dans des coentreprises</t>
  </si>
  <si>
    <t>1693</t>
  </si>
  <si>
    <t>BN</t>
  </si>
  <si>
    <t>Valeur des autres participations significatives dans des entités financières et intérêts dans des coentreprises se rapportant à des bénéfices non répartis et à des éléments du cumul des AERG non admissibles aux fins des fonds propres</t>
  </si>
  <si>
    <t>1649</t>
  </si>
  <si>
    <t>Positions courtes compensatoires autorisées dans d’autres participations significatives dans des entités financières et des coentreprises</t>
  </si>
  <si>
    <t>1619</t>
  </si>
  <si>
    <t>Écart d’acquisition dans d’autres participations significatives dans des entités financières et des coentreprises</t>
  </si>
  <si>
    <t>1717</t>
  </si>
  <si>
    <t>BO</t>
  </si>
  <si>
    <t>Autres participations significatives en actions ordinaires nettes dans des entités financières et des coentreprises</t>
  </si>
  <si>
    <t>1650</t>
  </si>
  <si>
    <t>BP</t>
  </si>
  <si>
    <t>Total des participations significatives en actions ordinaires nettes dans des entités financières</t>
  </si>
  <si>
    <t>1627</t>
  </si>
  <si>
    <t>BQ</t>
  </si>
  <si>
    <t>Déduction : Excédent du total des participations significatives en actions ordinaires nettes dans des entités financières sur 10 % des fonds propres CET1 ajustés après l’affectation de la déduction liée à un seuil</t>
  </si>
  <si>
    <t>1629</t>
  </si>
  <si>
    <t>BR</t>
  </si>
  <si>
    <t>Au prorata par rapport aux :</t>
  </si>
  <si>
    <t>Participations dans les actions ordinaires de filiales déconsolidées</t>
  </si>
  <si>
    <t>1630</t>
  </si>
  <si>
    <t>BS</t>
  </si>
  <si>
    <t>1631</t>
  </si>
  <si>
    <t>BT</t>
  </si>
  <si>
    <t>(ii)</t>
  </si>
  <si>
    <t>Charges administratives liées aux créances hypothécaires (déduction faite des passifs d’impôts différés admissibles)</t>
  </si>
  <si>
    <t>Poste pour mémoire G du Tableau 40.290 - CV</t>
  </si>
  <si>
    <t>1634</t>
  </si>
  <si>
    <t>BU</t>
  </si>
  <si>
    <t>Déduction : Excédent des charges administratives liées aux créances hypothécaires nettes sur 10 % des fonds propres CET1 ajustés après l’affectation de la déduction liée à un seuil</t>
  </si>
  <si>
    <t>1636</t>
  </si>
  <si>
    <t>BV</t>
  </si>
  <si>
    <t>(iii)</t>
  </si>
  <si>
    <t>Actifs d’impôts différés découlant de différences temporaires, à l'exclusion de ceux réalisables par report rétrospectif des pertes (déduction faite des passifs d’impôts différés admissibles)</t>
  </si>
  <si>
    <t>1638</t>
  </si>
  <si>
    <t>BW</t>
  </si>
  <si>
    <t>Déduction : Excédent des actifs d’impôts différés nets sur 10 % des fonds propres CET1 ajustés après l’affectation de la déduction liée à un seuil</t>
  </si>
  <si>
    <t>1641</t>
  </si>
  <si>
    <t>BX</t>
  </si>
  <si>
    <t>(iv)</t>
  </si>
  <si>
    <t>Participations significatives nettes en actions ordinaires dans des entités financières qui ne sont pas déduites dans le cadre de la déduction individuelle liée à un seuil de 10 %</t>
  </si>
  <si>
    <t>1643</t>
  </si>
  <si>
    <t>BY</t>
  </si>
  <si>
    <t>Charges administratives liées aux créances hypothécaires nettes qui ne sont pas déduites dans le cadre de la déduction individuelle liée à un seuil de 10 %</t>
  </si>
  <si>
    <t>1644</t>
  </si>
  <si>
    <t>BZ</t>
  </si>
  <si>
    <t>Actifs d’impôts différés nets découlant de différences temporaires qui ne sont pas déduits dans le cadre de la déduction liée à un seuil individuel de 10 %</t>
  </si>
  <si>
    <t>1647</t>
  </si>
  <si>
    <t>CA</t>
  </si>
  <si>
    <t>Panier d'éléments qui ne sont pas déduits dans le cadre des déductions individuelles liées à un seuil de 10 %</t>
  </si>
  <si>
    <t>1648</t>
  </si>
  <si>
    <t>CB</t>
  </si>
  <si>
    <t>Déduction : Excédent des éléments du panier qui ne sont pas encore déduits sur 15 % des fonds propres CET1 nets (après toutes les déductions)</t>
  </si>
  <si>
    <t>1651</t>
  </si>
  <si>
    <t>CC</t>
  </si>
  <si>
    <t>1652</t>
  </si>
  <si>
    <t>CD</t>
  </si>
  <si>
    <t>1653</t>
  </si>
  <si>
    <t>CE</t>
  </si>
  <si>
    <t>Charges administratives liées aux créances hypothécaires (après déduction des passifs d’impôts différés admissibles)</t>
  </si>
  <si>
    <t>1654</t>
  </si>
  <si>
    <t>CF</t>
  </si>
  <si>
    <t>Actifs d’impôts différés découlant de différences temporaires, à l'exclusion de ceux réalisables par report rétrospectif des pertes (après déduction des passifs d’impôts différés admissibles)</t>
  </si>
  <si>
    <t>1655</t>
  </si>
  <si>
    <t>CG</t>
  </si>
  <si>
    <t xml:space="preserve"> Retrait progressif des instruments de fonds propres non admissibles (coopératives de crédit fédérales seulement)</t>
  </si>
  <si>
    <t>Pourcentage plafond pour les instruments de fonds propres non admissibles comptabilisés dans les fonds propres pendant la période de transition</t>
  </si>
  <si>
    <t>1656</t>
  </si>
  <si>
    <t>CH</t>
  </si>
  <si>
    <t>(exprimé en pourcentage, p. ex. « 80 » correspond à 80 %)</t>
  </si>
  <si>
    <t>Retrait progressif d’instruments de fonds propres CET1 non admissibles</t>
  </si>
  <si>
    <t>Total des instruments de fonds propres CET1 non admissibles en circulation à la date de prorogation</t>
  </si>
  <si>
    <t>CH1</t>
  </si>
  <si>
    <t>Maximum des instruments de fonds propres CET1 non admissibles qui peut être inclus dans les fonds propres</t>
  </si>
  <si>
    <t>CH2</t>
  </si>
  <si>
    <t>Valeur réelle des instruments de fonds propres CET1 non admissibles en circulation à la date de déclaration</t>
  </si>
  <si>
    <t>CH3</t>
  </si>
  <si>
    <t>Instruments CET1 non admissibles inclus dans les fonds propres</t>
  </si>
  <si>
    <t>CH4</t>
  </si>
  <si>
    <t>Retrait progressif des instruments de fonds propres de catégorie 1 non admissibles</t>
  </si>
  <si>
    <t>Total des instruments des autres éléments de fonds propres de catégorie 1 non admissibles à la date de prorogation</t>
  </si>
  <si>
    <t>1660</t>
  </si>
  <si>
    <t>CI</t>
  </si>
  <si>
    <t>Maximum des instruments des autres éléments de fonds propres de catégorie 1 non admissibles qui peuvent être inclus dans les fonds propres</t>
  </si>
  <si>
    <t>1661</t>
  </si>
  <si>
    <t>CJ</t>
  </si>
  <si>
    <t>Valeur réelle des instruments des autres éléments de fonds propres de catégorie 1 non admissibles en circulation à la date de déclaration</t>
  </si>
  <si>
    <t>1662</t>
  </si>
  <si>
    <t>CK</t>
  </si>
  <si>
    <t>Instruments des autres éléments de catégorie 1 non admissible inclus dans les fonds propres</t>
  </si>
  <si>
    <t>1663</t>
  </si>
  <si>
    <t>Retrait progressif des instruments de catégorie 2 non admissibles</t>
  </si>
  <si>
    <t xml:space="preserve">Total des instruments de fonds propres de catégorie 2 non admissibles en circulation à la date de prorogation </t>
  </si>
  <si>
    <t>1673</t>
  </si>
  <si>
    <t>CM</t>
  </si>
  <si>
    <t>Maximum des instruments de fonds propres de catégorie 2 non admissibles qui peut être inclus dans les fonds propres</t>
  </si>
  <si>
    <t>1674</t>
  </si>
  <si>
    <t>CN</t>
  </si>
  <si>
    <t>Valeur réelle des instruments de fonds propres de catégorie 2 non admissibles en circulation à la date de déclaration**</t>
  </si>
  <si>
    <t>1675</t>
  </si>
  <si>
    <t>CO</t>
  </si>
  <si>
    <t>Instruments de catégorie 2 non admissibles inclus dans les fonds propres</t>
  </si>
  <si>
    <t>1676</t>
  </si>
  <si>
    <t>* après amortissement, s'il y a lieu, jusqu'à la date de prorogation</t>
  </si>
  <si>
    <t>** après amortissement, s'il y a lieu, jusqu'à la date de déclaration</t>
  </si>
  <si>
    <t>Passifs d’impôts différés se rapportant à ce qui suit (utilisés pour compenser les montants bruts associés) :</t>
  </si>
  <si>
    <t>Écart d’acquisition</t>
  </si>
  <si>
    <t>1677</t>
  </si>
  <si>
    <t>CQ</t>
  </si>
  <si>
    <t>Actifs incorporels (à l’exclusion des logiciels considérés comme des actifs incorporels et des charges administratives liées aux créances hypothécaires)</t>
  </si>
  <si>
    <t>1678</t>
  </si>
  <si>
    <t>CR</t>
  </si>
  <si>
    <t>Logiciels considérés comme des actifs incorporels</t>
  </si>
  <si>
    <t>1679</t>
  </si>
  <si>
    <t>CS</t>
  </si>
  <si>
    <t>Actifs d’impôts différés, à l’exclusion de ceux découlant de différences temporaires</t>
  </si>
  <si>
    <t>1680</t>
  </si>
  <si>
    <t>CT</t>
  </si>
  <si>
    <t>Actifs des caisses de retraite de régimes à prestations déterminées</t>
  </si>
  <si>
    <t>1681</t>
  </si>
  <si>
    <t>CU</t>
  </si>
  <si>
    <t>Charges administratives liées aux créances hypothécaires</t>
  </si>
  <si>
    <t>1682</t>
  </si>
  <si>
    <t>CV</t>
  </si>
  <si>
    <t>Actifs d’impôts différés découlant de différences temporaires, à l'exclusion de ceux réalisables par report rétrospectif des pertes</t>
  </si>
  <si>
    <t>1683</t>
  </si>
  <si>
    <t>CW</t>
  </si>
  <si>
    <t>Positions courtes autorisées dans ce qui suit (utilisées pour compenser les positions longues brutes associées) :</t>
  </si>
  <si>
    <t>Participations dans ses propres actions non décomptabilisées à des fins comptables</t>
  </si>
  <si>
    <t>1684</t>
  </si>
  <si>
    <t>CX</t>
  </si>
  <si>
    <t>Participations dans ses propres instruments des autres éléments de fonds propres de catégorie 1 non décomptabilisées à des fins comptables</t>
  </si>
  <si>
    <t>1685</t>
  </si>
  <si>
    <t>CY</t>
  </si>
  <si>
    <t>Participations dans ses propres instruments de fonds propres de catégorie 2 non décomptabilisées à des fins comptables</t>
  </si>
  <si>
    <t>1686</t>
  </si>
  <si>
    <t>CZ</t>
  </si>
  <si>
    <t>Participations dans les actions ordinaires d’entités financières</t>
  </si>
  <si>
    <t>Filiales déconsolidées</t>
  </si>
  <si>
    <t>1704</t>
  </si>
  <si>
    <t>DA</t>
  </si>
  <si>
    <t>Autres participations significatives et coentreprises</t>
  </si>
  <si>
    <t>1705</t>
  </si>
  <si>
    <t>DB</t>
  </si>
  <si>
    <t>Participations non significatives</t>
  </si>
  <si>
    <t>1687</t>
  </si>
  <si>
    <t>DC</t>
  </si>
  <si>
    <t>Participations dans les autres éléments de fonds propres de catégorie 1 d’entités financières</t>
  </si>
  <si>
    <t>1688</t>
  </si>
  <si>
    <t>DD</t>
  </si>
  <si>
    <t>1699</t>
  </si>
  <si>
    <t>DE</t>
  </si>
  <si>
    <t>1700</t>
  </si>
  <si>
    <t>DF</t>
  </si>
  <si>
    <t>Participations dans les fonds propres de catégorie 2 d’entités financières</t>
  </si>
  <si>
    <t>1701</t>
  </si>
  <si>
    <t>DG</t>
  </si>
  <si>
    <t>1702</t>
  </si>
  <si>
    <t>DH</t>
  </si>
  <si>
    <t>1703</t>
  </si>
  <si>
    <t>DI</t>
  </si>
  <si>
    <r>
      <t>Participations dans d’autres instruments de TLAC émis par des BIS</t>
    </r>
    <r>
      <rPr>
        <vertAlign val="superscript"/>
        <sz val="8"/>
        <color theme="1"/>
        <rFont val="Arial"/>
        <family val="2"/>
      </rPr>
      <t>m</t>
    </r>
    <r>
      <rPr>
        <sz val="8"/>
        <color theme="1"/>
        <rFont val="Arial"/>
        <family val="2"/>
      </rPr>
      <t xml:space="preserve"> non visées par le seuil de 5 %</t>
    </r>
  </si>
  <si>
    <t>1753</t>
  </si>
  <si>
    <t>DJ</t>
  </si>
  <si>
    <t>1754</t>
  </si>
  <si>
    <t>DK</t>
  </si>
  <si>
    <t>1755</t>
  </si>
  <si>
    <t>DL</t>
  </si>
  <si>
    <r>
      <t>Participations dans d’autres instruments de TLAC émis par des BIS</t>
    </r>
    <r>
      <rPr>
        <vertAlign val="superscript"/>
        <sz val="8"/>
        <rFont val="Arial"/>
        <family val="2"/>
      </rPr>
      <t>i</t>
    </r>
    <r>
      <rPr>
        <sz val="8"/>
        <rFont val="Arial"/>
        <family val="2"/>
      </rPr>
      <t xml:space="preserve"> non visées par le seuil de 5 %</t>
    </r>
  </si>
  <si>
    <t>1756</t>
  </si>
  <si>
    <t>DM</t>
  </si>
  <si>
    <r>
      <t xml:space="preserve">Autres participations significatives et </t>
    </r>
    <r>
      <rPr>
        <sz val="8"/>
        <rFont val="Arial"/>
        <family val="2"/>
      </rPr>
      <t>coentreprises</t>
    </r>
  </si>
  <si>
    <t>1757</t>
  </si>
  <si>
    <t>DN</t>
  </si>
  <si>
    <t>1758</t>
  </si>
  <si>
    <t>DO</t>
  </si>
  <si>
    <t>Compensation autorisée au titre des actifs des caisses de retraite de régimes à prestations déterminées</t>
  </si>
  <si>
    <t>1715</t>
  </si>
  <si>
    <t>Tableau 20.020 - Fonds propres admissibles émis par des filiales</t>
  </si>
  <si>
    <t>Fil. 1</t>
  </si>
  <si>
    <t>Fil. 2</t>
  </si>
  <si>
    <t>Fil. 3</t>
  </si>
  <si>
    <t>Fil. 4</t>
  </si>
  <si>
    <t>Fil. 5</t>
  </si>
  <si>
    <t>Fil. 6</t>
  </si>
  <si>
    <t>Fil. 7</t>
  </si>
  <si>
    <t>Fil. 8</t>
  </si>
  <si>
    <t>Fonds propres admissibles émis par des filiales qui sont des banques</t>
  </si>
  <si>
    <t>Total des fonds propres de catégorie 1 sous forme d'actions ordinaires de la filiale, après déductions</t>
  </si>
  <si>
    <t>1984</t>
  </si>
  <si>
    <t>1985</t>
  </si>
  <si>
    <t>1989</t>
  </si>
  <si>
    <t>1990</t>
  </si>
  <si>
    <t>1991</t>
  </si>
  <si>
    <t>1992</t>
  </si>
  <si>
    <t>1993</t>
  </si>
  <si>
    <t>1994</t>
  </si>
  <si>
    <t>Montant total versé de fonds propres de catégorie 1 sous forme d'actions ordinaires (CET1), plus réserves/bénéfices non répartis connexes, avant toutes les déductions, dont :</t>
  </si>
  <si>
    <t>1996</t>
  </si>
  <si>
    <t>1997</t>
  </si>
  <si>
    <t>1999</t>
  </si>
  <si>
    <t>2000</t>
  </si>
  <si>
    <t>2077</t>
  </si>
  <si>
    <t>2078</t>
  </si>
  <si>
    <t>2079</t>
  </si>
  <si>
    <t>2080</t>
  </si>
  <si>
    <t>Montant versé de fonds propres CET1, plus réserves/bénéfices non répartis connexes détenus par des tiers, avant toutes les déductions</t>
  </si>
  <si>
    <t>2081</t>
  </si>
  <si>
    <t>2082</t>
  </si>
  <si>
    <t>2083</t>
  </si>
  <si>
    <t>2084</t>
  </si>
  <si>
    <t>2085</t>
  </si>
  <si>
    <t>2086</t>
  </si>
  <si>
    <t>2087</t>
  </si>
  <si>
    <t>2088</t>
  </si>
  <si>
    <t>Total des fonds propres de catégorie 1 (fonds propres CET1 + autres éléments de fonds propres de catégorie 1) de la filiale, après les déductions</t>
  </si>
  <si>
    <t>2089</t>
  </si>
  <si>
    <t>2090</t>
  </si>
  <si>
    <t>2091</t>
  </si>
  <si>
    <t>2092</t>
  </si>
  <si>
    <t>2093</t>
  </si>
  <si>
    <t>2094</t>
  </si>
  <si>
    <t>2095</t>
  </si>
  <si>
    <t>2096</t>
  </si>
  <si>
    <t>Montant total versé de fonds propres de catégorie 1, plus réserves/bénéfices non répartis connexes, avant toutes les déductions, dont :</t>
  </si>
  <si>
    <t>2097</t>
  </si>
  <si>
    <t>2098</t>
  </si>
  <si>
    <t>2099</t>
  </si>
  <si>
    <t>2100</t>
  </si>
  <si>
    <t>2101</t>
  </si>
  <si>
    <t>2102</t>
  </si>
  <si>
    <t>2103</t>
  </si>
  <si>
    <t>2104</t>
  </si>
  <si>
    <t>Montant versé de fonds propres de catégorie 1, plus réserves/bénéfices non répartis connexes détenus par des tiers, avant toutes les déductions</t>
  </si>
  <si>
    <t>2105</t>
  </si>
  <si>
    <t>2106</t>
  </si>
  <si>
    <t>2126</t>
  </si>
  <si>
    <t>2127</t>
  </si>
  <si>
    <t>2128</t>
  </si>
  <si>
    <t>2129</t>
  </si>
  <si>
    <t>2130</t>
  </si>
  <si>
    <t>2131</t>
  </si>
  <si>
    <t>Total des fonds propres (fonds propres CET1 + autres éléments de fonds propres de catégorie 1 + fonds propres de catégorie 2*) de la filiale, après les déductions</t>
  </si>
  <si>
    <t>2132</t>
  </si>
  <si>
    <t>2133</t>
  </si>
  <si>
    <t>2134</t>
  </si>
  <si>
    <t>2135</t>
  </si>
  <si>
    <t>2136</t>
  </si>
  <si>
    <t>2137</t>
  </si>
  <si>
    <t>2138</t>
  </si>
  <si>
    <t>2158</t>
  </si>
  <si>
    <t>Montant total versé du total des fonds propres, plus réserves/bénéfices non répartis connexes, avant toutes les déductions, dont :</t>
  </si>
  <si>
    <t>2159</t>
  </si>
  <si>
    <t>2160</t>
  </si>
  <si>
    <t>2161</t>
  </si>
  <si>
    <t>2162</t>
  </si>
  <si>
    <t>2163</t>
  </si>
  <si>
    <t>2164</t>
  </si>
  <si>
    <t>2165</t>
  </si>
  <si>
    <t>2166</t>
  </si>
  <si>
    <t>Montant versé du total des fonds propres*, plus réserves/bénéfices non répartis connexes détenus par des tiers, avant toutes les déductions</t>
  </si>
  <si>
    <t>2167</t>
  </si>
  <si>
    <t>2168</t>
  </si>
  <si>
    <t>2169</t>
  </si>
  <si>
    <t>2170</t>
  </si>
  <si>
    <t>2173</t>
  </si>
  <si>
    <t>2174</t>
  </si>
  <si>
    <t>2175</t>
  </si>
  <si>
    <t>2176</t>
  </si>
  <si>
    <t>* après l'amortissement des instruments de fonds propres de catégorie 2</t>
  </si>
  <si>
    <t>Total des actifs pondérés en fonction du risque de la filiale</t>
  </si>
  <si>
    <t>2177</t>
  </si>
  <si>
    <t>2178</t>
  </si>
  <si>
    <t>2185</t>
  </si>
  <si>
    <t>2186</t>
  </si>
  <si>
    <t>2188</t>
  </si>
  <si>
    <t>2190</t>
  </si>
  <si>
    <t>2191</t>
  </si>
  <si>
    <t>2192</t>
  </si>
  <si>
    <t>Actifs pondérés en fonction du risque du groupe consolidé se rapportant à la filiale (c.-à-d. actifs pondérés en fonction du risque de la filiale, à l'exclusion des transactions intragroupes</t>
  </si>
  <si>
    <t>2193</t>
  </si>
  <si>
    <t>2194</t>
  </si>
  <si>
    <t>2195</t>
  </si>
  <si>
    <t>2196</t>
  </si>
  <si>
    <t>2197</t>
  </si>
  <si>
    <t>2198</t>
  </si>
  <si>
    <t>2199</t>
  </si>
  <si>
    <t>2200</t>
  </si>
  <si>
    <t>Montants à inclure dans les fonds propres CET1 du groupe</t>
  </si>
  <si>
    <t xml:space="preserve">(i)
</t>
  </si>
  <si>
    <t>Exigence minimale de fonds propres CET1 de la filiale, plus réserve de conservation des fonds propres</t>
  </si>
  <si>
    <t>2201</t>
  </si>
  <si>
    <t>2202</t>
  </si>
  <si>
    <t>2217</t>
  </si>
  <si>
    <t>2218</t>
  </si>
  <si>
    <t>2220</t>
  </si>
  <si>
    <t>2222</t>
  </si>
  <si>
    <t>2223</t>
  </si>
  <si>
    <t>2224</t>
  </si>
  <si>
    <t xml:space="preserve">(ii)
</t>
  </si>
  <si>
    <t>Part de l'exigence minimale consolidée de fonds propres CET1, plus réserve de conservation de fonds propres se rapportant à la filiale</t>
  </si>
  <si>
    <t>2225</t>
  </si>
  <si>
    <t>2226</t>
  </si>
  <si>
    <t>2227</t>
  </si>
  <si>
    <t>2228</t>
  </si>
  <si>
    <t>2230</t>
  </si>
  <si>
    <t>2231</t>
  </si>
  <si>
    <t>2232</t>
  </si>
  <si>
    <t>2233</t>
  </si>
  <si>
    <t>Fonds propres CET1 excédentaires de la filiale = fonds propres CET1 de la filiale moins le moindre de (i) et (ii)</t>
  </si>
  <si>
    <t>2234</t>
  </si>
  <si>
    <t>2254</t>
  </si>
  <si>
    <t>2255</t>
  </si>
  <si>
    <t>2256</t>
  </si>
  <si>
    <t>2257</t>
  </si>
  <si>
    <t>2258</t>
  </si>
  <si>
    <t>2259</t>
  </si>
  <si>
    <t>2260</t>
  </si>
  <si>
    <t>Fonds propres CET1 excédentaires de la filiale attribuables aux tiers investisseurs</t>
  </si>
  <si>
    <t>2261</t>
  </si>
  <si>
    <t>2262</t>
  </si>
  <si>
    <t>2263</t>
  </si>
  <si>
    <t>2265</t>
  </si>
  <si>
    <t>2266</t>
  </si>
  <si>
    <t>2286</t>
  </si>
  <si>
    <t>2287</t>
  </si>
  <si>
    <t>2288</t>
  </si>
  <si>
    <t>2830</t>
  </si>
  <si>
    <t>Montant des fonds propres émis à des tiers comptabilisé dans les fonds propres CET1</t>
  </si>
  <si>
    <t>2289</t>
  </si>
  <si>
    <t>2291</t>
  </si>
  <si>
    <t>2293</t>
  </si>
  <si>
    <t>2294</t>
  </si>
  <si>
    <t>2295</t>
  </si>
  <si>
    <t>2296</t>
  </si>
  <si>
    <t>2297</t>
  </si>
  <si>
    <t>2298</t>
  </si>
  <si>
    <t>2299</t>
  </si>
  <si>
    <t>Montants à inclure dans les autres éléments de fonds propres de catégorie 1 du groupe</t>
  </si>
  <si>
    <t xml:space="preserve">(iii)
</t>
  </si>
  <si>
    <t>Exigence minimale de fonds propres de catégorie 1 de la filiale, plus réserve de conservation des fonds propres</t>
  </si>
  <si>
    <t>2300</t>
  </si>
  <si>
    <t>2320</t>
  </si>
  <si>
    <t>2321</t>
  </si>
  <si>
    <t>2322</t>
  </si>
  <si>
    <t>2323</t>
  </si>
  <si>
    <t>2324</t>
  </si>
  <si>
    <t>2325</t>
  </si>
  <si>
    <t>2326</t>
  </si>
  <si>
    <t xml:space="preserve">(iv)
</t>
  </si>
  <si>
    <t>Part de l'exigence minimale consolidée de fonds propres de catégorie 1, plus réserve de conservation de fonds propres se rapportant à la filiale</t>
  </si>
  <si>
    <t>2327</t>
  </si>
  <si>
    <t>2328</t>
  </si>
  <si>
    <t>2329</t>
  </si>
  <si>
    <t>2330</t>
  </si>
  <si>
    <t>2331</t>
  </si>
  <si>
    <t>2332</t>
  </si>
  <si>
    <t>2333</t>
  </si>
  <si>
    <t>2334</t>
  </si>
  <si>
    <t>Fonds propres de catégorie 1 excédentaires de la filiale = fonds propres de catégorie 1 de la filiale moins le moindre de (iii) et (iv)</t>
  </si>
  <si>
    <t>2354</t>
  </si>
  <si>
    <t>2355</t>
  </si>
  <si>
    <t>2356</t>
  </si>
  <si>
    <t>2357</t>
  </si>
  <si>
    <t>2358</t>
  </si>
  <si>
    <t>2359</t>
  </si>
  <si>
    <t>2360</t>
  </si>
  <si>
    <t>2361</t>
  </si>
  <si>
    <t>Fonds propres de catégorie 1 excédentaires de la filiale attribuables aux tiers investisseurs</t>
  </si>
  <si>
    <t>2362</t>
  </si>
  <si>
    <t>2363</t>
  </si>
  <si>
    <t>2364</t>
  </si>
  <si>
    <t>2365</t>
  </si>
  <si>
    <t>2366</t>
  </si>
  <si>
    <t>2367</t>
  </si>
  <si>
    <t>2368</t>
  </si>
  <si>
    <t>2371</t>
  </si>
  <si>
    <t>2835</t>
  </si>
  <si>
    <t>Montant des fonds propres émis à des tiers comptabilisé dans les fonds propres de catégorie 1</t>
  </si>
  <si>
    <t>2372</t>
  </si>
  <si>
    <t>2373</t>
  </si>
  <si>
    <t>2374</t>
  </si>
  <si>
    <t>2375</t>
  </si>
  <si>
    <t>2376</t>
  </si>
  <si>
    <t>2383</t>
  </si>
  <si>
    <t>2384</t>
  </si>
  <si>
    <t>2386</t>
  </si>
  <si>
    <t xml:space="preserve">Montant des fonds propres émis à des tiers comptabilisé dans les autres éléments de fonds propres de catégorie 1 </t>
  </si>
  <si>
    <t>Y</t>
  </si>
  <si>
    <t>2388</t>
  </si>
  <si>
    <t>2391</t>
  </si>
  <si>
    <t>2392</t>
  </si>
  <si>
    <t>2393</t>
  </si>
  <si>
    <t>2394</t>
  </si>
  <si>
    <t>2395</t>
  </si>
  <si>
    <t>2396</t>
  </si>
  <si>
    <t>2397</t>
  </si>
  <si>
    <t>2398</t>
  </si>
  <si>
    <t>Sommes à inclure dans les fonds propres de catégorie 2 du groupe</t>
  </si>
  <si>
    <t xml:space="preserve">(v)
</t>
  </si>
  <si>
    <t>Exigence minimale relative au total des fonds propres de la filiale, plus réserve de conservation des fonds propres</t>
  </si>
  <si>
    <t>2399</t>
  </si>
  <si>
    <t>2400</t>
  </si>
  <si>
    <t>2401</t>
  </si>
  <si>
    <t>2402</t>
  </si>
  <si>
    <t>2417</t>
  </si>
  <si>
    <t>2418</t>
  </si>
  <si>
    <t>2420</t>
  </si>
  <si>
    <t>2422</t>
  </si>
  <si>
    <t xml:space="preserve">(vi)
</t>
  </si>
  <si>
    <t>Part de l'exigence minimale consolidée relative au total des fonds propres, plus réserve de conservation des fonds propres se rapportant à la filiale</t>
  </si>
  <si>
    <t>2425</t>
  </si>
  <si>
    <t>2426</t>
  </si>
  <si>
    <t>2427</t>
  </si>
  <si>
    <t>2428</t>
  </si>
  <si>
    <t>2429</t>
  </si>
  <si>
    <t>2430</t>
  </si>
  <si>
    <t>2431</t>
  </si>
  <si>
    <t>2432</t>
  </si>
  <si>
    <t>Total des fonds propres excédentaires de la filiale = total des fonds propres de la filiale moins le moindre de (v) et (vi)</t>
  </si>
  <si>
    <t>2433</t>
  </si>
  <si>
    <t>2434</t>
  </si>
  <si>
    <t>2435</t>
  </si>
  <si>
    <t>2436</t>
  </si>
  <si>
    <t>2456</t>
  </si>
  <si>
    <t>2457</t>
  </si>
  <si>
    <t>2458</t>
  </si>
  <si>
    <t>2459</t>
  </si>
  <si>
    <t>Total des fonds propres excédentaires de la filiale attribuable aux tiers investisseurs</t>
  </si>
  <si>
    <t>2460</t>
  </si>
  <si>
    <t>2461</t>
  </si>
  <si>
    <t>2462</t>
  </si>
  <si>
    <t>2463</t>
  </si>
  <si>
    <t>2464</t>
  </si>
  <si>
    <t>2465</t>
  </si>
  <si>
    <t>2466</t>
  </si>
  <si>
    <t>2467</t>
  </si>
  <si>
    <t>2836</t>
  </si>
  <si>
    <t xml:space="preserve">Montant des fonds propres émis à des tiers comptabilisé dans le total des fonds propres </t>
  </si>
  <si>
    <t>2468</t>
  </si>
  <si>
    <t>2469</t>
  </si>
  <si>
    <t>2470</t>
  </si>
  <si>
    <t>2490</t>
  </si>
  <si>
    <t>2493</t>
  </si>
  <si>
    <t>2495</t>
  </si>
  <si>
    <t>2497</t>
  </si>
  <si>
    <t>2498</t>
  </si>
  <si>
    <t xml:space="preserve">Montant des fonds propres émis à des tiers comptabilisé dans les fonds propres de catégorie 2 </t>
  </si>
  <si>
    <t>2499</t>
  </si>
  <si>
    <t>2501</t>
  </si>
  <si>
    <t>2502</t>
  </si>
  <si>
    <t>2504</t>
  </si>
  <si>
    <t>2505</t>
  </si>
  <si>
    <t>2506</t>
  </si>
  <si>
    <t>2507</t>
  </si>
  <si>
    <t>2508</t>
  </si>
  <si>
    <t>2509</t>
  </si>
  <si>
    <t>Fonds propres admissibles émis par des filiales qui ne sont pas des banques</t>
  </si>
  <si>
    <t>Total des fonds propres CET1 de la filiale, après les déductions</t>
  </si>
  <si>
    <t>2510</t>
  </si>
  <si>
    <t>2511</t>
  </si>
  <si>
    <t>2512</t>
  </si>
  <si>
    <t>2513</t>
  </si>
  <si>
    <t>2514</t>
  </si>
  <si>
    <t>2515</t>
  </si>
  <si>
    <t>2516</t>
  </si>
  <si>
    <t>2517</t>
  </si>
  <si>
    <t>Montant total versé de fonds propres CET1, plus réserves/bénéfices non répartis connexes, avant toutes les déductions, dont :</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</si>
  <si>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</si>
  <si>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</si>
  <si>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</si>
  <si>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</si>
  <si>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</si>
  <si>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</si>
  <si>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</si>
  <si>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</si>
  <si>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</si>
  <si>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</si>
  <si>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</si>
  <si>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</si>
  <si>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</si>
  <si>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</si>
  <si>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</si>
  <si>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</si>
  <si>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</si>
  <si>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</si>
  <si>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</si>
  <si>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</si>
  <si>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</si>
  <si>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</si>
  <si>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</si>
  <si>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</si>
  <si>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</si>
  <si>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</si>
  <si>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</si>
  <si>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</si>
  <si>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</si>
  <si>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</si>
  <si>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</si>
  <si>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</si>
  <si>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</si>
  <si>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</si>
  <si>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</si>
  <si>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</si>
  <si>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</si>
  <si>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</si>
  <si>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</si>
  <si>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</si>
  <si>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</si>
  <si>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</si>
  <si>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</si>
  <si>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</si>
  <si>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</si>
  <si>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</si>
  <si>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</si>
  <si>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</si>
  <si>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</si>
  <si>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</si>
  <si>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</si>
  <si>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</si>
  <si>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</si>
  <si>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</si>
  <si>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</si>
  <si>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</si>
  <si>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</si>
  <si>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</si>
  <si>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</si>
  <si>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</si>
  <si>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</si>
  <si>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</si>
  <si>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</si>
  <si>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</si>
  <si>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</si>
  <si>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</si>
  <si>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</si>
  <si>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</si>
  <si>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</si>
  <si>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</si>
  <si>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</si>
  <si>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</si>
  <si>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Actifs pondérés en fonction du risque du groupe consolidé se rapportant à la filiale (c.-à-d. actifs pondérés en fonction du risque de la filiale, à l'exclusion des transactions intragroupes)</t>
  </si>
  <si>
    <t>2590</t>
  </si>
  <si>
    <t>2591</t>
  </si>
  <si>
    <t>2592</t>
  </si>
  <si>
    <t>2593</t>
  </si>
  <si>
    <t>2598</t>
  </si>
  <si>
    <t>2599</t>
  </si>
  <si>
    <t>2594</t>
  </si>
  <si>
    <t>2595</t>
  </si>
  <si>
    <t xml:space="preserve">(vii)
</t>
  </si>
  <si>
    <t>Exigence minimale relative aux fonds propres de catégorie 1 de la filiale, plus réserve de conservation des fonds propres</t>
  </si>
  <si>
    <t>2596</t>
  </si>
  <si>
    <t>2597</t>
  </si>
  <si>
    <t>1815</t>
  </si>
  <si>
    <t>1816</t>
  </si>
  <si>
    <t>1817</t>
  </si>
  <si>
    <t>1818</t>
  </si>
  <si>
    <t>1819</t>
  </si>
  <si>
    <t>1820</t>
  </si>
  <si>
    <t xml:space="preserve">(viii)
</t>
  </si>
  <si>
    <t>Part de l'exigence minimale consolidée relative aux fonds propres de catégorie 1, plus réserve de conservation des fonds propres se rapportant à la filiale</t>
  </si>
  <si>
    <t>1821</t>
  </si>
  <si>
    <t>1822</t>
  </si>
  <si>
    <t>1823</t>
  </si>
  <si>
    <t>1824</t>
  </si>
  <si>
    <t>1825</t>
  </si>
  <si>
    <t>1826</t>
  </si>
  <si>
    <t>1827</t>
  </si>
  <si>
    <t>1828</t>
  </si>
  <si>
    <t>Fonds propres de catégorie 1 excédentaires de la filiale = fonds propres de catégorie 1 de la filiale moins le moindre de (vii) et (viii)</t>
  </si>
  <si>
    <t>1829</t>
  </si>
  <si>
    <t>1830</t>
  </si>
  <si>
    <t>1831</t>
  </si>
  <si>
    <t>1832</t>
  </si>
  <si>
    <t>1833</t>
  </si>
  <si>
    <t>1834</t>
  </si>
  <si>
    <t>1835</t>
  </si>
  <si>
    <t>1836</t>
  </si>
  <si>
    <t>1837</t>
  </si>
  <si>
    <t>1838</t>
  </si>
  <si>
    <t>1839</t>
  </si>
  <si>
    <t>1840</t>
  </si>
  <si>
    <t>1841</t>
  </si>
  <si>
    <t>1842</t>
  </si>
  <si>
    <t>1843</t>
  </si>
  <si>
    <t>1844</t>
  </si>
  <si>
    <t>2838</t>
  </si>
  <si>
    <t>1845</t>
  </si>
  <si>
    <t>1846</t>
  </si>
  <si>
    <t>1847</t>
  </si>
  <si>
    <t>1848</t>
  </si>
  <si>
    <t>1849</t>
  </si>
  <si>
    <t>1850</t>
  </si>
  <si>
    <t>1851</t>
  </si>
  <si>
    <t>1852</t>
  </si>
  <si>
    <t>1853</t>
  </si>
  <si>
    <t>Montants à inclure dans les fonds propres de catégorie 2 du groupe</t>
  </si>
  <si>
    <t xml:space="preserve">(ix)
</t>
  </si>
  <si>
    <t>1854</t>
  </si>
  <si>
    <t>1855</t>
  </si>
  <si>
    <t>1856</t>
  </si>
  <si>
    <t>1857</t>
  </si>
  <si>
    <t>1858</t>
  </si>
  <si>
    <t>1859</t>
  </si>
  <si>
    <t>1860</t>
  </si>
  <si>
    <t>1861</t>
  </si>
  <si>
    <t xml:space="preserve">(x)
</t>
  </si>
  <si>
    <t>1862</t>
  </si>
  <si>
    <t>1863</t>
  </si>
  <si>
    <t>1864</t>
  </si>
  <si>
    <t>1865</t>
  </si>
  <si>
    <t>1866</t>
  </si>
  <si>
    <t>1867</t>
  </si>
  <si>
    <t>1868</t>
  </si>
  <si>
    <t>1869</t>
  </si>
  <si>
    <t>Total des fonds propres excédentaires de la filiale = total des fonds propres de la filiale moins le moindre de (ix) et (x)</t>
  </si>
  <si>
    <t>1870</t>
  </si>
  <si>
    <t>1871</t>
  </si>
  <si>
    <t>1872</t>
  </si>
  <si>
    <t>1873</t>
  </si>
  <si>
    <t>1874</t>
  </si>
  <si>
    <t>1875</t>
  </si>
  <si>
    <t>1876</t>
  </si>
  <si>
    <t>1953</t>
  </si>
  <si>
    <t>Total des fonds propres excédentaires de la filiale attribuables aux tiers investisseurs</t>
  </si>
  <si>
    <t>1954</t>
  </si>
  <si>
    <t>1959</t>
  </si>
  <si>
    <t>1960</t>
  </si>
  <si>
    <t>1961</t>
  </si>
  <si>
    <t>1962</t>
  </si>
  <si>
    <t>1963</t>
  </si>
  <si>
    <t>1964</t>
  </si>
  <si>
    <t>1965</t>
  </si>
  <si>
    <t>2839</t>
  </si>
  <si>
    <t>Montant des fonds propres émis à des tiers comptabilisé dans le total des fonds propres</t>
  </si>
  <si>
    <t>1966</t>
  </si>
  <si>
    <t>1967</t>
  </si>
  <si>
    <t>1968</t>
  </si>
  <si>
    <t>1969</t>
  </si>
  <si>
    <t>1970</t>
  </si>
  <si>
    <t>1971</t>
  </si>
  <si>
    <t>1972</t>
  </si>
  <si>
    <t>1973</t>
  </si>
  <si>
    <t>Montant des fonds propres émis à des tiers comptabilisé dans les fonds propres de catégorie 2</t>
  </si>
  <si>
    <t>1974</t>
  </si>
  <si>
    <t>1976</t>
  </si>
  <si>
    <t>1977</t>
  </si>
  <si>
    <t>1978</t>
  </si>
  <si>
    <t>1979</t>
  </si>
  <si>
    <t>1980</t>
  </si>
  <si>
    <t>1981</t>
  </si>
  <si>
    <t>1982</t>
  </si>
  <si>
    <t>1983</t>
  </si>
  <si>
    <t>Tableau 20.030 - Provisions pour créances douteuses : régime au regard des normes de fonds propres</t>
  </si>
  <si>
    <t>Provisions pour les phases 1 et 2 - total consolidé</t>
  </si>
  <si>
    <t>1986</t>
  </si>
  <si>
    <r>
      <t>Moins : montant à l'égard des filiales déconsoli</t>
    </r>
    <r>
      <rPr>
        <sz val="8"/>
        <color theme="1"/>
        <rFont val="Arial"/>
        <family val="2"/>
      </rPr>
      <t>dées à des fins</t>
    </r>
    <r>
      <rPr>
        <sz val="8"/>
        <rFont val="Arial"/>
        <family val="2"/>
      </rPr>
      <t xml:space="preserve"> de fonds propres</t>
    </r>
  </si>
  <si>
    <t>1987</t>
  </si>
  <si>
    <t>Moins : montant à l'égard des actifs au bilan qui sous-tendent les expositions visées par le cadre de titrisation</t>
  </si>
  <si>
    <t>Moins : montant à l'égard des autres ajustements</t>
  </si>
  <si>
    <t>Provisions nettes pour les phases 1 et 2</t>
  </si>
  <si>
    <t>1988</t>
  </si>
  <si>
    <t>Provisions pour la phase 3</t>
  </si>
  <si>
    <t>2602</t>
  </si>
  <si>
    <t>2603</t>
  </si>
  <si>
    <t>Provisions nettes détenues pour faire face à la détérioration constatée d’actifs particuliers ou à des passifs connus</t>
  </si>
  <si>
    <t>2604</t>
  </si>
  <si>
    <t>Provisions nettes pour les phases 1 et 2 affectées aux portefeuilles assujettis à l'approche standard</t>
  </si>
  <si>
    <t>1995</t>
  </si>
  <si>
    <t>Provisions pour les phases 1 et 2* pouvant être incluses dans les fonds propres de catégorie 2 :</t>
  </si>
  <si>
    <t>Le moindre de C et de 1,25 % x [A du tableau 10.020 - J du tableau 40.290 + (J du tableau 40.290 x (A du tableau 10.020 - J du tableau 40.290) / (C du tableau 10.020 - J du tableau 40.290))]</t>
  </si>
  <si>
    <t>1998</t>
  </si>
  <si>
    <t xml:space="preserve">Provisions admissibles (y compris les radiations partielles) </t>
  </si>
  <si>
    <t>Provisions nettes pour les phases 1 et 2 affectées aux portefeuilles assujettis à l'approche NI</t>
  </si>
  <si>
    <t>A-C</t>
  </si>
  <si>
    <t>2264</t>
  </si>
  <si>
    <t>Poste pour mémoire : Affectation interne des provisions pour les phases 1 et 2 (à l'égard des portefeuilles assujettis à l'approche NI) :</t>
  </si>
  <si>
    <t>Engagements utilisés (501)</t>
  </si>
  <si>
    <t>Engagements inutilisés (502)</t>
  </si>
  <si>
    <t>Transactions assimilables à des pensions (503)</t>
  </si>
  <si>
    <t>Dérivés hors cote (504)</t>
  </si>
  <si>
    <t>Autres éléments hors bilan (505)</t>
  </si>
  <si>
    <t>Total affecté</t>
  </si>
  <si>
    <t>Portefeuille bancaire</t>
  </si>
  <si>
    <t>12304</t>
  </si>
  <si>
    <t>12305</t>
  </si>
  <si>
    <t>12306</t>
  </si>
  <si>
    <t>12307</t>
  </si>
  <si>
    <t>12308</t>
  </si>
  <si>
    <t>12309</t>
  </si>
  <si>
    <t>12310</t>
  </si>
  <si>
    <t>12311</t>
  </si>
  <si>
    <t>12312</t>
  </si>
  <si>
    <t>12313</t>
  </si>
  <si>
    <t>12314</t>
  </si>
  <si>
    <t>12315</t>
  </si>
  <si>
    <t>12316</t>
  </si>
  <si>
    <t>12317</t>
  </si>
  <si>
    <t>12318</t>
  </si>
  <si>
    <t>12319</t>
  </si>
  <si>
    <t>Expositions sur les autres entités financières assimilées à des banques</t>
  </si>
  <si>
    <t>12320</t>
  </si>
  <si>
    <t>12321</t>
  </si>
  <si>
    <t>12322</t>
  </si>
  <si>
    <t>12323</t>
  </si>
  <si>
    <t>12324</t>
  </si>
  <si>
    <t>12325</t>
  </si>
  <si>
    <t>12326</t>
  </si>
  <si>
    <t>12327</t>
  </si>
  <si>
    <t>12328</t>
  </si>
  <si>
    <t>12329</t>
  </si>
  <si>
    <t>12330</t>
  </si>
  <si>
    <t>12331</t>
  </si>
  <si>
    <t>Expositions sur les petites et moyennes entités (PME) assimilées à des grandes entreprises</t>
  </si>
  <si>
    <t>12432</t>
  </si>
  <si>
    <t>12433</t>
  </si>
  <si>
    <t>12607</t>
  </si>
  <si>
    <t>12434</t>
  </si>
  <si>
    <t>12435</t>
  </si>
  <si>
    <t>12436</t>
  </si>
  <si>
    <t>12437</t>
  </si>
  <si>
    <t>12438</t>
  </si>
  <si>
    <t>12440</t>
  </si>
  <si>
    <t>12441</t>
  </si>
  <si>
    <r>
      <t>Expositions sur le financement spécialisé – Financement d’objets</t>
    </r>
    <r>
      <rPr>
        <sz val="8"/>
        <rFont val="Arial"/>
        <family val="2"/>
      </rPr>
      <t/>
    </r>
  </si>
  <si>
    <t>12442</t>
  </si>
  <si>
    <t>12443</t>
  </si>
  <si>
    <t>12445</t>
  </si>
  <si>
    <t>12446</t>
  </si>
  <si>
    <t xml:space="preserve">Expositions sur le financement spécialisé – Financement de produits de base </t>
  </si>
  <si>
    <t>12447</t>
  </si>
  <si>
    <t>12448</t>
  </si>
  <si>
    <t>12450</t>
  </si>
  <si>
    <t>12451</t>
  </si>
  <si>
    <t>12332</t>
  </si>
  <si>
    <t>12333</t>
  </si>
  <si>
    <t>12335</t>
  </si>
  <si>
    <t>12336</t>
  </si>
  <si>
    <t>12337</t>
  </si>
  <si>
    <t>12338</t>
  </si>
  <si>
    <t>12340</t>
  </si>
  <si>
    <t>12341</t>
  </si>
  <si>
    <r>
      <t>Expositions du portefeuille réglementaire sur la clientèle de détail –</t>
    </r>
    <r>
      <rPr>
        <strike/>
        <sz val="8"/>
        <color theme="1"/>
        <rFont val="Arial"/>
        <family val="2"/>
      </rPr>
      <t xml:space="preserve"> </t>
    </r>
    <r>
      <rPr>
        <sz val="8"/>
        <color theme="1"/>
        <rFont val="Arial"/>
        <family val="2"/>
      </rPr>
      <t>Titulaires sans solde</t>
    </r>
  </si>
  <si>
    <t>12342</t>
  </si>
  <si>
    <t>12343</t>
  </si>
  <si>
    <t>12344</t>
  </si>
  <si>
    <t>12345</t>
  </si>
  <si>
    <t>12346</t>
  </si>
  <si>
    <t>12347</t>
  </si>
  <si>
    <t>12348</t>
  </si>
  <si>
    <t>12349</t>
  </si>
  <si>
    <t>7081</t>
  </si>
  <si>
    <t>12350</t>
  </si>
  <si>
    <t>12351</t>
  </si>
  <si>
    <t>12352</t>
  </si>
  <si>
    <t>12353</t>
  </si>
  <si>
    <t>12354</t>
  </si>
  <si>
    <t>12355</t>
  </si>
  <si>
    <t>Expositions sur l'immobilier résidentiel général de la clientèle de détail, à l'exclusion des marges de crédit adossées à un bien immobilier (MCBI)</t>
  </si>
  <si>
    <t>Expositions sur l'immobilier résidentiel de rapport</t>
  </si>
  <si>
    <t>12356</t>
  </si>
  <si>
    <t>12357</t>
  </si>
  <si>
    <t>12360</t>
  </si>
  <si>
    <t>12361</t>
  </si>
  <si>
    <t>12396</t>
  </si>
  <si>
    <t>12397</t>
  </si>
  <si>
    <t>12400</t>
  </si>
  <si>
    <t>12401</t>
  </si>
  <si>
    <t>12362</t>
  </si>
  <si>
    <t>12363</t>
  </si>
  <si>
    <t>12366</t>
  </si>
  <si>
    <t>12367</t>
  </si>
  <si>
    <t>12402</t>
  </si>
  <si>
    <t>12403</t>
  </si>
  <si>
    <t>12406</t>
  </si>
  <si>
    <t>12407</t>
  </si>
  <si>
    <t>Exposition sur l'AATCB</t>
  </si>
  <si>
    <t>12368</t>
  </si>
  <si>
    <t>12369</t>
  </si>
  <si>
    <t>12370</t>
  </si>
  <si>
    <t>12371</t>
  </si>
  <si>
    <t>12372</t>
  </si>
  <si>
    <t>12373</t>
  </si>
  <si>
    <t>12374</t>
  </si>
  <si>
    <t>12375</t>
  </si>
  <si>
    <t>12376</t>
  </si>
  <si>
    <t>12377</t>
  </si>
  <si>
    <t>12378</t>
  </si>
  <si>
    <t>12379</t>
  </si>
  <si>
    <t>12380</t>
  </si>
  <si>
    <t>12381</t>
  </si>
  <si>
    <t>12382</t>
  </si>
  <si>
    <t>12383</t>
  </si>
  <si>
    <t>12384</t>
  </si>
  <si>
    <t>12385</t>
  </si>
  <si>
    <r>
      <t xml:space="preserve">Risque de crédit de contrepartie des expositions du </t>
    </r>
    <r>
      <rPr>
        <sz val="8"/>
        <color theme="1"/>
        <rFont val="Arial"/>
        <family val="2"/>
      </rPr>
      <t>po</t>
    </r>
    <r>
      <rPr>
        <sz val="8"/>
        <rFont val="Arial"/>
        <family val="2"/>
      </rPr>
      <t>rtefeuille de négociation</t>
    </r>
  </si>
  <si>
    <t xml:space="preserve">Titrisations, à l'exclusion des provisions au titre des actifs titrisés sous-jacents (poste pour mémoire)  </t>
  </si>
  <si>
    <t>12392</t>
  </si>
  <si>
    <t>12393</t>
  </si>
  <si>
    <t>12394</t>
  </si>
  <si>
    <t>12395</t>
  </si>
  <si>
    <t>Expositions sur les placements en actions dans des fonds (poste pour mémoire)</t>
  </si>
  <si>
    <t>12386</t>
  </si>
  <si>
    <t>12387</t>
  </si>
  <si>
    <t>12388</t>
  </si>
  <si>
    <t>12389</t>
  </si>
  <si>
    <t>12390</t>
  </si>
  <si>
    <t>12391</t>
  </si>
  <si>
    <t>Affectation interne totale des provisions pour les phases 1 et 2 à l'égard du portefeuille assujetties à l'approche NI</t>
  </si>
  <si>
    <t>Approche fondée sur les notations internes (NI) (suite)</t>
  </si>
  <si>
    <t>Provisions pour la phase 3 et radiations partielles (à l'égard des portefeuilles assujettis à l'approche NI) :</t>
  </si>
  <si>
    <t xml:space="preserve">Total – Admissible </t>
  </si>
  <si>
    <t>2117</t>
  </si>
  <si>
    <t>2149</t>
  </si>
  <si>
    <t>2181</t>
  </si>
  <si>
    <t>2213</t>
  </si>
  <si>
    <t>2245</t>
  </si>
  <si>
    <t>2277</t>
  </si>
  <si>
    <t>Expositions sur les ESP</t>
  </si>
  <si>
    <t>12500</t>
  </si>
  <si>
    <t>12501</t>
  </si>
  <si>
    <t>12502</t>
  </si>
  <si>
    <t>12503</t>
  </si>
  <si>
    <t>12504</t>
  </si>
  <si>
    <t>12505</t>
  </si>
  <si>
    <t>Expositions sur les BMD</t>
  </si>
  <si>
    <t>12506</t>
  </si>
  <si>
    <t>12507</t>
  </si>
  <si>
    <t>12508</t>
  </si>
  <si>
    <t>12509</t>
  </si>
  <si>
    <t>12510</t>
  </si>
  <si>
    <t>12511</t>
  </si>
  <si>
    <t>2119</t>
  </si>
  <si>
    <t>2151</t>
  </si>
  <si>
    <t>2183</t>
  </si>
  <si>
    <t>2215</t>
  </si>
  <si>
    <t>2247</t>
  </si>
  <si>
    <t>2279</t>
  </si>
  <si>
    <t>12512</t>
  </si>
  <si>
    <t>12513</t>
  </si>
  <si>
    <t>12516</t>
  </si>
  <si>
    <t>12517</t>
  </si>
  <si>
    <t>12518</t>
  </si>
  <si>
    <t>12519</t>
  </si>
  <si>
    <t>12520</t>
  </si>
  <si>
    <t>12521</t>
  </si>
  <si>
    <t>12522</t>
  </si>
  <si>
    <t>12523</t>
  </si>
  <si>
    <t>2107</t>
  </si>
  <si>
    <t>2139</t>
  </si>
  <si>
    <t>2171</t>
  </si>
  <si>
    <t>2203</t>
  </si>
  <si>
    <t>2235</t>
  </si>
  <si>
    <t>2267</t>
  </si>
  <si>
    <t>12524</t>
  </si>
  <si>
    <t>12525</t>
  </si>
  <si>
    <t>12526</t>
  </si>
  <si>
    <t>12527</t>
  </si>
  <si>
    <t>12528</t>
  </si>
  <si>
    <t>12529</t>
  </si>
  <si>
    <t>Expositions sur les PME assimilées à des entreprises</t>
  </si>
  <si>
    <t>2115</t>
  </si>
  <si>
    <t>2147</t>
  </si>
  <si>
    <t>2179</t>
  </si>
  <si>
    <t>2211</t>
  </si>
  <si>
    <t>2243</t>
  </si>
  <si>
    <t>2275</t>
  </si>
  <si>
    <t>12452</t>
  </si>
  <si>
    <t>12453</t>
  </si>
  <si>
    <t>12608</t>
  </si>
  <si>
    <t>12454</t>
  </si>
  <si>
    <t>12455</t>
  </si>
  <si>
    <t>12456</t>
  </si>
  <si>
    <t>12530</t>
  </si>
  <si>
    <t>12531</t>
  </si>
  <si>
    <t>12533</t>
  </si>
  <si>
    <t>12534</t>
  </si>
  <si>
    <t>12535</t>
  </si>
  <si>
    <t>12536</t>
  </si>
  <si>
    <t>12538</t>
  </si>
  <si>
    <t>12539</t>
  </si>
  <si>
    <t>12540</t>
  </si>
  <si>
    <t>12541</t>
  </si>
  <si>
    <t>12543</t>
  </si>
  <si>
    <t>12544</t>
  </si>
  <si>
    <t>Expositions sur le financement spécialisé – ICFV, y compris l'AATCB</t>
  </si>
  <si>
    <t>12545</t>
  </si>
  <si>
    <t>12546</t>
  </si>
  <si>
    <t>12548</t>
  </si>
  <si>
    <t>12549</t>
  </si>
  <si>
    <t>12550</t>
  </si>
  <si>
    <t>12551</t>
  </si>
  <si>
    <t>12553</t>
  </si>
  <si>
    <t>12554</t>
  </si>
  <si>
    <t xml:space="preserve">Expositions du portefeuille réglementaire sur la clientèle de détail - Titulaires sans solde </t>
  </si>
  <si>
    <t>2124</t>
  </si>
  <si>
    <t>2156</t>
  </si>
  <si>
    <t>2252</t>
  </si>
  <si>
    <t>2284</t>
  </si>
  <si>
    <t>12555</t>
  </si>
  <si>
    <t>12556</t>
  </si>
  <si>
    <t>12558</t>
  </si>
  <si>
    <t>12559</t>
  </si>
  <si>
    <t>12560</t>
  </si>
  <si>
    <t>12561</t>
  </si>
  <si>
    <t>12563</t>
  </si>
  <si>
    <t>12564</t>
  </si>
  <si>
    <t>Expositions sur les PE assimilées à des expositions du portefeuille réglementaire sur la clientèle de détail</t>
  </si>
  <si>
    <t>2125</t>
  </si>
  <si>
    <t>2157</t>
  </si>
  <si>
    <t>2189</t>
  </si>
  <si>
    <t>2221</t>
  </si>
  <si>
    <t>2253</t>
  </si>
  <si>
    <t>2285</t>
  </si>
  <si>
    <t>12565</t>
  </si>
  <si>
    <t>12566</t>
  </si>
  <si>
    <t>12567</t>
  </si>
  <si>
    <t>12568</t>
  </si>
  <si>
    <t>12569</t>
  </si>
  <si>
    <t>12570</t>
  </si>
  <si>
    <t>2123</t>
  </si>
  <si>
    <t>2155</t>
  </si>
  <si>
    <t>2187</t>
  </si>
  <si>
    <t>2219</t>
  </si>
  <si>
    <t>2251</t>
  </si>
  <si>
    <t>2283</t>
  </si>
  <si>
    <t>2121</t>
  </si>
  <si>
    <t>2153</t>
  </si>
  <si>
    <t>2249</t>
  </si>
  <si>
    <t>2281</t>
  </si>
  <si>
    <t>12571</t>
  </si>
  <si>
    <t>12572</t>
  </si>
  <si>
    <t>12575</t>
  </si>
  <si>
    <t>12576</t>
  </si>
  <si>
    <t>12408</t>
  </si>
  <si>
    <t>12409</t>
  </si>
  <si>
    <t>12412</t>
  </si>
  <si>
    <t>12413</t>
  </si>
  <si>
    <t>2122</t>
  </si>
  <si>
    <t>2154</t>
  </si>
  <si>
    <t>2250</t>
  </si>
  <si>
    <t>2282</t>
  </si>
  <si>
    <t>12577</t>
  </si>
  <si>
    <t>12578</t>
  </si>
  <si>
    <t>12581</t>
  </si>
  <si>
    <t>12582</t>
  </si>
  <si>
    <t>12414</t>
  </si>
  <si>
    <t>12415</t>
  </si>
  <si>
    <t>12418</t>
  </si>
  <si>
    <t>12419</t>
  </si>
  <si>
    <t>12583</t>
  </si>
  <si>
    <t>12584</t>
  </si>
  <si>
    <t>12585</t>
  </si>
  <si>
    <t>12586</t>
  </si>
  <si>
    <t>12587</t>
  </si>
  <si>
    <t>12588</t>
  </si>
  <si>
    <t>12589</t>
  </si>
  <si>
    <t>12590</t>
  </si>
  <si>
    <t>12591</t>
  </si>
  <si>
    <t>12592</t>
  </si>
  <si>
    <t>12593</t>
  </si>
  <si>
    <t>12594</t>
  </si>
  <si>
    <t>12595</t>
  </si>
  <si>
    <t>12596</t>
  </si>
  <si>
    <t>12597</t>
  </si>
  <si>
    <t>12598</t>
  </si>
  <si>
    <t>12599</t>
  </si>
  <si>
    <t>12600</t>
  </si>
  <si>
    <t>Titrisations</t>
  </si>
  <si>
    <t>12601</t>
  </si>
  <si>
    <t>12602</t>
  </si>
  <si>
    <t>12603</t>
  </si>
  <si>
    <t>12604</t>
  </si>
  <si>
    <t>12605</t>
  </si>
  <si>
    <t>12606</t>
  </si>
  <si>
    <t>Total des provisions pour la phase 3 à l'égard du portefeuille assujetties à l'approche NI</t>
  </si>
  <si>
    <t>2290</t>
  </si>
  <si>
    <t>Provisions nettes totales (y compris les radiations partielles) admissibles aux fins du calcul de l'excédent/du déficit</t>
  </si>
  <si>
    <t>2292</t>
  </si>
  <si>
    <t>Approche NI (suite)</t>
  </si>
  <si>
    <t>Montant de la perte attendue</t>
  </si>
  <si>
    <t>Montants de perte attendue (à l'égard des portefeuilles assujettis à l'approche NI) :</t>
  </si>
  <si>
    <t>Total admissible (500)</t>
  </si>
  <si>
    <t>2311</t>
  </si>
  <si>
    <t>2345</t>
  </si>
  <si>
    <t>2379</t>
  </si>
  <si>
    <t>2413</t>
  </si>
  <si>
    <t>2447</t>
  </si>
  <si>
    <t>2481</t>
  </si>
  <si>
    <t>12700</t>
  </si>
  <si>
    <t>12701</t>
  </si>
  <si>
    <t>12702</t>
  </si>
  <si>
    <t>12703</t>
  </si>
  <si>
    <t>12704</t>
  </si>
  <si>
    <t>12705</t>
  </si>
  <si>
    <t>12706</t>
  </si>
  <si>
    <t>12707</t>
  </si>
  <si>
    <t>12708</t>
  </si>
  <si>
    <t>12709</t>
  </si>
  <si>
    <t>12710</t>
  </si>
  <si>
    <t>12711</t>
  </si>
  <si>
    <t>2313</t>
  </si>
  <si>
    <t>2347</t>
  </si>
  <si>
    <t>2381</t>
  </si>
  <si>
    <t>2415</t>
  </si>
  <si>
    <t>2449</t>
  </si>
  <si>
    <t>2483</t>
  </si>
  <si>
    <t>12712</t>
  </si>
  <si>
    <t>12713</t>
  </si>
  <si>
    <t>12716</t>
  </si>
  <si>
    <t>12717</t>
  </si>
  <si>
    <t>12718</t>
  </si>
  <si>
    <t>12719</t>
  </si>
  <si>
    <t>12720</t>
  </si>
  <si>
    <t>12721</t>
  </si>
  <si>
    <t>12722</t>
  </si>
  <si>
    <t>12723</t>
  </si>
  <si>
    <t xml:space="preserve">Expositions sur les grandes entreprises </t>
  </si>
  <si>
    <t>2301</t>
  </si>
  <si>
    <t>2335</t>
  </si>
  <si>
    <t>2369</t>
  </si>
  <si>
    <t>2403</t>
  </si>
  <si>
    <t>2437</t>
  </si>
  <si>
    <t>2471</t>
  </si>
  <si>
    <t>12724</t>
  </si>
  <si>
    <t>12725</t>
  </si>
  <si>
    <t>12726</t>
  </si>
  <si>
    <t>12727</t>
  </si>
  <si>
    <t>12728</t>
  </si>
  <si>
    <t>12729</t>
  </si>
  <si>
    <t>2309</t>
  </si>
  <si>
    <t>2343</t>
  </si>
  <si>
    <t>2377</t>
  </si>
  <si>
    <t>2411</t>
  </si>
  <si>
    <t>2445</t>
  </si>
  <si>
    <t>2479</t>
  </si>
  <si>
    <t>12457</t>
  </si>
  <si>
    <t>12458</t>
  </si>
  <si>
    <t>12609</t>
  </si>
  <si>
    <t>12459</t>
  </si>
  <si>
    <t>12460</t>
  </si>
  <si>
    <t>12461</t>
  </si>
  <si>
    <t>12730</t>
  </si>
  <si>
    <t>12731</t>
  </si>
  <si>
    <t>12733</t>
  </si>
  <si>
    <t>12734</t>
  </si>
  <si>
    <t>12735</t>
  </si>
  <si>
    <t>12736</t>
  </si>
  <si>
    <t>12738</t>
  </si>
  <si>
    <t>12739</t>
  </si>
  <si>
    <t>12740</t>
  </si>
  <si>
    <t>12741</t>
  </si>
  <si>
    <t>12743</t>
  </si>
  <si>
    <t>12744</t>
  </si>
  <si>
    <t>12745</t>
  </si>
  <si>
    <t>12746</t>
  </si>
  <si>
    <t>12748</t>
  </si>
  <si>
    <t>12749</t>
  </si>
  <si>
    <t>12750</t>
  </si>
  <si>
    <t>12751</t>
  </si>
  <si>
    <t>12753</t>
  </si>
  <si>
    <t>12754</t>
  </si>
  <si>
    <t>Expositions sur les dettes subordonnées, les actions, et les autres instruments de fonds propres</t>
  </si>
  <si>
    <t>2318</t>
  </si>
  <si>
    <t>2352</t>
  </si>
  <si>
    <t>2454</t>
  </si>
  <si>
    <t>2488</t>
  </si>
  <si>
    <t>12755</t>
  </si>
  <si>
    <t>12756</t>
  </si>
  <si>
    <t>12758</t>
  </si>
  <si>
    <t>12759</t>
  </si>
  <si>
    <t>12760</t>
  </si>
  <si>
    <t>12761</t>
  </si>
  <si>
    <t>12763</t>
  </si>
  <si>
    <t>12764</t>
  </si>
  <si>
    <t>2319</t>
  </si>
  <si>
    <t>2353</t>
  </si>
  <si>
    <t>2387</t>
  </si>
  <si>
    <t>2421</t>
  </si>
  <si>
    <t>2455</t>
  </si>
  <si>
    <t>2489</t>
  </si>
  <si>
    <t>12765</t>
  </si>
  <si>
    <t>12766</t>
  </si>
  <si>
    <t>12767</t>
  </si>
  <si>
    <t>12768</t>
  </si>
  <si>
    <t>12769</t>
  </si>
  <si>
    <t>12770</t>
  </si>
  <si>
    <t>2317</t>
  </si>
  <si>
    <t>2351</t>
  </si>
  <si>
    <t>2385</t>
  </si>
  <si>
    <t>2419</t>
  </si>
  <si>
    <t>2453</t>
  </si>
  <si>
    <t>2487</t>
  </si>
  <si>
    <t>2315</t>
  </si>
  <si>
    <t>2349</t>
  </si>
  <si>
    <t>2451</t>
  </si>
  <si>
    <t>2485</t>
  </si>
  <si>
    <t>12771</t>
  </si>
  <si>
    <t>12772</t>
  </si>
  <si>
    <t>12775</t>
  </si>
  <si>
    <t>12776</t>
  </si>
  <si>
    <t>12420</t>
  </si>
  <si>
    <t>12421</t>
  </si>
  <si>
    <t>12424</t>
  </si>
  <si>
    <t>12425</t>
  </si>
  <si>
    <t>2316</t>
  </si>
  <si>
    <t>2350</t>
  </si>
  <si>
    <t>2452</t>
  </si>
  <si>
    <t>2486</t>
  </si>
  <si>
    <t>12777</t>
  </si>
  <si>
    <t>12778</t>
  </si>
  <si>
    <t>12781</t>
  </si>
  <si>
    <t>12782</t>
  </si>
  <si>
    <t>12426</t>
  </si>
  <si>
    <t>12427</t>
  </si>
  <si>
    <t>12430</t>
  </si>
  <si>
    <t>12431</t>
  </si>
  <si>
    <t>12783</t>
  </si>
  <si>
    <t>12784</t>
  </si>
  <si>
    <t>12785</t>
  </si>
  <si>
    <t>12786</t>
  </si>
  <si>
    <t>12787</t>
  </si>
  <si>
    <t>12788</t>
  </si>
  <si>
    <t>12789</t>
  </si>
  <si>
    <t>12790</t>
  </si>
  <si>
    <t>12791</t>
  </si>
  <si>
    <t>12792</t>
  </si>
  <si>
    <t>12793</t>
  </si>
  <si>
    <t>12794</t>
  </si>
  <si>
    <t>12795</t>
  </si>
  <si>
    <t>12796</t>
  </si>
  <si>
    <t>12797</t>
  </si>
  <si>
    <t>12798</t>
  </si>
  <si>
    <t>12799</t>
  </si>
  <si>
    <t>12800</t>
  </si>
  <si>
    <t>Titrisation</t>
  </si>
  <si>
    <t>Montant total de la perte attendue aux fins du calcul de l'excédent/du déficit</t>
  </si>
  <si>
    <t>2494</t>
  </si>
  <si>
    <t>Provisions totales nettes, moins montant de la perte attendue</t>
  </si>
  <si>
    <t>2496</t>
  </si>
  <si>
    <t>Si K est positif -</t>
  </si>
  <si>
    <t>Excédent de provisionnement aux fins d'inclusion dans les fonds propres de catégorie 2 :</t>
  </si>
  <si>
    <t>Minimum de G, K et 0.6% NI APR</t>
  </si>
  <si>
    <t>2500</t>
  </si>
  <si>
    <t>Si K est négatif -</t>
  </si>
  <si>
    <r>
      <t xml:space="preserve">Déficit de provisionnement (aux fins de déduction des fonds propres bruts de catégorie 1 sous forme d'actions ordinaires </t>
    </r>
    <r>
      <rPr>
        <sz val="8"/>
        <color theme="1"/>
        <rFont val="Calibri"/>
        <family val="2"/>
      </rPr>
      <t>[CET1]</t>
    </r>
    <r>
      <rPr>
        <sz val="8"/>
        <color theme="1"/>
        <rFont val="Arial"/>
        <family val="2"/>
      </rPr>
      <t>)</t>
    </r>
  </si>
  <si>
    <t>2503</t>
  </si>
  <si>
    <t>Tableau 30.010 - Exigences minimales de fonds propres au titre du risque opérationnel</t>
  </si>
  <si>
    <t>A  Approche standard simplifiée</t>
  </si>
  <si>
    <t>4 derniers trimestres</t>
  </si>
  <si>
    <t>Exercice A*</t>
  </si>
  <si>
    <t>Exercice B*</t>
  </si>
  <si>
    <t>Exercice C*</t>
  </si>
  <si>
    <t xml:space="preserve"> </t>
  </si>
  <si>
    <t>Total des actifs productifs d'intérêts</t>
  </si>
  <si>
    <t>2.25 % des actifs productifs d'intérêts</t>
  </si>
  <si>
    <t>Valeur absolue du revenu d’intérêts net (à l’exclusion des dividendes)</t>
  </si>
  <si>
    <t>Min (2,25% des actifs productifs d’intérêts, valeur absolue des RNI [dividendes exclus])</t>
  </si>
  <si>
    <t>D = Min (B,C)</t>
  </si>
  <si>
    <t>Revenu de dividendes</t>
  </si>
  <si>
    <t>Valeur absolue des produits d’honoraires et de commissions</t>
  </si>
  <si>
    <t>Valeur absolue des autres revenus</t>
  </si>
  <si>
    <t>Valeur absolue du résultat net (portefeuille de négociation)</t>
  </si>
  <si>
    <t>Valeur absolue du résultat net (portefeuille bancaire)</t>
  </si>
  <si>
    <t>Revenu brut rajusté (avant ajustement au titre des fusions/acquisitions)</t>
  </si>
  <si>
    <t>J =  (D + E + F + G + H + I)</t>
  </si>
  <si>
    <t>Ajustement au titre des fusions, acquisitions et cessions</t>
  </si>
  <si>
    <t>Revenu brut rajusté (après ajustement au titre des fusions/acquisitions)</t>
  </si>
  <si>
    <t>L = (J + K)</t>
  </si>
  <si>
    <t>Moyenne sur trois ans</t>
  </si>
  <si>
    <t>M = moyenne de "L" sur trois ans</t>
  </si>
  <si>
    <t>Exigence de fonds propres (approche standard simplifiée)</t>
  </si>
  <si>
    <t>M x 15%</t>
  </si>
  <si>
    <t>B  Approche standard</t>
  </si>
  <si>
    <t>B(i) Composante indicateur d'activité</t>
  </si>
  <si>
    <t xml:space="preserve">Moyenne </t>
  </si>
  <si>
    <t>Exercice 1*</t>
  </si>
  <si>
    <t>Exercice 2*</t>
  </si>
  <si>
    <t>Exercice 3*</t>
  </si>
  <si>
    <t>Exercice 4*</t>
  </si>
  <si>
    <t>Exercice 5*</t>
  </si>
  <si>
    <t>Exercice 6*</t>
  </si>
  <si>
    <t>Exercice 7*</t>
  </si>
  <si>
    <t>Exercice 8*</t>
  </si>
  <si>
    <t>Exercice 9*</t>
  </si>
  <si>
    <t>Exercice 10*</t>
  </si>
  <si>
    <t>sur 3 ans</t>
  </si>
  <si>
    <t>Actifs productifs d'intérêts</t>
  </si>
  <si>
    <t xml:space="preserve">2,25 % de la moyenne sur trois ans des actifs productifs d'intérêts </t>
  </si>
  <si>
    <t>P = 2,25 % de "O"</t>
  </si>
  <si>
    <t>Revenu d'intérêts</t>
  </si>
  <si>
    <t>Frais d'intérêts</t>
  </si>
  <si>
    <t>Valeur absolue du revenu d'intérêts net</t>
  </si>
  <si>
    <t>Composante intérêts, contrats de location et dividendes (CILD)</t>
  </si>
  <si>
    <t>(Le moindre : P ou Q) + R</t>
  </si>
  <si>
    <t>Produits bruts d’honoraires et de commissions</t>
  </si>
  <si>
    <t>Charges d’honoraires et de commissions</t>
  </si>
  <si>
    <t>Autres produits d’exploitation</t>
  </si>
  <si>
    <t>Autres charges d’exploitation</t>
  </si>
  <si>
    <t>Composante services (CS)</t>
  </si>
  <si>
    <t>(Le plus élevé : T ou U) + (le plus élevé : V ou W)</t>
  </si>
  <si>
    <t>Composante financière (CF)</t>
  </si>
  <si>
    <t>Y + Z</t>
  </si>
  <si>
    <t>Indicateur d'activité (IA) (avant ajustements)</t>
  </si>
  <si>
    <t>S + X + AA</t>
  </si>
  <si>
    <t>Ajustement de l’IA au titre des fusions/acquisitions</t>
  </si>
  <si>
    <t>Ajustement de l’IA au titre des cessions</t>
  </si>
  <si>
    <t>IA (après ajustements)</t>
  </si>
  <si>
    <t>AB + AC - AD</t>
  </si>
  <si>
    <t>Composante indicateur d'activité (CIA)</t>
  </si>
  <si>
    <t>B(ii) Événements générateurs de pertes opérationnelles</t>
  </si>
  <si>
    <t>Moyenne</t>
  </si>
  <si>
    <t>sur 10 ans</t>
  </si>
  <si>
    <t>Total des pertes brutes (avant ajustements)</t>
  </si>
  <si>
    <t>Total des recouvrements de pertes (avant ajustements)</t>
  </si>
  <si>
    <t>Total des pertes nettes (avant ajustements)</t>
  </si>
  <si>
    <t>Total des pertes nettes des entreprises fusionnées ou acquises avant acquisition (réel)</t>
  </si>
  <si>
    <t>Total des pertes nettes des entreprises fusionnées ou acquises avant acquisition (estimé)</t>
  </si>
  <si>
    <t>Total des autres pertes nettes estimées</t>
  </si>
  <si>
    <t>Total des pertes nettes admissibles à l’exclusion</t>
  </si>
  <si>
    <t>Total des pertes nettes (après ajustements)</t>
  </si>
  <si>
    <t>Composante pertes (CP)</t>
  </si>
  <si>
    <t>AG x 15</t>
  </si>
  <si>
    <t>Nombre d'événements générateurs de pertes contribuant au total des pertes brutes (avant ajustements)</t>
  </si>
  <si>
    <t>Nombre d'événements générateurs de pertes contribuant au total des pertes nettes des entreprises fusionnées ou acquises avant l'acquisition (réel)</t>
  </si>
  <si>
    <t>Nombre d'événements générateurs de pertes pouvant être exclus</t>
  </si>
  <si>
    <t>Nombre d'événements générateurs de pertes contribuant au total des pertes brutes (après ajustements)</t>
  </si>
  <si>
    <t>AL = AI + AJ - AK</t>
  </si>
  <si>
    <t>Total des pertes nettes estimées sur la période de dix ans</t>
  </si>
  <si>
    <t>Somme(13129:13148</t>
  </si>
  <si>
    <t>comme pourcentage du total des pertes nettes (après ajustements)</t>
  </si>
  <si>
    <t>AM / (AG x 10) x 100</t>
  </si>
  <si>
    <t>B(iii) - Calcul de l'exigence de fonds propres (AS)</t>
  </si>
  <si>
    <t xml:space="preserve">Multiplicateur des pertes internes (MPI) </t>
  </si>
  <si>
    <t>Exigence de fonds propres (approche standard)</t>
  </si>
  <si>
    <t>AF x AO</t>
  </si>
  <si>
    <t>C  Exigence totale minimale au titre du risque opérationnel</t>
  </si>
  <si>
    <t>N (dans le cas de l'approche standard simplifiée) ou AP (dans le cas de l'approche standard)</t>
  </si>
  <si>
    <t>8381</t>
  </si>
  <si>
    <t>* Quatre trimestres mobiles. Exercice C ou Exercice 10 comprend les quatre trimestres mobiles les plus récents et se termine par le trimestre en cours (à l'exclusion des données sur les pertes opérationnelles qui se trouvent à la section B(ii), qui peuvent être décalées d'un trimestre).</t>
  </si>
  <si>
    <t>Tableau 40.010 - Approche standard - Actifs pondérés en fonction du risque de crédit</t>
  </si>
  <si>
    <t>Pour le portefeuille bancaire – Expositions sur les emprunteurs souverains (106)</t>
  </si>
  <si>
    <t>Dollars, en milliers, Type d’enregistrement 005</t>
  </si>
  <si>
    <t>Avant atténuation du risque de crédit (ARC)</t>
  </si>
  <si>
    <t>Ajustement de l'exposition nette selon l'ARC</t>
  </si>
  <si>
    <t>Coefficient de pondération du risque</t>
  </si>
  <si>
    <t>Montant de principal notionnel (M12)</t>
  </si>
  <si>
    <t>Exposition brute* (montant en équivalent-crédit pour les éléments hors bilan) (M13)</t>
  </si>
  <si>
    <t>Exposition nette* (montant en équivalent-crédit pour les éléments hors bilan) (M11)</t>
  </si>
  <si>
    <t>Garanties et dérivés de crédit (M14)</t>
  </si>
  <si>
    <t>Sûretés (approche simple) (M15)</t>
  </si>
  <si>
    <t>Sûretés (approche globale) (M16)</t>
  </si>
  <si>
    <t>Exposition nette après ARC (M17)</t>
  </si>
  <si>
    <t>Actifs pondérés en fonction du risque (M7)</t>
  </si>
  <si>
    <t>(f = b+c+d+e)</t>
  </si>
  <si>
    <t>(g = a x f)</t>
  </si>
  <si>
    <t>0 % coté (801)</t>
  </si>
  <si>
    <t>20 % coté (804)</t>
  </si>
  <si>
    <t>50 % coté (797)</t>
  </si>
  <si>
    <t>100 % coté (780)</t>
  </si>
  <si>
    <t>150 % coté (806)</t>
  </si>
  <si>
    <t>100 % non coté (760)</t>
  </si>
  <si>
    <t>100 % en défaut (772)</t>
  </si>
  <si>
    <t>150 % en défaut (773)</t>
  </si>
  <si>
    <r>
      <t xml:space="preserve">Total </t>
    </r>
    <r>
      <rPr>
        <sz val="8"/>
        <rFont val="Arial"/>
        <family val="2"/>
      </rPr>
      <t>(700)</t>
    </r>
  </si>
  <si>
    <t>10 % coté (803)</t>
  </si>
  <si>
    <t>* « Brut » signifie avant déduction de toutes les provisions pour pertes de crédit.  « Net » signifie brut, moins les provisions pour la phase 3.</t>
  </si>
  <si>
    <t>Tableau 40.020 - Approche standard - Actifs pondérés en fonction du risque de crédit</t>
  </si>
  <si>
    <t>Pour le portefeuille bancaire – Expositions sur les entités du secteur public (120)</t>
  </si>
  <si>
    <r>
      <t xml:space="preserve">Total </t>
    </r>
    <r>
      <rPr>
        <sz val="8"/>
        <color theme="1"/>
        <rFont val="Arial"/>
        <family val="2"/>
      </rPr>
      <t>(700)</t>
    </r>
  </si>
  <si>
    <t>Tableau 40.030 - Approche standard - Actifs pondérés en fonction du risque de crédit</t>
  </si>
  <si>
    <t>Pour le portefeuille bancaire – Expositions sur les banques multilatérales de développement (121)</t>
  </si>
  <si>
    <t>0 % coté (801)</t>
  </si>
  <si>
    <t>30 % coté (733)</t>
  </si>
  <si>
    <t>50 % non coté (754)</t>
  </si>
  <si>
    <t>Tableau 40.040 - Approche standard - Actifs pondérés en fonction du risque de crédit</t>
  </si>
  <si>
    <t>Pour le portefeuille bancaire – Expositions sur les banques (à l'exclusion des obligations sécurisées) (107)</t>
  </si>
  <si>
    <t>20 % coté standard (786)</t>
  </si>
  <si>
    <t>30 % coté standard (789)</t>
  </si>
  <si>
    <t>50 % coté standard (796)</t>
  </si>
  <si>
    <t xml:space="preserve">100 % coté standard (745) </t>
  </si>
  <si>
    <t xml:space="preserve">150 % coté standard (784) </t>
  </si>
  <si>
    <t>30 % non coté standard (790)</t>
  </si>
  <si>
    <t>40 % non coté standard (752)</t>
  </si>
  <si>
    <t>50 % non coté standard (822)</t>
  </si>
  <si>
    <t>40 % simplifié (753)</t>
  </si>
  <si>
    <t>75 % non coté standard (756)</t>
  </si>
  <si>
    <t>100 % non coté standard (781)</t>
  </si>
  <si>
    <t>150 % non coté standard (765)</t>
  </si>
  <si>
    <t>20 % coté court terme (766)</t>
  </si>
  <si>
    <t>50 % coté court terme (767)</t>
  </si>
  <si>
    <t>150 % coté court terme (768)</t>
  </si>
  <si>
    <t>20 % non coté court terme (769)</t>
  </si>
  <si>
    <t>50 % non coté court terme (770)</t>
  </si>
  <si>
    <t>150 % non coté court terme (771)</t>
  </si>
  <si>
    <t>10 % coté standard (802)</t>
  </si>
  <si>
    <t>* « Brut » signifie avant déduction de toutes les provisions pour pertes de crédit.  « Net » signifie brut moins les provisions pour la phase 3.</t>
  </si>
  <si>
    <t>Tableau 40.050 - Approche standard (299) - Actifs pondérés en fonction du risque de crédit</t>
  </si>
  <si>
    <t xml:space="preserve">Pour le portefeuille bancaire – Expositions sur les obligations sécurisées </t>
  </si>
  <si>
    <t>20 % simplifié (731)</t>
  </si>
  <si>
    <t>30 % coté standard (733)</t>
  </si>
  <si>
    <t>20 % non coté (750)</t>
  </si>
  <si>
    <t>30 % non coté (751)</t>
  </si>
  <si>
    <t>40 % non coté (794)</t>
  </si>
  <si>
    <t>75 % non coté (800)</t>
  </si>
  <si>
    <t>150 % non coté (785)</t>
  </si>
  <si>
    <t>Tableau 40.060 - Approche standard - Actifs pondérés en fonction du risque de crédit</t>
  </si>
  <si>
    <t>Pour le portefeuille bancaire – Expositions sur les entreprises d'investissement et les autres institutions financières assimilées à des banques (123)</t>
  </si>
  <si>
    <t>100 % coté standard (745)</t>
  </si>
  <si>
    <t>150 % coté standard (784)</t>
  </si>
  <si>
    <t>44 % AHP - garantie de sécurité (795)</t>
  </si>
  <si>
    <t>66 % AHP - garantie de sécurité (798)</t>
  </si>
  <si>
    <t>110 % AHP - garantie de sécurité (807)</t>
  </si>
  <si>
    <t>220 % AHP - garantie de sécurité (787)</t>
  </si>
  <si>
    <t>330 % AHP - garantie de sécurité (791)</t>
  </si>
  <si>
    <t>Tableau 40.070 - Approche standard - Actifs pondérés en fonction du risque de crédit</t>
  </si>
  <si>
    <t>Pour le portefeuille bancaire – Expositions sur les grandes entreprises (101)</t>
  </si>
  <si>
    <t>75 % coté (808)</t>
  </si>
  <si>
    <t>100 % simplifié (744)</t>
  </si>
  <si>
    <t>65 % non coté (755)</t>
  </si>
  <si>
    <t>100 % coté court terme (824)</t>
  </si>
  <si>
    <t>.</t>
  </si>
  <si>
    <t>Tableau 40.080 - Approche standard - Actifs pondérés en fonction du risque de crédit</t>
  </si>
  <si>
    <t>Pour le portefeuille bancaire – Expositions sur les moyennes entreprises (124)</t>
  </si>
  <si>
    <t>75 % coté (808)</t>
  </si>
  <si>
    <t>Tableau 40.090 - Approche standard - Actifs pondérés en fonction du risque de crédit</t>
  </si>
  <si>
    <t>Pour le portefeuille bancaire – Expositions sur les petites et moyennes entités assimilées à des entreprises (105)</t>
  </si>
  <si>
    <t>Tableau 40.100 - Approche standard - Actifs pondérés en fonction du risque de crédit</t>
  </si>
  <si>
    <t>Pour le portefeuille bancaire – Expositions sur les entreprises d'investissement et les autres institutions financières assimilées à des entreprises (126)</t>
  </si>
  <si>
    <t>Tableau 40.110 - Approche standard - Actifs pondérés en fonction du risque de crédit</t>
  </si>
  <si>
    <t>Pour le portefeuille bancaire – Expositions sur le financement spécialisé (127)</t>
  </si>
  <si>
    <t>80 % non coté, Financement de projets (758)</t>
  </si>
  <si>
    <t>100 % non coté, Financement de projets (761)</t>
  </si>
  <si>
    <t>100 % non coté, Financement d’objets (762)</t>
  </si>
  <si>
    <t>100 % non coté, Financement de produits de base (763)</t>
  </si>
  <si>
    <t>130 % non coté, Financement de projets (764)</t>
  </si>
  <si>
    <t>Tableau 40.120 - Approche standard - Actifs pondérés en fonction du risque de crédit</t>
  </si>
  <si>
    <t xml:space="preserve">Pour le portefeuille bancaire – Expositions sur les dettes subordonnées, les actions et les autres instruments de fonds propres </t>
  </si>
  <si>
    <t>A  Expositions sur les actions</t>
  </si>
  <si>
    <t>Type d'exposition</t>
  </si>
  <si>
    <t>Notionnel</t>
  </si>
  <si>
    <t xml:space="preserve">Exposition brute* (montant en équivalent-crédit pour les éléments hors bilan) </t>
  </si>
  <si>
    <t>Exposition nette* (montant en équivalent-crédit pour les éléments hors bilan)</t>
  </si>
  <si>
    <t>(c) = (a) x (b)</t>
  </si>
  <si>
    <t>Banque de réserve fédérale</t>
  </si>
  <si>
    <t>13986</t>
  </si>
  <si>
    <t>Engagements inutilisés</t>
  </si>
  <si>
    <t>13988</t>
  </si>
  <si>
    <t>Banque fédérale de prêt immobilier</t>
  </si>
  <si>
    <t>13992</t>
  </si>
  <si>
    <t>13993</t>
  </si>
  <si>
    <t>13984</t>
  </si>
  <si>
    <t>13995</t>
  </si>
  <si>
    <t>13996</t>
  </si>
  <si>
    <t>13998</t>
  </si>
  <si>
    <t>13999</t>
  </si>
  <si>
    <t xml:space="preserve">Programme national officiel </t>
  </si>
  <si>
    <t>Toutes les autres positions en actions</t>
  </si>
  <si>
    <t>Expositions spéculatives sur actions non cotées</t>
  </si>
  <si>
    <t>B Expositions sur les dettes subordonnées</t>
  </si>
  <si>
    <t>C  Expositions sur les autres instruments de TLAC</t>
  </si>
  <si>
    <t>D  Total</t>
  </si>
  <si>
    <t>E  Coefficients de pondération du risque pour les participations significatives</t>
  </si>
  <si>
    <t>Solde</t>
  </si>
  <si>
    <t>(c = a x b)</t>
  </si>
  <si>
    <t>Participations dans ses propres instruments de fonds propres (si non décomptabilisés à des fins comptables) [1]</t>
  </si>
  <si>
    <t>(H + U + AE + CX + CY + CZ ) du tableau 20.010</t>
  </si>
  <si>
    <t>5418</t>
  </si>
  <si>
    <t>Participations dans les actions ordinaires des filiales déconsolidées (méthode de mise en équivalence, à l'exception de l'écart d'acquisition et des actifs incorporels)</t>
  </si>
  <si>
    <t>Part déduite, ajustements et positions courtes compensatoires comptabilisées aux fins des fonds propres</t>
  </si>
  <si>
    <t>(BL - BM + BS + CD ) du tableau 20.010</t>
  </si>
  <si>
    <t>5428</t>
  </si>
  <si>
    <t>Montant net non déduit des fonds propres</t>
  </si>
  <si>
    <t>(BM - BS - CD ) du tableau 20.010</t>
  </si>
  <si>
    <t>5429</t>
  </si>
  <si>
    <t>5557</t>
  </si>
  <si>
    <t>Participations dans d'autres instruments des filiales déconsolidées [1]</t>
  </si>
  <si>
    <t>(W + AG + DD + DG + AI + AK + DJ + DM ) du tableau 20.010</t>
  </si>
  <si>
    <t>5558</t>
  </si>
  <si>
    <t>Autres participations significatives dans des entités financières et intérêts dans des coentreprises : actions ordinaires</t>
  </si>
  <si>
    <t>(BN - BO - BP + BT + CE ) du tableau 20.010</t>
  </si>
  <si>
    <t>5430</t>
  </si>
  <si>
    <t>(BP - BT - CE ) du tableau 20.010</t>
  </si>
  <si>
    <t>5437</t>
  </si>
  <si>
    <t>5438</t>
  </si>
  <si>
    <t>Autres participations significatives dans des entités financières et intérêts dans des coentreprises : autres que les actions ordinaires [1]</t>
  </si>
  <si>
    <t>(X + AH + DE + DH + AJ + AL + DK + DN ) du tableau  20.010</t>
  </si>
  <si>
    <t>5439</t>
  </si>
  <si>
    <t>Participations non significatives dans des entités financières [2]</t>
  </si>
  <si>
    <t>Part déduite et positions courtes compensatoires comptabilisées aux fins des fonds propres</t>
  </si>
  <si>
    <t>(BH + DC + DF + DI + DL + DO + BA ) du tableau  20.010</t>
  </si>
  <si>
    <t>5440</t>
  </si>
  <si>
    <t>Participations significatives dans des entités commerciales</t>
  </si>
  <si>
    <t>Part déduite : excédent sur 10 % des fonds propres CET1 aux fins des fonds propres</t>
  </si>
  <si>
    <t>Total des participations croisées dans des instruments de fonds propres [1]</t>
  </si>
  <si>
    <t>5407</t>
  </si>
  <si>
    <t xml:space="preserve">Nota : Les expositions déclarées ici font abstraction des participations croisées et des autres placements non liés à la titrisation qui sont déclarés au tableau 10.020. </t>
  </si>
  <si>
    <t>* « Brut » signifie avant déduction de toutes les provisions pour pertes de crédit. « Net » signifie brut moins les provisions pour la phase 3.</t>
  </si>
  <si>
    <r>
      <rPr>
        <vertAlign val="superscript"/>
        <sz val="8"/>
        <color theme="1"/>
        <rFont val="Arial"/>
        <family val="2"/>
      </rPr>
      <t xml:space="preserve">1 </t>
    </r>
    <r>
      <rPr>
        <sz val="8"/>
        <color theme="1"/>
        <rFont val="Arial"/>
        <family val="2"/>
      </rPr>
      <t>Éléments pris en compte à titre de déduction des fonds propres (déduction nette des positions courtes admissibles ou des passifs d'impôts différés, selon le cas).</t>
    </r>
  </si>
  <si>
    <r>
      <rPr>
        <vertAlign val="superscript"/>
        <sz val="8"/>
        <color theme="1"/>
        <rFont val="Arial"/>
        <family val="2"/>
      </rPr>
      <t>2</t>
    </r>
    <r>
      <rPr>
        <sz val="8"/>
        <color theme="1"/>
        <rFont val="Arial"/>
        <family val="2"/>
      </rPr>
      <t xml:space="preserve"> Comprend les créances courues prises en compte dans les expositions sur dérivés déclarées au tableau 70,030, Contrats sur dérivés.</t>
    </r>
  </si>
  <si>
    <t>Tableau 40.130 - Approche standard - Actifs pondérés en fonction du risque de crédit</t>
  </si>
  <si>
    <t>Pour le portefeuille bancaire – Expositions du portefeuille réglementaire sur la clientèle de détail - Titulaires sans solde (expositions renouvelables admissibles sur la clientèle de détail) (129</t>
  </si>
  <si>
    <t>15 % (799)</t>
  </si>
  <si>
    <t>75 % simplifié (757)</t>
  </si>
  <si>
    <t>Tableau 40.140  - Approche standard - Actifs pondérés en fonction du risque de crédit</t>
  </si>
  <si>
    <t>Pour le portefeuille bancaire – Expositions du portefeuille réglementaire sur la clientèle de détail - Titulaires avec solde (130)</t>
  </si>
  <si>
    <t>75 % (708)</t>
  </si>
  <si>
    <t>100 % (712)</t>
  </si>
  <si>
    <t>Tableau 40.150  - Approche standard - Actifs pondérés en fonction du risque de crédit</t>
  </si>
  <si>
    <t>Pour le portefeuille bancaire – Expositions du portefeuille réglementaire sur la clientèle de détail - Prêts automobile indirects (131)</t>
  </si>
  <si>
    <t>75 % (708)</t>
  </si>
  <si>
    <t>Tableau 40.160  - Approche standard - Actifs pondérés en fonction du risque de crédit</t>
  </si>
  <si>
    <t>Pour le portefeuille bancaire – Expositions sur les petites entités assimilées à des expositions du portefeuille réglementaire sur la clientèle de détail (114)</t>
  </si>
  <si>
    <t>60 % (736)</t>
  </si>
  <si>
    <t>70 % (738)</t>
  </si>
  <si>
    <t>90 % (743)</t>
  </si>
  <si>
    <t>110 % (747)</t>
  </si>
  <si>
    <t>Tableau 40.170  - Approche standard - Actifs pondérés en fonction du risque de crédit</t>
  </si>
  <si>
    <t>Pour le portefeuille bancaire – Expositions du portefeuille réglementaire sur la clientèle de détail - Toutes les autres expositions (132)</t>
  </si>
  <si>
    <t>Tableau 40.180  - Approche standard - Actifs pondérés en fonction du risque de crédit</t>
  </si>
  <si>
    <t>Pour le portefeuille bancaire – Expositions du portefeuille non réglementaire sur la clientèle de détail (112)</t>
  </si>
  <si>
    <t>Tableau 40.190 - Approche standard - Actifs pondérés en fonction du risque de crédit</t>
  </si>
  <si>
    <t>Pour le portefeuille bancaire – Expositions sur l'immobilier résidentiel général, à l'exclusion des marges de crédit adossées à un bien immobilier (MCBI) (108)</t>
  </si>
  <si>
    <t>20 % (703)</t>
  </si>
  <si>
    <t>25 % (732)</t>
  </si>
  <si>
    <t>30 % (788)</t>
  </si>
  <si>
    <t>35 % (704)</t>
  </si>
  <si>
    <t>35 % simplifié (793)</t>
  </si>
  <si>
    <t>40 % (734)</t>
  </si>
  <si>
    <t>50 % (705)</t>
  </si>
  <si>
    <t>70 % (738)</t>
  </si>
  <si>
    <t>75 % (exigences non satisfaites) (739)</t>
  </si>
  <si>
    <t>85 % (exigences non satisfaites) (741)</t>
  </si>
  <si>
    <t>Autres (exigences non satisfaites) (742)</t>
  </si>
  <si>
    <t>100 % en défaut  (772)</t>
  </si>
  <si>
    <t>55 % AHP - garantie de sécurité (811)</t>
  </si>
  <si>
    <t>77 % AHP - garantie de sécurité (812)</t>
  </si>
  <si>
    <t>88 % AHP - garantie de sécurité (813)</t>
  </si>
  <si>
    <t>154 % AHP - garantie de sécurité (816)</t>
  </si>
  <si>
    <t>165 % AHP - garantie de sécurité (817)</t>
  </si>
  <si>
    <t>187 % AHP - garantie de sécurité (818)</t>
  </si>
  <si>
    <t xml:space="preserve">Multiplicateur de 1,25 s’appliquant aux prêts garantis par le privilège de rang inférieur </t>
  </si>
  <si>
    <t>Tableau 40.200 - Approche standard - Actifs pondérés en fonction du risque de crédit</t>
  </si>
  <si>
    <t xml:space="preserve">Pour le portefeuille bancaire – Expositions sur les marges de crédit adossées à un bien immobilier (MCBI) générales (110) </t>
  </si>
  <si>
    <t>35 % (704)</t>
  </si>
  <si>
    <t>75 % simplifié (757)</t>
  </si>
  <si>
    <t>75 % (exigences non satisfaites) (739)</t>
  </si>
  <si>
    <t>85 % (exigences non satisfaites) (741)</t>
  </si>
  <si>
    <t>Tableau 40.210 - Approche standard - Actifs pondérés en fonction du risque de crédit</t>
  </si>
  <si>
    <t xml:space="preserve">Pour le portefeuille bancaire – Expositions sur l'immobilier résidentiel de rapport, à l'exclusion des marges de crédit adossées à un bien immobilier (MCBI) (135) </t>
  </si>
  <si>
    <t>30 % (708)</t>
  </si>
  <si>
    <t>45 % (735)</t>
  </si>
  <si>
    <t>50 % (705)</t>
  </si>
  <si>
    <t>105 % (746)</t>
  </si>
  <si>
    <t>150 % (exigences non satisfaites) (748)</t>
  </si>
  <si>
    <t>99 % AHP - garantie de sécurité (814)</t>
  </si>
  <si>
    <t>132 % AHP - garantie de sécurité (815)</t>
  </si>
  <si>
    <t>231 % AHP - garantie de sécurité (819)</t>
  </si>
  <si>
    <t>Tableau 40.220 - Approche standard - Actifs pondérés en fonction du risque de crédit</t>
  </si>
  <si>
    <t>Pour le portefeuille bancaire – Expositions sur les marges de crédit adossées à un bien immobilier (MCBI) de rapport (136)</t>
  </si>
  <si>
    <t>45 % (735)</t>
  </si>
  <si>
    <t>60 % (736)</t>
  </si>
  <si>
    <t>105 % (746)</t>
  </si>
  <si>
    <t>Tableau 40.220a - Approche standard - Actifs pondérés en fonction du risque de crédit</t>
  </si>
  <si>
    <t>Pour le portefeuille bancaire – Expositions sur l'immobilier résidentiel qui ne sont pas conformes à la ligne directrice B-20 (prêts hypothécaires) (133)</t>
  </si>
  <si>
    <t>Tableau 40.220b - Approche standard - Actifs pondérés en fonction du risque de crédit</t>
  </si>
  <si>
    <t>Pour le portefeuille bancaire – Expositions sur l'immobilier résidentiel qui ne sont pas conformes à la ligne directrice B-20 (MCBI) (134)</t>
  </si>
  <si>
    <t>Tableau 40.230 - Approche standard - Actifs pondérés en fonction du risque de crédit</t>
  </si>
  <si>
    <t xml:space="preserve">Pour le portefeuille bancaire – Expositions sur l'immobilier commercial général (137) </t>
  </si>
  <si>
    <t>30 % (788)</t>
  </si>
  <si>
    <t>40 % (734)</t>
  </si>
  <si>
    <t>65 % (737)</t>
  </si>
  <si>
    <t>85 % (740)</t>
  </si>
  <si>
    <t>150 % (716)</t>
  </si>
  <si>
    <t>Tableau 40.240 - Approche standard - Actifs pondérés en fonction du risque de crédit</t>
  </si>
  <si>
    <t xml:space="preserve">Pour le portefeuille bancaire – Expositions sur l'immobilier commercial de rapport (138) </t>
  </si>
  <si>
    <t>90 % (743)</t>
  </si>
  <si>
    <t>110 % (747)</t>
  </si>
  <si>
    <t>100% (712)</t>
  </si>
  <si>
    <t>150% (716)</t>
  </si>
  <si>
    <t xml:space="preserve">300 % (821) </t>
  </si>
  <si>
    <t>Tableau 40.260 - Approche standard - Actifs pondérés en fonction du risque de crédit</t>
  </si>
  <si>
    <t>Pour le portefeuille bancaire – Expositions sur les prêts hypothécaires inversés (128)</t>
  </si>
  <si>
    <t>Dollars, en milliers, Type d’enregistrement 040</t>
  </si>
  <si>
    <t>100 % (712)**</t>
  </si>
  <si>
    <t>150 % non admissible (749)***</t>
  </si>
  <si>
    <t>Prêts hypothécaires inversés déduits des fonds propres : (Type d’enregistrement 045)</t>
  </si>
  <si>
    <t>(déclaré au tableau 20.010, en tant que déduction des fonds propres CET1, et au tableau 40.290, sous Autres actifs pondérés en fonction du risque au taux de 0 %)</t>
  </si>
  <si>
    <t>** La part des expositions sur prêts hypothécaires inversés dont le RPV ne dépasse pas 80 % et qui est pondérée en fonction du risque au taux de 100 %. La part des expositions dont le RPV dépasse 80 % est déduite des fonds propres CET1 au tableau 20.010.</t>
  </si>
  <si>
    <t>*** La part des expositions sur prêts hypothécaires inversés dont le RPV ne dépasse pas 80 % et qui est pondérée en fonction du risque au taux de 150 %. La part des expositions dont le RPV dépasse 80 % est déduite des fonds propres CET1 au tableau 20.010.</t>
  </si>
  <si>
    <t>Tableau 40.270 - Approche standard - Actifs pondérés en fonction du risque de crédit</t>
  </si>
  <si>
    <t>Pour le portefeuille bancaire - Expositions sur titres hypothécaires (125)</t>
  </si>
  <si>
    <t>Dollars, en milliers, Type d'enregistrement 005</t>
  </si>
  <si>
    <t>Avant l'atténuation du risque de crédit (ARC)</t>
  </si>
  <si>
    <t>Sûretés (approche globale) (M16) (M16)</t>
  </si>
  <si>
    <t>20 % (703)</t>
  </si>
  <si>
    <t>25 % (732)</t>
  </si>
  <si>
    <t>85 % (740)</t>
  </si>
  <si>
    <t>100 % (712)</t>
  </si>
  <si>
    <t>150 % (716)</t>
  </si>
  <si>
    <t>65 % non coté (755)</t>
  </si>
  <si>
    <t>100 % non coté (760)</t>
  </si>
  <si>
    <t>150 % non coté (785)</t>
  </si>
  <si>
    <t>100 % en défaut (772)</t>
  </si>
  <si>
    <t>150 % en défaut (773)</t>
  </si>
  <si>
    <t>* « Brut » signifie avant déduction de toutes les provisions pour pertes de crédit. « Net » signifie brut moins les provisions pour la phrase 3.</t>
  </si>
  <si>
    <t>Tableau 40.280 - Approche standard - Actifs pondérés en fonction du risque de crédit</t>
  </si>
  <si>
    <t xml:space="preserve">Pour le portefeuille bancaire – Expositions sur les placements en actions dans des fonds </t>
  </si>
  <si>
    <t>Nota : Les expositions déclarées ici font abstraction des participations croisées et des autres placements non liés à la titrisation  qui sont déclarés au tableau 40.120.</t>
  </si>
  <si>
    <t>A  Expositions sur actions</t>
  </si>
  <si>
    <t>Exposition</t>
  </si>
  <si>
    <t>Expositions sur actions (à l'exception des placements en actions dans des fonds)</t>
  </si>
  <si>
    <t>3205</t>
  </si>
  <si>
    <t>3202</t>
  </si>
  <si>
    <t>3206</t>
  </si>
  <si>
    <t>3203</t>
  </si>
  <si>
    <t>3207</t>
  </si>
  <si>
    <t>Placements en actions dans des fonds</t>
  </si>
  <si>
    <t>3210</t>
  </si>
  <si>
    <t>3200</t>
  </si>
  <si>
    <t>3211</t>
  </si>
  <si>
    <t>3201</t>
  </si>
  <si>
    <t>3212</t>
  </si>
  <si>
    <t>3213</t>
  </si>
  <si>
    <t>3204</t>
  </si>
  <si>
    <t>3214</t>
  </si>
  <si>
    <t>3209</t>
  </si>
  <si>
    <t>3215</t>
  </si>
  <si>
    <t>Poste pour mémoire :</t>
  </si>
  <si>
    <t>Diminution (augmentation) à concurrence du montant d'exposition utilisé pour obtenir le solde de l'actif des expositions sur actions</t>
  </si>
  <si>
    <t>3208</t>
  </si>
  <si>
    <t>B Placements en actions dans des fonds</t>
  </si>
  <si>
    <t>Approche de transparence</t>
  </si>
  <si>
    <t>Actions cotées en bourse</t>
  </si>
  <si>
    <t>Fonds d’actions privés / sociétés privées</t>
  </si>
  <si>
    <t>Fonds de couverture</t>
  </si>
  <si>
    <t>Fonds immobiliers / fiducie de placement immobilier (FPI)</t>
  </si>
  <si>
    <t>Autres fonds</t>
  </si>
  <si>
    <t>Approche fondée sur le mandat</t>
  </si>
  <si>
    <t>Approche de repli</t>
  </si>
  <si>
    <t>* Approche de repli : tableau 20.010</t>
  </si>
  <si>
    <t>Tableau 40.290 - Autres actifs pondérés en fonction du risque de crédit</t>
  </si>
  <si>
    <t>A  L'approche standard autres actifs</t>
  </si>
  <si>
    <t>Espèces, pièces d'or et lingots d'or détenus dans les voûtes ou en fiducie</t>
  </si>
  <si>
    <t>5401</t>
  </si>
  <si>
    <t>Gains non réalisés et comptes débiteurs courus sur les opérations au bilan liées aux taux de change et aux taux d'intérêt connexes</t>
  </si>
  <si>
    <t>Chèques et autres effets en transit</t>
  </si>
  <si>
    <t>5404</t>
  </si>
  <si>
    <t>5478</t>
  </si>
  <si>
    <t>Autres réserves d'or et de métaux précieux</t>
  </si>
  <si>
    <t>5402</t>
  </si>
  <si>
    <t>5476</t>
  </si>
  <si>
    <t>Immobilisations corporelles (biens, locaux, usines, équipement et autres actifs immobilisés), moins amortissement cumulé</t>
  </si>
  <si>
    <t>5409</t>
  </si>
  <si>
    <t>5483</t>
  </si>
  <si>
    <t xml:space="preserve">Immobilier et autres placements </t>
  </si>
  <si>
    <t>5435</t>
  </si>
  <si>
    <t>5484</t>
  </si>
  <si>
    <t>Charges prépayées, à l'exclusion des biens incorporels</t>
  </si>
  <si>
    <t>Assurance hypothécaire de portefeuille prépayée conforme aux attentes du BSIF en matière d'amortissement sur cinq ans</t>
  </si>
  <si>
    <t>Frais reportés à l'exclusion des biens incorporels</t>
  </si>
  <si>
    <t>Actif lié au droit d'utilisation</t>
  </si>
  <si>
    <t>Créances d'entreprises et de la clientèle de détail - contreparties non identifiées</t>
  </si>
  <si>
    <t>Valeur actualisée des produits futurs sur marge soumis à un risque de remboursement anticipé, comme les obligations non démembrées sur flux d’intérêt exclusivement et les commissions de placement hypothécaire à recevoir</t>
  </si>
  <si>
    <t>A1</t>
  </si>
  <si>
    <t>Écart d'acquisition [1]</t>
  </si>
  <si>
    <t>5410</t>
  </si>
  <si>
    <t>Actifs incorporels, à l'exclusion des logiciels considérés comme des actifs incorporels et des charges administratives liées aux créances hypothécaires [1]</t>
  </si>
  <si>
    <t>5443</t>
  </si>
  <si>
    <t>Logiciels considérés comme des actifs incorporels [1]</t>
  </si>
  <si>
    <t>5436</t>
  </si>
  <si>
    <t>Portion déduite et passifs d'impôts différés compensatoires comptabilisés à des fins de fonds propres</t>
  </si>
  <si>
    <t>(BV + CF + CV ) du tableau 20.010</t>
  </si>
  <si>
    <t>5444</t>
  </si>
  <si>
    <t>(BU - BV - CF ) du tableau 20.010</t>
  </si>
  <si>
    <t>5445</t>
  </si>
  <si>
    <t>5446</t>
  </si>
  <si>
    <t>Gains non réalisés sur dérivés [2]</t>
  </si>
  <si>
    <t>5413</t>
  </si>
  <si>
    <t>Actifs d'impôts différés, à l'exclusion de ceux attribuables à des différences temporaires [1]</t>
  </si>
  <si>
    <t>5447</t>
  </si>
  <si>
    <t>Actifs d'impôts différés attribuables à des différences temporaires, à l'exclusion de ceux réalisables par report rétrospectif des pertes</t>
  </si>
  <si>
    <t>(BX + CG + CW ) du tableau 20.010</t>
  </si>
  <si>
    <t>5448</t>
  </si>
  <si>
    <t>(BW - BX - CG ) du tableau 20.010</t>
  </si>
  <si>
    <t>5449</t>
  </si>
  <si>
    <t>5450</t>
  </si>
  <si>
    <t>Actifs d'impôts différés réalisables par report rétrospectif des pertes (attribuables à des différences temporaires)</t>
  </si>
  <si>
    <t>Passifs d'impôts différés comptabilisés aux fins de fonds propres</t>
  </si>
  <si>
    <t>5451</t>
  </si>
  <si>
    <t>Montant net à des fins de calcul de la suffisance des fonds propres</t>
  </si>
  <si>
    <t>5452</t>
  </si>
  <si>
    <t>5453</t>
  </si>
  <si>
    <t>Actifs des caisses de régimes de retraite à prestations déterminées après la compensation autorisé [1]</t>
  </si>
  <si>
    <t>5454</t>
  </si>
  <si>
    <t>Transactions non réglées et ne faisant pas appel à un système de livraison contre paiement qui sont en retard de moins de cinq jours [3, 4]</t>
  </si>
  <si>
    <t>5415</t>
  </si>
  <si>
    <t>5489</t>
  </si>
  <si>
    <t>Transactions non réglées et ne faisant pas appel à un système de livraison contre paiement qui sont en retard d'au moins cinq jours [3, 5]</t>
  </si>
  <si>
    <t>E1</t>
  </si>
  <si>
    <t>5416</t>
  </si>
  <si>
    <t>Intérêt couru non réparti</t>
  </si>
  <si>
    <t>5417</t>
  </si>
  <si>
    <t>5491</t>
  </si>
  <si>
    <t>Transactions entre sociétés non déclarées ailleurs [6]</t>
  </si>
  <si>
    <t>- institutions de dépôt (ID) ou entreprises d'investissement admissibles</t>
  </si>
  <si>
    <t>5419</t>
  </si>
  <si>
    <t>5493</t>
  </si>
  <si>
    <t>- autres</t>
  </si>
  <si>
    <t>5420</t>
  </si>
  <si>
    <t>5494</t>
  </si>
  <si>
    <t>Autres actifs qui ne sont pas pris en compte en vertu de l'approche standard</t>
  </si>
  <si>
    <t xml:space="preserve">   – les parties des prêts hypothécaires inversés qui font l'objet d'une soustraction;</t>
  </si>
  <si>
    <t xml:space="preserve">   – les montants en espèces affectés à des contreparties centrales admissibles à titre de marges initiales ou de contributions aux fonds de garantie financées au préalable;</t>
  </si>
  <si>
    <t xml:space="preserve">   – les montants en espèces affectés à des contreparties centrales non admissibles à titre de contributions aux fonds de garanties financées au préalable;</t>
  </si>
  <si>
    <t xml:space="preserve">   – les créances comptabilisées relativement à des transactions faisant appel à un système de livraison contre paiement</t>
  </si>
  <si>
    <t xml:space="preserve">   – les sûretés fournies qui sont incluses dans le calcul de l’approche standard de la mesure de l’exposition au risque de crédit de contrepartie (AS-RCC)</t>
  </si>
  <si>
    <t>5422</t>
  </si>
  <si>
    <t>5496</t>
  </si>
  <si>
    <t>5423</t>
  </si>
  <si>
    <t>5497</t>
  </si>
  <si>
    <t>Total avant ajustement au titre des actifs au bilan</t>
  </si>
  <si>
    <t>5424</t>
  </si>
  <si>
    <t>5498</t>
  </si>
  <si>
    <t>Moins : ajustements aux soldes bruts présentés ci-dessus pour tenir compte des actifs au bilan</t>
  </si>
  <si>
    <t>Total net des actifs et des passifs d'impôts différés comptabilisés aux fins des fonds propres (si la comptabilisation n'a pas déjà été déclarée ci-dessus)</t>
  </si>
  <si>
    <t>5559</t>
  </si>
  <si>
    <t>Positions synthétiques comprises ci-dessus, sur :</t>
  </si>
  <si>
    <t>- participations dans ses propres actions</t>
  </si>
  <si>
    <t>5560</t>
  </si>
  <si>
    <t>- participations dans des filiales déconsolidées</t>
  </si>
  <si>
    <t>5561</t>
  </si>
  <si>
    <t>- autres participations significatives dans des entités financières et des coentreprises</t>
  </si>
  <si>
    <t>5562</t>
  </si>
  <si>
    <t>- participations non significatives dans des entités financières</t>
  </si>
  <si>
    <t>5563</t>
  </si>
  <si>
    <t>- assurance prépayée contre le défaut de remboursement des prêts hypothécaires déclarée à titre d'actif, déduction faite des passifs d'impôts différés</t>
  </si>
  <si>
    <t>Total rajusté</t>
  </si>
  <si>
    <t>5564</t>
  </si>
  <si>
    <t>1 Éléments pris en compte à titre de déduction des fonds propres (déduction nette des positions courtes admissibles ou des passifs d'impôts différés, selon le cas).</t>
  </si>
  <si>
    <t>2 Comprend les créances courues prises en compte dans les expositions sur dérivés déclarées au tableau 40, Contrats sur dérivés.</t>
  </si>
  <si>
    <t>3 Comprend les transactions non réglées et ne faisant pas appel à un système de livraison contre paiement du portefeuille bancaire et du portefeuille de négociation.</t>
  </si>
  <si>
    <t>4 Transactions non réglées et ne faisant pas appel à un système de livraison contre paiement lorsque la deuxième tranche est en retard de moins de cinq jours (si elle 
n'est pas saisie dans le cadre de l'approche standard).</t>
  </si>
  <si>
    <t>5 Transactions non réglées et ne faisant pas appel à un système de livraison contre paiement lorsque la deuxième tranche est en retard d'au moins cinq jours.</t>
  </si>
  <si>
    <t>6 Seules les institutions qui remplissent la version abrégée du RNFPB peuvent inscrire des chiffres à ces postes.</t>
  </si>
  <si>
    <t>Participations significatives *</t>
  </si>
  <si>
    <t>Acquisitions et aliénations incomplètes ***</t>
  </si>
  <si>
    <t>Entité consolidée**</t>
  </si>
  <si>
    <t>Écart d'acquisition</t>
  </si>
  <si>
    <t>BO du tableau 20.010</t>
  </si>
  <si>
    <t>5566</t>
  </si>
  <si>
    <t>5426</t>
  </si>
  <si>
    <t>5463</t>
  </si>
  <si>
    <t>5500</t>
  </si>
  <si>
    <t>Actifs incorporels, à l'exclusion des logiciels considérés comme des actifs incorporels et des charges administratives liées aux créances hypothécaires</t>
  </si>
  <si>
    <t>5456</t>
  </si>
  <si>
    <t>5457</t>
  </si>
  <si>
    <t>5458</t>
  </si>
  <si>
    <t>5459</t>
  </si>
  <si>
    <t>5460</t>
  </si>
  <si>
    <t>5461</t>
  </si>
  <si>
    <t>5462</t>
  </si>
  <si>
    <t>5467</t>
  </si>
  <si>
    <t>5468</t>
  </si>
  <si>
    <t>5465</t>
  </si>
  <si>
    <t>Total des participations dans les actions ordinaires des filiales déconsolidées (mise en équivalence)</t>
  </si>
  <si>
    <t>5466</t>
  </si>
  <si>
    <t>* non consolidées d’après la portée du cadre comptable</t>
  </si>
  <si>
    <t>** selon les limites fixées par le dispositif des normes de fonds propres</t>
  </si>
  <si>
    <t xml:space="preserve">*** intégrés aux « autres actifs » ou aux « activités abandonnées » aux fins comptables </t>
  </si>
  <si>
    <t>B  Transactions échouées et faisant appel à un système de livraison contre paiement (portefeuille bancaire et portefeuille de négociation)</t>
  </si>
  <si>
    <t>Exposition courante positive</t>
  </si>
  <si>
    <t>Multiplicateur de risque</t>
  </si>
  <si>
    <t>Nombre de jours ouvrables après la date de règlement convenue :</t>
  </si>
  <si>
    <t>(c = a x b x 12,5)</t>
  </si>
  <si>
    <t>De 5 à 15</t>
  </si>
  <si>
    <t>5431</t>
  </si>
  <si>
    <t>5505</t>
  </si>
  <si>
    <t>De 16 à 30</t>
  </si>
  <si>
    <t>5432</t>
  </si>
  <si>
    <t>5506</t>
  </si>
  <si>
    <t>De 31 à 45</t>
  </si>
  <si>
    <t>5433</t>
  </si>
  <si>
    <t>5507</t>
  </si>
  <si>
    <t>46 et plus</t>
  </si>
  <si>
    <t>5434</t>
  </si>
  <si>
    <t>5508</t>
  </si>
  <si>
    <t>Total des APR pour les transactions échouées et faisant appel à un système de livraison contre paiement</t>
  </si>
  <si>
    <t>5509</t>
  </si>
  <si>
    <t>C  Autres actifs pondérés en fonction du risque de crédit</t>
  </si>
  <si>
    <t>Tableau 60.010 - Titrisation selon l'approche standard et l'approche fondée sur les notations externes - Traitement du risque de crédit</t>
  </si>
  <si>
    <t>Pour le portefeuille bancaire – Expositions de titrisation assujetties à l'approche standard ou à l'approche fondée sur les notations externes</t>
  </si>
  <si>
    <t>Total des expositions après déduction des provisions pour la phase 3</t>
  </si>
  <si>
    <t>A + B du tableau 60.030</t>
  </si>
  <si>
    <t>2625</t>
  </si>
  <si>
    <t>Dont :</t>
  </si>
  <si>
    <t>A Certaines expositions de titrisation des émetteurs</t>
  </si>
  <si>
    <t>Expositions</t>
  </si>
  <si>
    <t>Déduction de fonds propres de catégorie 1 sous forme d'actions ordinaires</t>
  </si>
  <si>
    <t>Plus-value de cession</t>
  </si>
  <si>
    <t>2607</t>
  </si>
  <si>
    <t>2698</t>
  </si>
  <si>
    <t>Obligations démembrées sur flux d'intérêt exclusivement (ODFIE), après déduction de la plus-value de cession</t>
  </si>
  <si>
    <t>2616</t>
  </si>
  <si>
    <t>2704</t>
  </si>
  <si>
    <t>Après ARC</t>
  </si>
  <si>
    <t>B Expositions assujetties à l'approche fondée sur les notations externes pour la titrisation (SEC-ERBA)</t>
  </si>
  <si>
    <t>Exposition brute* (montant en équivalent-crédit pour les éléments hors bilan)</t>
  </si>
  <si>
    <t xml:space="preserve">Garanties et dérivés de crédit </t>
  </si>
  <si>
    <t xml:space="preserve">Sûretés (approche simple) </t>
  </si>
  <si>
    <t xml:space="preserve">Sûretés (approche globale) </t>
  </si>
  <si>
    <t>Exposition nette</t>
  </si>
  <si>
    <t>Échéance moyenne pondérée</t>
  </si>
  <si>
    <t>* Avant déduction de toutes les provisions; après déduction de la provision pour la phase 3</t>
  </si>
  <si>
    <t>Transactions STC de rang supérieur :</t>
  </si>
  <si>
    <t>AAA à AA- ou A1 / P1</t>
  </si>
  <si>
    <t>10 % - 25 %</t>
  </si>
  <si>
    <t xml:space="preserve">A+ à A- ou A2 / P2 </t>
  </si>
  <si>
    <t>20 % - 40 %</t>
  </si>
  <si>
    <t>BBB+ à BBB- ou A3/ P3</t>
  </si>
  <si>
    <t>45 % - 85 %</t>
  </si>
  <si>
    <t>BB+ à BB-</t>
  </si>
  <si>
    <t>120 % - 195 %</t>
  </si>
  <si>
    <t>Inférieure à BB-</t>
  </si>
  <si>
    <t>225 % - 1 250 %</t>
  </si>
  <si>
    <t>Total partiel - transactions STC de rang supérieur</t>
  </si>
  <si>
    <t>Transactions STC de rang inférieur :</t>
  </si>
  <si>
    <t>AAA à AA-</t>
  </si>
  <si>
    <t>15 % - 80 %</t>
  </si>
  <si>
    <t>A+ à A-</t>
  </si>
  <si>
    <t>17,5 % - 170 %</t>
  </si>
  <si>
    <t>BBB+ à BBB-</t>
  </si>
  <si>
    <t>75 % - 345 %</t>
  </si>
  <si>
    <t>202,5 % - 740 %</t>
  </si>
  <si>
    <t>405 % - 1 250 %</t>
  </si>
  <si>
    <t>Total partiel - transactions STC de rang inférieur</t>
  </si>
  <si>
    <t>Transactions de rang supérieur autres que STC</t>
  </si>
  <si>
    <t>15 % - 45 %</t>
  </si>
  <si>
    <t>40 % - 70 %</t>
  </si>
  <si>
    <t>75 % - 140 %</t>
  </si>
  <si>
    <t>140 % - 225 %</t>
  </si>
  <si>
    <t>250 % - 1 250 %</t>
  </si>
  <si>
    <t>Total partiel - transactions de rang supérieur autres que STC</t>
  </si>
  <si>
    <t>dont : transactions synthétiques de rang supérieur de l'émetteur</t>
  </si>
  <si>
    <t>15 % - 45 %</t>
  </si>
  <si>
    <t xml:space="preserve">A+ à A- ou A2 / P2  </t>
  </si>
  <si>
    <t>40 % - 70 %</t>
  </si>
  <si>
    <t>75 % - 140 %</t>
  </si>
  <si>
    <t>140 % - 225 %</t>
  </si>
  <si>
    <t>250 % - 1250 %</t>
  </si>
  <si>
    <t>Total partiel - transactions synthétiques de rang supérieur de l'émetteur</t>
  </si>
  <si>
    <t>Transactions de rang inférieur autres que STC</t>
  </si>
  <si>
    <t>15 % - 140 %</t>
  </si>
  <si>
    <t>30 % - 210 %</t>
  </si>
  <si>
    <t>85 % - 420 %</t>
  </si>
  <si>
    <t>235 % - 860 %</t>
  </si>
  <si>
    <t>450 % - 1 250 %</t>
  </si>
  <si>
    <t>Total partiel - transactions de rang inférieur autres que STC</t>
  </si>
  <si>
    <t>dont : transactions synthétiques de rang inférieur de l'émetteur</t>
  </si>
  <si>
    <t>15 % - 140 %</t>
  </si>
  <si>
    <t>30 % - 210 %</t>
  </si>
  <si>
    <t>BBB+ à BBB- ou A3 / P3</t>
  </si>
  <si>
    <t>85 % - 420 %</t>
  </si>
  <si>
    <t>235 % - 860 %</t>
  </si>
  <si>
    <t>450 % - 1250 %</t>
  </si>
  <si>
    <t>Total partiel - transactions synthétiques de rang inférieur de l'émetteur</t>
  </si>
  <si>
    <t>Total – Expositions cotées</t>
  </si>
  <si>
    <t>2662</t>
  </si>
  <si>
    <t>2674</t>
  </si>
  <si>
    <t>2710</t>
  </si>
  <si>
    <t>2722</t>
  </si>
  <si>
    <t>2734</t>
  </si>
  <si>
    <t>dont : transactions synthétiques de l'émetteur</t>
  </si>
  <si>
    <t>dont : transactions synthétiques de l'investisseur</t>
  </si>
  <si>
    <t>dont : transactions classiques de l'émetteur ou du promoteur</t>
  </si>
  <si>
    <t>dont : transactions classiques de l'investisseur</t>
  </si>
  <si>
    <t>Avant ARC</t>
  </si>
  <si>
    <t xml:space="preserve">C Expositions non cotées et de retitrisation </t>
  </si>
  <si>
    <t>C (i) Expositions non cotées calculées selon l'approche standard pour la titrisation (SEC-SA)</t>
  </si>
  <si>
    <t>Transactions STC (p = 0,5)</t>
  </si>
  <si>
    <t>10 %</t>
  </si>
  <si>
    <t>10,01 % - 25 %</t>
  </si>
  <si>
    <t>25,01 % - 50 %</t>
  </si>
  <si>
    <t>50,01 % - 100 %</t>
  </si>
  <si>
    <t>100,01 % - 250 %</t>
  </si>
  <si>
    <t>250,01 % - 425 %</t>
  </si>
  <si>
    <t>425,01 % - 650 %</t>
  </si>
  <si>
    <t>650,01 % - 1 249,99 %</t>
  </si>
  <si>
    <t>1 250 %</t>
  </si>
  <si>
    <t>Total partiel - transactions STC</t>
  </si>
  <si>
    <t>Transactions autres que STC (p = 1,0)</t>
  </si>
  <si>
    <t>15 %</t>
  </si>
  <si>
    <t>15,01 % - 25 %</t>
  </si>
  <si>
    <t>Total partiel - transactions autres que STC</t>
  </si>
  <si>
    <t>15,01 % - 25 %</t>
  </si>
  <si>
    <t>25,01 % - 50 %</t>
  </si>
  <si>
    <t>50,01 % - 100 %</t>
  </si>
  <si>
    <t>100,01 % - 250 %</t>
  </si>
  <si>
    <t>250,01 % - 425 %</t>
  </si>
  <si>
    <t>425,01 % - 650 %</t>
  </si>
  <si>
    <t>650,01 % - 1249.99 %</t>
  </si>
  <si>
    <t>Total partiel - transactions synthétiques de l'émetteur</t>
  </si>
  <si>
    <t>Transactions de retitrisation (p = 1,5)</t>
  </si>
  <si>
    <t>100 %</t>
  </si>
  <si>
    <t>Total partiel - transactions de retitrisation</t>
  </si>
  <si>
    <t>650,01 % - 1249,99 %</t>
  </si>
  <si>
    <t>C (ii) Autres expositions non cotées</t>
  </si>
  <si>
    <t>Autres expositions non cotées</t>
  </si>
  <si>
    <t>Total – Expositions non cotées</t>
  </si>
  <si>
    <r>
      <t>D Toutes les expositions assujetties à des plafonds fondés sur K</t>
    </r>
    <r>
      <rPr>
        <b/>
        <vertAlign val="subscript"/>
        <sz val="10"/>
        <color theme="1"/>
        <rFont val="Arial"/>
        <family val="2"/>
      </rPr>
      <t>AS</t>
    </r>
    <r>
      <rPr>
        <b/>
        <sz val="10"/>
        <color theme="1"/>
        <rFont val="Arial"/>
        <family val="2"/>
      </rPr>
      <t xml:space="preserve"> ou à un coefficient de pondération du risque selon l'approche standard </t>
    </r>
  </si>
  <si>
    <t>* Avant déduction de toutes les provisions; après déduction de la provision pour la phase 3.</t>
  </si>
  <si>
    <t>Expositions de rang supérieur calculées selon l'approche de transparence</t>
  </si>
  <si>
    <r>
      <t>Expositions calculées sous le plafond global (an appliquant K</t>
    </r>
    <r>
      <rPr>
        <vertAlign val="subscript"/>
        <sz val="8"/>
        <color theme="1"/>
        <rFont val="Arial"/>
        <family val="2"/>
      </rPr>
      <t>AS</t>
    </r>
    <r>
      <rPr>
        <sz val="8"/>
        <color theme="1"/>
        <rFont val="Arial"/>
        <family val="2"/>
      </rPr>
      <t>)</t>
    </r>
  </si>
  <si>
    <t>Total des expositions assujetties à des plafonds de pondération du risque</t>
  </si>
  <si>
    <t>E Sommaire du traitement des expositions de titrisation en fonction du risque de crédit, approche standard</t>
  </si>
  <si>
    <t>3107</t>
  </si>
  <si>
    <t>ODFIE</t>
  </si>
  <si>
    <t>2770</t>
  </si>
  <si>
    <t>Positions cotées</t>
  </si>
  <si>
    <t>3103</t>
  </si>
  <si>
    <t>Positions non cotées</t>
  </si>
  <si>
    <t>3104</t>
  </si>
  <si>
    <t>Positions assujetties aux plafonds</t>
  </si>
  <si>
    <t>3316</t>
  </si>
  <si>
    <t>3106</t>
  </si>
  <si>
    <t>3112</t>
  </si>
  <si>
    <t>F Postes pour mémoire</t>
  </si>
  <si>
    <r>
      <t>Montant supérieur au plafond K</t>
    </r>
    <r>
      <rPr>
        <vertAlign val="subscript"/>
        <sz val="8"/>
        <color theme="1"/>
        <rFont val="Arial"/>
        <family val="2"/>
      </rPr>
      <t>AS</t>
    </r>
    <r>
      <rPr>
        <sz val="8"/>
        <color theme="1"/>
        <rFont val="Arial"/>
        <family val="2"/>
      </rPr>
      <t xml:space="preserve"> exclus des normes de fonds propres, exprimé sous forme d'APR</t>
    </r>
  </si>
  <si>
    <t>APR compris dans les sections A, B et C, auxquels un coefficient de pondération de 1 250 % a été appliqué</t>
  </si>
  <si>
    <t>Actifs pondérés en fonction du risque pour les actifs titrisés ($) - calculés selon les approches SEC-ERBA/SEC-SA</t>
  </si>
  <si>
    <t>Actifs pondérés en fonction du risque pour les expositions de titrisation de l'émetteur ou du promoteur liées à des facilités de liquidité, à des facilités de prêt associées à un mécanisme de titrisation, à la portion inutilisée de facilités de sécurité de PCAA, et à des avances de fonds ou facilités admissibles afférentes à des services ($)</t>
  </si>
  <si>
    <t>Tableau 70.010 - Approche standard - Actifs pondérés en fonction du risque de crédit</t>
  </si>
  <si>
    <t>Risque de crédit de contrepartie des expositions du portefeuille de négociation (116)</t>
  </si>
  <si>
    <t>Exposition nette (montant en équivalent-crédit pour les éléments hors bilan) (M11)</t>
  </si>
  <si>
    <t>20 % coté (804)</t>
  </si>
  <si>
    <t>30 % coté (733)</t>
  </si>
  <si>
    <t>50 % coté (797)</t>
  </si>
  <si>
    <t>100 % coté (780)</t>
  </si>
  <si>
    <t>100 % non coté (756)</t>
  </si>
  <si>
    <t xml:space="preserve">100 % en défaut </t>
  </si>
  <si>
    <t xml:space="preserve">150 % en défaut </t>
  </si>
  <si>
    <t>Tableau 50.010 - Approche fondée sur les notations internes - Actifs pondérés en fonction du risque de crédit</t>
  </si>
  <si>
    <t>Poste pour mémoire – Institutions appliquant l’approche fondée sur les notations internes et l'ajustement de la perte en cas de défaut pour tenir compte des garanties</t>
  </si>
  <si>
    <t>Dollars, en milliers, Type d’enregistrement 010</t>
  </si>
  <si>
    <t>Aux fins d'impression seulement (aucune donnée à saisir)</t>
  </si>
  <si>
    <t>Exposition en cas de défaut (ECD) rajustée, lorsque :</t>
  </si>
  <si>
    <t>Perte en cas de défaut (PCD) moyenne pondérée (%)</t>
  </si>
  <si>
    <t>Échéance moyenne pondérée (en années) (M6)</t>
  </si>
  <si>
    <t>Fourchette de probabilité de défaut (PD)</t>
  </si>
  <si>
    <t>PD estimative (%) (M3)</t>
  </si>
  <si>
    <t>Exposition brute (ECD) avant l'ARC[1] (M9)</t>
  </si>
  <si>
    <t>Redistribution des expositions nettes pour les Garanties et dérivés de crédit (M14)</t>
  </si>
  <si>
    <t>Rajustements de l'Exposition sur transactions assimilables à des pensions [2] (M18)</t>
  </si>
  <si>
    <t>La sûreté est reflétée dans l'ECD[3] (M1)</t>
  </si>
  <si>
    <t>La sûreté n'est pas reflétée dans l'ECD (M2)</t>
  </si>
  <si>
    <t>Rajustée pour l'ARC, à l'exception de la sûreté (la sûreté est reflétée dans l'ECD)[4,5] (M4)</t>
  </si>
  <si>
    <t>Rajustée pour l'ARC (la sûreté n'est pas reflétée dans l'ECD)[5,6] (M5)</t>
  </si>
  <si>
    <t>Actifs pondérés en fonction du risque (APR) (M7)</t>
  </si>
  <si>
    <t>Montant de la perte attendue (M19)</t>
  </si>
  <si>
    <t>Expositions garanties (incl. aux col. e+f) auxquelles un ajustement de la perte en cas de défaut a été appliqué (M30)</t>
  </si>
  <si>
    <t>PCD sur expositions garanties, avant prise en compte des garanties (%) (M31)</t>
  </si>
  <si>
    <t>PCD sur expositions garanties, après prise en compte des garanties (%) (M32)</t>
  </si>
  <si>
    <t xml:space="preserve">(d) </t>
  </si>
  <si>
    <t>(= a)</t>
  </si>
  <si>
    <t xml:space="preserve"> 
(e + f = b + c + d)</t>
  </si>
  <si>
    <t>1 (1401)</t>
  </si>
  <si>
    <t>2 (1402)</t>
  </si>
  <si>
    <t>3 (1403)</t>
  </si>
  <si>
    <t>4 (1404)</t>
  </si>
  <si>
    <t>5 (1405)</t>
  </si>
  <si>
    <t>6 (1406)</t>
  </si>
  <si>
    <t>7 (1407)</t>
  </si>
  <si>
    <t>8 (1408)</t>
  </si>
  <si>
    <t>9 (1409)</t>
  </si>
  <si>
    <t>10 (1410)</t>
  </si>
  <si>
    <t>11 (1411)</t>
  </si>
  <si>
    <t>12 (1412)</t>
  </si>
  <si>
    <t>13 (1413)</t>
  </si>
  <si>
    <t>14 (1414)</t>
  </si>
  <si>
    <t>15 (1415)</t>
  </si>
  <si>
    <t>16 (1416)</t>
  </si>
  <si>
    <t>17 (1417)</t>
  </si>
  <si>
    <t>18 (1418)</t>
  </si>
  <si>
    <t>19 (1419)</t>
  </si>
  <si>
    <t>20 (1420)</t>
  </si>
  <si>
    <t>21 (1421)</t>
  </si>
  <si>
    <t>22 (1422)</t>
  </si>
  <si>
    <t>23 (1423)</t>
  </si>
  <si>
    <t>24 (1424)</t>
  </si>
  <si>
    <t>25 (1425)</t>
  </si>
  <si>
    <t>(1426)</t>
  </si>
  <si>
    <t>(1400)</t>
  </si>
  <si>
    <t>Global</t>
  </si>
  <si>
    <t>Majoration des APR au titre du risque de modélisation (506)</t>
  </si>
  <si>
    <t>Si elle est modélisée, l'ECD des dérivés hors cote peut déjà tenir compte des sûretés.</t>
  </si>
  <si>
    <t>La PCD n'est pas rajustée pour tenir compte des sûretés dans le cas des transactions assimilables à des pensions et des dérivés hors cote si l'ECD tient déjà compte des sûretés.</t>
  </si>
  <si>
    <t>Ajustement au titre des transactions assimilables à des pensions sur lesquelles l'ECD est modélisée, ou celles comportant des accords-cadres de compensation assujettis à l'approche globale à l'égard des sûretés.</t>
  </si>
  <si>
    <t>Dans certains cas, la PCD peut également tenir compte de l'ajustement au titre des garanties.</t>
  </si>
  <si>
    <t>ECD des transactions assimilables à des pensions rajustée d'après la note 2; ECD modélisée des dérivés hors cote lorsque le modèle tient compte des sûretés, le cas échéant.</t>
  </si>
  <si>
    <t>La PCD tient compte de l'ajustement au titre des sûretés, le cas échéant.</t>
  </si>
  <si>
    <t>Tableau 50.020 - Approche fondée sur les notations internes - Actifs pondérés en fonction du risque de crédit</t>
  </si>
  <si>
    <t>Poste pour mémoire – Institutions appliquant l’approche NI avancée et la substitution de PD pour les prêts hypothécaires assurés</t>
  </si>
  <si>
    <t>Poste pour mémoire – Institutions appliquant l'approche NI avancée et la substitution de PD pour les prêts hypothécaires assurés - plancher de PCDR</t>
  </si>
  <si>
    <t xml:space="preserve">Pour le portefeuille bancaire – Expositions sur les entités du secteur public (120) </t>
  </si>
  <si>
    <t>PCD moyenne pondérée (%)</t>
  </si>
  <si>
    <t>Échéance moyenne pondérée (années) _x000D_
(M51)</t>
  </si>
  <si>
    <t>Exposition brute (ECD) avant ARC[1] (M9)</t>
  </si>
  <si>
    <t>Exposition sur des transactions assimilables à des pensions [2] (M18)</t>
  </si>
  <si>
    <t>Expositions garanties (incl. aux col. e+f) auxquelles un ajustement de la perte en cas de défaut (PCD) a été appliqué (M30)</t>
  </si>
  <si>
    <t>Exposition (à la PD du premier débiteur) _x000D_
(M48)</t>
  </si>
  <si>
    <t>Redistribution des expositions sur prêts hypothécaires assurés (M49)</t>
  </si>
  <si>
    <t>Exposition (ECD) rajustée après ARC (M59)</t>
  </si>
  <si>
    <t>PCD moyenne pondérée (rajustée pour tenir compte de l'ARC après l'application du plancher) (%) _x000D_
(M50)</t>
  </si>
  <si>
    <t>Actifs pondérés en fonction des risques _x000D_
(M52)</t>
  </si>
  <si>
    <t>Montant de la perte attendue _x000D_
(M53)</t>
  </si>
  <si>
    <t>Expositions assurées assujetties au plancher de PCD _x000D_
(M61)</t>
  </si>
  <si>
    <t>PCD sur les expositions assurées assujetties au plancher de PCD, avant prise en compte du plancher de PCD (%) _x000D_
(M62)</t>
  </si>
  <si>
    <t>PCD sur les expositions assurées assujetties au plancher de PCD, après prise en compte du plancher de PCD (%) _x000D_
(M63)</t>
  </si>
  <si>
    <t xml:space="preserve">(c) </t>
  </si>
  <si>
    <t xml:space="preserve">(e) </t>
  </si>
  <si>
    <t xml:space="preserve">(f) </t>
  </si>
  <si>
    <t>(h=i+j+k+l)</t>
  </si>
  <si>
    <t>Transactions assimilées à des pensions (503)</t>
  </si>
  <si>
    <t>Ajustement au titre des transactions assimilables à des pensions sur lesquelles l'ECD est modélisée, ou celles comportant des accords-cadres de compensation assujettis à l'approche globale pour les sûretés.</t>
  </si>
  <si>
    <t>Tableau 50.030 - Approche fondée sur les notations internes - Actifs pondérés en fonction du risque de crédit</t>
  </si>
  <si>
    <t>Poste pour mémoire – Institutions appliquant l’approche fondée sur les notations interne et l'ajustement de la PCD pour tenir compte des garanties</t>
  </si>
  <si>
    <t>(f + g = b + c + d + e) 
(e + f = b + c + d)</t>
  </si>
  <si>
    <t>Tableau 50.040 - Approche fondée sur les notations internes - Actifs pondérés en fonction du risque de crédit</t>
  </si>
  <si>
    <r>
      <t xml:space="preserve">Exposition </t>
    </r>
    <r>
      <rPr>
        <sz val="7"/>
        <color theme="1"/>
        <rFont val="Arial"/>
        <family val="2"/>
      </rPr>
      <t xml:space="preserve">sur des transactions assimilables à </t>
    </r>
    <r>
      <rPr>
        <sz val="7"/>
        <rFont val="Arial"/>
        <family val="2"/>
      </rPr>
      <t>des pensions [2] (M18)</t>
    </r>
  </si>
  <si>
    <r>
      <t xml:space="preserve">Rajustée pour </t>
    </r>
    <r>
      <rPr>
        <sz val="7"/>
        <color rgb="FF00B0F0"/>
        <rFont val="Arial"/>
        <family val="2"/>
      </rPr>
      <t>l'</t>
    </r>
    <r>
      <rPr>
        <sz val="7"/>
        <rFont val="Arial"/>
        <family val="2"/>
      </rPr>
      <t>ARC, à l'exception de la sûreté (la sûreté est reflétée dans l'ECD)[4,5] (M4)</t>
    </r>
  </si>
  <si>
    <r>
      <t xml:space="preserve">Rajustée pour </t>
    </r>
    <r>
      <rPr>
        <sz val="7"/>
        <color rgb="FF00B0F0"/>
        <rFont val="Arial"/>
        <family val="2"/>
      </rPr>
      <t>l'</t>
    </r>
    <r>
      <rPr>
        <sz val="7"/>
        <rFont val="Arial"/>
        <family val="2"/>
      </rPr>
      <t>ARC (la sûreté n'est pas reflétée dans l'ECD)[5,6] (M5)</t>
    </r>
  </si>
  <si>
    <t xml:space="preserve">
(e + f = b + c + d)</t>
  </si>
  <si>
    <t>Tableau 50.050 - Approche fondée sur les notations internes - Actifs pondérés en fonction du risque de crédit</t>
  </si>
  <si>
    <t>Tableau 50.050 - Approche fondée sur les notations internes (204) - Actifs pondérés en fonction du risque de crédit</t>
  </si>
  <si>
    <t>Poste pour mémoire – Institutions appliquant l’approche fondée sur les notations internes et  l'ajustement de la PCD pour tenir compte des garanties</t>
  </si>
  <si>
    <t>Pour le portefeuille bancaire – Expositions sur les obligations sécurisées (122)</t>
  </si>
  <si>
    <t xml:space="preserve"> (c)</t>
  </si>
  <si>
    <t>Tableau 50.060 - Approche fondée sur les notations internes - Actifs pondérés en fonction du risque de crédit</t>
  </si>
  <si>
    <t>Poste pour mémoire – Institutions appliquant l’approche fondée sur les notations internes et l'ajustement de la PCD pour tenir compte des garanties</t>
  </si>
  <si>
    <t>Poste pour mémoire - Institutions appliquant l'approche fondée sur les notations internes et la substitution de la PD au titre des prêts hypothécaires assurés</t>
  </si>
  <si>
    <t xml:space="preserve">Poste pour mémoire - Institutions appliquant l'approche fondée sur les notations internes et la substitution de la PD au titre des prêts hypothécaires assurés - plancher de PCDR </t>
  </si>
  <si>
    <t>Échéance moyenne pondérée (en années) (M51)</t>
  </si>
  <si>
    <t xml:space="preserve">PCD moyenne pondérée (%) </t>
  </si>
  <si>
    <t>Montant de la perte attendue (M53)</t>
  </si>
  <si>
    <t>Overall</t>
  </si>
  <si>
    <t>Tableau 50.070 - Approche fondée sur les notations internes - Actifs pondérés en fonction du risque de crédit</t>
  </si>
  <si>
    <t xml:space="preserve">Pour le portefeuille bancaire – Expositions sur les grandes entreprises (101) </t>
  </si>
  <si>
    <t>Pris en compte ci-dessus aux fins des créances achetées : (Type d’enregistrement 030 / 035)</t>
  </si>
  <si>
    <t>Risque de défaut (1101)</t>
  </si>
  <si>
    <t>Risque de dilution (1102)</t>
  </si>
  <si>
    <t>Tableau 50.080 - Approche fondée sur les notations internes - Actifs pondérés en fonction du risque de crédit</t>
  </si>
  <si>
    <t>Tableau 50.090 - Approche fondée sur les notations internes - Actifs pondérés en fonction du risque de crédit</t>
  </si>
  <si>
    <r>
      <t>Poste pour mémoire – Institutions appliquant l’approche fondée sur les notations internes</t>
    </r>
    <r>
      <rPr>
        <b/>
        <i/>
        <strike/>
        <sz val="12"/>
        <color rgb="FFFF0000"/>
        <rFont val="Arial"/>
        <family val="2"/>
      </rPr>
      <t xml:space="preserve"> </t>
    </r>
    <r>
      <rPr>
        <b/>
        <i/>
        <sz val="12"/>
        <rFont val="Arial"/>
        <family val="2"/>
      </rPr>
      <t xml:space="preserve">et l'ajustement de la PCD pour tenir compte des garanties </t>
    </r>
  </si>
  <si>
    <t>Taille moyenne pondérée de l'entreprise (M20)</t>
  </si>
  <si>
    <t xml:space="preserve"> Garanties et dérivés de crédit (M14)</t>
  </si>
  <si>
    <t>Weighted Ave. Firm Size</t>
  </si>
  <si>
    <t>L'ECD des transactions assimilables à des pensions rajustée d'après la note 3; ECD modélisée des dérivés hors cote lorsque le modèle tient compte des sûretés, le cas échéant.</t>
  </si>
  <si>
    <t>Pour les garanties et les dérivés de crédit fournis par un garant dans une catégorie d'exposition différente.  Les diminutions d'exposition s'accompagnent d'une augmentation de l'exposition dans la catégorie (grandes entreprises, emprunteurs souverains ou banques) qui prévoit l'atténuation du risque de crédit.</t>
  </si>
  <si>
    <t>La PCD n'est pas rajustée pour tenir compte des sûretés dans le cas des  transactions assimilables à des pensions et des dérivés hors cote si l'ECD tient déjà  compte des sûretés.</t>
  </si>
  <si>
    <t>Tableau 50.100 - Approche fondée sur les notations internes - Actifs pondérés en fonction du risque de crédit</t>
  </si>
  <si>
    <t>(e + f = b + c + d)</t>
  </si>
  <si>
    <t>Tableau 50.110 - Approche fondée sur les notations internes - Actifs pondérés en fonction du risque de crédit</t>
  </si>
  <si>
    <t>Pour le portefeuille bancaire – Expositions sur le financement spécialisé - Financement de projets (145)</t>
  </si>
  <si>
    <t>Tableau 50.120 - Approche fondée sur les notations internes - Actifs pondérés en fonction du risque de crédit</t>
  </si>
  <si>
    <t>Pour le portefeuille bancaire – Expositions sur le financement spécialisé - Financement d'objets (146)</t>
  </si>
  <si>
    <t>Tableau 50.130 - Approche fondée sur les notations internes - Actifs pondérés en fonction du risque de crédit</t>
  </si>
  <si>
    <t>Pour le portefeuille bancaire – Expositions sur le financement spécialisé - Financement de produits de base (147)</t>
  </si>
  <si>
    <t>Tableau 50.140 - Approche fondée sur les notations internes - Actifs pondérés en fonction du risque de crédit</t>
  </si>
  <si>
    <t>Poste pour mémoire – Institutions appliquant l’approche NI avancée et l'ajustement de la PCD pour tenir compte des garanties</t>
  </si>
  <si>
    <t>Pour le portefeuille bancaire – Expositions sur le financement spécialisé – Immobilier commercial à forte volatilité (103)</t>
  </si>
  <si>
    <t>La sûreté est reflétée dans l'ECD[2] (M1)</t>
  </si>
  <si>
    <t>Expositions garanties (incl. aux col. d+e) auxquelles un ajustement de la perte en cas de défaut (PCD) a été appliqué (M30)</t>
  </si>
  <si>
    <t>(d + e = b + c)</t>
  </si>
  <si>
    <t>ECD modélisée des dérivés hors cote lorsque le modèle tient compte des sûretés, le cas échéant.</t>
  </si>
  <si>
    <t>Tableau 50.150 - Approche de classement fondée sur les notations internes - Actifs pondérés en fonction du risque de crédit</t>
  </si>
  <si>
    <t>Pour le portefeuille bancaire – Expositions sur le financement spécialisé - Approche de classement</t>
  </si>
  <si>
    <t>Dollars, en milliers, Type d’enregistrement 015</t>
  </si>
  <si>
    <t>Financement spécialisé : Immobilier commercial à forte volatilité (ICFV) (103)</t>
  </si>
  <si>
    <t>Financement spécialisé : Financement de projets</t>
  </si>
  <si>
    <t>Financement spécialisé : Financement d'objets</t>
  </si>
  <si>
    <t>Financement spécialisé : Financement de produits de base</t>
  </si>
  <si>
    <t>Financement spécialisé : Immobilier de rapport</t>
  </si>
  <si>
    <t>Exposition brute (ECD)  (M9)</t>
  </si>
  <si>
    <t>Coefficient de pondération des risques (pour la perte inattendue)</t>
  </si>
  <si>
    <t>Facteur de perte attendue</t>
  </si>
  <si>
    <t>Exposition brute (ECD) (M9)</t>
  </si>
  <si>
    <t>APR 
(M7)</t>
  </si>
  <si>
    <t>Coefficient de pondération du risque (pour la perte inattendue)</t>
  </si>
  <si>
    <t>(e = a x d x 8%)</t>
  </si>
  <si>
    <t>(h = f x g)</t>
  </si>
  <si>
    <t>(j = f x i x 8 %)</t>
  </si>
  <si>
    <t>(e = a x d x 8 %)</t>
  </si>
  <si>
    <t>Très bon *</t>
  </si>
  <si>
    <t>70 % (706)</t>
  </si>
  <si>
    <t>50% (809)</t>
  </si>
  <si>
    <t>0 %</t>
  </si>
  <si>
    <t>Très bon</t>
  </si>
  <si>
    <t>95 % (710)</t>
  </si>
  <si>
    <t>70% (707)</t>
  </si>
  <si>
    <t>Bon *</t>
  </si>
  <si>
    <t>95 % (711)</t>
  </si>
  <si>
    <t>70% (810)</t>
  </si>
  <si>
    <t>Bon</t>
  </si>
  <si>
    <t>120 % (714)</t>
  </si>
  <si>
    <t>90 % (709)</t>
  </si>
  <si>
    <t>Satisfaisant</t>
  </si>
  <si>
    <t>140 % (715)</t>
  </si>
  <si>
    <t>115 % (713)</t>
  </si>
  <si>
    <t>Faible</t>
  </si>
  <si>
    <t>250 % (717)</t>
  </si>
  <si>
    <t>Défaut</t>
  </si>
  <si>
    <t>0 % (718)</t>
  </si>
  <si>
    <t>* Ces coefficients préférentiels de pondération du risque à l'égard de l'ICFV ne peuvent être appliqués qu'aux expositions conformes aux critères de traitement préférentiel et à l'intérieur des territoires d'origine où l'autorité de contrôle a décidé de les mettre en application.</t>
  </si>
  <si>
    <t>Tableau 50.160 - Approche fondée sur les notations internes - Actifs pondérés en fonction du risque de crédit</t>
  </si>
  <si>
    <t>Pour le portefeuille bancaire – Expositions du portefeuille réglementaire sur la clientèle de détail - Titulaires sans solde (expositions renouvelables admissibles sur la clientèle de détail) (129)</t>
  </si>
  <si>
    <t>Garanties et des dérivés de crédit [1] (M14)</t>
  </si>
  <si>
    <t>Exposition rajustée (ECD) (M2)</t>
  </si>
  <si>
    <t>Perte en cas de défaut (PCD) moyenne pondérée (rajustée pour l'ARC)(%) [2] (M5)</t>
  </si>
  <si>
    <t>(d = b + c)</t>
  </si>
  <si>
    <t>Les diminutions d'exposition au titre des garanties et des dérivés de crédit s'accompagnent d'une augmentation de l'exposition de la catégorie (entreprises, emprunteurs souverains ou banques) qui prévoit l'atténuation du risque de crédit.</t>
  </si>
  <si>
    <t>La PCD tient compte de l'ajustement au titre des sûretés, le cas échéant. Dans certains cas, la PCD peut également tenir compte de l'ajustement au titre des garanties.</t>
  </si>
  <si>
    <t>Tableau 50.170 - Approche fondée sur les notations internes - Actifs pondérés en fonction du risque de crédit</t>
  </si>
  <si>
    <t>Poste pour mémoire – Institutions appliquant l’approche NI et l'ajustement de la PCD pour tenir compte des garanties</t>
  </si>
  <si>
    <t>Expositions garanties (incl. à la col. d) auxquelles un ajustement de la perte en cas de défaut (PCD) a été appliqué (M30)</t>
  </si>
  <si>
    <t>Tableau 50.180 - Approche fondée sur les notations internes - Actifs pondérés en fonction du risque de crédit</t>
  </si>
  <si>
    <t>Exposition en cas de défaut (ECD) rajustée, lorsque :</t>
  </si>
  <si>
    <t>Ajustement de l'exposition sur des transactions assimilables à des pensions [3] (M18)</t>
  </si>
  <si>
    <t>La sûreté est reflétée dans l'ECD[4] (M1)</t>
  </si>
  <si>
    <t>Rajustée pour l'ARC, à l'exception de la sûreté (la sûreté est reflétée dans l'ECD)[5,6] (M4)</t>
  </si>
  <si>
    <t>Rajustée pour l'ARC (la sûreté n'est pas reflétée dans l'ECD)[6,7] (M5)</t>
  </si>
  <si>
    <t>ECD des transactions assimilables à des pensions rajustée d'après la note 3; ECD modélisée des dérivés hors cote lorsque le modèle tient compte des sûretés, le cas échéant.</t>
  </si>
  <si>
    <r>
      <rPr>
        <sz val="8"/>
        <color theme="1"/>
        <rFont val="Arial"/>
        <family val="2"/>
      </rPr>
      <t>Ajustement au titre des transactions assimilables à des pensions sur lesquelles l'ECD est modélisée, ou celles comportant des accords-cadres de compensation assujettis à l'approche globale à l'égard des sûretés.</t>
    </r>
    <r>
      <rPr>
        <strike/>
        <sz val="8"/>
        <color theme="1"/>
        <rFont val="Arial"/>
        <family val="2"/>
      </rPr>
      <t xml:space="preserve">
</t>
    </r>
  </si>
  <si>
    <t>Tableau 50.190 - Approche fondée sur les notations internes - Actifs pondérés en fonction du risque de crédit</t>
  </si>
  <si>
    <t>Poste pour mémoire – Approche NI - plancher PCDR pour autres expositions non assurées aux PE du portefeuille réglementaire sur la clientèle de détail garanties par des biens immobiliers résidentiels</t>
  </si>
  <si>
    <t>Poste pour mémoire – Approche NI - plancher PCDR pour autres expositions assurées aux PE du portefeuille réglementaire sur la clientèle de détail garanties par des biens immobiliers résidentiels</t>
  </si>
  <si>
    <r>
      <rPr>
        <strike/>
        <sz val="7"/>
        <color theme="1"/>
        <rFont val="Arial"/>
        <family val="2"/>
      </rPr>
      <t xml:space="preserve"> </t>
    </r>
    <r>
      <rPr>
        <sz val="7"/>
        <color theme="1"/>
        <rFont val="Arial"/>
        <family val="2"/>
      </rPr>
      <t>Garanties et dérivés de crédit[1] (M14)</t>
    </r>
  </si>
  <si>
    <t>Ajustement de l'exposition à des transactions assimilables à des pensions[3] (M18)</t>
  </si>
  <si>
    <t>Expositions non assurées assujetties au plancher de PCD_x000D_
(M41)</t>
  </si>
  <si>
    <t>PCD sur les expositions non assurées assujetties au plancher de PCD, avant prise en compte du plancher de PCD (%) _x000D_
(M42)</t>
  </si>
  <si>
    <t>PCD sur les expositions non assurées assujetties au plancher de PCD, après prise en compte du plancher de PCD (%) _x000D_
(M43)</t>
  </si>
  <si>
    <t>ECD des transactions assimilables à des pensions rajustée d'après la note 3; ECD modélisée des dérivés hors cote lorsque le modèle tient compte des sûretés, le cas échéant.</t>
  </si>
  <si>
    <t>Les diminutions d'exposition au titre des garanties et des dérivés de crédit s'accompagnent d'une augmentation de l'exposition de la catégorie (grandes entreprises, emprunteurs souverains ou banques) qui prévoit l'atténuation du risque de crédit.</t>
  </si>
  <si>
    <t>La PCD n'est pas rajustée pour tenir compte des sûretés dans le cas des assimilables à des pensions et des dérivés hors cote si l'ECD tient déjà compte des sûretés.</t>
  </si>
  <si>
    <t>Tableau 50.200 - Approche fondée sur les notations internes - Actifs pondérés en fonction du risque de crédit</t>
  </si>
  <si>
    <t>Exposition brute (ECD) avant ARC (M9)</t>
  </si>
  <si>
    <t>Garanties et dérivés de crédit[1] (M14)</t>
  </si>
  <si>
    <t>Exposition en cas de défaut (ECD) rajustée (M2)</t>
  </si>
  <si>
    <r>
      <t xml:space="preserve">Perte en cas de défaut (PCD) moyenne pondérée (ajustée selon l'ARC) (%) </t>
    </r>
    <r>
      <rPr>
        <sz val="7"/>
        <color theme="1"/>
        <rFont val="Calibri"/>
        <family val="2"/>
      </rPr>
      <t>[2] (M5)</t>
    </r>
  </si>
  <si>
    <t>Expositions garanties (incl. aux col. d) auxquelles un ajustement de la perte en cas de défaut (PCD) a été appliqué (M30)</t>
  </si>
  <si>
    <t>(g=h+i+j+k)</t>
  </si>
  <si>
    <t>Tableau 50.210 - Approche fondée sur les notations internes - Actifs pondérés en fonction du risque de crédit</t>
  </si>
  <si>
    <t>Tableau 50.210 - Approche fondée sur les notations internes (202) - Actifs pondérés en fonction du risque de crédit</t>
  </si>
  <si>
    <t xml:space="preserve">Pour le portefeuille bancaire - Expositions du portefeuille non réglementaire sur la clientèle de détail (112) </t>
  </si>
  <si>
    <t>Garanties et dérivés de crédit [1] (M14)</t>
  </si>
  <si>
    <t>Expositions garanties (incl. à la col. e+f) auxquelles un ajustement de la perte en cas de défaut (PCD) a été appliqué (M30)</t>
  </si>
  <si>
    <r>
      <rPr>
        <sz val="8"/>
        <rFont val="Arial"/>
        <family val="2"/>
      </rPr>
      <t>Ajustement au titre des transactions assimilables à des pensions sur lesquelles l'ECD est modélisée, ou celles comportant des accords-cadres de compensation assujettis à l'approche globale à l'égard des sûretés.</t>
    </r>
    <r>
      <rPr>
        <strike/>
        <sz val="8"/>
        <rFont val="Arial"/>
        <family val="2"/>
      </rPr>
      <t xml:space="preserve">
</t>
    </r>
  </si>
  <si>
    <t>Tableau 50.220 - Approche fondée sur les notations internes - Actifs pondérés en fonction du risque de crédit</t>
  </si>
  <si>
    <t>Tableau 30 - Approche NI (202)- Actifs pondérés en fonction du risque de crédit</t>
  </si>
  <si>
    <t xml:space="preserve">Poste pour mémoire – Approche NI - Plancher de PCDR pour prêts hypothécaires non assurés </t>
  </si>
  <si>
    <t>Poste pour mémoire - Approche NI - Prêts hypothécaires assurés (y compris l'ajustement de la PCD)</t>
  </si>
  <si>
    <t xml:space="preserve">Poste pour mémoire – Approche NI - plancher de PCDR pour prêts hypothécaires assurés par la Société canadienne d'hypothèques et de logement </t>
  </si>
  <si>
    <t>Poste pour mémoire – Approche NI - plancher de PCDR pour prêts hypothécaires assurés par un assureur hypothécaire privé</t>
  </si>
  <si>
    <t>Pour le portefeuille bancaire – Expositions sur l'immobilier résidentiel général, à l'exclusion des marges de crédit adossées à un bien immobilier (108)</t>
  </si>
  <si>
    <r>
      <rPr>
        <strike/>
        <sz val="7"/>
        <color theme="1"/>
        <rFont val="Arial"/>
        <family val="2"/>
      </rPr>
      <t xml:space="preserve"> </t>
    </r>
    <r>
      <rPr>
        <sz val="7"/>
        <color theme="1"/>
        <rFont val="Arial"/>
        <family val="2"/>
      </rPr>
      <t>Garanties et dérivés de crédit [1] (M14)</t>
    </r>
  </si>
  <si>
    <t>Perte en cas de défaut (PCD) moyenne pondérée (rajustée pour tenir compte de l'ARC après l'application du plancher) (%) [2] (M5)</t>
  </si>
  <si>
    <t>Expositions garanties (incl. à la col. d) auxquelles un rajustement de la perte en cas de défaut (PCD) a été appliqué (M30)</t>
  </si>
  <si>
    <t>Expositions non assurées (incluses à la colonne d) assujetties au plancher de PCD (M41)</t>
  </si>
  <si>
    <t>PCD sur les expositions non assurées assujetties au plancher de PCD, avant prise en compte du plancher de PCD (%) (M42)</t>
  </si>
  <si>
    <t>PCD sur les expositions non assurées assujetties au plancher de PCD, après prise en compte du plancher de PCD (%) (M43)</t>
  </si>
  <si>
    <t>Exposition (à la PD du premier débiteur)_x000D_
(M48)</t>
  </si>
  <si>
    <t>PCD moyenne pondérée (rajustée pour tenir compte de l'ARC après l'application du plancher) (%) (M50)</t>
  </si>
  <si>
    <t>Actifs pondérés en fonction du risque _x000D_
(M52)</t>
  </si>
  <si>
    <t>Expositions assurées (incluses à la colonne d) assujetties au plancher de PCD 
(M61)</t>
  </si>
  <si>
    <t>PCD sur les expositions assurées assujetties au plancher de PCD, avant prise en compte du plancher de PCD (%) 
(M62)</t>
  </si>
  <si>
    <t>PCD sur les expositions assurées assujetties au plancher de PCD, après prise en compte du plancher de PCD (%) 
(M63)</t>
  </si>
  <si>
    <t>Expositions assurées (incluses à la colonne d) assujetties au plancher de PCD 
(M61a)</t>
  </si>
  <si>
    <t>PCD sur les expositions assurées assujetties au plancher de PCD, avant prise en compte du plancher de PCD (%) 
(M62a)</t>
  </si>
  <si>
    <t>PCD sur les expositions assurées assujetties au plancher de PCD, après prise en compte du plancher de PCD (%) 
(M63a)</t>
  </si>
  <si>
    <t>Marges de crédit utilisées (501)</t>
  </si>
  <si>
    <t>Marges de crédit inutilisées (502)</t>
  </si>
  <si>
    <t>Tableau 50.230 - Approche fondée sur les notations internes - Actifs pondérés en fonction du risque de crédit</t>
  </si>
  <si>
    <t xml:space="preserve">Poste pour mémoire – Approche NI - Plancher de PCDR pour marges de crédit adossées à un bien immobilier non assurées </t>
  </si>
  <si>
    <t>Poste pour mémoire - Approche NI - Marges de crédit adossées à un bien immobilier assurées (y compris l'ajustement de la PCD)</t>
  </si>
  <si>
    <t>Poste pour mémoire - Approche NI - Plancher de PCDR pour marges de crédit adossées à un bien immobilier assurées par la Société canadienne d'hypothèques et de logement</t>
  </si>
  <si>
    <t>Poste pour mémoire -  Approche NI - Plancher de PCDR pour marges de crédit adossées à un bien immobilier assurées par un assureur hypothécaire privé</t>
  </si>
  <si>
    <t xml:space="preserve">Pour le portefeuille bancaire – Expositions sur les MCBI générales (110) </t>
  </si>
  <si>
    <t xml:space="preserve">
Ajustement de l'exposition nette selon l'ARC</t>
  </si>
  <si>
    <t>PCD moyenne pondérée (rajustée pour tenir compte de l'ARC après l'application du plancher) (%) [2] (M5)</t>
  </si>
  <si>
    <t>Expositions non assurées (incluses à la colonne d) assujetties au plancher de PCD _x000D_(M41)</t>
  </si>
  <si>
    <t>Exposition (à la PD du premier débiteur) (M48)</t>
  </si>
  <si>
    <t>PCD moyenne pondérée (rajustée pour tenir compte de l'ARC après l'application du plancher) (%) _x000D_(M50)</t>
  </si>
  <si>
    <t>Expositions assurées (incluses à la colonne d) assujetties au plancher de PCD 
(M41a)</t>
  </si>
  <si>
    <t>PCD sur les expositions  assurées assujetties au plancher de PCD, avant prise en compte du plancher de PCD (%) 
(M42a)</t>
  </si>
  <si>
    <t>PCD sur les expositions  assurées assujetties au plancher de PCD, après prise en compte du plancher de PCD (%) 
(M43a)</t>
  </si>
  <si>
    <t>Expositions assurées (incluses à la colonne d) assujetties au plancher de PCD 
(M41b)</t>
  </si>
  <si>
    <t>PCD sur les expositions assurées assujetties au plancher de PCD, avant prise en compte du plancher de PCD (%) 
(M42b)</t>
  </si>
  <si>
    <t>PCD sur les expositions assurées assujetties au plancher de PCD, après prise en compte du plancher de PCD (%) 
(M43b)</t>
  </si>
  <si>
    <t>La PCD tient compte de l'ajustement au titre des sûretés, le cas échéant.  Dans certains cas, la PCD peut également tenir compte de l'ajustement au titre des garanties.</t>
  </si>
  <si>
    <t>Tableau 50.240 - Approche fondée sur les notations internes - Actifs pondérés en fonction du risque de crédit</t>
  </si>
  <si>
    <t>Poste pour mémoire – Approche NI - Plancher de PCDR pour marges de crédit adossées à un bien immobilier non assurées</t>
  </si>
  <si>
    <t>Poste pour mémoire – Approche NI - Plancher de PCDR pour marges de crédit adossées à un bien immobilier assurées par la Société canadienne d'hypothèques et de logement</t>
  </si>
  <si>
    <t>Poste pour mémoire – Approche NI - Plancher de PCDR pour marges de crédit adossées à un bien immobilier assurées par un assureur hypothécaire privé</t>
  </si>
  <si>
    <t>Pour le portefeuille bancaire – Expositions sur les marges de crédit adossées à un bien immobilier générales (135)</t>
  </si>
  <si>
    <t>Pour le portefeuille bancaire – Marges de crédit adossées à un bien immobilier (110)</t>
  </si>
  <si>
    <t>PCD sur les expositions assujetties au plancher de PCD, après prise en compte du plancher de PCD (%) _x000D_
(M43)</t>
  </si>
  <si>
    <t>Fourchette de PD</t>
  </si>
  <si>
    <t>PCD sur les expositions  assurées assujetties au plancher de PCD, avant prise en compte du plancher de PCD (%) 
(M62)</t>
  </si>
  <si>
    <t>PCD sur les expositions  assurées assujetties au plancher de PCD, après prise en compte du plancher de PCD (%) (M63a)</t>
  </si>
  <si>
    <t>Tableau 50.250 - Approche fondée sur les notations internes - Actifs pondérés en fonction du risque de crédit</t>
  </si>
  <si>
    <t>Pour le portefeuille bancaire – Expositions sur les marges de crédit adossées à un bien immobilier de rapport (136)</t>
  </si>
  <si>
    <t>PCD sur les expositions assurées assujetties au plancher de PCD, avant prise en compte du plancher de PCD (%) 
(M42a)</t>
  </si>
  <si>
    <t>Tableau 50.250a - Approche fondée sur les notations internes - Actifs pondérés en fonction du risque de crédit</t>
  </si>
  <si>
    <t xml:space="preserve">Pour le portefeuille bancaire – Marges de crédit adossées à un bien immobilier de rapport </t>
  </si>
  <si>
    <t>Expositions  assurées (incluses à la colonne d) assujetties au plancher de PCD 
(M61)</t>
  </si>
  <si>
    <t>PCD sur les expositions  assurées assujetties au plancher de PCD, après prise en compte du plancher de PCD (%) 
(M63)</t>
  </si>
  <si>
    <t>PCD sur les expositions  assurées assujetties au plancher de PCD, avant prise en compte du plancher de PCD (%) 
(M62a)</t>
  </si>
  <si>
    <t>PCD sur les expositions  assurées assujetties au plancher de PCD, après prise en compte du plancher de PCD (%) 
(M63a)</t>
  </si>
  <si>
    <t>Tableau 50.250b - Approche fondée sur les notations internes - Actifs pondérés en fonction du risque de crédit</t>
  </si>
  <si>
    <t xml:space="preserve">Poste pour mémoire – Approche NI - Plancher de PCDR pour marges de crédit adossées à un bien immobilier non assurés </t>
  </si>
  <si>
    <t>Pour le portefeuille bancaire – Marges de crédit adossées à un bien immobilier de rapport (134)</t>
  </si>
  <si>
    <t>PCD sur les expositions assurées assujetties au plancher de PCD, après prise en compte du plancher de PCD (%) 
(M43a)</t>
  </si>
  <si>
    <t>PCD sur les expositions  assurées assujetties au plancher de PCD, avant prise en compte du plancher de PCD (%) 
(M42b)</t>
  </si>
  <si>
    <t>Tableau 50.260 - Approche fondée sur les notations internes - Actifs pondérés en fonction du risque de crédit</t>
  </si>
  <si>
    <t>Pour le portefeuille bancaire – Expositions sur l'immobilier commercial général (137)</t>
  </si>
  <si>
    <t>Expositions garanties (incl. aux col. e+f) auxquelles un ajustement de la PCD a été appliqué (M30)</t>
  </si>
  <si>
    <t>Unsettled non-DvP trades 5 days late or more [1, 2]</t>
  </si>
  <si>
    <t>Materiality threshold for credit protection</t>
  </si>
  <si>
    <t>Tableau 50.270 - Approche fondée sur les notations internes - Actifs pondérés en fonction du risque de crédit</t>
  </si>
  <si>
    <t>Pour le portefeuille bancaire – Expositions sur l'immobilier commercial de rapport (138)</t>
  </si>
  <si>
    <t>Tableau 50.280 - Approche fondée sur les notations internes - Actifs pondérés en fonction du risque de crédit</t>
  </si>
  <si>
    <t>Tableau 50.290 - Approche fondée sur les notations internes - Actifs pondérés en fonction du risque de crédit</t>
  </si>
  <si>
    <t xml:space="preserve">Pour le portefeuille bancaire - Expositions sur les placements en actions dans des fonds </t>
  </si>
  <si>
    <t xml:space="preserve">Dollars, en milliers </t>
  </si>
  <si>
    <t>Nota : Les expositions déclarées ici font abstraction des participations croisées et des autres placements non liés à la titrisation qui sont déclarés au tableau 40.120.</t>
  </si>
  <si>
    <t>A  Expositions</t>
  </si>
  <si>
    <t xml:space="preserve">Placements en actions dans des fonds </t>
  </si>
  <si>
    <t xml:space="preserve">Poste pour mémoire : </t>
  </si>
  <si>
    <t>Diminution (augmentation) à concurrence du montant de l'exposition utilisée pour obtenir le solde de l'actif des expositions sur actions</t>
  </si>
  <si>
    <t>B    Placements en actions dans des fonds</t>
  </si>
  <si>
    <t>Tableau 60.020 - Approche fondée sur les notations internes - Titrisation - Traitement du risque de crédit</t>
  </si>
  <si>
    <t>Pour le portefeuille bancaire – Expositions de titrisation assujetties à l'autorisation d'appliquer l'approche fondée sur les notations internes</t>
  </si>
  <si>
    <t>Total des expositions, déduction faite des provisions pour la phase 3</t>
  </si>
  <si>
    <t>C + D du tableau 60.030</t>
  </si>
  <si>
    <t>3704</t>
  </si>
  <si>
    <t>A. Certaines expositions de titrisation des émetteurs</t>
  </si>
  <si>
    <t>3702</t>
  </si>
  <si>
    <t>4423</t>
  </si>
  <si>
    <t>3706</t>
  </si>
  <si>
    <t>4426</t>
  </si>
  <si>
    <t>B. Expositions assujetties à la SEC-IRBA</t>
  </si>
  <si>
    <t>Expositions pour lesquelles on peut appliquer la SEC-IRBA</t>
  </si>
  <si>
    <t>Garanties et dérivés de crédit</t>
  </si>
  <si>
    <t>Sûretés (approche simple)</t>
  </si>
  <si>
    <r>
      <rPr>
        <strike/>
        <sz val="7"/>
        <color theme="1"/>
        <rFont val="Arial"/>
        <family val="2"/>
      </rPr>
      <t xml:space="preserve"> </t>
    </r>
    <r>
      <rPr>
        <sz val="7"/>
        <color theme="1"/>
        <rFont val="Arial"/>
        <family val="2"/>
      </rPr>
      <t xml:space="preserve">Sûretés (approche globale) </t>
    </r>
  </si>
  <si>
    <t>Actifs pondérés en fonction du risque</t>
  </si>
  <si>
    <t>10,01 %-25 %</t>
  </si>
  <si>
    <t>25,01 %-50 %</t>
  </si>
  <si>
    <t>50,01 %-100 %</t>
  </si>
  <si>
    <t>100,01 %-250 %</t>
  </si>
  <si>
    <t>250,01 %-425 %</t>
  </si>
  <si>
    <t>425,01 %-650 %</t>
  </si>
  <si>
    <t>650,01 %-1 249,99 %</t>
  </si>
  <si>
    <t>B. Expositions assujetties à la SEC-IRBA (suite)</t>
  </si>
  <si>
    <t>Transactions autres que STC de rang supérieur :</t>
  </si>
  <si>
    <t>15,01 %-25 %</t>
  </si>
  <si>
    <t>1250 %</t>
  </si>
  <si>
    <t>Total partiel - transactions autres que STC de rang supérieur</t>
  </si>
  <si>
    <t>Transactions autres que STC de rang inférieur :</t>
  </si>
  <si>
    <t>Total partiel - transactions autres que STC de rang inférieur</t>
  </si>
  <si>
    <t>Total partiel -  transactions synthétiques de rang inférieur de l'émetteur</t>
  </si>
  <si>
    <t>Majoration des APR au titre du risque de modélisation</t>
  </si>
  <si>
    <t>Total partiel - expositions assujetties à la SEC-IRBA</t>
  </si>
  <si>
    <t>dont :  transactions synthétiques de l'investisseur</t>
  </si>
  <si>
    <t>C. Expositions de titrisation assujetties à l'approche fondée sur les évaluations internes (EI)</t>
  </si>
  <si>
    <t>Transactions STC de rang supérieur</t>
  </si>
  <si>
    <t>Transactions STC de rang inférieur</t>
  </si>
  <si>
    <t xml:space="preserve">Transactions autres que STC de rang supérieur </t>
  </si>
  <si>
    <t xml:space="preserve">Total partiel - transactions autres que STC de rang supérieur </t>
  </si>
  <si>
    <t>C. Expositions de titrisation assujetties à l'approche EI (suite)</t>
  </si>
  <si>
    <t>Transactions autres que STC de rang inférieur</t>
  </si>
  <si>
    <t>Total partiel - Expositions - approche EI</t>
  </si>
  <si>
    <t>dont : transactions synthétiques de l'émetteur ou du promoteur</t>
  </si>
  <si>
    <r>
      <t>D Expositions assujetties aux plafonds fondés sur K</t>
    </r>
    <r>
      <rPr>
        <b/>
        <vertAlign val="subscript"/>
        <sz val="10"/>
        <color theme="1"/>
        <rFont val="Arial"/>
        <family val="2"/>
      </rPr>
      <t>NI</t>
    </r>
    <r>
      <rPr>
        <b/>
        <sz val="10"/>
        <color theme="1"/>
        <rFont val="Arial"/>
        <family val="2"/>
      </rPr>
      <t xml:space="preserve"> ou un coefficient de pondération du risque rajusté en fonction des pertes attendues selon l'approche fondée sur les notations internes</t>
    </r>
  </si>
  <si>
    <t>(f = b)</t>
  </si>
  <si>
    <t>Expositions de rang supérieur aux portefeuilles NI calculées selon l'approche de transparence</t>
  </si>
  <si>
    <r>
      <t>Expositions assujetties au plafond K</t>
    </r>
    <r>
      <rPr>
        <vertAlign val="subscript"/>
        <sz val="8"/>
        <color theme="1"/>
        <rFont val="Arial"/>
        <family val="2"/>
      </rPr>
      <t>NI</t>
    </r>
  </si>
  <si>
    <t>Total partiel - Expositions assujetties aux plafonds</t>
  </si>
  <si>
    <t>dont :   transactions synthétiques de l'investisseur</t>
  </si>
  <si>
    <t xml:space="preserve">dont : transactions classiques de l'émetteur ou du promoteur </t>
  </si>
  <si>
    <t>E Sommaire du traitement du risque de crédit au titre des expositions de titrisation, approches nécessitant l'autorisation d'appliquer l'approche fondée sur les notations internes</t>
  </si>
  <si>
    <t>4779</t>
  </si>
  <si>
    <t>Obligations démembrées sur flux d'intérêts exclusivement</t>
  </si>
  <si>
    <t>4757</t>
  </si>
  <si>
    <t>Expositions assujetties à l'approche EI</t>
  </si>
  <si>
    <t>4773</t>
  </si>
  <si>
    <t>Expositions assujetties à la SEC-IRBA</t>
  </si>
  <si>
    <t>4774</t>
  </si>
  <si>
    <t>Expositions assujetties aux plafonds</t>
  </si>
  <si>
    <t>4778</t>
  </si>
  <si>
    <r>
      <t>Montant supérieur au plafond K</t>
    </r>
    <r>
      <rPr>
        <vertAlign val="subscript"/>
        <sz val="8"/>
        <color theme="1"/>
        <rFont val="Arial"/>
        <family val="2"/>
      </rPr>
      <t>NI</t>
    </r>
    <r>
      <rPr>
        <sz val="8"/>
        <color theme="1"/>
        <rFont val="Arial"/>
        <family val="2"/>
      </rPr>
      <t xml:space="preserve"> exclu des normes de fonds propres, exprimé sous forme d'APR</t>
    </r>
  </si>
  <si>
    <t>4871</t>
  </si>
  <si>
    <t>APR compris dans les sections A, B et C, auxquels un coefficient de pondération du risque de 1 250 % a été appliqué</t>
  </si>
  <si>
    <t>Tableau 60.030 - Sommaire des expositions de titrisation dans le portefeuille bancaire</t>
  </si>
  <si>
    <t>Coefficient de conversion en équivalent-crédit</t>
  </si>
  <si>
    <t>Émetteur</t>
  </si>
  <si>
    <t>Investisseur</t>
  </si>
  <si>
    <r>
      <t>Exposition</t>
    </r>
    <r>
      <rPr>
        <strike/>
        <sz val="7"/>
        <color theme="1"/>
        <rFont val="Arial"/>
        <family val="2"/>
      </rPr>
      <t>s</t>
    </r>
    <r>
      <rPr>
        <sz val="7"/>
        <color theme="1"/>
        <rFont val="Arial"/>
        <family val="2"/>
      </rPr>
      <t xml:space="preserve"> (montant en équivalent-crédit pour les éléments hors bilan)</t>
    </r>
  </si>
  <si>
    <t xml:space="preserve">Calculées selon l'approche standard ou l'approche fondée sur les notations externes </t>
  </si>
  <si>
    <t>(f = c + e)</t>
  </si>
  <si>
    <t>Au bilan (avant déduction des provisions)</t>
  </si>
  <si>
    <t>Titrisation classique</t>
  </si>
  <si>
    <t>7541</t>
  </si>
  <si>
    <t>7621</t>
  </si>
  <si>
    <t>7661</t>
  </si>
  <si>
    <t>Titrisation synthétique</t>
  </si>
  <si>
    <t>7542</t>
  </si>
  <si>
    <t>7622</t>
  </si>
  <si>
    <t>7662</t>
  </si>
  <si>
    <t>Moins : Provisions pour la phase 3</t>
  </si>
  <si>
    <t>7543</t>
  </si>
  <si>
    <t>7623</t>
  </si>
  <si>
    <t>7663</t>
  </si>
  <si>
    <t>Total, après déduction des provisions pour la phase 3</t>
  </si>
  <si>
    <t>7544</t>
  </si>
  <si>
    <t>7624</t>
  </si>
  <si>
    <t>7664</t>
  </si>
  <si>
    <t>Dont :</t>
  </si>
  <si>
    <t>Transactions simples, transparentes et comparables (STC)</t>
  </si>
  <si>
    <t>Transactions autres que STC et retitrisation</t>
  </si>
  <si>
    <t>Retitrisation</t>
  </si>
  <si>
    <t>Hors bilan (avant déduction des provisions)</t>
  </si>
  <si>
    <t>(e = a x d)</t>
  </si>
  <si>
    <t>Facilités de liquidité – cotées à l'externe</t>
  </si>
  <si>
    <t>7510</t>
  </si>
  <si>
    <t>7550</t>
  </si>
  <si>
    <t>7590</t>
  </si>
  <si>
    <t>7630</t>
  </si>
  <si>
    <t>7670</t>
  </si>
  <si>
    <t>Facilités - Titrisation</t>
  </si>
  <si>
    <t>Portion inutilisée des facilités de sécurité de PCAA</t>
  </si>
  <si>
    <t>Avances de fonds ou facilités admissibles provenant d’un fournisseur</t>
  </si>
  <si>
    <t>7512</t>
  </si>
  <si>
    <t>7592</t>
  </si>
  <si>
    <t>7514</t>
  </si>
  <si>
    <t>7554</t>
  </si>
  <si>
    <t>7594</t>
  </si>
  <si>
    <t>7634</t>
  </si>
  <si>
    <t>7674</t>
  </si>
  <si>
    <t>Autres expositions cotées à l'externe</t>
  </si>
  <si>
    <t>7515</t>
  </si>
  <si>
    <t>7555</t>
  </si>
  <si>
    <t>7595</t>
  </si>
  <si>
    <t>7635</t>
  </si>
  <si>
    <t>7675</t>
  </si>
  <si>
    <t>Expositions non cotées</t>
  </si>
  <si>
    <t>7516</t>
  </si>
  <si>
    <t>7556</t>
  </si>
  <si>
    <t>7596</t>
  </si>
  <si>
    <t>7636</t>
  </si>
  <si>
    <t>7676</t>
  </si>
  <si>
    <t>Expositions cotées à l'externe</t>
  </si>
  <si>
    <t>7517</t>
  </si>
  <si>
    <t>7559</t>
  </si>
  <si>
    <t>7597</t>
  </si>
  <si>
    <t>7639</t>
  </si>
  <si>
    <t>7679</t>
  </si>
  <si>
    <t>7557</t>
  </si>
  <si>
    <t>7637</t>
  </si>
  <si>
    <t>7677</t>
  </si>
  <si>
    <t>7558</t>
  </si>
  <si>
    <t>7638</t>
  </si>
  <si>
    <t>7678</t>
  </si>
  <si>
    <t>Transactions STC</t>
  </si>
  <si>
    <t>Calculées selon l'approche fondée sur les évaluations internes pour la titrisation (SEC-IAA) et l'approche fondée sur les notations internes pour la titrisation (SEC-IRBA)</t>
  </si>
  <si>
    <t>Au bilan (avant déduction des provisions et radiations partielles)</t>
  </si>
  <si>
    <t>7562</t>
  </si>
  <si>
    <t>7642</t>
  </si>
  <si>
    <t>7682</t>
  </si>
  <si>
    <t>7563</t>
  </si>
  <si>
    <t>7643</t>
  </si>
  <si>
    <t>7683</t>
  </si>
  <si>
    <t>Moins: Provisions pour la phase 3 et radiations partielles</t>
  </si>
  <si>
    <t>7565</t>
  </si>
  <si>
    <t>7645</t>
  </si>
  <si>
    <t>7685</t>
  </si>
  <si>
    <t>Total, après déduction des provisions et des radiations partielles</t>
  </si>
  <si>
    <t>7564</t>
  </si>
  <si>
    <t>7644</t>
  </si>
  <si>
    <t>7684</t>
  </si>
  <si>
    <t>Transactions autres que STC</t>
  </si>
  <si>
    <t>Hors bilan (avant déduction des provisions et des radiations partielles)</t>
  </si>
  <si>
    <t>Facilités de liquidité</t>
  </si>
  <si>
    <t>7529</t>
  </si>
  <si>
    <t>7569</t>
  </si>
  <si>
    <t>7609</t>
  </si>
  <si>
    <t>7649</t>
  </si>
  <si>
    <t>7689</t>
  </si>
  <si>
    <t>7533</t>
  </si>
  <si>
    <t>7613</t>
  </si>
  <si>
    <t>7535</t>
  </si>
  <si>
    <t>7575</t>
  </si>
  <si>
    <t>7615</t>
  </si>
  <si>
    <t>7655</t>
  </si>
  <si>
    <t>7695</t>
  </si>
  <si>
    <t>7536</t>
  </si>
  <si>
    <t>7576</t>
  </si>
  <si>
    <t>7616</t>
  </si>
  <si>
    <t>7656</t>
  </si>
  <si>
    <t>7696</t>
  </si>
  <si>
    <t>7537</t>
  </si>
  <si>
    <t>7577</t>
  </si>
  <si>
    <t>7617</t>
  </si>
  <si>
    <t>7657</t>
  </si>
  <si>
    <t>7697</t>
  </si>
  <si>
    <t>7538</t>
  </si>
  <si>
    <t>7580</t>
  </si>
  <si>
    <t>7618</t>
  </si>
  <si>
    <t>7660</t>
  </si>
  <si>
    <t>7700</t>
  </si>
  <si>
    <t>Moins : provisions pour la phase 3 et radiations partielles</t>
  </si>
  <si>
    <t>7579</t>
  </si>
  <si>
    <t>7659</t>
  </si>
  <si>
    <t>7699</t>
  </si>
  <si>
    <t>7578</t>
  </si>
  <si>
    <t>7658</t>
  </si>
  <si>
    <t>7698</t>
  </si>
  <si>
    <t>Tableau 70.020 - Approche fondée sur les notations internes - Actifs pondérés en fonction du risque de crédit</t>
  </si>
  <si>
    <t>Poste pour mémoire – Institutions appliquant l’approche fondée sur les notations internes avancées et l'ajustement de la PCD pour tenir compte des garanties</t>
  </si>
  <si>
    <t>Exposition (ECD) avant ARC[1] (M9)</t>
  </si>
  <si>
    <t>Note *</t>
  </si>
  <si>
    <t>Tableau 70.030 - Contrats sur dérivés</t>
  </si>
  <si>
    <t>Montant notionnel et exposition au risque de crédit de contrepartie (approche standard et méthode des modèles internes)</t>
  </si>
  <si>
    <t>Contrats sur dérivés de crédit</t>
  </si>
  <si>
    <t>Contrats sur taux d'intérêt</t>
  </si>
  <si>
    <t xml:space="preserve">Contrats de change </t>
  </si>
  <si>
    <t>Contrats liés à des actions</t>
  </si>
  <si>
    <t>Contrats sur produits de base</t>
  </si>
  <si>
    <t>Contrats sur 
crypto-actifs</t>
  </si>
  <si>
    <t>Autres contrats</t>
  </si>
  <si>
    <t>Total – Contrats</t>
  </si>
  <si>
    <t>Garant</t>
  </si>
  <si>
    <t>Bénéficiaire</t>
  </si>
  <si>
    <t>Tous les dérivés – Montant de principal notionnel</t>
  </si>
  <si>
    <t>Échéance résiduelle d'un an ou moins</t>
  </si>
  <si>
    <t>Bilatéraux hors cote</t>
  </si>
  <si>
    <t>Contrats à terme</t>
  </si>
  <si>
    <t>6093</t>
  </si>
  <si>
    <t>6237</t>
  </si>
  <si>
    <t>6381</t>
  </si>
  <si>
    <t>5900</t>
  </si>
  <si>
    <t>6813</t>
  </si>
  <si>
    <t>Swaps</t>
  </si>
  <si>
    <t>5902</t>
  </si>
  <si>
    <t>5998</t>
  </si>
  <si>
    <t>6094</t>
  </si>
  <si>
    <t>6238</t>
  </si>
  <si>
    <t>6382</t>
  </si>
  <si>
    <t>5901</t>
  </si>
  <si>
    <t>6814</t>
  </si>
  <si>
    <t>Options achetées</t>
  </si>
  <si>
    <t>5999</t>
  </si>
  <si>
    <t>6095</t>
  </si>
  <si>
    <t>6239</t>
  </si>
  <si>
    <t>6383</t>
  </si>
  <si>
    <t>5903</t>
  </si>
  <si>
    <t>6815</t>
  </si>
  <si>
    <t>Options souscrites</t>
  </si>
  <si>
    <t>5904</t>
  </si>
  <si>
    <t>6096</t>
  </si>
  <si>
    <t>6240</t>
  </si>
  <si>
    <t>6384</t>
  </si>
  <si>
    <t>5906</t>
  </si>
  <si>
    <t>6816</t>
  </si>
  <si>
    <t>5905</t>
  </si>
  <si>
    <t>6001</t>
  </si>
  <si>
    <t>6097</t>
  </si>
  <si>
    <t>6241</t>
  </si>
  <si>
    <t>6385</t>
  </si>
  <si>
    <t>5907</t>
  </si>
  <si>
    <t>6817</t>
  </si>
  <si>
    <t>Contreparties centrales admissibles</t>
  </si>
  <si>
    <t>Négocié en bourse</t>
  </si>
  <si>
    <t>Contrats à terme – Positions longues</t>
  </si>
  <si>
    <t>6098</t>
  </si>
  <si>
    <t>6242</t>
  </si>
  <si>
    <t>6386</t>
  </si>
  <si>
    <t>5908</t>
  </si>
  <si>
    <t>6818</t>
  </si>
  <si>
    <t>Contrats à terme – Positions courtes</t>
  </si>
  <si>
    <t>6099</t>
  </si>
  <si>
    <t>6243</t>
  </si>
  <si>
    <t>6387</t>
  </si>
  <si>
    <t>5909</t>
  </si>
  <si>
    <t>6819</t>
  </si>
  <si>
    <t>6100</t>
  </si>
  <si>
    <t>6244</t>
  </si>
  <si>
    <t>6388</t>
  </si>
  <si>
    <t>5910</t>
  </si>
  <si>
    <t>6820</t>
  </si>
  <si>
    <t>6101</t>
  </si>
  <si>
    <t>6245</t>
  </si>
  <si>
    <t>6389</t>
  </si>
  <si>
    <t>5912</t>
  </si>
  <si>
    <t>6821</t>
  </si>
  <si>
    <t>6102</t>
  </si>
  <si>
    <t>6246</t>
  </si>
  <si>
    <t>6390</t>
  </si>
  <si>
    <t>5913</t>
  </si>
  <si>
    <t>6822</t>
  </si>
  <si>
    <t>Hors cote</t>
  </si>
  <si>
    <t>6104</t>
  </si>
  <si>
    <t>6116</t>
  </si>
  <si>
    <t>6128</t>
  </si>
  <si>
    <t>5915</t>
  </si>
  <si>
    <t>6131</t>
  </si>
  <si>
    <t>6132</t>
  </si>
  <si>
    <t>6133</t>
  </si>
  <si>
    <t>6134</t>
  </si>
  <si>
    <t>6135</t>
  </si>
  <si>
    <t>6136</t>
  </si>
  <si>
    <t>5918</t>
  </si>
  <si>
    <t>6139</t>
  </si>
  <si>
    <t>6140</t>
  </si>
  <si>
    <t>6141</t>
  </si>
  <si>
    <t>6142</t>
  </si>
  <si>
    <t>6143</t>
  </si>
  <si>
    <t>5919</t>
  </si>
  <si>
    <t>6146</t>
  </si>
  <si>
    <t>6147</t>
  </si>
  <si>
    <t>6148</t>
  </si>
  <si>
    <t>6149</t>
  </si>
  <si>
    <t>6150</t>
  </si>
  <si>
    <t>5920</t>
  </si>
  <si>
    <t>6153</t>
  </si>
  <si>
    <t>6154</t>
  </si>
  <si>
    <t>6155</t>
  </si>
  <si>
    <t>6156</t>
  </si>
  <si>
    <t>6157</t>
  </si>
  <si>
    <t>6158</t>
  </si>
  <si>
    <t>5921</t>
  </si>
  <si>
    <t>6161</t>
  </si>
  <si>
    <t>5911</t>
  </si>
  <si>
    <t>6007</t>
  </si>
  <si>
    <t>6103</t>
  </si>
  <si>
    <t>6247</t>
  </si>
  <si>
    <t>6391</t>
  </si>
  <si>
    <t>5922</t>
  </si>
  <si>
    <t>6823</t>
  </si>
  <si>
    <t>Échéance résiduelle de plus d'un an jusqu'à cinq ans</t>
  </si>
  <si>
    <t>6105</t>
  </si>
  <si>
    <t>6249</t>
  </si>
  <si>
    <t>6393</t>
  </si>
  <si>
    <t>5924</t>
  </si>
  <si>
    <t>6825</t>
  </si>
  <si>
    <t>5914</t>
  </si>
  <si>
    <t>6010</t>
  </si>
  <si>
    <t>6106</t>
  </si>
  <si>
    <t>6250</t>
  </si>
  <si>
    <t>6394</t>
  </si>
  <si>
    <t>5925</t>
  </si>
  <si>
    <t>6826</t>
  </si>
  <si>
    <t>6011</t>
  </si>
  <si>
    <t>6107</t>
  </si>
  <si>
    <t>6251</t>
  </si>
  <si>
    <t>6395</t>
  </si>
  <si>
    <t>5927</t>
  </si>
  <si>
    <t>6827</t>
  </si>
  <si>
    <t>5916</t>
  </si>
  <si>
    <t>6108</t>
  </si>
  <si>
    <t>6252</t>
  </si>
  <si>
    <t>6396</t>
  </si>
  <si>
    <t>5930</t>
  </si>
  <si>
    <t>6828</t>
  </si>
  <si>
    <t>5917</t>
  </si>
  <si>
    <t>6013</t>
  </si>
  <si>
    <t>6109</t>
  </si>
  <si>
    <t>6253</t>
  </si>
  <si>
    <t>6397</t>
  </si>
  <si>
    <t>5931</t>
  </si>
  <si>
    <t>6829</t>
  </si>
  <si>
    <t>6110</t>
  </si>
  <si>
    <t>6254</t>
  </si>
  <si>
    <t>6398</t>
  </si>
  <si>
    <t>5932</t>
  </si>
  <si>
    <t>6830</t>
  </si>
  <si>
    <t>6111</t>
  </si>
  <si>
    <t>6255</t>
  </si>
  <si>
    <t>6399</t>
  </si>
  <si>
    <t>5933</t>
  </si>
  <si>
    <t>6831</t>
  </si>
  <si>
    <t>6112</t>
  </si>
  <si>
    <t>6256</t>
  </si>
  <si>
    <t>6400</t>
  </si>
  <si>
    <t>5934</t>
  </si>
  <si>
    <t>6832</t>
  </si>
  <si>
    <t>6113</t>
  </si>
  <si>
    <t>6257</t>
  </si>
  <si>
    <t>6401</t>
  </si>
  <si>
    <t>5936</t>
  </si>
  <si>
    <t>6833</t>
  </si>
  <si>
    <t>6114</t>
  </si>
  <si>
    <t>6258</t>
  </si>
  <si>
    <t>6402</t>
  </si>
  <si>
    <t>5937</t>
  </si>
  <si>
    <t>6834</t>
  </si>
  <si>
    <t>6162</t>
  </si>
  <si>
    <t>6163</t>
  </si>
  <si>
    <t>6164</t>
  </si>
  <si>
    <t>5938</t>
  </si>
  <si>
    <t>6167</t>
  </si>
  <si>
    <t>6168</t>
  </si>
  <si>
    <t>6169</t>
  </si>
  <si>
    <t>6170</t>
  </si>
  <si>
    <t>6171</t>
  </si>
  <si>
    <t>6172</t>
  </si>
  <si>
    <t>5943</t>
  </si>
  <si>
    <t>6175</t>
  </si>
  <si>
    <t>6176</t>
  </si>
  <si>
    <t>6177</t>
  </si>
  <si>
    <t>6189</t>
  </si>
  <si>
    <t>6190</t>
  </si>
  <si>
    <t>5944</t>
  </si>
  <si>
    <t>6193</t>
  </si>
  <si>
    <t>6194</t>
  </si>
  <si>
    <t>6195</t>
  </si>
  <si>
    <t>6196</t>
  </si>
  <si>
    <t>6197</t>
  </si>
  <si>
    <t>5945</t>
  </si>
  <si>
    <t>6200</t>
  </si>
  <si>
    <t>6201</t>
  </si>
  <si>
    <t>6202</t>
  </si>
  <si>
    <t>6203</t>
  </si>
  <si>
    <t>6204</t>
  </si>
  <si>
    <t>6205</t>
  </si>
  <si>
    <t>5946</t>
  </si>
  <si>
    <t>6208</t>
  </si>
  <si>
    <t>5923</t>
  </si>
  <si>
    <t>6019</t>
  </si>
  <si>
    <t>6115</t>
  </si>
  <si>
    <t>6259</t>
  </si>
  <si>
    <t>6403</t>
  </si>
  <si>
    <t>5947</t>
  </si>
  <si>
    <t>6835</t>
  </si>
  <si>
    <t>Échéance résiduelle de plus de cinq ans</t>
  </si>
  <si>
    <t>6117</t>
  </si>
  <si>
    <t>6261</t>
  </si>
  <si>
    <t>6405</t>
  </si>
  <si>
    <t>5949</t>
  </si>
  <si>
    <t>6837</t>
  </si>
  <si>
    <t>5926</t>
  </si>
  <si>
    <t>6022</t>
  </si>
  <si>
    <t>6118</t>
  </si>
  <si>
    <t>6262</t>
  </si>
  <si>
    <t>6406</t>
  </si>
  <si>
    <t>5950</t>
  </si>
  <si>
    <t>6838</t>
  </si>
  <si>
    <t>6023</t>
  </si>
  <si>
    <t>6119</t>
  </si>
  <si>
    <t>6263</t>
  </si>
  <si>
    <t>6407</t>
  </si>
  <si>
    <t>5951</t>
  </si>
  <si>
    <t>6839</t>
  </si>
  <si>
    <t>5928</t>
  </si>
  <si>
    <t>6120</t>
  </si>
  <si>
    <t>6264</t>
  </si>
  <si>
    <t>6408</t>
  </si>
  <si>
    <t>5952</t>
  </si>
  <si>
    <t>6840</t>
  </si>
  <si>
    <t>5929</t>
  </si>
  <si>
    <t>6025</t>
  </si>
  <si>
    <t>6121</t>
  </si>
  <si>
    <t>6265</t>
  </si>
  <si>
    <t>6409</t>
  </si>
  <si>
    <t>5953</t>
  </si>
  <si>
    <t>6841</t>
  </si>
  <si>
    <t>6122</t>
  </si>
  <si>
    <t>6266</t>
  </si>
  <si>
    <t>6410</t>
  </si>
  <si>
    <t>5954</t>
  </si>
  <si>
    <t>6842</t>
  </si>
  <si>
    <t>6123</t>
  </si>
  <si>
    <t>6267</t>
  </si>
  <si>
    <t>6411</t>
  </si>
  <si>
    <t>5955</t>
  </si>
  <si>
    <t>6843</t>
  </si>
  <si>
    <t>6124</t>
  </si>
  <si>
    <t>6268</t>
  </si>
  <si>
    <t>6412</t>
  </si>
  <si>
    <t>5956</t>
  </si>
  <si>
    <t>6844</t>
  </si>
  <si>
    <t>6125</t>
  </si>
  <si>
    <t>6269</t>
  </si>
  <si>
    <t>6413</t>
  </si>
  <si>
    <t>5957</t>
  </si>
  <si>
    <t>6845</t>
  </si>
  <si>
    <t>6126</t>
  </si>
  <si>
    <t>6270</t>
  </si>
  <si>
    <t>6414</t>
  </si>
  <si>
    <t>5958</t>
  </si>
  <si>
    <t>6846</t>
  </si>
  <si>
    <t>6209</t>
  </si>
  <si>
    <t>6210</t>
  </si>
  <si>
    <t>6211</t>
  </si>
  <si>
    <t>5959</t>
  </si>
  <si>
    <t>6214</t>
  </si>
  <si>
    <t>6215</t>
  </si>
  <si>
    <t>6216</t>
  </si>
  <si>
    <t>6217</t>
  </si>
  <si>
    <t>6218</t>
  </si>
  <si>
    <t>6219</t>
  </si>
  <si>
    <t>5960</t>
  </si>
  <si>
    <t>6222</t>
  </si>
  <si>
    <t>6223</t>
  </si>
  <si>
    <t>6224</t>
  </si>
  <si>
    <t>6225</t>
  </si>
  <si>
    <t>6248</t>
  </si>
  <si>
    <t>5961</t>
  </si>
  <si>
    <t>6273</t>
  </si>
  <si>
    <t>6274</t>
  </si>
  <si>
    <t>6275</t>
  </si>
  <si>
    <t>6276</t>
  </si>
  <si>
    <t>6277</t>
  </si>
  <si>
    <t>5962</t>
  </si>
  <si>
    <t>6280</t>
  </si>
  <si>
    <t>6281</t>
  </si>
  <si>
    <t>6282</t>
  </si>
  <si>
    <t>6283</t>
  </si>
  <si>
    <t>6284</t>
  </si>
  <si>
    <t>6285</t>
  </si>
  <si>
    <t>5963</t>
  </si>
  <si>
    <t>6297</t>
  </si>
  <si>
    <t>5935</t>
  </si>
  <si>
    <t>6031</t>
  </si>
  <si>
    <t>6127</t>
  </si>
  <si>
    <t>6271</t>
  </si>
  <si>
    <t>6415</t>
  </si>
  <si>
    <t>5964</t>
  </si>
  <si>
    <t>6847</t>
  </si>
  <si>
    <t>Total de tous les dérivés – montant du principal notionnel</t>
  </si>
  <si>
    <t>6082</t>
  </si>
  <si>
    <t>6226</t>
  </si>
  <si>
    <t>6370</t>
  </si>
  <si>
    <t>5965</t>
  </si>
  <si>
    <t>6802</t>
  </si>
  <si>
    <t>5939</t>
  </si>
  <si>
    <t>6083</t>
  </si>
  <si>
    <t>6227</t>
  </si>
  <si>
    <t>6371</t>
  </si>
  <si>
    <t>5966</t>
  </si>
  <si>
    <t>6803</t>
  </si>
  <si>
    <t>5940</t>
  </si>
  <si>
    <t>6084</t>
  </si>
  <si>
    <t>6228</t>
  </si>
  <si>
    <t>6372</t>
  </si>
  <si>
    <t>5967</t>
  </si>
  <si>
    <t>6804</t>
  </si>
  <si>
    <t>5941</t>
  </si>
  <si>
    <t>6085</t>
  </si>
  <si>
    <t>6229</t>
  </si>
  <si>
    <t>6373</t>
  </si>
  <si>
    <t>5968</t>
  </si>
  <si>
    <t>6805</t>
  </si>
  <si>
    <t>5942</t>
  </si>
  <si>
    <t>6086</t>
  </si>
  <si>
    <t>6230</t>
  </si>
  <si>
    <t>6374</t>
  </si>
  <si>
    <t>5969</t>
  </si>
  <si>
    <t>6806</t>
  </si>
  <si>
    <t>6087</t>
  </si>
  <si>
    <t>6231</t>
  </si>
  <si>
    <t>6375</t>
  </si>
  <si>
    <t>5970</t>
  </si>
  <si>
    <t>6807</t>
  </si>
  <si>
    <t>6088</t>
  </si>
  <si>
    <t>6232</t>
  </si>
  <si>
    <t>6376</t>
  </si>
  <si>
    <t>5971</t>
  </si>
  <si>
    <t>6808</t>
  </si>
  <si>
    <t>6089</t>
  </si>
  <si>
    <t>6233</t>
  </si>
  <si>
    <t>6377</t>
  </si>
  <si>
    <t>5972</t>
  </si>
  <si>
    <t>6809</t>
  </si>
  <si>
    <t>6090</t>
  </si>
  <si>
    <t>6234</t>
  </si>
  <si>
    <t>6378</t>
  </si>
  <si>
    <t>5973</t>
  </si>
  <si>
    <t>6810</t>
  </si>
  <si>
    <t>6091</t>
  </si>
  <si>
    <t>6235</t>
  </si>
  <si>
    <t>6379</t>
  </si>
  <si>
    <t>5974</t>
  </si>
  <si>
    <t>6811</t>
  </si>
  <si>
    <t>6298</t>
  </si>
  <si>
    <t>6289</t>
  </si>
  <si>
    <t>6291</t>
  </si>
  <si>
    <t>5975</t>
  </si>
  <si>
    <t>6301</t>
  </si>
  <si>
    <t>6303</t>
  </si>
  <si>
    <t>6305</t>
  </si>
  <si>
    <t>6307</t>
  </si>
  <si>
    <t>6309</t>
  </si>
  <si>
    <t>5976</t>
  </si>
  <si>
    <t>6315</t>
  </si>
  <si>
    <t>6317</t>
  </si>
  <si>
    <t>6319</t>
  </si>
  <si>
    <t>6321</t>
  </si>
  <si>
    <t>6334</t>
  </si>
  <si>
    <t>5977</t>
  </si>
  <si>
    <t>6340</t>
  </si>
  <si>
    <t>6342</t>
  </si>
  <si>
    <t>6344</t>
  </si>
  <si>
    <t>6346</t>
  </si>
  <si>
    <t>6348</t>
  </si>
  <si>
    <t>5978</t>
  </si>
  <si>
    <t>6354</t>
  </si>
  <si>
    <t>6356</t>
  </si>
  <si>
    <t>6358</t>
  </si>
  <si>
    <t>6360</t>
  </si>
  <si>
    <t>6362</t>
  </si>
  <si>
    <t>5979</t>
  </si>
  <si>
    <t>6368</t>
  </si>
  <si>
    <t>5948</t>
  </si>
  <si>
    <t>6092</t>
  </si>
  <si>
    <t>6236</t>
  </si>
  <si>
    <t>6380</t>
  </si>
  <si>
    <t>5980</t>
  </si>
  <si>
    <t>6812</t>
  </si>
  <si>
    <r>
      <t>Exposition</t>
    </r>
    <r>
      <rPr>
        <b/>
        <strike/>
        <sz val="10"/>
        <color theme="1"/>
        <rFont val="Arial"/>
        <family val="2"/>
      </rPr>
      <t>s</t>
    </r>
    <r>
      <rPr>
        <b/>
        <sz val="10"/>
        <color theme="1"/>
        <rFont val="Arial"/>
        <family val="2"/>
      </rPr>
      <t xml:space="preserve"> au risque de crédit de contrepartie aux fins des exigences de fonds propres au titre du risque de défaut</t>
    </r>
  </si>
  <si>
    <t>B(i)</t>
  </si>
  <si>
    <t>Dérivés – _x000D_
Approche standard</t>
  </si>
  <si>
    <t>Montant notionnel réel</t>
  </si>
  <si>
    <t>Contrats avec marge</t>
  </si>
  <si>
    <t>Contrats assujettis à la compensation permise</t>
  </si>
  <si>
    <t>4880</t>
  </si>
  <si>
    <t>4881</t>
  </si>
  <si>
    <t>4882</t>
  </si>
  <si>
    <t>4883</t>
  </si>
  <si>
    <t>4885</t>
  </si>
  <si>
    <t>4806</t>
  </si>
  <si>
    <t>4886</t>
  </si>
  <si>
    <t>Contrats non assujettis à la compensation permise</t>
  </si>
  <si>
    <t>4887</t>
  </si>
  <si>
    <t>4888</t>
  </si>
  <si>
    <t>4889</t>
  </si>
  <si>
    <t>4890</t>
  </si>
  <si>
    <t>4892</t>
  </si>
  <si>
    <t>4807</t>
  </si>
  <si>
    <t>4893</t>
  </si>
  <si>
    <t>Contrats sans marge</t>
  </si>
  <si>
    <t>4894</t>
  </si>
  <si>
    <t>4895</t>
  </si>
  <si>
    <t>4896</t>
  </si>
  <si>
    <t>4897</t>
  </si>
  <si>
    <t>4899</t>
  </si>
  <si>
    <t>4808</t>
  </si>
  <si>
    <t>4900</t>
  </si>
  <si>
    <t>4901</t>
  </si>
  <si>
    <t>4902</t>
  </si>
  <si>
    <t>4903</t>
  </si>
  <si>
    <t>4904</t>
  </si>
  <si>
    <t>4906</t>
  </si>
  <si>
    <t>4809</t>
  </si>
  <si>
    <t>4907</t>
  </si>
  <si>
    <t>4908</t>
  </si>
  <si>
    <t>4909</t>
  </si>
  <si>
    <t>4910</t>
  </si>
  <si>
    <t>4911</t>
  </si>
  <si>
    <t>4913</t>
  </si>
  <si>
    <t>4810</t>
  </si>
  <si>
    <t>4914</t>
  </si>
  <si>
    <t>Coût de remplacement (CR) à des fins de calcul de la suffisance des fonds propres</t>
  </si>
  <si>
    <t>4915</t>
  </si>
  <si>
    <t>4916</t>
  </si>
  <si>
    <t>4917</t>
  </si>
  <si>
    <t>4918</t>
  </si>
  <si>
    <t>4920</t>
  </si>
  <si>
    <t>4811</t>
  </si>
  <si>
    <t>4921</t>
  </si>
  <si>
    <t>4922</t>
  </si>
  <si>
    <t>4923</t>
  </si>
  <si>
    <t>4924</t>
  </si>
  <si>
    <t>4925</t>
  </si>
  <si>
    <t>4927</t>
  </si>
  <si>
    <t>4812</t>
  </si>
  <si>
    <t>4928</t>
  </si>
  <si>
    <t>4929</t>
  </si>
  <si>
    <t>4930</t>
  </si>
  <si>
    <t>4931</t>
  </si>
  <si>
    <t>4932</t>
  </si>
  <si>
    <t>4934</t>
  </si>
  <si>
    <t>4813</t>
  </si>
  <si>
    <t>4935</t>
  </si>
  <si>
    <t>4936</t>
  </si>
  <si>
    <t>4937</t>
  </si>
  <si>
    <t>4938</t>
  </si>
  <si>
    <t>4939</t>
  </si>
  <si>
    <t>4941</t>
  </si>
  <si>
    <t>4814</t>
  </si>
  <si>
    <t>4942</t>
  </si>
  <si>
    <t>4943</t>
  </si>
  <si>
    <t>4944</t>
  </si>
  <si>
    <t>4945</t>
  </si>
  <si>
    <t>4946</t>
  </si>
  <si>
    <t>4948</t>
  </si>
  <si>
    <t>4815</t>
  </si>
  <si>
    <t>4949</t>
  </si>
  <si>
    <t xml:space="preserve">Exposition potentielle future (EPF) au risque de crédit </t>
  </si>
  <si>
    <t>4950</t>
  </si>
  <si>
    <t>4951</t>
  </si>
  <si>
    <t>4952</t>
  </si>
  <si>
    <t>4953</t>
  </si>
  <si>
    <t>4955</t>
  </si>
  <si>
    <t>4816</t>
  </si>
  <si>
    <t>4956</t>
  </si>
  <si>
    <t>4957</t>
  </si>
  <si>
    <t>4958</t>
  </si>
  <si>
    <t>4959</t>
  </si>
  <si>
    <t>4960</t>
  </si>
  <si>
    <t>4962</t>
  </si>
  <si>
    <t>4817</t>
  </si>
  <si>
    <t>4963</t>
  </si>
  <si>
    <t>4964</t>
  </si>
  <si>
    <t>4965</t>
  </si>
  <si>
    <t>4966</t>
  </si>
  <si>
    <t>4967</t>
  </si>
  <si>
    <t>4969</t>
  </si>
  <si>
    <t>4818</t>
  </si>
  <si>
    <t>4970</t>
  </si>
  <si>
    <t>4971</t>
  </si>
  <si>
    <t>4972</t>
  </si>
  <si>
    <t>4973</t>
  </si>
  <si>
    <t>4974</t>
  </si>
  <si>
    <t>4976</t>
  </si>
  <si>
    <t>4819</t>
  </si>
  <si>
    <t>4977</t>
  </si>
  <si>
    <t>4978</t>
  </si>
  <si>
    <t>4979</t>
  </si>
  <si>
    <t>4980</t>
  </si>
  <si>
    <t>4981</t>
  </si>
  <si>
    <t>4983</t>
  </si>
  <si>
    <t>4820</t>
  </si>
  <si>
    <t>4984</t>
  </si>
  <si>
    <t>Exposition en cas de défaut (ECD) (1,4 *( CR + EPF))</t>
  </si>
  <si>
    <t>4985</t>
  </si>
  <si>
    <t>4986</t>
  </si>
  <si>
    <t>4987</t>
  </si>
  <si>
    <t>4988</t>
  </si>
  <si>
    <t>4990</t>
  </si>
  <si>
    <t>4821</t>
  </si>
  <si>
    <t>4991</t>
  </si>
  <si>
    <t>4992</t>
  </si>
  <si>
    <t>4993</t>
  </si>
  <si>
    <t>4994</t>
  </si>
  <si>
    <t>4995</t>
  </si>
  <si>
    <t>4997</t>
  </si>
  <si>
    <t>4822</t>
  </si>
  <si>
    <t>4998</t>
  </si>
  <si>
    <t>4999</t>
  </si>
  <si>
    <t>5000</t>
  </si>
  <si>
    <t>5001</t>
  </si>
  <si>
    <t>5002</t>
  </si>
  <si>
    <t>5004</t>
  </si>
  <si>
    <t>4823</t>
  </si>
  <si>
    <t>5005</t>
  </si>
  <si>
    <t>5006</t>
  </si>
  <si>
    <t>5007</t>
  </si>
  <si>
    <t>5008</t>
  </si>
  <si>
    <t>5009</t>
  </si>
  <si>
    <t>5011</t>
  </si>
  <si>
    <t>4824</t>
  </si>
  <si>
    <t>5012</t>
  </si>
  <si>
    <t>5013</t>
  </si>
  <si>
    <t>5014</t>
  </si>
  <si>
    <t>5015</t>
  </si>
  <si>
    <t>5016</t>
  </si>
  <si>
    <t>5018</t>
  </si>
  <si>
    <t>4825</t>
  </si>
  <si>
    <t>5019</t>
  </si>
  <si>
    <t>Montant en équivalent-crédit (exposition en cas de défaut) après déduction au titre des opérations compensées par le client – Avant provisions pour la phase 3</t>
  </si>
  <si>
    <t>4802</t>
  </si>
  <si>
    <t>Réduction de l'ECD au titre du rajustement de la valeur du crédit subi (pertes)</t>
  </si>
  <si>
    <t>4803</t>
  </si>
  <si>
    <t>Montant en équivalent-crédit en circulation (exposition en cas de défaut) – Avant provisions pour la phase 3</t>
  </si>
  <si>
    <t>4804</t>
  </si>
  <si>
    <t>Montant en équivalent-crédit en circulation (exposition en cas de défaut) – Après provisions pour la phase 3</t>
  </si>
  <si>
    <t>4805</t>
  </si>
  <si>
    <t>Dérivés – _x000D_
Approche standard (suite)</t>
  </si>
  <si>
    <t>Contreparties centrales admissibles – Dérivés négociés en bourse</t>
  </si>
  <si>
    <t>Montant notionnel effectif</t>
  </si>
  <si>
    <t>5020</t>
  </si>
  <si>
    <t>5021</t>
  </si>
  <si>
    <t>5022</t>
  </si>
  <si>
    <t>5024</t>
  </si>
  <si>
    <t>4826</t>
  </si>
  <si>
    <t>5025</t>
  </si>
  <si>
    <t>5026</t>
  </si>
  <si>
    <t>5027</t>
  </si>
  <si>
    <t>5028</t>
  </si>
  <si>
    <t>5030</t>
  </si>
  <si>
    <t>4827</t>
  </si>
  <si>
    <t>5031</t>
  </si>
  <si>
    <t>5032</t>
  </si>
  <si>
    <t>5033</t>
  </si>
  <si>
    <t>5034</t>
  </si>
  <si>
    <t>5036</t>
  </si>
  <si>
    <t>4828</t>
  </si>
  <si>
    <t>5037</t>
  </si>
  <si>
    <t>5038</t>
  </si>
  <si>
    <t>5039</t>
  </si>
  <si>
    <t>5040</t>
  </si>
  <si>
    <t>5042</t>
  </si>
  <si>
    <t>4829</t>
  </si>
  <si>
    <t>5043</t>
  </si>
  <si>
    <t>5044</t>
  </si>
  <si>
    <t>5045</t>
  </si>
  <si>
    <t>5046</t>
  </si>
  <si>
    <t>5048</t>
  </si>
  <si>
    <t>4830</t>
  </si>
  <si>
    <t>5049</t>
  </si>
  <si>
    <t>5050</t>
  </si>
  <si>
    <t>5051</t>
  </si>
  <si>
    <t>5052</t>
  </si>
  <si>
    <t>5054</t>
  </si>
  <si>
    <t>4831</t>
  </si>
  <si>
    <t>5055</t>
  </si>
  <si>
    <t>5056</t>
  </si>
  <si>
    <t>5057</t>
  </si>
  <si>
    <t>5058</t>
  </si>
  <si>
    <t>5060</t>
  </si>
  <si>
    <t>4832</t>
  </si>
  <si>
    <t>5061</t>
  </si>
  <si>
    <t>5062</t>
  </si>
  <si>
    <t>5063</t>
  </si>
  <si>
    <t>5064</t>
  </si>
  <si>
    <t>5066</t>
  </si>
  <si>
    <t>4833</t>
  </si>
  <si>
    <t>5067</t>
  </si>
  <si>
    <t>5068</t>
  </si>
  <si>
    <t>5069</t>
  </si>
  <si>
    <t>5070</t>
  </si>
  <si>
    <t>5072</t>
  </si>
  <si>
    <t>4834</t>
  </si>
  <si>
    <t>5073</t>
  </si>
  <si>
    <t>5074</t>
  </si>
  <si>
    <t>5075</t>
  </si>
  <si>
    <t>5076</t>
  </si>
  <si>
    <t>5078</t>
  </si>
  <si>
    <t>4835</t>
  </si>
  <si>
    <t>5079</t>
  </si>
  <si>
    <t>5080</t>
  </si>
  <si>
    <t>5081</t>
  </si>
  <si>
    <t>5082</t>
  </si>
  <si>
    <t>5084</t>
  </si>
  <si>
    <t>4836</t>
  </si>
  <si>
    <t>5085</t>
  </si>
  <si>
    <t>5086</t>
  </si>
  <si>
    <t>5087</t>
  </si>
  <si>
    <t>5088</t>
  </si>
  <si>
    <t>5090</t>
  </si>
  <si>
    <t>4837</t>
  </si>
  <si>
    <t>5091</t>
  </si>
  <si>
    <t>5092</t>
  </si>
  <si>
    <t>5093</t>
  </si>
  <si>
    <t>5094</t>
  </si>
  <si>
    <t>5096</t>
  </si>
  <si>
    <t>4838</t>
  </si>
  <si>
    <t>5097</t>
  </si>
  <si>
    <t>5098</t>
  </si>
  <si>
    <t>5099</t>
  </si>
  <si>
    <t>5100</t>
  </si>
  <si>
    <t>5102</t>
  </si>
  <si>
    <t>4839</t>
  </si>
  <si>
    <t>5103</t>
  </si>
  <si>
    <t>5104</t>
  </si>
  <si>
    <t>5105</t>
  </si>
  <si>
    <t>5106</t>
  </si>
  <si>
    <t>5108</t>
  </si>
  <si>
    <t>4840</t>
  </si>
  <si>
    <t>5109</t>
  </si>
  <si>
    <t>Exposition en cas de défaut (ECD) (1,4 *(CR + EPF))</t>
  </si>
  <si>
    <t>5110</t>
  </si>
  <si>
    <t>5111</t>
  </si>
  <si>
    <t>5112</t>
  </si>
  <si>
    <t>5114</t>
  </si>
  <si>
    <t>4841</t>
  </si>
  <si>
    <t>5115</t>
  </si>
  <si>
    <t>5116</t>
  </si>
  <si>
    <t>5117</t>
  </si>
  <si>
    <t>5118</t>
  </si>
  <si>
    <t>5120</t>
  </si>
  <si>
    <t>4842</t>
  </si>
  <si>
    <t>5121</t>
  </si>
  <si>
    <t>5122</t>
  </si>
  <si>
    <t>5123</t>
  </si>
  <si>
    <t>5124</t>
  </si>
  <si>
    <t>5126</t>
  </si>
  <si>
    <t>4843</t>
  </si>
  <si>
    <t>5127</t>
  </si>
  <si>
    <t>5128</t>
  </si>
  <si>
    <t>5129</t>
  </si>
  <si>
    <t>5130</t>
  </si>
  <si>
    <t>5132</t>
  </si>
  <si>
    <t>4844</t>
  </si>
  <si>
    <t>5133</t>
  </si>
  <si>
    <t>5134</t>
  </si>
  <si>
    <t>5135</t>
  </si>
  <si>
    <t>5136</t>
  </si>
  <si>
    <t>5138</t>
  </si>
  <si>
    <t>4845</t>
  </si>
  <si>
    <t>5139</t>
  </si>
  <si>
    <t>Contreparties centrales admissibles - Dérivés hors cote</t>
  </si>
  <si>
    <t>5140</t>
  </si>
  <si>
    <t>5141</t>
  </si>
  <si>
    <t>5142</t>
  </si>
  <si>
    <t>5143</t>
  </si>
  <si>
    <t>5145</t>
  </si>
  <si>
    <t>4846</t>
  </si>
  <si>
    <t>5146</t>
  </si>
  <si>
    <t>5147</t>
  </si>
  <si>
    <t>5148</t>
  </si>
  <si>
    <t>5149</t>
  </si>
  <si>
    <t>5150</t>
  </si>
  <si>
    <t>5152</t>
  </si>
  <si>
    <t>4847</t>
  </si>
  <si>
    <t>5153</t>
  </si>
  <si>
    <t>5154</t>
  </si>
  <si>
    <t>5155</t>
  </si>
  <si>
    <t>5156</t>
  </si>
  <si>
    <t>5157</t>
  </si>
  <si>
    <t>5159</t>
  </si>
  <si>
    <t>4848</t>
  </si>
  <si>
    <t>5160</t>
  </si>
  <si>
    <t>5161</t>
  </si>
  <si>
    <t>5162</t>
  </si>
  <si>
    <t>5163</t>
  </si>
  <si>
    <t>5164</t>
  </si>
  <si>
    <t>5166</t>
  </si>
  <si>
    <t>4849</t>
  </si>
  <si>
    <t>5167</t>
  </si>
  <si>
    <t>5168</t>
  </si>
  <si>
    <t>5169</t>
  </si>
  <si>
    <t>5170</t>
  </si>
  <si>
    <t>5171</t>
  </si>
  <si>
    <t>5173</t>
  </si>
  <si>
    <t>4850</t>
  </si>
  <si>
    <t>5174</t>
  </si>
  <si>
    <t>5175</t>
  </si>
  <si>
    <t>5176</t>
  </si>
  <si>
    <t>5177</t>
  </si>
  <si>
    <t>5178</t>
  </si>
  <si>
    <t>5180</t>
  </si>
  <si>
    <t>4851</t>
  </si>
  <si>
    <t>5181</t>
  </si>
  <si>
    <t>5182</t>
  </si>
  <si>
    <t>5183</t>
  </si>
  <si>
    <t>5184</t>
  </si>
  <si>
    <t>5185</t>
  </si>
  <si>
    <t>5187</t>
  </si>
  <si>
    <t>4852</t>
  </si>
  <si>
    <t>5188</t>
  </si>
  <si>
    <t>5189</t>
  </si>
  <si>
    <t>5190</t>
  </si>
  <si>
    <t>5191</t>
  </si>
  <si>
    <t>5192</t>
  </si>
  <si>
    <t>5194</t>
  </si>
  <si>
    <t>4853</t>
  </si>
  <si>
    <t>5195</t>
  </si>
  <si>
    <t>5196</t>
  </si>
  <si>
    <t>5197</t>
  </si>
  <si>
    <t>5198</t>
  </si>
  <si>
    <t>5199</t>
  </si>
  <si>
    <t>5201</t>
  </si>
  <si>
    <t>4854</t>
  </si>
  <si>
    <t>5202</t>
  </si>
  <si>
    <t>5203</t>
  </si>
  <si>
    <t>5204</t>
  </si>
  <si>
    <t>5205</t>
  </si>
  <si>
    <t>5206</t>
  </si>
  <si>
    <t>5208</t>
  </si>
  <si>
    <t>4855</t>
  </si>
  <si>
    <t>5209</t>
  </si>
  <si>
    <t>5210</t>
  </si>
  <si>
    <t>5211</t>
  </si>
  <si>
    <t>5212</t>
  </si>
  <si>
    <t>5213</t>
  </si>
  <si>
    <t>5215</t>
  </si>
  <si>
    <t>4856</t>
  </si>
  <si>
    <t>5216</t>
  </si>
  <si>
    <t>5217</t>
  </si>
  <si>
    <t>5218</t>
  </si>
  <si>
    <t>5219</t>
  </si>
  <si>
    <t>5220</t>
  </si>
  <si>
    <t>5222</t>
  </si>
  <si>
    <t>4857</t>
  </si>
  <si>
    <t>5223</t>
  </si>
  <si>
    <t>5224</t>
  </si>
  <si>
    <t>5225</t>
  </si>
  <si>
    <t>5226</t>
  </si>
  <si>
    <t>5227</t>
  </si>
  <si>
    <t>5229</t>
  </si>
  <si>
    <t>4858</t>
  </si>
  <si>
    <t>5230</t>
  </si>
  <si>
    <t>5231</t>
  </si>
  <si>
    <t>5232</t>
  </si>
  <si>
    <t>5233</t>
  </si>
  <si>
    <t>5234</t>
  </si>
  <si>
    <t>5236</t>
  </si>
  <si>
    <t>4859</t>
  </si>
  <si>
    <t>5237</t>
  </si>
  <si>
    <t>5238</t>
  </si>
  <si>
    <t>5239</t>
  </si>
  <si>
    <t>5240</t>
  </si>
  <si>
    <t>5241</t>
  </si>
  <si>
    <t>5243</t>
  </si>
  <si>
    <t>4860</t>
  </si>
  <si>
    <t>5244</t>
  </si>
  <si>
    <t>5245</t>
  </si>
  <si>
    <t>5246</t>
  </si>
  <si>
    <t>5247</t>
  </si>
  <si>
    <t>5248</t>
  </si>
  <si>
    <t>5250</t>
  </si>
  <si>
    <t>4861</t>
  </si>
  <si>
    <t>5251</t>
  </si>
  <si>
    <t>5252</t>
  </si>
  <si>
    <t>5253</t>
  </si>
  <si>
    <t>5254</t>
  </si>
  <si>
    <t>5255</t>
  </si>
  <si>
    <t>5257</t>
  </si>
  <si>
    <t>4862</t>
  </si>
  <si>
    <t>5258</t>
  </si>
  <si>
    <t>5259</t>
  </si>
  <si>
    <t>5260</t>
  </si>
  <si>
    <t>5261</t>
  </si>
  <si>
    <t>5262</t>
  </si>
  <si>
    <t>5264</t>
  </si>
  <si>
    <t>4863</t>
  </si>
  <si>
    <t>5265</t>
  </si>
  <si>
    <t>5266</t>
  </si>
  <si>
    <t>5267</t>
  </si>
  <si>
    <t>5268</t>
  </si>
  <si>
    <t>5269</t>
  </si>
  <si>
    <t>5271</t>
  </si>
  <si>
    <t>4864</t>
  </si>
  <si>
    <t>5272</t>
  </si>
  <si>
    <t>5273</t>
  </si>
  <si>
    <t>5274</t>
  </si>
  <si>
    <t>5275</t>
  </si>
  <si>
    <t>5276</t>
  </si>
  <si>
    <t>5278</t>
  </si>
  <si>
    <t>4865</t>
  </si>
  <si>
    <t>5279</t>
  </si>
  <si>
    <t>B(ii)</t>
  </si>
  <si>
    <t>Dérivés – _x000D_
Méthode des modèles internes</t>
  </si>
  <si>
    <t>Transactions assimilées à des pensions [1]</t>
  </si>
  <si>
    <t>5280</t>
  </si>
  <si>
    <t>5281</t>
  </si>
  <si>
    <t>5282</t>
  </si>
  <si>
    <t>5283</t>
  </si>
  <si>
    <t>5285</t>
  </si>
  <si>
    <t>4866</t>
  </si>
  <si>
    <t>Réservé à un usage futur</t>
  </si>
  <si>
    <t>5286</t>
  </si>
  <si>
    <t>5287</t>
  </si>
  <si>
    <t>5288</t>
  </si>
  <si>
    <t>5289</t>
  </si>
  <si>
    <t>5291</t>
  </si>
  <si>
    <t>4867</t>
  </si>
  <si>
    <t>5292</t>
  </si>
  <si>
    <t>EPA effective</t>
  </si>
  <si>
    <t xml:space="preserve">à l’aide du calibrage courant des paramètres </t>
  </si>
  <si>
    <t>5363</t>
  </si>
  <si>
    <t>à l'aide du calibrage des paramètres en période de crise</t>
  </si>
  <si>
    <t>5364</t>
  </si>
  <si>
    <t>EPA effective pour l'exigence de fonds propres au titre du risque de défaut</t>
  </si>
  <si>
    <t>5365</t>
  </si>
  <si>
    <t>Alpha</t>
  </si>
  <si>
    <t>5366</t>
  </si>
  <si>
    <t>Expositions en cas de défaut (EPA effective x alpha)</t>
  </si>
  <si>
    <t>5367</t>
  </si>
  <si>
    <t>5368</t>
  </si>
  <si>
    <t>Exposition en cas de défaut en circulation</t>
  </si>
  <si>
    <t>5369</t>
  </si>
  <si>
    <t>Contreparties centrales admissibles - Dérivés négociés en bourse</t>
  </si>
  <si>
    <t>5306</t>
  </si>
  <si>
    <t>5307</t>
  </si>
  <si>
    <t>5308</t>
  </si>
  <si>
    <t>5310</t>
  </si>
  <si>
    <t>4870</t>
  </si>
  <si>
    <t>5311</t>
  </si>
  <si>
    <t>5312</t>
  </si>
  <si>
    <t>5313</t>
  </si>
  <si>
    <t>5314</t>
  </si>
  <si>
    <t>5316</t>
  </si>
  <si>
    <t>4873</t>
  </si>
  <si>
    <t>5317</t>
  </si>
  <si>
    <t>à l’aide du calibrage courant des paramètres</t>
  </si>
  <si>
    <t>5377</t>
  </si>
  <si>
    <t>5378</t>
  </si>
  <si>
    <t>M ou N [2]</t>
  </si>
  <si>
    <t>5379</t>
  </si>
  <si>
    <t>5380</t>
  </si>
  <si>
    <t>5381</t>
  </si>
  <si>
    <t>Dérivés hors cote – _x000D_
Méthode des modèles internes (suite)</t>
  </si>
  <si>
    <t>5330</t>
  </si>
  <si>
    <t>5331</t>
  </si>
  <si>
    <t>5332</t>
  </si>
  <si>
    <t>5333</t>
  </si>
  <si>
    <t>5335</t>
  </si>
  <si>
    <t>4876</t>
  </si>
  <si>
    <t>5336</t>
  </si>
  <si>
    <t>5337</t>
  </si>
  <si>
    <t>5338</t>
  </si>
  <si>
    <t>5339</t>
  </si>
  <si>
    <t>5341</t>
  </si>
  <si>
    <t>4877</t>
  </si>
  <si>
    <t>5342</t>
  </si>
  <si>
    <t>5387</t>
  </si>
  <si>
    <t>5388</t>
  </si>
  <si>
    <t>U ou V [2]</t>
  </si>
  <si>
    <t>5389</t>
  </si>
  <si>
    <t>5390</t>
  </si>
  <si>
    <t>5391</t>
  </si>
  <si>
    <t>6073</t>
  </si>
  <si>
    <t>6074</t>
  </si>
  <si>
    <t>Le plus élevé de AC et de AD [2]</t>
  </si>
  <si>
    <t>6075</t>
  </si>
  <si>
    <t>6076</t>
  </si>
  <si>
    <t>6077</t>
  </si>
  <si>
    <t>6078</t>
  </si>
  <si>
    <t>Expositions en cas de défaut en circulation</t>
  </si>
  <si>
    <t>6079</t>
  </si>
  <si>
    <t>Limité aux transactions assimilables à des pensions modélisées accompagnées d'accords-cadres de compensation entre produits, y compris des dérivés hors cote. Les expositions brutes de ces transactions (c.-à-d. avant l'application de sûretés et de compensation) doivent être prises en compte dans le montant notionnel des dérivés hors cote, à l'intérieur des tableaux des catégories d'exposition.</t>
  </si>
  <si>
    <t>L'EPA effective pour l'exigence de fonds propres au titre du risque de défaut doit être basée sur la même méthode que l’EPA effective totale pour l'exigence de fonds propres au titre du risque de défaut en (d) Total (AE).</t>
  </si>
  <si>
    <t>Tableau 70.040 - Actifs pondérés en fonction du risque de crédit - Contreparties centrales</t>
  </si>
  <si>
    <t>A Expositions aux contreparties centrales admissibles</t>
  </si>
  <si>
    <t xml:space="preserve">Exposition (après déduction des sûretés) </t>
  </si>
  <si>
    <t>Expositions à la négociation (risque de défaut) - quand le plafond pour les actifs pondérés en fonction du risque n’est pas contraignant</t>
  </si>
  <si>
    <t>Dérivés négociés en bourse</t>
  </si>
  <si>
    <t>Expositions à la négociation d'un membre d'une chambre de compensation et de clients admissibles</t>
  </si>
  <si>
    <t>5481</t>
  </si>
  <si>
    <t>5482</t>
  </si>
  <si>
    <t>Expositions à la négociation d'autres clients</t>
  </si>
  <si>
    <t>5490</t>
  </si>
  <si>
    <t>5492</t>
  </si>
  <si>
    <t>Dérivés hors cote</t>
  </si>
  <si>
    <t>5499</t>
  </si>
  <si>
    <t>5502</t>
  </si>
  <si>
    <t>5504</t>
  </si>
  <si>
    <t>5510</t>
  </si>
  <si>
    <t>Cessions temporaires de titres</t>
  </si>
  <si>
    <t>5513</t>
  </si>
  <si>
    <t>5514</t>
  </si>
  <si>
    <t>5516</t>
  </si>
  <si>
    <t>5517</t>
  </si>
  <si>
    <t>Marge initiale distincte</t>
  </si>
  <si>
    <t>5519</t>
  </si>
  <si>
    <t>Marge initiale non distincte</t>
  </si>
  <si>
    <t>5521</t>
  </si>
  <si>
    <t>5524</t>
  </si>
  <si>
    <t>Total des expositions à la négociation</t>
  </si>
  <si>
    <t>5527</t>
  </si>
  <si>
    <t>5528</t>
  </si>
  <si>
    <t>Fonds de garantie - quand le plafond pour les actifs pondérés en fonction du risque n’est pas contraignant</t>
  </si>
  <si>
    <t>Contributions aux fonds de garantie non financées</t>
  </si>
  <si>
    <t>5529</t>
  </si>
  <si>
    <t>Contributions aux fonds de garantie financées au préalable</t>
  </si>
  <si>
    <t>5530</t>
  </si>
  <si>
    <t>5531</t>
  </si>
  <si>
    <t>Total des contributions aux fonds de garantie</t>
  </si>
  <si>
    <t>5532</t>
  </si>
  <si>
    <t>5533</t>
  </si>
  <si>
    <t>Expositions à la négociation et fonds de garantie
- quand le plafond pour les actifs pondérés en fonction du risque n’est pas contraignant</t>
  </si>
  <si>
    <t>Expositions à la négociation</t>
  </si>
  <si>
    <t>5635</t>
  </si>
  <si>
    <t>5636</t>
  </si>
  <si>
    <t>5637</t>
  </si>
  <si>
    <t>Contributions aux fonds de garantie *</t>
  </si>
  <si>
    <t>5638</t>
  </si>
  <si>
    <t>5640</t>
  </si>
  <si>
    <t>Total des actifs pondérés en fonction du risque au titre des expositions aux contreparties centrales admissibles</t>
  </si>
  <si>
    <t>5550</t>
  </si>
  <si>
    <t>** Si elle est modélisée, l'ECD des dérivés peut déjà tenir compte des sûretés.</t>
  </si>
  <si>
    <t>B  Contributions aux fonds de garantie à des contreparties centrales non admissibles</t>
  </si>
  <si>
    <t>5551</t>
  </si>
  <si>
    <t>5553</t>
  </si>
  <si>
    <t>5555</t>
  </si>
  <si>
    <t>C  Total  – Autres actifs pondérés en fonction du risque de crédit</t>
  </si>
  <si>
    <t>5511</t>
  </si>
  <si>
    <t>* Ces expositions sont déduites des fonds propres CET1 au tableau 20.010.</t>
  </si>
  <si>
    <t xml:space="preserve">   Expositions déduites des fonds propres CET1 (APD 5638+5551+5553).</t>
  </si>
  <si>
    <r>
      <rPr>
        <b/>
        <u/>
        <sz val="12"/>
        <color theme="1"/>
        <rFont val="Arial"/>
        <family val="2"/>
      </rPr>
      <t>Tableau 80.010 – APR – Rajustement de la valeur du crédit (RVC)</t>
    </r>
  </si>
  <si>
    <r>
      <rPr>
        <i/>
        <sz val="8"/>
        <color theme="1"/>
        <rFont val="Arial"/>
        <family val="2"/>
      </rPr>
      <t>En milliers de dollars</t>
    </r>
  </si>
  <si>
    <r>
      <rPr>
        <b/>
        <sz val="12"/>
        <color theme="1"/>
        <rFont val="Arial"/>
        <family val="2"/>
      </rPr>
      <t>Rajustement de la valeur du crédit (RVC) pour les dérivés bilatéraux hors cote</t>
    </r>
  </si>
  <si>
    <r>
      <rPr>
        <b/>
        <sz val="8"/>
        <rFont val="Arial"/>
        <family val="2"/>
      </rPr>
      <t>Exigence de fonds propres selon la formule réduite de l’approche AB-RVC</t>
    </r>
  </si>
  <si>
    <r>
      <rPr>
        <sz val="8"/>
        <rFont val="Arial"/>
        <family val="2"/>
      </rPr>
      <t>K_réduite (sans prise en compte des couvertures)</t>
    </r>
  </si>
  <si>
    <r>
      <rPr>
        <sz val="8"/>
        <rFont val="Arial"/>
        <family val="2"/>
      </rPr>
      <t>A</t>
    </r>
  </si>
  <si>
    <r>
      <rPr>
        <b/>
        <sz val="8"/>
        <rFont val="Arial"/>
        <family val="2"/>
      </rPr>
      <t>Exigence de fonds propres selon la formule complète de l’approche AB-RVC</t>
    </r>
  </si>
  <si>
    <r>
      <rPr>
        <sz val="8"/>
        <rFont val="Arial"/>
        <family val="2"/>
      </rPr>
      <t>B</t>
    </r>
  </si>
  <si>
    <r>
      <rPr>
        <sz val="8"/>
        <rFont val="Arial"/>
        <family val="2"/>
      </rPr>
      <t>K_couverte (prise en compte des couvertures admissibles)</t>
    </r>
  </si>
  <si>
    <r>
      <rPr>
        <sz val="8"/>
        <rFont val="Arial"/>
        <family val="2"/>
      </rPr>
      <t>C</t>
    </r>
  </si>
  <si>
    <r>
      <rPr>
        <sz val="8"/>
        <rFont val="Arial"/>
        <family val="2"/>
      </rPr>
      <t>K_complète</t>
    </r>
  </si>
  <si>
    <r>
      <rPr>
        <sz val="8"/>
        <rFont val="Arial"/>
        <family val="2"/>
      </rPr>
      <t>0,25*B+0,75*C</t>
    </r>
  </si>
  <si>
    <r>
      <rPr>
        <sz val="8"/>
        <rFont val="Arial"/>
        <family val="2"/>
      </rPr>
      <t>D</t>
    </r>
  </si>
  <si>
    <r>
      <rPr>
        <b/>
        <sz val="8"/>
        <rFont val="Arial"/>
        <family val="2"/>
      </rPr>
      <t>Exigence de fonds propres selon l’approche AS-RVC</t>
    </r>
  </si>
  <si>
    <t>Exigence de fonds propres pour les ensembles de compensation en vertu de l’approche AS-RVC</t>
  </si>
  <si>
    <t>Delta</t>
  </si>
  <si>
    <t>Véga</t>
  </si>
  <si>
    <r>
      <rPr>
        <sz val="8"/>
        <rFont val="Arial"/>
        <family val="2"/>
      </rPr>
      <t>Taux d’intérêt</t>
    </r>
  </si>
  <si>
    <r>
      <rPr>
        <sz val="8"/>
        <rFont val="Arial"/>
        <family val="2"/>
      </rPr>
      <t>Change</t>
    </r>
  </si>
  <si>
    <r>
      <rPr>
        <sz val="8"/>
        <rFont val="Arial"/>
        <family val="2"/>
      </rPr>
      <t>Écarts de taux de contrepartie</t>
    </r>
  </si>
  <si>
    <r>
      <rPr>
        <sz val="8"/>
        <rFont val="Arial"/>
        <family val="2"/>
      </rPr>
      <t>Écarts de taux de référence</t>
    </r>
  </si>
  <si>
    <r>
      <rPr>
        <sz val="8"/>
        <rFont val="Arial"/>
        <family val="2"/>
      </rPr>
      <t>Actions</t>
    </r>
  </si>
  <si>
    <r>
      <rPr>
        <sz val="8"/>
        <rFont val="Arial"/>
        <family val="2"/>
      </rPr>
      <t>Produit de base</t>
    </r>
  </si>
  <si>
    <r>
      <rPr>
        <sz val="8"/>
        <rFont val="Arial"/>
        <family val="2"/>
      </rPr>
      <t>Total</t>
    </r>
  </si>
  <si>
    <r>
      <rPr>
        <sz val="8"/>
        <rFont val="Arial"/>
        <family val="2"/>
      </rPr>
      <t>E</t>
    </r>
  </si>
  <si>
    <r>
      <rPr>
        <sz val="8"/>
        <rFont val="Arial"/>
        <family val="2"/>
      </rPr>
      <t>Exigences de fonds propres relatives aux ensembles de compensation exemptés calculées selon l’approche AB-RVC</t>
    </r>
  </si>
  <si>
    <t>K_réduite (sans prise en compte des couvertures)</t>
  </si>
  <si>
    <t>Exigences de fonds propres pour les ensembles de compensation établis qui utilisent la méthode AB-RVC dans son intégralité</t>
  </si>
  <si>
    <r>
      <rPr>
        <sz val="8"/>
        <rFont val="Arial"/>
        <family val="2"/>
      </rPr>
      <t>F</t>
    </r>
  </si>
  <si>
    <r>
      <rPr>
        <sz val="8"/>
        <rFont val="Arial"/>
        <family val="2"/>
      </rPr>
      <t>G</t>
    </r>
  </si>
  <si>
    <t>0.25*F+0.75*G or L</t>
  </si>
  <si>
    <r>
      <rPr>
        <sz val="8"/>
        <rFont val="Arial"/>
        <family val="2"/>
      </rPr>
      <t>H</t>
    </r>
  </si>
  <si>
    <r>
      <t xml:space="preserve">Exigence de fonds propres pour les institutions dont les expositions </t>
    </r>
    <r>
      <rPr>
        <sz val="8"/>
        <color theme="1"/>
        <rFont val="Arial"/>
        <family val="2"/>
      </rPr>
      <t>au titre du risque lié au RVC ne sont</t>
    </r>
    <r>
      <rPr>
        <sz val="8"/>
        <color theme="1"/>
        <rFont val="Calibri"/>
        <family val="2"/>
        <scheme val="minor"/>
      </rPr>
      <t xml:space="preserve"> pas importantes et qui optent pour un autre traitement</t>
    </r>
  </si>
  <si>
    <r>
      <rPr>
        <sz val="8"/>
        <rFont val="Arial"/>
        <family val="2"/>
      </rPr>
      <t>I</t>
    </r>
  </si>
  <si>
    <r>
      <rPr>
        <sz val="8"/>
        <rFont val="Arial"/>
        <family val="2"/>
      </rPr>
      <t>Montant notionnel agrégé des dérivés non compensés centralement</t>
    </r>
  </si>
  <si>
    <r>
      <rPr>
        <b/>
        <sz val="8"/>
        <rFont val="Arial"/>
        <family val="2"/>
      </rPr>
      <t>Exigence de fonds propres globale au titre du RVC</t>
    </r>
  </si>
  <si>
    <r>
      <rPr>
        <sz val="8"/>
        <color theme="1"/>
        <rFont val="Arial"/>
        <family val="2"/>
      </rPr>
      <t>soit 0,65*A+0,65*D+E+0,65*H ou I</t>
    </r>
  </si>
  <si>
    <r>
      <rPr>
        <sz val="8"/>
        <rFont val="Arial"/>
        <family val="2"/>
      </rPr>
      <t>J</t>
    </r>
  </si>
  <si>
    <r>
      <rPr>
        <sz val="8"/>
        <color theme="1"/>
        <rFont val="Arial"/>
        <family val="2"/>
      </rPr>
      <t>Total des actifs pondérés en fonction du risque lié au RVC</t>
    </r>
  </si>
  <si>
    <r>
      <rPr>
        <sz val="8"/>
        <color theme="1"/>
        <rFont val="Arial"/>
        <family val="2"/>
      </rPr>
      <t>J x 12,5</t>
    </r>
  </si>
  <si>
    <r>
      <rPr>
        <sz val="7"/>
        <color theme="1"/>
        <rFont val="Arial"/>
        <family val="2"/>
      </rPr>
      <t>5479</t>
    </r>
  </si>
  <si>
    <r>
      <rPr>
        <sz val="8"/>
        <color theme="1"/>
        <rFont val="Arial"/>
        <family val="2"/>
      </rPr>
      <t>K</t>
    </r>
  </si>
  <si>
    <r>
      <rPr>
        <i/>
        <sz val="8"/>
        <rFont val="Arial"/>
        <family val="2"/>
      </rPr>
      <t>En milliers de dollars</t>
    </r>
  </si>
  <si>
    <r>
      <rPr>
        <b/>
        <sz val="10"/>
        <rFont val="Arial"/>
        <family val="2"/>
      </rPr>
      <t>A Exigences des modèles internes</t>
    </r>
  </si>
  <si>
    <r>
      <rPr>
        <b/>
        <sz val="10"/>
        <rFont val="Arial"/>
        <family val="2"/>
      </rPr>
      <t>Manque à gagner prévu pour risques modélisables</t>
    </r>
  </si>
  <si>
    <r>
      <rPr>
        <i/>
        <sz val="8"/>
        <rFont val="Arial"/>
        <family val="2"/>
      </rPr>
      <t>Montant consolidé du manque à gagner prévu pour risques modélisables, à l’intervalle de confiance de 97,5 % :</t>
    </r>
  </si>
  <si>
    <r>
      <rPr>
        <sz val="8"/>
        <rFont val="Arial"/>
        <family val="2"/>
      </rPr>
      <t>À la date de déclaration :</t>
    </r>
  </si>
  <si>
    <r>
      <rPr>
        <sz val="8"/>
        <rFont val="Arial"/>
        <family val="2"/>
      </rPr>
      <t>Total du manque à gagner prévu (avec avantage de diversification complet)</t>
    </r>
  </si>
  <si>
    <r>
      <rPr>
        <sz val="8"/>
        <rFont val="Arial"/>
        <family val="2"/>
      </rPr>
      <t>Manque à gagner prévu modélisé au niveau de la catégorie du risque de taux d’intérêt</t>
    </r>
  </si>
  <si>
    <r>
      <rPr>
        <sz val="8"/>
        <rFont val="Arial"/>
        <family val="2"/>
      </rPr>
      <t>Manque à gagner prévu modélisé au niveau de la catégorie du risque d’écart de rendement</t>
    </r>
  </si>
  <si>
    <r>
      <rPr>
        <sz val="8"/>
        <rFont val="Arial"/>
        <family val="2"/>
      </rPr>
      <t>Manque à gagner prévu modélisé au niveau de la catégorie du risque lié aux actions</t>
    </r>
  </si>
  <si>
    <r>
      <rPr>
        <sz val="8"/>
        <rFont val="Arial"/>
        <family val="2"/>
      </rPr>
      <t>Manque à gagner prévu modélisé au niveau de la catégorie du risque de change</t>
    </r>
  </si>
  <si>
    <r>
      <rPr>
        <sz val="8"/>
        <rFont val="Arial"/>
        <family val="2"/>
      </rPr>
      <t>Manque à gagner prévu modélisé au niveau de la catégorie du risque lié aux produits de base</t>
    </r>
  </si>
  <si>
    <r>
      <rPr>
        <sz val="8"/>
        <rFont val="Arial"/>
        <family val="2"/>
      </rPr>
      <t xml:space="preserve">Total du manque à gagner prévu à la date de déclaration </t>
    </r>
  </si>
  <si>
    <r>
      <rPr>
        <sz val="8"/>
        <rFont val="Arial"/>
        <family val="2"/>
      </rPr>
      <t>Moyenne sur 60 jours :</t>
    </r>
  </si>
  <si>
    <r>
      <rPr>
        <sz val="8"/>
        <rFont val="Arial"/>
        <family val="2"/>
      </rPr>
      <t xml:space="preserve">Total du manque à gagner prévu – moyenne sur 60 jours </t>
    </r>
  </si>
  <si>
    <r>
      <rPr>
        <b/>
        <sz val="10"/>
        <rFont val="Arial"/>
        <family val="2"/>
      </rPr>
      <t>Manque à gagner prévu en période de tensions pour risques non modélisables</t>
    </r>
  </si>
  <si>
    <t>Montant consolidé du manque à gagner en période de tensions pour risques non modélisables à l’équivalent de l’intervalle de confiance de 97,5 % :</t>
  </si>
  <si>
    <r>
      <rPr>
        <sz val="8"/>
        <rFont val="Arial"/>
        <family val="2"/>
      </rPr>
      <t>Total du manque à gagner prévu en période de tensions (avec avantage de diversification prescrit)</t>
    </r>
  </si>
  <si>
    <r>
      <rPr>
        <sz val="8"/>
        <rFont val="Arial"/>
        <family val="2"/>
      </rPr>
      <t>Manque à gagner prévu modélisé au niveau de la catégorie du risque d’écart de rendement idiosyncrasique</t>
    </r>
  </si>
  <si>
    <r>
      <rPr>
        <sz val="8"/>
        <rFont val="Arial"/>
        <family val="2"/>
      </rPr>
      <t>Manque à gagner prévu modélisé au niveau de la catégorie du risque lié aux actions idiosyncrasique</t>
    </r>
  </si>
  <si>
    <r>
      <rPr>
        <sz val="8"/>
        <rFont val="Arial"/>
        <family val="2"/>
      </rPr>
      <t>Manque à gagner prévu modélisé au niveau de la catégorie du risque non idiosyncrasique</t>
    </r>
  </si>
  <si>
    <r>
      <rPr>
        <sz val="8"/>
        <rFont val="Arial"/>
        <family val="2"/>
      </rPr>
      <t>Multiplicateur pour les risques modélisables (base de 1,5)</t>
    </r>
  </si>
  <si>
    <r>
      <rPr>
        <sz val="8"/>
        <rFont val="Arial"/>
        <family val="2"/>
      </rPr>
      <t>Multiplicateur pour les risques non modélisables (base de 1)</t>
    </r>
  </si>
  <si>
    <r>
      <rPr>
        <b/>
        <sz val="8"/>
        <rFont val="Arial"/>
        <family val="2"/>
      </rPr>
      <t>Exigence au titre des risques modélisables et non modélisables</t>
    </r>
  </si>
  <si>
    <t>Greater of (A+O) and (Q x N+RxP)</t>
  </si>
  <si>
    <t>Fonds propres au titre du risque de défaut (DRC) modélisé</t>
  </si>
  <si>
    <r>
      <rPr>
        <b/>
        <sz val="10"/>
        <rFont val="Arial"/>
        <family val="2"/>
      </rPr>
      <t>Supplément de fonds propres pour les pupitres de la zone jaune</t>
    </r>
  </si>
  <si>
    <r>
      <rPr>
        <sz val="8"/>
        <rFont val="Arial"/>
        <family val="2"/>
      </rPr>
      <t>Somme des exigences de fonds propres en vertu de l’approche standard pour tous les pupitres de la zone jaune ou verte</t>
    </r>
  </si>
  <si>
    <r>
      <rPr>
        <sz val="8"/>
        <rFont val="Arial"/>
        <family val="2"/>
      </rPr>
      <t>Somme des exigences de fonds propres en vertu de l’approche standard pour tous les pupitres de la zone jaune</t>
    </r>
  </si>
  <si>
    <r>
      <rPr>
        <sz val="8"/>
        <rFont val="Arial"/>
        <family val="2"/>
      </rPr>
      <t>Exigences de fonds propres en vertu de l’approche standard pour tous les pupitres de la zone jaune et verte avec diversification</t>
    </r>
  </si>
  <si>
    <r>
      <t>Multiplicateur pour supplément de fonds propres (</t>
    </r>
    <r>
      <rPr>
        <i/>
        <sz val="8"/>
        <rFont val="Arial"/>
        <family val="2"/>
      </rPr>
      <t>k</t>
    </r>
    <r>
      <rPr>
        <sz val="8"/>
        <rFont val="Arial"/>
        <family val="2"/>
      </rPr>
      <t>)</t>
    </r>
  </si>
  <si>
    <t>0.5xV/U</t>
  </si>
  <si>
    <r>
      <rPr>
        <b/>
        <sz val="8"/>
        <rFont val="Arial"/>
        <family val="2"/>
      </rPr>
      <t>Supplément de fonds propres pour les pupitres de la zone jaune</t>
    </r>
  </si>
  <si>
    <t>Greater of zero and X x (W-S-T)</t>
  </si>
  <si>
    <r>
      <rPr>
        <b/>
        <sz val="8"/>
        <rFont val="Arial"/>
        <family val="2"/>
      </rPr>
      <t>Exigence de fonds propres globale des modèles internes</t>
    </r>
  </si>
  <si>
    <r>
      <rPr>
        <sz val="8"/>
        <rFont val="Arial"/>
        <family val="2"/>
      </rPr>
      <t>Z</t>
    </r>
  </si>
  <si>
    <r>
      <rPr>
        <b/>
        <sz val="8"/>
        <rFont val="Arial"/>
        <family val="2"/>
      </rPr>
      <t>Seuil de couverture des modèles internes</t>
    </r>
  </si>
  <si>
    <t>AR/AQ</t>
  </si>
  <si>
    <r>
      <rPr>
        <b/>
        <sz val="10"/>
        <rFont val="Arial"/>
        <family val="2"/>
      </rPr>
      <t xml:space="preserve">B Exigences pour les pupitres en vertu de l’approche standard </t>
    </r>
  </si>
  <si>
    <r>
      <rPr>
        <b/>
        <sz val="10"/>
        <rFont val="Arial"/>
        <family val="2"/>
      </rPr>
      <t>B(i) Méthode des sensibilités</t>
    </r>
  </si>
  <si>
    <r>
      <rPr>
        <sz val="8"/>
        <rFont val="Arial"/>
        <family val="2"/>
      </rPr>
      <t>Exigence de fonds propres :</t>
    </r>
  </si>
  <si>
    <r>
      <rPr>
        <sz val="8"/>
        <rFont val="Arial"/>
        <family val="2"/>
      </rPr>
      <t>Delta</t>
    </r>
  </si>
  <si>
    <r>
      <rPr>
        <sz val="8"/>
        <rFont val="Arial"/>
        <family val="2"/>
      </rPr>
      <t>Véga</t>
    </r>
  </si>
  <si>
    <r>
      <rPr>
        <sz val="8"/>
        <rFont val="Arial"/>
        <family val="2"/>
      </rPr>
      <t>Courbure</t>
    </r>
  </si>
  <si>
    <r>
      <rPr>
        <sz val="8"/>
        <rFont val="Arial"/>
        <family val="2"/>
      </rPr>
      <t>Scénario de corrélation élevée</t>
    </r>
  </si>
  <si>
    <t>Risque de taux d’intérêt global (GIRR): non-IRT</t>
  </si>
  <si>
    <r>
      <rPr>
        <sz val="8"/>
        <rFont val="Arial"/>
        <family val="2"/>
      </rPr>
      <t>Risque d’écart de rendement (CSR) : hors titrisation</t>
    </r>
  </si>
  <si>
    <r>
      <rPr>
        <sz val="8"/>
        <rFont val="Arial"/>
        <family val="2"/>
      </rPr>
      <t>CSR : titrisations (portefeuille de négociation non corrélé)</t>
    </r>
  </si>
  <si>
    <r>
      <rPr>
        <sz val="8"/>
        <rFont val="Arial"/>
        <family val="2"/>
      </rPr>
      <t>CSR : titrisations (portefeuille de négociation en corrélation)</t>
    </r>
  </si>
  <si>
    <r>
      <rPr>
        <sz val="8"/>
        <rFont val="Arial"/>
        <family val="2"/>
      </rPr>
      <t>Risque lié aux actions</t>
    </r>
  </si>
  <si>
    <r>
      <rPr>
        <sz val="8"/>
        <rFont val="Arial"/>
        <family val="2"/>
      </rPr>
      <t>Risque lié aux produits de base</t>
    </r>
  </si>
  <si>
    <r>
      <rPr>
        <sz val="8"/>
        <rFont val="Arial"/>
        <family val="2"/>
      </rPr>
      <t>Risque de change</t>
    </r>
  </si>
  <si>
    <t>Risque lié aux crypto-actifs (groupe 2a)</t>
  </si>
  <si>
    <r>
      <rPr>
        <sz val="8"/>
        <rFont val="Arial"/>
        <family val="2"/>
      </rPr>
      <t>AB</t>
    </r>
  </si>
  <si>
    <r>
      <rPr>
        <sz val="8"/>
        <rFont val="Arial"/>
        <family val="2"/>
      </rPr>
      <t>Scénario de corrélation moyenne</t>
    </r>
  </si>
  <si>
    <r>
      <rPr>
        <sz val="8"/>
        <rFont val="Arial"/>
        <family val="2"/>
      </rPr>
      <t>AC</t>
    </r>
  </si>
  <si>
    <r>
      <rPr>
        <sz val="8"/>
        <rFont val="Arial"/>
        <family val="2"/>
      </rPr>
      <t>Scénario de faible corrélation</t>
    </r>
  </si>
  <si>
    <r>
      <rPr>
        <sz val="8"/>
        <rFont val="Arial"/>
        <family val="2"/>
      </rPr>
      <t>AD</t>
    </r>
  </si>
  <si>
    <t>Scénario de corrélation élevée</t>
  </si>
  <si>
    <t>Risque de taux d’intérêt global (GIRR): IRT</t>
  </si>
  <si>
    <t>Scénario de corrélation moyenne</t>
  </si>
  <si>
    <t>Scénario de faible corrélation</t>
  </si>
  <si>
    <r>
      <rPr>
        <sz val="8"/>
        <rFont val="Arial"/>
        <family val="2"/>
      </rPr>
      <t>Exigence de fonds propres du scénario en question</t>
    </r>
  </si>
  <si>
    <t>max(AB,AC,AD)+max(AT,AU,AV)</t>
  </si>
  <si>
    <r>
      <rPr>
        <sz val="8"/>
        <rFont val="Arial"/>
        <family val="2"/>
      </rPr>
      <t>AE</t>
    </r>
  </si>
  <si>
    <r>
      <rPr>
        <b/>
        <sz val="10"/>
        <rFont val="Arial"/>
        <family val="2"/>
      </rPr>
      <t>B(ii) Exigence de fonds propres au titre du risque de défaut</t>
    </r>
  </si>
  <si>
    <r>
      <rPr>
        <sz val="8"/>
        <rFont val="Arial"/>
        <family val="2"/>
      </rPr>
      <t>Exigence de fonds propres au titre du risque de défaut</t>
    </r>
  </si>
  <si>
    <r>
      <rPr>
        <sz val="8"/>
        <rFont val="Arial"/>
        <family val="2"/>
      </rPr>
      <t>AF</t>
    </r>
  </si>
  <si>
    <r>
      <rPr>
        <sz val="8"/>
        <rFont val="Arial"/>
        <family val="2"/>
      </rPr>
      <t>Risque de défaut des portefeuilles hors titrisation</t>
    </r>
  </si>
  <si>
    <r>
      <rPr>
        <sz val="8"/>
        <rFont val="Arial"/>
        <family val="2"/>
      </rPr>
      <t>Entreprises</t>
    </r>
  </si>
  <si>
    <r>
      <rPr>
        <sz val="8"/>
        <rFont val="Arial"/>
        <family val="2"/>
      </rPr>
      <t>Emprunteurs souverains</t>
    </r>
  </si>
  <si>
    <r>
      <rPr>
        <sz val="8"/>
        <rFont val="Arial"/>
        <family val="2"/>
      </rPr>
      <t>Collectivités locales</t>
    </r>
  </si>
  <si>
    <r>
      <rPr>
        <sz val="8"/>
        <rFont val="Arial"/>
        <family val="2"/>
      </rPr>
      <t>Risque de défaut des portefeuilles de titrisation (portefeuille de négociation en corrélation)</t>
    </r>
  </si>
  <si>
    <r>
      <rPr>
        <sz val="8"/>
        <rFont val="Arial"/>
        <family val="2"/>
      </rPr>
      <t>Risque de défaut des portefeuilles de titrisation (portefeuille de négociation non corrélé)</t>
    </r>
  </si>
  <si>
    <r>
      <rPr>
        <b/>
        <sz val="10"/>
        <rFont val="Arial"/>
        <family val="2"/>
      </rPr>
      <t>B(iii) Majoration pour risque résiduel</t>
    </r>
  </si>
  <si>
    <r>
      <rPr>
        <sz val="8"/>
        <rFont val="Arial"/>
        <family val="2"/>
      </rPr>
      <t>Risque résiduel pour remboursement anticipé</t>
    </r>
  </si>
  <si>
    <r>
      <rPr>
        <sz val="8"/>
        <rFont val="Arial"/>
        <family val="2"/>
      </rPr>
      <t>AG</t>
    </r>
  </si>
  <si>
    <r>
      <rPr>
        <sz val="8"/>
        <rFont val="Arial"/>
        <family val="2"/>
      </rPr>
      <t>Majoration pour risque résiduel (à l’exclusion des remboursements anticipés)</t>
    </r>
  </si>
  <si>
    <r>
      <rPr>
        <sz val="8"/>
        <rFont val="Arial"/>
        <family val="2"/>
      </rPr>
      <t>AH</t>
    </r>
  </si>
  <si>
    <r>
      <rPr>
        <sz val="8"/>
        <rFont val="Arial"/>
        <family val="2"/>
      </rPr>
      <t>Risque lié à un sous-jacent exotique</t>
    </r>
  </si>
  <si>
    <r>
      <rPr>
        <sz val="8"/>
        <rFont val="Arial"/>
        <family val="2"/>
      </rPr>
      <t>Autre</t>
    </r>
  </si>
  <si>
    <r>
      <rPr>
        <b/>
        <sz val="8"/>
        <rFont val="Arial"/>
        <family val="2"/>
      </rPr>
      <t>Exigence de fonds propres globale en vertu de l’approche standard pour les pupitres</t>
    </r>
  </si>
  <si>
    <t>AE+AF+AG+AH</t>
  </si>
  <si>
    <r>
      <rPr>
        <sz val="8"/>
        <rFont val="Arial"/>
        <family val="2"/>
      </rPr>
      <t>AI</t>
    </r>
  </si>
  <si>
    <r>
      <rPr>
        <b/>
        <sz val="10"/>
        <rFont val="Arial"/>
        <family val="2"/>
      </rPr>
      <t>C – Exigences de fonds propres au titre du risque de marché en vertu de l’approche standard</t>
    </r>
  </si>
  <si>
    <r>
      <rPr>
        <b/>
        <sz val="10"/>
        <rFont val="Arial"/>
        <family val="2"/>
      </rPr>
      <t>C(i) Méthode des sensibilités</t>
    </r>
  </si>
  <si>
    <r>
      <rPr>
        <sz val="8"/>
        <rFont val="Arial"/>
        <family val="2"/>
      </rPr>
      <t>AJ</t>
    </r>
  </si>
  <si>
    <r>
      <rPr>
        <sz val="8"/>
        <rFont val="Arial"/>
        <family val="2"/>
      </rPr>
      <t>AK</t>
    </r>
  </si>
  <si>
    <r>
      <rPr>
        <sz val="8"/>
        <rFont val="Arial"/>
        <family val="2"/>
      </rPr>
      <t>AL</t>
    </r>
  </si>
  <si>
    <t>max(AJ,AK,AL)+max(AW,AX,AY)</t>
  </si>
  <si>
    <r>
      <rPr>
        <sz val="8"/>
        <rFont val="Arial"/>
        <family val="2"/>
      </rPr>
      <t>AM</t>
    </r>
  </si>
  <si>
    <r>
      <rPr>
        <b/>
        <sz val="10"/>
        <rFont val="Arial"/>
        <family val="2"/>
      </rPr>
      <t>C(ii) Exigences de fonds propres au titre du risque de défaut</t>
    </r>
  </si>
  <si>
    <r>
      <rPr>
        <b/>
        <sz val="10"/>
        <rFont val="Arial"/>
        <family val="2"/>
      </rPr>
      <t>C(iii) Majoration pour risque résiduel</t>
    </r>
  </si>
  <si>
    <r>
      <rPr>
        <sz val="8"/>
        <rFont val="Arial"/>
        <family val="2"/>
      </rPr>
      <t>AN</t>
    </r>
  </si>
  <si>
    <r>
      <rPr>
        <sz val="8"/>
        <rFont val="Arial"/>
        <family val="2"/>
      </rPr>
      <t>AO</t>
    </r>
  </si>
  <si>
    <r>
      <rPr>
        <b/>
        <sz val="8"/>
        <rFont val="Arial"/>
        <family val="2"/>
      </rPr>
      <t>Exigence de fonds propres globale en vertu de l’approche standard</t>
    </r>
  </si>
  <si>
    <t>AM+AN+AO+AP</t>
  </si>
  <si>
    <r>
      <rPr>
        <sz val="8"/>
        <rFont val="Arial"/>
        <family val="2"/>
      </rPr>
      <t>AQ</t>
    </r>
  </si>
  <si>
    <r>
      <rPr>
        <b/>
        <sz val="8"/>
        <rFont val="Arial"/>
        <family val="2"/>
      </rPr>
      <t>Exigence de fonds propres globale en vertu de l’approche standard pour tous les pupitres visés</t>
    </r>
  </si>
  <si>
    <r>
      <rPr>
        <sz val="8"/>
        <rFont val="Arial"/>
        <family val="2"/>
      </rPr>
      <t>AR</t>
    </r>
  </si>
  <si>
    <r>
      <rPr>
        <b/>
        <sz val="10"/>
        <rFont val="Arial"/>
        <family val="2"/>
      </rPr>
      <t>D Couvertures de rajustement de valeur autorisées à être exclues des exigences au titre du risque de marché</t>
    </r>
  </si>
  <si>
    <t>Exigence de fonds propres en vertu de l’AS pour les instruments couvrant les rajustements de la valeur du crédit</t>
  </si>
  <si>
    <r>
      <rPr>
        <sz val="8"/>
        <rFont val="Arial"/>
        <family val="2"/>
      </rPr>
      <t>Exigence de fonds propres en vertu de l’AS pour les instruments couvrant les rajustements de la valeur du financement</t>
    </r>
  </si>
  <si>
    <r>
      <rPr>
        <sz val="8"/>
        <rFont val="Arial"/>
        <family val="2"/>
      </rPr>
      <t>Exigence de fonds propres en vertu de l’AS pour les instruments couvrant les rajustements de la valeur des sûretés</t>
    </r>
  </si>
  <si>
    <t>Exigence de fonds propres en vertu de l’AS pour les couvertures du rajustement de la valeur du financement au titre de l'écart de financement qui ne font pas l'objet d'une exemption</t>
  </si>
  <si>
    <r>
      <rPr>
        <b/>
        <sz val="10"/>
        <rFont val="Arial"/>
        <family val="2"/>
      </rPr>
      <t>E Total des exigences minimales de fonds propres au titre du risque de marché (à l’exclusion des déductions)</t>
    </r>
  </si>
  <si>
    <t>min(Z+AI,AQ)+max(0,S+T-U) + AS</t>
  </si>
  <si>
    <r>
      <rPr>
        <b/>
        <sz val="10"/>
        <rFont val="Arial"/>
        <family val="2"/>
      </rPr>
      <t>F Rajustement de la valeur des positions peu liquides</t>
    </r>
  </si>
  <si>
    <r>
      <rPr>
        <sz val="8"/>
        <rFont val="Arial"/>
        <family val="2"/>
      </rPr>
      <t>Déduction des fonds propres de catégorie 1 sous forme d’actions au titre des ajustements des évaluations liées à des positions moins liquides</t>
    </r>
  </si>
  <si>
    <r>
      <rPr>
        <sz val="8"/>
        <rFont val="Arial"/>
        <family val="2"/>
      </rPr>
      <t>BU</t>
    </r>
  </si>
  <si>
    <r>
      <rPr>
        <b/>
        <sz val="10"/>
        <rFont val="Arial"/>
        <family val="2"/>
      </rPr>
      <t>G Exigence de fonds propres au titre des transferts entre portefeuilles réglementaires</t>
    </r>
  </si>
  <si>
    <r>
      <rPr>
        <sz val="8"/>
        <color theme="1"/>
        <rFont val="Arial"/>
        <family val="2"/>
      </rPr>
      <t>Exigence de fonds propres au titre des transferts entre le portefeuille de négociation et le portefeuille bancaire</t>
    </r>
  </si>
  <si>
    <r>
      <rPr>
        <sz val="8"/>
        <color theme="1"/>
        <rFont val="Arial"/>
        <family val="2"/>
      </rPr>
      <t>AS</t>
    </r>
  </si>
  <si>
    <t xml:space="preserve">Fonds propres CET1 ajustés après la déduction liée à un seuil affectée </t>
  </si>
  <si>
    <t>Total des déductions des fonds propres CET1 ajustés après la déduction liée à un seuil affectée</t>
  </si>
  <si>
    <t xml:space="preserve">Fonds propres CET1 ajustés après les déductions liées à un seuil affectée et individuelle </t>
  </si>
  <si>
    <t xml:space="preserve">Total des déductions des fonds propres CET1 ajustés  après les déductions liées à un seuil affectée et individuelle </t>
  </si>
  <si>
    <t xml:space="preserve">Fonds propres CET1 ajustés après les déductions liées à un seuil affectée, individuelle et de panier </t>
  </si>
  <si>
    <t>DP</t>
  </si>
  <si>
    <t>Déduire :</t>
  </si>
  <si>
    <t>(A + G) du tableau 10.100</t>
  </si>
  <si>
    <t>DQ</t>
  </si>
  <si>
    <t>DP - DQ</t>
  </si>
  <si>
    <t>40,250a</t>
  </si>
  <si>
    <t>40,250b</t>
  </si>
  <si>
    <t>Expositions sur l'AATCB - Immobilier commercial</t>
  </si>
  <si>
    <t>B + C du Tableau 40.280 + A du Tableau 50.290</t>
  </si>
  <si>
    <t>15 % coté court terme</t>
  </si>
  <si>
    <t>B + C + D du Tableau 60.010 + B + C + D du Tableau 60.020</t>
  </si>
  <si>
    <t>SECTION À SUPPRIMER</t>
  </si>
  <si>
    <t>Montant déduit</t>
  </si>
  <si>
    <r>
      <t xml:space="preserve">A du Tableau </t>
    </r>
    <r>
      <rPr>
        <sz val="8"/>
        <color rgb="FFFF0000"/>
        <rFont val="Arial"/>
        <family val="2"/>
      </rPr>
      <t>60.010</t>
    </r>
    <r>
      <rPr>
        <sz val="8"/>
        <rFont val="Arial"/>
        <family val="2"/>
      </rPr>
      <t xml:space="preserve"> + A du Tableau </t>
    </r>
    <r>
      <rPr>
        <sz val="8"/>
        <color rgb="FFFF0000"/>
        <rFont val="Arial"/>
        <family val="2"/>
      </rPr>
      <t>60.020</t>
    </r>
  </si>
  <si>
    <r>
      <t>Expositions sur l'acquisition et l'aménagement de terrains et la construction de bâtiments (AATCB), à l'exclusion de l'ICFV</t>
    </r>
    <r>
      <rPr>
        <u/>
        <sz val="11"/>
        <rFont val="Calibri"/>
        <family val="2"/>
        <scheme val="minor"/>
      </rPr>
      <t xml:space="preserve"> - Immobilier résidentiel</t>
    </r>
  </si>
  <si>
    <t>Tableau 40.250a - Approche standard - Actifs pondérés en fonction du risque de crédit</t>
  </si>
  <si>
    <r>
      <t xml:space="preserve">Total </t>
    </r>
    <r>
      <rPr>
        <strike/>
        <sz val="8"/>
        <color rgb="FFFF0000"/>
        <rFont val="Arial"/>
        <family val="2"/>
      </rPr>
      <t>(700)</t>
    </r>
  </si>
  <si>
    <t>Tableau 40.250b - Approche standard - Actifs pondérés en fonction du risque de crédit</t>
  </si>
  <si>
    <r>
      <rPr>
        <strike/>
        <sz val="8"/>
        <color rgb="FFFF0000"/>
        <rFont val="Arial"/>
        <family val="2"/>
      </rPr>
      <t xml:space="preserve">100% (712) </t>
    </r>
    <r>
      <rPr>
        <sz val="8"/>
        <color rgb="FFFF0000"/>
        <rFont val="Arial"/>
        <family val="2"/>
      </rPr>
      <t>(À SUPPRIMER)</t>
    </r>
  </si>
  <si>
    <r>
      <rPr>
        <strike/>
        <sz val="8"/>
        <color rgb="FFFF0000"/>
        <rFont val="Arial"/>
        <family val="2"/>
      </rPr>
      <t>100% (712)</t>
    </r>
    <r>
      <rPr>
        <sz val="8"/>
        <color rgb="FFFF0000"/>
        <rFont val="Arial"/>
        <family val="2"/>
      </rPr>
      <t xml:space="preserve"> À SUPPRIMER</t>
    </r>
  </si>
  <si>
    <r>
      <rPr>
        <strike/>
        <sz val="8"/>
        <color rgb="FFFF0000"/>
        <rFont val="Arial"/>
        <family val="2"/>
      </rPr>
      <t xml:space="preserve">100% (712) </t>
    </r>
    <r>
      <rPr>
        <sz val="8"/>
        <color rgb="FFFF0000"/>
        <rFont val="Arial"/>
        <family val="2"/>
      </rPr>
      <t>À SUPPRIMER</t>
    </r>
  </si>
  <si>
    <r>
      <t xml:space="preserve">Déduction </t>
    </r>
    <r>
      <rPr>
        <sz val="7"/>
        <color rgb="FFFF0000"/>
        <rFont val="Arial"/>
        <family val="2"/>
      </rPr>
      <t>des</t>
    </r>
    <r>
      <rPr>
        <sz val="7"/>
        <rFont val="Arial"/>
        <family val="2"/>
      </rPr>
      <t xml:space="preserve"> fonds propres de catégorie 1 sous forme d'actions ordinaires</t>
    </r>
  </si>
  <si>
    <r>
      <rPr>
        <sz val="7"/>
        <rFont val="Arial"/>
        <family val="2"/>
      </rPr>
      <t xml:space="preserve">Déduction </t>
    </r>
    <r>
      <rPr>
        <sz val="7"/>
        <color rgb="FFFF0000"/>
        <rFont val="Arial"/>
        <family val="2"/>
      </rPr>
      <t>des</t>
    </r>
    <r>
      <rPr>
        <sz val="7"/>
        <rFont val="Arial"/>
        <family val="2"/>
      </rPr>
      <t xml:space="preserve"> fonds propres de catégorie 1 sous forme d'actions ordinaires</t>
    </r>
  </si>
  <si>
    <t>Tableau 90.010 – Exigences minimales de fonds propres au titre du risque de marché</t>
  </si>
  <si>
    <t>Expositions sur l'acquisition et l'aménagement de terrains et la construction de bâtiments (AATCB), à l'exclusion de l'ICFV - Immobilier commercial</t>
  </si>
  <si>
    <t>Placements en actions dans des fonds assujettis à l'approche de transparence ou à l'approche fondée sur le mandat, pour lesquels la déduction est choisie au lieu d'un coefficient de pondération du risque de 1 250 %</t>
  </si>
  <si>
    <t>Titrisations pour lesquelles la déduction est choisie au lieu d'un coefficient de pondération du risque de 1 250%</t>
  </si>
  <si>
    <t>Protection de crédit par l'entremise de dérivés de crédit pour laquelle la déduction est choisie au lieu d'un coefficient de pondération du risque de 1 250 %</t>
  </si>
  <si>
    <t>Déduction des fonds propres de catégorie 1 sous forme d'actions ordinaires</t>
  </si>
  <si>
    <r>
      <t xml:space="preserve">Total </t>
    </r>
    <r>
      <rPr>
        <sz val="8"/>
        <color rgb="FFFF0000"/>
        <rFont val="Arial"/>
        <family val="2"/>
      </rPr>
      <t>(700)</t>
    </r>
  </si>
  <si>
    <r>
      <t xml:space="preserve">75 % non coté - PME </t>
    </r>
    <r>
      <rPr>
        <sz val="8"/>
        <color theme="1"/>
        <rFont val="Arial"/>
        <family val="2"/>
      </rPr>
      <t>(759)</t>
    </r>
  </si>
  <si>
    <t>15 % coté standard (825)</t>
  </si>
  <si>
    <t>15 % non coté standard (826)</t>
  </si>
  <si>
    <t>15% coté court terme (827)</t>
  </si>
  <si>
    <t>15 % coté (828)</t>
  </si>
  <si>
    <t>15 % simplifié (829)</t>
  </si>
  <si>
    <t>15 % non coté (730)</t>
  </si>
  <si>
    <t>135 % non coté (830)</t>
  </si>
  <si>
    <t>90 % Immeubes de faible hauteur (75 % ≤ prévente) (835)</t>
  </si>
  <si>
    <t>100 % Immeubes de faible hauteur (50 % ≤ prévente &lt; 75 %) (836)</t>
  </si>
  <si>
    <t>100 % Immeubes de faible hauteur (capital en jeu &gt; 25 %; prévente &lt; 50 %) (837)</t>
  </si>
  <si>
    <t>100 % Immeubes de faible hauteur (capital en jeu &gt; 25 % ET 50 % ≤ prévente &lt; 75 %) (838)</t>
  </si>
  <si>
    <t>130 % Immeubes de faible hauteur (839)</t>
  </si>
  <si>
    <t>70 % Immeubes de faible hauteur - Projets substantiellement terminés  (RPV ≤ 60 %) (840)</t>
  </si>
  <si>
    <t>90 % Immeubes de faible hauteur - Projets substantiellement terminés  (60 % &lt; RPV ≤ 80 %) (841)</t>
  </si>
  <si>
    <t>100 % Immeubes de faible hauteur - en défaut (842)</t>
  </si>
  <si>
    <t>150 % Immeubes de faible hauteur - en défaut (843)</t>
  </si>
  <si>
    <t>300 % Immeubes de faible hauteur (844)</t>
  </si>
  <si>
    <t>90 % Tours d'habitation (75 % ≤ prévente) (845)</t>
  </si>
  <si>
    <t>100 % Tours d'habitation (50 % ≤ prévente &lt; 75 %) (846)</t>
  </si>
  <si>
    <t>150 % Tours d'habitation (847)</t>
  </si>
  <si>
    <t>70 % Tours d'habitation - Projets substantiellement terminés (RPV ≤ 60 %) (848)</t>
  </si>
  <si>
    <t>90 % Tours d'habitation - Projets substantiellement terminés (60 % &lt; RPV ≤ 80 %) (849)</t>
  </si>
  <si>
    <t>100 % Tours d'habitation - en défaut (850)</t>
  </si>
  <si>
    <t>150 % Tours d'habitation - en défaut (851)</t>
  </si>
  <si>
    <t>300 % Tours d'habitation (852)</t>
  </si>
  <si>
    <r>
      <t xml:space="preserve">110 % </t>
    </r>
    <r>
      <rPr>
        <strike/>
        <sz val="8"/>
        <color rgb="FFFF0000"/>
        <rFont val="Arial"/>
        <family val="2"/>
      </rPr>
      <t xml:space="preserve">(747) </t>
    </r>
    <r>
      <rPr>
        <sz val="8"/>
        <color rgb="FFFF0000"/>
        <rFont val="Arial"/>
        <family val="2"/>
      </rPr>
      <t>(prévente/prélocation ≥ 50 %; RPV ≤ 70 %) (853)</t>
    </r>
  </si>
  <si>
    <t>70 % Projets substantiellement terminés (RPV ≤ 60 %) (854)</t>
  </si>
  <si>
    <t>90 % Projets substantiellement terminés (60 % &lt; RPV ≤ 80 %) (855)</t>
  </si>
  <si>
    <t>15 % non coté court terme (856)</t>
  </si>
  <si>
    <t>Expositions sur l'AATCB - Approche standard Immobilier commercial</t>
  </si>
  <si>
    <t>Expositions sur l'AATCB - Approche NI Immobilier résidentiel et commercial</t>
  </si>
  <si>
    <t>100% Acquisition de terrains (RPV ≤ 60 %) (857)</t>
  </si>
  <si>
    <t>150% Acquisition de terrains (RPV &gt; 60 %) (858)</t>
  </si>
  <si>
    <t>100 % Tours d'habitation – Construits pour la location (Capitaux propres ≥ 25 %) (859)</t>
  </si>
  <si>
    <t>100 % Tours d'habitation – Construits pour la location (Capitaux propres ≥ 25 %)  (859)</t>
  </si>
  <si>
    <t>150% Acquisition de terrains (860)</t>
  </si>
  <si>
    <r>
      <rPr>
        <sz val="7"/>
        <color rgb="FF000000"/>
        <rFont val="Arial"/>
        <family val="2"/>
      </rPr>
      <t xml:space="preserve">Déduction </t>
    </r>
    <r>
      <rPr>
        <sz val="7"/>
        <color rgb="FFFF0000"/>
        <rFont val="Arial"/>
        <family val="2"/>
      </rPr>
      <t>des</t>
    </r>
    <r>
      <rPr>
        <sz val="7"/>
        <color rgb="FF000000"/>
        <rFont val="Arial"/>
        <family val="2"/>
      </rPr>
      <t xml:space="preserve"> fonds propres de catégorie 1 sous forme d'actions ordinaires</t>
    </r>
  </si>
  <si>
    <r>
      <rPr>
        <b/>
        <i/>
        <sz val="12"/>
        <color rgb="FF000000"/>
        <rFont val="Arial"/>
        <family val="2"/>
      </rPr>
      <t>Pour le portefeuille bancaire – Expositions sur l'acquisition et l'aménagement de terrains et la construction de bâtiments, à l'exclusion de l'ICFV (139</t>
    </r>
    <r>
      <rPr>
        <b/>
        <i/>
        <sz val="12"/>
        <color rgb="FFFF0000"/>
        <rFont val="Arial"/>
        <family val="2"/>
      </rPr>
      <t>c</t>
    </r>
    <r>
      <rPr>
        <b/>
        <i/>
        <sz val="12"/>
        <color rgb="FF000000"/>
        <rFont val="Arial"/>
        <family val="2"/>
      </rPr>
      <t>)</t>
    </r>
  </si>
  <si>
    <t>Expositions sur l'AATCB - Approche standard Immobilier résidentiel</t>
  </si>
  <si>
    <t>Expositions sur l'AATCB - Immobilier résidentiel</t>
  </si>
  <si>
    <r>
      <t>Pour le portefeuille bancaire – Expositions sur l'acquisition et l'aménagement de terrains et la construction de bâtiments (AATCB), à l'exclusion de l'ICFV - Immobilier résidentiel (</t>
    </r>
    <r>
      <rPr>
        <b/>
        <i/>
        <sz val="12"/>
        <color rgb="FFFF0000"/>
        <rFont val="Arial"/>
        <family val="2"/>
      </rPr>
      <t>139a</t>
    </r>
    <r>
      <rPr>
        <b/>
        <i/>
        <sz val="12"/>
        <color theme="1"/>
        <rFont val="Arial"/>
        <family val="2"/>
      </rPr>
      <t>).</t>
    </r>
  </si>
  <si>
    <r>
      <t>Pour le portefeuille bancaire – Expositions sur l'acquisition et l'aménagement de terrains et la construction de bâtiments (AATCB), à l'exclusion de l'ICFV - Immobilier commercial (</t>
    </r>
    <r>
      <rPr>
        <b/>
        <i/>
        <sz val="12"/>
        <color rgb="FFFF0000"/>
        <rFont val="Arial"/>
        <family val="2"/>
      </rPr>
      <t>139b).</t>
    </r>
  </si>
  <si>
    <t xml:space="preserve">Relevé des normes de fonds propres de Bâle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</si>
</sst>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64" formatCode="_-* #,##0.00_-;\-* #,##0.00_-;_-* &quot;-&quot;??_-;_-@_-"/>
    <numFmt numFmtId="165" formatCode="yyyy\-mm\-dd;@"/>
    <numFmt numFmtId="166" formatCode="0.000"/>
    <numFmt numFmtId="167" formatCode=";;;"/>
    <numFmt numFmtId="168" formatCode="0.00_);\(0.00\)"/>
    <numFmt numFmtId="169" formatCode="0_ ;\-0\ "/>
    <numFmt numFmtId="170" formatCode="0.0000\ &quot;CF&quot;"/>
    <numFmt numFmtId="171" formatCode="##."/>
    <numFmt numFmtId="172" formatCode="0.0000"/>
    <numFmt numFmtId="173" formatCode="0.0%"/>
    <numFmt numFmtId="174" formatCode="_-* #,##0.0_-;\-* #,##0.0_-;_-* &quot;-&quot;??_-;_-@_-"/>
    <numFmt numFmtId="175" formatCode="#,##0.00%_);\(#,##0.00%\)"/>
    <numFmt numFmtId="176" formatCode="#,##0%_);\(#,##0%\)"/>
    <numFmt numFmtId="177" formatCode="0,%"/>
    <numFmt numFmtId="178" formatCode="0%&quot;***&quot;"/>
    <numFmt numFmtId="179" formatCode="0000"/>
    <numFmt numFmtId="180" formatCode="_-* #,##0_-;\-* #,##0_-;_-* &quot;-&quot;??_-;_-@_-"/>
    <numFmt numFmtId="181" formatCode="#,##0.0_);\(#,##0.0\)"/>
    <numFmt numFmtId="182" formatCode="#,##0.0000_);\(#,##0.0000\)"/>
    <numFmt numFmtId="183" formatCode="0.0000_);\(0.0000\)"/>
    <numFmt numFmtId="184" formatCode="&quot;Def. &quot;#&quot;%&quot;"/>
    <numFmt numFmtId="185" formatCode="0\ %"/>
    <numFmt numFmtId="186" formatCode="0\ %"/>
    <numFmt numFmtId="187" formatCode="00000000"/>
    <numFmt numFmtId="188" formatCode="#,##0;\(#,##0\)"/>
  </numFmts>
  <fonts count="147" x14ac:knownFonts="1">
    <font>
      <sz val="11"/>
      <color theme="1"/>
      <name val="Calibri"/>
      <family val="2"/>
      <scheme val="minor"/>
    </font>
    <font>
      <sz val="11"/>
      <color theme="1"/>
      <name val="Calibri"/>
      <family val="2"/>
      <scheme val="minor"/>
    </font>
    <font>
      <sz val="11"/>
      <color rgb="FFFF0000"/>
      <name val="Calibri"/>
      <family val="2"/>
      <scheme val="minor"/>
    </font>
    <font>
      <sz val="10"/>
      <name val="Arial"/>
      <family val="2"/>
    </font>
    <font>
      <i/>
      <sz val="14"/>
      <name val="Arial"/>
      <family val="2"/>
    </font>
    <font>
      <b/>
      <u/>
      <sz val="12"/>
      <name val="Arial"/>
      <family val="2"/>
    </font>
    <font>
      <b/>
      <u/>
      <sz val="14"/>
      <name val="Arial"/>
      <family val="2"/>
    </font>
    <font>
      <b/>
      <i/>
      <sz val="10"/>
      <name val="Arial"/>
      <family val="2"/>
    </font>
    <font>
      <b/>
      <sz val="10"/>
      <name val="Arial"/>
      <family val="2"/>
    </font>
    <font>
      <b/>
      <sz val="12"/>
      <name val="Arial"/>
      <family val="2"/>
    </font>
    <font>
      <i/>
      <sz val="10"/>
      <name val="Arial"/>
      <family val="2"/>
    </font>
    <font>
      <b/>
      <i/>
      <sz val="10"/>
      <color indexed="10"/>
      <name val="Arial"/>
      <family val="2"/>
    </font>
    <font>
      <i/>
      <sz val="8"/>
      <name val="Arial"/>
      <family val="2"/>
    </font>
    <font>
      <i/>
      <sz val="14"/>
      <color indexed="10"/>
      <name val="Arial"/>
      <family val="2"/>
    </font>
    <font>
      <strike/>
      <sz val="8"/>
      <color rgb="FFFF0000"/>
      <name val="Arial"/>
      <family val="2"/>
    </font>
    <font>
      <sz val="9"/>
      <name val="Arial"/>
      <family val="2"/>
    </font>
    <font>
      <i/>
      <sz val="9"/>
      <name val="Arial"/>
      <family val="2"/>
    </font>
    <font>
      <i/>
      <sz val="9"/>
      <color theme="1"/>
      <name val="Arial"/>
      <family val="2"/>
    </font>
    <font>
      <sz val="10"/>
      <color indexed="10"/>
      <name val="Arial"/>
      <family val="2"/>
    </font>
    <font>
      <b/>
      <i/>
      <sz val="10"/>
      <name val="Arial Narrow"/>
      <family val="2"/>
    </font>
    <font>
      <sz val="9"/>
      <color indexed="10"/>
      <name val="Arial"/>
      <family val="2"/>
    </font>
    <font>
      <sz val="8"/>
      <color rgb="FFFF0000"/>
      <name val="Arial"/>
      <family val="2"/>
    </font>
    <font>
      <i/>
      <sz val="8"/>
      <color theme="1"/>
      <name val="Arial"/>
      <family val="2"/>
    </font>
    <font>
      <sz val="10"/>
      <color indexed="12"/>
      <name val="Arial"/>
      <family val="2"/>
    </font>
    <font>
      <sz val="8"/>
      <color indexed="12"/>
      <name val="Arial"/>
      <family val="2"/>
    </font>
    <font>
      <sz val="8"/>
      <name val="Arial"/>
      <family val="2"/>
    </font>
    <font>
      <strike/>
      <sz val="10"/>
      <name val="Arial"/>
      <family val="2"/>
    </font>
    <font>
      <i/>
      <sz val="8"/>
      <color rgb="FFFF0000"/>
      <name val="Arial"/>
      <family val="2"/>
    </font>
    <font>
      <sz val="10"/>
      <color rgb="FFFF0000"/>
      <name val="Arial"/>
      <family val="2"/>
    </font>
    <font>
      <i/>
      <strike/>
      <sz val="8"/>
      <color theme="1"/>
      <name val="Arial"/>
      <family val="2"/>
    </font>
    <font>
      <strike/>
      <sz val="10"/>
      <color rgb="FFFF0000"/>
      <name val="Arial"/>
      <family val="2"/>
    </font>
    <font>
      <b/>
      <u/>
      <sz val="12"/>
      <color rgb="FFFF0000"/>
      <name val="Arial"/>
      <family val="2"/>
    </font>
    <font>
      <sz val="7"/>
      <name val="Arial"/>
      <family val="2"/>
    </font>
    <font>
      <sz val="8"/>
      <color theme="1"/>
      <name val="Arial"/>
      <family val="2"/>
    </font>
    <font>
      <u/>
      <sz val="8"/>
      <name val="Arial"/>
      <family val="2"/>
    </font>
    <font>
      <strike/>
      <sz val="8"/>
      <name val="Arial"/>
      <family val="2"/>
    </font>
    <font>
      <u/>
      <sz val="8"/>
      <color theme="1"/>
      <name val="Arial"/>
      <family val="2"/>
    </font>
    <font>
      <b/>
      <sz val="8"/>
      <color rgb="FFFF0000"/>
      <name val="Arial"/>
      <family val="2"/>
    </font>
    <font>
      <b/>
      <i/>
      <sz val="12"/>
      <color indexed="10"/>
      <name val="Arial"/>
      <family val="2"/>
    </font>
    <font>
      <b/>
      <i/>
      <sz val="8"/>
      <name val="Arial"/>
      <family val="2"/>
    </font>
    <font>
      <b/>
      <sz val="8"/>
      <name val="Arial"/>
      <family val="2"/>
    </font>
    <font>
      <strike/>
      <sz val="7"/>
      <color rgb="FFFF0000"/>
      <name val="Arial"/>
      <family val="2"/>
    </font>
    <font>
      <sz val="7"/>
      <color theme="1"/>
      <name val="Arial"/>
      <family val="2"/>
    </font>
    <font>
      <sz val="10"/>
      <color theme="1"/>
      <name val="Arial"/>
      <family val="2"/>
    </font>
    <font>
      <sz val="7"/>
      <color rgb="FFFF0000"/>
      <name val="Arial"/>
      <family val="2"/>
    </font>
    <font>
      <sz val="8"/>
      <color rgb="FF00B0F0"/>
      <name val="Arial"/>
      <family val="2"/>
    </font>
    <font>
      <strike/>
      <sz val="10"/>
      <color theme="6" tint="-0.249977111117893"/>
      <name val="Arial"/>
      <family val="2"/>
    </font>
    <font>
      <sz val="10"/>
      <color theme="6" tint="-0.249977111117893"/>
      <name val="Arial"/>
      <family val="2"/>
    </font>
    <font>
      <sz val="8"/>
      <color theme="6" tint="-0.249977111117893"/>
      <name val="Arial"/>
      <family val="2"/>
    </font>
    <font>
      <b/>
      <sz val="8"/>
      <color theme="1"/>
      <name val="Arial"/>
      <family val="2"/>
    </font>
    <font>
      <b/>
      <u/>
      <sz val="12"/>
      <color theme="1"/>
      <name val="Arial"/>
      <family val="2"/>
    </font>
    <font>
      <sz val="11"/>
      <color rgb="FF000000"/>
      <name val="Calibri"/>
      <family val="2"/>
      <scheme val="minor"/>
    </font>
    <font>
      <sz val="11"/>
      <name val="Calibri"/>
      <family val="2"/>
      <scheme val="minor"/>
    </font>
    <font>
      <b/>
      <sz val="10"/>
      <color theme="1"/>
      <name val="Arial"/>
      <family val="2"/>
    </font>
    <font>
      <sz val="8"/>
      <color theme="1"/>
      <name val="Calibri"/>
      <family val="2"/>
    </font>
    <font>
      <strike/>
      <sz val="11"/>
      <color theme="1"/>
      <name val="Calibri"/>
      <family val="2"/>
      <scheme val="minor"/>
    </font>
    <font>
      <b/>
      <sz val="10"/>
      <color rgb="FFFF0000"/>
      <name val="Arial"/>
      <family val="2"/>
    </font>
    <font>
      <b/>
      <i/>
      <sz val="12"/>
      <color rgb="FFFF0000"/>
      <name val="Arial"/>
      <family val="2"/>
    </font>
    <font>
      <b/>
      <sz val="12"/>
      <color theme="1"/>
      <name val="Arial"/>
      <family val="2"/>
    </font>
    <font>
      <b/>
      <i/>
      <u/>
      <sz val="8"/>
      <name val="Arial"/>
      <family val="2"/>
    </font>
    <font>
      <sz val="7"/>
      <color rgb="FFFF0000"/>
      <name val="Calibri"/>
      <family val="2"/>
      <scheme val="minor"/>
    </font>
    <font>
      <strike/>
      <sz val="11"/>
      <color rgb="FFFF0000"/>
      <name val="Calibri"/>
      <family val="2"/>
      <scheme val="minor"/>
    </font>
    <font>
      <vertAlign val="superscript"/>
      <sz val="10"/>
      <color theme="1"/>
      <name val="Arial"/>
      <family val="2"/>
    </font>
    <font>
      <b/>
      <i/>
      <sz val="8"/>
      <color rgb="FFFF0000"/>
      <name val="Arial"/>
      <family val="2"/>
    </font>
    <font>
      <sz val="8"/>
      <color rgb="FFFF0000"/>
      <name val="Calibri"/>
      <family val="2"/>
      <scheme val="minor"/>
    </font>
    <font>
      <sz val="10"/>
      <color rgb="FF00B050"/>
      <name val="Arial"/>
      <family val="2"/>
    </font>
    <font>
      <sz val="11"/>
      <color rgb="FF00B050"/>
      <name val="Calibri"/>
      <family val="2"/>
      <scheme val="minor"/>
    </font>
    <font>
      <vertAlign val="superscript"/>
      <sz val="8"/>
      <color theme="1"/>
      <name val="Arial"/>
      <family val="2"/>
    </font>
    <font>
      <vertAlign val="superscript"/>
      <sz val="8"/>
      <name val="Arial"/>
      <family val="2"/>
    </font>
    <font>
      <b/>
      <vertAlign val="superscript"/>
      <sz val="8"/>
      <name val="Arial"/>
      <family val="2"/>
    </font>
    <font>
      <b/>
      <vertAlign val="superscript"/>
      <sz val="10"/>
      <name val="Arial"/>
      <family val="2"/>
    </font>
    <font>
      <b/>
      <vertAlign val="superscript"/>
      <sz val="10"/>
      <color theme="1"/>
      <name val="Arial"/>
      <family val="2"/>
    </font>
    <font>
      <i/>
      <sz val="7"/>
      <name val="Arial"/>
      <family val="2"/>
    </font>
    <font>
      <b/>
      <i/>
      <sz val="12"/>
      <name val="Arial"/>
      <family val="2"/>
    </font>
    <font>
      <i/>
      <strike/>
      <sz val="8"/>
      <color rgb="FFFF0000"/>
      <name val="Arial"/>
      <family val="2"/>
    </font>
    <font>
      <sz val="10"/>
      <color rgb="FF427F6D"/>
      <name val="Segoe UI"/>
      <family val="2"/>
    </font>
    <font>
      <b/>
      <i/>
      <sz val="10"/>
      <color theme="1"/>
      <name val="Arial"/>
      <family val="2"/>
    </font>
    <font>
      <strike/>
      <sz val="8"/>
      <color theme="1"/>
      <name val="Arial"/>
      <family val="2"/>
    </font>
    <font>
      <strike/>
      <sz val="10"/>
      <color theme="1"/>
      <name val="Arial"/>
      <family val="2"/>
    </font>
    <font>
      <strike/>
      <sz val="7"/>
      <color theme="1"/>
      <name val="Arial"/>
      <family val="2"/>
    </font>
    <font>
      <sz val="7"/>
      <color theme="1"/>
      <name val="Calibri"/>
      <family val="2"/>
      <scheme val="minor"/>
    </font>
    <font>
      <b/>
      <i/>
      <sz val="12"/>
      <color theme="1"/>
      <name val="Arial"/>
      <family val="2"/>
    </font>
    <font>
      <b/>
      <i/>
      <sz val="8"/>
      <color theme="1"/>
      <name val="Arial"/>
      <family val="2"/>
    </font>
    <font>
      <b/>
      <u/>
      <sz val="8"/>
      <color theme="1"/>
      <name val="Arial"/>
      <family val="2"/>
    </font>
    <font>
      <sz val="8"/>
      <color theme="1"/>
      <name val="Calibri"/>
      <family val="2"/>
      <scheme val="minor"/>
    </font>
    <font>
      <u/>
      <sz val="10"/>
      <color theme="1"/>
      <name val="Arial"/>
      <family val="2"/>
    </font>
    <font>
      <sz val="10"/>
      <color theme="1"/>
      <name val="Calibri"/>
      <family val="2"/>
      <scheme val="minor"/>
    </font>
    <font>
      <b/>
      <sz val="8"/>
      <color theme="1"/>
      <name val="Calibri"/>
      <family val="2"/>
      <scheme val="minor"/>
    </font>
    <font>
      <b/>
      <u/>
      <sz val="7"/>
      <color theme="1"/>
      <name val="Arial"/>
      <family val="2"/>
    </font>
    <font>
      <b/>
      <u/>
      <sz val="7"/>
      <name val="Arial"/>
      <family val="2"/>
    </font>
    <font>
      <b/>
      <i/>
      <sz val="10"/>
      <color rgb="FFFF0000"/>
      <name val="Arial"/>
      <family val="2"/>
    </font>
    <font>
      <b/>
      <u/>
      <sz val="8"/>
      <color rgb="FFFF0000"/>
      <name val="Arial"/>
      <family val="2"/>
    </font>
    <font>
      <b/>
      <strike/>
      <sz val="12"/>
      <color rgb="FFFF0000"/>
      <name val="Arial"/>
      <family val="2"/>
    </font>
    <font>
      <b/>
      <strike/>
      <sz val="10"/>
      <color rgb="FFFF0000"/>
      <name val="Arial"/>
      <family val="2"/>
    </font>
    <font>
      <strike/>
      <sz val="7"/>
      <name val="Arial"/>
      <family val="2"/>
    </font>
    <font>
      <i/>
      <sz val="8"/>
      <color rgb="FF00B050"/>
      <name val="Arial"/>
      <family val="2"/>
    </font>
    <font>
      <b/>
      <strike/>
      <sz val="10"/>
      <name val="Arial"/>
      <family val="2"/>
    </font>
    <font>
      <b/>
      <i/>
      <sz val="7"/>
      <color theme="1"/>
      <name val="Arial"/>
      <family val="2"/>
    </font>
    <font>
      <i/>
      <sz val="10"/>
      <color theme="1"/>
      <name val="Arial"/>
      <family val="2"/>
    </font>
    <font>
      <b/>
      <i/>
      <strike/>
      <sz val="10"/>
      <color rgb="FFFF0000"/>
      <name val="Arial"/>
      <family val="2"/>
    </font>
    <font>
      <vertAlign val="superscript"/>
      <sz val="10"/>
      <name val="Arial"/>
      <family val="2"/>
    </font>
    <font>
      <vertAlign val="superscript"/>
      <sz val="10"/>
      <color rgb="FFFF0000"/>
      <name val="Arial"/>
      <family val="2"/>
    </font>
    <font>
      <b/>
      <i/>
      <strike/>
      <sz val="12"/>
      <color rgb="FFFF0000"/>
      <name val="Arial"/>
      <family val="2"/>
    </font>
    <font>
      <sz val="7"/>
      <color rgb="FF00B0F0"/>
      <name val="Arial"/>
      <family val="2"/>
    </font>
    <font>
      <b/>
      <strike/>
      <u/>
      <sz val="12"/>
      <color rgb="FFFF0000"/>
      <name val="Arial"/>
      <family val="2"/>
    </font>
    <font>
      <sz val="10"/>
      <color rgb="FF0000FF"/>
      <name val="Arial"/>
      <family val="2"/>
    </font>
    <font>
      <b/>
      <i/>
      <sz val="10"/>
      <color rgb="FF00B050"/>
      <name val="Arial"/>
      <family val="2"/>
    </font>
    <font>
      <sz val="8"/>
      <color rgb="FF00B050"/>
      <name val="Arial"/>
      <family val="2"/>
    </font>
    <font>
      <sz val="7"/>
      <color rgb="FF00B050"/>
      <name val="Arial"/>
      <family val="2"/>
    </font>
    <font>
      <strike/>
      <vertAlign val="superscript"/>
      <sz val="10"/>
      <color rgb="FFFF0000"/>
      <name val="Arial"/>
      <family val="2"/>
    </font>
    <font>
      <b/>
      <vertAlign val="subscript"/>
      <sz val="10"/>
      <color theme="1"/>
      <name val="Arial"/>
      <family val="2"/>
    </font>
    <font>
      <vertAlign val="subscript"/>
      <sz val="8"/>
      <color theme="1"/>
      <name val="Arial"/>
      <family val="2"/>
    </font>
    <font>
      <b/>
      <i/>
      <u/>
      <sz val="12"/>
      <name val="Arial"/>
      <family val="2"/>
    </font>
    <font>
      <b/>
      <strike/>
      <sz val="10"/>
      <color theme="1"/>
      <name val="Arial"/>
      <family val="2"/>
    </font>
    <font>
      <i/>
      <sz val="8"/>
      <color indexed="10"/>
      <name val="Arial"/>
      <family val="2"/>
    </font>
    <font>
      <b/>
      <i/>
      <strike/>
      <sz val="12"/>
      <color theme="1"/>
      <name val="Arial"/>
      <family val="2"/>
    </font>
    <font>
      <b/>
      <i/>
      <strike/>
      <sz val="10"/>
      <color theme="1"/>
      <name val="Arial"/>
      <family val="2"/>
    </font>
    <font>
      <vertAlign val="superscript"/>
      <sz val="11"/>
      <color theme="1"/>
      <name val="Calibri"/>
      <family val="2"/>
      <scheme val="minor"/>
    </font>
    <font>
      <sz val="7"/>
      <color theme="1"/>
      <name val="Calibri"/>
      <family val="2"/>
    </font>
    <font>
      <sz val="9"/>
      <color rgb="FFFF0000"/>
      <name val="Arial"/>
      <family val="2"/>
    </font>
    <font>
      <u/>
      <sz val="11"/>
      <color theme="10"/>
      <name val="Calibri"/>
      <family val="2"/>
      <scheme val="minor"/>
    </font>
    <font>
      <u/>
      <sz val="10"/>
      <color indexed="12"/>
      <name val="Arial"/>
      <family val="2"/>
    </font>
    <font>
      <b/>
      <strike/>
      <sz val="8"/>
      <name val="Arial"/>
      <family val="2"/>
    </font>
    <font>
      <b/>
      <sz val="11"/>
      <color theme="1"/>
      <name val="Calibri"/>
      <family val="2"/>
      <scheme val="minor"/>
    </font>
    <font>
      <sz val="10"/>
      <name val="Helv"/>
    </font>
    <font>
      <b/>
      <i/>
      <sz val="10"/>
      <color theme="1"/>
      <name val="Calibri"/>
      <family val="2"/>
      <scheme val="minor"/>
    </font>
    <font>
      <b/>
      <sz val="7"/>
      <name val="Arial"/>
      <family val="2"/>
    </font>
    <font>
      <b/>
      <i/>
      <sz val="8"/>
      <color indexed="10"/>
      <name val="Arial"/>
      <family val="2"/>
    </font>
    <font>
      <u/>
      <sz val="11"/>
      <color theme="1"/>
      <name val="Calibri"/>
      <family val="2"/>
      <scheme val="minor"/>
    </font>
    <font>
      <sz val="8"/>
      <color theme="1"/>
      <name val="Times New Roman"/>
      <family val="1"/>
    </font>
    <font>
      <b/>
      <sz val="9"/>
      <color theme="1"/>
      <name val="Arial"/>
      <family val="2"/>
    </font>
    <font>
      <b/>
      <strike/>
      <sz val="10"/>
      <color theme="1"/>
      <name val="Cambria"/>
      <family val="1"/>
    </font>
    <font>
      <b/>
      <strike/>
      <sz val="8"/>
      <color theme="1"/>
      <name val="Cambria"/>
      <family val="1"/>
    </font>
    <font>
      <strike/>
      <sz val="10"/>
      <color theme="1"/>
      <name val="Cambria"/>
      <family val="1"/>
    </font>
    <font>
      <i/>
      <strike/>
      <u/>
      <sz val="8"/>
      <color theme="1"/>
      <name val="Arial"/>
      <family val="2"/>
    </font>
    <font>
      <b/>
      <sz val="18"/>
      <color theme="1"/>
      <name val="Arial"/>
      <family val="2"/>
    </font>
    <font>
      <sz val="12"/>
      <color theme="1"/>
      <name val="Arial"/>
      <family val="2"/>
    </font>
    <font>
      <sz val="9"/>
      <color theme="1"/>
      <name val="Arial"/>
      <family val="2"/>
    </font>
    <font>
      <u/>
      <sz val="8"/>
      <color theme="10"/>
      <name val="Calibri"/>
      <family val="2"/>
      <scheme val="minor"/>
    </font>
    <font>
      <i/>
      <sz val="8"/>
      <color theme="1"/>
      <name val="Calibri"/>
      <family val="2"/>
      <scheme val="minor"/>
    </font>
    <font>
      <b/>
      <i/>
      <sz val="8"/>
      <color theme="1"/>
      <name val="Calibri"/>
      <family val="2"/>
      <scheme val="minor"/>
    </font>
    <font>
      <sz val="8"/>
      <name val="Calibri"/>
      <family val="2"/>
      <scheme val="minor"/>
    </font>
    <font>
      <u/>
      <sz val="11"/>
      <name val="Calibri"/>
      <family val="2"/>
      <scheme val="minor"/>
    </font>
    <font>
      <u/>
      <sz val="11"/>
      <color theme="4"/>
      <name val="Calibri"/>
      <family val="2"/>
      <scheme val="minor"/>
    </font>
    <font>
      <sz val="8"/>
      <name val="Arial"/>
      <family val="2"/>
    </font>
    <font>
      <sz val="7"/>
      <color rgb="FF000000"/>
      <name val="Arial"/>
      <family val="2"/>
    </font>
    <font>
      <b/>
      <i/>
      <sz val="12"/>
      <color rgb="FF000000"/>
      <name val="Arial"/>
      <family val="2"/>
    </font>
  </fonts>
  <fills count="1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indexed="55"/>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rgb="FF969696"/>
        <bgColor indexed="64"/>
      </patternFill>
    </fill>
    <fill>
      <patternFill patternType="solid">
        <fgColor indexed="41"/>
        <bgColor indexed="64"/>
      </patternFill>
    </fill>
    <fill>
      <patternFill patternType="solid">
        <fgColor rgb="FFFFEC72"/>
        <bgColor indexed="64"/>
      </patternFill>
    </fill>
    <fill>
      <patternFill patternType="solid">
        <fgColor rgb="FFD5D6D2"/>
        <bgColor indexed="64"/>
      </patternFill>
    </fill>
    <fill>
      <patternFill patternType="solid">
        <fgColor theme="6" tint="0.59996337778862885"/>
        <bgColor indexed="64"/>
      </patternFill>
    </fill>
    <fill>
      <patternFill patternType="lightGrid">
        <fgColor rgb="FFD5D6D2"/>
        <bgColor theme="0"/>
      </patternFill>
    </fill>
    <fill>
      <patternFill patternType="solid">
        <fgColor indexed="45"/>
        <bgColor indexed="64"/>
      </patternFill>
    </fill>
    <fill>
      <patternFill patternType="solid">
        <fgColor rgb="FFFFC000"/>
        <bgColor indexed="64"/>
      </patternFill>
    </fill>
    <fill>
      <patternFill patternType="solid">
        <fgColor theme="2" tint="-0.499984740745262"/>
        <bgColor indexed="64"/>
      </patternFill>
    </fill>
    <fill>
      <patternFill patternType="solid">
        <fgColor rgb="FF00B050"/>
        <bgColor indexed="64"/>
      </patternFill>
    </fill>
  </fills>
  <borders count="30">
    <border>
      <left/>
      <right/>
      <top/>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style="thin">
        <color rgb="FFBCBDBC"/>
      </left>
      <right style="thin">
        <color rgb="FFBCBDBC"/>
      </right>
      <top style="thin">
        <color rgb="FFBCBDBC"/>
      </top>
      <bottom style="thin">
        <color rgb="FFBCBDBC"/>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8"/>
      </top>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60">
    <xf numFmtId="0" fontId="0" fillId="0" borderId="0"/>
    <xf numFmtId="9" fontId="1" fillId="0" borderId="0" applyFont="0" applyFill="0" applyBorder="0" applyAlignment="0" applyProtection="0"/>
    <xf numFmtId="0" fontId="3" fillId="0" borderId="0"/>
    <xf numFmtId="0" fontId="3" fillId="0" borderId="0" applyNumberFormat="0" applyFont="0" applyBorder="0">
      <alignment horizontal="right"/>
      <protection locked="0"/>
    </xf>
    <xf numFmtId="0" fontId="3" fillId="0" borderId="0"/>
    <xf numFmtId="0" fontId="3" fillId="0" borderId="0" applyNumberFormat="0" applyFont="0" applyBorder="0">
      <alignment horizontal="right"/>
      <protection locked="0"/>
    </xf>
    <xf numFmtId="0" fontId="3" fillId="0" borderId="0"/>
    <xf numFmtId="37" fontId="32" fillId="0" borderId="3">
      <alignment horizontal="right"/>
      <protection locked="0"/>
    </xf>
    <xf numFmtId="37" fontId="32" fillId="0" borderId="3">
      <alignment horizontal="right"/>
      <protection locked="0"/>
    </xf>
    <xf numFmtId="0" fontId="3" fillId="0" borderId="0"/>
    <xf numFmtId="37" fontId="3" fillId="0" borderId="0" applyFont="0" applyFill="0" applyBorder="0" applyAlignment="0" applyProtection="0"/>
    <xf numFmtId="37" fontId="32" fillId="9" borderId="3">
      <alignment horizontal="right"/>
    </xf>
    <xf numFmtId="164" fontId="1" fillId="0" borderId="0" applyFont="0" applyFill="0" applyBorder="0" applyAlignment="0" applyProtection="0"/>
    <xf numFmtId="175" fontId="3" fillId="0" borderId="0" applyFont="0" applyFill="0" applyBorder="0" applyAlignment="0" applyProtection="0"/>
    <xf numFmtId="3" fontId="3" fillId="10" borderId="9" applyFont="0">
      <alignment horizontal="right" vertical="center"/>
      <protection locked="0"/>
    </xf>
    <xf numFmtId="0" fontId="3" fillId="11" borderId="3" applyNumberFormat="0" applyFont="0" applyBorder="0">
      <alignment horizontal="center" vertical="center"/>
    </xf>
    <xf numFmtId="3" fontId="3" fillId="12" borderId="9" applyFont="0">
      <alignment horizontal="right" vertical="center"/>
      <protection locked="0"/>
    </xf>
    <xf numFmtId="0" fontId="75" fillId="13" borderId="3" applyBorder="0">
      <alignment horizontal="center" vertical="center"/>
    </xf>
    <xf numFmtId="3" fontId="3" fillId="2" borderId="3" applyFont="0">
      <alignment horizontal="right" vertical="center"/>
    </xf>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175" fontId="3" fillId="0" borderId="0" applyFont="0" applyFill="0" applyBorder="0" applyAlignment="0" applyProtection="0"/>
    <xf numFmtId="0" fontId="3" fillId="0" borderId="0"/>
    <xf numFmtId="181" fontId="32" fillId="0" borderId="3">
      <alignment horizontal="right"/>
      <protection locked="0"/>
    </xf>
    <xf numFmtId="182" fontId="32" fillId="0" borderId="3">
      <alignment horizontal="right"/>
      <protection locked="0"/>
    </xf>
    <xf numFmtId="39" fontId="32" fillId="0" borderId="3">
      <alignment horizontal="right"/>
      <protection locked="0"/>
    </xf>
    <xf numFmtId="37" fontId="32" fillId="14" borderId="3">
      <alignment horizontal="right"/>
    </xf>
    <xf numFmtId="39" fontId="32" fillId="0" borderId="3">
      <alignment horizontal="right"/>
      <protection locked="0"/>
    </xf>
    <xf numFmtId="181" fontId="32" fillId="9" borderId="3">
      <alignment horizontal="right"/>
    </xf>
    <xf numFmtId="168" fontId="32" fillId="9" borderId="3">
      <alignment horizontal="right"/>
    </xf>
    <xf numFmtId="183" fontId="32" fillId="9" borderId="3">
      <alignment horizontal="right"/>
    </xf>
    <xf numFmtId="175" fontId="3" fillId="0" borderId="0" applyFont="0" applyFill="0" applyBorder="0" applyAlignment="0" applyProtection="0"/>
    <xf numFmtId="0" fontId="3" fillId="0" borderId="0"/>
    <xf numFmtId="0" fontId="9" fillId="0" borderId="0" applyNumberFormat="0" applyFill="0" applyBorder="0" applyAlignment="0" applyProtection="0"/>
    <xf numFmtId="0" fontId="3" fillId="0" borderId="0" applyNumberFormat="0" applyFont="0" applyBorder="0">
      <alignment horizontal="right"/>
      <protection locked="0"/>
    </xf>
    <xf numFmtId="0" fontId="3" fillId="0" borderId="0"/>
    <xf numFmtId="0" fontId="121" fillId="0" borderId="0" applyNumberFormat="0" applyFill="0" applyBorder="0" applyAlignment="0" applyProtection="0">
      <alignment vertical="top"/>
      <protection locked="0"/>
    </xf>
    <xf numFmtId="0" fontId="124" fillId="0" borderId="0"/>
    <xf numFmtId="37" fontId="32" fillId="0" borderId="10">
      <alignment horizontal="right"/>
      <protection locked="0"/>
    </xf>
    <xf numFmtId="0" fontId="23" fillId="0" borderId="0" applyNumberFormat="0" applyFill="0" applyBorder="0" applyAlignment="0" applyProtection="0">
      <alignment vertical="top"/>
      <protection locked="0"/>
    </xf>
    <xf numFmtId="0" fontId="3" fillId="0" borderId="0"/>
    <xf numFmtId="0" fontId="3" fillId="0" borderId="0" applyNumberFormat="0" applyFont="0" applyBorder="0">
      <alignment horizontal="right"/>
      <protection locked="0"/>
    </xf>
    <xf numFmtId="0" fontId="3" fillId="0" borderId="0" applyNumberFormat="0" applyFont="0" applyBorder="0">
      <alignment horizontal="right"/>
      <protection locked="0"/>
    </xf>
    <xf numFmtId="0" fontId="120" fillId="0" borderId="0" applyNumberFormat="0" applyFill="0" applyBorder="0" applyAlignment="0" applyProtection="0"/>
    <xf numFmtId="37" fontId="32" fillId="0" borderId="22">
      <alignment horizontal="right"/>
      <protection locked="0"/>
    </xf>
    <xf numFmtId="37" fontId="32" fillId="0" borderId="22">
      <alignment horizontal="right"/>
      <protection locked="0"/>
    </xf>
    <xf numFmtId="37" fontId="32" fillId="9" borderId="22">
      <alignment horizontal="right"/>
    </xf>
    <xf numFmtId="0" fontId="3" fillId="11" borderId="22" applyNumberFormat="0" applyFont="0" applyBorder="0">
      <alignment horizontal="center" vertical="center"/>
    </xf>
    <xf numFmtId="0" fontId="75" fillId="13" borderId="22" applyBorder="0">
      <alignment horizontal="center" vertical="center"/>
    </xf>
    <xf numFmtId="3" fontId="3" fillId="2" borderId="22" applyFont="0">
      <alignment horizontal="right" vertical="center"/>
    </xf>
    <xf numFmtId="181" fontId="32" fillId="0" borderId="22">
      <alignment horizontal="right"/>
      <protection locked="0"/>
    </xf>
    <xf numFmtId="182" fontId="32" fillId="0" borderId="22">
      <alignment horizontal="right"/>
      <protection locked="0"/>
    </xf>
    <xf numFmtId="39" fontId="32" fillId="0" borderId="22">
      <alignment horizontal="right"/>
      <protection locked="0"/>
    </xf>
    <xf numFmtId="37" fontId="32" fillId="14" borderId="22">
      <alignment horizontal="right"/>
    </xf>
    <xf numFmtId="39" fontId="32" fillId="0" borderId="22">
      <alignment horizontal="right"/>
      <protection locked="0"/>
    </xf>
    <xf numFmtId="181" fontId="32" fillId="9" borderId="22">
      <alignment horizontal="right"/>
    </xf>
    <xf numFmtId="168" fontId="32" fillId="9" borderId="22">
      <alignment horizontal="right"/>
    </xf>
    <xf numFmtId="183" fontId="32" fillId="9" borderId="22">
      <alignment horizontal="right"/>
    </xf>
    <xf numFmtId="37" fontId="32" fillId="0" borderId="22">
      <alignment horizontal="right"/>
      <protection locked="0"/>
    </xf>
  </cellStyleXfs>
  <cellXfs count="2346">
    <xf numFmtId="0" fontId="0" fillId="0" borderId="0" xfId="0"/>
    <xf numFmtId="0" fontId="3" fillId="0" borderId="0" xfId="2" applyProtection="1">
      <protection hidden="1"/>
    </xf>
    <xf numFmtId="0" fontId="3" fillId="0" borderId="0" xfId="2" applyAlignment="1" applyProtection="1">
      <alignment horizontal="right"/>
      <protection hidden="1"/>
    </xf>
    <xf numFmtId="0" fontId="14" fillId="0" borderId="0" xfId="2" applyFont="1" applyAlignment="1" applyProtection="1">
      <alignment horizontal="center"/>
      <protection hidden="1"/>
    </xf>
    <xf numFmtId="0" fontId="14" fillId="0" borderId="0" xfId="2" applyFont="1" applyAlignment="1" applyProtection="1">
      <alignment horizontal="right"/>
      <protection hidden="1"/>
    </xf>
    <xf numFmtId="0" fontId="24" fillId="0" borderId="0" xfId="44" applyFont="1" applyFill="1" applyAlignment="1" applyProtection="1">
      <alignment horizontal="left"/>
      <protection hidden="1"/>
    </xf>
    <xf numFmtId="0" fontId="24" fillId="0" borderId="0" xfId="44" applyFont="1" applyFill="1" applyProtection="1">
      <protection hidden="1"/>
    </xf>
    <xf numFmtId="0" fontId="14" fillId="0" borderId="0" xfId="2" applyFont="1" applyProtection="1">
      <protection hidden="1"/>
    </xf>
    <xf numFmtId="0" fontId="25" fillId="0" borderId="0" xfId="2" applyFont="1" applyProtection="1">
      <protection hidden="1"/>
    </xf>
    <xf numFmtId="0" fontId="26" fillId="0" borderId="0" xfId="2" applyFont="1" applyProtection="1">
      <protection hidden="1"/>
    </xf>
    <xf numFmtId="0" fontId="3" fillId="2" borderId="0" xfId="2" applyFill="1" applyProtection="1">
      <protection hidden="1"/>
    </xf>
    <xf numFmtId="0" fontId="24" fillId="0" borderId="0" xfId="44" applyFont="1" applyFill="1" applyAlignment="1" applyProtection="1">
      <alignment horizontal="left" indent="2"/>
      <protection hidden="1"/>
    </xf>
    <xf numFmtId="0" fontId="28" fillId="0" borderId="0" xfId="2" applyFont="1" applyProtection="1">
      <protection hidden="1"/>
    </xf>
    <xf numFmtId="0" fontId="30" fillId="0" borderId="0" xfId="2" applyFont="1" applyProtection="1">
      <protection hidden="1"/>
    </xf>
    <xf numFmtId="0" fontId="21" fillId="0" borderId="0" xfId="44" applyFont="1" applyFill="1" applyAlignment="1" applyProtection="1">
      <alignment horizontal="left" wrapText="1" indent="3"/>
      <protection hidden="1"/>
    </xf>
    <xf numFmtId="0" fontId="21" fillId="0" borderId="0" xfId="44" applyFont="1" applyFill="1" applyAlignment="1" applyProtection="1">
      <alignment horizontal="left"/>
      <protection hidden="1"/>
    </xf>
    <xf numFmtId="0" fontId="21" fillId="0" borderId="0" xfId="2" applyFont="1" applyProtection="1">
      <protection hidden="1"/>
    </xf>
    <xf numFmtId="0" fontId="22" fillId="0" borderId="0" xfId="2" applyFont="1" applyProtection="1">
      <protection hidden="1"/>
    </xf>
    <xf numFmtId="0" fontId="5" fillId="0" borderId="0" xfId="2" applyFont="1" applyProtection="1">
      <protection hidden="1"/>
    </xf>
    <xf numFmtId="0" fontId="9" fillId="0" borderId="0" xfId="2" applyFont="1" applyProtection="1">
      <protection hidden="1"/>
    </xf>
    <xf numFmtId="167" fontId="25" fillId="0" borderId="0" xfId="2" applyNumberFormat="1" applyFont="1" applyProtection="1">
      <protection hidden="1"/>
    </xf>
    <xf numFmtId="0" fontId="12" fillId="0" borderId="0" xfId="44" applyFont="1" applyFill="1" applyBorder="1" applyAlignment="1" applyProtection="1">
      <alignment horizontal="left"/>
      <protection hidden="1"/>
    </xf>
    <xf numFmtId="0" fontId="25" fillId="0" borderId="0" xfId="44" applyFont="1" applyFill="1" applyBorder="1" applyAlignment="1" applyProtection="1">
      <alignment horizontal="left"/>
      <protection hidden="1"/>
    </xf>
    <xf numFmtId="0" fontId="8" fillId="0" borderId="0" xfId="2" applyFont="1" applyProtection="1">
      <protection hidden="1"/>
    </xf>
    <xf numFmtId="0" fontId="25" fillId="0" borderId="0" xfId="2" applyFont="1" applyAlignment="1" applyProtection="1">
      <alignment horizontal="right"/>
      <protection hidden="1"/>
    </xf>
    <xf numFmtId="0" fontId="25" fillId="0" borderId="0" xfId="2" applyFont="1" applyAlignment="1" applyProtection="1">
      <alignment horizontal="left" indent="1"/>
      <protection hidden="1"/>
    </xf>
    <xf numFmtId="0" fontId="25" fillId="0" borderId="0" xfId="2" applyFont="1" applyAlignment="1" applyProtection="1">
      <alignment horizontal="left"/>
      <protection hidden="1"/>
    </xf>
    <xf numFmtId="0" fontId="0" fillId="0" borderId="0" xfId="0" applyProtection="1">
      <protection hidden="1"/>
    </xf>
    <xf numFmtId="0" fontId="25" fillId="0" borderId="0" xfId="0" applyFont="1" applyProtection="1">
      <protection hidden="1"/>
    </xf>
    <xf numFmtId="0" fontId="21" fillId="0" borderId="0" xfId="2" applyFont="1" applyAlignment="1" applyProtection="1">
      <alignment horizontal="right"/>
      <protection hidden="1"/>
    </xf>
    <xf numFmtId="0" fontId="25" fillId="0" borderId="0" xfId="2" quotePrefix="1" applyFont="1" applyProtection="1">
      <protection hidden="1"/>
    </xf>
    <xf numFmtId="0" fontId="33" fillId="0" borderId="0" xfId="2" applyFont="1" applyProtection="1">
      <protection hidden="1"/>
    </xf>
    <xf numFmtId="0" fontId="31" fillId="0" borderId="0" xfId="2" applyFont="1" applyProtection="1">
      <protection hidden="1"/>
    </xf>
    <xf numFmtId="0" fontId="27" fillId="0" borderId="0" xfId="44" applyFont="1" applyFill="1" applyBorder="1" applyAlignment="1" applyProtection="1">
      <alignment horizontal="left"/>
      <protection hidden="1"/>
    </xf>
    <xf numFmtId="0" fontId="37" fillId="0" borderId="0" xfId="2" applyFont="1" applyProtection="1">
      <protection hidden="1"/>
    </xf>
    <xf numFmtId="0" fontId="21" fillId="0" borderId="0" xfId="2" applyFont="1" applyAlignment="1" applyProtection="1">
      <alignment horizontal="left" indent="1"/>
      <protection hidden="1"/>
    </xf>
    <xf numFmtId="0" fontId="21" fillId="0" borderId="0" xfId="2" applyFont="1" applyAlignment="1" applyProtection="1">
      <alignment horizontal="left"/>
      <protection hidden="1"/>
    </xf>
    <xf numFmtId="0" fontId="2" fillId="0" borderId="0" xfId="0" applyFont="1"/>
    <xf numFmtId="1" fontId="21" fillId="0" borderId="0" xfId="2" applyNumberFormat="1" applyFont="1" applyProtection="1">
      <protection hidden="1"/>
    </xf>
    <xf numFmtId="0" fontId="38" fillId="0" borderId="0" xfId="2" applyFont="1" applyProtection="1">
      <protection hidden="1"/>
    </xf>
    <xf numFmtId="0" fontId="39" fillId="0" borderId="0" xfId="2" applyFont="1" applyProtection="1">
      <protection hidden="1"/>
    </xf>
    <xf numFmtId="0" fontId="33" fillId="0" borderId="6" xfId="2" applyFont="1" applyBorder="1" applyAlignment="1" applyProtection="1">
      <alignment horizontal="center" wrapText="1"/>
      <protection hidden="1"/>
    </xf>
    <xf numFmtId="0" fontId="33" fillId="0" borderId="4" xfId="2" applyFont="1" applyBorder="1" applyAlignment="1" applyProtection="1">
      <alignment horizontal="center"/>
      <protection hidden="1"/>
    </xf>
    <xf numFmtId="0" fontId="25" fillId="0" borderId="4" xfId="2" applyFont="1" applyBorder="1" applyAlignment="1" applyProtection="1">
      <alignment horizontal="center"/>
      <protection hidden="1"/>
    </xf>
    <xf numFmtId="0" fontId="25" fillId="0" borderId="6" xfId="2" applyFont="1" applyBorder="1" applyAlignment="1" applyProtection="1">
      <alignment horizontal="center"/>
      <protection hidden="1"/>
    </xf>
    <xf numFmtId="0" fontId="40" fillId="0" borderId="0" xfId="2" applyFont="1" applyAlignment="1" applyProtection="1">
      <alignment horizontal="left"/>
      <protection hidden="1"/>
    </xf>
    <xf numFmtId="0" fontId="25" fillId="0" borderId="0" xfId="2" quotePrefix="1" applyFont="1" applyAlignment="1" applyProtection="1">
      <alignment horizontal="center"/>
      <protection hidden="1"/>
    </xf>
    <xf numFmtId="0" fontId="25" fillId="0" borderId="0" xfId="2" applyFont="1" applyAlignment="1" applyProtection="1">
      <alignment horizontal="center"/>
      <protection hidden="1"/>
    </xf>
    <xf numFmtId="0" fontId="21" fillId="0" borderId="0" xfId="2" applyFont="1" applyAlignment="1" applyProtection="1">
      <alignment horizontal="center"/>
      <protection hidden="1"/>
    </xf>
    <xf numFmtId="0" fontId="14" fillId="0" borderId="0" xfId="2" applyFont="1" applyAlignment="1" applyProtection="1">
      <alignment horizontal="left"/>
      <protection hidden="1"/>
    </xf>
    <xf numFmtId="0" fontId="33" fillId="0" borderId="0" xfId="2" applyFont="1" applyAlignment="1" applyProtection="1">
      <alignment horizontal="left"/>
      <protection hidden="1"/>
    </xf>
    <xf numFmtId="0" fontId="25" fillId="0" borderId="0" xfId="2" quotePrefix="1" applyFont="1" applyAlignment="1" applyProtection="1">
      <alignment horizontal="right"/>
      <protection hidden="1"/>
    </xf>
    <xf numFmtId="0" fontId="14" fillId="0" borderId="0" xfId="2" quotePrefix="1" applyFont="1" applyAlignment="1" applyProtection="1">
      <alignment horizontal="right"/>
      <protection hidden="1"/>
    </xf>
    <xf numFmtId="0" fontId="25" fillId="0" borderId="1" xfId="2" applyFont="1" applyBorder="1" applyAlignment="1" applyProtection="1">
      <alignment horizontal="center"/>
      <protection hidden="1"/>
    </xf>
    <xf numFmtId="0" fontId="33" fillId="0" borderId="0" xfId="2" applyFont="1" applyAlignment="1" applyProtection="1">
      <alignment horizontal="left" indent="2"/>
      <protection hidden="1"/>
    </xf>
    <xf numFmtId="0" fontId="43" fillId="0" borderId="0" xfId="2" applyFont="1" applyAlignment="1" applyProtection="1">
      <alignment horizontal="right"/>
      <protection hidden="1"/>
    </xf>
    <xf numFmtId="0" fontId="33" fillId="0" borderId="4" xfId="2" applyFont="1" applyBorder="1" applyAlignment="1" applyProtection="1">
      <alignment horizontal="right"/>
      <protection hidden="1"/>
    </xf>
    <xf numFmtId="1" fontId="3" fillId="0" borderId="0" xfId="2" applyNumberFormat="1" applyAlignment="1" applyProtection="1">
      <alignment horizontal="right"/>
      <protection hidden="1"/>
    </xf>
    <xf numFmtId="1" fontId="25" fillId="0" borderId="0" xfId="2" quotePrefix="1" applyNumberFormat="1" applyFont="1" applyAlignment="1" applyProtection="1">
      <alignment horizontal="right"/>
      <protection hidden="1"/>
    </xf>
    <xf numFmtId="1" fontId="28" fillId="0" borderId="4" xfId="2" applyNumberFormat="1" applyFont="1" applyBorder="1" applyAlignment="1" applyProtection="1">
      <alignment horizontal="right"/>
      <protection hidden="1"/>
    </xf>
    <xf numFmtId="1" fontId="25" fillId="0" borderId="0" xfId="2" applyNumberFormat="1" applyFont="1" applyProtection="1">
      <protection hidden="1"/>
    </xf>
    <xf numFmtId="0" fontId="3" fillId="0" borderId="0" xfId="2" applyAlignment="1" applyProtection="1">
      <alignment horizontal="left" indent="1"/>
      <protection hidden="1"/>
    </xf>
    <xf numFmtId="1" fontId="25" fillId="0" borderId="4" xfId="2" applyNumberFormat="1" applyFont="1" applyBorder="1" applyAlignment="1" applyProtection="1">
      <alignment horizontal="right"/>
      <protection hidden="1"/>
    </xf>
    <xf numFmtId="1" fontId="30" fillId="0" borderId="2" xfId="2" applyNumberFormat="1" applyFont="1" applyBorder="1" applyAlignment="1" applyProtection="1">
      <alignment horizontal="right"/>
      <protection hidden="1"/>
    </xf>
    <xf numFmtId="1" fontId="14" fillId="0" borderId="4" xfId="2" applyNumberFormat="1" applyFont="1" applyBorder="1" applyAlignment="1" applyProtection="1">
      <alignment horizontal="right"/>
      <protection hidden="1"/>
    </xf>
    <xf numFmtId="1" fontId="46" fillId="0" borderId="0" xfId="2" applyNumberFormat="1" applyFont="1" applyAlignment="1" applyProtection="1">
      <alignment horizontal="right"/>
      <protection hidden="1"/>
    </xf>
    <xf numFmtId="1" fontId="48" fillId="0" borderId="0" xfId="2" applyNumberFormat="1" applyFont="1" applyAlignment="1" applyProtection="1">
      <alignment horizontal="right"/>
      <protection hidden="1"/>
    </xf>
    <xf numFmtId="1" fontId="33" fillId="0" borderId="4" xfId="2" applyNumberFormat="1" applyFont="1" applyBorder="1" applyAlignment="1" applyProtection="1">
      <alignment horizontal="right"/>
      <protection hidden="1"/>
    </xf>
    <xf numFmtId="1" fontId="25" fillId="0" borderId="0" xfId="2" applyNumberFormat="1" applyFont="1" applyAlignment="1" applyProtection="1">
      <alignment horizontal="right"/>
      <protection hidden="1"/>
    </xf>
    <xf numFmtId="0" fontId="43" fillId="0" borderId="0" xfId="2" applyFont="1" applyAlignment="1" applyProtection="1">
      <alignment horizontal="left" indent="1"/>
      <protection hidden="1"/>
    </xf>
    <xf numFmtId="1" fontId="3" fillId="0" borderId="0" xfId="2" applyNumberFormat="1" applyAlignment="1" applyProtection="1">
      <alignment horizontal="left" indent="1"/>
      <protection hidden="1"/>
    </xf>
    <xf numFmtId="1" fontId="3" fillId="0" borderId="4" xfId="2" applyNumberFormat="1" applyBorder="1" applyAlignment="1" applyProtection="1">
      <alignment horizontal="right"/>
      <protection hidden="1"/>
    </xf>
    <xf numFmtId="1" fontId="3" fillId="0" borderId="0" xfId="2" applyNumberFormat="1" applyProtection="1">
      <protection hidden="1"/>
    </xf>
    <xf numFmtId="1" fontId="25" fillId="0" borderId="0" xfId="2" applyNumberFormat="1" applyFont="1" applyAlignment="1" applyProtection="1">
      <alignment horizontal="center"/>
      <protection hidden="1"/>
    </xf>
    <xf numFmtId="1" fontId="32" fillId="0" borderId="0" xfId="2" applyNumberFormat="1" applyFont="1" applyAlignment="1" applyProtection="1">
      <alignment horizontal="left"/>
      <protection hidden="1"/>
    </xf>
    <xf numFmtId="1" fontId="30" fillId="0" borderId="0" xfId="2" applyNumberFormat="1" applyFont="1" applyProtection="1">
      <protection hidden="1"/>
    </xf>
    <xf numFmtId="0" fontId="32" fillId="0" borderId="0" xfId="2" applyFont="1" applyAlignment="1" applyProtection="1">
      <alignment horizontal="right"/>
      <protection hidden="1"/>
    </xf>
    <xf numFmtId="0" fontId="41" fillId="0" borderId="0" xfId="2" applyFont="1" applyAlignment="1" applyProtection="1">
      <alignment horizontal="right"/>
      <protection hidden="1"/>
    </xf>
    <xf numFmtId="0" fontId="49" fillId="0" borderId="0" xfId="2" applyFont="1" applyProtection="1">
      <protection hidden="1"/>
    </xf>
    <xf numFmtId="0" fontId="25" fillId="0" borderId="1" xfId="2" applyFont="1" applyBorder="1" applyAlignment="1" applyProtection="1">
      <alignment horizontal="left"/>
      <protection hidden="1"/>
    </xf>
    <xf numFmtId="0" fontId="40" fillId="0" borderId="0" xfId="2" applyFont="1" applyProtection="1">
      <protection hidden="1"/>
    </xf>
    <xf numFmtId="0" fontId="25" fillId="0" borderId="0" xfId="2" quotePrefix="1" applyFont="1" applyAlignment="1" applyProtection="1">
      <alignment horizontal="left" indent="1"/>
      <protection hidden="1"/>
    </xf>
    <xf numFmtId="0" fontId="43" fillId="0" borderId="0" xfId="2" applyFont="1" applyProtection="1">
      <protection hidden="1"/>
    </xf>
    <xf numFmtId="0" fontId="33" fillId="0" borderId="0" xfId="2" applyFont="1" applyAlignment="1" applyProtection="1">
      <alignment horizontal="right"/>
      <protection hidden="1"/>
    </xf>
    <xf numFmtId="0" fontId="51" fillId="0" borderId="0" xfId="0" applyFont="1" applyAlignment="1">
      <alignment vertical="center"/>
    </xf>
    <xf numFmtId="0" fontId="45" fillId="0" borderId="0" xfId="2" applyFont="1" applyAlignment="1" applyProtection="1">
      <alignment horizontal="left" indent="1"/>
      <protection hidden="1"/>
    </xf>
    <xf numFmtId="0" fontId="45" fillId="0" borderId="0" xfId="2" applyFont="1" applyAlignment="1" applyProtection="1">
      <alignment horizontal="right"/>
      <protection hidden="1"/>
    </xf>
    <xf numFmtId="0" fontId="32" fillId="0" borderId="0" xfId="3" quotePrefix="1" applyNumberFormat="1" applyFont="1" applyBorder="1">
      <alignment horizontal="right"/>
      <protection locked="0"/>
    </xf>
    <xf numFmtId="0" fontId="53" fillId="0" borderId="0" xfId="2" applyFont="1" applyProtection="1">
      <protection hidden="1"/>
    </xf>
    <xf numFmtId="0" fontId="33" fillId="0" borderId="0" xfId="2" applyFont="1" applyAlignment="1" applyProtection="1">
      <alignment horizontal="left" indent="3"/>
      <protection hidden="1"/>
    </xf>
    <xf numFmtId="0" fontId="55" fillId="0" borderId="0" xfId="0" applyFont="1"/>
    <xf numFmtId="0" fontId="53" fillId="0" borderId="0" xfId="2" applyFont="1" applyAlignment="1" applyProtection="1">
      <alignment wrapText="1"/>
      <protection hidden="1"/>
    </xf>
    <xf numFmtId="0" fontId="52" fillId="0" borderId="0" xfId="0" applyFont="1" applyAlignment="1">
      <alignment horizontal="left" wrapText="1" indent="3"/>
    </xf>
    <xf numFmtId="0" fontId="0" fillId="0" borderId="0" xfId="0" applyAlignment="1">
      <alignment horizontal="left" wrapText="1" indent="3"/>
    </xf>
    <xf numFmtId="0" fontId="3" fillId="0" borderId="0" xfId="4"/>
    <xf numFmtId="0" fontId="28" fillId="0" borderId="0" xfId="4" applyFont="1"/>
    <xf numFmtId="0" fontId="53" fillId="0" borderId="0" xfId="4" applyFont="1"/>
    <xf numFmtId="0" fontId="56" fillId="0" borderId="0" xfId="4" applyFont="1"/>
    <xf numFmtId="0" fontId="25" fillId="0" borderId="0" xfId="4" applyFont="1" applyAlignment="1">
      <alignment horizontal="center" vertical="center"/>
    </xf>
    <xf numFmtId="0" fontId="40" fillId="0" borderId="4" xfId="4" applyFont="1" applyBorder="1"/>
    <xf numFmtId="0" fontId="25" fillId="0" borderId="4" xfId="4" applyFont="1" applyBorder="1"/>
    <xf numFmtId="0" fontId="3" fillId="0" borderId="4" xfId="4" applyBorder="1"/>
    <xf numFmtId="0" fontId="25" fillId="0" borderId="6" xfId="4" applyFont="1" applyBorder="1"/>
    <xf numFmtId="0" fontId="40" fillId="0" borderId="5" xfId="4" applyFont="1" applyBorder="1"/>
    <xf numFmtId="0" fontId="40" fillId="0" borderId="0" xfId="4" applyFont="1"/>
    <xf numFmtId="0" fontId="3" fillId="0" borderId="0" xfId="4" applyAlignment="1">
      <alignment horizontal="center"/>
    </xf>
    <xf numFmtId="0" fontId="25" fillId="0" borderId="0" xfId="4" quotePrefix="1" applyFont="1" applyAlignment="1">
      <alignment vertical="top"/>
    </xf>
    <xf numFmtId="0" fontId="25" fillId="0" borderId="0" xfId="4" applyFont="1" applyAlignment="1">
      <alignment horizontal="left"/>
    </xf>
    <xf numFmtId="0" fontId="25" fillId="0" borderId="0" xfId="4" applyFont="1"/>
    <xf numFmtId="0" fontId="30" fillId="0" borderId="0" xfId="2" applyFont="1"/>
    <xf numFmtId="0" fontId="31" fillId="0" borderId="0" xfId="2" applyFont="1" applyAlignment="1" applyProtection="1">
      <alignment vertical="center"/>
      <protection hidden="1"/>
    </xf>
    <xf numFmtId="0" fontId="3" fillId="0" borderId="0" xfId="6"/>
    <xf numFmtId="0" fontId="57" fillId="0" borderId="0" xfId="2" applyFont="1" applyProtection="1">
      <protection hidden="1"/>
    </xf>
    <xf numFmtId="0" fontId="28" fillId="0" borderId="0" xfId="6" applyFont="1"/>
    <xf numFmtId="0" fontId="25" fillId="0" borderId="0" xfId="6" quotePrefix="1" applyFont="1" applyAlignment="1">
      <alignment vertical="top"/>
    </xf>
    <xf numFmtId="0" fontId="25" fillId="0" borderId="0" xfId="6" applyFont="1" applyAlignment="1">
      <alignment horizontal="left"/>
    </xf>
    <xf numFmtId="0" fontId="25" fillId="0" borderId="0" xfId="6" applyFont="1"/>
    <xf numFmtId="0" fontId="30" fillId="0" borderId="0" xfId="6" applyFont="1"/>
    <xf numFmtId="0" fontId="5" fillId="0" borderId="0" xfId="6" applyFont="1" applyProtection="1">
      <protection hidden="1"/>
    </xf>
    <xf numFmtId="171" fontId="40" fillId="0" borderId="0" xfId="2" applyNumberFormat="1" applyFont="1" applyAlignment="1" applyProtection="1">
      <alignment horizontal="left"/>
      <protection hidden="1"/>
    </xf>
    <xf numFmtId="0" fontId="40" fillId="0" borderId="0" xfId="2" applyFont="1" applyAlignment="1" applyProtection="1">
      <alignment horizontal="center"/>
      <protection hidden="1"/>
    </xf>
    <xf numFmtId="171" fontId="25" fillId="0" borderId="0" xfId="2" applyNumberFormat="1" applyFont="1" applyAlignment="1" applyProtection="1">
      <alignment horizontal="left"/>
      <protection hidden="1"/>
    </xf>
    <xf numFmtId="0" fontId="25" fillId="0" borderId="7" xfId="2" applyFont="1" applyBorder="1" applyAlignment="1" applyProtection="1">
      <alignment horizontal="center" wrapText="1"/>
      <protection hidden="1"/>
    </xf>
    <xf numFmtId="0" fontId="42" fillId="0" borderId="0" xfId="2" applyFont="1" applyAlignment="1" applyProtection="1">
      <alignment horizontal="right" wrapText="1"/>
      <protection hidden="1"/>
    </xf>
    <xf numFmtId="0" fontId="42" fillId="0" borderId="0" xfId="2" applyFont="1" applyAlignment="1" applyProtection="1">
      <alignment horizontal="center" wrapText="1"/>
      <protection hidden="1"/>
    </xf>
    <xf numFmtId="0" fontId="25" fillId="0" borderId="0" xfId="2" applyFont="1" applyAlignment="1" applyProtection="1">
      <alignment wrapText="1"/>
      <protection hidden="1"/>
    </xf>
    <xf numFmtId="0" fontId="40" fillId="0" borderId="0" xfId="2" applyFont="1" applyAlignment="1" applyProtection="1">
      <alignment horizontal="right"/>
      <protection hidden="1"/>
    </xf>
    <xf numFmtId="9" fontId="25" fillId="0" borderId="0" xfId="2" applyNumberFormat="1" applyFont="1" applyAlignment="1" applyProtection="1">
      <alignment horizontal="right"/>
      <protection hidden="1"/>
    </xf>
    <xf numFmtId="166" fontId="25" fillId="0" borderId="0" xfId="2" applyNumberFormat="1" applyFont="1" applyAlignment="1" applyProtection="1">
      <alignment horizontal="center"/>
      <protection hidden="1"/>
    </xf>
    <xf numFmtId="0" fontId="25" fillId="0" borderId="7" xfId="2" applyFont="1" applyBorder="1" applyAlignment="1" applyProtection="1">
      <alignment horizontal="right"/>
      <protection hidden="1"/>
    </xf>
    <xf numFmtId="171" fontId="21" fillId="0" borderId="0" xfId="2" applyNumberFormat="1" applyFont="1" applyAlignment="1" applyProtection="1">
      <alignment horizontal="left"/>
      <protection hidden="1"/>
    </xf>
    <xf numFmtId="0" fontId="40" fillId="0" borderId="0" xfId="2" applyFont="1" applyAlignment="1" applyProtection="1">
      <alignment horizontal="center" wrapText="1"/>
      <protection hidden="1"/>
    </xf>
    <xf numFmtId="0" fontId="21" fillId="0" borderId="7" xfId="2" applyFont="1" applyBorder="1" applyAlignment="1" applyProtection="1">
      <alignment horizontal="right"/>
      <protection hidden="1"/>
    </xf>
    <xf numFmtId="171" fontId="25" fillId="0" borderId="0" xfId="2" applyNumberFormat="1" applyFont="1" applyAlignment="1" applyProtection="1">
      <alignment horizontal="left" wrapText="1"/>
      <protection hidden="1"/>
    </xf>
    <xf numFmtId="171" fontId="33" fillId="0" borderId="0" xfId="2" applyNumberFormat="1" applyFont="1" applyAlignment="1" applyProtection="1">
      <alignment horizontal="left"/>
      <protection hidden="1"/>
    </xf>
    <xf numFmtId="171" fontId="33" fillId="0" borderId="0" xfId="2" applyNumberFormat="1" applyFont="1" applyAlignment="1" applyProtection="1">
      <alignment horizontal="left" wrapText="1"/>
      <protection hidden="1"/>
    </xf>
    <xf numFmtId="0" fontId="25" fillId="0" borderId="7" xfId="2" applyFont="1" applyBorder="1" applyAlignment="1" applyProtection="1">
      <alignment horizontal="center"/>
      <protection hidden="1"/>
    </xf>
    <xf numFmtId="0" fontId="59" fillId="0" borderId="0" xfId="2" applyFont="1" applyProtection="1">
      <protection hidden="1"/>
    </xf>
    <xf numFmtId="0" fontId="5" fillId="0" borderId="0" xfId="2" applyFont="1" applyAlignment="1" applyProtection="1">
      <alignment horizontal="left"/>
      <protection hidden="1"/>
    </xf>
    <xf numFmtId="0" fontId="32" fillId="0" borderId="0" xfId="2" applyFont="1" applyProtection="1">
      <protection hidden="1"/>
    </xf>
    <xf numFmtId="0" fontId="32" fillId="0" borderId="7" xfId="0" applyFont="1" applyBorder="1" applyAlignment="1" applyProtection="1">
      <alignment horizontal="center" wrapText="1"/>
      <protection hidden="1"/>
    </xf>
    <xf numFmtId="0" fontId="21" fillId="0" borderId="6" xfId="2" applyFont="1" applyBorder="1" applyAlignment="1" applyProtection="1">
      <alignment horizontal="center" vertical="center"/>
      <protection hidden="1"/>
    </xf>
    <xf numFmtId="0" fontId="25" fillId="0" borderId="0" xfId="0" applyFont="1" applyAlignment="1" applyProtection="1">
      <alignment horizontal="center"/>
      <protection hidden="1"/>
    </xf>
    <xf numFmtId="1" fontId="44" fillId="0" borderId="0" xfId="2" applyNumberFormat="1" applyFont="1" applyProtection="1">
      <protection hidden="1"/>
    </xf>
    <xf numFmtId="0" fontId="28" fillId="0" borderId="0" xfId="2" applyFont="1" applyAlignment="1" applyProtection="1">
      <alignment horizontal="left" indent="1"/>
      <protection hidden="1"/>
    </xf>
    <xf numFmtId="1" fontId="44" fillId="0" borderId="0" xfId="3" quotePrefix="1" applyNumberFormat="1" applyFont="1" applyBorder="1">
      <alignment horizontal="right"/>
      <protection locked="0"/>
    </xf>
    <xf numFmtId="1" fontId="44" fillId="0" borderId="0" xfId="2" applyNumberFormat="1" applyFont="1" applyAlignment="1" applyProtection="1">
      <alignment horizontal="center"/>
      <protection hidden="1"/>
    </xf>
    <xf numFmtId="1" fontId="60" fillId="0" borderId="0" xfId="0" applyNumberFormat="1" applyFont="1" applyProtection="1">
      <protection hidden="1"/>
    </xf>
    <xf numFmtId="37" fontId="32" fillId="0" borderId="0" xfId="3" quotePrefix="1" applyNumberFormat="1" applyFont="1" applyBorder="1">
      <alignment horizontal="right"/>
      <protection locked="0"/>
    </xf>
    <xf numFmtId="37" fontId="32" fillId="0" borderId="0" xfId="7" quotePrefix="1" applyBorder="1">
      <alignment horizontal="right"/>
      <protection locked="0"/>
    </xf>
    <xf numFmtId="172" fontId="25" fillId="0" borderId="0" xfId="0" applyNumberFormat="1" applyFont="1" applyAlignment="1" applyProtection="1">
      <alignment horizontal="center"/>
      <protection hidden="1"/>
    </xf>
    <xf numFmtId="49" fontId="32" fillId="0" borderId="0" xfId="3" quotePrefix="1" applyNumberFormat="1" applyFont="1" applyBorder="1">
      <alignment horizontal="right"/>
      <protection locked="0"/>
    </xf>
    <xf numFmtId="0" fontId="61" fillId="0" borderId="0" xfId="0" applyFont="1" applyProtection="1">
      <protection hidden="1"/>
    </xf>
    <xf numFmtId="0" fontId="12" fillId="0" borderId="0" xfId="44" applyFont="1" applyFill="1" applyBorder="1" applyAlignment="1" applyProtection="1">
      <alignment horizontal="left" vertical="top"/>
      <protection hidden="1"/>
    </xf>
    <xf numFmtId="0" fontId="23" fillId="0" borderId="0" xfId="44" applyFont="1" applyFill="1" applyBorder="1" applyAlignment="1" applyProtection="1">
      <alignment horizontal="center"/>
      <protection hidden="1"/>
    </xf>
    <xf numFmtId="0" fontId="25" fillId="0" borderId="0" xfId="2" applyFont="1" applyAlignment="1" applyProtection="1">
      <alignment horizontal="center" wrapText="1"/>
      <protection hidden="1"/>
    </xf>
    <xf numFmtId="0" fontId="25" fillId="0" borderId="2" xfId="2" applyFont="1" applyBorder="1" applyProtection="1">
      <protection hidden="1"/>
    </xf>
    <xf numFmtId="0" fontId="25" fillId="0" borderId="2" xfId="2" applyFont="1" applyBorder="1" applyAlignment="1" applyProtection="1">
      <alignment wrapText="1"/>
      <protection hidden="1"/>
    </xf>
    <xf numFmtId="0" fontId="3" fillId="0" borderId="0" xfId="2" applyAlignment="1" applyProtection="1">
      <alignment wrapText="1"/>
      <protection hidden="1"/>
    </xf>
    <xf numFmtId="0" fontId="25" fillId="0" borderId="1" xfId="2" applyFont="1" applyBorder="1" applyProtection="1">
      <protection hidden="1"/>
    </xf>
    <xf numFmtId="170" fontId="25" fillId="0" borderId="0" xfId="2" applyNumberFormat="1" applyFont="1" applyAlignment="1" applyProtection="1">
      <alignment horizontal="center"/>
      <protection hidden="1"/>
    </xf>
    <xf numFmtId="170" fontId="33" fillId="0" borderId="0" xfId="2" applyNumberFormat="1" applyFont="1" applyAlignment="1" applyProtection="1">
      <alignment horizontal="center"/>
      <protection hidden="1"/>
    </xf>
    <xf numFmtId="0" fontId="33" fillId="0" borderId="0" xfId="2" quotePrefix="1" applyFont="1" applyAlignment="1" applyProtection="1">
      <alignment horizontal="left" indent="1"/>
      <protection hidden="1"/>
    </xf>
    <xf numFmtId="0" fontId="33" fillId="0" borderId="0" xfId="2" quotePrefix="1" applyFont="1" applyAlignment="1" applyProtection="1">
      <alignment horizontal="left" indent="2"/>
      <protection hidden="1"/>
    </xf>
    <xf numFmtId="172" fontId="33" fillId="0" borderId="0" xfId="2" applyNumberFormat="1" applyFont="1" applyAlignment="1" applyProtection="1">
      <alignment horizontal="center"/>
      <protection hidden="1"/>
    </xf>
    <xf numFmtId="0" fontId="62" fillId="0" borderId="0" xfId="2" applyFont="1" applyAlignment="1" applyProtection="1">
      <alignment vertical="top" wrapText="1"/>
      <protection hidden="1"/>
    </xf>
    <xf numFmtId="0" fontId="62" fillId="0" borderId="0" xfId="2" applyFont="1" applyProtection="1">
      <protection hidden="1"/>
    </xf>
    <xf numFmtId="0" fontId="31" fillId="0" borderId="0" xfId="0" applyFont="1" applyProtection="1">
      <protection hidden="1"/>
    </xf>
    <xf numFmtId="0" fontId="28" fillId="0" borderId="0" xfId="0" applyFont="1" applyProtection="1">
      <protection hidden="1"/>
    </xf>
    <xf numFmtId="0" fontId="44" fillId="0" borderId="0" xfId="0" applyFont="1"/>
    <xf numFmtId="0" fontId="21" fillId="0" borderId="0" xfId="0" applyFont="1"/>
    <xf numFmtId="0" fontId="44" fillId="0" borderId="0" xfId="0" quotePrefix="1" applyFont="1"/>
    <xf numFmtId="0" fontId="64" fillId="0" borderId="0" xfId="0" applyFont="1"/>
    <xf numFmtId="0" fontId="64" fillId="0" borderId="0" xfId="0" applyFont="1" applyAlignment="1">
      <alignment horizontal="center" vertical="center"/>
    </xf>
    <xf numFmtId="0" fontId="64" fillId="0" borderId="0" xfId="0" applyFont="1" applyAlignment="1">
      <alignment vertical="center"/>
    </xf>
    <xf numFmtId="0" fontId="65" fillId="0" borderId="0" xfId="9" applyFont="1" applyProtection="1">
      <protection hidden="1"/>
    </xf>
    <xf numFmtId="0" fontId="66" fillId="0" borderId="0" xfId="0" applyFont="1"/>
    <xf numFmtId="173" fontId="21" fillId="0" borderId="0" xfId="2" applyNumberFormat="1" applyFont="1" applyProtection="1">
      <protection hidden="1"/>
    </xf>
    <xf numFmtId="0" fontId="64" fillId="0" borderId="1" xfId="0" applyFont="1" applyBorder="1"/>
    <xf numFmtId="171" fontId="33" fillId="0" borderId="0" xfId="44" applyNumberFormat="1" applyFont="1" applyFill="1" applyBorder="1" applyAlignment="1" applyProtection="1">
      <alignment horizontal="left"/>
      <protection hidden="1"/>
    </xf>
    <xf numFmtId="0" fontId="33" fillId="0" borderId="0" xfId="44" applyFont="1" applyFill="1" applyBorder="1" applyAlignment="1" applyProtection="1">
      <alignment horizontal="left"/>
      <protection hidden="1"/>
    </xf>
    <xf numFmtId="0" fontId="22" fillId="0" borderId="0" xfId="44" applyFont="1" applyFill="1" applyBorder="1" applyAlignment="1" applyProtection="1">
      <alignment horizontal="left"/>
      <protection hidden="1"/>
    </xf>
    <xf numFmtId="0" fontId="33" fillId="0" borderId="0" xfId="2" applyFont="1" applyAlignment="1" applyProtection="1">
      <alignment horizontal="center"/>
      <protection hidden="1"/>
    </xf>
    <xf numFmtId="0" fontId="21" fillId="0" borderId="0" xfId="2" applyFont="1" applyAlignment="1" applyProtection="1">
      <alignment horizontal="left" vertical="top" wrapText="1"/>
      <protection hidden="1"/>
    </xf>
    <xf numFmtId="0" fontId="25" fillId="0" borderId="0" xfId="0" applyFont="1" applyAlignment="1" applyProtection="1">
      <alignment horizontal="left"/>
      <protection hidden="1"/>
    </xf>
    <xf numFmtId="0" fontId="25" fillId="0" borderId="0" xfId="0" applyFont="1" applyAlignment="1" applyProtection="1">
      <alignment horizontal="right"/>
      <protection hidden="1"/>
    </xf>
    <xf numFmtId="37" fontId="32" fillId="0" borderId="0" xfId="11" applyFill="1" applyBorder="1">
      <alignment horizontal="right"/>
    </xf>
    <xf numFmtId="37" fontId="32" fillId="0" borderId="0" xfId="11" quotePrefix="1" applyFill="1" applyBorder="1">
      <alignment horizontal="right"/>
    </xf>
    <xf numFmtId="0" fontId="33" fillId="0" borderId="0" xfId="0" applyFont="1" applyProtection="1">
      <protection hidden="1"/>
    </xf>
    <xf numFmtId="0" fontId="33" fillId="0" borderId="0" xfId="0" applyFont="1" applyAlignment="1" applyProtection="1">
      <alignment horizontal="center"/>
      <protection hidden="1"/>
    </xf>
    <xf numFmtId="37" fontId="42" fillId="0" borderId="3" xfId="11" quotePrefix="1" applyFont="1" applyFill="1" applyProtection="1">
      <alignment horizontal="right"/>
      <protection locked="0"/>
    </xf>
    <xf numFmtId="0" fontId="40" fillId="0" borderId="0" xfId="0" applyFont="1" applyProtection="1">
      <protection hidden="1"/>
    </xf>
    <xf numFmtId="37" fontId="42" fillId="0" borderId="0" xfId="11" quotePrefix="1" applyFont="1" applyFill="1" applyBorder="1">
      <alignment horizontal="right"/>
    </xf>
    <xf numFmtId="0" fontId="28" fillId="0" borderId="0" xfId="2" applyFont="1"/>
    <xf numFmtId="0" fontId="12" fillId="0" borderId="0" xfId="2" applyFont="1" applyProtection="1">
      <protection hidden="1"/>
    </xf>
    <xf numFmtId="0" fontId="3" fillId="0" borderId="0" xfId="2"/>
    <xf numFmtId="0" fontId="25" fillId="0" borderId="0" xfId="2" applyFont="1" applyAlignment="1" applyProtection="1">
      <alignment horizontal="right" wrapText="1"/>
      <protection hidden="1"/>
    </xf>
    <xf numFmtId="0" fontId="25" fillId="0" borderId="0" xfId="9" applyFont="1" applyProtection="1">
      <protection hidden="1"/>
    </xf>
    <xf numFmtId="0" fontId="25" fillId="0" borderId="0" xfId="9" applyFont="1" applyAlignment="1" applyProtection="1">
      <alignment horizontal="right"/>
      <protection hidden="1"/>
    </xf>
    <xf numFmtId="0" fontId="73" fillId="0" borderId="0" xfId="2" applyFont="1" applyProtection="1">
      <protection hidden="1"/>
    </xf>
    <xf numFmtId="0" fontId="25" fillId="0" borderId="5" xfId="2" applyFont="1" applyBorder="1" applyAlignment="1" applyProtection="1">
      <alignment horizontal="left" indent="1"/>
      <protection hidden="1"/>
    </xf>
    <xf numFmtId="0" fontId="3" fillId="0" borderId="8" xfId="2" applyBorder="1" applyAlignment="1">
      <alignment horizontal="left" indent="1"/>
    </xf>
    <xf numFmtId="0" fontId="10" fillId="0" borderId="0" xfId="2" applyFont="1" applyProtection="1">
      <protection hidden="1"/>
    </xf>
    <xf numFmtId="167" fontId="21" fillId="0" borderId="0" xfId="2" applyNumberFormat="1" applyFont="1" applyProtection="1">
      <protection hidden="1"/>
    </xf>
    <xf numFmtId="0" fontId="28" fillId="0" borderId="0" xfId="44" applyFont="1" applyFill="1" applyBorder="1" applyAlignment="1" applyProtection="1">
      <alignment horizontal="center"/>
      <protection hidden="1"/>
    </xf>
    <xf numFmtId="0" fontId="56" fillId="0" borderId="0" xfId="2" applyFont="1" applyProtection="1">
      <protection hidden="1"/>
    </xf>
    <xf numFmtId="0" fontId="21" fillId="0" borderId="0" xfId="2" applyFont="1" applyAlignment="1" applyProtection="1">
      <alignment horizontal="right" wrapText="1"/>
      <protection hidden="1"/>
    </xf>
    <xf numFmtId="176" fontId="21" fillId="0" borderId="0" xfId="13" applyNumberFormat="1" applyFont="1" applyFill="1" applyBorder="1" applyProtection="1">
      <protection hidden="1"/>
    </xf>
    <xf numFmtId="3" fontId="21" fillId="0" borderId="0" xfId="15" applyNumberFormat="1" applyFont="1" applyFill="1" applyBorder="1">
      <alignment horizontal="center" vertical="center"/>
    </xf>
    <xf numFmtId="0" fontId="25" fillId="0" borderId="7" xfId="2" applyFont="1" applyBorder="1" applyProtection="1">
      <protection hidden="1"/>
    </xf>
    <xf numFmtId="3" fontId="33" fillId="0" borderId="0" xfId="14" applyFont="1" applyFill="1" applyBorder="1">
      <alignment horizontal="right" vertical="center"/>
      <protection locked="0"/>
    </xf>
    <xf numFmtId="3" fontId="33" fillId="0" borderId="0" xfId="14" applyFont="1" applyFill="1" applyBorder="1" applyAlignment="1">
      <alignment horizontal="left" vertical="center"/>
      <protection locked="0"/>
    </xf>
    <xf numFmtId="166" fontId="33" fillId="0" borderId="0" xfId="2" applyNumberFormat="1" applyFont="1" applyAlignment="1" applyProtection="1">
      <alignment horizontal="right"/>
      <protection hidden="1"/>
    </xf>
    <xf numFmtId="166" fontId="77" fillId="0" borderId="0" xfId="2" applyNumberFormat="1" applyFont="1" applyAlignment="1" applyProtection="1">
      <alignment horizontal="right"/>
      <protection hidden="1"/>
    </xf>
    <xf numFmtId="0" fontId="22" fillId="0" borderId="0" xfId="2" applyFont="1" applyAlignment="1" applyProtection="1">
      <alignment horizontal="right"/>
      <protection hidden="1"/>
    </xf>
    <xf numFmtId="0" fontId="29" fillId="0" borderId="0" xfId="2" applyFont="1" applyAlignment="1" applyProtection="1">
      <alignment horizontal="right"/>
      <protection hidden="1"/>
    </xf>
    <xf numFmtId="0" fontId="50" fillId="0" borderId="0" xfId="2" applyFont="1" applyProtection="1">
      <protection hidden="1"/>
    </xf>
    <xf numFmtId="0" fontId="36" fillId="0" borderId="0" xfId="2" applyFont="1" applyProtection="1">
      <protection hidden="1"/>
    </xf>
    <xf numFmtId="1" fontId="33" fillId="0" borderId="0" xfId="2" applyNumberFormat="1" applyFont="1" applyAlignment="1" applyProtection="1">
      <alignment horizontal="right"/>
      <protection hidden="1"/>
    </xf>
    <xf numFmtId="0" fontId="33" fillId="0" borderId="0" xfId="2" applyFont="1" applyAlignment="1" applyProtection="1">
      <alignment horizontal="left" indent="1"/>
      <protection hidden="1"/>
    </xf>
    <xf numFmtId="1" fontId="33" fillId="0" borderId="0" xfId="2" applyNumberFormat="1" applyFont="1" applyAlignment="1" applyProtection="1">
      <alignment horizontal="center"/>
      <protection hidden="1"/>
    </xf>
    <xf numFmtId="1" fontId="33" fillId="0" borderId="1" xfId="2" applyNumberFormat="1" applyFont="1" applyBorder="1" applyAlignment="1" applyProtection="1">
      <alignment horizontal="center"/>
      <protection hidden="1"/>
    </xf>
    <xf numFmtId="0" fontId="33" fillId="0" borderId="0" xfId="0" applyFont="1" applyAlignment="1" applyProtection="1">
      <alignment horizontal="left" indent="1"/>
      <protection hidden="1"/>
    </xf>
    <xf numFmtId="0" fontId="33" fillId="0" borderId="0" xfId="0" applyFont="1" applyAlignment="1" applyProtection="1">
      <alignment horizontal="right"/>
      <protection hidden="1"/>
    </xf>
    <xf numFmtId="1" fontId="33" fillId="0" borderId="0" xfId="2" applyNumberFormat="1" applyFont="1" applyProtection="1">
      <protection hidden="1"/>
    </xf>
    <xf numFmtId="0" fontId="22" fillId="0" borderId="0" xfId="2" applyFont="1"/>
    <xf numFmtId="0" fontId="43" fillId="0" borderId="0" xfId="2" quotePrefix="1" applyFont="1" applyProtection="1">
      <protection hidden="1"/>
    </xf>
    <xf numFmtId="0" fontId="33" fillId="0" borderId="0" xfId="2" quotePrefix="1" applyFont="1" applyProtection="1">
      <protection hidden="1"/>
    </xf>
    <xf numFmtId="0" fontId="49" fillId="0" borderId="0" xfId="0" applyFont="1" applyAlignment="1">
      <alignment vertical="center"/>
    </xf>
    <xf numFmtId="0" fontId="33" fillId="0" borderId="0" xfId="2" applyFont="1" applyAlignment="1" applyProtection="1">
      <alignment horizontal="center" wrapText="1"/>
      <protection hidden="1"/>
    </xf>
    <xf numFmtId="0" fontId="33" fillId="0" borderId="2" xfId="2" applyFont="1" applyBorder="1" applyProtection="1">
      <protection hidden="1"/>
    </xf>
    <xf numFmtId="0" fontId="33" fillId="0" borderId="5" xfId="2" applyFont="1" applyBorder="1" applyProtection="1">
      <protection hidden="1"/>
    </xf>
    <xf numFmtId="0" fontId="33" fillId="0" borderId="1" xfId="2" applyFont="1" applyBorder="1" applyProtection="1">
      <protection hidden="1"/>
    </xf>
    <xf numFmtId="0" fontId="33" fillId="0" borderId="6" xfId="2" applyFont="1" applyBorder="1" applyAlignment="1" applyProtection="1">
      <alignment horizontal="center"/>
      <protection hidden="1"/>
    </xf>
    <xf numFmtId="0" fontId="33" fillId="0" borderId="0" xfId="2" quotePrefix="1" applyFont="1" applyAlignment="1" applyProtection="1">
      <alignment horizontal="center"/>
      <protection hidden="1"/>
    </xf>
    <xf numFmtId="0" fontId="78" fillId="0" borderId="0" xfId="2" applyFont="1" applyAlignment="1" applyProtection="1">
      <alignment horizontal="right"/>
      <protection hidden="1"/>
    </xf>
    <xf numFmtId="1" fontId="78" fillId="0" borderId="0" xfId="2" applyNumberFormat="1" applyFont="1" applyAlignment="1" applyProtection="1">
      <alignment horizontal="right"/>
      <protection hidden="1"/>
    </xf>
    <xf numFmtId="1" fontId="43" fillId="0" borderId="0" xfId="2" applyNumberFormat="1" applyFont="1" applyAlignment="1" applyProtection="1">
      <alignment horizontal="right"/>
      <protection hidden="1"/>
    </xf>
    <xf numFmtId="1" fontId="33" fillId="0" borderId="0" xfId="2" quotePrefix="1" applyNumberFormat="1" applyFont="1" applyAlignment="1" applyProtection="1">
      <alignment horizontal="right"/>
      <protection hidden="1"/>
    </xf>
    <xf numFmtId="0" fontId="33" fillId="0" borderId="0" xfId="2" quotePrefix="1" applyFont="1" applyAlignment="1" applyProtection="1">
      <alignment horizontal="right"/>
      <protection hidden="1"/>
    </xf>
    <xf numFmtId="1" fontId="43" fillId="0" borderId="4" xfId="2" applyNumberFormat="1" applyFont="1" applyBorder="1" applyAlignment="1" applyProtection="1">
      <alignment horizontal="right"/>
      <protection hidden="1"/>
    </xf>
    <xf numFmtId="1" fontId="43" fillId="0" borderId="2" xfId="2" applyNumberFormat="1" applyFont="1" applyBorder="1" applyAlignment="1" applyProtection="1">
      <alignment horizontal="right"/>
      <protection hidden="1"/>
    </xf>
    <xf numFmtId="1" fontId="78" fillId="0" borderId="2" xfId="2" applyNumberFormat="1" applyFont="1" applyBorder="1" applyAlignment="1" applyProtection="1">
      <alignment horizontal="right"/>
      <protection hidden="1"/>
    </xf>
    <xf numFmtId="0" fontId="33" fillId="0" borderId="0" xfId="2" applyFont="1" applyAlignment="1" applyProtection="1">
      <alignment horizontal="right" indent="1"/>
      <protection hidden="1"/>
    </xf>
    <xf numFmtId="1" fontId="42" fillId="0" borderId="2" xfId="2" applyNumberFormat="1" applyFont="1" applyBorder="1" applyAlignment="1" applyProtection="1">
      <alignment horizontal="left"/>
      <protection hidden="1"/>
    </xf>
    <xf numFmtId="1" fontId="42" fillId="0" borderId="4" xfId="2" applyNumberFormat="1" applyFont="1" applyBorder="1" applyAlignment="1" applyProtection="1">
      <alignment horizontal="left"/>
      <protection hidden="1"/>
    </xf>
    <xf numFmtId="0" fontId="33" fillId="0" borderId="0" xfId="2" applyFont="1" applyAlignment="1" applyProtection="1">
      <alignment horizontal="left" wrapText="1" indent="3"/>
      <protection hidden="1"/>
    </xf>
    <xf numFmtId="0" fontId="33" fillId="0" borderId="0" xfId="2" applyFont="1" applyAlignment="1" applyProtection="1">
      <alignment horizontal="left" vertical="top" wrapText="1" indent="3"/>
      <protection hidden="1"/>
    </xf>
    <xf numFmtId="0" fontId="55" fillId="0" borderId="0" xfId="0" applyFont="1" applyAlignment="1">
      <alignment horizontal="left" vertical="top" wrapText="1" indent="3"/>
    </xf>
    <xf numFmtId="0" fontId="1" fillId="0" borderId="0" xfId="0" applyFont="1" applyAlignment="1">
      <alignment horizontal="left" wrapText="1" indent="3"/>
    </xf>
    <xf numFmtId="0" fontId="43" fillId="0" borderId="0" xfId="4" applyFont="1"/>
    <xf numFmtId="0" fontId="43" fillId="0" borderId="0" xfId="6" applyFont="1"/>
    <xf numFmtId="0" fontId="33" fillId="0" borderId="0" xfId="6" applyFont="1" applyAlignment="1">
      <alignment horizontal="center" vertical="center"/>
    </xf>
    <xf numFmtId="0" fontId="49" fillId="0" borderId="4" xfId="6" applyFont="1" applyBorder="1"/>
    <xf numFmtId="0" fontId="33" fillId="0" borderId="4" xfId="6" applyFont="1" applyBorder="1"/>
    <xf numFmtId="0" fontId="43" fillId="0" borderId="4" xfId="6" applyFont="1" applyBorder="1"/>
    <xf numFmtId="0" fontId="33" fillId="0" borderId="6" xfId="6" applyFont="1" applyBorder="1"/>
    <xf numFmtId="0" fontId="49" fillId="0" borderId="2" xfId="6" applyFont="1" applyBorder="1"/>
    <xf numFmtId="0" fontId="49" fillId="0" borderId="2" xfId="4" applyFont="1" applyBorder="1"/>
    <xf numFmtId="0" fontId="43" fillId="0" borderId="7" xfId="4" applyFont="1" applyBorder="1" applyAlignment="1">
      <alignment horizontal="center"/>
    </xf>
    <xf numFmtId="0" fontId="53" fillId="0" borderId="0" xfId="6" applyFont="1"/>
    <xf numFmtId="0" fontId="50" fillId="0" borderId="0" xfId="2" applyFont="1" applyAlignment="1" applyProtection="1">
      <alignment vertical="center"/>
      <protection hidden="1"/>
    </xf>
    <xf numFmtId="0" fontId="58" fillId="0" borderId="0" xfId="2" applyFont="1" applyProtection="1">
      <protection hidden="1"/>
    </xf>
    <xf numFmtId="0" fontId="33" fillId="0" borderId="7" xfId="2" applyFont="1" applyBorder="1" applyAlignment="1" applyProtection="1">
      <alignment horizontal="left"/>
      <protection hidden="1"/>
    </xf>
    <xf numFmtId="166" fontId="33" fillId="0" borderId="0" xfId="2" applyNumberFormat="1" applyFont="1" applyAlignment="1" applyProtection="1">
      <alignment horizontal="center"/>
      <protection hidden="1"/>
    </xf>
    <xf numFmtId="9" fontId="33" fillId="0" borderId="0" xfId="2" applyNumberFormat="1" applyFont="1" applyAlignment="1" applyProtection="1">
      <alignment horizontal="right"/>
      <protection hidden="1"/>
    </xf>
    <xf numFmtId="0" fontId="33" fillId="0" borderId="7" xfId="2" applyFont="1" applyBorder="1" applyAlignment="1" applyProtection="1">
      <alignment horizontal="right"/>
      <protection hidden="1"/>
    </xf>
    <xf numFmtId="1" fontId="42" fillId="0" borderId="0" xfId="2" applyNumberFormat="1" applyFont="1" applyProtection="1">
      <protection hidden="1"/>
    </xf>
    <xf numFmtId="1" fontId="42" fillId="0" borderId="3" xfId="7" quotePrefix="1" applyNumberFormat="1" applyFont="1">
      <alignment horizontal="right"/>
      <protection locked="0"/>
    </xf>
    <xf numFmtId="1" fontId="79" fillId="0" borderId="0" xfId="2" applyNumberFormat="1" applyFont="1" applyProtection="1">
      <protection hidden="1"/>
    </xf>
    <xf numFmtId="1" fontId="80" fillId="0" borderId="0" xfId="0" applyNumberFormat="1" applyFont="1" applyProtection="1">
      <protection hidden="1"/>
    </xf>
    <xf numFmtId="0" fontId="50" fillId="0" borderId="0" xfId="2" applyFont="1" applyAlignment="1" applyProtection="1">
      <alignment horizontal="left"/>
      <protection hidden="1"/>
    </xf>
    <xf numFmtId="0" fontId="50" fillId="0" borderId="0" xfId="0" applyFont="1" applyProtection="1">
      <protection hidden="1"/>
    </xf>
    <xf numFmtId="0" fontId="22" fillId="0" borderId="0" xfId="44" applyFont="1" applyFill="1" applyBorder="1" applyAlignment="1" applyProtection="1">
      <alignment horizontal="left" vertical="top"/>
      <protection hidden="1"/>
    </xf>
    <xf numFmtId="0" fontId="81" fillId="0" borderId="0" xfId="0" applyFont="1" applyProtection="1">
      <protection hidden="1"/>
    </xf>
    <xf numFmtId="0" fontId="43" fillId="0" borderId="0" xfId="0" applyFont="1" applyProtection="1">
      <protection hidden="1"/>
    </xf>
    <xf numFmtId="0" fontId="82" fillId="0" borderId="0" xfId="9" applyFont="1" applyProtection="1">
      <protection hidden="1"/>
    </xf>
    <xf numFmtId="0" fontId="83" fillId="0" borderId="0" xfId="9" applyFont="1" applyProtection="1">
      <protection hidden="1"/>
    </xf>
    <xf numFmtId="0" fontId="43" fillId="0" borderId="0" xfId="9" applyFont="1" applyProtection="1">
      <protection hidden="1"/>
    </xf>
    <xf numFmtId="0" fontId="33" fillId="0" borderId="0" xfId="9" applyFont="1" applyProtection="1">
      <protection hidden="1"/>
    </xf>
    <xf numFmtId="0" fontId="53" fillId="0" borderId="0" xfId="0" applyFont="1"/>
    <xf numFmtId="0" fontId="33" fillId="0" borderId="0" xfId="0" applyFont="1"/>
    <xf numFmtId="0" fontId="27" fillId="0" borderId="0" xfId="0" quotePrefix="1" applyFont="1"/>
    <xf numFmtId="0" fontId="49" fillId="0" borderId="0" xfId="0" applyFont="1"/>
    <xf numFmtId="0" fontId="84" fillId="0" borderId="0" xfId="0" applyFont="1"/>
    <xf numFmtId="0" fontId="84" fillId="0" borderId="0" xfId="0" applyFont="1" applyAlignment="1">
      <alignment horizontal="center" vertical="center"/>
    </xf>
    <xf numFmtId="0" fontId="33" fillId="0" borderId="0" xfId="0" applyFont="1" applyAlignment="1">
      <alignment horizontal="center" wrapText="1"/>
    </xf>
    <xf numFmtId="0" fontId="33" fillId="0" borderId="0" xfId="0" applyFont="1" applyAlignment="1">
      <alignment horizontal="center"/>
    </xf>
    <xf numFmtId="0" fontId="84" fillId="0" borderId="0" xfId="0" applyFont="1" applyAlignment="1">
      <alignment vertical="center"/>
    </xf>
    <xf numFmtId="0" fontId="81" fillId="0" borderId="0" xfId="9" applyFont="1" applyProtection="1">
      <protection hidden="1"/>
    </xf>
    <xf numFmtId="0" fontId="81" fillId="0" borderId="0" xfId="0" applyFont="1" applyAlignment="1">
      <alignment wrapText="1"/>
    </xf>
    <xf numFmtId="0" fontId="49" fillId="0" borderId="1" xfId="2" applyFont="1" applyBorder="1" applyProtection="1">
      <protection hidden="1"/>
    </xf>
    <xf numFmtId="0" fontId="33" fillId="0" borderId="1" xfId="2" applyFont="1" applyBorder="1"/>
    <xf numFmtId="173" fontId="33" fillId="0" borderId="0" xfId="2" applyNumberFormat="1" applyFont="1" applyProtection="1">
      <protection hidden="1"/>
    </xf>
    <xf numFmtId="0" fontId="84" fillId="0" borderId="1" xfId="0" applyFont="1" applyBorder="1"/>
    <xf numFmtId="0" fontId="49" fillId="0" borderId="0" xfId="2" applyFont="1" applyAlignment="1" applyProtection="1">
      <alignment horizontal="left"/>
      <protection hidden="1"/>
    </xf>
    <xf numFmtId="170" fontId="33" fillId="0" borderId="0" xfId="10" applyNumberFormat="1" applyFont="1" applyFill="1" applyBorder="1" applyAlignment="1" applyProtection="1">
      <alignment horizontal="center"/>
      <protection hidden="1"/>
    </xf>
    <xf numFmtId="37" fontId="33" fillId="0" borderId="0" xfId="11" applyFont="1" applyFill="1" applyBorder="1" applyProtection="1">
      <alignment horizontal="right"/>
      <protection locked="0"/>
    </xf>
    <xf numFmtId="0" fontId="33" fillId="0" borderId="0" xfId="2" applyFont="1" applyAlignment="1" applyProtection="1">
      <alignment wrapText="1"/>
      <protection hidden="1"/>
    </xf>
    <xf numFmtId="0" fontId="33" fillId="0" borderId="0" xfId="2" applyFont="1" applyAlignment="1" applyProtection="1">
      <alignment horizontal="left" vertical="top" wrapText="1"/>
      <protection hidden="1"/>
    </xf>
    <xf numFmtId="37" fontId="42" fillId="0" borderId="0" xfId="3" quotePrefix="1" applyNumberFormat="1" applyFont="1" applyBorder="1">
      <alignment horizontal="right"/>
      <protection locked="0"/>
    </xf>
    <xf numFmtId="174" fontId="86" fillId="0" borderId="0" xfId="12" applyNumberFormat="1" applyFont="1" applyFill="1"/>
    <xf numFmtId="174" fontId="84" fillId="0" borderId="0" xfId="12" applyNumberFormat="1" applyFont="1" applyFill="1" applyBorder="1" applyAlignment="1">
      <alignment horizontal="center"/>
    </xf>
    <xf numFmtId="0" fontId="33" fillId="0" borderId="7" xfId="2" applyFont="1" applyBorder="1" applyProtection="1">
      <protection hidden="1"/>
    </xf>
    <xf numFmtId="174" fontId="33" fillId="0" borderId="2" xfId="12" applyNumberFormat="1" applyFont="1" applyFill="1" applyBorder="1"/>
    <xf numFmtId="174" fontId="84" fillId="0" borderId="0" xfId="12" applyNumberFormat="1" applyFont="1" applyFill="1" applyBorder="1"/>
    <xf numFmtId="174" fontId="33" fillId="0" borderId="0" xfId="12" applyNumberFormat="1" applyFont="1" applyFill="1" applyBorder="1"/>
    <xf numFmtId="174" fontId="87" fillId="0" borderId="0" xfId="12" applyNumberFormat="1" applyFont="1" applyFill="1" applyBorder="1"/>
    <xf numFmtId="37" fontId="33" fillId="0" borderId="0" xfId="3" quotePrefix="1" applyNumberFormat="1" applyFont="1" applyBorder="1">
      <alignment horizontal="right"/>
      <protection locked="0"/>
    </xf>
    <xf numFmtId="174" fontId="33" fillId="0" borderId="0" xfId="12" applyNumberFormat="1" applyFont="1" applyFill="1" applyBorder="1" applyAlignment="1">
      <alignment horizontal="left"/>
    </xf>
    <xf numFmtId="174" fontId="84" fillId="0" borderId="0" xfId="12" applyNumberFormat="1" applyFont="1" applyFill="1" applyBorder="1" applyAlignment="1">
      <alignment horizontal="right"/>
    </xf>
    <xf numFmtId="174" fontId="84" fillId="0" borderId="1" xfId="12" applyNumberFormat="1" applyFont="1" applyFill="1" applyBorder="1"/>
    <xf numFmtId="3" fontId="33" fillId="0" borderId="0" xfId="15" applyNumberFormat="1" applyFont="1" applyFill="1" applyBorder="1">
      <alignment horizontal="center" vertical="center"/>
    </xf>
    <xf numFmtId="3" fontId="33" fillId="0" borderId="0" xfId="16" applyFont="1" applyFill="1" applyBorder="1">
      <alignment horizontal="right" vertical="center"/>
      <protection locked="0"/>
    </xf>
    <xf numFmtId="0" fontId="33" fillId="0" borderId="0" xfId="17" applyFont="1" applyFill="1" applyBorder="1">
      <alignment horizontal="center" vertical="center"/>
    </xf>
    <xf numFmtId="3" fontId="33" fillId="0" borderId="0" xfId="18" applyFont="1" applyFill="1" applyBorder="1">
      <alignment horizontal="right" vertical="center"/>
    </xf>
    <xf numFmtId="3" fontId="33" fillId="0" borderId="7" xfId="14" applyFont="1" applyFill="1" applyBorder="1">
      <alignment horizontal="right" vertical="center"/>
      <protection locked="0"/>
    </xf>
    <xf numFmtId="3" fontId="33" fillId="0" borderId="1" xfId="15" applyNumberFormat="1" applyFont="1" applyFill="1" applyBorder="1">
      <alignment horizontal="center" vertical="center"/>
    </xf>
    <xf numFmtId="3" fontId="33" fillId="0" borderId="1" xfId="18" applyFont="1" applyFill="1" applyBorder="1">
      <alignment horizontal="right" vertical="center"/>
    </xf>
    <xf numFmtId="3" fontId="33" fillId="0" borderId="0" xfId="18" applyFont="1" applyFill="1" applyBorder="1" applyAlignment="1">
      <alignment horizontal="left" vertical="center"/>
    </xf>
    <xf numFmtId="3" fontId="33" fillId="0" borderId="0" xfId="14" applyFont="1" applyFill="1" applyBorder="1" applyAlignment="1">
      <alignment horizontal="center" vertical="center"/>
      <protection locked="0"/>
    </xf>
    <xf numFmtId="0" fontId="33" fillId="0" borderId="2" xfId="0" applyFont="1" applyBorder="1" applyAlignment="1">
      <alignment vertical="center"/>
    </xf>
    <xf numFmtId="0" fontId="33" fillId="0" borderId="2" xfId="0" applyFont="1" applyBorder="1" applyAlignment="1">
      <alignment horizontal="center" vertical="center"/>
    </xf>
    <xf numFmtId="0" fontId="33" fillId="0" borderId="0" xfId="0" applyFont="1" applyAlignment="1">
      <alignment vertical="center"/>
    </xf>
    <xf numFmtId="0" fontId="77" fillId="0" borderId="0" xfId="2" applyFont="1" applyAlignment="1" applyProtection="1">
      <alignment horizontal="right"/>
      <protection hidden="1"/>
    </xf>
    <xf numFmtId="0" fontId="33" fillId="0" borderId="0" xfId="2" applyFont="1" applyAlignment="1" applyProtection="1">
      <alignment horizontal="left" vertical="top" wrapText="1" indent="2"/>
      <protection hidden="1"/>
    </xf>
    <xf numFmtId="0" fontId="33" fillId="0" borderId="0" xfId="2" applyFont="1" applyAlignment="1" applyProtection="1">
      <alignment horizontal="left" wrapText="1" indent="2"/>
      <protection hidden="1"/>
    </xf>
    <xf numFmtId="0" fontId="33" fillId="0" borderId="5" xfId="2" applyFont="1" applyBorder="1" applyAlignment="1" applyProtection="1">
      <alignment horizontal="left" indent="1"/>
      <protection hidden="1"/>
    </xf>
    <xf numFmtId="0" fontId="33" fillId="0" borderId="8" xfId="2" applyFont="1" applyBorder="1" applyProtection="1">
      <protection hidden="1"/>
    </xf>
    <xf numFmtId="0" fontId="81" fillId="0" borderId="0" xfId="2" applyFont="1" applyProtection="1">
      <protection hidden="1"/>
    </xf>
    <xf numFmtId="0" fontId="88" fillId="0" borderId="0" xfId="2" applyFont="1" applyProtection="1">
      <protection hidden="1"/>
    </xf>
    <xf numFmtId="0" fontId="32" fillId="0" borderId="0" xfId="2" applyFont="1" applyAlignment="1" applyProtection="1">
      <alignment horizontal="center"/>
      <protection hidden="1"/>
    </xf>
    <xf numFmtId="0" fontId="42" fillId="0" borderId="5" xfId="2" applyFont="1" applyBorder="1" applyAlignment="1" applyProtection="1">
      <alignment horizontal="center" wrapText="1"/>
      <protection hidden="1"/>
    </xf>
    <xf numFmtId="0" fontId="32" fillId="0" borderId="2" xfId="2" applyFont="1" applyBorder="1" applyAlignment="1" applyProtection="1">
      <alignment horizontal="center" wrapText="1"/>
      <protection hidden="1"/>
    </xf>
    <xf numFmtId="0" fontId="32" fillId="0" borderId="5" xfId="2" applyFont="1" applyBorder="1" applyAlignment="1" applyProtection="1">
      <alignment horizontal="center" wrapText="1"/>
      <protection hidden="1"/>
    </xf>
    <xf numFmtId="0" fontId="32" fillId="0" borderId="6" xfId="2" applyFont="1" applyBorder="1" applyAlignment="1" applyProtection="1">
      <alignment horizontal="center" wrapText="1"/>
      <protection hidden="1"/>
    </xf>
    <xf numFmtId="0" fontId="32" fillId="0" borderId="0" xfId="2" applyFont="1" applyAlignment="1" applyProtection="1">
      <alignment horizontal="right" wrapText="1"/>
      <protection hidden="1"/>
    </xf>
    <xf numFmtId="0" fontId="33" fillId="0" borderId="0" xfId="2" applyFont="1" applyAlignment="1" applyProtection="1">
      <alignment horizontal="right" wrapText="1"/>
      <protection hidden="1"/>
    </xf>
    <xf numFmtId="37" fontId="25" fillId="0" borderId="2" xfId="19" applyFont="1" applyBorder="1" applyProtection="1">
      <protection hidden="1"/>
    </xf>
    <xf numFmtId="37" fontId="25" fillId="0" borderId="0" xfId="19" applyFont="1" applyProtection="1">
      <protection hidden="1"/>
    </xf>
    <xf numFmtId="37" fontId="25" fillId="0" borderId="0" xfId="10" applyFont="1" applyFill="1" applyBorder="1" applyProtection="1">
      <protection hidden="1"/>
    </xf>
    <xf numFmtId="37" fontId="25" fillId="0" borderId="0" xfId="10" applyFont="1" applyFill="1" applyProtection="1">
      <protection hidden="1"/>
    </xf>
    <xf numFmtId="37" fontId="0" fillId="0" borderId="0" xfId="19" applyFont="1" applyBorder="1" applyProtection="1">
      <protection hidden="1"/>
    </xf>
    <xf numFmtId="37" fontId="0" fillId="0" borderId="0" xfId="19" applyFont="1" applyProtection="1">
      <protection hidden="1"/>
    </xf>
    <xf numFmtId="37" fontId="25" fillId="0" borderId="0" xfId="19" applyFont="1" applyBorder="1" applyProtection="1">
      <protection hidden="1"/>
    </xf>
    <xf numFmtId="37" fontId="25" fillId="0" borderId="2" xfId="19" applyFont="1" applyFill="1" applyBorder="1" applyProtection="1">
      <protection hidden="1"/>
    </xf>
    <xf numFmtId="37" fontId="41" fillId="0" borderId="3" xfId="7" applyFont="1">
      <alignment horizontal="right"/>
      <protection locked="0"/>
    </xf>
    <xf numFmtId="37" fontId="14" fillId="0" borderId="0" xfId="19" applyFont="1" applyFill="1" applyProtection="1">
      <protection hidden="1"/>
    </xf>
    <xf numFmtId="37" fontId="41" fillId="0" borderId="3" xfId="11" applyFont="1" applyFill="1" applyProtection="1">
      <alignment horizontal="right"/>
      <protection locked="0"/>
    </xf>
    <xf numFmtId="37" fontId="25" fillId="0" borderId="0" xfId="19" applyFont="1" applyFill="1" applyProtection="1">
      <protection hidden="1"/>
    </xf>
    <xf numFmtId="37" fontId="25" fillId="0" borderId="0" xfId="19" applyFont="1" applyFill="1" applyBorder="1" applyProtection="1">
      <protection hidden="1"/>
    </xf>
    <xf numFmtId="37" fontId="0" fillId="0" borderId="0" xfId="19" applyFont="1" applyFill="1" applyBorder="1" applyProtection="1">
      <protection hidden="1"/>
    </xf>
    <xf numFmtId="37" fontId="0" fillId="0" borderId="0" xfId="19" applyFont="1" applyFill="1" applyProtection="1">
      <protection hidden="1"/>
    </xf>
    <xf numFmtId="170" fontId="25" fillId="0" borderId="0" xfId="19" applyNumberFormat="1" applyFont="1" applyFill="1" applyBorder="1" applyAlignment="1" applyProtection="1">
      <alignment horizontal="center"/>
      <protection hidden="1"/>
    </xf>
    <xf numFmtId="37" fontId="25" fillId="0" borderId="0" xfId="19" applyFont="1" applyFill="1" applyBorder="1" applyAlignment="1" applyProtection="1">
      <alignment horizontal="center"/>
      <protection hidden="1"/>
    </xf>
    <xf numFmtId="0" fontId="8" fillId="0" borderId="0" xfId="2" applyFont="1" applyAlignment="1" applyProtection="1">
      <alignment horizontal="left"/>
      <protection hidden="1"/>
    </xf>
    <xf numFmtId="37" fontId="25" fillId="0" borderId="0" xfId="19" applyFont="1" applyFill="1" applyAlignment="1" applyProtection="1">
      <alignment horizontal="right"/>
      <protection hidden="1"/>
    </xf>
    <xf numFmtId="0" fontId="89" fillId="0" borderId="0" xfId="2" applyFont="1" applyProtection="1">
      <protection hidden="1"/>
    </xf>
    <xf numFmtId="37" fontId="21" fillId="0" borderId="2" xfId="19" applyFont="1" applyBorder="1" applyProtection="1">
      <protection hidden="1"/>
    </xf>
    <xf numFmtId="37" fontId="21" fillId="0" borderId="0" xfId="19" applyFont="1" applyProtection="1">
      <protection hidden="1"/>
    </xf>
    <xf numFmtId="37" fontId="21" fillId="0" borderId="0" xfId="10" applyFont="1" applyFill="1" applyBorder="1" applyProtection="1">
      <protection hidden="1"/>
    </xf>
    <xf numFmtId="37" fontId="21" fillId="0" borderId="0" xfId="10" applyFont="1" applyFill="1" applyProtection="1">
      <protection hidden="1"/>
    </xf>
    <xf numFmtId="37" fontId="2" fillId="0" borderId="0" xfId="19" applyFont="1" applyBorder="1" applyProtection="1">
      <protection hidden="1"/>
    </xf>
    <xf numFmtId="37" fontId="2" fillId="0" borderId="0" xfId="19" applyFont="1" applyProtection="1">
      <protection hidden="1"/>
    </xf>
    <xf numFmtId="37" fontId="21" fillId="0" borderId="0" xfId="19" applyFont="1" applyBorder="1" applyProtection="1">
      <protection hidden="1"/>
    </xf>
    <xf numFmtId="0" fontId="28" fillId="0" borderId="0" xfId="2" applyFont="1" applyAlignment="1" applyProtection="1">
      <alignment horizontal="right"/>
      <protection hidden="1"/>
    </xf>
    <xf numFmtId="170" fontId="21" fillId="0" borderId="0" xfId="19" applyNumberFormat="1" applyFont="1" applyFill="1" applyBorder="1" applyAlignment="1" applyProtection="1">
      <alignment horizontal="center"/>
      <protection hidden="1"/>
    </xf>
    <xf numFmtId="37" fontId="2" fillId="0" borderId="0" xfId="19" applyFont="1" applyFill="1" applyBorder="1" applyProtection="1">
      <protection hidden="1"/>
    </xf>
    <xf numFmtId="37" fontId="21" fillId="0" borderId="0" xfId="19" applyFont="1" applyFill="1" applyBorder="1" applyAlignment="1" applyProtection="1">
      <alignment horizontal="center"/>
      <protection hidden="1"/>
    </xf>
    <xf numFmtId="37" fontId="2" fillId="0" borderId="0" xfId="19" applyFont="1" applyFill="1" applyProtection="1">
      <protection hidden="1"/>
    </xf>
    <xf numFmtId="0" fontId="56" fillId="0" borderId="0" xfId="2" applyFont="1" applyAlignment="1" applyProtection="1">
      <alignment horizontal="left"/>
      <protection hidden="1"/>
    </xf>
    <xf numFmtId="37" fontId="21" fillId="0" borderId="0" xfId="19" applyFont="1" applyFill="1" applyAlignment="1" applyProtection="1">
      <alignment horizontal="right"/>
      <protection hidden="1"/>
    </xf>
    <xf numFmtId="37" fontId="21" fillId="0" borderId="2" xfId="10" applyFont="1" applyFill="1" applyBorder="1" applyProtection="1">
      <protection hidden="1"/>
    </xf>
    <xf numFmtId="37" fontId="3" fillId="0" borderId="0" xfId="19" applyBorder="1" applyProtection="1">
      <protection hidden="1"/>
    </xf>
    <xf numFmtId="37" fontId="3" fillId="0" borderId="0" xfId="19" applyProtection="1">
      <protection hidden="1"/>
    </xf>
    <xf numFmtId="37" fontId="3" fillId="0" borderId="0" xfId="19" applyFill="1" applyBorder="1" applyProtection="1">
      <protection hidden="1"/>
    </xf>
    <xf numFmtId="37" fontId="3" fillId="0" borderId="0" xfId="19" applyFill="1" applyProtection="1">
      <protection hidden="1"/>
    </xf>
    <xf numFmtId="37" fontId="25" fillId="0" borderId="2" xfId="10" applyFont="1" applyFill="1" applyBorder="1" applyProtection="1">
      <protection hidden="1"/>
    </xf>
    <xf numFmtId="37" fontId="28" fillId="0" borderId="0" xfId="19" applyFont="1" applyFill="1" applyBorder="1" applyProtection="1">
      <protection hidden="1"/>
    </xf>
    <xf numFmtId="37" fontId="28" fillId="0" borderId="0" xfId="19" applyFont="1" applyFill="1" applyProtection="1">
      <protection hidden="1"/>
    </xf>
    <xf numFmtId="0" fontId="7" fillId="0" borderId="0" xfId="2" applyFont="1" applyProtection="1">
      <protection hidden="1"/>
    </xf>
    <xf numFmtId="0" fontId="8" fillId="0" borderId="1" xfId="2" applyFont="1" applyBorder="1" applyProtection="1">
      <protection hidden="1"/>
    </xf>
    <xf numFmtId="37" fontId="32" fillId="2" borderId="3" xfId="7" applyFill="1">
      <alignment horizontal="right"/>
      <protection locked="0"/>
    </xf>
    <xf numFmtId="37" fontId="25" fillId="2" borderId="2" xfId="10" applyFont="1" applyFill="1" applyBorder="1" applyProtection="1">
      <protection hidden="1"/>
    </xf>
    <xf numFmtId="37" fontId="25" fillId="2" borderId="0" xfId="10" applyFont="1" applyFill="1" applyProtection="1">
      <protection hidden="1"/>
    </xf>
    <xf numFmtId="37" fontId="32" fillId="2" borderId="3" xfId="11" applyFill="1" applyProtection="1">
      <alignment horizontal="right"/>
      <protection locked="0"/>
    </xf>
    <xf numFmtId="37" fontId="44" fillId="2" borderId="3" xfId="7" applyFont="1" applyFill="1">
      <alignment horizontal="right"/>
      <protection locked="0"/>
    </xf>
    <xf numFmtId="37" fontId="21" fillId="2" borderId="0" xfId="10" applyFont="1" applyFill="1" applyBorder="1" applyProtection="1">
      <protection hidden="1"/>
    </xf>
    <xf numFmtId="37" fontId="21" fillId="2" borderId="0" xfId="10" applyFont="1" applyFill="1" applyProtection="1">
      <protection hidden="1"/>
    </xf>
    <xf numFmtId="37" fontId="44" fillId="2" borderId="3" xfId="11" applyFont="1" applyFill="1" applyProtection="1">
      <alignment horizontal="right"/>
      <protection locked="0"/>
    </xf>
    <xf numFmtId="0" fontId="90" fillId="0" borderId="0" xfId="2" applyFont="1" applyProtection="1">
      <protection hidden="1"/>
    </xf>
    <xf numFmtId="0" fontId="28" fillId="0" borderId="0" xfId="2" applyFont="1" applyAlignment="1">
      <alignment wrapText="1"/>
    </xf>
    <xf numFmtId="0" fontId="44" fillId="0" borderId="0" xfId="2" applyFont="1" applyProtection="1">
      <protection hidden="1"/>
    </xf>
    <xf numFmtId="37" fontId="28" fillId="0" borderId="0" xfId="10" applyFont="1" applyFill="1" applyBorder="1" applyProtection="1">
      <protection hidden="1"/>
    </xf>
    <xf numFmtId="37" fontId="28" fillId="0" borderId="0" xfId="10" applyFont="1" applyFill="1" applyProtection="1">
      <protection hidden="1"/>
    </xf>
    <xf numFmtId="37" fontId="21" fillId="0" borderId="0" xfId="10" applyFont="1" applyProtection="1">
      <protection hidden="1"/>
    </xf>
    <xf numFmtId="37" fontId="21" fillId="0" borderId="2" xfId="10" applyFont="1" applyBorder="1" applyProtection="1">
      <protection hidden="1"/>
    </xf>
    <xf numFmtId="170" fontId="21" fillId="0" borderId="0" xfId="10" applyNumberFormat="1" applyFont="1" applyFill="1" applyBorder="1" applyAlignment="1" applyProtection="1">
      <alignment horizontal="center"/>
      <protection hidden="1"/>
    </xf>
    <xf numFmtId="37" fontId="21" fillId="0" borderId="0" xfId="10" applyFont="1" applyFill="1" applyBorder="1" applyAlignment="1" applyProtection="1">
      <alignment horizontal="center"/>
      <protection hidden="1"/>
    </xf>
    <xf numFmtId="37" fontId="21" fillId="0" borderId="0" xfId="10" applyFont="1" applyFill="1" applyAlignment="1" applyProtection="1">
      <alignment horizontal="right"/>
      <protection hidden="1"/>
    </xf>
    <xf numFmtId="0" fontId="28" fillId="0" borderId="2" xfId="2" applyFont="1" applyBorder="1"/>
    <xf numFmtId="0" fontId="63" fillId="0" borderId="0" xfId="2" applyFont="1" applyProtection="1">
      <protection hidden="1"/>
    </xf>
    <xf numFmtId="0" fontId="91" fillId="0" borderId="0" xfId="2" applyFont="1" applyProtection="1">
      <protection hidden="1"/>
    </xf>
    <xf numFmtId="0" fontId="37" fillId="0" borderId="0" xfId="2" applyFont="1" applyAlignment="1" applyProtection="1">
      <alignment horizontal="left"/>
      <protection hidden="1"/>
    </xf>
    <xf numFmtId="0" fontId="21" fillId="0" borderId="0" xfId="2" applyFont="1" applyAlignment="1" applyProtection="1">
      <alignment horizontal="left" wrapText="1" indent="1"/>
      <protection hidden="1"/>
    </xf>
    <xf numFmtId="37" fontId="28" fillId="0" borderId="0" xfId="10" applyFont="1" applyProtection="1">
      <protection hidden="1"/>
    </xf>
    <xf numFmtId="170" fontId="21" fillId="0" borderId="0" xfId="10" applyNumberFormat="1" applyFont="1" applyBorder="1" applyAlignment="1" applyProtection="1">
      <alignment horizontal="center"/>
      <protection hidden="1"/>
    </xf>
    <xf numFmtId="37" fontId="44" fillId="0" borderId="0" xfId="11" applyFont="1" applyFill="1" applyBorder="1" applyProtection="1">
      <alignment horizontal="right"/>
      <protection locked="0"/>
    </xf>
    <xf numFmtId="37" fontId="21" fillId="0" borderId="0" xfId="11" applyFont="1" applyFill="1" applyBorder="1" applyProtection="1">
      <alignment horizontal="right"/>
      <protection locked="0"/>
    </xf>
    <xf numFmtId="9" fontId="21" fillId="0" borderId="0" xfId="2" applyNumberFormat="1" applyFont="1" applyProtection="1">
      <protection hidden="1"/>
    </xf>
    <xf numFmtId="0" fontId="92" fillId="0" borderId="0" xfId="2" applyFont="1" applyProtection="1">
      <protection hidden="1"/>
    </xf>
    <xf numFmtId="0" fontId="30" fillId="0" borderId="0" xfId="2" applyFont="1" applyAlignment="1" applyProtection="1">
      <alignment horizontal="right"/>
      <protection hidden="1"/>
    </xf>
    <xf numFmtId="170" fontId="14" fillId="0" borderId="0" xfId="10" applyNumberFormat="1" applyFont="1" applyFill="1" applyBorder="1" applyAlignment="1" applyProtection="1">
      <alignment horizontal="center"/>
      <protection hidden="1"/>
    </xf>
    <xf numFmtId="37" fontId="30" fillId="0" borderId="0" xfId="10" applyFont="1" applyFill="1" applyBorder="1" applyProtection="1">
      <protection hidden="1"/>
    </xf>
    <xf numFmtId="37" fontId="14" fillId="0" borderId="0" xfId="10" applyFont="1" applyFill="1" applyBorder="1" applyAlignment="1" applyProtection="1">
      <alignment horizontal="center"/>
      <protection hidden="1"/>
    </xf>
    <xf numFmtId="37" fontId="14" fillId="0" borderId="0" xfId="10" applyFont="1" applyFill="1" applyBorder="1" applyProtection="1">
      <protection hidden="1"/>
    </xf>
    <xf numFmtId="37" fontId="30" fillId="0" borderId="0" xfId="10" applyFont="1" applyFill="1" applyProtection="1">
      <protection hidden="1"/>
    </xf>
    <xf numFmtId="37" fontId="14" fillId="0" borderId="0" xfId="19" applyFont="1" applyFill="1" applyBorder="1" applyProtection="1">
      <protection hidden="1"/>
    </xf>
    <xf numFmtId="37" fontId="25" fillId="0" borderId="0" xfId="19" applyFont="1" applyFill="1" applyBorder="1" applyAlignment="1" applyProtection="1">
      <alignment horizontal="right"/>
      <protection hidden="1"/>
    </xf>
    <xf numFmtId="37" fontId="21" fillId="0" borderId="0" xfId="19" applyFont="1" applyFill="1" applyBorder="1" applyProtection="1">
      <protection hidden="1"/>
    </xf>
    <xf numFmtId="37" fontId="21" fillId="0" borderId="0" xfId="19" applyFont="1" applyFill="1" applyBorder="1" applyAlignment="1" applyProtection="1">
      <alignment horizontal="right"/>
      <protection hidden="1"/>
    </xf>
    <xf numFmtId="37" fontId="21" fillId="0" borderId="2" xfId="19" applyFont="1" applyFill="1" applyBorder="1" applyProtection="1">
      <protection hidden="1"/>
    </xf>
    <xf numFmtId="37" fontId="21" fillId="0" borderId="0" xfId="19" applyFont="1" applyFill="1" applyProtection="1">
      <protection hidden="1"/>
    </xf>
    <xf numFmtId="170" fontId="21" fillId="0" borderId="0" xfId="2" applyNumberFormat="1" applyFont="1" applyAlignment="1" applyProtection="1">
      <alignment horizontal="center"/>
      <protection hidden="1"/>
    </xf>
    <xf numFmtId="0" fontId="56" fillId="0" borderId="1" xfId="2" applyFont="1" applyBorder="1" applyAlignment="1" applyProtection="1">
      <alignment wrapText="1"/>
      <protection hidden="1"/>
    </xf>
    <xf numFmtId="37" fontId="3" fillId="0" borderId="0" xfId="10" applyFill="1" applyBorder="1" applyProtection="1">
      <protection hidden="1"/>
    </xf>
    <xf numFmtId="37" fontId="3" fillId="0" borderId="0" xfId="10" applyFill="1" applyProtection="1">
      <protection hidden="1"/>
    </xf>
    <xf numFmtId="37" fontId="25" fillId="0" borderId="0" xfId="10" applyFont="1" applyFill="1" applyBorder="1" applyAlignment="1" applyProtection="1">
      <alignment horizontal="right"/>
      <protection hidden="1"/>
    </xf>
    <xf numFmtId="37" fontId="25" fillId="0" borderId="0" xfId="10" applyFont="1" applyBorder="1" applyProtection="1">
      <protection hidden="1"/>
    </xf>
    <xf numFmtId="37" fontId="3" fillId="0" borderId="0" xfId="10" applyBorder="1" applyProtection="1">
      <protection hidden="1"/>
    </xf>
    <xf numFmtId="0" fontId="93" fillId="0" borderId="0" xfId="2" applyFont="1" applyProtection="1">
      <protection hidden="1"/>
    </xf>
    <xf numFmtId="37" fontId="25" fillId="0" borderId="0" xfId="10" applyFont="1" applyAlignment="1" applyProtection="1">
      <alignment horizontal="right"/>
      <protection hidden="1"/>
    </xf>
    <xf numFmtId="37" fontId="21" fillId="0" borderId="0" xfId="10" applyFont="1" applyFill="1" applyBorder="1" applyAlignment="1" applyProtection="1">
      <alignment horizontal="right"/>
      <protection hidden="1"/>
    </xf>
    <xf numFmtId="37" fontId="21" fillId="0" borderId="0" xfId="10" applyFont="1" applyBorder="1" applyProtection="1">
      <protection hidden="1"/>
    </xf>
    <xf numFmtId="37" fontId="28" fillId="0" borderId="0" xfId="10" applyFont="1" applyBorder="1" applyProtection="1">
      <protection hidden="1"/>
    </xf>
    <xf numFmtId="37" fontId="30" fillId="0" borderId="0" xfId="19" applyFont="1" applyFill="1" applyBorder="1" applyProtection="1">
      <protection hidden="1"/>
    </xf>
    <xf numFmtId="37" fontId="30" fillId="0" borderId="0" xfId="19" applyFont="1" applyFill="1" applyProtection="1">
      <protection hidden="1"/>
    </xf>
    <xf numFmtId="37" fontId="14" fillId="0" borderId="0" xfId="19" applyFont="1" applyFill="1" applyBorder="1" applyAlignment="1" applyProtection="1">
      <alignment horizontal="right"/>
      <protection hidden="1"/>
    </xf>
    <xf numFmtId="9" fontId="14" fillId="0" borderId="0" xfId="2" applyNumberFormat="1" applyFont="1" applyProtection="1">
      <protection hidden="1"/>
    </xf>
    <xf numFmtId="37" fontId="41" fillId="0" borderId="0" xfId="7" applyFont="1" applyBorder="1">
      <alignment horizontal="right"/>
      <protection locked="0"/>
    </xf>
    <xf numFmtId="37" fontId="41" fillId="0" borderId="0" xfId="11" applyFont="1" applyFill="1" applyBorder="1" applyProtection="1">
      <alignment horizontal="right"/>
      <protection locked="0"/>
    </xf>
    <xf numFmtId="172" fontId="14" fillId="0" borderId="0" xfId="2" applyNumberFormat="1" applyFont="1" applyAlignment="1" applyProtection="1">
      <alignment horizontal="center"/>
      <protection hidden="1"/>
    </xf>
    <xf numFmtId="37" fontId="32" fillId="0" borderId="0" xfId="11" applyFill="1" applyBorder="1" applyProtection="1">
      <alignment horizontal="right"/>
      <protection locked="0"/>
    </xf>
    <xf numFmtId="37" fontId="14" fillId="0" borderId="0" xfId="19" applyFont="1" applyFill="1" applyBorder="1" applyAlignment="1" applyProtection="1">
      <alignment horizontal="center"/>
      <protection hidden="1"/>
    </xf>
    <xf numFmtId="37" fontId="94" fillId="0" borderId="0" xfId="5" quotePrefix="1" applyNumberFormat="1" applyFont="1" applyBorder="1">
      <alignment horizontal="right"/>
      <protection locked="0"/>
    </xf>
    <xf numFmtId="37" fontId="41" fillId="0" borderId="0" xfId="5" quotePrefix="1" applyNumberFormat="1" applyFont="1" applyBorder="1">
      <alignment horizontal="right"/>
      <protection locked="0"/>
    </xf>
    <xf numFmtId="9" fontId="25" fillId="0" borderId="0" xfId="2" applyNumberFormat="1" applyFont="1" applyProtection="1">
      <protection hidden="1"/>
    </xf>
    <xf numFmtId="37" fontId="32" fillId="0" borderId="0" xfId="7" applyBorder="1">
      <alignment horizontal="right"/>
      <protection locked="0"/>
    </xf>
    <xf numFmtId="0" fontId="73" fillId="0" borderId="0" xfId="2" applyFont="1" applyAlignment="1" applyProtection="1">
      <alignment horizontal="left" vertical="top"/>
      <protection hidden="1"/>
    </xf>
    <xf numFmtId="0" fontId="74" fillId="0" borderId="0" xfId="44" applyFont="1" applyFill="1" applyBorder="1" applyAlignment="1" applyProtection="1">
      <alignment horizontal="left"/>
      <protection hidden="1"/>
    </xf>
    <xf numFmtId="37" fontId="94" fillId="0" borderId="3" xfId="7" applyFont="1">
      <alignment horizontal="right"/>
      <protection locked="0"/>
    </xf>
    <xf numFmtId="37" fontId="35" fillId="0" borderId="2" xfId="10" applyFont="1" applyFill="1" applyBorder="1" applyProtection="1">
      <protection hidden="1"/>
    </xf>
    <xf numFmtId="37" fontId="35" fillId="0" borderId="0" xfId="10" applyFont="1" applyFill="1" applyProtection="1">
      <protection hidden="1"/>
    </xf>
    <xf numFmtId="37" fontId="94" fillId="0" borderId="3" xfId="11" applyFont="1" applyFill="1" applyProtection="1">
      <alignment horizontal="right"/>
      <protection locked="0"/>
    </xf>
    <xf numFmtId="37" fontId="44" fillId="0" borderId="3" xfId="7" quotePrefix="1" applyFont="1">
      <alignment horizontal="right"/>
      <protection locked="0"/>
    </xf>
    <xf numFmtId="37" fontId="44" fillId="0" borderId="3" xfId="11" quotePrefix="1" applyFont="1" applyFill="1" applyProtection="1">
      <alignment horizontal="right"/>
      <protection locked="0"/>
    </xf>
    <xf numFmtId="0" fontId="28" fillId="0" borderId="1" xfId="2" applyFont="1" applyBorder="1" applyProtection="1">
      <protection hidden="1"/>
    </xf>
    <xf numFmtId="0" fontId="28" fillId="0" borderId="1" xfId="2" applyFont="1" applyBorder="1" applyAlignment="1" applyProtection="1">
      <alignment horizontal="right"/>
      <protection hidden="1"/>
    </xf>
    <xf numFmtId="0" fontId="44" fillId="0" borderId="0" xfId="2" quotePrefix="1" applyFont="1" applyAlignment="1" applyProtection="1">
      <alignment horizontal="right"/>
      <protection hidden="1"/>
    </xf>
    <xf numFmtId="0" fontId="44" fillId="0" borderId="0" xfId="2" applyFont="1" applyAlignment="1" applyProtection="1">
      <alignment horizontal="center" wrapText="1"/>
      <protection hidden="1"/>
    </xf>
    <xf numFmtId="0" fontId="65" fillId="0" borderId="0" xfId="2" applyFont="1" applyProtection="1">
      <protection hidden="1"/>
    </xf>
    <xf numFmtId="37" fontId="14" fillId="0" borderId="0" xfId="10" applyFont="1" applyFill="1" applyProtection="1">
      <protection hidden="1"/>
    </xf>
    <xf numFmtId="37" fontId="44" fillId="4" borderId="3" xfId="7" applyFont="1" applyFill="1">
      <alignment horizontal="right"/>
      <protection locked="0"/>
    </xf>
    <xf numFmtId="37" fontId="44" fillId="4" borderId="3" xfId="11" applyFont="1" applyFill="1" applyProtection="1">
      <alignment horizontal="right"/>
      <protection locked="0"/>
    </xf>
    <xf numFmtId="37" fontId="21" fillId="0" borderId="2" xfId="21" applyFont="1" applyFill="1" applyBorder="1" applyProtection="1">
      <protection hidden="1"/>
    </xf>
    <xf numFmtId="37" fontId="21" fillId="0" borderId="0" xfId="21" applyFont="1" applyFill="1" applyProtection="1">
      <protection hidden="1"/>
    </xf>
    <xf numFmtId="37" fontId="21" fillId="0" borderId="0" xfId="21" applyFont="1" applyFill="1" applyBorder="1" applyProtection="1">
      <protection hidden="1"/>
    </xf>
    <xf numFmtId="9" fontId="25" fillId="0" borderId="0" xfId="2" applyNumberFormat="1" applyFont="1" applyAlignment="1" applyProtection="1">
      <alignment horizontal="left" indent="2"/>
      <protection hidden="1"/>
    </xf>
    <xf numFmtId="9" fontId="8" fillId="0" borderId="0" xfId="2" applyNumberFormat="1" applyFont="1" applyAlignment="1" applyProtection="1">
      <alignment horizontal="left"/>
      <protection hidden="1"/>
    </xf>
    <xf numFmtId="9" fontId="25" fillId="0" borderId="0" xfId="2" applyNumberFormat="1" applyFont="1" applyAlignment="1" applyProtection="1">
      <alignment horizontal="left" indent="3"/>
      <protection hidden="1"/>
    </xf>
    <xf numFmtId="9" fontId="25" fillId="0" borderId="0" xfId="0" applyNumberFormat="1" applyFont="1" applyAlignment="1" applyProtection="1">
      <alignment horizontal="left" indent="3"/>
      <protection hidden="1"/>
    </xf>
    <xf numFmtId="0" fontId="25" fillId="0" borderId="0" xfId="0" applyFont="1" applyAlignment="1" applyProtection="1">
      <alignment horizontal="center" wrapText="1"/>
      <protection hidden="1"/>
    </xf>
    <xf numFmtId="37" fontId="32" fillId="0" borderId="3" xfId="8" quotePrefix="1">
      <alignment horizontal="right"/>
      <protection locked="0"/>
    </xf>
    <xf numFmtId="179" fontId="25" fillId="0" borderId="0" xfId="2" applyNumberFormat="1" applyFont="1" applyAlignment="1" applyProtection="1">
      <alignment horizontal="center"/>
      <protection locked="0"/>
    </xf>
    <xf numFmtId="0" fontId="3" fillId="0" borderId="7" xfId="2" applyBorder="1" applyAlignment="1">
      <alignment wrapText="1"/>
    </xf>
    <xf numFmtId="0" fontId="95" fillId="0" borderId="0" xfId="2" applyFont="1" applyProtection="1">
      <protection hidden="1"/>
    </xf>
    <xf numFmtId="0" fontId="25" fillId="0" borderId="1" xfId="2" applyFont="1" applyBorder="1" applyAlignment="1" applyProtection="1">
      <alignment horizontal="right" wrapText="1"/>
      <protection hidden="1"/>
    </xf>
    <xf numFmtId="0" fontId="25" fillId="0" borderId="7" xfId="2" applyFont="1" applyBorder="1" applyAlignment="1" applyProtection="1">
      <alignment horizontal="right" wrapText="1"/>
      <protection hidden="1"/>
    </xf>
    <xf numFmtId="0" fontId="25" fillId="0" borderId="0" xfId="2" applyFont="1" applyAlignment="1" applyProtection="1">
      <alignment horizontal="left" wrapText="1" indent="2"/>
      <protection hidden="1"/>
    </xf>
    <xf numFmtId="0" fontId="25" fillId="0" borderId="0" xfId="2" quotePrefix="1" applyFont="1" applyAlignment="1" applyProtection="1">
      <alignment horizontal="left" indent="2"/>
      <protection hidden="1"/>
    </xf>
    <xf numFmtId="0" fontId="33" fillId="0" borderId="0" xfId="2" applyFont="1" applyAlignment="1" applyProtection="1">
      <alignment horizontal="left" indent="5"/>
      <protection hidden="1"/>
    </xf>
    <xf numFmtId="0" fontId="33" fillId="0" borderId="0" xfId="2" applyFont="1" applyAlignment="1" applyProtection="1">
      <alignment horizontal="left" indent="6"/>
      <protection hidden="1"/>
    </xf>
    <xf numFmtId="49" fontId="33" fillId="0" borderId="0" xfId="2" applyNumberFormat="1" applyFont="1" applyAlignment="1" applyProtection="1">
      <alignment horizontal="left" indent="6"/>
      <protection hidden="1"/>
    </xf>
    <xf numFmtId="0" fontId="25" fillId="0" borderId="0" xfId="2" applyFont="1" applyAlignment="1" applyProtection="1">
      <alignment horizontal="left" indent="4"/>
      <protection hidden="1"/>
    </xf>
    <xf numFmtId="0" fontId="25" fillId="0" borderId="0" xfId="2" applyFont="1" applyAlignment="1" applyProtection="1">
      <alignment vertical="top"/>
      <protection hidden="1"/>
    </xf>
    <xf numFmtId="0" fontId="14" fillId="0" borderId="0" xfId="2" applyFont="1" applyAlignment="1" applyProtection="1">
      <alignment vertical="top" wrapText="1"/>
      <protection hidden="1"/>
    </xf>
    <xf numFmtId="0" fontId="30" fillId="0" borderId="0" xfId="2" applyFont="1" applyAlignment="1">
      <alignment vertical="top" wrapText="1"/>
    </xf>
    <xf numFmtId="0" fontId="7" fillId="0" borderId="0" xfId="2" applyFont="1" applyAlignment="1" applyProtection="1">
      <alignment horizontal="left" indent="1"/>
      <protection hidden="1"/>
    </xf>
    <xf numFmtId="0" fontId="8" fillId="0" borderId="0" xfId="2" applyFont="1" applyAlignment="1" applyProtection="1">
      <alignment horizontal="left" indent="1"/>
      <protection hidden="1"/>
    </xf>
    <xf numFmtId="0" fontId="8" fillId="0" borderId="0" xfId="2" applyFont="1" applyAlignment="1" applyProtection="1">
      <alignment wrapText="1"/>
      <protection hidden="1"/>
    </xf>
    <xf numFmtId="0" fontId="3" fillId="0" borderId="0" xfId="2" applyAlignment="1" applyProtection="1">
      <alignment horizontal="center"/>
      <protection hidden="1"/>
    </xf>
    <xf numFmtId="0" fontId="97" fillId="0" borderId="0" xfId="2" applyFont="1" applyProtection="1">
      <protection hidden="1"/>
    </xf>
    <xf numFmtId="0" fontId="42" fillId="0" borderId="2" xfId="2" applyFont="1" applyBorder="1" applyAlignment="1" applyProtection="1">
      <alignment horizontal="center" wrapText="1"/>
      <protection hidden="1"/>
    </xf>
    <xf numFmtId="37" fontId="25" fillId="0" borderId="0" xfId="19" applyFont="1" applyAlignment="1" applyProtection="1">
      <alignment horizontal="right"/>
      <protection hidden="1"/>
    </xf>
    <xf numFmtId="0" fontId="50" fillId="0" borderId="0" xfId="2" applyFont="1" applyAlignment="1" applyProtection="1">
      <alignment horizontal="left" vertical="top"/>
      <protection hidden="1"/>
    </xf>
    <xf numFmtId="0" fontId="42" fillId="0" borderId="0" xfId="2" applyFont="1" applyProtection="1">
      <protection hidden="1"/>
    </xf>
    <xf numFmtId="0" fontId="42" fillId="0" borderId="6" xfId="2" applyFont="1" applyBorder="1" applyAlignment="1" applyProtection="1">
      <alignment horizontal="center" wrapText="1"/>
      <protection hidden="1"/>
    </xf>
    <xf numFmtId="0" fontId="42" fillId="0" borderId="0" xfId="2" applyFont="1" applyAlignment="1" applyProtection="1">
      <alignment horizontal="center"/>
      <protection hidden="1"/>
    </xf>
    <xf numFmtId="37" fontId="33" fillId="0" borderId="2" xfId="19" applyFont="1" applyBorder="1" applyProtection="1">
      <protection hidden="1"/>
    </xf>
    <xf numFmtId="37" fontId="33" fillId="0" borderId="0" xfId="19" applyFont="1" applyProtection="1">
      <protection hidden="1"/>
    </xf>
    <xf numFmtId="37" fontId="33" fillId="0" borderId="0" xfId="10" applyFont="1" applyFill="1" applyBorder="1" applyProtection="1">
      <protection hidden="1"/>
    </xf>
    <xf numFmtId="37" fontId="33" fillId="0" borderId="0" xfId="10" applyFont="1" applyFill="1" applyProtection="1">
      <protection hidden="1"/>
    </xf>
    <xf numFmtId="37" fontId="1" fillId="0" borderId="0" xfId="19" applyFont="1" applyBorder="1" applyProtection="1">
      <protection hidden="1"/>
    </xf>
    <xf numFmtId="37" fontId="1" fillId="0" borderId="0" xfId="19" applyFont="1" applyProtection="1">
      <protection hidden="1"/>
    </xf>
    <xf numFmtId="37" fontId="33" fillId="0" borderId="0" xfId="19" applyFont="1" applyBorder="1" applyProtection="1">
      <protection hidden="1"/>
    </xf>
    <xf numFmtId="37" fontId="33" fillId="0" borderId="2" xfId="19" applyFont="1" applyFill="1" applyBorder="1" applyProtection="1">
      <protection hidden="1"/>
    </xf>
    <xf numFmtId="37" fontId="33" fillId="0" borderId="0" xfId="19" applyFont="1" applyFill="1" applyProtection="1">
      <protection hidden="1"/>
    </xf>
    <xf numFmtId="170" fontId="33" fillId="0" borderId="0" xfId="19" applyNumberFormat="1" applyFont="1" applyFill="1" applyBorder="1" applyAlignment="1" applyProtection="1">
      <alignment horizontal="center"/>
      <protection hidden="1"/>
    </xf>
    <xf numFmtId="37" fontId="1" fillId="0" borderId="0" xfId="19" applyFont="1" applyFill="1" applyBorder="1" applyProtection="1">
      <protection hidden="1"/>
    </xf>
    <xf numFmtId="37" fontId="33" fillId="0" borderId="0" xfId="19" applyFont="1" applyFill="1" applyBorder="1" applyAlignment="1" applyProtection="1">
      <alignment horizontal="center"/>
      <protection hidden="1"/>
    </xf>
    <xf numFmtId="37" fontId="1" fillId="0" borderId="0" xfId="19" applyFont="1" applyFill="1" applyProtection="1">
      <protection hidden="1"/>
    </xf>
    <xf numFmtId="0" fontId="53" fillId="0" borderId="0" xfId="2" applyFont="1" applyAlignment="1" applyProtection="1">
      <alignment horizontal="left"/>
      <protection hidden="1"/>
    </xf>
    <xf numFmtId="37" fontId="33" fillId="0" borderId="0" xfId="19" applyFont="1" applyFill="1" applyAlignment="1" applyProtection="1">
      <alignment horizontal="right"/>
      <protection hidden="1"/>
    </xf>
    <xf numFmtId="0" fontId="53" fillId="0" borderId="1" xfId="2" applyFont="1" applyBorder="1" applyProtection="1">
      <protection hidden="1"/>
    </xf>
    <xf numFmtId="37" fontId="42" fillId="2" borderId="3" xfId="7" applyFont="1" applyFill="1">
      <alignment horizontal="right"/>
      <protection locked="0"/>
    </xf>
    <xf numFmtId="0" fontId="77" fillId="0" borderId="0" xfId="2" applyFont="1" applyProtection="1">
      <protection hidden="1"/>
    </xf>
    <xf numFmtId="37" fontId="33" fillId="0" borderId="1" xfId="3" quotePrefix="1" applyNumberFormat="1" applyFont="1" applyBorder="1">
      <alignment horizontal="right"/>
      <protection locked="0"/>
    </xf>
    <xf numFmtId="9" fontId="33" fillId="0" borderId="1" xfId="2" applyNumberFormat="1" applyFont="1" applyBorder="1" applyAlignment="1" applyProtection="1">
      <alignment horizontal="right"/>
      <protection hidden="1"/>
    </xf>
    <xf numFmtId="37" fontId="42" fillId="0" borderId="3" xfId="11" applyFont="1" applyFill="1" applyAlignment="1" applyProtection="1">
      <alignment horizontal="center" vertical="center" wrapText="1"/>
      <protection locked="0"/>
    </xf>
    <xf numFmtId="37" fontId="42" fillId="0" borderId="3" xfId="11" applyFont="1" applyFill="1" applyAlignment="1" applyProtection="1">
      <alignment horizontal="center" wrapText="1"/>
      <protection locked="0"/>
    </xf>
    <xf numFmtId="37" fontId="33" fillId="0" borderId="3" xfId="11" applyFont="1" applyFill="1" applyAlignment="1" applyProtection="1">
      <alignment horizontal="center" vertical="center" wrapText="1"/>
      <protection locked="0"/>
    </xf>
    <xf numFmtId="37" fontId="33" fillId="0" borderId="3" xfId="11" applyFont="1" applyFill="1" applyAlignment="1" applyProtection="1">
      <alignment horizontal="center" wrapText="1"/>
      <protection locked="0"/>
    </xf>
    <xf numFmtId="49" fontId="33" fillId="0" borderId="3" xfId="11" applyNumberFormat="1" applyFont="1" applyFill="1" applyAlignment="1" applyProtection="1">
      <alignment horizontal="center" wrapText="1"/>
      <protection locked="0"/>
    </xf>
    <xf numFmtId="49" fontId="33" fillId="0" borderId="0" xfId="2" applyNumberFormat="1" applyFont="1" applyAlignment="1" applyProtection="1">
      <alignment horizontal="center"/>
      <protection hidden="1"/>
    </xf>
    <xf numFmtId="49" fontId="33" fillId="0" borderId="3" xfId="11" applyNumberFormat="1" applyFont="1" applyFill="1" applyAlignment="1" applyProtection="1">
      <alignment horizontal="center" vertical="center" wrapText="1"/>
      <protection locked="0"/>
    </xf>
    <xf numFmtId="169" fontId="33" fillId="0" borderId="3" xfId="11" applyNumberFormat="1" applyFont="1" applyFill="1" applyAlignment="1" applyProtection="1">
      <alignment horizontal="center"/>
      <protection locked="0"/>
    </xf>
    <xf numFmtId="37" fontId="33" fillId="0" borderId="0" xfId="10" applyFont="1" applyFill="1" applyBorder="1" applyAlignment="1" applyProtection="1">
      <alignment horizontal="center"/>
      <protection hidden="1"/>
    </xf>
    <xf numFmtId="37" fontId="33" fillId="0" borderId="0" xfId="1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49" fontId="33" fillId="0" borderId="3" xfId="11" applyNumberFormat="1" applyFont="1" applyFill="1" applyAlignment="1" applyProtection="1">
      <alignment horizontal="center"/>
      <protection locked="0"/>
    </xf>
    <xf numFmtId="37" fontId="33" fillId="0" borderId="0" xfId="10" applyFont="1" applyFill="1" applyBorder="1" applyAlignment="1" applyProtection="1">
      <alignment horizontal="left"/>
      <protection hidden="1"/>
    </xf>
    <xf numFmtId="0" fontId="33" fillId="0" borderId="0" xfId="2" applyFont="1" applyAlignment="1" applyProtection="1">
      <alignment horizontal="left" vertical="center" wrapText="1"/>
      <protection hidden="1"/>
    </xf>
    <xf numFmtId="0" fontId="33" fillId="0" borderId="0" xfId="2" applyFont="1" applyAlignment="1" applyProtection="1">
      <alignment horizontal="right" vertical="center"/>
      <protection hidden="1"/>
    </xf>
    <xf numFmtId="0" fontId="33" fillId="0" borderId="7" xfId="2" applyFont="1" applyBorder="1" applyAlignment="1" applyProtection="1">
      <alignment horizontal="right" vertical="center"/>
      <protection hidden="1"/>
    </xf>
    <xf numFmtId="9" fontId="33" fillId="0" borderId="0" xfId="2" applyNumberFormat="1" applyFont="1" applyProtection="1">
      <protection hidden="1"/>
    </xf>
    <xf numFmtId="9" fontId="33" fillId="0" borderId="0" xfId="2" applyNumberFormat="1" applyFont="1" applyAlignment="1" applyProtection="1">
      <alignment horizontal="left" indent="2"/>
      <protection hidden="1"/>
    </xf>
    <xf numFmtId="9" fontId="33" fillId="0" borderId="0" xfId="2" applyNumberFormat="1" applyFont="1" applyAlignment="1" applyProtection="1">
      <alignment horizontal="left" indent="3"/>
      <protection hidden="1"/>
    </xf>
    <xf numFmtId="37" fontId="79" fillId="0" borderId="3" xfId="7" applyFont="1">
      <alignment horizontal="right"/>
      <protection locked="0"/>
    </xf>
    <xf numFmtId="37" fontId="33" fillId="0" borderId="0" xfId="19" applyFont="1" applyFill="1" applyBorder="1" applyProtection="1">
      <protection hidden="1"/>
    </xf>
    <xf numFmtId="37" fontId="33" fillId="0" borderId="2" xfId="10" applyFont="1" applyFill="1" applyBorder="1" applyProtection="1">
      <protection hidden="1"/>
    </xf>
    <xf numFmtId="37" fontId="43" fillId="0" borderId="0" xfId="10" applyFont="1" applyFill="1" applyBorder="1" applyProtection="1">
      <protection hidden="1"/>
    </xf>
    <xf numFmtId="37" fontId="43" fillId="0" borderId="0" xfId="10" applyFont="1" applyFill="1" applyProtection="1">
      <protection hidden="1"/>
    </xf>
    <xf numFmtId="37" fontId="33" fillId="0" borderId="0" xfId="10" applyFont="1" applyFill="1" applyBorder="1" applyAlignment="1" applyProtection="1">
      <alignment horizontal="right"/>
      <protection hidden="1"/>
    </xf>
    <xf numFmtId="37" fontId="33" fillId="0" borderId="0" xfId="10" applyFont="1" applyBorder="1" applyProtection="1">
      <protection hidden="1"/>
    </xf>
    <xf numFmtId="37" fontId="43" fillId="0" borderId="0" xfId="10" applyFont="1" applyBorder="1" applyProtection="1">
      <protection hidden="1"/>
    </xf>
    <xf numFmtId="37" fontId="33" fillId="0" borderId="0" xfId="10" applyFont="1" applyAlignment="1" applyProtection="1">
      <alignment horizontal="right"/>
      <protection hidden="1"/>
    </xf>
    <xf numFmtId="0" fontId="43" fillId="0" borderId="0" xfId="2" applyFont="1" applyAlignment="1" applyProtection="1">
      <alignment horizontal="left"/>
      <protection hidden="1"/>
    </xf>
    <xf numFmtId="37" fontId="79" fillId="0" borderId="3" xfId="11" applyFont="1" applyFill="1" applyProtection="1">
      <alignment horizontal="right"/>
      <protection locked="0"/>
    </xf>
    <xf numFmtId="37" fontId="42" fillId="0" borderId="3" xfId="7" quotePrefix="1" applyFont="1">
      <alignment horizontal="right"/>
      <protection locked="0"/>
    </xf>
    <xf numFmtId="167" fontId="33" fillId="0" borderId="0" xfId="2" applyNumberFormat="1" applyFont="1" applyProtection="1">
      <protection hidden="1"/>
    </xf>
    <xf numFmtId="0" fontId="53" fillId="0" borderId="7" xfId="2" applyFont="1" applyBorder="1" applyProtection="1">
      <protection hidden="1"/>
    </xf>
    <xf numFmtId="0" fontId="42" fillId="0" borderId="4" xfId="2" quotePrefix="1" applyFont="1" applyBorder="1" applyAlignment="1" applyProtection="1">
      <alignment horizontal="right"/>
      <protection hidden="1"/>
    </xf>
    <xf numFmtId="0" fontId="42" fillId="0" borderId="0" xfId="2" quotePrefix="1" applyFont="1" applyAlignment="1" applyProtection="1">
      <alignment horizontal="right"/>
      <protection hidden="1"/>
    </xf>
    <xf numFmtId="9" fontId="53" fillId="0" borderId="0" xfId="2" applyNumberFormat="1" applyFont="1" applyAlignment="1" applyProtection="1">
      <alignment horizontal="left"/>
      <protection hidden="1"/>
    </xf>
    <xf numFmtId="0" fontId="49" fillId="0" borderId="0" xfId="0" applyFont="1" applyProtection="1">
      <protection hidden="1"/>
    </xf>
    <xf numFmtId="0" fontId="33" fillId="0" borderId="0" xfId="0" applyFont="1" applyAlignment="1" applyProtection="1">
      <alignment horizontal="left"/>
      <protection hidden="1"/>
    </xf>
    <xf numFmtId="37" fontId="42" fillId="0" borderId="0" xfId="0" quotePrefix="1" applyNumberFormat="1" applyFont="1" applyAlignment="1" applyProtection="1">
      <alignment horizontal="right"/>
      <protection locked="0"/>
    </xf>
    <xf numFmtId="0" fontId="77" fillId="0" borderId="0" xfId="2" applyFont="1" applyAlignment="1" applyProtection="1">
      <alignment horizontal="center"/>
      <protection hidden="1"/>
    </xf>
    <xf numFmtId="0" fontId="78" fillId="0" borderId="0" xfId="2" applyFont="1" applyProtection="1">
      <protection hidden="1"/>
    </xf>
    <xf numFmtId="0" fontId="77" fillId="0" borderId="0" xfId="2" applyFont="1" applyAlignment="1" applyProtection="1">
      <alignment horizontal="left" wrapText="1" indent="1"/>
      <protection hidden="1"/>
    </xf>
    <xf numFmtId="0" fontId="77" fillId="0" borderId="7" xfId="2" applyFont="1" applyBorder="1" applyProtection="1">
      <protection hidden="1"/>
    </xf>
    <xf numFmtId="0" fontId="33" fillId="0" borderId="7" xfId="2" applyFont="1" applyBorder="1" applyAlignment="1" applyProtection="1">
      <alignment horizontal="left" wrapText="1" indent="1"/>
      <protection hidden="1"/>
    </xf>
    <xf numFmtId="0" fontId="77" fillId="0" borderId="0" xfId="2" applyFont="1" applyAlignment="1" applyProtection="1">
      <alignment horizontal="right" wrapText="1" indent="1"/>
      <protection hidden="1"/>
    </xf>
    <xf numFmtId="0" fontId="33" fillId="0" borderId="7" xfId="2" applyFont="1" applyBorder="1" applyAlignment="1" applyProtection="1">
      <alignment horizontal="right" wrapText="1"/>
      <protection hidden="1"/>
    </xf>
    <xf numFmtId="0" fontId="14" fillId="0" borderId="0" xfId="2" applyFont="1" applyAlignment="1" applyProtection="1">
      <alignment horizontal="right" wrapText="1"/>
      <protection hidden="1"/>
    </xf>
    <xf numFmtId="0" fontId="33" fillId="0" borderId="0" xfId="2" quotePrefix="1" applyFont="1" applyAlignment="1" applyProtection="1">
      <alignment horizontal="left" vertical="top" indent="1"/>
      <protection hidden="1"/>
    </xf>
    <xf numFmtId="0" fontId="33" fillId="0" borderId="0" xfId="2" quotePrefix="1" applyFont="1" applyAlignment="1" applyProtection="1">
      <alignment horizontal="left" indent="6"/>
      <protection hidden="1"/>
    </xf>
    <xf numFmtId="0" fontId="5" fillId="2" borderId="0" xfId="2" applyFont="1" applyFill="1" applyProtection="1">
      <protection hidden="1"/>
    </xf>
    <xf numFmtId="0" fontId="3" fillId="0" borderId="0" xfId="44" applyFont="1" applyFill="1" applyBorder="1" applyAlignment="1" applyProtection="1">
      <alignment horizontal="center"/>
      <protection hidden="1"/>
    </xf>
    <xf numFmtId="0" fontId="99" fillId="0" borderId="0" xfId="2" quotePrefix="1" applyFont="1" applyProtection="1">
      <protection hidden="1"/>
    </xf>
    <xf numFmtId="0" fontId="7" fillId="0" borderId="0" xfId="2" quotePrefix="1" applyFont="1" applyProtection="1">
      <protection hidden="1"/>
    </xf>
    <xf numFmtId="0" fontId="3" fillId="0" borderId="0" xfId="2" applyAlignment="1">
      <alignment horizontal="center" wrapText="1"/>
    </xf>
    <xf numFmtId="0" fontId="32" fillId="2" borderId="0" xfId="2" applyFont="1" applyFill="1" applyAlignment="1" applyProtection="1">
      <alignment horizontal="center"/>
      <protection hidden="1"/>
    </xf>
    <xf numFmtId="0" fontId="32" fillId="0" borderId="5" xfId="2" applyFont="1" applyBorder="1" applyAlignment="1" applyProtection="1">
      <alignment horizontal="center"/>
      <protection hidden="1"/>
    </xf>
    <xf numFmtId="0" fontId="32" fillId="0" borderId="1" xfId="2" applyFont="1" applyBorder="1" applyAlignment="1" applyProtection="1">
      <alignment horizontal="center"/>
      <protection hidden="1"/>
    </xf>
    <xf numFmtId="0" fontId="32" fillId="0" borderId="8" xfId="2" applyFont="1" applyBorder="1" applyAlignment="1" applyProtection="1">
      <alignment horizontal="center"/>
      <protection hidden="1"/>
    </xf>
    <xf numFmtId="0" fontId="43" fillId="0" borderId="0" xfId="2" applyFont="1" applyAlignment="1" applyProtection="1">
      <alignment horizontal="center"/>
      <protection hidden="1"/>
    </xf>
    <xf numFmtId="0" fontId="3" fillId="0" borderId="0" xfId="2" applyAlignment="1" applyProtection="1">
      <alignment horizontal="center" wrapText="1"/>
      <protection hidden="1"/>
    </xf>
    <xf numFmtId="0" fontId="32" fillId="0" borderId="0" xfId="2" applyFont="1" applyAlignment="1" applyProtection="1">
      <alignment horizontal="center" wrapText="1"/>
      <protection hidden="1"/>
    </xf>
    <xf numFmtId="0" fontId="52" fillId="0" borderId="0" xfId="23" applyFont="1" applyAlignment="1" applyProtection="1">
      <alignment horizontal="center"/>
      <protection hidden="1"/>
    </xf>
    <xf numFmtId="0" fontId="32" fillId="2" borderId="5" xfId="2" applyFont="1" applyFill="1" applyBorder="1" applyAlignment="1" applyProtection="1">
      <alignment horizontal="center" wrapText="1"/>
      <protection hidden="1"/>
    </xf>
    <xf numFmtId="0" fontId="32" fillId="2" borderId="4" xfId="2" applyFont="1" applyFill="1" applyBorder="1" applyAlignment="1" applyProtection="1">
      <alignment horizontal="center" wrapText="1"/>
      <protection hidden="1"/>
    </xf>
    <xf numFmtId="0" fontId="14" fillId="2" borderId="0" xfId="2" applyFont="1" applyFill="1" applyAlignment="1" applyProtection="1">
      <alignment horizontal="center" wrapText="1"/>
      <protection hidden="1"/>
    </xf>
    <xf numFmtId="0" fontId="25" fillId="2" borderId="0" xfId="2" applyFont="1" applyFill="1" applyAlignment="1" applyProtection="1">
      <alignment horizontal="center" wrapText="1"/>
      <protection hidden="1"/>
    </xf>
    <xf numFmtId="0" fontId="3" fillId="5" borderId="0" xfId="2" applyFill="1" applyAlignment="1" applyProtection="1">
      <alignment horizontal="center"/>
      <protection hidden="1"/>
    </xf>
    <xf numFmtId="0" fontId="25" fillId="5" borderId="0" xfId="2" quotePrefix="1" applyFont="1" applyFill="1" applyAlignment="1" applyProtection="1">
      <alignment horizontal="center" wrapText="1"/>
      <protection hidden="1"/>
    </xf>
    <xf numFmtId="0" fontId="14" fillId="0" borderId="0" xfId="2" applyFont="1" applyAlignment="1" applyProtection="1">
      <alignment horizontal="center" wrapText="1"/>
      <protection hidden="1"/>
    </xf>
    <xf numFmtId="0" fontId="25" fillId="2" borderId="0" xfId="2" applyFont="1" applyFill="1" applyAlignment="1" applyProtection="1">
      <alignment horizontal="right" wrapText="1"/>
      <protection hidden="1"/>
    </xf>
    <xf numFmtId="0" fontId="3" fillId="5" borderId="0" xfId="2" applyFill="1" applyProtection="1">
      <protection hidden="1"/>
    </xf>
    <xf numFmtId="0" fontId="8" fillId="5" borderId="0" xfId="2" applyFont="1" applyFill="1" applyProtection="1">
      <protection hidden="1"/>
    </xf>
    <xf numFmtId="181" fontId="32" fillId="0" borderId="0" xfId="24" applyBorder="1">
      <alignment horizontal="right"/>
      <protection locked="0"/>
    </xf>
    <xf numFmtId="182" fontId="32" fillId="0" borderId="3" xfId="25">
      <alignment horizontal="right"/>
      <protection locked="0"/>
    </xf>
    <xf numFmtId="37" fontId="25" fillId="0" borderId="4" xfId="19" applyFont="1" applyFill="1" applyBorder="1" applyProtection="1">
      <protection hidden="1"/>
    </xf>
    <xf numFmtId="181" fontId="32" fillId="0" borderId="3" xfId="24">
      <alignment horizontal="right"/>
      <protection locked="0"/>
    </xf>
    <xf numFmtId="0" fontId="25" fillId="5" borderId="0" xfId="2" applyFont="1" applyFill="1" applyProtection="1">
      <protection hidden="1"/>
    </xf>
    <xf numFmtId="181" fontId="32" fillId="0" borderId="3" xfId="24" quotePrefix="1">
      <alignment horizontal="right"/>
      <protection locked="0"/>
    </xf>
    <xf numFmtId="0" fontId="25" fillId="0" borderId="4" xfId="2" applyFont="1" applyBorder="1" applyProtection="1">
      <protection hidden="1"/>
    </xf>
    <xf numFmtId="0" fontId="25" fillId="5" borderId="0" xfId="2" applyFont="1" applyFill="1" applyAlignment="1" applyProtection="1">
      <alignment horizontal="right"/>
      <protection hidden="1"/>
    </xf>
    <xf numFmtId="37" fontId="25" fillId="0" borderId="4" xfId="2" applyNumberFormat="1" applyFont="1" applyBorder="1" applyAlignment="1" applyProtection="1">
      <alignment horizontal="center"/>
      <protection hidden="1"/>
    </xf>
    <xf numFmtId="181" fontId="32" fillId="0" borderId="3" xfId="29" applyFill="1" applyProtection="1">
      <alignment horizontal="right"/>
      <protection locked="0"/>
    </xf>
    <xf numFmtId="168" fontId="32" fillId="0" borderId="3" xfId="30" applyFill="1" applyProtection="1">
      <alignment horizontal="right"/>
      <protection locked="0"/>
    </xf>
    <xf numFmtId="181" fontId="32" fillId="0" borderId="3" xfId="29" quotePrefix="1" applyFill="1" applyProtection="1">
      <alignment horizontal="right"/>
      <protection locked="0"/>
    </xf>
    <xf numFmtId="182" fontId="42" fillId="0" borderId="3" xfId="25" applyFont="1">
      <alignment horizontal="right"/>
      <protection locked="0"/>
    </xf>
    <xf numFmtId="172" fontId="25" fillId="0" borderId="4" xfId="22" applyNumberFormat="1" applyFont="1" applyFill="1" applyBorder="1" applyAlignment="1" applyProtection="1">
      <alignment horizontal="center"/>
      <protection hidden="1"/>
    </xf>
    <xf numFmtId="170" fontId="25" fillId="0" borderId="4" xfId="22" applyNumberFormat="1" applyFont="1" applyFill="1" applyBorder="1" applyAlignment="1" applyProtection="1">
      <alignment horizontal="center"/>
      <protection hidden="1"/>
    </xf>
    <xf numFmtId="0" fontId="3" fillId="0" borderId="0" xfId="2" applyProtection="1">
      <protection locked="0" hidden="1"/>
    </xf>
    <xf numFmtId="170" fontId="25" fillId="0" borderId="0" xfId="22" applyNumberFormat="1" applyFont="1" applyFill="1" applyBorder="1" applyAlignment="1" applyProtection="1">
      <alignment horizontal="center"/>
      <protection hidden="1"/>
    </xf>
    <xf numFmtId="37" fontId="25" fillId="0" borderId="0" xfId="2" applyNumberFormat="1" applyFont="1" applyAlignment="1" applyProtection="1">
      <alignment horizontal="center"/>
      <protection hidden="1"/>
    </xf>
    <xf numFmtId="170" fontId="32" fillId="0" borderId="0" xfId="22" applyNumberFormat="1" applyFont="1" applyFill="1" applyBorder="1" applyAlignment="1" applyProtection="1">
      <alignment horizontal="center"/>
      <protection hidden="1"/>
    </xf>
    <xf numFmtId="170" fontId="25" fillId="5" borderId="0" xfId="19" applyNumberFormat="1" applyFont="1" applyFill="1" applyBorder="1" applyAlignment="1" applyProtection="1">
      <alignment horizontal="center"/>
      <protection hidden="1"/>
    </xf>
    <xf numFmtId="170" fontId="25" fillId="5" borderId="0" xfId="10" applyNumberFormat="1" applyFont="1" applyFill="1" applyBorder="1" applyAlignment="1" applyProtection="1">
      <alignment horizontal="center"/>
      <protection hidden="1"/>
    </xf>
    <xf numFmtId="170" fontId="32" fillId="0" borderId="0" xfId="13" applyNumberFormat="1" applyFont="1" applyFill="1" applyBorder="1" applyAlignment="1" applyProtection="1">
      <alignment horizontal="center"/>
      <protection hidden="1"/>
    </xf>
    <xf numFmtId="170" fontId="21" fillId="2" borderId="0" xfId="13" applyNumberFormat="1" applyFont="1" applyFill="1" applyBorder="1" applyAlignment="1" applyProtection="1">
      <alignment horizontal="center"/>
      <protection hidden="1"/>
    </xf>
    <xf numFmtId="170" fontId="25" fillId="2" borderId="0" xfId="13" applyNumberFormat="1" applyFont="1" applyFill="1" applyBorder="1" applyAlignment="1" applyProtection="1">
      <alignment horizontal="center"/>
      <protection hidden="1"/>
    </xf>
    <xf numFmtId="37" fontId="25" fillId="2" borderId="0" xfId="10" applyFont="1" applyFill="1" applyBorder="1" applyAlignment="1" applyProtection="1">
      <alignment horizontal="right"/>
      <protection hidden="1"/>
    </xf>
    <xf numFmtId="37" fontId="25" fillId="2" borderId="0" xfId="2" applyNumberFormat="1" applyFont="1" applyFill="1" applyAlignment="1" applyProtection="1">
      <alignment horizontal="center"/>
      <protection hidden="1"/>
    </xf>
    <xf numFmtId="170" fontId="32" fillId="2" borderId="0" xfId="13" applyNumberFormat="1" applyFont="1" applyFill="1" applyBorder="1" applyAlignment="1" applyProtection="1">
      <alignment horizontal="center"/>
      <protection hidden="1"/>
    </xf>
    <xf numFmtId="170" fontId="25" fillId="2" borderId="0" xfId="10" applyNumberFormat="1" applyFont="1" applyFill="1" applyBorder="1" applyAlignment="1" applyProtection="1">
      <alignment horizontal="center"/>
      <protection hidden="1"/>
    </xf>
    <xf numFmtId="170" fontId="25" fillId="0" borderId="0" xfId="10" applyNumberFormat="1" applyFont="1" applyFill="1" applyBorder="1" applyAlignment="1" applyProtection="1">
      <alignment horizontal="center"/>
      <protection hidden="1"/>
    </xf>
    <xf numFmtId="170" fontId="25" fillId="5" borderId="0" xfId="20" applyNumberFormat="1" applyFont="1" applyFill="1" applyBorder="1" applyAlignment="1" applyProtection="1">
      <alignment horizontal="center"/>
      <protection hidden="1"/>
    </xf>
    <xf numFmtId="0" fontId="3" fillId="0" borderId="0" xfId="9" applyProtection="1">
      <protection hidden="1"/>
    </xf>
    <xf numFmtId="170" fontId="32" fillId="0" borderId="0" xfId="32" applyNumberFormat="1" applyFont="1" applyFill="1" applyBorder="1" applyAlignment="1" applyProtection="1">
      <alignment horizontal="center"/>
      <protection hidden="1"/>
    </xf>
    <xf numFmtId="0" fontId="25" fillId="0" borderId="0" xfId="2" applyFont="1" applyProtection="1">
      <protection locked="0" hidden="1"/>
    </xf>
    <xf numFmtId="37" fontId="25" fillId="0" borderId="4" xfId="10" applyFont="1" applyFill="1" applyBorder="1" applyProtection="1">
      <protection locked="0" hidden="1"/>
    </xf>
    <xf numFmtId="0" fontId="3" fillId="2" borderId="0" xfId="2" applyFill="1" applyAlignment="1" applyProtection="1">
      <alignment horizontal="right"/>
      <protection hidden="1"/>
    </xf>
    <xf numFmtId="37" fontId="32" fillId="5" borderId="0" xfId="11" applyFill="1" applyBorder="1" applyProtection="1">
      <alignment horizontal="right"/>
      <protection hidden="1"/>
    </xf>
    <xf numFmtId="0" fontId="100" fillId="0" borderId="0" xfId="2" applyFont="1" applyAlignment="1" applyProtection="1">
      <alignment horizontal="right" vertical="top"/>
      <protection hidden="1"/>
    </xf>
    <xf numFmtId="0" fontId="62" fillId="0" borderId="0" xfId="2" applyFont="1" applyAlignment="1" applyProtection="1">
      <alignment vertical="top"/>
      <protection hidden="1"/>
    </xf>
    <xf numFmtId="0" fontId="68" fillId="0" borderId="0" xfId="2" applyFont="1" applyAlignment="1" applyProtection="1">
      <alignment horizontal="right"/>
      <protection hidden="1"/>
    </xf>
    <xf numFmtId="0" fontId="25" fillId="0" borderId="0" xfId="2" applyFont="1"/>
    <xf numFmtId="0" fontId="100" fillId="0" borderId="0" xfId="2" applyFont="1" applyAlignment="1" applyProtection="1">
      <alignment horizontal="right"/>
      <protection hidden="1"/>
    </xf>
    <xf numFmtId="0" fontId="28" fillId="0" borderId="0" xfId="2" applyFont="1" applyAlignment="1" applyProtection="1">
      <alignment horizontal="center"/>
      <protection hidden="1"/>
    </xf>
    <xf numFmtId="0" fontId="44" fillId="0" borderId="0" xfId="2" applyFont="1" applyAlignment="1" applyProtection="1">
      <alignment horizontal="right" wrapText="1"/>
      <protection hidden="1"/>
    </xf>
    <xf numFmtId="0" fontId="32" fillId="0" borderId="4" xfId="2" applyFont="1" applyBorder="1" applyAlignment="1" applyProtection="1">
      <alignment horizontal="center" wrapText="1"/>
      <protection hidden="1"/>
    </xf>
    <xf numFmtId="181" fontId="44" fillId="0" borderId="3" xfId="24" applyFont="1">
      <alignment horizontal="right"/>
      <protection locked="0"/>
    </xf>
    <xf numFmtId="0" fontId="21" fillId="0" borderId="0" xfId="2" quotePrefix="1" applyFont="1" applyAlignment="1" applyProtection="1">
      <alignment horizontal="right"/>
      <protection hidden="1"/>
    </xf>
    <xf numFmtId="181" fontId="44" fillId="0" borderId="3" xfId="29" applyFont="1" applyFill="1" applyProtection="1">
      <alignment horizontal="right"/>
      <protection locked="0"/>
    </xf>
    <xf numFmtId="172" fontId="21" fillId="0" borderId="4" xfId="22" applyNumberFormat="1" applyFont="1" applyFill="1" applyBorder="1" applyAlignment="1" applyProtection="1">
      <alignment horizontal="center"/>
      <protection hidden="1"/>
    </xf>
    <xf numFmtId="170" fontId="21" fillId="0" borderId="4" xfId="22" applyNumberFormat="1" applyFont="1" applyFill="1" applyBorder="1" applyAlignment="1" applyProtection="1">
      <alignment horizontal="center"/>
      <protection hidden="1"/>
    </xf>
    <xf numFmtId="0" fontId="56" fillId="0" borderId="0" xfId="2" applyFont="1" applyProtection="1">
      <protection locked="0" hidden="1"/>
    </xf>
    <xf numFmtId="170" fontId="21" fillId="0" borderId="0" xfId="13" applyNumberFormat="1" applyFont="1" applyFill="1" applyBorder="1" applyAlignment="1" applyProtection="1">
      <alignment horizontal="center"/>
      <protection hidden="1"/>
    </xf>
    <xf numFmtId="170" fontId="25" fillId="0" borderId="0" xfId="13" applyNumberFormat="1" applyFont="1" applyFill="1" applyBorder="1" applyAlignment="1" applyProtection="1">
      <alignment horizontal="center"/>
      <protection hidden="1"/>
    </xf>
    <xf numFmtId="0" fontId="28" fillId="0" borderId="0" xfId="2" applyFont="1" applyAlignment="1" applyProtection="1">
      <alignment horizontal="right"/>
      <protection locked="0" hidden="1"/>
    </xf>
    <xf numFmtId="37" fontId="25" fillId="0" borderId="0" xfId="10" applyFont="1" applyFill="1" applyBorder="1" applyProtection="1">
      <protection locked="0" hidden="1"/>
    </xf>
    <xf numFmtId="170" fontId="25" fillId="0" borderId="0" xfId="13" applyNumberFormat="1" applyFont="1" applyFill="1" applyBorder="1" applyAlignment="1" applyProtection="1">
      <alignment horizontal="center"/>
      <protection locked="0" hidden="1"/>
    </xf>
    <xf numFmtId="0" fontId="101" fillId="0" borderId="0" xfId="2" applyFont="1" applyAlignment="1" applyProtection="1">
      <alignment horizontal="right" vertical="top"/>
      <protection hidden="1"/>
    </xf>
    <xf numFmtId="0" fontId="44" fillId="0" borderId="0" xfId="2" applyFont="1" applyAlignment="1" applyProtection="1">
      <alignment horizontal="center"/>
      <protection hidden="1"/>
    </xf>
    <xf numFmtId="0" fontId="44" fillId="0" borderId="4" xfId="2" applyFont="1" applyBorder="1" applyAlignment="1" applyProtection="1">
      <alignment horizontal="center" wrapText="1"/>
      <protection hidden="1"/>
    </xf>
    <xf numFmtId="0" fontId="42" fillId="0" borderId="5" xfId="2" applyFont="1" applyBorder="1" applyAlignment="1" applyProtection="1">
      <alignment horizontal="center"/>
      <protection hidden="1"/>
    </xf>
    <xf numFmtId="0" fontId="42" fillId="0" borderId="1" xfId="2" applyFont="1" applyBorder="1" applyAlignment="1" applyProtection="1">
      <alignment horizontal="center"/>
      <protection hidden="1"/>
    </xf>
    <xf numFmtId="170" fontId="25" fillId="0" borderId="0" xfId="20" applyNumberFormat="1" applyFont="1" applyFill="1" applyBorder="1" applyAlignment="1" applyProtection="1">
      <alignment horizontal="center"/>
      <protection hidden="1"/>
    </xf>
    <xf numFmtId="37" fontId="25" fillId="0" borderId="0" xfId="2" applyNumberFormat="1" applyFont="1" applyProtection="1">
      <protection hidden="1"/>
    </xf>
    <xf numFmtId="176" fontId="25" fillId="0" borderId="0" xfId="22" applyNumberFormat="1" applyFont="1" applyBorder="1" applyProtection="1">
      <protection hidden="1"/>
    </xf>
    <xf numFmtId="37" fontId="41" fillId="0" borderId="0" xfId="11" applyFont="1" applyFill="1" applyBorder="1">
      <alignment horizontal="right"/>
    </xf>
    <xf numFmtId="0" fontId="3" fillId="0" borderId="0" xfId="2" applyAlignment="1" applyProtection="1">
      <alignment vertical="top"/>
      <protection hidden="1"/>
    </xf>
    <xf numFmtId="0" fontId="30" fillId="0" borderId="0" xfId="2" applyFont="1" applyAlignment="1" applyProtection="1">
      <alignment horizontal="right" vertical="top"/>
      <protection hidden="1"/>
    </xf>
    <xf numFmtId="0" fontId="14" fillId="0" borderId="0" xfId="2" applyFont="1" applyAlignment="1" applyProtection="1">
      <alignment vertical="top"/>
      <protection hidden="1"/>
    </xf>
    <xf numFmtId="0" fontId="104" fillId="0" borderId="0" xfId="2" applyFont="1" applyProtection="1">
      <protection hidden="1"/>
    </xf>
    <xf numFmtId="0" fontId="105" fillId="0" borderId="0" xfId="44" applyFont="1" applyFill="1" applyBorder="1" applyAlignment="1" applyProtection="1">
      <alignment horizontal="left"/>
      <protection hidden="1"/>
    </xf>
    <xf numFmtId="0" fontId="41" fillId="0" borderId="0" xfId="2" applyFont="1" applyAlignment="1" applyProtection="1">
      <alignment horizontal="center"/>
      <protection hidden="1"/>
    </xf>
    <xf numFmtId="0" fontId="41" fillId="0" borderId="0" xfId="2" applyFont="1" applyProtection="1">
      <protection hidden="1"/>
    </xf>
    <xf numFmtId="0" fontId="30" fillId="0" borderId="0" xfId="23" applyFont="1" applyAlignment="1" applyProtection="1">
      <alignment horizontal="center"/>
      <protection hidden="1"/>
    </xf>
    <xf numFmtId="0" fontId="30" fillId="0" borderId="0" xfId="2" applyFont="1" applyAlignment="1" applyProtection="1">
      <alignment horizontal="center"/>
      <protection hidden="1"/>
    </xf>
    <xf numFmtId="181" fontId="41" fillId="0" borderId="0" xfId="24" applyFont="1" applyBorder="1">
      <alignment horizontal="right"/>
      <protection locked="0"/>
    </xf>
    <xf numFmtId="170" fontId="14" fillId="0" borderId="0" xfId="19" applyNumberFormat="1" applyFont="1" applyFill="1" applyBorder="1" applyAlignment="1" applyProtection="1">
      <alignment horizontal="center"/>
      <protection hidden="1"/>
    </xf>
    <xf numFmtId="170" fontId="25" fillId="8" borderId="0" xfId="10" applyNumberFormat="1" applyFont="1" applyFill="1" applyBorder="1" applyAlignment="1" applyProtection="1">
      <alignment horizontal="center"/>
      <protection hidden="1"/>
    </xf>
    <xf numFmtId="0" fontId="41" fillId="0" borderId="0" xfId="2" applyFont="1" applyAlignment="1" applyProtection="1">
      <alignment textRotation="90"/>
      <protection hidden="1"/>
    </xf>
    <xf numFmtId="37" fontId="32" fillId="0" borderId="0" xfId="27" applyFill="1" applyBorder="1" applyAlignment="1" applyProtection="1">
      <protection locked="0"/>
    </xf>
    <xf numFmtId="0" fontId="62" fillId="0" borderId="0" xfId="2" applyFont="1" applyAlignment="1" applyProtection="1">
      <alignment horizontal="right"/>
      <protection hidden="1"/>
    </xf>
    <xf numFmtId="0" fontId="67" fillId="0" borderId="0" xfId="2" applyFont="1" applyAlignment="1" applyProtection="1">
      <alignment horizontal="right"/>
      <protection hidden="1"/>
    </xf>
    <xf numFmtId="37" fontId="21" fillId="0" borderId="0" xfId="2" applyNumberFormat="1" applyFont="1" applyAlignment="1" applyProtection="1">
      <alignment horizontal="center"/>
      <protection hidden="1"/>
    </xf>
    <xf numFmtId="170" fontId="44" fillId="0" borderId="0" xfId="13" applyNumberFormat="1" applyFont="1" applyFill="1" applyBorder="1" applyAlignment="1" applyProtection="1">
      <alignment horizontal="center"/>
      <protection hidden="1"/>
    </xf>
    <xf numFmtId="0" fontId="32" fillId="0" borderId="0" xfId="2" applyFont="1" applyAlignment="1" applyProtection="1">
      <alignment textRotation="90"/>
      <protection hidden="1"/>
    </xf>
    <xf numFmtId="37" fontId="41" fillId="0" borderId="0" xfId="7" quotePrefix="1" applyFont="1" applyBorder="1">
      <alignment horizontal="right"/>
      <protection locked="0"/>
    </xf>
    <xf numFmtId="182" fontId="41" fillId="0" borderId="0" xfId="25" quotePrefix="1" applyFont="1" applyBorder="1">
      <alignment horizontal="right"/>
      <protection locked="0"/>
    </xf>
    <xf numFmtId="37" fontId="41" fillId="0" borderId="0" xfId="11" quotePrefix="1" applyFont="1" applyFill="1" applyBorder="1" applyProtection="1">
      <alignment horizontal="right"/>
      <protection locked="0"/>
    </xf>
    <xf numFmtId="183" fontId="41" fillId="0" borderId="0" xfId="31" quotePrefix="1" applyFont="1" applyFill="1" applyBorder="1" applyProtection="1">
      <alignment horizontal="right"/>
      <protection locked="0"/>
    </xf>
    <xf numFmtId="37" fontId="41" fillId="0" borderId="0" xfId="11" quotePrefix="1" applyFont="1" applyFill="1" applyBorder="1">
      <alignment horizontal="right"/>
    </xf>
    <xf numFmtId="183" fontId="41" fillId="0" borderId="0" xfId="31" quotePrefix="1" applyFont="1" applyFill="1" applyBorder="1">
      <alignment horizontal="right"/>
    </xf>
    <xf numFmtId="182" fontId="32" fillId="0" borderId="0" xfId="25" applyBorder="1">
      <alignment horizontal="right"/>
      <protection locked="0"/>
    </xf>
    <xf numFmtId="39" fontId="32" fillId="0" borderId="0" xfId="26" applyBorder="1">
      <alignment horizontal="right"/>
      <protection locked="0"/>
    </xf>
    <xf numFmtId="183" fontId="32" fillId="0" borderId="0" xfId="2" applyNumberFormat="1" applyFont="1" applyAlignment="1">
      <alignment horizontal="right"/>
    </xf>
    <xf numFmtId="37" fontId="32" fillId="0" borderId="0" xfId="11" quotePrefix="1" applyFill="1" applyBorder="1" applyProtection="1">
      <alignment horizontal="right"/>
      <protection locked="0"/>
    </xf>
    <xf numFmtId="181" fontId="32" fillId="0" borderId="0" xfId="24" quotePrefix="1" applyBorder="1">
      <alignment horizontal="right"/>
      <protection locked="0"/>
    </xf>
    <xf numFmtId="184" fontId="32" fillId="0" borderId="0" xfId="2" applyNumberFormat="1" applyFont="1" applyAlignment="1" applyProtection="1">
      <alignment horizontal="right"/>
      <protection hidden="1"/>
    </xf>
    <xf numFmtId="181" fontId="32" fillId="0" borderId="0" xfId="29" applyFill="1" applyBorder="1" applyProtection="1">
      <alignment horizontal="right"/>
      <protection locked="0"/>
    </xf>
    <xf numFmtId="168" fontId="32" fillId="0" borderId="0" xfId="30" applyFill="1" applyBorder="1" applyProtection="1">
      <alignment horizontal="right"/>
      <protection locked="0"/>
    </xf>
    <xf numFmtId="181" fontId="32" fillId="0" borderId="0" xfId="29" quotePrefix="1" applyFill="1" applyBorder="1" applyProtection="1">
      <alignment horizontal="right"/>
      <protection locked="0"/>
    </xf>
    <xf numFmtId="176" fontId="25" fillId="0" borderId="0" xfId="22" applyNumberFormat="1" applyFont="1" applyFill="1" applyBorder="1" applyProtection="1">
      <protection hidden="1"/>
    </xf>
    <xf numFmtId="37" fontId="32" fillId="0" borderId="0" xfId="11" applyFill="1" applyBorder="1" applyProtection="1">
      <alignment horizontal="right"/>
      <protection hidden="1"/>
    </xf>
    <xf numFmtId="183" fontId="32" fillId="0" borderId="0" xfId="31" applyFill="1" applyBorder="1">
      <alignment horizontal="right"/>
    </xf>
    <xf numFmtId="0" fontId="106" fillId="0" borderId="0" xfId="2" applyFont="1" applyProtection="1">
      <protection hidden="1"/>
    </xf>
    <xf numFmtId="0" fontId="107" fillId="0" borderId="0" xfId="2" applyFont="1" applyAlignment="1" applyProtection="1">
      <alignment horizontal="center" wrapText="1"/>
      <protection hidden="1"/>
    </xf>
    <xf numFmtId="183" fontId="41" fillId="0" borderId="0" xfId="31" applyFont="1" applyFill="1" applyBorder="1">
      <alignment horizontal="right"/>
    </xf>
    <xf numFmtId="181" fontId="41" fillId="0" borderId="0" xfId="24" quotePrefix="1" applyFont="1" applyBorder="1">
      <alignment horizontal="right"/>
      <protection locked="0"/>
    </xf>
    <xf numFmtId="0" fontId="107" fillId="0" borderId="0" xfId="2" applyFont="1" applyAlignment="1" applyProtection="1">
      <alignment wrapText="1"/>
      <protection hidden="1"/>
    </xf>
    <xf numFmtId="37" fontId="108" fillId="0" borderId="0" xfId="7" applyFont="1" applyBorder="1">
      <alignment horizontal="right"/>
      <protection locked="0"/>
    </xf>
    <xf numFmtId="172" fontId="107" fillId="0" borderId="0" xfId="2" applyNumberFormat="1" applyFont="1" applyAlignment="1" applyProtection="1">
      <alignment horizontal="center"/>
      <protection hidden="1"/>
    </xf>
    <xf numFmtId="37" fontId="108" fillId="0" borderId="0" xfId="11" applyFont="1" applyFill="1" applyBorder="1" applyProtection="1">
      <alignment horizontal="right"/>
      <protection locked="0"/>
    </xf>
    <xf numFmtId="181" fontId="108" fillId="0" borderId="0" xfId="24" applyFont="1" applyBorder="1">
      <alignment horizontal="right"/>
      <protection locked="0"/>
    </xf>
    <xf numFmtId="39" fontId="108" fillId="0" borderId="0" xfId="26" applyFont="1" applyBorder="1">
      <alignment horizontal="right"/>
      <protection locked="0"/>
    </xf>
    <xf numFmtId="0" fontId="107" fillId="0" borderId="0" xfId="2" applyFont="1" applyAlignment="1" applyProtection="1">
      <alignment horizontal="left" wrapText="1"/>
      <protection hidden="1"/>
    </xf>
    <xf numFmtId="0" fontId="101" fillId="0" borderId="0" xfId="2" applyFont="1" applyAlignment="1" applyProtection="1">
      <alignment horizontal="right"/>
      <protection hidden="1"/>
    </xf>
    <xf numFmtId="181" fontId="32" fillId="0" borderId="0" xfId="29" quotePrefix="1" applyFill="1" applyBorder="1">
      <alignment horizontal="right"/>
    </xf>
    <xf numFmtId="0" fontId="41" fillId="0" borderId="0" xfId="2" applyFont="1" applyAlignment="1" applyProtection="1">
      <alignment wrapText="1"/>
      <protection hidden="1"/>
    </xf>
    <xf numFmtId="37" fontId="32" fillId="0" borderId="0" xfId="7" applyBorder="1" applyAlignment="1">
      <protection locked="0"/>
    </xf>
    <xf numFmtId="37" fontId="32" fillId="0" borderId="0" xfId="11" applyFill="1" applyBorder="1" applyAlignment="1" applyProtection="1">
      <protection locked="0"/>
    </xf>
    <xf numFmtId="0" fontId="21" fillId="0" borderId="0" xfId="2" applyFont="1" applyAlignment="1" applyProtection="1">
      <alignment vertical="top" wrapText="1"/>
      <protection hidden="1"/>
    </xf>
    <xf numFmtId="0" fontId="62" fillId="0" borderId="0" xfId="2" applyFont="1" applyAlignment="1" applyProtection="1">
      <alignment horizontal="right" vertical="top"/>
      <protection hidden="1"/>
    </xf>
    <xf numFmtId="0" fontId="109" fillId="0" borderId="0" xfId="2" applyFont="1" applyAlignment="1" applyProtection="1">
      <alignment horizontal="right" vertical="top"/>
      <protection hidden="1"/>
    </xf>
    <xf numFmtId="0" fontId="53" fillId="0" borderId="1" xfId="2" applyFont="1" applyBorder="1" applyAlignment="1" applyProtection="1">
      <alignment horizontal="left" wrapText="1"/>
      <protection hidden="1"/>
    </xf>
    <xf numFmtId="0" fontId="56" fillId="0" borderId="0" xfId="2" applyFont="1" applyAlignment="1" applyProtection="1">
      <alignment wrapText="1"/>
      <protection hidden="1"/>
    </xf>
    <xf numFmtId="37" fontId="25" fillId="0" borderId="0" xfId="19" applyFont="1" applyBorder="1" applyAlignment="1" applyProtection="1">
      <protection hidden="1"/>
    </xf>
    <xf numFmtId="37" fontId="21" fillId="0" borderId="0" xfId="19" applyFont="1" applyBorder="1" applyAlignment="1" applyProtection="1">
      <protection hidden="1"/>
    </xf>
    <xf numFmtId="0" fontId="32" fillId="0" borderId="4" xfId="2" applyFont="1" applyBorder="1" applyAlignment="1" applyProtection="1">
      <alignment horizontal="center"/>
      <protection hidden="1"/>
    </xf>
    <xf numFmtId="0" fontId="101" fillId="0" borderId="0" xfId="2" applyFont="1" applyAlignment="1">
      <alignment vertical="top" wrapText="1"/>
    </xf>
    <xf numFmtId="0" fontId="52" fillId="0" borderId="0" xfId="0" applyFont="1" applyProtection="1">
      <protection hidden="1"/>
    </xf>
    <xf numFmtId="0" fontId="30" fillId="0" borderId="0" xfId="23" applyFont="1" applyProtection="1">
      <protection hidden="1"/>
    </xf>
    <xf numFmtId="0" fontId="3" fillId="0" borderId="0" xfId="23" applyProtection="1">
      <protection hidden="1"/>
    </xf>
    <xf numFmtId="0" fontId="3" fillId="0" borderId="0" xfId="23" applyAlignment="1" applyProtection="1">
      <alignment horizontal="center"/>
      <protection hidden="1"/>
    </xf>
    <xf numFmtId="0" fontId="3" fillId="0" borderId="0" xfId="23" applyAlignment="1" applyProtection="1">
      <alignment wrapText="1"/>
      <protection hidden="1"/>
    </xf>
    <xf numFmtId="0" fontId="42" fillId="0" borderId="4" xfId="2" applyFont="1" applyBorder="1" applyAlignment="1" applyProtection="1">
      <alignment horizontal="center" wrapText="1"/>
      <protection hidden="1"/>
    </xf>
    <xf numFmtId="0" fontId="25" fillId="0" borderId="0" xfId="23" applyFont="1" applyAlignment="1" applyProtection="1">
      <alignment horizontal="center" wrapText="1"/>
      <protection hidden="1"/>
    </xf>
    <xf numFmtId="0" fontId="52" fillId="0" borderId="0" xfId="0" applyFont="1" applyAlignment="1" applyProtection="1">
      <alignment horizontal="center"/>
      <protection hidden="1"/>
    </xf>
    <xf numFmtId="0" fontId="43" fillId="0" borderId="0" xfId="2" applyFont="1" applyAlignment="1" applyProtection="1">
      <alignment vertical="top"/>
      <protection hidden="1"/>
    </xf>
    <xf numFmtId="0" fontId="3" fillId="8" borderId="0" xfId="2" applyFill="1" applyProtection="1">
      <protection hidden="1"/>
    </xf>
    <xf numFmtId="0" fontId="30" fillId="0" borderId="0" xfId="23" applyFont="1" applyAlignment="1" applyProtection="1">
      <alignment wrapText="1"/>
      <protection hidden="1"/>
    </xf>
    <xf numFmtId="0" fontId="14" fillId="0" borderId="0" xfId="23" applyFont="1" applyAlignment="1" applyProtection="1">
      <alignment horizontal="center" wrapText="1"/>
      <protection hidden="1"/>
    </xf>
    <xf numFmtId="0" fontId="61" fillId="0" borderId="0" xfId="0" applyFont="1" applyAlignment="1" applyProtection="1">
      <alignment horizontal="center"/>
      <protection hidden="1"/>
    </xf>
    <xf numFmtId="172" fontId="25" fillId="0" borderId="4" xfId="13" applyNumberFormat="1" applyFont="1" applyFill="1" applyBorder="1" applyAlignment="1" applyProtection="1">
      <alignment horizontal="center"/>
      <protection hidden="1"/>
    </xf>
    <xf numFmtId="170" fontId="25" fillId="0" borderId="4" xfId="13" applyNumberFormat="1" applyFont="1" applyFill="1" applyBorder="1" applyAlignment="1" applyProtection="1">
      <alignment horizontal="center"/>
      <protection hidden="1"/>
    </xf>
    <xf numFmtId="0" fontId="100" fillId="0" borderId="0" xfId="2" applyFont="1" applyAlignment="1">
      <alignment vertical="top" wrapText="1"/>
    </xf>
    <xf numFmtId="0" fontId="28" fillId="0" borderId="0" xfId="2" applyFont="1" applyAlignment="1">
      <alignment vertical="top" wrapText="1"/>
    </xf>
    <xf numFmtId="0" fontId="3" fillId="0" borderId="0" xfId="23" applyAlignment="1" applyProtection="1">
      <alignment horizontal="center" wrapText="1"/>
      <protection hidden="1"/>
    </xf>
    <xf numFmtId="0" fontId="32" fillId="0" borderId="0" xfId="23" applyFont="1" applyAlignment="1" applyProtection="1">
      <alignment wrapText="1"/>
      <protection hidden="1"/>
    </xf>
    <xf numFmtId="0" fontId="0" fillId="0" borderId="0" xfId="23" applyFont="1" applyAlignment="1" applyProtection="1">
      <alignment horizontal="center"/>
      <protection hidden="1"/>
    </xf>
    <xf numFmtId="0" fontId="32" fillId="0" borderId="0" xfId="23" applyFont="1" applyAlignment="1" applyProtection="1">
      <alignment horizontal="center" wrapText="1"/>
      <protection hidden="1"/>
    </xf>
    <xf numFmtId="0" fontId="32" fillId="0" borderId="0" xfId="0" applyFont="1" applyAlignment="1" applyProtection="1">
      <alignment horizontal="right" wrapText="1"/>
      <protection hidden="1"/>
    </xf>
    <xf numFmtId="0" fontId="52" fillId="5" borderId="0" xfId="0" applyFont="1" applyFill="1" applyAlignment="1" applyProtection="1">
      <alignment horizontal="center"/>
      <protection hidden="1"/>
    </xf>
    <xf numFmtId="0" fontId="25" fillId="5" borderId="0" xfId="0" quotePrefix="1" applyFont="1" applyFill="1" applyAlignment="1" applyProtection="1">
      <alignment horizontal="center" wrapText="1"/>
      <protection hidden="1"/>
    </xf>
    <xf numFmtId="0" fontId="52" fillId="5" borderId="0" xfId="0" applyFont="1" applyFill="1" applyProtection="1">
      <protection hidden="1"/>
    </xf>
    <xf numFmtId="0" fontId="8" fillId="5" borderId="0" xfId="0" applyFont="1" applyFill="1" applyProtection="1">
      <protection hidden="1"/>
    </xf>
    <xf numFmtId="0" fontId="52" fillId="0" borderId="0" xfId="2" applyFont="1" applyProtection="1">
      <protection hidden="1"/>
    </xf>
    <xf numFmtId="0" fontId="0" fillId="0" borderId="0" xfId="2" applyFont="1" applyProtection="1">
      <protection hidden="1"/>
    </xf>
    <xf numFmtId="0" fontId="3" fillId="0" borderId="0" xfId="23"/>
    <xf numFmtId="0" fontId="25" fillId="5" borderId="0" xfId="0" applyFont="1" applyFill="1" applyProtection="1">
      <protection hidden="1"/>
    </xf>
    <xf numFmtId="0" fontId="32" fillId="0" borderId="0" xfId="0" applyFont="1" applyAlignment="1" applyProtection="1">
      <alignment horizontal="center" wrapText="1"/>
      <protection hidden="1"/>
    </xf>
    <xf numFmtId="0" fontId="32" fillId="5" borderId="0" xfId="0" applyFont="1" applyFill="1" applyAlignment="1" applyProtection="1">
      <alignment horizontal="center" wrapText="1"/>
      <protection hidden="1"/>
    </xf>
    <xf numFmtId="0" fontId="32" fillId="6" borderId="1" xfId="0" applyFont="1" applyFill="1" applyBorder="1" applyAlignment="1" applyProtection="1">
      <alignment horizontal="center" wrapText="1"/>
      <protection hidden="1"/>
    </xf>
    <xf numFmtId="0" fontId="32" fillId="0" borderId="1" xfId="0" applyFont="1" applyBorder="1" applyAlignment="1" applyProtection="1">
      <alignment horizontal="center" wrapText="1"/>
      <protection hidden="1"/>
    </xf>
    <xf numFmtId="0" fontId="3" fillId="6" borderId="0" xfId="2" applyFill="1" applyAlignment="1" applyProtection="1">
      <alignment horizontal="center"/>
      <protection hidden="1"/>
    </xf>
    <xf numFmtId="0" fontId="25" fillId="0" borderId="0" xfId="2" quotePrefix="1" applyFont="1" applyAlignment="1" applyProtection="1">
      <alignment horizontal="center" wrapText="1"/>
      <protection hidden="1"/>
    </xf>
    <xf numFmtId="0" fontId="3" fillId="6" borderId="0" xfId="2" applyFill="1" applyProtection="1">
      <protection hidden="1"/>
    </xf>
    <xf numFmtId="181" fontId="32" fillId="0" borderId="0" xfId="5" quotePrefix="1" applyNumberFormat="1" applyFont="1" applyBorder="1">
      <alignment horizontal="right"/>
      <protection locked="0"/>
    </xf>
    <xf numFmtId="170" fontId="35" fillId="0" borderId="0" xfId="10" applyNumberFormat="1" applyFont="1" applyFill="1" applyBorder="1" applyAlignment="1" applyProtection="1">
      <alignment horizontal="center"/>
      <protection hidden="1"/>
    </xf>
    <xf numFmtId="170" fontId="25" fillId="6" borderId="0" xfId="10" applyNumberFormat="1" applyFont="1" applyFill="1" applyBorder="1" applyAlignment="1" applyProtection="1">
      <alignment horizontal="center"/>
      <protection hidden="1"/>
    </xf>
    <xf numFmtId="37" fontId="32" fillId="6" borderId="0" xfId="11" applyFill="1" applyBorder="1" applyProtection="1">
      <alignment horizontal="right"/>
      <protection hidden="1"/>
    </xf>
    <xf numFmtId="0" fontId="8" fillId="6" borderId="0" xfId="2" applyFont="1" applyFill="1" applyProtection="1">
      <protection hidden="1"/>
    </xf>
    <xf numFmtId="37" fontId="44" fillId="0" borderId="0" xfId="27" applyFont="1" applyFill="1" applyBorder="1" applyProtection="1">
      <alignment horizontal="right"/>
      <protection locked="0"/>
    </xf>
    <xf numFmtId="0" fontId="102" fillId="0" borderId="0" xfId="2" applyFont="1" applyAlignment="1" applyProtection="1">
      <alignment horizontal="left" wrapText="1"/>
      <protection hidden="1"/>
    </xf>
    <xf numFmtId="0" fontId="21" fillId="0" borderId="0" xfId="2" applyFont="1" applyAlignment="1" applyProtection="1">
      <alignment vertical="top"/>
      <protection hidden="1"/>
    </xf>
    <xf numFmtId="0" fontId="21" fillId="0" borderId="0" xfId="2" applyFont="1" applyAlignment="1" applyProtection="1">
      <alignment horizontal="center" wrapText="1"/>
      <protection hidden="1"/>
    </xf>
    <xf numFmtId="37" fontId="32" fillId="8" borderId="0" xfId="27" applyFill="1" applyBorder="1" applyProtection="1">
      <alignment horizontal="right"/>
      <protection locked="0"/>
    </xf>
    <xf numFmtId="37" fontId="32" fillId="0" borderId="0" xfId="27" applyFill="1" applyBorder="1" applyProtection="1">
      <alignment horizontal="right"/>
      <protection locked="0"/>
    </xf>
    <xf numFmtId="0" fontId="25" fillId="0" borderId="0" xfId="2" applyFont="1" applyAlignment="1">
      <alignment vertical="top" wrapText="1"/>
    </xf>
    <xf numFmtId="0" fontId="25" fillId="0" borderId="0" xfId="0" applyFont="1" applyAlignment="1" applyProtection="1">
      <alignment wrapText="1"/>
      <protection hidden="1"/>
    </xf>
    <xf numFmtId="0" fontId="102" fillId="0" borderId="0" xfId="0" applyFont="1" applyAlignment="1" applyProtection="1">
      <alignment horizontal="left" wrapText="1"/>
      <protection hidden="1"/>
    </xf>
    <xf numFmtId="0" fontId="44" fillId="0" borderId="0" xfId="2" applyFont="1" applyAlignment="1" applyProtection="1">
      <alignment horizontal="center" vertical="center" wrapText="1"/>
      <protection hidden="1"/>
    </xf>
    <xf numFmtId="0" fontId="41" fillId="0" borderId="0" xfId="0" applyFont="1" applyAlignment="1" applyProtection="1">
      <alignment horizontal="center" wrapText="1"/>
      <protection hidden="1"/>
    </xf>
    <xf numFmtId="0" fontId="0" fillId="0" borderId="0" xfId="0" applyAlignment="1">
      <alignment horizontal="center"/>
    </xf>
    <xf numFmtId="0" fontId="41" fillId="0" borderId="0" xfId="23" applyFont="1" applyAlignment="1" applyProtection="1">
      <alignment wrapText="1"/>
      <protection hidden="1"/>
    </xf>
    <xf numFmtId="0" fontId="41" fillId="0" borderId="0" xfId="23" applyFont="1" applyAlignment="1" applyProtection="1">
      <alignment horizontal="center" wrapText="1"/>
      <protection hidden="1"/>
    </xf>
    <xf numFmtId="0" fontId="41" fillId="0" borderId="0" xfId="0" applyFont="1" applyAlignment="1" applyProtection="1">
      <alignment horizontal="right" wrapText="1"/>
      <protection hidden="1"/>
    </xf>
    <xf numFmtId="0" fontId="14" fillId="0" borderId="0" xfId="2" quotePrefix="1" applyFont="1" applyAlignment="1" applyProtection="1">
      <alignment horizontal="center" wrapText="1"/>
      <protection hidden="1"/>
    </xf>
    <xf numFmtId="0" fontId="14" fillId="0" borderId="0" xfId="0" quotePrefix="1" applyFont="1" applyAlignment="1" applyProtection="1">
      <alignment horizontal="center" wrapText="1"/>
      <protection hidden="1"/>
    </xf>
    <xf numFmtId="0" fontId="93" fillId="0" borderId="0" xfId="0" applyFont="1" applyProtection="1">
      <protection hidden="1"/>
    </xf>
    <xf numFmtId="0" fontId="61" fillId="0" borderId="0" xfId="2" applyFont="1" applyProtection="1">
      <protection hidden="1"/>
    </xf>
    <xf numFmtId="183" fontId="41" fillId="0" borderId="0" xfId="2" applyNumberFormat="1" applyFont="1" applyAlignment="1">
      <alignment horizontal="right"/>
    </xf>
    <xf numFmtId="181" fontId="41" fillId="0" borderId="0" xfId="5" quotePrefix="1" applyNumberFormat="1" applyFont="1" applyBorder="1">
      <alignment horizontal="right"/>
      <protection locked="0"/>
    </xf>
    <xf numFmtId="0" fontId="14" fillId="0" borderId="0" xfId="0" applyFont="1" applyProtection="1">
      <protection hidden="1"/>
    </xf>
    <xf numFmtId="183" fontId="41" fillId="0" borderId="0" xfId="0" applyNumberFormat="1" applyFont="1" applyAlignment="1">
      <alignment horizontal="right"/>
    </xf>
    <xf numFmtId="37" fontId="41" fillId="0" borderId="0" xfId="27" applyFont="1" applyFill="1" applyBorder="1" applyProtection="1">
      <alignment horizontal="right"/>
      <protection locked="0"/>
    </xf>
    <xf numFmtId="37" fontId="44" fillId="0" borderId="0" xfId="7" applyFont="1" applyBorder="1">
      <alignment horizontal="right"/>
      <protection locked="0"/>
    </xf>
    <xf numFmtId="184" fontId="41" fillId="0" borderId="0" xfId="2" applyNumberFormat="1" applyFont="1" applyAlignment="1" applyProtection="1">
      <alignment horizontal="right"/>
      <protection hidden="1"/>
    </xf>
    <xf numFmtId="184" fontId="41" fillId="0" borderId="0" xfId="0" applyNumberFormat="1" applyFont="1" applyAlignment="1" applyProtection="1">
      <alignment horizontal="right"/>
      <protection hidden="1"/>
    </xf>
    <xf numFmtId="0" fontId="61" fillId="0" borderId="0" xfId="0" applyFont="1" applyAlignment="1" applyProtection="1">
      <alignment horizontal="right"/>
      <protection hidden="1"/>
    </xf>
    <xf numFmtId="181" fontId="41" fillId="0" borderId="0" xfId="29" applyFont="1" applyFill="1" applyBorder="1" applyProtection="1">
      <alignment horizontal="right"/>
      <protection locked="0"/>
    </xf>
    <xf numFmtId="37" fontId="41" fillId="0" borderId="0" xfId="11" applyFont="1" applyFill="1" applyBorder="1" applyProtection="1">
      <alignment horizontal="right"/>
      <protection hidden="1"/>
    </xf>
    <xf numFmtId="0" fontId="25" fillId="0" borderId="0" xfId="33" applyFont="1" applyProtection="1">
      <protection hidden="1"/>
    </xf>
    <xf numFmtId="0" fontId="3" fillId="0" borderId="0" xfId="33" applyAlignment="1">
      <alignment wrapText="1"/>
    </xf>
    <xf numFmtId="0" fontId="25" fillId="0" borderId="0" xfId="33" applyFont="1" applyAlignment="1" applyProtection="1">
      <alignment horizontal="right"/>
      <protection hidden="1"/>
    </xf>
    <xf numFmtId="0" fontId="8" fillId="0" borderId="0" xfId="2" applyFont="1" applyAlignment="1" applyProtection="1">
      <alignment horizontal="right"/>
      <protection hidden="1"/>
    </xf>
    <xf numFmtId="0" fontId="73" fillId="0" borderId="7" xfId="34" applyFont="1" applyFill="1" applyBorder="1" applyAlignment="1" applyProtection="1">
      <alignment horizontal="left" wrapText="1"/>
      <protection hidden="1"/>
    </xf>
    <xf numFmtId="0" fontId="42" fillId="0" borderId="4" xfId="2" applyFont="1" applyBorder="1" applyAlignment="1" applyProtection="1">
      <alignment horizontal="right" wrapText="1"/>
      <protection hidden="1"/>
    </xf>
    <xf numFmtId="0" fontId="25" fillId="0" borderId="1" xfId="2" applyFont="1" applyBorder="1" applyAlignment="1" applyProtection="1">
      <alignment horizontal="right"/>
      <protection hidden="1"/>
    </xf>
    <xf numFmtId="0" fontId="25" fillId="0" borderId="4" xfId="2" applyFont="1" applyBorder="1" applyAlignment="1" applyProtection="1">
      <alignment horizontal="right"/>
      <protection hidden="1"/>
    </xf>
    <xf numFmtId="170" fontId="25" fillId="0" borderId="0" xfId="2" applyNumberFormat="1" applyFont="1" applyAlignment="1" applyProtection="1">
      <alignment horizontal="center"/>
      <protection locked="0"/>
    </xf>
    <xf numFmtId="0" fontId="24" fillId="0" borderId="0" xfId="2" applyFont="1" applyProtection="1">
      <protection hidden="1"/>
    </xf>
    <xf numFmtId="185" fontId="25" fillId="0" borderId="0" xfId="2" applyNumberFormat="1" applyFont="1" applyProtection="1">
      <protection hidden="1"/>
    </xf>
    <xf numFmtId="187" fontId="32" fillId="0" borderId="0" xfId="22" applyNumberFormat="1" applyFont="1" applyFill="1" applyBorder="1" applyAlignment="1" applyProtection="1">
      <alignment horizontal="center"/>
      <protection hidden="1"/>
    </xf>
    <xf numFmtId="37" fontId="25" fillId="8" borderId="4" xfId="10" applyFont="1" applyFill="1" applyBorder="1" applyProtection="1">
      <protection locked="0" hidden="1"/>
    </xf>
    <xf numFmtId="0" fontId="96" fillId="0" borderId="0" xfId="2" applyFont="1" applyAlignment="1" applyProtection="1">
      <alignment horizontal="left" indent="1"/>
      <protection hidden="1"/>
    </xf>
    <xf numFmtId="0" fontId="40" fillId="0" borderId="0" xfId="2" applyFont="1" applyAlignment="1" applyProtection="1">
      <alignment horizontal="left" indent="1"/>
      <protection hidden="1"/>
    </xf>
    <xf numFmtId="0" fontId="1" fillId="0" borderId="0" xfId="0" applyFont="1"/>
    <xf numFmtId="0" fontId="53" fillId="0" borderId="0" xfId="2" applyFont="1" applyAlignment="1" applyProtection="1">
      <alignment vertical="top"/>
      <protection hidden="1"/>
    </xf>
    <xf numFmtId="0" fontId="53" fillId="0" borderId="0" xfId="2" applyFont="1" applyProtection="1">
      <protection locked="0" hidden="1"/>
    </xf>
    <xf numFmtId="170" fontId="33" fillId="0" borderId="0" xfId="13" applyNumberFormat="1" applyFont="1" applyFill="1" applyBorder="1" applyAlignment="1" applyProtection="1">
      <alignment horizontal="center"/>
      <protection hidden="1"/>
    </xf>
    <xf numFmtId="37" fontId="33" fillId="0" borderId="0" xfId="2" applyNumberFormat="1" applyFont="1" applyAlignment="1" applyProtection="1">
      <alignment horizontal="center"/>
      <protection hidden="1"/>
    </xf>
    <xf numFmtId="0" fontId="33" fillId="0" borderId="0" xfId="2" applyFont="1" applyProtection="1">
      <protection locked="0" hidden="1"/>
    </xf>
    <xf numFmtId="1" fontId="33" fillId="0" borderId="4" xfId="2" applyNumberFormat="1" applyFont="1" applyBorder="1" applyAlignment="1" applyProtection="1">
      <alignment horizontal="center"/>
      <protection hidden="1"/>
    </xf>
    <xf numFmtId="185" fontId="25" fillId="0" borderId="6" xfId="2" applyNumberFormat="1" applyFont="1" applyBorder="1" applyProtection="1">
      <protection hidden="1"/>
    </xf>
    <xf numFmtId="0" fontId="33" fillId="0" borderId="0" xfId="0" applyFont="1" applyAlignment="1" applyProtection="1">
      <alignment wrapText="1"/>
      <protection hidden="1"/>
    </xf>
    <xf numFmtId="9" fontId="33" fillId="0" borderId="0" xfId="0" applyNumberFormat="1" applyFont="1" applyAlignment="1" applyProtection="1">
      <alignment horizontal="left" indent="3"/>
      <protection hidden="1"/>
    </xf>
    <xf numFmtId="0" fontId="33" fillId="0" borderId="0" xfId="0" applyFont="1" applyAlignment="1" applyProtection="1">
      <alignment horizontal="center" wrapText="1"/>
      <protection hidden="1"/>
    </xf>
    <xf numFmtId="179" fontId="33" fillId="0" borderId="0" xfId="2" applyNumberFormat="1" applyFont="1" applyAlignment="1" applyProtection="1">
      <alignment horizontal="center"/>
      <protection locked="0"/>
    </xf>
    <xf numFmtId="0" fontId="43" fillId="0" borderId="7" xfId="2" applyFont="1" applyBorder="1" applyAlignment="1">
      <alignment wrapText="1"/>
    </xf>
    <xf numFmtId="0" fontId="53" fillId="0" borderId="0" xfId="33" applyFont="1" applyAlignment="1" applyProtection="1">
      <alignment wrapText="1"/>
      <protection hidden="1"/>
    </xf>
    <xf numFmtId="0" fontId="43" fillId="0" borderId="0" xfId="33" applyFont="1" applyAlignment="1">
      <alignment wrapText="1"/>
    </xf>
    <xf numFmtId="0" fontId="33" fillId="0" borderId="0" xfId="33" applyFont="1" applyProtection="1">
      <protection hidden="1"/>
    </xf>
    <xf numFmtId="0" fontId="49" fillId="0" borderId="0" xfId="33" applyFont="1" applyProtection="1">
      <protection hidden="1"/>
    </xf>
    <xf numFmtId="0" fontId="43" fillId="0" borderId="0" xfId="33" applyFont="1" applyProtection="1">
      <protection hidden="1"/>
    </xf>
    <xf numFmtId="0" fontId="33" fillId="0" borderId="0" xfId="33" applyFont="1" applyAlignment="1" applyProtection="1">
      <alignment horizontal="left"/>
      <protection hidden="1"/>
    </xf>
    <xf numFmtId="0" fontId="43" fillId="2" borderId="0" xfId="2" applyFont="1" applyFill="1" applyProtection="1">
      <protection hidden="1"/>
    </xf>
    <xf numFmtId="0" fontId="53" fillId="2" borderId="0" xfId="2" applyFont="1" applyFill="1" applyProtection="1">
      <protection locked="0" hidden="1"/>
    </xf>
    <xf numFmtId="0" fontId="33" fillId="2" borderId="0" xfId="2" applyFont="1" applyFill="1" applyAlignment="1" applyProtection="1">
      <alignment horizontal="right"/>
      <protection hidden="1"/>
    </xf>
    <xf numFmtId="0" fontId="33" fillId="2" borderId="0" xfId="2" applyFont="1" applyFill="1" applyAlignment="1" applyProtection="1">
      <alignment horizontal="center" wrapText="1"/>
      <protection hidden="1"/>
    </xf>
    <xf numFmtId="0" fontId="77" fillId="2" borderId="0" xfId="2" applyFont="1" applyFill="1" applyAlignment="1" applyProtection="1">
      <alignment horizontal="center" wrapText="1"/>
      <protection hidden="1"/>
    </xf>
    <xf numFmtId="0" fontId="33" fillId="2" borderId="0" xfId="2" applyFont="1" applyFill="1" applyAlignment="1" applyProtection="1">
      <alignment horizontal="right" wrapText="1"/>
      <protection hidden="1"/>
    </xf>
    <xf numFmtId="0" fontId="116" fillId="0" borderId="0" xfId="2" quotePrefix="1" applyFont="1" applyProtection="1">
      <protection hidden="1"/>
    </xf>
    <xf numFmtId="0" fontId="76" fillId="0" borderId="0" xfId="2" quotePrefix="1" applyFont="1" applyProtection="1">
      <protection hidden="1"/>
    </xf>
    <xf numFmtId="0" fontId="43" fillId="0" borderId="0" xfId="2" applyFont="1" applyAlignment="1">
      <alignment horizontal="center" wrapText="1"/>
    </xf>
    <xf numFmtId="0" fontId="43" fillId="0" borderId="0" xfId="2" applyFont="1" applyAlignment="1" applyProtection="1">
      <alignment wrapText="1"/>
      <protection hidden="1"/>
    </xf>
    <xf numFmtId="0" fontId="43" fillId="0" borderId="0" xfId="2" applyFont="1" applyAlignment="1" applyProtection="1">
      <alignment horizontal="center" wrapText="1"/>
      <protection hidden="1"/>
    </xf>
    <xf numFmtId="0" fontId="43" fillId="5" borderId="0" xfId="2" applyFont="1" applyFill="1" applyAlignment="1" applyProtection="1">
      <alignment horizontal="center"/>
      <protection hidden="1"/>
    </xf>
    <xf numFmtId="0" fontId="33" fillId="5" borderId="0" xfId="2" quotePrefix="1" applyFont="1" applyFill="1" applyAlignment="1" applyProtection="1">
      <alignment horizontal="center" wrapText="1"/>
      <protection hidden="1"/>
    </xf>
    <xf numFmtId="0" fontId="43" fillId="5" borderId="0" xfId="2" applyFont="1" applyFill="1" applyProtection="1">
      <protection hidden="1"/>
    </xf>
    <xf numFmtId="0" fontId="53" fillId="5" borderId="0" xfId="2" applyFont="1" applyFill="1" applyProtection="1">
      <protection hidden="1"/>
    </xf>
    <xf numFmtId="37" fontId="33" fillId="0" borderId="4" xfId="19" applyFont="1" applyFill="1" applyBorder="1" applyProtection="1">
      <protection hidden="1"/>
    </xf>
    <xf numFmtId="181" fontId="42" fillId="0" borderId="3" xfId="24" applyFont="1">
      <alignment horizontal="right"/>
      <protection locked="0"/>
    </xf>
    <xf numFmtId="39" fontId="42" fillId="0" borderId="3" xfId="26" applyFont="1">
      <alignment horizontal="right"/>
      <protection locked="0"/>
    </xf>
    <xf numFmtId="0" fontId="33" fillId="5" borderId="0" xfId="2" applyFont="1" applyFill="1" applyProtection="1">
      <protection hidden="1"/>
    </xf>
    <xf numFmtId="181" fontId="42" fillId="0" borderId="3" xfId="24" quotePrefix="1" applyFont="1">
      <alignment horizontal="right"/>
      <protection locked="0"/>
    </xf>
    <xf numFmtId="0" fontId="33" fillId="0" borderId="4" xfId="2" applyFont="1" applyBorder="1" applyProtection="1">
      <protection hidden="1"/>
    </xf>
    <xf numFmtId="37" fontId="33" fillId="0" borderId="4" xfId="2" applyNumberFormat="1" applyFont="1" applyBorder="1" applyAlignment="1" applyProtection="1">
      <alignment horizontal="center"/>
      <protection hidden="1"/>
    </xf>
    <xf numFmtId="181" fontId="42" fillId="0" borderId="3" xfId="29" applyFont="1" applyFill="1" applyProtection="1">
      <alignment horizontal="right"/>
      <protection locked="0"/>
    </xf>
    <xf numFmtId="168" fontId="42" fillId="0" borderId="3" xfId="30" applyFont="1" applyFill="1" applyProtection="1">
      <alignment horizontal="right"/>
      <protection locked="0"/>
    </xf>
    <xf numFmtId="181" fontId="42" fillId="0" borderId="3" xfId="29" quotePrefix="1" applyFont="1" applyFill="1" applyProtection="1">
      <alignment horizontal="right"/>
      <protection locked="0"/>
    </xf>
    <xf numFmtId="172" fontId="33" fillId="0" borderId="4" xfId="22" applyNumberFormat="1" applyFont="1" applyFill="1" applyBorder="1" applyAlignment="1" applyProtection="1">
      <alignment horizontal="center"/>
      <protection hidden="1"/>
    </xf>
    <xf numFmtId="170" fontId="33" fillId="0" borderId="4" xfId="22" applyNumberFormat="1" applyFont="1" applyFill="1" applyBorder="1" applyAlignment="1" applyProtection="1">
      <alignment horizontal="center"/>
      <protection hidden="1"/>
    </xf>
    <xf numFmtId="0" fontId="43" fillId="0" borderId="0" xfId="2" applyFont="1" applyProtection="1">
      <protection locked="0" hidden="1"/>
    </xf>
    <xf numFmtId="170" fontId="33" fillId="0" borderId="0" xfId="22" applyNumberFormat="1" applyFont="1" applyFill="1" applyBorder="1" applyAlignment="1" applyProtection="1">
      <alignment horizontal="center"/>
      <protection hidden="1"/>
    </xf>
    <xf numFmtId="37" fontId="33" fillId="0" borderId="0" xfId="19" applyFont="1" applyFill="1" applyBorder="1" applyAlignment="1" applyProtection="1">
      <alignment horizontal="right"/>
      <protection hidden="1"/>
    </xf>
    <xf numFmtId="170" fontId="42" fillId="0" borderId="0" xfId="22" applyNumberFormat="1" applyFont="1" applyFill="1" applyBorder="1" applyAlignment="1" applyProtection="1">
      <alignment horizontal="center"/>
      <protection hidden="1"/>
    </xf>
    <xf numFmtId="170" fontId="33" fillId="5" borderId="0" xfId="19" applyNumberFormat="1" applyFont="1" applyFill="1" applyBorder="1" applyAlignment="1" applyProtection="1">
      <alignment horizontal="center"/>
      <protection hidden="1"/>
    </xf>
    <xf numFmtId="170" fontId="42" fillId="0" borderId="0" xfId="13" applyNumberFormat="1" applyFont="1" applyFill="1" applyBorder="1" applyAlignment="1" applyProtection="1">
      <alignment horizontal="center"/>
      <protection hidden="1"/>
    </xf>
    <xf numFmtId="170" fontId="33" fillId="5" borderId="0" xfId="10" applyNumberFormat="1" applyFont="1" applyFill="1" applyBorder="1" applyAlignment="1" applyProtection="1">
      <alignment horizontal="center"/>
      <protection hidden="1"/>
    </xf>
    <xf numFmtId="37" fontId="33" fillId="0" borderId="4" xfId="10" applyFont="1" applyFill="1" applyBorder="1" applyProtection="1">
      <protection locked="0" hidden="1"/>
    </xf>
    <xf numFmtId="0" fontId="43" fillId="0" borderId="0" xfId="2" applyFont="1" applyAlignment="1" applyProtection="1">
      <alignment horizontal="right"/>
      <protection locked="0" hidden="1"/>
    </xf>
    <xf numFmtId="37" fontId="33" fillId="0" borderId="0" xfId="10" applyFont="1" applyFill="1" applyBorder="1" applyProtection="1">
      <protection locked="0" hidden="1"/>
    </xf>
    <xf numFmtId="170" fontId="33" fillId="0" borderId="0" xfId="13" applyNumberFormat="1" applyFont="1" applyFill="1" applyBorder="1" applyAlignment="1" applyProtection="1">
      <alignment horizontal="center"/>
      <protection locked="0" hidden="1"/>
    </xf>
    <xf numFmtId="37" fontId="42" fillId="5" borderId="0" xfId="11" applyFont="1" applyFill="1" applyBorder="1" applyProtection="1">
      <alignment horizontal="right"/>
      <protection hidden="1"/>
    </xf>
    <xf numFmtId="37" fontId="42" fillId="0" borderId="0" xfId="11" applyFont="1" applyFill="1" applyBorder="1">
      <alignment horizontal="right"/>
    </xf>
    <xf numFmtId="170" fontId="33" fillId="8" borderId="0" xfId="10" applyNumberFormat="1" applyFont="1" applyFill="1" applyBorder="1" applyAlignment="1" applyProtection="1">
      <alignment horizontal="center"/>
      <protection hidden="1"/>
    </xf>
    <xf numFmtId="0" fontId="77" fillId="0" borderId="0" xfId="2" applyFont="1" applyAlignment="1" applyProtection="1">
      <alignment horizontal="center" wrapText="1"/>
      <protection hidden="1"/>
    </xf>
    <xf numFmtId="0" fontId="33" fillId="0" borderId="0" xfId="2" applyFont="1"/>
    <xf numFmtId="37" fontId="33" fillId="0" borderId="0" xfId="2" applyNumberFormat="1" applyFont="1" applyProtection="1">
      <protection hidden="1"/>
    </xf>
    <xf numFmtId="176" fontId="33" fillId="0" borderId="0" xfId="22" applyNumberFormat="1" applyFont="1" applyBorder="1" applyProtection="1">
      <protection hidden="1"/>
    </xf>
    <xf numFmtId="0" fontId="43" fillId="0" borderId="0" xfId="9" applyFont="1" applyAlignment="1">
      <alignment horizontal="center" wrapText="1"/>
    </xf>
    <xf numFmtId="0" fontId="79" fillId="0" borderId="5" xfId="2" applyFont="1" applyBorder="1" applyAlignment="1" applyProtection="1">
      <alignment vertical="center" wrapText="1"/>
      <protection hidden="1"/>
    </xf>
    <xf numFmtId="0" fontId="79" fillId="0" borderId="8" xfId="2" applyFont="1" applyBorder="1" applyAlignment="1" applyProtection="1">
      <alignment vertical="center" wrapText="1"/>
      <protection hidden="1"/>
    </xf>
    <xf numFmtId="0" fontId="43" fillId="0" borderId="7" xfId="2" applyFont="1" applyBorder="1" applyAlignment="1" applyProtection="1">
      <alignment horizontal="center" wrapText="1"/>
      <protection hidden="1"/>
    </xf>
    <xf numFmtId="0" fontId="42" fillId="0" borderId="0" xfId="9" applyFont="1" applyAlignment="1" applyProtection="1">
      <alignment horizontal="center" wrapText="1"/>
      <protection hidden="1"/>
    </xf>
    <xf numFmtId="0" fontId="42" fillId="0" borderId="0" xfId="9" applyFont="1" applyProtection="1">
      <protection hidden="1"/>
    </xf>
    <xf numFmtId="0" fontId="43" fillId="0" borderId="0" xfId="23" applyFont="1" applyAlignment="1" applyProtection="1">
      <alignment horizontal="center"/>
      <protection hidden="1"/>
    </xf>
    <xf numFmtId="0" fontId="43" fillId="5" borderId="0" xfId="9" applyFont="1" applyFill="1" applyAlignment="1" applyProtection="1">
      <alignment horizontal="center"/>
      <protection hidden="1"/>
    </xf>
    <xf numFmtId="0" fontId="33" fillId="5" borderId="0" xfId="9" quotePrefix="1" applyFont="1" applyFill="1" applyAlignment="1" applyProtection="1">
      <alignment horizontal="center" wrapText="1"/>
      <protection hidden="1"/>
    </xf>
    <xf numFmtId="0" fontId="43" fillId="0" borderId="0" xfId="9" applyFont="1" applyAlignment="1" applyProtection="1">
      <alignment horizontal="center"/>
      <protection hidden="1"/>
    </xf>
    <xf numFmtId="0" fontId="33" fillId="0" borderId="0" xfId="9" applyFont="1" applyAlignment="1" applyProtection="1">
      <alignment horizontal="center" wrapText="1"/>
      <protection hidden="1"/>
    </xf>
    <xf numFmtId="0" fontId="33" fillId="5" borderId="0" xfId="9" applyFont="1" applyFill="1" applyProtection="1">
      <protection hidden="1"/>
    </xf>
    <xf numFmtId="39" fontId="42" fillId="0" borderId="3" xfId="28" applyFont="1">
      <alignment horizontal="right"/>
      <protection locked="0"/>
    </xf>
    <xf numFmtId="0" fontId="33" fillId="5" borderId="0" xfId="9" applyFont="1" applyFill="1" applyAlignment="1" applyProtection="1">
      <alignment horizontal="right"/>
      <protection hidden="1"/>
    </xf>
    <xf numFmtId="0" fontId="53" fillId="5" borderId="0" xfId="9" applyFont="1" applyFill="1" applyProtection="1">
      <protection hidden="1"/>
    </xf>
    <xf numFmtId="181" fontId="42" fillId="0" borderId="0" xfId="24" applyFont="1" applyBorder="1">
      <alignment horizontal="right"/>
      <protection locked="0"/>
    </xf>
    <xf numFmtId="170" fontId="33" fillId="5" borderId="0" xfId="20" applyNumberFormat="1" applyFont="1" applyFill="1" applyBorder="1" applyAlignment="1" applyProtection="1">
      <alignment horizontal="center"/>
      <protection hidden="1"/>
    </xf>
    <xf numFmtId="170" fontId="42" fillId="0" borderId="0" xfId="32" applyNumberFormat="1" applyFont="1" applyFill="1" applyBorder="1" applyAlignment="1" applyProtection="1">
      <alignment horizontal="center"/>
      <protection hidden="1"/>
    </xf>
    <xf numFmtId="0" fontId="76" fillId="0" borderId="0" xfId="2" applyFont="1" applyProtection="1">
      <protection hidden="1"/>
    </xf>
    <xf numFmtId="0" fontId="43" fillId="0" borderId="4" xfId="2" applyFont="1" applyBorder="1" applyProtection="1">
      <protection hidden="1"/>
    </xf>
    <xf numFmtId="0" fontId="33" fillId="5" borderId="0" xfId="2" applyFont="1" applyFill="1" applyAlignment="1" applyProtection="1">
      <alignment horizontal="right"/>
      <protection hidden="1"/>
    </xf>
    <xf numFmtId="37" fontId="79" fillId="0" borderId="0" xfId="11" applyFont="1" applyFill="1" applyBorder="1">
      <alignment horizontal="right"/>
    </xf>
    <xf numFmtId="0" fontId="79" fillId="0" borderId="0" xfId="2" applyFont="1" applyAlignment="1" applyProtection="1">
      <alignment textRotation="90"/>
      <protection hidden="1"/>
    </xf>
    <xf numFmtId="37" fontId="42" fillId="0" borderId="0" xfId="27" applyFont="1" applyFill="1" applyBorder="1" applyAlignment="1" applyProtection="1">
      <protection locked="0"/>
    </xf>
    <xf numFmtId="0" fontId="43" fillId="0" borderId="0" xfId="2" applyFont="1"/>
    <xf numFmtId="37" fontId="42" fillId="0" borderId="0" xfId="11" applyFont="1" applyFill="1" applyBorder="1" applyProtection="1">
      <alignment horizontal="right"/>
      <protection locked="0"/>
    </xf>
    <xf numFmtId="0" fontId="43" fillId="0" borderId="0" xfId="44" applyFont="1" applyFill="1" applyBorder="1" applyAlignment="1" applyProtection="1">
      <alignment horizontal="center"/>
      <protection hidden="1"/>
    </xf>
    <xf numFmtId="0" fontId="33" fillId="0" borderId="4" xfId="2" applyFont="1" applyBorder="1" applyProtection="1">
      <protection locked="0" hidden="1"/>
    </xf>
    <xf numFmtId="37" fontId="33" fillId="0" borderId="4" xfId="2" applyNumberFormat="1" applyFont="1" applyBorder="1" applyAlignment="1" applyProtection="1">
      <alignment horizontal="center"/>
      <protection locked="0" hidden="1"/>
    </xf>
    <xf numFmtId="172" fontId="33" fillId="0" borderId="4" xfId="13" applyNumberFormat="1" applyFont="1" applyFill="1" applyBorder="1" applyAlignment="1" applyProtection="1">
      <alignment horizontal="center"/>
      <protection locked="0" hidden="1"/>
    </xf>
    <xf numFmtId="170" fontId="33" fillId="0" borderId="4" xfId="13" applyNumberFormat="1" applyFont="1" applyFill="1" applyBorder="1" applyAlignment="1" applyProtection="1">
      <alignment horizontal="center"/>
      <protection locked="0" hidden="1"/>
    </xf>
    <xf numFmtId="176" fontId="33" fillId="0" borderId="0" xfId="13" applyNumberFormat="1" applyFont="1" applyBorder="1" applyProtection="1">
      <protection hidden="1"/>
    </xf>
    <xf numFmtId="0" fontId="42" fillId="0" borderId="0" xfId="2" applyFont="1" applyAlignment="1" applyProtection="1">
      <alignment textRotation="90"/>
      <protection hidden="1"/>
    </xf>
    <xf numFmtId="0" fontId="78" fillId="0" borderId="0" xfId="2" applyFont="1"/>
    <xf numFmtId="183" fontId="42" fillId="0" borderId="0" xfId="2" applyNumberFormat="1" applyFont="1" applyAlignment="1">
      <alignment horizontal="right"/>
    </xf>
    <xf numFmtId="37" fontId="42" fillId="0" borderId="0" xfId="11" quotePrefix="1" applyFont="1" applyFill="1" applyBorder="1" applyProtection="1">
      <alignment horizontal="right"/>
      <protection locked="0"/>
    </xf>
    <xf numFmtId="181" fontId="42" fillId="0" borderId="0" xfId="24" quotePrefix="1" applyFont="1" applyBorder="1">
      <alignment horizontal="right"/>
      <protection locked="0"/>
    </xf>
    <xf numFmtId="184" fontId="42" fillId="0" borderId="0" xfId="2" applyNumberFormat="1" applyFont="1" applyAlignment="1" applyProtection="1">
      <alignment horizontal="right"/>
      <protection hidden="1"/>
    </xf>
    <xf numFmtId="181" fontId="42" fillId="0" borderId="0" xfId="29" quotePrefix="1" applyFont="1" applyFill="1" applyBorder="1" applyProtection="1">
      <alignment horizontal="right"/>
      <protection locked="0"/>
    </xf>
    <xf numFmtId="37" fontId="42" fillId="0" borderId="0" xfId="11" applyFont="1" applyFill="1" applyBorder="1" applyProtection="1">
      <alignment horizontal="right"/>
      <protection hidden="1"/>
    </xf>
    <xf numFmtId="183" fontId="42" fillId="0" borderId="0" xfId="31" applyFont="1" applyFill="1" applyBorder="1">
      <alignment horizontal="right"/>
    </xf>
    <xf numFmtId="183" fontId="79" fillId="0" borderId="0" xfId="31" applyFont="1" applyFill="1" applyBorder="1">
      <alignment horizontal="right"/>
    </xf>
    <xf numFmtId="37" fontId="79" fillId="0" borderId="0" xfId="11" quotePrefix="1" applyFont="1" applyFill="1" applyBorder="1">
      <alignment horizontal="right"/>
    </xf>
    <xf numFmtId="181" fontId="79" fillId="0" borderId="0" xfId="24" quotePrefix="1" applyFont="1" applyBorder="1">
      <alignment horizontal="right"/>
      <protection locked="0"/>
    </xf>
    <xf numFmtId="182" fontId="42" fillId="0" borderId="0" xfId="25" applyFont="1" applyBorder="1">
      <alignment horizontal="right"/>
      <protection locked="0"/>
    </xf>
    <xf numFmtId="37" fontId="42" fillId="0" borderId="0" xfId="7" applyFont="1" applyBorder="1">
      <alignment horizontal="right"/>
      <protection locked="0"/>
    </xf>
    <xf numFmtId="39" fontId="42" fillId="0" borderId="0" xfId="26" applyFont="1" applyBorder="1">
      <alignment horizontal="right"/>
      <protection locked="0"/>
    </xf>
    <xf numFmtId="170" fontId="77" fillId="0" borderId="0" xfId="10" applyNumberFormat="1" applyFont="1" applyFill="1" applyBorder="1" applyAlignment="1" applyProtection="1">
      <alignment horizontal="center"/>
      <protection hidden="1"/>
    </xf>
    <xf numFmtId="170" fontId="33" fillId="0" borderId="0" xfId="20" applyNumberFormat="1" applyFont="1" applyFill="1" applyBorder="1" applyAlignment="1" applyProtection="1">
      <alignment horizontal="center"/>
      <protection hidden="1"/>
    </xf>
    <xf numFmtId="37" fontId="33" fillId="0" borderId="2" xfId="19" applyFont="1" applyFill="1" applyBorder="1" applyAlignment="1" applyProtection="1">
      <protection hidden="1"/>
    </xf>
    <xf numFmtId="37" fontId="33" fillId="0" borderId="2" xfId="19" applyFont="1" applyBorder="1" applyAlignment="1" applyProtection="1">
      <protection hidden="1"/>
    </xf>
    <xf numFmtId="37" fontId="33" fillId="0" borderId="0" xfId="19" applyFont="1" applyBorder="1" applyAlignment="1" applyProtection="1">
      <protection hidden="1"/>
    </xf>
    <xf numFmtId="0" fontId="81" fillId="0" borderId="0" xfId="0" applyFont="1" applyAlignment="1" applyProtection="1">
      <alignment horizontal="left" vertical="top"/>
      <protection hidden="1"/>
    </xf>
    <xf numFmtId="0" fontId="42" fillId="0" borderId="4" xfId="2" applyFont="1" applyBorder="1" applyAlignment="1" applyProtection="1">
      <alignment horizontal="center"/>
      <protection hidden="1"/>
    </xf>
    <xf numFmtId="37" fontId="33" fillId="0" borderId="2" xfId="10" applyFont="1" applyFill="1" applyBorder="1" applyProtection="1">
      <protection locked="0" hidden="1"/>
    </xf>
    <xf numFmtId="170" fontId="33" fillId="8" borderId="0" xfId="19" applyNumberFormat="1" applyFont="1" applyFill="1" applyBorder="1" applyAlignment="1" applyProtection="1">
      <alignment horizontal="center"/>
      <protection hidden="1"/>
    </xf>
    <xf numFmtId="172" fontId="33" fillId="0" borderId="0" xfId="22" applyNumberFormat="1" applyFont="1" applyFill="1" applyBorder="1" applyAlignment="1" applyProtection="1">
      <alignment horizontal="center"/>
      <protection hidden="1"/>
    </xf>
    <xf numFmtId="0" fontId="77" fillId="5" borderId="0" xfId="2" applyFont="1" applyFill="1" applyAlignment="1" applyProtection="1">
      <alignment horizontal="right"/>
      <protection hidden="1"/>
    </xf>
    <xf numFmtId="172" fontId="33" fillId="0" borderId="2" xfId="22" applyNumberFormat="1" applyFont="1" applyFill="1" applyBorder="1" applyAlignment="1" applyProtection="1">
      <alignment horizontal="center"/>
      <protection hidden="1"/>
    </xf>
    <xf numFmtId="172" fontId="33" fillId="0" borderId="7" xfId="22" applyNumberFormat="1" applyFont="1" applyFill="1" applyBorder="1" applyAlignment="1" applyProtection="1">
      <alignment horizontal="center"/>
      <protection hidden="1"/>
    </xf>
    <xf numFmtId="0" fontId="67" fillId="0" borderId="0" xfId="2" applyFont="1" applyAlignment="1" applyProtection="1">
      <alignment vertical="top" wrapText="1"/>
      <protection hidden="1"/>
    </xf>
    <xf numFmtId="0" fontId="117" fillId="0" borderId="0" xfId="0" applyFont="1" applyAlignment="1">
      <alignment vertical="top" wrapText="1"/>
    </xf>
    <xf numFmtId="0" fontId="62" fillId="0" borderId="0" xfId="2" applyFont="1" applyAlignment="1">
      <alignment vertical="top" wrapText="1"/>
    </xf>
    <xf numFmtId="0" fontId="42" fillId="0" borderId="0" xfId="2" applyFont="1" applyAlignment="1" applyProtection="1">
      <alignment wrapText="1"/>
      <protection hidden="1"/>
    </xf>
    <xf numFmtId="0" fontId="33" fillId="0" borderId="0" xfId="2" quotePrefix="1" applyFont="1" applyAlignment="1" applyProtection="1">
      <alignment horizontal="center" wrapText="1"/>
      <protection hidden="1"/>
    </xf>
    <xf numFmtId="0" fontId="73" fillId="0" borderId="0" xfId="2" applyFont="1" applyAlignment="1" applyProtection="1">
      <alignment wrapText="1"/>
      <protection hidden="1"/>
    </xf>
    <xf numFmtId="0" fontId="3" fillId="0" borderId="0" xfId="2" applyAlignment="1">
      <alignment wrapText="1"/>
    </xf>
    <xf numFmtId="0" fontId="78" fillId="0" borderId="0" xfId="2" applyFont="1" applyAlignment="1" applyProtection="1">
      <alignment horizontal="center"/>
      <protection hidden="1"/>
    </xf>
    <xf numFmtId="0" fontId="43" fillId="8" borderId="0" xfId="2" applyFont="1" applyFill="1" applyProtection="1">
      <protection hidden="1"/>
    </xf>
    <xf numFmtId="0" fontId="78" fillId="8" borderId="0" xfId="2" applyFont="1" applyFill="1" applyProtection="1">
      <protection hidden="1"/>
    </xf>
    <xf numFmtId="0" fontId="33" fillId="0" borderId="0" xfId="0" applyFont="1" applyAlignment="1" applyProtection="1">
      <alignment vertical="top"/>
      <protection hidden="1"/>
    </xf>
    <xf numFmtId="0" fontId="1" fillId="0" borderId="0" xfId="0" applyFont="1" applyAlignment="1">
      <alignment vertical="top"/>
    </xf>
    <xf numFmtId="0" fontId="78" fillId="0" borderId="0" xfId="2" applyFont="1" applyAlignment="1">
      <alignment vertical="top" wrapText="1"/>
    </xf>
    <xf numFmtId="0" fontId="73" fillId="0" borderId="0" xfId="0" applyFont="1" applyAlignment="1" applyProtection="1">
      <alignment vertical="top"/>
      <protection hidden="1"/>
    </xf>
    <xf numFmtId="0" fontId="73" fillId="0" borderId="0" xfId="2" applyFont="1" applyAlignment="1" applyProtection="1">
      <alignment vertical="top"/>
      <protection hidden="1"/>
    </xf>
    <xf numFmtId="172" fontId="33" fillId="5" borderId="4" xfId="22" applyNumberFormat="1" applyFont="1" applyFill="1" applyBorder="1" applyAlignment="1" applyProtection="1">
      <alignment horizontal="center"/>
      <protection hidden="1"/>
    </xf>
    <xf numFmtId="0" fontId="117" fillId="0" borderId="0" xfId="0" applyFont="1" applyAlignment="1">
      <alignment wrapText="1"/>
    </xf>
    <xf numFmtId="170" fontId="33" fillId="0" borderId="4" xfId="13" applyNumberFormat="1" applyFont="1" applyFill="1" applyBorder="1" applyAlignment="1" applyProtection="1">
      <alignment horizontal="center"/>
      <protection hidden="1"/>
    </xf>
    <xf numFmtId="181" fontId="42" fillId="6" borderId="3" xfId="29" applyFont="1" applyFill="1" applyProtection="1">
      <alignment horizontal="right"/>
      <protection locked="0"/>
    </xf>
    <xf numFmtId="0" fontId="50" fillId="0" borderId="0" xfId="9" applyFont="1" applyProtection="1">
      <protection hidden="1"/>
    </xf>
    <xf numFmtId="0" fontId="43" fillId="0" borderId="0" xfId="23" applyFont="1" applyProtection="1">
      <protection hidden="1"/>
    </xf>
    <xf numFmtId="0" fontId="1" fillId="0" borderId="0" xfId="23" applyFont="1" applyAlignment="1" applyProtection="1">
      <alignment horizontal="center"/>
      <protection hidden="1"/>
    </xf>
    <xf numFmtId="0" fontId="5" fillId="0" borderId="0" xfId="2" applyFont="1" applyAlignment="1" applyProtection="1">
      <alignment vertical="top" wrapText="1"/>
      <protection hidden="1"/>
    </xf>
    <xf numFmtId="0" fontId="1" fillId="0" borderId="0" xfId="0" applyFont="1" applyProtection="1">
      <protection hidden="1"/>
    </xf>
    <xf numFmtId="0" fontId="43" fillId="0" borderId="0" xfId="23" applyFont="1" applyAlignment="1" applyProtection="1">
      <alignment horizontal="center" wrapText="1"/>
      <protection hidden="1"/>
    </xf>
    <xf numFmtId="0" fontId="42" fillId="0" borderId="0" xfId="23" applyFont="1" applyAlignment="1" applyProtection="1">
      <alignment wrapText="1"/>
      <protection hidden="1"/>
    </xf>
    <xf numFmtId="0" fontId="42" fillId="0" borderId="0" xfId="23" applyFont="1" applyAlignment="1" applyProtection="1">
      <alignment horizontal="center" wrapText="1"/>
      <protection hidden="1"/>
    </xf>
    <xf numFmtId="0" fontId="42" fillId="0" borderId="0" xfId="0" applyFont="1" applyAlignment="1" applyProtection="1">
      <alignment horizontal="right" wrapText="1"/>
      <protection hidden="1"/>
    </xf>
    <xf numFmtId="0" fontId="33" fillId="0" borderId="0" xfId="23" applyFont="1" applyAlignment="1" applyProtection="1">
      <alignment horizontal="center" wrapText="1"/>
      <protection hidden="1"/>
    </xf>
    <xf numFmtId="0" fontId="1" fillId="5" borderId="0" xfId="0" applyFont="1" applyFill="1" applyAlignment="1" applyProtection="1">
      <alignment horizontal="center"/>
      <protection hidden="1"/>
    </xf>
    <xf numFmtId="0" fontId="33" fillId="5" borderId="0" xfId="0" quotePrefix="1" applyFont="1" applyFill="1" applyAlignment="1" applyProtection="1">
      <alignment horizontal="center" wrapText="1"/>
      <protection hidden="1"/>
    </xf>
    <xf numFmtId="0" fontId="1" fillId="5" borderId="0" xfId="0" applyFont="1" applyFill="1" applyProtection="1">
      <protection hidden="1"/>
    </xf>
    <xf numFmtId="0" fontId="53" fillId="5" borderId="0" xfId="0" applyFont="1" applyFill="1" applyProtection="1">
      <protection hidden="1"/>
    </xf>
    <xf numFmtId="0" fontId="1" fillId="0" borderId="0" xfId="2" applyFont="1" applyProtection="1">
      <protection hidden="1"/>
    </xf>
    <xf numFmtId="0" fontId="43" fillId="0" borderId="0" xfId="23" applyFont="1"/>
    <xf numFmtId="0" fontId="33" fillId="5" borderId="0" xfId="0" applyFont="1" applyFill="1" applyProtection="1">
      <protection hidden="1"/>
    </xf>
    <xf numFmtId="0" fontId="78" fillId="0" borderId="0" xfId="23" applyFont="1" applyProtection="1">
      <protection hidden="1"/>
    </xf>
    <xf numFmtId="37" fontId="33" fillId="8" borderId="4" xfId="10" applyFont="1" applyFill="1" applyBorder="1" applyProtection="1">
      <protection locked="0" hidden="1"/>
    </xf>
    <xf numFmtId="0" fontId="76" fillId="0" borderId="0" xfId="2" applyFont="1" applyAlignment="1" applyProtection="1">
      <alignment wrapText="1"/>
      <protection hidden="1"/>
    </xf>
    <xf numFmtId="0" fontId="0" fillId="0" borderId="0" xfId="0" applyAlignment="1">
      <alignment vertical="top" wrapText="1"/>
    </xf>
    <xf numFmtId="9" fontId="33" fillId="0" borderId="0" xfId="0" applyNumberFormat="1" applyFont="1" applyAlignment="1">
      <alignment horizontal="center"/>
    </xf>
    <xf numFmtId="0" fontId="25" fillId="0" borderId="0" xfId="2" applyFont="1" applyAlignment="1" applyProtection="1">
      <alignment horizontal="left" indent="2"/>
      <protection hidden="1"/>
    </xf>
    <xf numFmtId="0" fontId="0" fillId="0" borderId="0" xfId="0" applyAlignment="1">
      <alignment wrapText="1"/>
    </xf>
    <xf numFmtId="0" fontId="33" fillId="0" borderId="0" xfId="2" applyFont="1" applyAlignment="1" applyProtection="1">
      <alignment vertical="top" wrapText="1"/>
      <protection hidden="1"/>
    </xf>
    <xf numFmtId="0" fontId="33" fillId="0" borderId="0" xfId="2" applyFont="1" applyAlignment="1" applyProtection="1">
      <alignment horizontal="left" wrapText="1" indent="1"/>
      <protection hidden="1"/>
    </xf>
    <xf numFmtId="0" fontId="33" fillId="0" borderId="7" xfId="2" applyFont="1" applyBorder="1" applyAlignment="1" applyProtection="1">
      <alignment wrapText="1"/>
      <protection hidden="1"/>
    </xf>
    <xf numFmtId="0" fontId="33" fillId="0" borderId="0" xfId="2" applyFont="1" applyAlignment="1" applyProtection="1">
      <alignment horizontal="left" wrapText="1"/>
      <protection hidden="1"/>
    </xf>
    <xf numFmtId="0" fontId="25" fillId="0" borderId="0" xfId="2" applyFont="1" applyAlignment="1" applyProtection="1">
      <alignment horizontal="left" wrapText="1"/>
      <protection hidden="1"/>
    </xf>
    <xf numFmtId="0" fontId="53" fillId="0" borderId="1" xfId="2" applyFont="1" applyBorder="1" applyAlignment="1" applyProtection="1">
      <alignment wrapText="1"/>
      <protection hidden="1"/>
    </xf>
    <xf numFmtId="0" fontId="43" fillId="0" borderId="0" xfId="2" applyFont="1" applyAlignment="1">
      <alignment vertical="top" wrapText="1"/>
    </xf>
    <xf numFmtId="0" fontId="81" fillId="0" borderId="0" xfId="2" applyFont="1" applyAlignment="1" applyProtection="1">
      <alignment wrapText="1"/>
      <protection hidden="1"/>
    </xf>
    <xf numFmtId="0" fontId="43" fillId="0" borderId="1" xfId="2" applyFont="1" applyBorder="1" applyAlignment="1">
      <alignment wrapText="1"/>
    </xf>
    <xf numFmtId="0" fontId="43" fillId="0" borderId="0" xfId="2" applyFont="1" applyAlignment="1">
      <alignment wrapText="1"/>
    </xf>
    <xf numFmtId="0" fontId="25" fillId="0" borderId="0" xfId="2" applyFont="1" applyAlignment="1" applyProtection="1">
      <alignment horizontal="left" wrapText="1" indent="1"/>
      <protection hidden="1"/>
    </xf>
    <xf numFmtId="0" fontId="25" fillId="0" borderId="0" xfId="2" applyFont="1" applyAlignment="1" applyProtection="1">
      <alignment vertical="top" wrapText="1"/>
      <protection hidden="1"/>
    </xf>
    <xf numFmtId="0" fontId="33" fillId="0" borderId="0" xfId="2" applyFont="1" applyAlignment="1" applyProtection="1">
      <alignment horizontal="left" vertical="top" wrapText="1" indent="1"/>
      <protection hidden="1"/>
    </xf>
    <xf numFmtId="0" fontId="25" fillId="0" borderId="7" xfId="2" applyFont="1" applyBorder="1" applyAlignment="1" applyProtection="1">
      <alignment wrapText="1"/>
      <protection hidden="1"/>
    </xf>
    <xf numFmtId="0" fontId="32" fillId="5" borderId="1" xfId="2" applyFont="1" applyFill="1" applyBorder="1" applyAlignment="1" applyProtection="1">
      <alignment horizontal="center" wrapText="1"/>
      <protection hidden="1"/>
    </xf>
    <xf numFmtId="37" fontId="32" fillId="0" borderId="3" xfId="27" applyFill="1" applyProtection="1">
      <alignment horizontal="right"/>
      <protection locked="0"/>
    </xf>
    <xf numFmtId="37" fontId="32" fillId="0" borderId="3" xfId="11" applyFill="1" applyProtection="1">
      <alignment horizontal="right"/>
      <protection locked="0"/>
    </xf>
    <xf numFmtId="37" fontId="32" fillId="0" borderId="3" xfId="7">
      <alignment horizontal="right"/>
      <protection locked="0"/>
    </xf>
    <xf numFmtId="0" fontId="33" fillId="0" borderId="0" xfId="2" applyFont="1" applyAlignment="1">
      <alignment vertical="top" wrapText="1"/>
    </xf>
    <xf numFmtId="0" fontId="42" fillId="5" borderId="0" xfId="2" applyFont="1" applyFill="1" applyAlignment="1" applyProtection="1">
      <alignment horizontal="center" wrapText="1"/>
      <protection hidden="1"/>
    </xf>
    <xf numFmtId="0" fontId="42" fillId="5" borderId="1" xfId="2" applyFont="1" applyFill="1" applyBorder="1" applyAlignment="1" applyProtection="1">
      <alignment horizontal="center" wrapText="1"/>
      <protection hidden="1"/>
    </xf>
    <xf numFmtId="37" fontId="42" fillId="0" borderId="3" xfId="27" applyFont="1" applyFill="1" applyProtection="1">
      <alignment horizontal="right"/>
      <protection locked="0"/>
    </xf>
    <xf numFmtId="37" fontId="42" fillId="0" borderId="3" xfId="7" applyFont="1">
      <alignment horizontal="right"/>
      <protection locked="0"/>
    </xf>
    <xf numFmtId="37" fontId="42" fillId="0" borderId="3" xfId="11" applyFont="1" applyFill="1" applyProtection="1">
      <alignment horizontal="right"/>
      <protection locked="0"/>
    </xf>
    <xf numFmtId="37" fontId="42" fillId="6" borderId="3" xfId="27" applyFont="1" applyFill="1" applyProtection="1">
      <alignment horizontal="right"/>
      <protection locked="0"/>
    </xf>
    <xf numFmtId="0" fontId="81" fillId="0" borderId="0" xfId="2" applyFont="1" applyAlignment="1" applyProtection="1">
      <alignment horizontal="left" wrapText="1"/>
      <protection hidden="1"/>
    </xf>
    <xf numFmtId="37" fontId="42" fillId="6" borderId="3" xfId="11" applyFont="1" applyFill="1" applyProtection="1">
      <alignment horizontal="right"/>
      <protection locked="0"/>
    </xf>
    <xf numFmtId="0" fontId="33" fillId="0" borderId="0" xfId="0" applyFont="1" applyAlignment="1" applyProtection="1">
      <alignment vertical="top" wrapText="1"/>
      <protection hidden="1"/>
    </xf>
    <xf numFmtId="0" fontId="1" fillId="0" borderId="0" xfId="0" applyFont="1" applyAlignment="1">
      <alignment vertical="top" wrapText="1"/>
    </xf>
    <xf numFmtId="0" fontId="42" fillId="0" borderId="8" xfId="2" applyFont="1" applyBorder="1" applyAlignment="1" applyProtection="1">
      <alignment horizontal="center"/>
      <protection hidden="1"/>
    </xf>
    <xf numFmtId="0" fontId="33" fillId="0" borderId="0" xfId="2" applyFont="1" applyAlignment="1" applyProtection="1">
      <alignment vertical="top"/>
      <protection hidden="1"/>
    </xf>
    <xf numFmtId="0" fontId="43" fillId="0" borderId="0" xfId="2" applyFont="1" applyAlignment="1">
      <alignment vertical="top"/>
    </xf>
    <xf numFmtId="0" fontId="25" fillId="0" borderId="1" xfId="2" applyFont="1" applyBorder="1" applyAlignment="1" applyProtection="1">
      <alignment horizontal="center" wrapText="1"/>
      <protection hidden="1"/>
    </xf>
    <xf numFmtId="0" fontId="1" fillId="0" borderId="0" xfId="0" applyFont="1" applyAlignment="1">
      <alignment wrapText="1"/>
    </xf>
    <xf numFmtId="0" fontId="41" fillId="0" borderId="0" xfId="2" applyFont="1" applyAlignment="1" applyProtection="1">
      <alignment horizontal="center" wrapText="1"/>
      <protection hidden="1"/>
    </xf>
    <xf numFmtId="0" fontId="3" fillId="0" borderId="0" xfId="2" applyAlignment="1">
      <alignment vertical="top" wrapText="1"/>
    </xf>
    <xf numFmtId="37" fontId="42" fillId="8" borderId="0" xfId="27" applyFont="1" applyFill="1" applyBorder="1" applyProtection="1">
      <alignment horizontal="right"/>
      <protection locked="0"/>
    </xf>
    <xf numFmtId="37" fontId="42" fillId="0" borderId="0" xfId="27" applyFont="1" applyFill="1" applyBorder="1" applyProtection="1">
      <alignment horizontal="right"/>
      <protection locked="0"/>
    </xf>
    <xf numFmtId="0" fontId="52" fillId="0" borderId="0" xfId="0" applyFont="1"/>
    <xf numFmtId="0" fontId="32" fillId="5" borderId="1" xfId="0" applyFont="1" applyFill="1" applyBorder="1" applyAlignment="1" applyProtection="1">
      <alignment horizontal="center" wrapText="1"/>
      <protection hidden="1"/>
    </xf>
    <xf numFmtId="0" fontId="81" fillId="0" borderId="0" xfId="0" applyFont="1" applyAlignment="1" applyProtection="1">
      <alignment horizontal="left" wrapText="1"/>
      <protection hidden="1"/>
    </xf>
    <xf numFmtId="0" fontId="42" fillId="5" borderId="1" xfId="0" applyFont="1" applyFill="1" applyBorder="1" applyAlignment="1" applyProtection="1">
      <alignment horizontal="center" wrapText="1"/>
      <protection hidden="1"/>
    </xf>
    <xf numFmtId="37" fontId="44" fillId="0" borderId="3" xfId="27" applyFont="1" applyFill="1" applyProtection="1">
      <alignment horizontal="right"/>
      <protection locked="0"/>
    </xf>
    <xf numFmtId="37" fontId="44" fillId="0" borderId="3" xfId="7" applyFont="1">
      <alignment horizontal="right"/>
      <protection locked="0"/>
    </xf>
    <xf numFmtId="37" fontId="44" fillId="0" borderId="3" xfId="11" applyFont="1" applyFill="1" applyProtection="1">
      <alignment horizontal="right"/>
      <protection locked="0"/>
    </xf>
    <xf numFmtId="0" fontId="73" fillId="0" borderId="0" xfId="34" applyFont="1" applyFill="1" applyBorder="1" applyAlignment="1" applyProtection="1">
      <alignment horizontal="left" wrapText="1"/>
      <protection hidden="1"/>
    </xf>
    <xf numFmtId="0" fontId="52" fillId="0" borderId="0" xfId="0" applyFont="1" applyAlignment="1">
      <alignment wrapText="1"/>
    </xf>
    <xf numFmtId="0" fontId="43" fillId="0" borderId="0" xfId="2" applyFont="1" applyAlignment="1">
      <alignment horizontal="left" wrapText="1"/>
    </xf>
    <xf numFmtId="37" fontId="32" fillId="0" borderId="3" xfId="11" quotePrefix="1" applyFill="1" applyProtection="1">
      <alignment horizontal="right"/>
      <protection locked="0"/>
    </xf>
    <xf numFmtId="37" fontId="32" fillId="0" borderId="3" xfId="7" quotePrefix="1">
      <alignment horizontal="right"/>
      <protection locked="0"/>
    </xf>
    <xf numFmtId="39" fontId="32" fillId="0" borderId="3" xfId="26">
      <alignment horizontal="right"/>
      <protection locked="0"/>
    </xf>
    <xf numFmtId="0" fontId="119" fillId="0" borderId="2" xfId="0" applyFont="1" applyBorder="1" applyAlignment="1">
      <alignment vertical="top" wrapText="1"/>
    </xf>
    <xf numFmtId="0" fontId="119" fillId="0" borderId="0" xfId="0" applyFont="1" applyAlignment="1">
      <alignment vertical="top" wrapText="1"/>
    </xf>
    <xf numFmtId="0" fontId="3" fillId="15" borderId="0" xfId="2" applyFill="1" applyProtection="1">
      <protection hidden="1"/>
    </xf>
    <xf numFmtId="0" fontId="30" fillId="0" borderId="0" xfId="9" applyFont="1" applyProtection="1">
      <protection hidden="1"/>
    </xf>
    <xf numFmtId="0" fontId="5" fillId="15" borderId="0" xfId="9" applyFont="1" applyFill="1" applyProtection="1">
      <protection hidden="1"/>
    </xf>
    <xf numFmtId="0" fontId="3" fillId="15" borderId="0" xfId="9" applyFill="1" applyProtection="1">
      <protection hidden="1"/>
    </xf>
    <xf numFmtId="0" fontId="12" fillId="15" borderId="0" xfId="44" applyFont="1" applyFill="1" applyBorder="1" applyAlignment="1" applyProtection="1">
      <alignment horizontal="left"/>
      <protection hidden="1"/>
    </xf>
    <xf numFmtId="0" fontId="3" fillId="15" borderId="0" xfId="9" applyFill="1" applyAlignment="1">
      <alignment horizontal="center" wrapText="1"/>
    </xf>
    <xf numFmtId="0" fontId="32" fillId="15" borderId="0" xfId="9" applyFont="1" applyFill="1" applyAlignment="1" applyProtection="1">
      <alignment horizontal="center" wrapText="1"/>
      <protection hidden="1"/>
    </xf>
    <xf numFmtId="0" fontId="32" fillId="15" borderId="0" xfId="9" applyFont="1" applyFill="1" applyProtection="1">
      <protection hidden="1"/>
    </xf>
    <xf numFmtId="0" fontId="3" fillId="15" borderId="0" xfId="23" applyFill="1" applyAlignment="1" applyProtection="1">
      <alignment horizontal="center"/>
      <protection hidden="1"/>
    </xf>
    <xf numFmtId="0" fontId="3" fillId="5" borderId="0" xfId="9" applyFill="1" applyAlignment="1" applyProtection="1">
      <alignment horizontal="center"/>
      <protection hidden="1"/>
    </xf>
    <xf numFmtId="0" fontId="25" fillId="5" borderId="0" xfId="9" quotePrefix="1" applyFont="1" applyFill="1" applyAlignment="1" applyProtection="1">
      <alignment horizontal="center" wrapText="1"/>
      <protection hidden="1"/>
    </xf>
    <xf numFmtId="0" fontId="3" fillId="15" borderId="0" xfId="9" applyFill="1" applyAlignment="1" applyProtection="1">
      <alignment horizontal="center"/>
      <protection hidden="1"/>
    </xf>
    <xf numFmtId="0" fontId="25" fillId="15" borderId="0" xfId="9" applyFont="1" applyFill="1" applyAlignment="1" applyProtection="1">
      <alignment horizontal="center" wrapText="1"/>
      <protection hidden="1"/>
    </xf>
    <xf numFmtId="0" fontId="3" fillId="5" borderId="0" xfId="9" applyFill="1" applyProtection="1">
      <protection hidden="1"/>
    </xf>
    <xf numFmtId="0" fontId="8" fillId="5" borderId="0" xfId="9" applyFont="1" applyFill="1" applyProtection="1">
      <protection hidden="1"/>
    </xf>
    <xf numFmtId="0" fontId="25" fillId="15" borderId="0" xfId="9" applyFont="1" applyFill="1" applyAlignment="1" applyProtection="1">
      <alignment horizontal="right" wrapText="1"/>
      <protection hidden="1"/>
    </xf>
    <xf numFmtId="181" fontId="32" fillId="15" borderId="0" xfId="24" applyFill="1" applyBorder="1">
      <alignment horizontal="right"/>
      <protection locked="0"/>
    </xf>
    <xf numFmtId="0" fontId="25" fillId="5" borderId="0" xfId="9" applyFont="1" applyFill="1" applyProtection="1">
      <protection hidden="1"/>
    </xf>
    <xf numFmtId="181" fontId="32" fillId="15" borderId="3" xfId="24" applyFill="1">
      <alignment horizontal="right"/>
      <protection locked="0"/>
    </xf>
    <xf numFmtId="39" fontId="32" fillId="15" borderId="3" xfId="28" applyFill="1">
      <alignment horizontal="right"/>
      <protection locked="0"/>
    </xf>
    <xf numFmtId="0" fontId="25" fillId="5" borderId="0" xfId="9" applyFont="1" applyFill="1" applyAlignment="1" applyProtection="1">
      <alignment horizontal="right"/>
      <protection hidden="1"/>
    </xf>
    <xf numFmtId="181" fontId="32" fillId="15" borderId="3" xfId="29" applyFill="1" applyProtection="1">
      <alignment horizontal="right"/>
      <protection locked="0"/>
    </xf>
    <xf numFmtId="168" fontId="32" fillId="15" borderId="3" xfId="30" applyFill="1" applyProtection="1">
      <alignment horizontal="right"/>
      <protection locked="0"/>
    </xf>
    <xf numFmtId="170" fontId="32" fillId="15" borderId="0" xfId="32" applyNumberFormat="1" applyFont="1" applyFill="1" applyBorder="1" applyAlignment="1" applyProtection="1">
      <alignment horizontal="center"/>
      <protection hidden="1"/>
    </xf>
    <xf numFmtId="167" fontId="25" fillId="0" borderId="0" xfId="2" applyNumberFormat="1" applyFont="1" applyAlignment="1" applyProtection="1">
      <alignment horizontal="left" vertical="top"/>
      <protection hidden="1"/>
    </xf>
    <xf numFmtId="0" fontId="3" fillId="0" borderId="0" xfId="2" applyAlignment="1" applyProtection="1">
      <alignment horizontal="left" vertical="top"/>
      <protection hidden="1"/>
    </xf>
    <xf numFmtId="0" fontId="3" fillId="15" borderId="0" xfId="2" applyFill="1" applyAlignment="1" applyProtection="1">
      <alignment horizontal="center"/>
      <protection hidden="1"/>
    </xf>
    <xf numFmtId="0" fontId="43" fillId="5" borderId="0" xfId="2" applyFont="1" applyFill="1" applyAlignment="1" applyProtection="1">
      <alignment horizontal="right"/>
      <protection hidden="1"/>
    </xf>
    <xf numFmtId="0" fontId="43" fillId="5" borderId="0" xfId="9" applyFont="1" applyFill="1" applyAlignment="1" applyProtection="1">
      <alignment horizontal="right"/>
      <protection hidden="1"/>
    </xf>
    <xf numFmtId="0" fontId="50" fillId="0" borderId="0" xfId="2" applyFont="1" applyAlignment="1" applyProtection="1">
      <alignment horizontal="left" vertical="center"/>
      <protection hidden="1"/>
    </xf>
    <xf numFmtId="0" fontId="25" fillId="0" borderId="0" xfId="2" applyFont="1" applyAlignment="1" applyProtection="1">
      <alignment vertical="center"/>
      <protection hidden="1"/>
    </xf>
    <xf numFmtId="0" fontId="114" fillId="0" borderId="0" xfId="2" applyFont="1" applyAlignment="1" applyProtection="1">
      <alignment vertical="center"/>
      <protection hidden="1"/>
    </xf>
    <xf numFmtId="0" fontId="40" fillId="0" borderId="0" xfId="2" applyFont="1" applyAlignment="1" applyProtection="1">
      <alignment horizontal="center" vertical="center"/>
      <protection hidden="1"/>
    </xf>
    <xf numFmtId="0" fontId="22" fillId="0" borderId="0" xfId="37" applyFont="1" applyFill="1" applyBorder="1" applyAlignment="1" applyProtection="1">
      <alignment horizontal="left"/>
      <protection hidden="1"/>
    </xf>
    <xf numFmtId="37" fontId="25" fillId="0" borderId="4" xfId="10" applyFont="1" applyFill="1" applyBorder="1" applyProtection="1">
      <protection hidden="1"/>
    </xf>
    <xf numFmtId="37" fontId="32" fillId="0" borderId="4" xfId="11" applyFill="1" applyBorder="1" applyProtection="1">
      <alignment horizontal="right"/>
      <protection locked="0"/>
    </xf>
    <xf numFmtId="37" fontId="32" fillId="0" borderId="4" xfId="7" applyBorder="1">
      <alignment horizontal="right"/>
      <protection locked="0"/>
    </xf>
    <xf numFmtId="3" fontId="35" fillId="0" borderId="0" xfId="2" quotePrefix="1" applyNumberFormat="1" applyFont="1" applyProtection="1">
      <protection hidden="1"/>
    </xf>
    <xf numFmtId="37" fontId="94" fillId="0" borderId="0" xfId="3" quotePrefix="1" applyNumberFormat="1" applyFont="1" applyBorder="1">
      <alignment horizontal="right"/>
      <protection locked="0"/>
    </xf>
    <xf numFmtId="0" fontId="122" fillId="0" borderId="0" xfId="2" applyFont="1" applyAlignment="1" applyProtection="1">
      <alignment horizontal="center"/>
      <protection hidden="1"/>
    </xf>
    <xf numFmtId="181" fontId="32" fillId="0" borderId="0" xfId="3" quotePrefix="1" applyNumberFormat="1" applyFont="1" applyBorder="1">
      <alignment horizontal="right"/>
      <protection locked="0"/>
    </xf>
    <xf numFmtId="0" fontId="8" fillId="0" borderId="0" xfId="2" applyFont="1"/>
    <xf numFmtId="3" fontId="25" fillId="0" borderId="0" xfId="2" quotePrefix="1" applyNumberFormat="1" applyFont="1" applyProtection="1">
      <protection hidden="1"/>
    </xf>
    <xf numFmtId="0" fontId="25" fillId="0" borderId="0" xfId="2" quotePrefix="1" applyFont="1" applyAlignment="1" applyProtection="1">
      <alignment horizontal="left"/>
      <protection hidden="1"/>
    </xf>
    <xf numFmtId="0" fontId="28" fillId="0" borderId="0" xfId="2" applyFont="1" applyProtection="1">
      <protection locked="0" hidden="1"/>
    </xf>
    <xf numFmtId="37" fontId="53" fillId="5" borderId="0" xfId="11" applyFont="1" applyFill="1" applyBorder="1" applyProtection="1">
      <alignment horizontal="right"/>
      <protection hidden="1"/>
    </xf>
    <xf numFmtId="0" fontId="25" fillId="0" borderId="0" xfId="0" applyFont="1"/>
    <xf numFmtId="0" fontId="42" fillId="0" borderId="0" xfId="3" quotePrefix="1" applyNumberFormat="1" applyFont="1" applyBorder="1">
      <alignment horizontal="right"/>
      <protection locked="0"/>
    </xf>
    <xf numFmtId="0" fontId="44" fillId="0" borderId="0" xfId="2" applyFont="1" applyAlignment="1" applyProtection="1">
      <alignment horizontal="right"/>
      <protection hidden="1"/>
    </xf>
    <xf numFmtId="172" fontId="32" fillId="0" borderId="0" xfId="2" applyNumberFormat="1" applyFont="1" applyAlignment="1" applyProtection="1">
      <alignment horizontal="center"/>
      <protection hidden="1"/>
    </xf>
    <xf numFmtId="170" fontId="32" fillId="0" borderId="0" xfId="2" applyNumberFormat="1" applyFont="1" applyAlignment="1" applyProtection="1">
      <alignment horizontal="center"/>
      <protection hidden="1"/>
    </xf>
    <xf numFmtId="0" fontId="32" fillId="0" borderId="0" xfId="2" applyFont="1" applyAlignment="1" applyProtection="1">
      <alignment horizontal="right"/>
      <protection locked="0"/>
    </xf>
    <xf numFmtId="179" fontId="32" fillId="0" borderId="0" xfId="2" applyNumberFormat="1" applyFont="1" applyAlignment="1" applyProtection="1">
      <alignment horizontal="center"/>
      <protection hidden="1"/>
    </xf>
    <xf numFmtId="37" fontId="33" fillId="0" borderId="0" xfId="3" quotePrefix="1" applyNumberFormat="1" applyFont="1" applyBorder="1" applyAlignment="1">
      <alignment horizontal="left"/>
      <protection locked="0"/>
    </xf>
    <xf numFmtId="0" fontId="34" fillId="0" borderId="0" xfId="2" applyFont="1" applyProtection="1">
      <protection hidden="1"/>
    </xf>
    <xf numFmtId="0" fontId="33" fillId="0" borderId="0" xfId="0" applyFont="1" applyAlignment="1" applyProtection="1">
      <alignment horizontal="left" indent="2"/>
      <protection hidden="1"/>
    </xf>
    <xf numFmtId="0" fontId="1" fillId="0" borderId="0" xfId="0" quotePrefix="1" applyFont="1" applyProtection="1">
      <protection hidden="1"/>
    </xf>
    <xf numFmtId="0" fontId="134" fillId="0" borderId="0" xfId="2" applyFont="1" applyProtection="1">
      <protection hidden="1"/>
    </xf>
    <xf numFmtId="0" fontId="42" fillId="0" borderId="14" xfId="0" applyFont="1" applyBorder="1" applyAlignment="1">
      <alignment horizontal="right" vertical="center"/>
    </xf>
    <xf numFmtId="0" fontId="42" fillId="0" borderId="0" xfId="0" applyFont="1"/>
    <xf numFmtId="0" fontId="6" fillId="0" borderId="0" xfId="2" applyFont="1" applyAlignment="1" applyProtection="1">
      <alignment horizontal="center"/>
      <protection hidden="1"/>
    </xf>
    <xf numFmtId="0" fontId="82" fillId="0" borderId="0" xfId="2" applyFont="1" applyProtection="1">
      <protection hidden="1"/>
    </xf>
    <xf numFmtId="0" fontId="127" fillId="0" borderId="0" xfId="2" applyFont="1" applyAlignment="1" applyProtection="1">
      <alignment horizontal="right"/>
      <protection hidden="1"/>
    </xf>
    <xf numFmtId="0" fontId="127" fillId="0" borderId="0" xfId="2" applyFont="1" applyProtection="1">
      <protection hidden="1"/>
    </xf>
    <xf numFmtId="0" fontId="11" fillId="0" borderId="0" xfId="2" applyFont="1" applyProtection="1">
      <protection hidden="1"/>
    </xf>
    <xf numFmtId="0" fontId="12" fillId="0" borderId="0" xfId="2" applyFont="1" applyAlignment="1" applyProtection="1">
      <alignment horizontal="right" wrapText="1"/>
      <protection hidden="1"/>
    </xf>
    <xf numFmtId="0" fontId="15" fillId="0" borderId="0" xfId="2" applyFont="1" applyAlignment="1" applyProtection="1">
      <alignment horizontal="right" wrapText="1"/>
      <protection hidden="1"/>
    </xf>
    <xf numFmtId="0" fontId="16" fillId="0" borderId="0" xfId="2" applyFont="1" applyAlignment="1" applyProtection="1">
      <alignment horizontal="right" wrapText="1"/>
      <protection hidden="1"/>
    </xf>
    <xf numFmtId="0" fontId="15" fillId="0" borderId="0" xfId="2" applyFont="1" applyProtection="1">
      <protection hidden="1"/>
    </xf>
    <xf numFmtId="0" fontId="15" fillId="0" borderId="0" xfId="2" applyFont="1" applyAlignment="1" applyProtection="1">
      <alignment horizontal="right"/>
      <protection hidden="1"/>
    </xf>
    <xf numFmtId="0" fontId="18" fillId="0" borderId="0" xfId="2" applyFont="1" applyAlignment="1" applyProtection="1">
      <alignment vertical="center"/>
      <protection hidden="1"/>
    </xf>
    <xf numFmtId="0" fontId="19" fillId="0" borderId="0" xfId="2" applyFont="1" applyAlignment="1" applyProtection="1">
      <alignment vertical="center"/>
      <protection hidden="1"/>
    </xf>
    <xf numFmtId="0" fontId="20" fillId="0" borderId="0" xfId="2" applyFont="1" applyAlignment="1" applyProtection="1">
      <alignment vertical="center"/>
      <protection hidden="1"/>
    </xf>
    <xf numFmtId="0" fontId="3" fillId="0" borderId="0" xfId="2" applyAlignment="1" applyProtection="1">
      <alignment horizontal="left"/>
      <protection hidden="1"/>
    </xf>
    <xf numFmtId="0" fontId="3" fillId="0" borderId="0" xfId="2" applyAlignment="1" applyProtection="1">
      <alignment horizontal="left" indent="2"/>
      <protection hidden="1"/>
    </xf>
    <xf numFmtId="0" fontId="10" fillId="0" borderId="0" xfId="2" applyFont="1" applyAlignment="1" applyProtection="1">
      <alignment horizontal="right"/>
      <protection hidden="1"/>
    </xf>
    <xf numFmtId="171" fontId="50" fillId="0" borderId="0" xfId="2" applyNumberFormat="1" applyFont="1" applyAlignment="1" applyProtection="1">
      <alignment horizontal="left" vertical="top"/>
      <protection hidden="1"/>
    </xf>
    <xf numFmtId="0" fontId="3" fillId="0" borderId="0" xfId="2" applyAlignment="1">
      <alignment horizontal="left" vertical="top"/>
    </xf>
    <xf numFmtId="3" fontId="25" fillId="0" borderId="0" xfId="2" applyNumberFormat="1" applyFont="1" applyAlignment="1" applyProtection="1">
      <alignment horizontal="center"/>
      <protection hidden="1"/>
    </xf>
    <xf numFmtId="171" fontId="53" fillId="0" borderId="0" xfId="2" applyNumberFormat="1" applyFont="1" applyAlignment="1" applyProtection="1">
      <alignment horizontal="left"/>
      <protection hidden="1"/>
    </xf>
    <xf numFmtId="171" fontId="49" fillId="0" borderId="0" xfId="2" applyNumberFormat="1" applyFont="1" applyAlignment="1" applyProtection="1">
      <alignment horizontal="left"/>
      <protection hidden="1"/>
    </xf>
    <xf numFmtId="0" fontId="33" fillId="0" borderId="7" xfId="2" applyFont="1" applyBorder="1" applyAlignment="1" applyProtection="1">
      <alignment horizontal="left" vertical="top" wrapText="1"/>
      <protection hidden="1"/>
    </xf>
    <xf numFmtId="0" fontId="33" fillId="0" borderId="7" xfId="2" applyFont="1" applyBorder="1" applyAlignment="1" applyProtection="1">
      <alignment horizontal="left" vertical="top" wrapText="1" indent="1"/>
      <protection hidden="1"/>
    </xf>
    <xf numFmtId="0" fontId="21" fillId="0" borderId="0" xfId="2" applyFont="1" applyAlignment="1" applyProtection="1">
      <alignment wrapText="1"/>
      <protection hidden="1"/>
    </xf>
    <xf numFmtId="3" fontId="25" fillId="0" borderId="0" xfId="2" applyNumberFormat="1" applyFont="1" applyAlignment="1" applyProtection="1">
      <alignment horizontal="right"/>
      <protection hidden="1"/>
    </xf>
    <xf numFmtId="171" fontId="49" fillId="0" borderId="0" xfId="2" applyNumberFormat="1" applyFont="1" applyAlignment="1" applyProtection="1">
      <alignment wrapText="1"/>
      <protection hidden="1"/>
    </xf>
    <xf numFmtId="171" fontId="5" fillId="0" borderId="0" xfId="2" applyNumberFormat="1" applyFont="1" applyAlignment="1" applyProtection="1">
      <alignment horizontal="left"/>
      <protection hidden="1"/>
    </xf>
    <xf numFmtId="171" fontId="8" fillId="0" borderId="0" xfId="2" applyNumberFormat="1" applyFont="1" applyAlignment="1" applyProtection="1">
      <alignment horizontal="left"/>
      <protection hidden="1"/>
    </xf>
    <xf numFmtId="0" fontId="33" fillId="0" borderId="0" xfId="2" applyFont="1" applyAlignment="1" applyProtection="1">
      <alignment horizontal="left" vertical="top"/>
      <protection hidden="1"/>
    </xf>
    <xf numFmtId="3" fontId="33" fillId="0" borderId="0" xfId="2" applyNumberFormat="1" applyFont="1" applyAlignment="1" applyProtection="1">
      <alignment horizontal="right"/>
      <protection hidden="1"/>
    </xf>
    <xf numFmtId="0" fontId="33" fillId="0" borderId="0" xfId="2" quotePrefix="1" applyFont="1" applyAlignment="1" applyProtection="1">
      <alignment horizontal="left"/>
      <protection hidden="1"/>
    </xf>
    <xf numFmtId="0" fontId="35" fillId="0" borderId="0" xfId="2" applyFont="1" applyProtection="1">
      <protection hidden="1"/>
    </xf>
    <xf numFmtId="0" fontId="35" fillId="0" borderId="0" xfId="2" applyFont="1" applyAlignment="1" applyProtection="1">
      <alignment horizontal="center"/>
      <protection hidden="1"/>
    </xf>
    <xf numFmtId="3" fontId="33" fillId="0" borderId="0" xfId="0" applyNumberFormat="1" applyFont="1" applyAlignment="1" applyProtection="1">
      <alignment horizontal="right"/>
      <protection hidden="1"/>
    </xf>
    <xf numFmtId="3" fontId="25" fillId="0" borderId="0" xfId="0" applyNumberFormat="1" applyFont="1" applyAlignment="1" applyProtection="1">
      <alignment horizontal="right"/>
      <protection hidden="1"/>
    </xf>
    <xf numFmtId="0" fontId="25" fillId="0" borderId="0" xfId="0" applyFont="1" applyAlignment="1" applyProtection="1">
      <alignment horizontal="left" indent="1"/>
      <protection hidden="1"/>
    </xf>
    <xf numFmtId="37" fontId="32" fillId="0" borderId="6" xfId="3" quotePrefix="1" applyNumberFormat="1" applyFont="1" applyBorder="1">
      <alignment horizontal="right"/>
      <protection locked="0"/>
    </xf>
    <xf numFmtId="171" fontId="40" fillId="0" borderId="0" xfId="0" applyNumberFormat="1" applyFont="1" applyAlignment="1" applyProtection="1">
      <alignment horizontal="left"/>
      <protection hidden="1"/>
    </xf>
    <xf numFmtId="0" fontId="14" fillId="0" borderId="0" xfId="0" applyFont="1" applyAlignment="1" applyProtection="1">
      <alignment horizontal="center"/>
      <protection hidden="1"/>
    </xf>
    <xf numFmtId="0" fontId="14" fillId="0" borderId="0" xfId="0" applyFont="1" applyAlignment="1" applyProtection="1">
      <alignment horizontal="right"/>
      <protection hidden="1"/>
    </xf>
    <xf numFmtId="3" fontId="25" fillId="0" borderId="0" xfId="2" applyNumberFormat="1" applyFont="1" applyProtection="1">
      <protection hidden="1"/>
    </xf>
    <xf numFmtId="171" fontId="5" fillId="0" borderId="0" xfId="0" applyNumberFormat="1" applyFont="1" applyAlignment="1" applyProtection="1">
      <alignment horizontal="left"/>
      <protection hidden="1"/>
    </xf>
    <xf numFmtId="171" fontId="8" fillId="0" borderId="0" xfId="0" applyNumberFormat="1" applyFont="1" applyProtection="1">
      <protection hidden="1"/>
    </xf>
    <xf numFmtId="171" fontId="8" fillId="0" borderId="0" xfId="0" applyNumberFormat="1" applyFont="1" applyAlignment="1" applyProtection="1">
      <alignment horizontal="center"/>
      <protection hidden="1"/>
    </xf>
    <xf numFmtId="3" fontId="25" fillId="0" borderId="0" xfId="0" applyNumberFormat="1" applyFont="1" applyProtection="1">
      <protection hidden="1"/>
    </xf>
    <xf numFmtId="0" fontId="25" fillId="0" borderId="0" xfId="0" applyFont="1" applyAlignment="1" applyProtection="1">
      <alignment horizontal="left" vertical="top" wrapText="1"/>
      <protection hidden="1"/>
    </xf>
    <xf numFmtId="171" fontId="53" fillId="0" borderId="0" xfId="0" applyNumberFormat="1" applyFont="1" applyProtection="1">
      <protection hidden="1"/>
    </xf>
    <xf numFmtId="171" fontId="50" fillId="0" borderId="0" xfId="2" applyNumberFormat="1" applyFont="1" applyAlignment="1" applyProtection="1">
      <alignment horizontal="left"/>
      <protection hidden="1"/>
    </xf>
    <xf numFmtId="3" fontId="33" fillId="0" borderId="0" xfId="2" applyNumberFormat="1" applyFont="1" applyProtection="1">
      <protection hidden="1"/>
    </xf>
    <xf numFmtId="0" fontId="8" fillId="0" borderId="0" xfId="2" applyFont="1" applyAlignment="1" applyProtection="1">
      <alignment vertical="top"/>
      <protection hidden="1"/>
    </xf>
    <xf numFmtId="171" fontId="53" fillId="0" borderId="0" xfId="2" applyNumberFormat="1" applyFont="1" applyAlignment="1" applyProtection="1">
      <alignment horizontal="left" vertical="top"/>
      <protection hidden="1"/>
    </xf>
    <xf numFmtId="171" fontId="8" fillId="0" borderId="0" xfId="2" applyNumberFormat="1" applyFont="1" applyAlignment="1" applyProtection="1">
      <alignment horizontal="left" vertical="top" wrapText="1"/>
      <protection hidden="1"/>
    </xf>
    <xf numFmtId="171" fontId="8" fillId="0" borderId="0" xfId="2" applyNumberFormat="1" applyFont="1" applyAlignment="1" applyProtection="1">
      <alignment wrapText="1"/>
      <protection hidden="1"/>
    </xf>
    <xf numFmtId="0" fontId="25" fillId="0" borderId="7" xfId="2" applyFont="1" applyBorder="1" applyAlignment="1" applyProtection="1">
      <alignment horizontal="left" wrapText="1"/>
      <protection hidden="1"/>
    </xf>
    <xf numFmtId="171" fontId="5" fillId="0" borderId="0" xfId="4" applyNumberFormat="1" applyFont="1" applyAlignment="1" applyProtection="1">
      <alignment horizontal="left"/>
      <protection hidden="1"/>
    </xf>
    <xf numFmtId="0" fontId="33" fillId="0" borderId="0" xfId="4" applyFont="1" applyProtection="1">
      <protection hidden="1"/>
    </xf>
    <xf numFmtId="0" fontId="33" fillId="0" borderId="0" xfId="4" applyFont="1" applyAlignment="1" applyProtection="1">
      <alignment horizontal="left"/>
      <protection hidden="1"/>
    </xf>
    <xf numFmtId="0" fontId="33" fillId="0" borderId="0" xfId="4" applyFont="1" applyAlignment="1" applyProtection="1">
      <alignment horizontal="center"/>
      <protection hidden="1"/>
    </xf>
    <xf numFmtId="0" fontId="25" fillId="0" borderId="0" xfId="4" applyFont="1" applyAlignment="1" applyProtection="1">
      <alignment horizontal="center"/>
      <protection hidden="1"/>
    </xf>
    <xf numFmtId="0" fontId="25" fillId="0" borderId="0" xfId="4" applyFont="1" applyAlignment="1" applyProtection="1">
      <alignment horizontal="right"/>
      <protection hidden="1"/>
    </xf>
    <xf numFmtId="0" fontId="25" fillId="0" borderId="0" xfId="4" applyFont="1" applyProtection="1">
      <protection hidden="1"/>
    </xf>
    <xf numFmtId="0" fontId="25" fillId="0" borderId="0" xfId="2" applyFont="1" applyAlignment="1" applyProtection="1">
      <alignment horizontal="right" vertical="top"/>
      <protection hidden="1"/>
    </xf>
    <xf numFmtId="0" fontId="33" fillId="0" borderId="0" xfId="2" applyFont="1" applyAlignment="1" applyProtection="1">
      <alignment vertical="center"/>
      <protection hidden="1"/>
    </xf>
    <xf numFmtId="0" fontId="33" fillId="0" borderId="0" xfId="2" applyFont="1" applyAlignment="1" applyProtection="1">
      <alignment vertical="center" wrapText="1"/>
      <protection hidden="1"/>
    </xf>
    <xf numFmtId="0" fontId="25" fillId="0" borderId="0" xfId="2" applyFont="1" applyAlignment="1" applyProtection="1">
      <alignment horizontal="center" vertical="center"/>
      <protection hidden="1"/>
    </xf>
    <xf numFmtId="0" fontId="25" fillId="0" borderId="0" xfId="2" applyFont="1" applyAlignment="1" applyProtection="1">
      <alignment horizontal="right" vertical="center"/>
      <protection hidden="1"/>
    </xf>
    <xf numFmtId="171" fontId="33" fillId="0" borderId="0" xfId="2" applyNumberFormat="1" applyFont="1" applyProtection="1">
      <protection hidden="1"/>
    </xf>
    <xf numFmtId="0" fontId="33" fillId="0" borderId="0" xfId="2" applyFont="1" applyAlignment="1" applyProtection="1">
      <alignment horizontal="center" vertical="center"/>
      <protection hidden="1"/>
    </xf>
    <xf numFmtId="171" fontId="12" fillId="0" borderId="0" xfId="2" applyNumberFormat="1" applyFont="1" applyAlignment="1" applyProtection="1">
      <alignment horizontal="left"/>
      <protection hidden="1"/>
    </xf>
    <xf numFmtId="0" fontId="12" fillId="0" borderId="0" xfId="2" applyFont="1" applyAlignment="1" applyProtection="1">
      <alignment horizontal="center"/>
      <protection hidden="1"/>
    </xf>
    <xf numFmtId="0" fontId="12" fillId="0" borderId="0" xfId="2" applyFont="1" applyAlignment="1" applyProtection="1">
      <alignment horizontal="right"/>
      <protection hidden="1"/>
    </xf>
    <xf numFmtId="37" fontId="72" fillId="0" borderId="0" xfId="3" quotePrefix="1" applyNumberFormat="1" applyFont="1" applyBorder="1">
      <alignment horizontal="right"/>
      <protection locked="0"/>
    </xf>
    <xf numFmtId="0" fontId="31" fillId="0" borderId="0" xfId="2" applyFont="1" applyAlignment="1" applyProtection="1">
      <alignment horizontal="left" vertical="center"/>
      <protection hidden="1"/>
    </xf>
    <xf numFmtId="37" fontId="21" fillId="0" borderId="0" xfId="3" quotePrefix="1" applyNumberFormat="1" applyFont="1" applyBorder="1">
      <alignment horizontal="right"/>
      <protection locked="0"/>
    </xf>
    <xf numFmtId="0" fontId="21" fillId="0" borderId="0" xfId="2" applyFont="1"/>
    <xf numFmtId="0" fontId="33" fillId="0" borderId="7" xfId="2" applyFont="1" applyBorder="1" applyAlignment="1" applyProtection="1">
      <alignment horizontal="left" indent="1"/>
      <protection hidden="1"/>
    </xf>
    <xf numFmtId="0" fontId="33" fillId="0" borderId="2" xfId="0" applyFont="1" applyBorder="1"/>
    <xf numFmtId="0" fontId="49" fillId="0" borderId="7" xfId="2" applyFont="1" applyBorder="1" applyProtection="1">
      <protection hidden="1"/>
    </xf>
    <xf numFmtId="0" fontId="33" fillId="0" borderId="7" xfId="2" applyFont="1" applyBorder="1" applyAlignment="1" applyProtection="1">
      <alignment horizontal="left" indent="2"/>
      <protection hidden="1"/>
    </xf>
    <xf numFmtId="0" fontId="33" fillId="0" borderId="5" xfId="0" applyFont="1" applyBorder="1"/>
    <xf numFmtId="0" fontId="27" fillId="0" borderId="0" xfId="2" applyFont="1" applyAlignment="1" applyProtection="1">
      <alignment horizontal="center"/>
      <protection hidden="1"/>
    </xf>
    <xf numFmtId="0" fontId="49" fillId="0" borderId="0" xfId="0" applyFont="1" applyAlignment="1">
      <alignment horizontal="center" wrapText="1"/>
    </xf>
    <xf numFmtId="0" fontId="49" fillId="0" borderId="0" xfId="0" applyFont="1" applyAlignment="1">
      <alignment horizontal="left" wrapText="1"/>
    </xf>
    <xf numFmtId="0" fontId="33" fillId="0" borderId="2" xfId="0" applyFont="1" applyBorder="1" applyAlignment="1">
      <alignment horizontal="left" vertical="center"/>
    </xf>
    <xf numFmtId="0" fontId="22" fillId="0" borderId="0" xfId="2" applyFont="1" applyAlignment="1" applyProtection="1">
      <alignment horizontal="center"/>
      <protection hidden="1"/>
    </xf>
    <xf numFmtId="0" fontId="33" fillId="0" borderId="6" xfId="2" applyFont="1" applyBorder="1" applyAlignment="1" applyProtection="1">
      <alignment horizontal="right"/>
      <protection hidden="1"/>
    </xf>
    <xf numFmtId="3" fontId="33" fillId="0" borderId="0" xfId="0" applyNumberFormat="1" applyFont="1" applyAlignment="1">
      <alignment vertical="center"/>
    </xf>
    <xf numFmtId="0" fontId="33" fillId="0" borderId="2" xfId="2" applyFont="1" applyBorder="1" applyAlignment="1" applyProtection="1">
      <alignment horizontal="left"/>
      <protection hidden="1"/>
    </xf>
    <xf numFmtId="0" fontId="33" fillId="0" borderId="5" xfId="0" applyFont="1" applyBorder="1" applyAlignment="1">
      <alignment vertical="center"/>
    </xf>
    <xf numFmtId="0" fontId="33" fillId="0" borderId="1" xfId="0" applyFont="1" applyBorder="1" applyAlignment="1">
      <alignment vertical="center"/>
    </xf>
    <xf numFmtId="0" fontId="21" fillId="0" borderId="0" xfId="0" applyFont="1" applyAlignment="1">
      <alignment vertical="center"/>
    </xf>
    <xf numFmtId="0" fontId="49" fillId="0" borderId="2" xfId="0" applyFont="1" applyBorder="1" applyAlignment="1">
      <alignment vertical="center"/>
    </xf>
    <xf numFmtId="0" fontId="33" fillId="0" borderId="2" xfId="0" applyFont="1" applyBorder="1" applyAlignment="1">
      <alignment vertical="center" wrapText="1"/>
    </xf>
    <xf numFmtId="0" fontId="22" fillId="0" borderId="2" xfId="0" applyFont="1" applyBorder="1" applyAlignment="1">
      <alignment vertical="center" wrapText="1"/>
    </xf>
    <xf numFmtId="0" fontId="84" fillId="0" borderId="2" xfId="0" applyFont="1" applyBorder="1"/>
    <xf numFmtId="0" fontId="53" fillId="0" borderId="0" xfId="2" applyFont="1" applyAlignment="1" applyProtection="1">
      <alignment horizontal="left" vertical="top"/>
      <protection hidden="1"/>
    </xf>
    <xf numFmtId="0" fontId="113" fillId="0" borderId="0" xfId="2" applyFont="1" applyProtection="1">
      <protection hidden="1"/>
    </xf>
    <xf numFmtId="0" fontId="113" fillId="0" borderId="0" xfId="2" applyFont="1" applyAlignment="1" applyProtection="1">
      <alignment horizontal="left" vertical="top"/>
      <protection hidden="1"/>
    </xf>
    <xf numFmtId="0" fontId="49" fillId="0" borderId="0" xfId="2" applyFont="1" applyAlignment="1" applyProtection="1">
      <alignment horizontal="left" vertical="top"/>
      <protection hidden="1"/>
    </xf>
    <xf numFmtId="0" fontId="33" fillId="0" borderId="1" xfId="2" applyFont="1" applyBorder="1" applyAlignment="1" applyProtection="1">
      <alignment horizontal="center" wrapText="1"/>
      <protection hidden="1"/>
    </xf>
    <xf numFmtId="0" fontId="22" fillId="0" borderId="0" xfId="2" applyFont="1" applyAlignment="1" applyProtection="1">
      <alignment horizontal="left" indent="1"/>
      <protection hidden="1"/>
    </xf>
    <xf numFmtId="0" fontId="42" fillId="0" borderId="0" xfId="0" applyFont="1" applyAlignment="1">
      <alignment horizontal="right"/>
    </xf>
    <xf numFmtId="0" fontId="43" fillId="0" borderId="0" xfId="0" applyFont="1"/>
    <xf numFmtId="0" fontId="22" fillId="0" borderId="0" xfId="2" applyFont="1" applyAlignment="1" applyProtection="1">
      <alignment horizontal="left" indent="2"/>
      <protection hidden="1"/>
    </xf>
    <xf numFmtId="188" fontId="42" fillId="0" borderId="0" xfId="2" applyNumberFormat="1" applyFont="1" applyAlignment="1" applyProtection="1">
      <alignment horizontal="right"/>
      <protection hidden="1"/>
    </xf>
    <xf numFmtId="0" fontId="42" fillId="0" borderId="0" xfId="2" applyFont="1" applyAlignment="1" applyProtection="1">
      <alignment horizontal="right"/>
      <protection hidden="1"/>
    </xf>
    <xf numFmtId="9" fontId="42" fillId="0" borderId="0" xfId="2" applyNumberFormat="1" applyFont="1" applyAlignment="1" applyProtection="1">
      <alignment horizontal="right"/>
      <protection hidden="1"/>
    </xf>
    <xf numFmtId="188" fontId="79" fillId="0" borderId="1" xfId="2" applyNumberFormat="1" applyFont="1" applyBorder="1" applyAlignment="1" applyProtection="1">
      <alignment horizontal="right"/>
      <protection hidden="1"/>
    </xf>
    <xf numFmtId="188" fontId="79" fillId="0" borderId="0" xfId="2" applyNumberFormat="1" applyFont="1" applyAlignment="1" applyProtection="1">
      <alignment horizontal="right"/>
      <protection hidden="1"/>
    </xf>
    <xf numFmtId="0" fontId="33" fillId="0" borderId="0" xfId="0" applyFont="1" applyAlignment="1">
      <alignment horizontal="right"/>
    </xf>
    <xf numFmtId="9" fontId="33" fillId="0" borderId="0" xfId="2" applyNumberFormat="1" applyFont="1" applyAlignment="1" applyProtection="1">
      <alignment horizontal="center"/>
      <protection hidden="1"/>
    </xf>
    <xf numFmtId="188" fontId="77" fillId="0" borderId="0" xfId="2" applyNumberFormat="1" applyFont="1" applyAlignment="1" applyProtection="1">
      <alignment horizontal="center"/>
      <protection hidden="1"/>
    </xf>
    <xf numFmtId="188" fontId="43" fillId="0" borderId="0" xfId="2" applyNumberFormat="1" applyFont="1" applyProtection="1">
      <protection hidden="1"/>
    </xf>
    <xf numFmtId="188" fontId="33" fillId="0" borderId="0" xfId="2" applyNumberFormat="1" applyFont="1" applyAlignment="1" applyProtection="1">
      <alignment horizontal="center"/>
      <protection hidden="1"/>
    </xf>
    <xf numFmtId="0" fontId="22" fillId="0" borderId="0" xfId="0" applyFont="1" applyAlignment="1">
      <alignment horizontal="left" indent="1"/>
    </xf>
    <xf numFmtId="0" fontId="80" fillId="0" borderId="0" xfId="0" applyFont="1" applyAlignment="1">
      <alignment horizontal="right"/>
    </xf>
    <xf numFmtId="0" fontId="49" fillId="0" borderId="0" xfId="0" applyFont="1" applyAlignment="1">
      <alignment horizontal="left"/>
    </xf>
    <xf numFmtId="180" fontId="49" fillId="0" borderId="0" xfId="2" applyNumberFormat="1" applyFont="1" applyProtection="1">
      <protection hidden="1"/>
    </xf>
    <xf numFmtId="0" fontId="33" fillId="0" borderId="0" xfId="0" applyFont="1" applyAlignment="1">
      <alignment horizontal="left" indent="1"/>
    </xf>
    <xf numFmtId="0" fontId="33" fillId="0" borderId="0" xfId="2" applyFont="1" applyAlignment="1" applyProtection="1">
      <alignment horizontal="center" vertical="top"/>
      <protection hidden="1"/>
    </xf>
    <xf numFmtId="0" fontId="43" fillId="0" borderId="0" xfId="0" applyFont="1" applyAlignment="1">
      <alignment horizontal="center"/>
    </xf>
    <xf numFmtId="0" fontId="33" fillId="0" borderId="0" xfId="0" applyFont="1" applyAlignment="1">
      <alignment wrapText="1"/>
    </xf>
    <xf numFmtId="180" fontId="43" fillId="0" borderId="0" xfId="2" applyNumberFormat="1" applyFont="1" applyProtection="1">
      <protection hidden="1"/>
    </xf>
    <xf numFmtId="180" fontId="43" fillId="0" borderId="0" xfId="2" applyNumberFormat="1" applyFont="1" applyAlignment="1" applyProtection="1">
      <alignment horizontal="center"/>
      <protection hidden="1"/>
    </xf>
    <xf numFmtId="0" fontId="129" fillId="0" borderId="0" xfId="2" applyFont="1" applyProtection="1">
      <protection hidden="1"/>
    </xf>
    <xf numFmtId="0" fontId="49" fillId="0" borderId="0" xfId="2" applyFont="1" applyAlignment="1" applyProtection="1">
      <alignment horizontal="center"/>
      <protection hidden="1"/>
    </xf>
    <xf numFmtId="0" fontId="49" fillId="0" borderId="0" xfId="2" applyFont="1" applyAlignment="1">
      <alignment vertical="top" wrapText="1"/>
    </xf>
    <xf numFmtId="0" fontId="49" fillId="0" borderId="0" xfId="2" applyFont="1" applyAlignment="1">
      <alignment vertical="top"/>
    </xf>
    <xf numFmtId="188" fontId="33" fillId="0" borderId="0" xfId="2" applyNumberFormat="1" applyFont="1" applyProtection="1">
      <protection hidden="1"/>
    </xf>
    <xf numFmtId="0" fontId="49" fillId="0" borderId="0" xfId="2" applyFont="1" applyAlignment="1" applyProtection="1">
      <alignment horizontal="right"/>
      <protection hidden="1"/>
    </xf>
    <xf numFmtId="0" fontId="33" fillId="0" borderId="0" xfId="0" applyFont="1" applyAlignment="1">
      <alignment horizontal="left" indent="3"/>
    </xf>
    <xf numFmtId="0" fontId="43" fillId="0" borderId="1" xfId="2" applyFont="1" applyBorder="1" applyProtection="1">
      <protection hidden="1"/>
    </xf>
    <xf numFmtId="0" fontId="131" fillId="0" borderId="0" xfId="2" applyFont="1" applyProtection="1">
      <protection hidden="1"/>
    </xf>
    <xf numFmtId="0" fontId="132" fillId="0" borderId="0" xfId="2" applyFont="1" applyProtection="1">
      <protection hidden="1"/>
    </xf>
    <xf numFmtId="0" fontId="133" fillId="0" borderId="0" xfId="2" applyFont="1" applyProtection="1">
      <protection hidden="1"/>
    </xf>
    <xf numFmtId="0" fontId="33" fillId="0" borderId="0" xfId="2" applyFont="1" applyAlignment="1" applyProtection="1">
      <alignment horizontal="right" vertical="top" wrapText="1"/>
      <protection hidden="1"/>
    </xf>
    <xf numFmtId="0" fontId="25" fillId="0" borderId="0" xfId="9" applyFont="1" applyAlignment="1" applyProtection="1">
      <alignment horizontal="center" wrapText="1"/>
      <protection hidden="1"/>
    </xf>
    <xf numFmtId="0" fontId="32" fillId="0" borderId="0" xfId="9" applyFont="1" applyProtection="1">
      <protection hidden="1"/>
    </xf>
    <xf numFmtId="0" fontId="112" fillId="0" borderId="0" xfId="2" applyFont="1" applyProtection="1">
      <protection hidden="1"/>
    </xf>
    <xf numFmtId="0" fontId="40" fillId="0" borderId="0" xfId="0" applyFont="1" applyAlignment="1" applyProtection="1">
      <alignment vertical="center" wrapText="1"/>
      <protection hidden="1"/>
    </xf>
    <xf numFmtId="0" fontId="3" fillId="0" borderId="0" xfId="36" applyProtection="1">
      <protection hidden="1"/>
    </xf>
    <xf numFmtId="0" fontId="39" fillId="0" borderId="0" xfId="0" applyFont="1" applyProtection="1">
      <protection hidden="1"/>
    </xf>
    <xf numFmtId="0" fontId="39" fillId="0" borderId="0" xfId="0" applyFont="1" applyAlignment="1" applyProtection="1">
      <alignment horizontal="left"/>
      <protection hidden="1"/>
    </xf>
    <xf numFmtId="0" fontId="8" fillId="0" borderId="0" xfId="0" applyFont="1" applyAlignment="1" applyProtection="1">
      <alignment horizontal="left" wrapText="1"/>
      <protection hidden="1"/>
    </xf>
    <xf numFmtId="0" fontId="25" fillId="0" borderId="0" xfId="36" applyFont="1" applyAlignment="1" applyProtection="1">
      <alignment horizontal="center" wrapText="1"/>
      <protection hidden="1"/>
    </xf>
    <xf numFmtId="0" fontId="25" fillId="0" borderId="0" xfId="41" applyFont="1" applyAlignment="1" applyProtection="1">
      <alignment horizontal="center" wrapText="1"/>
      <protection hidden="1"/>
    </xf>
    <xf numFmtId="0" fontId="8" fillId="0" borderId="0" xfId="2" applyFont="1" applyAlignment="1" applyProtection="1">
      <alignment horizontal="left" wrapText="1"/>
      <protection hidden="1"/>
    </xf>
    <xf numFmtId="0" fontId="25" fillId="0" borderId="0" xfId="4" applyFont="1" applyAlignment="1" applyProtection="1">
      <alignment horizontal="center" wrapText="1"/>
      <protection hidden="1"/>
    </xf>
    <xf numFmtId="0" fontId="25" fillId="0" borderId="0" xfId="6" applyFont="1" applyAlignment="1" applyProtection="1">
      <alignment horizontal="center" wrapText="1"/>
      <protection hidden="1"/>
    </xf>
    <xf numFmtId="37" fontId="32" fillId="0" borderId="0" xfId="42" applyNumberFormat="1" applyFont="1" applyBorder="1">
      <alignment horizontal="right"/>
      <protection locked="0"/>
    </xf>
    <xf numFmtId="37" fontId="32" fillId="0" borderId="0" xfId="5" applyNumberFormat="1" applyFont="1" applyBorder="1">
      <alignment horizontal="right"/>
      <protection locked="0"/>
    </xf>
    <xf numFmtId="0" fontId="32" fillId="0" borderId="0" xfId="42" applyNumberFormat="1" applyFont="1" applyBorder="1">
      <alignment horizontal="right"/>
      <protection locked="0"/>
    </xf>
    <xf numFmtId="0" fontId="3" fillId="0" borderId="0" xfId="4" applyProtection="1">
      <protection hidden="1"/>
    </xf>
    <xf numFmtId="37" fontId="32" fillId="0" borderId="0" xfId="4" applyNumberFormat="1" applyFont="1" applyProtection="1">
      <protection hidden="1"/>
    </xf>
    <xf numFmtId="0" fontId="32" fillId="0" borderId="0" xfId="6" applyFont="1" applyAlignment="1" applyProtection="1">
      <alignment horizontal="right"/>
      <protection hidden="1"/>
    </xf>
    <xf numFmtId="170" fontId="3" fillId="0" borderId="0" xfId="4" applyNumberFormat="1" applyProtection="1">
      <protection hidden="1"/>
    </xf>
    <xf numFmtId="37" fontId="32" fillId="0" borderId="0" xfId="5" quotePrefix="1" applyNumberFormat="1" applyFont="1" applyBorder="1">
      <alignment horizontal="right"/>
      <protection locked="0"/>
    </xf>
    <xf numFmtId="0" fontId="3" fillId="0" borderId="0" xfId="41" applyProtection="1">
      <protection hidden="1"/>
    </xf>
    <xf numFmtId="0" fontId="53" fillId="0" borderId="0" xfId="2" applyFont="1" applyAlignment="1" applyProtection="1">
      <alignment horizontal="left" wrapText="1"/>
      <protection hidden="1"/>
    </xf>
    <xf numFmtId="0" fontId="3" fillId="0" borderId="0" xfId="4" applyAlignment="1" applyProtection="1">
      <alignment horizontal="right"/>
      <protection hidden="1"/>
    </xf>
    <xf numFmtId="0" fontId="40" fillId="0" borderId="0" xfId="0" applyFont="1" applyAlignment="1" applyProtection="1">
      <alignment vertical="center"/>
      <protection hidden="1"/>
    </xf>
    <xf numFmtId="0" fontId="35" fillId="0" borderId="0" xfId="0" applyFont="1" applyProtection="1">
      <protection hidden="1"/>
    </xf>
    <xf numFmtId="172" fontId="25" fillId="0" borderId="0" xfId="36" applyNumberFormat="1" applyFont="1" applyAlignment="1" applyProtection="1">
      <alignment horizontal="center"/>
      <protection hidden="1"/>
    </xf>
    <xf numFmtId="172" fontId="25" fillId="0" borderId="0" xfId="41" applyNumberFormat="1" applyFont="1" applyAlignment="1" applyProtection="1">
      <alignment horizontal="center"/>
      <protection hidden="1"/>
    </xf>
    <xf numFmtId="170" fontId="25" fillId="0" borderId="0" xfId="36" applyNumberFormat="1" applyFont="1" applyAlignment="1" applyProtection="1">
      <alignment horizontal="center"/>
      <protection hidden="1"/>
    </xf>
    <xf numFmtId="0" fontId="25" fillId="0" borderId="0" xfId="36" applyFont="1" applyProtection="1">
      <protection hidden="1"/>
    </xf>
    <xf numFmtId="0" fontId="25" fillId="0" borderId="0" xfId="41" applyFont="1" applyProtection="1">
      <protection hidden="1"/>
    </xf>
    <xf numFmtId="0" fontId="25" fillId="0" borderId="0" xfId="41" applyFont="1" applyAlignment="1" applyProtection="1">
      <alignment horizontal="right"/>
      <protection hidden="1"/>
    </xf>
    <xf numFmtId="0" fontId="25" fillId="0" borderId="0" xfId="36" applyFont="1" applyAlignment="1" applyProtection="1">
      <alignment horizontal="right"/>
      <protection hidden="1"/>
    </xf>
    <xf numFmtId="0" fontId="3" fillId="0" borderId="0" xfId="36"/>
    <xf numFmtId="0" fontId="25" fillId="0" borderId="0" xfId="41" applyFont="1" applyAlignment="1">
      <alignment horizontal="right"/>
    </xf>
    <xf numFmtId="0" fontId="3" fillId="0" borderId="0" xfId="36" applyAlignment="1">
      <alignment horizontal="right"/>
    </xf>
    <xf numFmtId="0" fontId="25" fillId="0" borderId="0" xfId="36" applyFont="1" applyAlignment="1">
      <alignment horizontal="right"/>
    </xf>
    <xf numFmtId="0" fontId="25" fillId="0" borderId="0" xfId="36" applyFont="1"/>
    <xf numFmtId="0" fontId="3" fillId="0" borderId="0" xfId="36" applyAlignment="1" applyProtection="1">
      <alignment horizontal="right"/>
      <protection hidden="1"/>
    </xf>
    <xf numFmtId="0" fontId="82" fillId="0" borderId="0" xfId="0" applyFont="1" applyAlignment="1" applyProtection="1">
      <alignment horizontal="left"/>
      <protection hidden="1"/>
    </xf>
    <xf numFmtId="0" fontId="53" fillId="0" borderId="0" xfId="0" applyFont="1" applyAlignment="1" applyProtection="1">
      <alignment horizontal="left" wrapText="1"/>
      <protection hidden="1"/>
    </xf>
    <xf numFmtId="0" fontId="77" fillId="0" borderId="0" xfId="0" applyFont="1" applyProtection="1">
      <protection hidden="1"/>
    </xf>
    <xf numFmtId="172" fontId="25" fillId="0" borderId="0" xfId="41" applyNumberFormat="1" applyFont="1" applyAlignment="1" applyProtection="1">
      <alignment horizontal="right"/>
      <protection hidden="1"/>
    </xf>
    <xf numFmtId="172" fontId="25" fillId="0" borderId="0" xfId="36" applyNumberFormat="1" applyFont="1" applyAlignment="1" applyProtection="1">
      <alignment horizontal="right"/>
      <protection hidden="1"/>
    </xf>
    <xf numFmtId="0" fontId="3" fillId="0" borderId="0" xfId="41"/>
    <xf numFmtId="0" fontId="40" fillId="0" borderId="0" xfId="0" applyFont="1" applyAlignment="1" applyProtection="1">
      <alignment horizontal="left" vertical="center"/>
      <protection hidden="1"/>
    </xf>
    <xf numFmtId="0" fontId="100" fillId="0" borderId="0" xfId="2" applyFont="1" applyAlignment="1" applyProtection="1">
      <alignment vertical="top"/>
      <protection hidden="1"/>
    </xf>
    <xf numFmtId="0" fontId="32" fillId="0" borderId="0" xfId="2" applyFont="1" applyAlignment="1" applyProtection="1">
      <alignment horizontal="left"/>
      <protection hidden="1"/>
    </xf>
    <xf numFmtId="3" fontId="32" fillId="0" borderId="1" xfId="2" quotePrefix="1" applyNumberFormat="1" applyFont="1" applyBorder="1" applyAlignment="1" applyProtection="1">
      <alignment horizontal="right"/>
      <protection hidden="1"/>
    </xf>
    <xf numFmtId="0" fontId="126" fillId="0" borderId="0" xfId="2" applyFont="1" applyAlignment="1" applyProtection="1">
      <alignment horizontal="right"/>
      <protection hidden="1"/>
    </xf>
    <xf numFmtId="37" fontId="25" fillId="0" borderId="0" xfId="3" quotePrefix="1" applyNumberFormat="1" applyFont="1" applyBorder="1">
      <alignment horizontal="right"/>
      <protection locked="0"/>
    </xf>
    <xf numFmtId="3" fontId="32" fillId="0" borderId="0" xfId="2" quotePrefix="1" applyNumberFormat="1" applyFont="1" applyAlignment="1" applyProtection="1">
      <alignment horizontal="right"/>
      <protection hidden="1"/>
    </xf>
    <xf numFmtId="0" fontId="32" fillId="0" borderId="0" xfId="2" quotePrefix="1" applyFont="1" applyAlignment="1" applyProtection="1">
      <alignment horizontal="right"/>
      <protection hidden="1"/>
    </xf>
    <xf numFmtId="0" fontId="32" fillId="0" borderId="0" xfId="2" applyFont="1" applyAlignment="1">
      <alignment horizontal="right"/>
    </xf>
    <xf numFmtId="0" fontId="32" fillId="0" borderId="0" xfId="3" applyNumberFormat="1" applyFont="1" applyBorder="1">
      <alignment horizontal="right"/>
      <protection locked="0"/>
    </xf>
    <xf numFmtId="0" fontId="5" fillId="0" borderId="0" xfId="2" applyFont="1" applyAlignment="1" applyProtection="1">
      <alignment horizontal="left" vertical="center"/>
      <protection hidden="1"/>
    </xf>
    <xf numFmtId="49" fontId="43" fillId="0" borderId="0" xfId="38" applyNumberFormat="1" applyFont="1"/>
    <xf numFmtId="49" fontId="58" fillId="0" borderId="0" xfId="38" applyNumberFormat="1" applyFont="1"/>
    <xf numFmtId="49" fontId="53" fillId="0" borderId="0" xfId="38" applyNumberFormat="1" applyFont="1" applyAlignment="1">
      <alignment horizontal="right" vertical="center" wrapText="1"/>
    </xf>
    <xf numFmtId="49" fontId="136" fillId="0" borderId="0" xfId="38" applyNumberFormat="1" applyFont="1"/>
    <xf numFmtId="49" fontId="58" fillId="0" borderId="0" xfId="38" quotePrefix="1" applyNumberFormat="1" applyFont="1" applyAlignment="1">
      <alignment horizontal="left"/>
    </xf>
    <xf numFmtId="49" fontId="1" fillId="0" borderId="0" xfId="0" applyNumberFormat="1" applyFont="1"/>
    <xf numFmtId="49" fontId="43" fillId="0" borderId="0" xfId="0" applyNumberFormat="1" applyFont="1" applyAlignment="1">
      <alignment wrapText="1"/>
    </xf>
    <xf numFmtId="49" fontId="43" fillId="0" borderId="0" xfId="0" applyNumberFormat="1" applyFont="1" applyAlignment="1">
      <alignment horizontal="left" vertical="top" wrapText="1"/>
    </xf>
    <xf numFmtId="49" fontId="43" fillId="0" borderId="0" xfId="0" applyNumberFormat="1" applyFont="1" applyAlignment="1">
      <alignment horizontal="left" wrapText="1"/>
    </xf>
    <xf numFmtId="49" fontId="43" fillId="0" borderId="10" xfId="0" applyNumberFormat="1" applyFont="1" applyBorder="1" applyAlignment="1">
      <alignment horizontal="left" wrapText="1"/>
    </xf>
    <xf numFmtId="49" fontId="1" fillId="0" borderId="0" xfId="0" applyNumberFormat="1" applyFont="1" applyAlignment="1">
      <alignment vertical="top" wrapText="1"/>
    </xf>
    <xf numFmtId="49" fontId="1" fillId="0" borderId="0" xfId="0" applyNumberFormat="1" applyFont="1" applyAlignment="1">
      <alignment wrapText="1"/>
    </xf>
    <xf numFmtId="49" fontId="1" fillId="0" borderId="0" xfId="0" applyNumberFormat="1" applyFont="1" applyAlignment="1">
      <alignment horizontal="left" vertical="top" wrapText="1"/>
    </xf>
    <xf numFmtId="49" fontId="53" fillId="0" borderId="0" xfId="38" applyNumberFormat="1" applyFont="1"/>
    <xf numFmtId="49" fontId="33" fillId="0" borderId="0" xfId="38" applyNumberFormat="1" applyFont="1"/>
    <xf numFmtId="49" fontId="1" fillId="0" borderId="10" xfId="44" applyNumberFormat="1" applyFont="1" applyBorder="1" applyAlignment="1">
      <alignment horizontal="center" vertical="center" wrapText="1"/>
    </xf>
    <xf numFmtId="49" fontId="1" fillId="2" borderId="10" xfId="44" applyNumberFormat="1" applyFont="1" applyFill="1" applyBorder="1" applyAlignment="1">
      <alignment horizontal="center" vertical="center" wrapText="1"/>
    </xf>
    <xf numFmtId="49" fontId="1" fillId="0" borderId="11" xfId="0" applyNumberFormat="1" applyFont="1" applyBorder="1" applyAlignment="1">
      <alignment horizontal="center" vertical="center" wrapText="1"/>
    </xf>
    <xf numFmtId="49" fontId="1" fillId="0" borderId="13" xfId="44" applyNumberFormat="1" applyFont="1" applyBorder="1" applyAlignment="1">
      <alignment horizontal="center" vertical="center" wrapText="1"/>
    </xf>
    <xf numFmtId="49" fontId="1" fillId="2" borderId="13" xfId="44" applyNumberFormat="1" applyFont="1" applyFill="1" applyBorder="1" applyAlignment="1">
      <alignment horizontal="center" vertical="center" wrapText="1"/>
    </xf>
    <xf numFmtId="49" fontId="1" fillId="0" borderId="12" xfId="0" applyNumberFormat="1" applyFont="1" applyBorder="1" applyAlignment="1">
      <alignment horizontal="center" vertical="center" wrapText="1"/>
    </xf>
    <xf numFmtId="49" fontId="33" fillId="0" borderId="0" xfId="38" applyNumberFormat="1" applyFont="1" applyAlignment="1">
      <alignment horizontal="center"/>
    </xf>
    <xf numFmtId="49" fontId="43" fillId="0" borderId="0" xfId="38" applyNumberFormat="1" applyFont="1" applyAlignment="1">
      <alignment horizontal="left" vertical="top" wrapText="1"/>
    </xf>
    <xf numFmtId="49" fontId="43" fillId="0" borderId="0" xfId="38" applyNumberFormat="1" applyFont="1" applyAlignment="1">
      <alignment horizontal="left" wrapText="1"/>
    </xf>
    <xf numFmtId="49" fontId="43" fillId="0" borderId="0" xfId="0" applyNumberFormat="1" applyFont="1" applyAlignment="1">
      <alignment vertical="top" wrapText="1"/>
    </xf>
    <xf numFmtId="49" fontId="33" fillId="0" borderId="0" xfId="38" quotePrefix="1" applyNumberFormat="1" applyFont="1" applyAlignment="1">
      <alignment horizontal="left"/>
    </xf>
    <xf numFmtId="49" fontId="43" fillId="0" borderId="0" xfId="38" applyNumberFormat="1" applyFont="1" applyAlignment="1">
      <alignment horizontal="left"/>
    </xf>
    <xf numFmtId="49" fontId="33" fillId="0" borderId="0" xfId="38" applyNumberFormat="1" applyFont="1" applyAlignment="1">
      <alignment horizontal="right"/>
    </xf>
    <xf numFmtId="0" fontId="87" fillId="0" borderId="0" xfId="0" applyFont="1"/>
    <xf numFmtId="0" fontId="84" fillId="0" borderId="0" xfId="0" applyFont="1" applyAlignment="1">
      <alignment wrapText="1"/>
    </xf>
    <xf numFmtId="0" fontId="84" fillId="0" borderId="0" xfId="0" applyFont="1" applyAlignment="1">
      <alignment horizontal="left" indent="1"/>
    </xf>
    <xf numFmtId="0" fontId="33" fillId="0" borderId="0" xfId="0" quotePrefix="1" applyFont="1" applyAlignment="1">
      <alignment horizontal="right"/>
    </xf>
    <xf numFmtId="0" fontId="84" fillId="0" borderId="0" xfId="0" applyFont="1" applyAlignment="1">
      <alignment horizontal="right"/>
    </xf>
    <xf numFmtId="0" fontId="77" fillId="0" borderId="0" xfId="0" applyFont="1"/>
    <xf numFmtId="49" fontId="43" fillId="0" borderId="22" xfId="0" applyNumberFormat="1" applyFont="1" applyBorder="1" applyAlignment="1">
      <alignment horizontal="left" wrapText="1"/>
    </xf>
    <xf numFmtId="168" fontId="32" fillId="0" borderId="22" xfId="3" quotePrefix="1" applyNumberFormat="1" applyFont="1" applyBorder="1">
      <alignment horizontal="right"/>
      <protection locked="0"/>
    </xf>
    <xf numFmtId="37" fontId="42" fillId="0" borderId="22" xfId="3" quotePrefix="1" applyNumberFormat="1" applyFont="1" applyBorder="1">
      <alignment horizontal="right"/>
      <protection locked="0"/>
    </xf>
    <xf numFmtId="0" fontId="33" fillId="0" borderId="27" xfId="2" applyFont="1" applyBorder="1" applyAlignment="1" applyProtection="1">
      <alignment horizontal="center"/>
      <protection hidden="1"/>
    </xf>
    <xf numFmtId="169" fontId="42" fillId="0" borderId="22" xfId="3" quotePrefix="1" applyNumberFormat="1" applyFont="1" applyBorder="1">
      <alignment horizontal="right"/>
      <protection locked="0"/>
    </xf>
    <xf numFmtId="168" fontId="42" fillId="0" borderId="22" xfId="3" quotePrefix="1" applyNumberFormat="1" applyFont="1" applyBorder="1">
      <alignment horizontal="right"/>
      <protection locked="0"/>
    </xf>
    <xf numFmtId="39" fontId="42" fillId="0" borderId="22" xfId="3" quotePrefix="1" applyNumberFormat="1" applyFont="1" applyBorder="1">
      <alignment horizontal="right"/>
      <protection locked="0"/>
    </xf>
    <xf numFmtId="0" fontId="42" fillId="0" borderId="22" xfId="3" applyFont="1" applyBorder="1">
      <alignment horizontal="right"/>
      <protection locked="0"/>
    </xf>
    <xf numFmtId="0" fontId="42" fillId="0" borderId="22" xfId="3" quotePrefix="1" applyFont="1" applyBorder="1">
      <alignment horizontal="right"/>
      <protection locked="0"/>
    </xf>
    <xf numFmtId="0" fontId="120" fillId="4" borderId="22" xfId="44" applyFill="1" applyBorder="1" applyAlignment="1" applyProtection="1">
      <alignment horizontal="center"/>
      <protection locked="0"/>
    </xf>
    <xf numFmtId="1" fontId="33" fillId="0" borderId="22" xfId="3" quotePrefix="1" applyNumberFormat="1" applyFont="1" applyBorder="1">
      <alignment horizontal="right"/>
      <protection locked="0"/>
    </xf>
    <xf numFmtId="1" fontId="33" fillId="0" borderId="27" xfId="2" applyNumberFormat="1" applyFont="1" applyBorder="1" applyAlignment="1" applyProtection="1">
      <alignment horizontal="center"/>
      <protection hidden="1"/>
    </xf>
    <xf numFmtId="1" fontId="33" fillId="0" borderId="22" xfId="2" applyNumberFormat="1" applyFont="1" applyBorder="1" applyAlignment="1" applyProtection="1">
      <alignment horizontal="right"/>
      <protection hidden="1"/>
    </xf>
    <xf numFmtId="1" fontId="33" fillId="0" borderId="27" xfId="2" applyNumberFormat="1" applyFont="1" applyBorder="1" applyAlignment="1" applyProtection="1">
      <alignment horizontal="right"/>
      <protection hidden="1"/>
    </xf>
    <xf numFmtId="1" fontId="33" fillId="0" borderId="22" xfId="3" applyNumberFormat="1" applyFont="1" applyBorder="1">
      <alignment horizontal="right"/>
      <protection locked="0"/>
    </xf>
    <xf numFmtId="0" fontId="33" fillId="0" borderId="22" xfId="2" applyFont="1" applyBorder="1" applyProtection="1">
      <protection hidden="1"/>
    </xf>
    <xf numFmtId="0" fontId="33" fillId="0" borderId="29" xfId="2" quotePrefix="1" applyFont="1" applyBorder="1" applyAlignment="1" applyProtection="1">
      <alignment horizontal="center" wrapText="1"/>
      <protection hidden="1"/>
    </xf>
    <xf numFmtId="0" fontId="33" fillId="0" borderId="29" xfId="2" applyFont="1" applyBorder="1" applyAlignment="1" applyProtection="1">
      <alignment horizontal="center" wrapText="1"/>
      <protection hidden="1"/>
    </xf>
    <xf numFmtId="0" fontId="33" fillId="0" borderId="24" xfId="2" applyFont="1" applyBorder="1" applyProtection="1">
      <protection hidden="1"/>
    </xf>
    <xf numFmtId="0" fontId="33" fillId="0" borderId="23" xfId="2" applyFont="1" applyBorder="1" applyProtection="1">
      <protection hidden="1"/>
    </xf>
    <xf numFmtId="0" fontId="33" fillId="0" borderId="22" xfId="2" quotePrefix="1" applyFont="1" applyBorder="1" applyProtection="1">
      <protection hidden="1"/>
    </xf>
    <xf numFmtId="0" fontId="33" fillId="0" borderId="29" xfId="2" applyFont="1" applyBorder="1" applyAlignment="1" applyProtection="1">
      <alignment horizontal="center"/>
      <protection hidden="1"/>
    </xf>
    <xf numFmtId="0" fontId="25" fillId="0" borderId="23" xfId="2" quotePrefix="1" applyFont="1" applyBorder="1" applyAlignment="1" applyProtection="1">
      <alignment horizontal="center"/>
      <protection hidden="1"/>
    </xf>
    <xf numFmtId="0" fontId="33" fillId="0" borderId="23" xfId="2" quotePrefix="1" applyFont="1" applyBorder="1" applyAlignment="1" applyProtection="1">
      <alignment horizontal="center"/>
      <protection hidden="1"/>
    </xf>
    <xf numFmtId="0" fontId="25" fillId="0" borderId="23" xfId="2" applyFont="1" applyBorder="1" applyAlignment="1" applyProtection="1">
      <alignment horizontal="center"/>
      <protection hidden="1"/>
    </xf>
    <xf numFmtId="0" fontId="33" fillId="0" borderId="23" xfId="2" applyFont="1" applyBorder="1" applyAlignment="1" applyProtection="1">
      <alignment horizontal="center"/>
      <protection hidden="1"/>
    </xf>
    <xf numFmtId="0" fontId="42" fillId="0" borderId="22" xfId="3" quotePrefix="1" applyNumberFormat="1" applyFont="1" applyBorder="1">
      <alignment horizontal="right"/>
      <protection locked="0"/>
    </xf>
    <xf numFmtId="1" fontId="42" fillId="0" borderId="22" xfId="3" quotePrefix="1" applyNumberFormat="1" applyFont="1" applyBorder="1">
      <alignment horizontal="right"/>
      <protection locked="0"/>
    </xf>
    <xf numFmtId="0" fontId="33" fillId="5" borderId="22" xfId="2" applyFont="1" applyFill="1" applyBorder="1" applyAlignment="1" applyProtection="1">
      <alignment horizontal="center"/>
      <protection hidden="1"/>
    </xf>
    <xf numFmtId="1" fontId="33" fillId="5" borderId="22" xfId="2" applyNumberFormat="1" applyFont="1" applyFill="1" applyBorder="1" applyAlignment="1" applyProtection="1">
      <alignment horizontal="center"/>
      <protection hidden="1"/>
    </xf>
    <xf numFmtId="1" fontId="43" fillId="5" borderId="22" xfId="2" applyNumberFormat="1" applyFont="1" applyFill="1" applyBorder="1" applyProtection="1">
      <protection hidden="1"/>
    </xf>
    <xf numFmtId="1" fontId="78" fillId="5" borderId="22" xfId="2" applyNumberFormat="1" applyFont="1" applyFill="1" applyBorder="1" applyProtection="1">
      <protection hidden="1"/>
    </xf>
    <xf numFmtId="0" fontId="78" fillId="5" borderId="22" xfId="2" applyFont="1" applyFill="1" applyBorder="1" applyProtection="1">
      <protection hidden="1"/>
    </xf>
    <xf numFmtId="1" fontId="77" fillId="5" borderId="22" xfId="2" applyNumberFormat="1" applyFont="1" applyFill="1" applyBorder="1" applyAlignment="1" applyProtection="1">
      <alignment horizontal="center"/>
      <protection hidden="1"/>
    </xf>
    <xf numFmtId="170" fontId="77" fillId="5" borderId="22" xfId="2" applyNumberFormat="1" applyFont="1" applyFill="1" applyBorder="1" applyAlignment="1" applyProtection="1">
      <alignment horizontal="center"/>
      <protection hidden="1"/>
    </xf>
    <xf numFmtId="1" fontId="14" fillId="5" borderId="22" xfId="2" applyNumberFormat="1" applyFont="1" applyFill="1" applyBorder="1" applyAlignment="1" applyProtection="1">
      <alignment horizontal="center"/>
      <protection hidden="1"/>
    </xf>
    <xf numFmtId="1" fontId="32" fillId="0" borderId="22" xfId="3" quotePrefix="1" applyNumberFormat="1" applyFont="1" applyBorder="1">
      <alignment horizontal="right"/>
      <protection locked="0"/>
    </xf>
    <xf numFmtId="1" fontId="3" fillId="5" borderId="22" xfId="2" applyNumberFormat="1" applyFill="1" applyBorder="1" applyProtection="1">
      <protection hidden="1"/>
    </xf>
    <xf numFmtId="1" fontId="47" fillId="5" borderId="22" xfId="2" applyNumberFormat="1" applyFont="1" applyFill="1" applyBorder="1" applyProtection="1">
      <protection hidden="1"/>
    </xf>
    <xf numFmtId="1" fontId="30" fillId="6" borderId="22" xfId="2" applyNumberFormat="1" applyFont="1" applyFill="1" applyBorder="1" applyProtection="1">
      <protection hidden="1"/>
    </xf>
    <xf numFmtId="1" fontId="41" fillId="6" borderId="22" xfId="3" quotePrefix="1" applyNumberFormat="1" applyFont="1" applyFill="1" applyBorder="1">
      <alignment horizontal="right"/>
      <protection locked="0"/>
    </xf>
    <xf numFmtId="37" fontId="41" fillId="0" borderId="22" xfId="3" quotePrefix="1" applyNumberFormat="1" applyFont="1" applyBorder="1">
      <alignment horizontal="right"/>
      <protection locked="0"/>
    </xf>
    <xf numFmtId="0" fontId="32" fillId="0" borderId="22" xfId="3" quotePrefix="1" applyNumberFormat="1" applyFont="1" applyBorder="1">
      <alignment horizontal="right"/>
      <protection locked="0"/>
    </xf>
    <xf numFmtId="1" fontId="30" fillId="5" borderId="22" xfId="2" applyNumberFormat="1" applyFont="1" applyFill="1" applyBorder="1" applyProtection="1">
      <protection hidden="1"/>
    </xf>
    <xf numFmtId="1" fontId="25" fillId="0" borderId="27" xfId="2" applyNumberFormat="1" applyFont="1" applyBorder="1" applyAlignment="1" applyProtection="1">
      <alignment horizontal="center"/>
      <protection hidden="1"/>
    </xf>
    <xf numFmtId="1" fontId="30" fillId="0" borderId="27" xfId="2" applyNumberFormat="1" applyFont="1" applyBorder="1" applyProtection="1">
      <protection hidden="1"/>
    </xf>
    <xf numFmtId="1" fontId="25" fillId="0" borderId="23" xfId="2" applyNumberFormat="1" applyFont="1" applyBorder="1" applyAlignment="1" applyProtection="1">
      <alignment horizontal="center"/>
      <protection hidden="1"/>
    </xf>
    <xf numFmtId="37" fontId="32" fillId="0" borderId="22" xfId="3" quotePrefix="1" applyNumberFormat="1" applyFont="1" applyBorder="1">
      <alignment horizontal="right"/>
      <protection locked="0"/>
    </xf>
    <xf numFmtId="0" fontId="33" fillId="0" borderId="22" xfId="2" applyFont="1" applyBorder="1" applyAlignment="1" applyProtection="1">
      <alignment horizontal="center" wrapText="1"/>
      <protection hidden="1"/>
    </xf>
    <xf numFmtId="0" fontId="25" fillId="0" borderId="22" xfId="2" applyFont="1" applyBorder="1" applyAlignment="1" applyProtection="1">
      <alignment horizontal="center" wrapText="1"/>
      <protection hidden="1"/>
    </xf>
    <xf numFmtId="172" fontId="77" fillId="5" borderId="22" xfId="0" applyNumberFormat="1" applyFont="1" applyFill="1" applyBorder="1" applyAlignment="1" applyProtection="1">
      <alignment horizontal="center"/>
      <protection hidden="1"/>
    </xf>
    <xf numFmtId="0" fontId="25" fillId="0" borderId="22" xfId="2" applyFont="1" applyBorder="1" applyAlignment="1" applyProtection="1">
      <alignment horizontal="center" vertical="center" wrapText="1"/>
      <protection hidden="1"/>
    </xf>
    <xf numFmtId="0" fontId="42" fillId="0" borderId="26" xfId="4" applyFont="1" applyBorder="1" applyAlignment="1">
      <alignment horizontal="center" vertical="center" wrapText="1"/>
    </xf>
    <xf numFmtId="0" fontId="32" fillId="0" borderId="22" xfId="4" applyFont="1" applyBorder="1" applyAlignment="1">
      <alignment horizontal="center" vertical="center" wrapText="1"/>
    </xf>
    <xf numFmtId="0" fontId="40" fillId="0" borderId="29" xfId="4" applyFont="1" applyBorder="1"/>
    <xf numFmtId="0" fontId="40" fillId="0" borderId="27" xfId="4" applyFont="1" applyBorder="1"/>
    <xf numFmtId="0" fontId="3" fillId="0" borderId="27" xfId="4" applyBorder="1" applyAlignment="1">
      <alignment horizontal="center"/>
    </xf>
    <xf numFmtId="0" fontId="3" fillId="0" borderId="28" xfId="4" applyBorder="1" applyAlignment="1">
      <alignment horizontal="center"/>
    </xf>
    <xf numFmtId="0" fontId="25" fillId="0" borderId="28" xfId="2" applyFont="1" applyBorder="1" applyAlignment="1">
      <alignment vertical="center"/>
    </xf>
    <xf numFmtId="0" fontId="3" fillId="0" borderId="22" xfId="4" applyBorder="1" applyAlignment="1" applyProtection="1">
      <alignment horizontal="center"/>
      <protection locked="0"/>
    </xf>
    <xf numFmtId="0" fontId="33" fillId="0" borderId="28" xfId="2" applyFont="1" applyBorder="1" applyAlignment="1">
      <alignment vertical="center"/>
    </xf>
    <xf numFmtId="37" fontId="32" fillId="0" borderId="22" xfId="5" quotePrefix="1" applyNumberFormat="1" applyFont="1" applyBorder="1">
      <alignment horizontal="right"/>
      <protection locked="0"/>
    </xf>
    <xf numFmtId="0" fontId="40" fillId="0" borderId="26" xfId="4" applyFont="1" applyBorder="1"/>
    <xf numFmtId="0" fontId="25" fillId="5" borderId="22" xfId="2" applyFont="1" applyFill="1" applyBorder="1" applyProtection="1">
      <protection hidden="1"/>
    </xf>
    <xf numFmtId="0" fontId="25" fillId="5" borderId="29" xfId="2" applyFont="1" applyFill="1" applyBorder="1" applyProtection="1">
      <protection hidden="1"/>
    </xf>
    <xf numFmtId="0" fontId="42" fillId="0" borderId="26" xfId="6" applyFont="1" applyBorder="1" applyAlignment="1">
      <alignment horizontal="center" vertical="center" wrapText="1"/>
    </xf>
    <xf numFmtId="0" fontId="42" fillId="0" borderId="22" xfId="6" applyFont="1" applyBorder="1" applyAlignment="1">
      <alignment horizontal="center" vertical="center" wrapText="1"/>
    </xf>
    <xf numFmtId="0" fontId="49" fillId="0" borderId="29" xfId="6" applyFont="1" applyBorder="1"/>
    <xf numFmtId="0" fontId="49" fillId="0" borderId="27" xfId="6" applyFont="1" applyBorder="1"/>
    <xf numFmtId="0" fontId="43" fillId="0" borderId="27" xfId="6" applyFont="1" applyBorder="1" applyAlignment="1">
      <alignment horizontal="center"/>
    </xf>
    <xf numFmtId="0" fontId="43" fillId="0" borderId="28" xfId="6" applyFont="1" applyBorder="1" applyAlignment="1">
      <alignment horizontal="center"/>
    </xf>
    <xf numFmtId="0" fontId="33" fillId="0" borderId="22" xfId="6" applyFont="1" applyBorder="1" applyAlignment="1" applyProtection="1">
      <alignment horizontal="center"/>
      <protection locked="0"/>
    </xf>
    <xf numFmtId="0" fontId="49" fillId="0" borderId="24" xfId="6" applyFont="1" applyBorder="1"/>
    <xf numFmtId="49" fontId="33" fillId="0" borderId="22" xfId="5" quotePrefix="1" applyNumberFormat="1" applyFont="1" applyBorder="1" applyAlignment="1">
      <alignment horizontal="center"/>
      <protection locked="0"/>
    </xf>
    <xf numFmtId="0" fontId="33" fillId="5" borderId="22" xfId="2" applyFont="1" applyFill="1" applyBorder="1" applyProtection="1">
      <protection hidden="1"/>
    </xf>
    <xf numFmtId="0" fontId="33" fillId="5" borderId="29" xfId="2" applyFont="1" applyFill="1" applyBorder="1" applyProtection="1">
      <protection hidden="1"/>
    </xf>
    <xf numFmtId="0" fontId="49" fillId="0" borderId="22" xfId="6" applyFont="1" applyBorder="1"/>
    <xf numFmtId="0" fontId="32" fillId="0" borderId="22" xfId="2" applyFont="1" applyBorder="1" applyAlignment="1" applyProtection="1">
      <alignment horizontal="center" wrapText="1"/>
      <protection hidden="1"/>
    </xf>
    <xf numFmtId="0" fontId="42" fillId="0" borderId="22" xfId="2" applyFont="1" applyBorder="1" applyAlignment="1" applyProtection="1">
      <alignment horizontal="center" wrapText="1"/>
      <protection hidden="1"/>
    </xf>
    <xf numFmtId="1" fontId="42" fillId="0" borderId="22" xfId="2" applyNumberFormat="1" applyFont="1" applyBorder="1" applyAlignment="1" applyProtection="1">
      <alignment horizontal="right"/>
      <protection hidden="1"/>
    </xf>
    <xf numFmtId="39" fontId="32" fillId="0" borderId="22" xfId="3" quotePrefix="1" applyNumberFormat="1" applyFont="1" applyBorder="1">
      <alignment horizontal="right"/>
      <protection locked="0"/>
    </xf>
    <xf numFmtId="0" fontId="3" fillId="7" borderId="22" xfId="2" applyFill="1" applyBorder="1"/>
    <xf numFmtId="9" fontId="25" fillId="0" borderId="29" xfId="2" applyNumberFormat="1" applyFont="1" applyBorder="1" applyAlignment="1" applyProtection="1">
      <alignment horizontal="right"/>
      <protection hidden="1"/>
    </xf>
    <xf numFmtId="1" fontId="25" fillId="0" borderId="22" xfId="2" applyNumberFormat="1" applyFont="1" applyBorder="1" applyAlignment="1" applyProtection="1">
      <alignment horizontal="right"/>
      <protection hidden="1"/>
    </xf>
    <xf numFmtId="0" fontId="33" fillId="0" borderId="22" xfId="2" applyFont="1" applyBorder="1" applyAlignment="1" applyProtection="1">
      <alignment horizontal="center" vertical="center" wrapText="1"/>
      <protection hidden="1"/>
    </xf>
    <xf numFmtId="172" fontId="14" fillId="5" borderId="22" xfId="0" applyNumberFormat="1" applyFont="1" applyFill="1" applyBorder="1" applyAlignment="1" applyProtection="1">
      <alignment horizontal="center"/>
      <protection hidden="1"/>
    </xf>
    <xf numFmtId="0" fontId="33" fillId="0" borderId="22" xfId="2" applyFont="1" applyBorder="1" applyAlignment="1" applyProtection="1">
      <alignment horizontal="center" vertical="center"/>
      <protection hidden="1"/>
    </xf>
    <xf numFmtId="0" fontId="25" fillId="0" borderId="28" xfId="2" applyFont="1" applyBorder="1" applyAlignment="1" applyProtection="1">
      <alignment horizontal="center" vertical="center" wrapText="1"/>
      <protection hidden="1"/>
    </xf>
    <xf numFmtId="0" fontId="33" fillId="0" borderId="22" xfId="0" applyFont="1" applyBorder="1" applyAlignment="1" applyProtection="1">
      <alignment horizontal="center" vertical="center" wrapText="1"/>
      <protection hidden="1"/>
    </xf>
    <xf numFmtId="172" fontId="14" fillId="5" borderId="22" xfId="0" applyNumberFormat="1" applyFont="1" applyFill="1" applyBorder="1" applyAlignment="1" applyProtection="1">
      <alignment horizontal="center" vertical="center"/>
      <protection hidden="1"/>
    </xf>
    <xf numFmtId="1" fontId="42" fillId="0" borderId="22" xfId="2" applyNumberFormat="1" applyFont="1" applyBorder="1" applyProtection="1">
      <protection hidden="1"/>
    </xf>
    <xf numFmtId="172" fontId="77" fillId="0" borderId="22" xfId="0" applyNumberFormat="1" applyFont="1" applyBorder="1" applyAlignment="1" applyProtection="1">
      <alignment horizontal="center"/>
      <protection hidden="1"/>
    </xf>
    <xf numFmtId="170" fontId="25" fillId="5" borderId="22" xfId="2" applyNumberFormat="1" applyFont="1" applyFill="1" applyBorder="1" applyAlignment="1" applyProtection="1">
      <alignment horizontal="center" wrapText="1"/>
      <protection hidden="1"/>
    </xf>
    <xf numFmtId="0" fontId="25" fillId="0" borderId="23" xfId="2" applyFont="1" applyBorder="1" applyProtection="1">
      <protection hidden="1"/>
    </xf>
    <xf numFmtId="172" fontId="25" fillId="5" borderId="22" xfId="2" applyNumberFormat="1" applyFont="1" applyFill="1" applyBorder="1" applyAlignment="1" applyProtection="1">
      <alignment horizontal="center"/>
      <protection hidden="1"/>
    </xf>
    <xf numFmtId="172" fontId="33" fillId="0" borderId="27" xfId="2" applyNumberFormat="1" applyFont="1" applyBorder="1" applyAlignment="1" applyProtection="1">
      <alignment horizontal="center"/>
      <protection hidden="1"/>
    </xf>
    <xf numFmtId="0" fontId="33" fillId="0" borderId="22" xfId="9" applyFont="1" applyBorder="1" applyAlignment="1" applyProtection="1">
      <alignment horizontal="center" wrapText="1"/>
      <protection hidden="1"/>
    </xf>
    <xf numFmtId="0" fontId="33" fillId="0" borderId="22" xfId="9" applyFont="1" applyBorder="1" applyProtection="1">
      <protection hidden="1"/>
    </xf>
    <xf numFmtId="0" fontId="33" fillId="0" borderId="22" xfId="9" applyFont="1" applyBorder="1" applyAlignment="1" applyProtection="1">
      <alignment wrapText="1"/>
      <protection hidden="1"/>
    </xf>
    <xf numFmtId="0" fontId="42" fillId="0" borderId="22" xfId="0" applyFont="1" applyBorder="1" applyAlignment="1">
      <alignment horizontal="center" wrapText="1"/>
    </xf>
    <xf numFmtId="0" fontId="33" fillId="0" borderId="22" xfId="0" applyFont="1" applyBorder="1" applyAlignment="1">
      <alignment horizontal="center" vertical="center" wrapText="1"/>
    </xf>
    <xf numFmtId="0" fontId="33" fillId="0" borderId="22" xfId="0" applyFont="1" applyBorder="1" applyAlignment="1">
      <alignment horizontal="center" wrapText="1"/>
    </xf>
    <xf numFmtId="9" fontId="33" fillId="0" borderId="22" xfId="0" applyNumberFormat="1" applyFont="1" applyBorder="1" applyAlignment="1">
      <alignment horizontal="center" vertical="center"/>
    </xf>
    <xf numFmtId="9" fontId="33" fillId="0" borderId="22" xfId="0" applyNumberFormat="1" applyFont="1" applyBorder="1" applyAlignment="1">
      <alignment horizontal="center"/>
    </xf>
    <xf numFmtId="9" fontId="33" fillId="8" borderId="22" xfId="0" applyNumberFormat="1" applyFont="1" applyFill="1" applyBorder="1"/>
    <xf numFmtId="0" fontId="33" fillId="8" borderId="22" xfId="0" applyFont="1" applyFill="1" applyBorder="1"/>
    <xf numFmtId="0" fontId="33" fillId="8" borderId="26" xfId="0" applyFont="1" applyFill="1" applyBorder="1"/>
    <xf numFmtId="9" fontId="33" fillId="0" borderId="22" xfId="0" applyNumberFormat="1" applyFont="1" applyBorder="1" applyAlignment="1">
      <alignment horizontal="left" wrapText="1"/>
    </xf>
    <xf numFmtId="9" fontId="33" fillId="0" borderId="22" xfId="2" applyNumberFormat="1" applyFont="1" applyBorder="1" applyAlignment="1" applyProtection="1">
      <alignment horizontal="left"/>
      <protection hidden="1"/>
    </xf>
    <xf numFmtId="9" fontId="25" fillId="0" borderId="22" xfId="2" applyNumberFormat="1" applyFont="1" applyBorder="1" applyAlignment="1" applyProtection="1">
      <alignment horizontal="left" wrapText="1"/>
      <protection hidden="1"/>
    </xf>
    <xf numFmtId="9" fontId="25" fillId="0" borderId="22" xfId="2" applyNumberFormat="1" applyFont="1" applyBorder="1" applyAlignment="1" applyProtection="1">
      <alignment horizontal="left"/>
      <protection hidden="1"/>
    </xf>
    <xf numFmtId="0" fontId="33" fillId="0" borderId="22" xfId="0" applyFont="1" applyBorder="1"/>
    <xf numFmtId="9" fontId="33" fillId="0" borderId="22" xfId="2" applyNumberFormat="1" applyFont="1" applyBorder="1" applyProtection="1">
      <protection hidden="1"/>
    </xf>
    <xf numFmtId="173" fontId="33" fillId="0" borderId="22" xfId="2" applyNumberFormat="1" applyFont="1" applyBorder="1" applyProtection="1">
      <protection hidden="1"/>
    </xf>
    <xf numFmtId="0" fontId="84" fillId="0" borderId="22" xfId="0" applyFont="1" applyBorder="1"/>
    <xf numFmtId="0" fontId="33" fillId="0" borderId="22" xfId="2" applyFont="1" applyBorder="1" applyAlignment="1" applyProtection="1">
      <alignment horizontal="right"/>
      <protection hidden="1"/>
    </xf>
    <xf numFmtId="173" fontId="33" fillId="4" borderId="22" xfId="2" applyNumberFormat="1" applyFont="1" applyFill="1" applyBorder="1" applyProtection="1">
      <protection hidden="1"/>
    </xf>
    <xf numFmtId="173" fontId="21" fillId="4" borderId="22" xfId="2" applyNumberFormat="1" applyFont="1" applyFill="1" applyBorder="1" applyProtection="1">
      <protection hidden="1"/>
    </xf>
    <xf numFmtId="0" fontId="84" fillId="0" borderId="22" xfId="0" applyFont="1" applyBorder="1" applyAlignment="1">
      <alignment vertical="center" wrapText="1"/>
    </xf>
    <xf numFmtId="0" fontId="87" fillId="0" borderId="22" xfId="0" applyFont="1" applyBorder="1"/>
    <xf numFmtId="0" fontId="84" fillId="0" borderId="22" xfId="0" applyFont="1" applyBorder="1" applyAlignment="1">
      <alignment horizontal="center" wrapText="1"/>
    </xf>
    <xf numFmtId="0" fontId="84" fillId="0" borderId="22" xfId="0" applyFont="1" applyBorder="1" applyAlignment="1">
      <alignment horizontal="center"/>
    </xf>
    <xf numFmtId="0" fontId="139" fillId="0" borderId="22" xfId="0" applyFont="1" applyBorder="1"/>
    <xf numFmtId="0" fontId="84" fillId="0" borderId="22" xfId="0" applyFont="1" applyBorder="1" applyAlignment="1">
      <alignment horizontal="left" indent="1"/>
    </xf>
    <xf numFmtId="0" fontId="84" fillId="0" borderId="22" xfId="0" applyFont="1" applyBorder="1" applyAlignment="1">
      <alignment horizontal="right"/>
    </xf>
    <xf numFmtId="0" fontId="140" fillId="0" borderId="22" xfId="0" applyFont="1" applyBorder="1"/>
    <xf numFmtId="0" fontId="33" fillId="0" borderId="22" xfId="2" applyFont="1" applyBorder="1" applyAlignment="1" applyProtection="1">
      <alignment horizontal="center"/>
      <protection hidden="1"/>
    </xf>
    <xf numFmtId="3" fontId="33" fillId="0" borderId="22" xfId="2" applyNumberFormat="1" applyFont="1" applyBorder="1" applyAlignment="1" applyProtection="1">
      <alignment horizontal="center"/>
      <protection hidden="1"/>
    </xf>
    <xf numFmtId="0" fontId="32" fillId="0" borderId="22" xfId="2" quotePrefix="1" applyFont="1" applyBorder="1" applyAlignment="1" applyProtection="1">
      <alignment horizontal="right"/>
      <protection hidden="1"/>
    </xf>
    <xf numFmtId="3" fontId="32" fillId="0" borderId="22" xfId="2" quotePrefix="1" applyNumberFormat="1" applyFont="1" applyBorder="1" applyAlignment="1" applyProtection="1">
      <alignment horizontal="right"/>
      <protection hidden="1"/>
    </xf>
    <xf numFmtId="0" fontId="25" fillId="0" borderId="22" xfId="2" applyFont="1" applyBorder="1" applyAlignment="1" applyProtection="1">
      <alignment horizontal="center"/>
      <protection hidden="1"/>
    </xf>
    <xf numFmtId="0" fontId="40" fillId="0" borderId="22" xfId="2" applyFont="1" applyBorder="1" applyAlignment="1" applyProtection="1">
      <alignment horizontal="center"/>
      <protection hidden="1"/>
    </xf>
    <xf numFmtId="0" fontId="25" fillId="0" borderId="22" xfId="2" applyFont="1" applyBorder="1" applyAlignment="1" applyProtection="1">
      <alignment horizontal="right"/>
      <protection hidden="1"/>
    </xf>
    <xf numFmtId="49" fontId="32" fillId="0" borderId="22" xfId="3" quotePrefix="1" applyNumberFormat="1" applyFont="1" applyBorder="1">
      <alignment horizontal="right"/>
      <protection locked="0"/>
    </xf>
    <xf numFmtId="0" fontId="33" fillId="0" borderId="26" xfId="2" applyFont="1" applyBorder="1" applyAlignment="1" applyProtection="1">
      <alignment horizontal="left" indent="1"/>
      <protection hidden="1"/>
    </xf>
    <xf numFmtId="0" fontId="43" fillId="0" borderId="28" xfId="2" applyFont="1" applyBorder="1" applyAlignment="1">
      <alignment horizontal="left" indent="1"/>
    </xf>
    <xf numFmtId="49" fontId="42" fillId="0" borderId="22" xfId="3" quotePrefix="1" applyNumberFormat="1" applyFont="1" applyBorder="1">
      <alignment horizontal="right"/>
      <protection locked="0"/>
    </xf>
    <xf numFmtId="0" fontId="33" fillId="0" borderId="28" xfId="2" applyFont="1" applyBorder="1" applyAlignment="1" applyProtection="1">
      <alignment horizontal="left" indent="1"/>
      <protection hidden="1"/>
    </xf>
    <xf numFmtId="37" fontId="33" fillId="6" borderId="26" xfId="10" applyFont="1" applyFill="1" applyBorder="1" applyAlignment="1" applyProtection="1">
      <protection hidden="1"/>
    </xf>
    <xf numFmtId="0" fontId="25" fillId="0" borderId="26" xfId="2" applyFont="1" applyBorder="1" applyAlignment="1" applyProtection="1">
      <alignment horizontal="left" indent="1"/>
      <protection hidden="1"/>
    </xf>
    <xf numFmtId="0" fontId="3" fillId="0" borderId="28" xfId="2" applyBorder="1" applyAlignment="1">
      <alignment horizontal="left" indent="1"/>
    </xf>
    <xf numFmtId="0" fontId="28" fillId="0" borderId="28" xfId="2" applyFont="1" applyBorder="1" applyAlignment="1">
      <alignment horizontal="left" indent="1"/>
    </xf>
    <xf numFmtId="0" fontId="33" fillId="0" borderId="28" xfId="2" applyFont="1" applyBorder="1" applyAlignment="1" applyProtection="1">
      <alignment horizontal="left" wrapText="1" indent="1"/>
      <protection hidden="1"/>
    </xf>
    <xf numFmtId="37" fontId="25" fillId="7" borderId="26" xfId="10" applyFont="1" applyFill="1" applyBorder="1" applyAlignment="1" applyProtection="1">
      <protection hidden="1"/>
    </xf>
    <xf numFmtId="0" fontId="3" fillId="0" borderId="26" xfId="2" applyBorder="1" applyProtection="1">
      <protection hidden="1"/>
    </xf>
    <xf numFmtId="0" fontId="3" fillId="0" borderId="27" xfId="2" applyBorder="1" applyProtection="1">
      <protection hidden="1"/>
    </xf>
    <xf numFmtId="0" fontId="3" fillId="0" borderId="28" xfId="2" applyBorder="1" applyProtection="1">
      <protection hidden="1"/>
    </xf>
    <xf numFmtId="0" fontId="33" fillId="0" borderId="28" xfId="2" applyFont="1" applyBorder="1" applyProtection="1">
      <protection hidden="1"/>
    </xf>
    <xf numFmtId="0" fontId="33" fillId="0" borderId="28" xfId="2" applyFont="1" applyBorder="1" applyAlignment="1" applyProtection="1">
      <alignment horizontal="left"/>
      <protection hidden="1"/>
    </xf>
    <xf numFmtId="0" fontId="33" fillId="0" borderId="28" xfId="2" applyFont="1" applyBorder="1" applyAlignment="1" applyProtection="1">
      <alignment horizontal="center" wrapText="1"/>
      <protection hidden="1"/>
    </xf>
    <xf numFmtId="0" fontId="21" fillId="0" borderId="28" xfId="2" applyFont="1" applyBorder="1" applyAlignment="1" applyProtection="1">
      <alignment horizontal="left" indent="1"/>
      <protection hidden="1"/>
    </xf>
    <xf numFmtId="0" fontId="25" fillId="0" borderId="28" xfId="2" applyFont="1" applyBorder="1" applyAlignment="1" applyProtection="1">
      <alignment horizontal="left" indent="1"/>
      <protection hidden="1"/>
    </xf>
    <xf numFmtId="0" fontId="25" fillId="0" borderId="24" xfId="2" applyFont="1" applyBorder="1" applyProtection="1">
      <protection hidden="1"/>
    </xf>
    <xf numFmtId="0" fontId="25" fillId="0" borderId="25" xfId="2" applyFont="1" applyBorder="1" applyProtection="1">
      <protection hidden="1"/>
    </xf>
    <xf numFmtId="0" fontId="25" fillId="0" borderId="22" xfId="2" applyFont="1" applyBorder="1" applyAlignment="1" applyProtection="1">
      <alignment horizontal="left"/>
      <protection hidden="1"/>
    </xf>
    <xf numFmtId="0" fontId="25" fillId="0" borderId="26" xfId="2" applyFont="1" applyBorder="1" applyProtection="1">
      <protection hidden="1"/>
    </xf>
    <xf numFmtId="0" fontId="25" fillId="0" borderId="27" xfId="2" applyFont="1" applyBorder="1" applyProtection="1">
      <protection hidden="1"/>
    </xf>
    <xf numFmtId="0" fontId="25" fillId="5" borderId="22" xfId="2" applyFont="1" applyFill="1" applyBorder="1" applyAlignment="1" applyProtection="1">
      <alignment horizontal="left"/>
      <protection hidden="1"/>
    </xf>
    <xf numFmtId="0" fontId="25" fillId="5" borderId="22" xfId="2" applyFont="1" applyFill="1" applyBorder="1" applyAlignment="1" applyProtection="1">
      <alignment horizontal="left" indent="1"/>
      <protection hidden="1"/>
    </xf>
    <xf numFmtId="0" fontId="3" fillId="5" borderId="22" xfId="2" applyFill="1" applyBorder="1" applyProtection="1">
      <protection hidden="1"/>
    </xf>
    <xf numFmtId="0" fontId="3" fillId="0" borderId="23" xfId="2" applyBorder="1" applyProtection="1">
      <protection hidden="1"/>
    </xf>
    <xf numFmtId="0" fontId="3" fillId="0" borderId="25" xfId="2" applyBorder="1" applyProtection="1">
      <protection hidden="1"/>
    </xf>
    <xf numFmtId="0" fontId="49" fillId="0" borderId="24" xfId="2" applyFont="1" applyBorder="1" applyProtection="1">
      <protection hidden="1"/>
    </xf>
    <xf numFmtId="0" fontId="22" fillId="0" borderId="23" xfId="2" applyFont="1" applyBorder="1" applyAlignment="1" applyProtection="1">
      <alignment horizontal="center"/>
      <protection hidden="1"/>
    </xf>
    <xf numFmtId="174" fontId="84" fillId="0" borderId="23" xfId="12" applyNumberFormat="1" applyFont="1" applyFill="1" applyBorder="1" applyAlignment="1">
      <alignment horizontal="center"/>
    </xf>
    <xf numFmtId="0" fontId="49" fillId="0" borderId="23" xfId="2" applyFont="1" applyBorder="1" applyProtection="1">
      <protection hidden="1"/>
    </xf>
    <xf numFmtId="0" fontId="49" fillId="0" borderId="25" xfId="2" applyFont="1" applyBorder="1" applyProtection="1">
      <protection hidden="1"/>
    </xf>
    <xf numFmtId="1" fontId="33" fillId="0" borderId="22" xfId="14" applyNumberFormat="1" applyFont="1" applyFill="1" applyBorder="1">
      <alignment horizontal="right" vertical="center"/>
      <protection locked="0"/>
    </xf>
    <xf numFmtId="0" fontId="33" fillId="0" borderId="24" xfId="0" applyFont="1" applyBorder="1" applyAlignment="1">
      <alignment horizontal="left" vertical="center"/>
    </xf>
    <xf numFmtId="3" fontId="33" fillId="0" borderId="23" xfId="15" applyNumberFormat="1" applyFont="1" applyFill="1" applyBorder="1">
      <alignment horizontal="center" vertical="center"/>
    </xf>
    <xf numFmtId="3" fontId="33" fillId="0" borderId="23" xfId="16" applyFont="1" applyFill="1" applyBorder="1">
      <alignment horizontal="right" vertical="center"/>
      <protection locked="0"/>
    </xf>
    <xf numFmtId="3" fontId="33" fillId="0" borderId="23" xfId="14" applyFont="1" applyFill="1" applyBorder="1">
      <alignment horizontal="right" vertical="center"/>
      <protection locked="0"/>
    </xf>
    <xf numFmtId="0" fontId="33" fillId="0" borderId="25" xfId="2" applyFont="1" applyBorder="1" applyProtection="1">
      <protection hidden="1"/>
    </xf>
    <xf numFmtId="3" fontId="33" fillId="0" borderId="27" xfId="14" applyFont="1" applyFill="1" applyBorder="1">
      <alignment horizontal="right" vertical="center"/>
      <protection locked="0"/>
    </xf>
    <xf numFmtId="3" fontId="33" fillId="0" borderId="27" xfId="0" applyNumberFormat="1" applyFont="1" applyBorder="1" applyAlignment="1">
      <alignment vertical="center"/>
    </xf>
    <xf numFmtId="0" fontId="49" fillId="0" borderId="24" xfId="0" applyFont="1" applyBorder="1" applyAlignment="1">
      <alignment vertical="center"/>
    </xf>
    <xf numFmtId="0" fontId="33" fillId="0" borderId="24" xfId="0" applyFont="1" applyBorder="1" applyAlignment="1">
      <alignment vertical="center"/>
    </xf>
    <xf numFmtId="0" fontId="33" fillId="0" borderId="23" xfId="0" applyFont="1" applyBorder="1" applyAlignment="1">
      <alignment vertical="center"/>
    </xf>
    <xf numFmtId="9" fontId="25" fillId="5" borderId="22" xfId="2" applyNumberFormat="1" applyFont="1" applyFill="1" applyBorder="1" applyProtection="1">
      <protection hidden="1"/>
    </xf>
    <xf numFmtId="37" fontId="25" fillId="0" borderId="22" xfId="19" applyFont="1" applyFill="1" applyBorder="1" applyProtection="1">
      <protection hidden="1"/>
    </xf>
    <xf numFmtId="0" fontId="3" fillId="0" borderId="22" xfId="2" applyBorder="1" applyAlignment="1" applyProtection="1">
      <alignment horizontal="right"/>
      <protection hidden="1"/>
    </xf>
    <xf numFmtId="0" fontId="3" fillId="5" borderId="22" xfId="2" applyFill="1" applyBorder="1" applyAlignment="1" applyProtection="1">
      <alignment horizontal="right"/>
      <protection hidden="1"/>
    </xf>
    <xf numFmtId="37" fontId="14" fillId="0" borderId="22" xfId="19" applyFont="1" applyFill="1" applyBorder="1" applyAlignment="1" applyProtection="1">
      <alignment horizontal="center"/>
      <protection hidden="1"/>
    </xf>
    <xf numFmtId="9" fontId="33" fillId="5" borderId="22" xfId="2" applyNumberFormat="1" applyFont="1" applyFill="1" applyBorder="1" applyProtection="1">
      <protection hidden="1"/>
    </xf>
    <xf numFmtId="37" fontId="33" fillId="0" borderId="22" xfId="19" applyFont="1" applyFill="1" applyBorder="1" applyProtection="1">
      <protection hidden="1"/>
    </xf>
    <xf numFmtId="0" fontId="43" fillId="0" borderId="22" xfId="2" applyFont="1" applyBorder="1" applyAlignment="1" applyProtection="1">
      <alignment horizontal="right"/>
      <protection hidden="1"/>
    </xf>
    <xf numFmtId="0" fontId="43" fillId="5" borderId="22" xfId="2" applyFont="1" applyFill="1" applyBorder="1" applyAlignment="1" applyProtection="1">
      <alignment horizontal="right"/>
      <protection hidden="1"/>
    </xf>
    <xf numFmtId="37" fontId="77" fillId="0" borderId="22" xfId="19" applyFont="1" applyFill="1" applyBorder="1" applyAlignment="1" applyProtection="1">
      <alignment horizontal="center"/>
      <protection hidden="1"/>
    </xf>
    <xf numFmtId="9" fontId="21" fillId="0" borderId="22" xfId="2" applyNumberFormat="1" applyFont="1" applyBorder="1" applyProtection="1">
      <protection hidden="1"/>
    </xf>
    <xf numFmtId="9" fontId="21" fillId="5" borderId="22" xfId="2" applyNumberFormat="1" applyFont="1" applyFill="1" applyBorder="1" applyProtection="1">
      <protection hidden="1"/>
    </xf>
    <xf numFmtId="0" fontId="28" fillId="5" borderId="22" xfId="2" applyFont="1" applyFill="1" applyBorder="1" applyAlignment="1" applyProtection="1">
      <alignment horizontal="right"/>
      <protection hidden="1"/>
    </xf>
    <xf numFmtId="9" fontId="25" fillId="5" borderId="26" xfId="2" applyNumberFormat="1" applyFont="1" applyFill="1" applyBorder="1" applyProtection="1">
      <protection hidden="1"/>
    </xf>
    <xf numFmtId="0" fontId="3" fillId="5" borderId="26" xfId="2" applyFill="1" applyBorder="1" applyAlignment="1" applyProtection="1">
      <alignment horizontal="right"/>
      <protection hidden="1"/>
    </xf>
    <xf numFmtId="37" fontId="25" fillId="0" borderId="26" xfId="19" applyFont="1" applyFill="1" applyBorder="1" applyAlignment="1" applyProtection="1">
      <protection hidden="1"/>
    </xf>
    <xf numFmtId="37" fontId="25" fillId="0" borderId="26" xfId="19" applyFont="1" applyFill="1" applyBorder="1" applyProtection="1">
      <protection hidden="1"/>
    </xf>
    <xf numFmtId="9" fontId="25" fillId="0" borderId="26" xfId="2" applyNumberFormat="1" applyFont="1" applyBorder="1" applyProtection="1">
      <protection hidden="1"/>
    </xf>
    <xf numFmtId="0" fontId="79" fillId="0" borderId="22" xfId="2" applyFont="1" applyBorder="1" applyAlignment="1" applyProtection="1">
      <alignment horizontal="center"/>
      <protection hidden="1"/>
    </xf>
    <xf numFmtId="9" fontId="21" fillId="8" borderId="26" xfId="2" applyNumberFormat="1" applyFont="1" applyFill="1" applyBorder="1" applyProtection="1">
      <protection hidden="1"/>
    </xf>
    <xf numFmtId="0" fontId="28" fillId="8" borderId="26" xfId="2" applyFont="1" applyFill="1" applyBorder="1" applyAlignment="1" applyProtection="1">
      <alignment horizontal="right"/>
      <protection hidden="1"/>
    </xf>
    <xf numFmtId="9" fontId="25" fillId="8" borderId="26" xfId="2" applyNumberFormat="1" applyFont="1" applyFill="1" applyBorder="1" applyProtection="1">
      <protection hidden="1"/>
    </xf>
    <xf numFmtId="0" fontId="3" fillId="8" borderId="26" xfId="2" applyFill="1" applyBorder="1" applyAlignment="1" applyProtection="1">
      <alignment horizontal="right"/>
      <protection hidden="1"/>
    </xf>
    <xf numFmtId="9" fontId="21" fillId="0" borderId="26" xfId="2" applyNumberFormat="1" applyFont="1" applyBorder="1" applyProtection="1">
      <protection hidden="1"/>
    </xf>
    <xf numFmtId="0" fontId="3" fillId="0" borderId="26" xfId="2" applyBorder="1" applyAlignment="1" applyProtection="1">
      <alignment horizontal="right"/>
      <protection hidden="1"/>
    </xf>
    <xf numFmtId="37" fontId="14" fillId="0" borderId="22" xfId="10" applyFont="1" applyFill="1" applyBorder="1" applyAlignment="1" applyProtection="1">
      <alignment horizontal="center"/>
      <protection hidden="1"/>
    </xf>
    <xf numFmtId="9" fontId="33" fillId="5" borderId="26" xfId="2" applyNumberFormat="1" applyFont="1" applyFill="1" applyBorder="1" applyProtection="1">
      <protection hidden="1"/>
    </xf>
    <xf numFmtId="0" fontId="43" fillId="5" borderId="26" xfId="2" applyFont="1" applyFill="1" applyBorder="1" applyAlignment="1" applyProtection="1">
      <alignment horizontal="right"/>
      <protection hidden="1"/>
    </xf>
    <xf numFmtId="9" fontId="33" fillId="0" borderId="26" xfId="2" applyNumberFormat="1" applyFont="1" applyBorder="1" applyProtection="1">
      <protection hidden="1"/>
    </xf>
    <xf numFmtId="9" fontId="33" fillId="8" borderId="26" xfId="2" applyNumberFormat="1" applyFont="1" applyFill="1" applyBorder="1" applyProtection="1">
      <protection hidden="1"/>
    </xf>
    <xf numFmtId="0" fontId="43" fillId="8" borderId="26" xfId="2" applyFont="1" applyFill="1" applyBorder="1" applyAlignment="1" applyProtection="1">
      <alignment horizontal="right"/>
      <protection hidden="1"/>
    </xf>
    <xf numFmtId="37" fontId="33" fillId="0" borderId="26" xfId="19" applyFont="1" applyFill="1" applyBorder="1" applyAlignment="1" applyProtection="1">
      <protection hidden="1"/>
    </xf>
    <xf numFmtId="37" fontId="21" fillId="0" borderId="26" xfId="19" applyFont="1" applyFill="1" applyBorder="1" applyProtection="1">
      <protection hidden="1"/>
    </xf>
    <xf numFmtId="0" fontId="42" fillId="0" borderId="22" xfId="2" applyFont="1" applyBorder="1" applyProtection="1">
      <protection hidden="1"/>
    </xf>
    <xf numFmtId="37" fontId="77" fillId="5" borderId="22" xfId="10" applyFont="1" applyFill="1" applyBorder="1" applyAlignment="1" applyProtection="1">
      <alignment horizontal="center"/>
      <protection hidden="1"/>
    </xf>
    <xf numFmtId="49" fontId="33" fillId="0" borderId="22" xfId="10" applyNumberFormat="1" applyFont="1" applyFill="1" applyBorder="1" applyAlignment="1" applyProtection="1">
      <alignment horizontal="center"/>
      <protection hidden="1"/>
    </xf>
    <xf numFmtId="9" fontId="33" fillId="0" borderId="22" xfId="1" applyFont="1" applyFill="1" applyBorder="1" applyAlignment="1" applyProtection="1">
      <alignment horizontal="center" vertical="center" wrapText="1"/>
      <protection locked="0"/>
    </xf>
    <xf numFmtId="37" fontId="77" fillId="6" borderId="22" xfId="10" applyFont="1" applyFill="1" applyBorder="1" applyAlignment="1" applyProtection="1">
      <alignment horizontal="center"/>
      <protection hidden="1"/>
    </xf>
    <xf numFmtId="37" fontId="77" fillId="4" borderId="22" xfId="10" applyFont="1" applyFill="1" applyBorder="1" applyAlignment="1" applyProtection="1">
      <alignment horizontal="center"/>
      <protection hidden="1"/>
    </xf>
    <xf numFmtId="0" fontId="33" fillId="0" borderId="23" xfId="2" applyFont="1" applyBorder="1" applyAlignment="1" applyProtection="1">
      <alignment horizontal="center" wrapText="1"/>
      <protection hidden="1"/>
    </xf>
    <xf numFmtId="37" fontId="33" fillId="0" borderId="22" xfId="3" quotePrefix="1" applyNumberFormat="1" applyFont="1" applyBorder="1">
      <alignment horizontal="right"/>
      <protection locked="0"/>
    </xf>
    <xf numFmtId="9" fontId="33" fillId="0" borderId="22" xfId="2" applyNumberFormat="1" applyFont="1" applyBorder="1" applyAlignment="1" applyProtection="1">
      <alignment horizontal="right"/>
      <protection hidden="1"/>
    </xf>
    <xf numFmtId="0" fontId="33" fillId="5" borderId="22" xfId="2" applyFont="1" applyFill="1" applyBorder="1" applyAlignment="1" applyProtection="1">
      <alignment horizontal="left" indent="1"/>
      <protection hidden="1"/>
    </xf>
    <xf numFmtId="169" fontId="33" fillId="0" borderId="22" xfId="3" quotePrefix="1" applyNumberFormat="1" applyFont="1" applyBorder="1">
      <alignment horizontal="right"/>
      <protection locked="0"/>
    </xf>
    <xf numFmtId="0" fontId="33" fillId="0" borderId="29" xfId="2" applyFont="1" applyBorder="1" applyProtection="1">
      <protection hidden="1"/>
    </xf>
    <xf numFmtId="37" fontId="33" fillId="0" borderId="23" xfId="3" quotePrefix="1" applyNumberFormat="1" applyFont="1" applyBorder="1">
      <alignment horizontal="right"/>
      <protection locked="0"/>
    </xf>
    <xf numFmtId="9" fontId="77" fillId="5" borderId="22" xfId="2" applyNumberFormat="1" applyFont="1" applyFill="1" applyBorder="1" applyProtection="1">
      <protection hidden="1"/>
    </xf>
    <xf numFmtId="9" fontId="21" fillId="8" borderId="22" xfId="2" applyNumberFormat="1" applyFont="1" applyFill="1" applyBorder="1" applyProtection="1">
      <protection hidden="1"/>
    </xf>
    <xf numFmtId="0" fontId="28" fillId="8" borderId="22" xfId="2" applyFont="1" applyFill="1" applyBorder="1" applyAlignment="1" applyProtection="1">
      <alignment horizontal="right"/>
      <protection hidden="1"/>
    </xf>
    <xf numFmtId="9" fontId="25" fillId="0" borderId="22" xfId="2" applyNumberFormat="1" applyFont="1" applyBorder="1" applyProtection="1">
      <protection hidden="1"/>
    </xf>
    <xf numFmtId="37" fontId="25" fillId="0" borderId="22" xfId="10" applyFont="1" applyFill="1" applyBorder="1" applyProtection="1">
      <protection hidden="1"/>
    </xf>
    <xf numFmtId="37" fontId="25" fillId="0" borderId="26" xfId="10" applyFont="1" applyFill="1" applyBorder="1" applyProtection="1">
      <protection hidden="1"/>
    </xf>
    <xf numFmtId="0" fontId="33" fillId="0" borderId="22" xfId="2" applyFont="1" applyBorder="1" applyAlignment="1" applyProtection="1">
      <alignment wrapText="1"/>
      <protection hidden="1"/>
    </xf>
    <xf numFmtId="9" fontId="33" fillId="0" borderId="22" xfId="2" applyNumberFormat="1" applyFont="1" applyBorder="1" applyAlignment="1" applyProtection="1">
      <alignment horizontal="left" wrapText="1"/>
      <protection hidden="1"/>
    </xf>
    <xf numFmtId="37" fontId="77" fillId="0" borderId="22" xfId="10" applyFont="1" applyFill="1" applyBorder="1" applyAlignment="1" applyProtection="1">
      <alignment horizontal="center"/>
      <protection hidden="1"/>
    </xf>
    <xf numFmtId="9" fontId="33" fillId="8" borderId="22" xfId="2" applyNumberFormat="1" applyFont="1" applyFill="1" applyBorder="1" applyProtection="1">
      <protection hidden="1"/>
    </xf>
    <xf numFmtId="0" fontId="43" fillId="8" borderId="22" xfId="2" applyFont="1" applyFill="1" applyBorder="1" applyAlignment="1" applyProtection="1">
      <alignment horizontal="right"/>
      <protection hidden="1"/>
    </xf>
    <xf numFmtId="177" fontId="33" fillId="0" borderId="22" xfId="2" applyNumberFormat="1" applyFont="1" applyBorder="1" applyProtection="1">
      <protection hidden="1"/>
    </xf>
    <xf numFmtId="9" fontId="14" fillId="5" borderId="22" xfId="2" applyNumberFormat="1" applyFont="1" applyFill="1" applyBorder="1" applyProtection="1">
      <protection hidden="1"/>
    </xf>
    <xf numFmtId="9" fontId="25" fillId="0" borderId="22" xfId="2" applyNumberFormat="1" applyFont="1" applyBorder="1" applyAlignment="1" applyProtection="1">
      <alignment wrapText="1"/>
      <protection hidden="1"/>
    </xf>
    <xf numFmtId="178" fontId="33" fillId="0" borderId="22" xfId="2" applyNumberFormat="1" applyFont="1" applyBorder="1" applyProtection="1">
      <protection hidden="1"/>
    </xf>
    <xf numFmtId="9" fontId="21" fillId="5" borderId="26" xfId="2" applyNumberFormat="1" applyFont="1" applyFill="1" applyBorder="1" applyProtection="1">
      <protection hidden="1"/>
    </xf>
    <xf numFmtId="0" fontId="28" fillId="5" borderId="22" xfId="2" applyFont="1" applyFill="1" applyBorder="1" applyProtection="1">
      <protection hidden="1"/>
    </xf>
    <xf numFmtId="0" fontId="28" fillId="0" borderId="23" xfId="2" applyFont="1" applyBorder="1" applyProtection="1">
      <protection hidden="1"/>
    </xf>
    <xf numFmtId="0" fontId="28" fillId="0" borderId="22" xfId="2" applyFont="1" applyBorder="1" applyAlignment="1" applyProtection="1">
      <alignment horizontal="right"/>
      <protection hidden="1"/>
    </xf>
    <xf numFmtId="0" fontId="25" fillId="5" borderId="22" xfId="0" applyFont="1" applyFill="1" applyBorder="1" applyProtection="1">
      <protection hidden="1"/>
    </xf>
    <xf numFmtId="0" fontId="33" fillId="0" borderId="22" xfId="0" applyFont="1" applyBorder="1" applyAlignment="1" applyProtection="1">
      <alignment horizontal="center" wrapText="1"/>
      <protection hidden="1"/>
    </xf>
    <xf numFmtId="0" fontId="25" fillId="0" borderId="23" xfId="2" applyFont="1" applyBorder="1" applyAlignment="1" applyProtection="1">
      <alignment horizontal="center" wrapText="1"/>
      <protection hidden="1"/>
    </xf>
    <xf numFmtId="9" fontId="25" fillId="0" borderId="22" xfId="2" applyNumberFormat="1" applyFont="1" applyBorder="1" applyAlignment="1" applyProtection="1">
      <alignment horizontal="right"/>
      <protection hidden="1"/>
    </xf>
    <xf numFmtId="0" fontId="25" fillId="5" borderId="22" xfId="2" applyFont="1" applyFill="1" applyBorder="1" applyAlignment="1" applyProtection="1">
      <alignment horizontal="center"/>
      <protection hidden="1"/>
    </xf>
    <xf numFmtId="0" fontId="14" fillId="5" borderId="22" xfId="2" applyFont="1" applyFill="1" applyBorder="1" applyAlignment="1" applyProtection="1">
      <alignment horizontal="right"/>
      <protection hidden="1"/>
    </xf>
    <xf numFmtId="172" fontId="25" fillId="0" borderId="27" xfId="2" applyNumberFormat="1" applyFont="1" applyBorder="1" applyAlignment="1" applyProtection="1">
      <alignment horizontal="center"/>
      <protection hidden="1"/>
    </xf>
    <xf numFmtId="9" fontId="25" fillId="0" borderId="27" xfId="2" applyNumberFormat="1" applyFont="1" applyBorder="1" applyAlignment="1" applyProtection="1">
      <alignment horizontal="right"/>
      <protection hidden="1"/>
    </xf>
    <xf numFmtId="170" fontId="25" fillId="0" borderId="27" xfId="2" applyNumberFormat="1" applyFont="1" applyBorder="1" applyAlignment="1" applyProtection="1">
      <alignment horizontal="center"/>
      <protection hidden="1"/>
    </xf>
    <xf numFmtId="0" fontId="25" fillId="0" borderId="29" xfId="2" applyFont="1" applyBorder="1" applyProtection="1">
      <protection hidden="1"/>
    </xf>
    <xf numFmtId="0" fontId="33" fillId="0" borderId="22" xfId="0" applyFont="1" applyBorder="1" applyAlignment="1">
      <alignment horizontal="center"/>
    </xf>
    <xf numFmtId="0" fontId="42" fillId="0" borderId="22" xfId="2" applyFont="1" applyBorder="1" applyAlignment="1" applyProtection="1">
      <alignment horizontal="center"/>
      <protection hidden="1"/>
    </xf>
    <xf numFmtId="0" fontId="42" fillId="0" borderId="26" xfId="2" applyFont="1" applyBorder="1" applyAlignment="1" applyProtection="1">
      <alignment horizontal="center" wrapText="1"/>
      <protection hidden="1"/>
    </xf>
    <xf numFmtId="9" fontId="33" fillId="0" borderId="22" xfId="2" applyNumberFormat="1" applyFont="1" applyBorder="1" applyAlignment="1" applyProtection="1">
      <alignment horizontal="center"/>
      <protection hidden="1"/>
    </xf>
    <xf numFmtId="0" fontId="43" fillId="0" borderId="27" xfId="2" applyFont="1" applyBorder="1" applyProtection="1">
      <protection hidden="1"/>
    </xf>
    <xf numFmtId="9" fontId="33" fillId="0" borderId="26" xfId="2" applyNumberFormat="1" applyFont="1" applyBorder="1" applyAlignment="1" applyProtection="1">
      <alignment horizontal="center"/>
      <protection hidden="1"/>
    </xf>
    <xf numFmtId="0" fontId="42" fillId="0" borderId="22" xfId="2" applyFont="1" applyBorder="1" applyAlignment="1" applyProtection="1">
      <alignment horizontal="right"/>
      <protection hidden="1"/>
    </xf>
    <xf numFmtId="0" fontId="42" fillId="0" borderId="27" xfId="2" applyFont="1" applyBorder="1" applyAlignment="1" applyProtection="1">
      <alignment horizontal="right"/>
      <protection hidden="1"/>
    </xf>
    <xf numFmtId="37" fontId="42" fillId="0" borderId="29" xfId="3" quotePrefix="1" applyNumberFormat="1" applyFont="1" applyBorder="1">
      <alignment horizontal="right"/>
      <protection locked="0"/>
    </xf>
    <xf numFmtId="0" fontId="42" fillId="0" borderId="29" xfId="3" quotePrefix="1" applyNumberFormat="1" applyFont="1" applyBorder="1">
      <alignment horizontal="right"/>
      <protection locked="0"/>
    </xf>
    <xf numFmtId="0" fontId="42" fillId="0" borderId="23" xfId="0" applyFont="1" applyBorder="1" applyAlignment="1">
      <alignment horizontal="right"/>
    </xf>
    <xf numFmtId="0" fontId="33" fillId="0" borderId="23" xfId="0" applyFont="1" applyBorder="1" applyAlignment="1">
      <alignment horizontal="center"/>
    </xf>
    <xf numFmtId="9" fontId="33" fillId="0" borderId="26" xfId="0" applyNumberFormat="1" applyFont="1" applyBorder="1" applyAlignment="1">
      <alignment horizontal="center"/>
    </xf>
    <xf numFmtId="0" fontId="33" fillId="0" borderId="26" xfId="0" applyFont="1" applyBorder="1" applyAlignment="1">
      <alignment horizontal="center"/>
    </xf>
    <xf numFmtId="0" fontId="42" fillId="0" borderId="22" xfId="0" applyFont="1" applyBorder="1" applyAlignment="1">
      <alignment horizontal="right"/>
    </xf>
    <xf numFmtId="166" fontId="43" fillId="0" borderId="22" xfId="2" applyNumberFormat="1" applyFont="1" applyBorder="1" applyAlignment="1" applyProtection="1">
      <alignment horizontal="right"/>
      <protection hidden="1"/>
    </xf>
    <xf numFmtId="0" fontId="42" fillId="0" borderId="29" xfId="0" applyFont="1" applyBorder="1" applyAlignment="1">
      <alignment horizontal="right"/>
    </xf>
    <xf numFmtId="37" fontId="25" fillId="5" borderId="22" xfId="19" applyFont="1" applyFill="1" applyBorder="1" applyProtection="1">
      <protection hidden="1"/>
    </xf>
    <xf numFmtId="37" fontId="25" fillId="5" borderId="26" xfId="19" applyFont="1" applyFill="1" applyBorder="1" applyAlignment="1" applyProtection="1">
      <alignment horizontal="center"/>
      <protection hidden="1"/>
    </xf>
    <xf numFmtId="37" fontId="25" fillId="5" borderId="22" xfId="10" applyFont="1" applyFill="1" applyBorder="1" applyProtection="1">
      <protection hidden="1"/>
    </xf>
    <xf numFmtId="37" fontId="25" fillId="5" borderId="26" xfId="10" applyFont="1" applyFill="1" applyBorder="1" applyAlignment="1" applyProtection="1">
      <alignment horizontal="center"/>
      <protection hidden="1"/>
    </xf>
    <xf numFmtId="37" fontId="25" fillId="5" borderId="22" xfId="19" applyFont="1" applyFill="1" applyBorder="1" applyAlignment="1" applyProtection="1">
      <alignment horizontal="center"/>
      <protection hidden="1"/>
    </xf>
    <xf numFmtId="37" fontId="25" fillId="5" borderId="24" xfId="10" applyFont="1" applyFill="1" applyBorder="1" applyAlignment="1" applyProtection="1">
      <alignment horizontal="center"/>
      <protection hidden="1"/>
    </xf>
    <xf numFmtId="0" fontId="3" fillId="0" borderId="22" xfId="2" applyBorder="1" applyProtection="1">
      <protection hidden="1"/>
    </xf>
    <xf numFmtId="175" fontId="25" fillId="5" borderId="22" xfId="22" applyFont="1" applyFill="1" applyBorder="1" applyProtection="1">
      <protection hidden="1"/>
    </xf>
    <xf numFmtId="0" fontId="32" fillId="2" borderId="22" xfId="2" applyFont="1" applyFill="1" applyBorder="1" applyAlignment="1" applyProtection="1">
      <alignment horizontal="center" wrapText="1"/>
      <protection hidden="1"/>
    </xf>
    <xf numFmtId="0" fontId="42" fillId="2" borderId="22" xfId="2" applyFont="1" applyFill="1" applyBorder="1" applyAlignment="1" applyProtection="1">
      <alignment horizontal="center" wrapText="1"/>
      <protection hidden="1"/>
    </xf>
    <xf numFmtId="0" fontId="42" fillId="7" borderId="22" xfId="2" applyFont="1" applyFill="1" applyBorder="1" applyAlignment="1" applyProtection="1">
      <alignment horizontal="center" wrapText="1"/>
      <protection hidden="1"/>
    </xf>
    <xf numFmtId="0" fontId="32" fillId="7" borderId="22" xfId="2" applyFont="1" applyFill="1" applyBorder="1" applyAlignment="1" applyProtection="1">
      <alignment horizontal="center" wrapText="1"/>
      <protection hidden="1"/>
    </xf>
    <xf numFmtId="170" fontId="25" fillId="5" borderId="22" xfId="22" applyNumberFormat="1" applyFont="1" applyFill="1" applyBorder="1" applyAlignment="1" applyProtection="1">
      <alignment horizontal="center"/>
      <protection hidden="1"/>
    </xf>
    <xf numFmtId="183" fontId="32" fillId="5" borderId="22" xfId="2" applyNumberFormat="1" applyFont="1" applyFill="1" applyBorder="1" applyAlignment="1">
      <alignment horizontal="right"/>
    </xf>
    <xf numFmtId="184" fontId="32" fillId="0" borderId="22" xfId="2" applyNumberFormat="1" applyFont="1" applyBorder="1" applyAlignment="1" applyProtection="1">
      <alignment horizontal="right"/>
      <protection hidden="1"/>
    </xf>
    <xf numFmtId="0" fontId="32" fillId="5" borderId="22" xfId="2" applyFont="1" applyFill="1" applyBorder="1" applyAlignment="1" applyProtection="1">
      <alignment horizontal="right"/>
      <protection hidden="1"/>
    </xf>
    <xf numFmtId="0" fontId="25" fillId="5" borderId="28" xfId="2" applyFont="1" applyFill="1" applyBorder="1" applyProtection="1">
      <protection hidden="1"/>
    </xf>
    <xf numFmtId="184" fontId="32" fillId="5" borderId="22" xfId="2" applyNumberFormat="1" applyFont="1" applyFill="1" applyBorder="1" applyAlignment="1" applyProtection="1">
      <alignment horizontal="right"/>
      <protection hidden="1"/>
    </xf>
    <xf numFmtId="37" fontId="25" fillId="5" borderId="22" xfId="2" applyNumberFormat="1" applyFont="1" applyFill="1" applyBorder="1" applyAlignment="1" applyProtection="1">
      <alignment horizontal="center"/>
      <protection hidden="1"/>
    </xf>
    <xf numFmtId="184" fontId="42" fillId="0" borderId="22" xfId="2" applyNumberFormat="1" applyFont="1" applyBorder="1" applyAlignment="1" applyProtection="1">
      <alignment horizontal="right"/>
      <protection hidden="1"/>
    </xf>
    <xf numFmtId="170" fontId="25" fillId="0" borderId="22" xfId="22" applyNumberFormat="1" applyFont="1" applyFill="1" applyBorder="1" applyAlignment="1" applyProtection="1">
      <alignment horizontal="center"/>
      <protection hidden="1"/>
    </xf>
    <xf numFmtId="0" fontId="43" fillId="2" borderId="22" xfId="2" applyFont="1" applyFill="1" applyBorder="1" applyAlignment="1" applyProtection="1">
      <alignment horizontal="right"/>
      <protection locked="0" hidden="1"/>
    </xf>
    <xf numFmtId="0" fontId="25" fillId="5" borderId="22" xfId="2" applyFont="1" applyFill="1" applyBorder="1" applyProtection="1">
      <protection locked="0" hidden="1"/>
    </xf>
    <xf numFmtId="37" fontId="25" fillId="5" borderId="22" xfId="10" applyFont="1" applyFill="1" applyBorder="1" applyProtection="1">
      <protection locked="0" hidden="1"/>
    </xf>
    <xf numFmtId="170" fontId="25" fillId="5" borderId="22" xfId="13" applyNumberFormat="1" applyFont="1" applyFill="1" applyBorder="1" applyAlignment="1" applyProtection="1">
      <alignment horizontal="center"/>
      <protection locked="0" hidden="1"/>
    </xf>
    <xf numFmtId="0" fontId="32" fillId="15" borderId="26" xfId="9" applyFont="1" applyFill="1" applyBorder="1" applyAlignment="1" applyProtection="1">
      <alignment horizontal="center" wrapText="1"/>
      <protection hidden="1"/>
    </xf>
    <xf numFmtId="0" fontId="32" fillId="15" borderId="28" xfId="23" applyFont="1" applyFill="1" applyBorder="1" applyAlignment="1" applyProtection="1">
      <alignment wrapText="1"/>
      <protection hidden="1"/>
    </xf>
    <xf numFmtId="0" fontId="42" fillId="5" borderId="22" xfId="2" applyFont="1" applyFill="1" applyBorder="1" applyAlignment="1" applyProtection="1">
      <alignment horizontal="center" wrapText="1"/>
      <protection hidden="1"/>
    </xf>
    <xf numFmtId="0" fontId="32" fillId="5" borderId="22" xfId="9" applyFont="1" applyFill="1" applyBorder="1" applyAlignment="1" applyProtection="1">
      <alignment horizontal="center" wrapText="1"/>
      <protection hidden="1"/>
    </xf>
    <xf numFmtId="0" fontId="32" fillId="15" borderId="22" xfId="9" applyFont="1" applyFill="1" applyBorder="1" applyAlignment="1" applyProtection="1">
      <alignment horizontal="center" wrapText="1"/>
      <protection hidden="1"/>
    </xf>
    <xf numFmtId="0" fontId="32" fillId="15" borderId="22" xfId="23" applyFont="1" applyFill="1" applyBorder="1" applyAlignment="1" applyProtection="1">
      <alignment horizontal="center" wrapText="1"/>
      <protection hidden="1"/>
    </xf>
    <xf numFmtId="0" fontId="32" fillId="5" borderId="22" xfId="9" applyFont="1" applyFill="1" applyBorder="1" applyAlignment="1" applyProtection="1">
      <alignment wrapText="1"/>
      <protection hidden="1"/>
    </xf>
    <xf numFmtId="0" fontId="32" fillId="15" borderId="28" xfId="23" applyFont="1" applyFill="1" applyBorder="1" applyAlignment="1" applyProtection="1">
      <alignment horizontal="center" wrapText="1"/>
      <protection hidden="1"/>
    </xf>
    <xf numFmtId="175" fontId="33" fillId="5" borderId="22" xfId="22" applyFont="1" applyFill="1" applyBorder="1" applyProtection="1">
      <protection hidden="1"/>
    </xf>
    <xf numFmtId="37" fontId="33" fillId="5" borderId="22" xfId="19" applyFont="1" applyFill="1" applyBorder="1" applyProtection="1">
      <protection hidden="1"/>
    </xf>
    <xf numFmtId="170" fontId="33" fillId="5" borderId="22" xfId="22" applyNumberFormat="1" applyFont="1" applyFill="1" applyBorder="1" applyAlignment="1" applyProtection="1">
      <alignment horizontal="center"/>
      <protection hidden="1"/>
    </xf>
    <xf numFmtId="183" fontId="42" fillId="5" borderId="22" xfId="2" applyNumberFormat="1" applyFont="1" applyFill="1" applyBorder="1" applyAlignment="1">
      <alignment horizontal="right"/>
    </xf>
    <xf numFmtId="183" fontId="32" fillId="5" borderId="22" xfId="9" applyNumberFormat="1" applyFont="1" applyFill="1" applyBorder="1" applyAlignment="1">
      <alignment horizontal="right"/>
    </xf>
    <xf numFmtId="0" fontId="42" fillId="5" borderId="22" xfId="2" applyFont="1" applyFill="1" applyBorder="1" applyAlignment="1" applyProtection="1">
      <alignment horizontal="right"/>
      <protection hidden="1"/>
    </xf>
    <xf numFmtId="0" fontId="33" fillId="5" borderId="28" xfId="2" applyFont="1" applyFill="1" applyBorder="1" applyProtection="1">
      <protection hidden="1"/>
    </xf>
    <xf numFmtId="184" fontId="42" fillId="5" borderId="22" xfId="2" applyNumberFormat="1" applyFont="1" applyFill="1" applyBorder="1" applyAlignment="1" applyProtection="1">
      <alignment horizontal="right"/>
      <protection hidden="1"/>
    </xf>
    <xf numFmtId="184" fontId="32" fillId="5" borderId="22" xfId="9" applyNumberFormat="1" applyFont="1" applyFill="1" applyBorder="1" applyAlignment="1" applyProtection="1">
      <alignment horizontal="right"/>
      <protection hidden="1"/>
    </xf>
    <xf numFmtId="0" fontId="25" fillId="5" borderId="28" xfId="9" applyFont="1" applyFill="1" applyBorder="1" applyProtection="1">
      <protection hidden="1"/>
    </xf>
    <xf numFmtId="37" fontId="33" fillId="5" borderId="22" xfId="2" applyNumberFormat="1" applyFont="1" applyFill="1" applyBorder="1" applyAlignment="1" applyProtection="1">
      <alignment horizontal="center"/>
      <protection hidden="1"/>
    </xf>
    <xf numFmtId="0" fontId="3" fillId="5" borderId="22" xfId="9" applyFill="1" applyBorder="1" applyAlignment="1" applyProtection="1">
      <alignment horizontal="right"/>
      <protection hidden="1"/>
    </xf>
    <xf numFmtId="0" fontId="25" fillId="15" borderId="28" xfId="9" applyFont="1" applyFill="1" applyBorder="1" applyProtection="1">
      <protection hidden="1"/>
    </xf>
    <xf numFmtId="184" fontId="3" fillId="5" borderId="22" xfId="9" applyNumberFormat="1" applyFill="1" applyBorder="1" applyAlignment="1" applyProtection="1">
      <alignment horizontal="right"/>
      <protection hidden="1"/>
    </xf>
    <xf numFmtId="170" fontId="33" fillId="0" borderId="22" xfId="22" applyNumberFormat="1" applyFont="1" applyFill="1" applyBorder="1" applyAlignment="1" applyProtection="1">
      <alignment horizontal="center"/>
      <protection hidden="1"/>
    </xf>
    <xf numFmtId="0" fontId="33" fillId="8" borderId="28" xfId="2" applyFont="1" applyFill="1" applyBorder="1" applyProtection="1">
      <protection hidden="1"/>
    </xf>
    <xf numFmtId="0" fontId="43" fillId="0" borderId="22" xfId="2" applyFont="1" applyBorder="1" applyAlignment="1" applyProtection="1">
      <alignment horizontal="right"/>
      <protection locked="0" hidden="1"/>
    </xf>
    <xf numFmtId="0" fontId="33" fillId="5" borderId="22" xfId="2" applyFont="1" applyFill="1" applyBorder="1" applyProtection="1">
      <protection locked="0" hidden="1"/>
    </xf>
    <xf numFmtId="37" fontId="33" fillId="5" borderId="22" xfId="10" applyFont="1" applyFill="1" applyBorder="1" applyProtection="1">
      <protection locked="0" hidden="1"/>
    </xf>
    <xf numFmtId="170" fontId="33" fillId="5" borderId="22" xfId="13" applyNumberFormat="1" applyFont="1" applyFill="1" applyBorder="1" applyAlignment="1" applyProtection="1">
      <alignment horizontal="center"/>
      <protection locked="0" hidden="1"/>
    </xf>
    <xf numFmtId="37" fontId="33" fillId="0" borderId="22" xfId="19" applyFont="1" applyFill="1" applyBorder="1" applyAlignment="1" applyProtection="1">
      <alignment horizontal="center"/>
      <protection hidden="1"/>
    </xf>
    <xf numFmtId="0" fontId="42" fillId="0" borderId="26" xfId="9" applyFont="1" applyBorder="1" applyAlignment="1" applyProtection="1">
      <alignment horizontal="center" wrapText="1"/>
      <protection hidden="1"/>
    </xf>
    <xf numFmtId="0" fontId="42" fillId="0" borderId="28" xfId="23" applyFont="1" applyBorder="1" applyAlignment="1" applyProtection="1">
      <alignment wrapText="1"/>
      <protection hidden="1"/>
    </xf>
    <xf numFmtId="0" fontId="42" fillId="0" borderId="22" xfId="23" applyFont="1" applyBorder="1" applyAlignment="1" applyProtection="1">
      <alignment horizontal="center" wrapText="1"/>
      <protection hidden="1"/>
    </xf>
    <xf numFmtId="0" fontId="42" fillId="0" borderId="28" xfId="23" applyFont="1" applyBorder="1" applyAlignment="1" applyProtection="1">
      <alignment horizontal="center" wrapText="1"/>
      <protection hidden="1"/>
    </xf>
    <xf numFmtId="183" fontId="42" fillId="5" borderId="22" xfId="9" applyNumberFormat="1" applyFont="1" applyFill="1" applyBorder="1" applyAlignment="1">
      <alignment horizontal="right"/>
    </xf>
    <xf numFmtId="184" fontId="42" fillId="5" borderId="22" xfId="9" applyNumberFormat="1" applyFont="1" applyFill="1" applyBorder="1" applyAlignment="1" applyProtection="1">
      <alignment horizontal="right"/>
      <protection hidden="1"/>
    </xf>
    <xf numFmtId="184" fontId="43" fillId="5" borderId="22" xfId="9" applyNumberFormat="1" applyFont="1" applyFill="1" applyBorder="1" applyAlignment="1" applyProtection="1">
      <alignment horizontal="right"/>
      <protection hidden="1"/>
    </xf>
    <xf numFmtId="0" fontId="33" fillId="5" borderId="28" xfId="9" applyFont="1" applyFill="1" applyBorder="1" applyProtection="1">
      <protection hidden="1"/>
    </xf>
    <xf numFmtId="0" fontId="43" fillId="5" borderId="22" xfId="9" applyFont="1" applyFill="1" applyBorder="1" applyAlignment="1" applyProtection="1">
      <alignment horizontal="right"/>
      <protection hidden="1"/>
    </xf>
    <xf numFmtId="37" fontId="33" fillId="5" borderId="22" xfId="19" applyFont="1" applyFill="1" applyBorder="1" applyAlignment="1" applyProtection="1">
      <alignment horizontal="center"/>
      <protection hidden="1"/>
    </xf>
    <xf numFmtId="0" fontId="32" fillId="5" borderId="22" xfId="2" applyFont="1" applyFill="1" applyBorder="1" applyAlignment="1" applyProtection="1">
      <alignment horizontal="center" wrapText="1"/>
      <protection hidden="1"/>
    </xf>
    <xf numFmtId="0" fontId="25" fillId="0" borderId="22" xfId="2" applyFont="1" applyBorder="1" applyProtection="1">
      <protection hidden="1"/>
    </xf>
    <xf numFmtId="37" fontId="25" fillId="0" borderId="22" xfId="2" applyNumberFormat="1" applyFont="1" applyBorder="1" applyAlignment="1" applyProtection="1">
      <alignment horizontal="center"/>
      <protection hidden="1"/>
    </xf>
    <xf numFmtId="0" fontId="43" fillId="5" borderId="22" xfId="2" applyFont="1" applyFill="1" applyBorder="1" applyProtection="1">
      <protection hidden="1"/>
    </xf>
    <xf numFmtId="172" fontId="33" fillId="5" borderId="22" xfId="22" applyNumberFormat="1" applyFont="1" applyFill="1" applyBorder="1" applyAlignment="1" applyProtection="1">
      <alignment horizontal="center"/>
      <protection hidden="1"/>
    </xf>
    <xf numFmtId="0" fontId="33" fillId="0" borderId="22" xfId="2" applyFont="1" applyBorder="1" applyAlignment="1" applyProtection="1">
      <alignment horizontal="left" wrapText="1"/>
      <protection hidden="1"/>
    </xf>
    <xf numFmtId="37" fontId="33" fillId="0" borderId="22" xfId="2" applyNumberFormat="1" applyFont="1" applyBorder="1" applyAlignment="1" applyProtection="1">
      <alignment horizontal="center"/>
      <protection hidden="1"/>
    </xf>
    <xf numFmtId="0" fontId="33" fillId="5" borderId="29" xfId="2" applyFont="1" applyFill="1" applyBorder="1" applyProtection="1">
      <protection locked="0" hidden="1"/>
    </xf>
    <xf numFmtId="37" fontId="33" fillId="5" borderId="29" xfId="10" applyFont="1" applyFill="1" applyBorder="1" applyProtection="1">
      <protection locked="0" hidden="1"/>
    </xf>
    <xf numFmtId="170" fontId="33" fillId="5" borderId="29" xfId="13" applyNumberFormat="1" applyFont="1" applyFill="1" applyBorder="1" applyAlignment="1" applyProtection="1">
      <alignment horizontal="center"/>
      <protection locked="0" hidden="1"/>
    </xf>
    <xf numFmtId="0" fontId="32" fillId="0" borderId="28" xfId="2" applyFont="1" applyBorder="1" applyAlignment="1" applyProtection="1">
      <alignment horizontal="center"/>
      <protection hidden="1"/>
    </xf>
    <xf numFmtId="175" fontId="33" fillId="5" borderId="22" xfId="13" applyFont="1" applyFill="1" applyBorder="1" applyProtection="1">
      <protection hidden="1"/>
    </xf>
    <xf numFmtId="0" fontId="33" fillId="5" borderId="28" xfId="2" applyFont="1" applyFill="1" applyBorder="1" applyProtection="1">
      <protection locked="0" hidden="1"/>
    </xf>
    <xf numFmtId="37" fontId="77" fillId="0" borderId="22" xfId="10" applyFont="1" applyFill="1" applyBorder="1" applyAlignment="1" applyProtection="1">
      <alignment horizontal="center"/>
      <protection locked="0" hidden="1"/>
    </xf>
    <xf numFmtId="37" fontId="77" fillId="5" borderId="22" xfId="2" applyNumberFormat="1" applyFont="1" applyFill="1" applyBorder="1" applyAlignment="1" applyProtection="1">
      <alignment horizontal="center"/>
      <protection locked="0" hidden="1"/>
    </xf>
    <xf numFmtId="37" fontId="33" fillId="5" borderId="22" xfId="2" applyNumberFormat="1" applyFont="1" applyFill="1" applyBorder="1" applyAlignment="1" applyProtection="1">
      <alignment horizontal="center"/>
      <protection locked="0" hidden="1"/>
    </xf>
    <xf numFmtId="37" fontId="33" fillId="5" borderId="22" xfId="10" applyFont="1" applyFill="1" applyBorder="1" applyProtection="1">
      <protection hidden="1"/>
    </xf>
    <xf numFmtId="37" fontId="33" fillId="0" borderId="22" xfId="10" applyFont="1" applyFill="1" applyBorder="1" applyProtection="1">
      <protection hidden="1"/>
    </xf>
    <xf numFmtId="172" fontId="33" fillId="5" borderId="22" xfId="13" applyNumberFormat="1" applyFont="1" applyFill="1" applyBorder="1" applyAlignment="1" applyProtection="1">
      <alignment horizontal="center"/>
      <protection hidden="1"/>
    </xf>
    <xf numFmtId="0" fontId="42" fillId="0" borderId="26" xfId="2" applyFont="1" applyBorder="1" applyAlignment="1" applyProtection="1">
      <alignment horizontal="center"/>
      <protection hidden="1"/>
    </xf>
    <xf numFmtId="37" fontId="33" fillId="0" borderId="22" xfId="19" applyFont="1" applyFill="1" applyBorder="1" applyAlignment="1" applyProtection="1">
      <alignment horizontal="center"/>
      <protection locked="0" hidden="1"/>
    </xf>
    <xf numFmtId="170" fontId="33" fillId="5" borderId="26" xfId="13" applyNumberFormat="1" applyFont="1" applyFill="1" applyBorder="1" applyAlignment="1" applyProtection="1">
      <alignment horizontal="center"/>
      <protection locked="0" hidden="1"/>
    </xf>
    <xf numFmtId="172" fontId="33" fillId="5" borderId="22" xfId="2" applyNumberFormat="1" applyFont="1" applyFill="1" applyBorder="1" applyAlignment="1" applyProtection="1">
      <alignment horizontal="center"/>
      <protection hidden="1"/>
    </xf>
    <xf numFmtId="176" fontId="33" fillId="0" borderId="22" xfId="22" applyNumberFormat="1" applyFont="1" applyBorder="1" applyProtection="1">
      <protection hidden="1"/>
    </xf>
    <xf numFmtId="185" fontId="33" fillId="0" borderId="22" xfId="22" applyNumberFormat="1" applyFont="1" applyBorder="1" applyProtection="1">
      <protection hidden="1"/>
    </xf>
    <xf numFmtId="176" fontId="33" fillId="0" borderId="22" xfId="13" applyNumberFormat="1" applyFont="1" applyFill="1" applyBorder="1" applyProtection="1">
      <protection hidden="1"/>
    </xf>
    <xf numFmtId="185" fontId="33" fillId="0" borderId="22" xfId="22" applyNumberFormat="1" applyFont="1" applyFill="1" applyBorder="1" applyAlignment="1" applyProtection="1">
      <alignment horizontal="right"/>
      <protection hidden="1"/>
    </xf>
    <xf numFmtId="37" fontId="33" fillId="0" borderId="26" xfId="19" applyFont="1" applyFill="1" applyBorder="1" applyAlignment="1" applyProtection="1">
      <alignment horizontal="center"/>
      <protection hidden="1"/>
    </xf>
    <xf numFmtId="185" fontId="33" fillId="0" borderId="22" xfId="22" applyNumberFormat="1" applyFont="1" applyFill="1" applyBorder="1" applyProtection="1">
      <protection hidden="1"/>
    </xf>
    <xf numFmtId="176" fontId="33" fillId="0" borderId="22" xfId="22" applyNumberFormat="1" applyFont="1" applyFill="1" applyBorder="1" applyProtection="1">
      <protection hidden="1"/>
    </xf>
    <xf numFmtId="37" fontId="33" fillId="5" borderId="26" xfId="19" applyFont="1" applyFill="1" applyBorder="1" applyAlignment="1" applyProtection="1">
      <protection hidden="1"/>
    </xf>
    <xf numFmtId="186" fontId="33" fillId="0" borderId="22" xfId="22" applyNumberFormat="1" applyFont="1" applyFill="1" applyBorder="1" applyProtection="1">
      <protection hidden="1"/>
    </xf>
    <xf numFmtId="186" fontId="33" fillId="0" borderId="22" xfId="22" applyNumberFormat="1" applyFont="1" applyBorder="1" applyProtection="1">
      <protection hidden="1"/>
    </xf>
    <xf numFmtId="0" fontId="42" fillId="8" borderId="22" xfId="2" applyFont="1" applyFill="1" applyBorder="1" applyAlignment="1" applyProtection="1">
      <alignment horizontal="center" wrapText="1"/>
      <protection hidden="1"/>
    </xf>
    <xf numFmtId="175" fontId="33" fillId="5" borderId="26" xfId="22" applyFont="1" applyFill="1" applyBorder="1" applyProtection="1">
      <protection hidden="1"/>
    </xf>
    <xf numFmtId="175" fontId="33" fillId="5" borderId="28" xfId="22" applyFont="1" applyFill="1" applyBorder="1" applyProtection="1">
      <protection hidden="1"/>
    </xf>
    <xf numFmtId="0" fontId="43" fillId="0" borderId="22" xfId="2" applyFont="1" applyBorder="1" applyProtection="1">
      <protection hidden="1"/>
    </xf>
    <xf numFmtId="172" fontId="33" fillId="4" borderId="22" xfId="22" applyNumberFormat="1" applyFont="1" applyFill="1" applyBorder="1" applyAlignment="1" applyProtection="1">
      <alignment horizontal="center"/>
      <protection hidden="1"/>
    </xf>
    <xf numFmtId="170" fontId="33" fillId="4" borderId="22" xfId="22" applyNumberFormat="1" applyFont="1" applyFill="1" applyBorder="1" applyAlignment="1" applyProtection="1">
      <alignment horizontal="center"/>
      <protection hidden="1"/>
    </xf>
    <xf numFmtId="172" fontId="33" fillId="4" borderId="26" xfId="22" applyNumberFormat="1" applyFont="1" applyFill="1" applyBorder="1" applyAlignment="1" applyProtection="1">
      <alignment horizontal="center"/>
      <protection hidden="1"/>
    </xf>
    <xf numFmtId="172" fontId="33" fillId="4" borderId="28" xfId="22" applyNumberFormat="1" applyFont="1" applyFill="1" applyBorder="1" applyAlignment="1" applyProtection="1">
      <alignment horizontal="center"/>
      <protection hidden="1"/>
    </xf>
    <xf numFmtId="0" fontId="42" fillId="0" borderId="22" xfId="0" applyFont="1" applyBorder="1" applyAlignment="1" applyProtection="1">
      <alignment horizontal="center" wrapText="1"/>
      <protection hidden="1"/>
    </xf>
    <xf numFmtId="0" fontId="32" fillId="0" borderId="22" xfId="23" applyFont="1" applyBorder="1" applyAlignment="1" applyProtection="1">
      <alignment horizontal="center" wrapText="1"/>
      <protection hidden="1"/>
    </xf>
    <xf numFmtId="172" fontId="25" fillId="5" borderId="22" xfId="22" applyNumberFormat="1" applyFont="1" applyFill="1" applyBorder="1" applyAlignment="1" applyProtection="1">
      <alignment horizontal="center"/>
      <protection hidden="1"/>
    </xf>
    <xf numFmtId="181" fontId="32" fillId="0" borderId="22" xfId="5" quotePrefix="1" applyNumberFormat="1" applyFont="1" applyBorder="1">
      <alignment horizontal="right"/>
      <protection locked="0"/>
    </xf>
    <xf numFmtId="0" fontId="42" fillId="0" borderId="24" xfId="2" applyFont="1" applyBorder="1" applyAlignment="1" applyProtection="1">
      <alignment horizontal="center" wrapText="1"/>
      <protection hidden="1"/>
    </xf>
    <xf numFmtId="0" fontId="42" fillId="0" borderId="22" xfId="2" applyFont="1" applyBorder="1" applyAlignment="1" applyProtection="1">
      <alignment wrapText="1"/>
      <protection hidden="1"/>
    </xf>
    <xf numFmtId="172" fontId="33" fillId="0" borderId="22" xfId="22" applyNumberFormat="1" applyFont="1" applyFill="1" applyBorder="1" applyAlignment="1" applyProtection="1">
      <alignment horizontal="center"/>
      <protection hidden="1"/>
    </xf>
    <xf numFmtId="175" fontId="25" fillId="5" borderId="26" xfId="22" applyFont="1" applyFill="1" applyBorder="1" applyProtection="1">
      <protection hidden="1"/>
    </xf>
    <xf numFmtId="0" fontId="32" fillId="5" borderId="26" xfId="2" applyFont="1" applyFill="1" applyBorder="1" applyAlignment="1" applyProtection="1">
      <alignment horizontal="right"/>
      <protection hidden="1"/>
    </xf>
    <xf numFmtId="175" fontId="25" fillId="5" borderId="22" xfId="13" applyFont="1" applyFill="1" applyBorder="1" applyProtection="1">
      <protection hidden="1"/>
    </xf>
    <xf numFmtId="37" fontId="42" fillId="0" borderId="26" xfId="27" applyFont="1" applyFill="1" applyBorder="1" applyAlignment="1" applyProtection="1">
      <alignment horizontal="center"/>
      <protection locked="0"/>
    </xf>
    <xf numFmtId="37" fontId="42" fillId="0" borderId="28" xfId="27" applyFont="1" applyFill="1" applyBorder="1" applyAlignment="1" applyProtection="1">
      <alignment horizontal="center"/>
      <protection locked="0"/>
    </xf>
    <xf numFmtId="170" fontId="33" fillId="5" borderId="26" xfId="10" applyNumberFormat="1" applyFont="1" applyFill="1" applyBorder="1" applyAlignment="1" applyProtection="1">
      <alignment horizontal="center"/>
      <protection hidden="1"/>
    </xf>
    <xf numFmtId="170" fontId="33" fillId="5" borderId="28" xfId="10" applyNumberFormat="1" applyFont="1" applyFill="1" applyBorder="1" applyAlignment="1" applyProtection="1">
      <alignment horizontal="center"/>
      <protection hidden="1"/>
    </xf>
    <xf numFmtId="0" fontId="32" fillId="0" borderId="26" xfId="23" applyFont="1" applyBorder="1" applyAlignment="1" applyProtection="1">
      <alignment horizontal="center" wrapText="1"/>
      <protection hidden="1"/>
    </xf>
    <xf numFmtId="0" fontId="32" fillId="0" borderId="28" xfId="23" applyFont="1" applyBorder="1" applyAlignment="1" applyProtection="1">
      <alignment horizontal="center" wrapText="1"/>
      <protection hidden="1"/>
    </xf>
    <xf numFmtId="0" fontId="32" fillId="5" borderId="22" xfId="0" applyFont="1" applyFill="1" applyBorder="1" applyAlignment="1" applyProtection="1">
      <alignment horizontal="center" wrapText="1"/>
      <protection hidden="1"/>
    </xf>
    <xf numFmtId="183" fontId="32" fillId="5" borderId="22" xfId="0" applyNumberFormat="1" applyFont="1" applyFill="1" applyBorder="1" applyAlignment="1">
      <alignment horizontal="right"/>
    </xf>
    <xf numFmtId="184" fontId="32" fillId="5" borderId="22" xfId="0" applyNumberFormat="1" applyFont="1" applyFill="1" applyBorder="1" applyAlignment="1" applyProtection="1">
      <alignment horizontal="right"/>
      <protection hidden="1"/>
    </xf>
    <xf numFmtId="0" fontId="52" fillId="5" borderId="22" xfId="0" applyFont="1" applyFill="1" applyBorder="1" applyAlignment="1" applyProtection="1">
      <alignment horizontal="right"/>
      <protection hidden="1"/>
    </xf>
    <xf numFmtId="37" fontId="42" fillId="0" borderId="26" xfId="11" applyFont="1" applyFill="1" applyBorder="1" applyProtection="1">
      <alignment horizontal="right"/>
      <protection locked="0"/>
    </xf>
    <xf numFmtId="37" fontId="42" fillId="0" borderId="28" xfId="11" applyFont="1" applyFill="1" applyBorder="1" applyProtection="1">
      <alignment horizontal="right"/>
      <protection locked="0"/>
    </xf>
    <xf numFmtId="0" fontId="32" fillId="0" borderId="22" xfId="0" applyFont="1" applyBorder="1" applyAlignment="1" applyProtection="1">
      <alignment wrapText="1"/>
      <protection hidden="1"/>
    </xf>
    <xf numFmtId="37" fontId="32" fillId="0" borderId="26" xfId="7" quotePrefix="1" applyBorder="1">
      <alignment horizontal="right"/>
      <protection locked="0"/>
    </xf>
    <xf numFmtId="37" fontId="32" fillId="0" borderId="26" xfId="11" quotePrefix="1" applyFill="1" applyBorder="1" applyProtection="1">
      <alignment horizontal="right"/>
      <protection locked="0"/>
    </xf>
    <xf numFmtId="37" fontId="32" fillId="0" borderId="26" xfId="11" applyFill="1" applyBorder="1" applyProtection="1">
      <alignment horizontal="right"/>
      <protection locked="0"/>
    </xf>
    <xf numFmtId="37" fontId="32" fillId="0" borderId="28" xfId="11" applyFill="1" applyBorder="1" applyProtection="1">
      <alignment horizontal="right"/>
      <protection locked="0"/>
    </xf>
    <xf numFmtId="37" fontId="32" fillId="0" borderId="27" xfId="11" applyFill="1" applyBorder="1" applyProtection="1">
      <alignment horizontal="right"/>
      <protection locked="0"/>
    </xf>
    <xf numFmtId="0" fontId="42" fillId="5" borderId="22" xfId="0" applyFont="1" applyFill="1" applyBorder="1" applyAlignment="1" applyProtection="1">
      <alignment horizontal="center" wrapText="1"/>
      <protection hidden="1"/>
    </xf>
    <xf numFmtId="0" fontId="42" fillId="3" borderId="22" xfId="23" applyFont="1" applyFill="1" applyBorder="1" applyAlignment="1" applyProtection="1">
      <alignment horizontal="center" wrapText="1"/>
      <protection hidden="1"/>
    </xf>
    <xf numFmtId="37" fontId="42" fillId="0" borderId="22" xfId="5" quotePrefix="1" applyNumberFormat="1" applyFont="1" applyBorder="1">
      <alignment horizontal="right"/>
      <protection locked="0"/>
    </xf>
    <xf numFmtId="181" fontId="42" fillId="0" borderId="22" xfId="5" quotePrefix="1" applyNumberFormat="1" applyFont="1" applyBorder="1">
      <alignment horizontal="right"/>
      <protection locked="0"/>
    </xf>
    <xf numFmtId="183" fontId="42" fillId="5" borderId="22" xfId="0" applyNumberFormat="1" applyFont="1" applyFill="1" applyBorder="1" applyAlignment="1">
      <alignment horizontal="right"/>
    </xf>
    <xf numFmtId="184" fontId="42" fillId="5" borderId="22" xfId="0" applyNumberFormat="1" applyFont="1" applyFill="1" applyBorder="1" applyAlignment="1" applyProtection="1">
      <alignment horizontal="right"/>
      <protection hidden="1"/>
    </xf>
    <xf numFmtId="0" fontId="1" fillId="5" borderId="22" xfId="0" applyFont="1" applyFill="1" applyBorder="1" applyAlignment="1" applyProtection="1">
      <alignment horizontal="right"/>
      <protection hidden="1"/>
    </xf>
    <xf numFmtId="0" fontId="33" fillId="0" borderId="22" xfId="2" applyFont="1" applyBorder="1" applyProtection="1">
      <protection locked="0" hidden="1"/>
    </xf>
    <xf numFmtId="0" fontId="42" fillId="0" borderId="26" xfId="2" applyFont="1" applyBorder="1" applyAlignment="1" applyProtection="1">
      <alignment horizontal="center" vertical="center" wrapText="1"/>
      <protection hidden="1"/>
    </xf>
    <xf numFmtId="0" fontId="0" fillId="0" borderId="27" xfId="0" applyBorder="1" applyAlignment="1">
      <alignment horizontal="center"/>
    </xf>
    <xf numFmtId="0" fontId="0" fillId="0" borderId="28" xfId="0" applyBorder="1" applyAlignment="1">
      <alignment horizontal="center"/>
    </xf>
    <xf numFmtId="0" fontId="33" fillId="5" borderId="22" xfId="0" applyFont="1" applyFill="1" applyBorder="1" applyProtection="1">
      <protection hidden="1"/>
    </xf>
    <xf numFmtId="0" fontId="33" fillId="0" borderId="22" xfId="33" applyFont="1" applyBorder="1" applyAlignment="1" applyProtection="1">
      <alignment horizontal="center" wrapText="1"/>
      <protection hidden="1"/>
    </xf>
    <xf numFmtId="0" fontId="22" fillId="0" borderId="22" xfId="2" applyFont="1" applyBorder="1" applyAlignment="1" applyProtection="1">
      <alignment horizontal="right"/>
      <protection hidden="1"/>
    </xf>
    <xf numFmtId="166" fontId="33" fillId="0" borderId="22" xfId="2" applyNumberFormat="1" applyFont="1" applyBorder="1" applyAlignment="1" applyProtection="1">
      <alignment horizontal="center"/>
      <protection hidden="1"/>
    </xf>
    <xf numFmtId="0" fontId="25" fillId="5" borderId="22" xfId="2" applyFont="1" applyFill="1" applyBorder="1" applyAlignment="1" applyProtection="1">
      <alignment horizontal="right"/>
      <protection hidden="1"/>
    </xf>
    <xf numFmtId="0" fontId="32" fillId="0" borderId="22" xfId="2" applyFont="1" applyBorder="1" applyAlignment="1" applyProtection="1">
      <alignment horizontal="right"/>
      <protection locked="0"/>
    </xf>
    <xf numFmtId="185" fontId="25" fillId="0" borderId="22" xfId="2" applyNumberFormat="1" applyFont="1" applyBorder="1" applyProtection="1">
      <protection hidden="1"/>
    </xf>
    <xf numFmtId="0" fontId="25" fillId="0" borderId="27" xfId="2" applyFont="1" applyBorder="1" applyAlignment="1" applyProtection="1">
      <alignment horizontal="right"/>
      <protection hidden="1"/>
    </xf>
    <xf numFmtId="37" fontId="32" fillId="0" borderId="27" xfId="7" applyBorder="1">
      <alignment horizontal="right"/>
      <protection locked="0"/>
    </xf>
    <xf numFmtId="185" fontId="33" fillId="0" borderId="22" xfId="2" applyNumberFormat="1" applyFont="1" applyBorder="1" applyProtection="1">
      <protection hidden="1"/>
    </xf>
    <xf numFmtId="37" fontId="33" fillId="0" borderId="22" xfId="10" applyFont="1" applyFill="1" applyBorder="1" applyProtection="1">
      <protection locked="0" hidden="1"/>
    </xf>
    <xf numFmtId="170" fontId="25" fillId="0" borderId="22" xfId="13" applyNumberFormat="1" applyFont="1" applyFill="1" applyBorder="1" applyAlignment="1" applyProtection="1">
      <alignment horizontal="center"/>
      <protection locked="0" hidden="1"/>
    </xf>
    <xf numFmtId="37" fontId="32" fillId="8" borderId="26" xfId="27" applyFill="1" applyBorder="1" applyProtection="1">
      <alignment horizontal="right"/>
      <protection locked="0"/>
    </xf>
    <xf numFmtId="0" fontId="25" fillId="0" borderId="28" xfId="2" applyFont="1" applyBorder="1" applyProtection="1">
      <protection hidden="1"/>
    </xf>
    <xf numFmtId="37" fontId="32" fillId="0" borderId="22" xfId="35" quotePrefix="1" applyNumberFormat="1" applyFont="1" applyBorder="1">
      <alignment horizontal="right"/>
      <protection locked="0"/>
    </xf>
    <xf numFmtId="172" fontId="25" fillId="0" borderId="22" xfId="2" applyNumberFormat="1" applyFont="1" applyBorder="1" applyAlignment="1" applyProtection="1">
      <alignment horizontal="center"/>
      <protection hidden="1"/>
    </xf>
    <xf numFmtId="185" fontId="25" fillId="0" borderId="22" xfId="2" applyNumberFormat="1" applyFont="1" applyBorder="1" applyAlignment="1" applyProtection="1">
      <alignment horizontal="right"/>
      <protection hidden="1"/>
    </xf>
    <xf numFmtId="0" fontId="25" fillId="0" borderId="27" xfId="2" applyFont="1" applyBorder="1" applyAlignment="1" applyProtection="1">
      <alignment horizontal="center" wrapText="1"/>
      <protection hidden="1"/>
    </xf>
    <xf numFmtId="0" fontId="14" fillId="5" borderId="22" xfId="2" applyFont="1" applyFill="1" applyBorder="1" applyAlignment="1" applyProtection="1">
      <alignment horizontal="center"/>
      <protection hidden="1"/>
    </xf>
    <xf numFmtId="37" fontId="79" fillId="6" borderId="22" xfId="3" quotePrefix="1" applyNumberFormat="1" applyFont="1" applyFill="1" applyBorder="1">
      <alignment horizontal="right"/>
      <protection locked="0"/>
    </xf>
    <xf numFmtId="0" fontId="32" fillId="0" borderId="22" xfId="2" applyFont="1" applyBorder="1" applyProtection="1">
      <protection hidden="1"/>
    </xf>
    <xf numFmtId="0" fontId="32" fillId="0" borderId="24" xfId="2" applyFont="1" applyBorder="1" applyProtection="1">
      <protection hidden="1"/>
    </xf>
    <xf numFmtId="0" fontId="32" fillId="0" borderId="25" xfId="2" applyFont="1" applyBorder="1" applyProtection="1">
      <protection hidden="1"/>
    </xf>
    <xf numFmtId="0" fontId="32" fillId="6" borderId="22" xfId="2" applyFont="1" applyFill="1" applyBorder="1" applyAlignment="1" applyProtection="1">
      <alignment horizontal="center"/>
      <protection hidden="1"/>
    </xf>
    <xf numFmtId="0" fontId="32" fillId="0" borderId="22" xfId="2" applyFont="1" applyBorder="1" applyAlignment="1" applyProtection="1">
      <alignment horizontal="right"/>
      <protection hidden="1"/>
    </xf>
    <xf numFmtId="0" fontId="32" fillId="0" borderId="22" xfId="0" applyFont="1" applyBorder="1" applyAlignment="1">
      <alignment horizontal="right"/>
    </xf>
    <xf numFmtId="0" fontId="32" fillId="0" borderId="22" xfId="3" applyNumberFormat="1" applyFont="1" applyBorder="1">
      <alignment horizontal="right"/>
      <protection locked="0"/>
    </xf>
    <xf numFmtId="171" fontId="40" fillId="0" borderId="0" xfId="2" applyNumberFormat="1" applyFont="1" applyProtection="1">
      <protection hidden="1"/>
    </xf>
    <xf numFmtId="171" fontId="40" fillId="0" borderId="0" xfId="2" applyNumberFormat="1" applyFont="1" applyAlignment="1" applyProtection="1">
      <alignment wrapText="1"/>
      <protection hidden="1"/>
    </xf>
    <xf numFmtId="166" fontId="33" fillId="3" borderId="0" xfId="2" applyNumberFormat="1" applyFont="1" applyFill="1" applyAlignment="1" applyProtection="1">
      <alignment horizontal="right"/>
      <protection hidden="1"/>
    </xf>
    <xf numFmtId="0" fontId="22" fillId="3" borderId="0" xfId="2" applyFont="1" applyFill="1" applyAlignment="1" applyProtection="1">
      <alignment horizontal="right"/>
      <protection hidden="1"/>
    </xf>
    <xf numFmtId="0" fontId="14" fillId="3" borderId="0" xfId="2" applyFont="1" applyFill="1" applyAlignment="1" applyProtection="1">
      <alignment horizontal="right"/>
      <protection hidden="1"/>
    </xf>
    <xf numFmtId="0" fontId="3" fillId="3" borderId="0" xfId="2" applyFill="1" applyProtection="1">
      <protection hidden="1"/>
    </xf>
    <xf numFmtId="0" fontId="14" fillId="2" borderId="0" xfId="2" applyFont="1" applyFill="1" applyAlignment="1" applyProtection="1">
      <alignment horizontal="right"/>
      <protection hidden="1"/>
    </xf>
    <xf numFmtId="0" fontId="1" fillId="3" borderId="0" xfId="0" applyFont="1" applyFill="1"/>
    <xf numFmtId="0" fontId="2" fillId="3" borderId="0" xfId="0" applyFont="1" applyFill="1"/>
    <xf numFmtId="1" fontId="42" fillId="3" borderId="0" xfId="2" applyNumberFormat="1" applyFont="1" applyFill="1" applyProtection="1">
      <protection hidden="1"/>
    </xf>
    <xf numFmtId="0" fontId="26" fillId="3" borderId="0" xfId="2" applyFont="1" applyFill="1" applyProtection="1">
      <protection hidden="1"/>
    </xf>
    <xf numFmtId="0" fontId="25" fillId="3" borderId="0" xfId="2" applyFont="1" applyFill="1" applyProtection="1">
      <protection hidden="1"/>
    </xf>
    <xf numFmtId="0" fontId="14" fillId="3" borderId="0" xfId="2" applyFont="1" applyFill="1" applyAlignment="1" applyProtection="1">
      <alignment horizontal="center"/>
      <protection hidden="1"/>
    </xf>
    <xf numFmtId="0" fontId="33" fillId="3" borderId="0" xfId="2" applyFont="1" applyFill="1" applyProtection="1">
      <protection hidden="1"/>
    </xf>
    <xf numFmtId="0" fontId="33" fillId="3" borderId="0" xfId="2" applyFont="1" applyFill="1" applyAlignment="1" applyProtection="1">
      <alignment horizontal="left"/>
      <protection hidden="1"/>
    </xf>
    <xf numFmtId="0" fontId="8" fillId="0" borderId="22" xfId="2" applyFont="1" applyBorder="1" applyProtection="1">
      <protection hidden="1"/>
    </xf>
    <xf numFmtId="0" fontId="53" fillId="0" borderId="22" xfId="2" applyFont="1" applyBorder="1" applyAlignment="1" applyProtection="1">
      <alignment wrapText="1"/>
      <protection hidden="1"/>
    </xf>
    <xf numFmtId="0" fontId="25" fillId="0" borderId="22" xfId="2" applyFont="1" applyBorder="1" applyAlignment="1" applyProtection="1">
      <alignment horizontal="right" wrapText="1"/>
      <protection hidden="1"/>
    </xf>
    <xf numFmtId="170" fontId="25" fillId="3" borderId="22" xfId="19" applyNumberFormat="1" applyFont="1" applyFill="1" applyBorder="1" applyAlignment="1" applyProtection="1">
      <alignment horizontal="center"/>
      <protection hidden="1"/>
    </xf>
    <xf numFmtId="37" fontId="21" fillId="3" borderId="2" xfId="10" applyFont="1" applyFill="1" applyBorder="1" applyProtection="1">
      <protection hidden="1"/>
    </xf>
    <xf numFmtId="37" fontId="28" fillId="3" borderId="0" xfId="10" applyFont="1" applyFill="1" applyProtection="1">
      <protection hidden="1"/>
    </xf>
    <xf numFmtId="37" fontId="44" fillId="3" borderId="3" xfId="7" applyFont="1" applyFill="1">
      <alignment horizontal="right"/>
      <protection locked="0"/>
    </xf>
    <xf numFmtId="37" fontId="28" fillId="3" borderId="0" xfId="10" applyFont="1" applyFill="1" applyBorder="1" applyProtection="1">
      <protection hidden="1"/>
    </xf>
    <xf numFmtId="9" fontId="21" fillId="3" borderId="22" xfId="2" applyNumberFormat="1" applyFont="1" applyFill="1" applyBorder="1" applyProtection="1">
      <protection hidden="1"/>
    </xf>
    <xf numFmtId="37" fontId="14" fillId="3" borderId="22" xfId="10" applyFont="1" applyFill="1" applyBorder="1" applyAlignment="1" applyProtection="1">
      <alignment horizontal="center"/>
      <protection hidden="1"/>
    </xf>
    <xf numFmtId="37" fontId="44" fillId="3" borderId="3" xfId="11" applyFont="1" applyFill="1" applyProtection="1">
      <alignment horizontal="right"/>
      <protection locked="0"/>
    </xf>
    <xf numFmtId="170" fontId="21" fillId="3" borderId="22" xfId="10" applyNumberFormat="1" applyFont="1" applyFill="1" applyBorder="1" applyAlignment="1" applyProtection="1">
      <alignment horizontal="center"/>
      <protection hidden="1"/>
    </xf>
    <xf numFmtId="0" fontId="77" fillId="16" borderId="22" xfId="2" applyFont="1" applyFill="1" applyBorder="1" applyAlignment="1" applyProtection="1">
      <alignment horizontal="center"/>
      <protection hidden="1"/>
    </xf>
    <xf numFmtId="37" fontId="21" fillId="3" borderId="0" xfId="10" applyFont="1" applyFill="1" applyBorder="1" applyProtection="1">
      <protection hidden="1"/>
    </xf>
    <xf numFmtId="0" fontId="56" fillId="3" borderId="0" xfId="2" applyFont="1" applyFill="1" applyProtection="1">
      <protection hidden="1"/>
    </xf>
    <xf numFmtId="37" fontId="21" fillId="3" borderId="0" xfId="10" applyFont="1" applyFill="1" applyProtection="1">
      <protection hidden="1"/>
    </xf>
    <xf numFmtId="0" fontId="33" fillId="16" borderId="22" xfId="2" applyFont="1" applyFill="1" applyBorder="1" applyProtection="1">
      <protection hidden="1"/>
    </xf>
    <xf numFmtId="170" fontId="21" fillId="3" borderId="22" xfId="19" applyNumberFormat="1" applyFont="1" applyFill="1" applyBorder="1" applyAlignment="1" applyProtection="1">
      <alignment horizontal="center"/>
      <protection hidden="1"/>
    </xf>
    <xf numFmtId="0" fontId="56" fillId="3" borderId="1" xfId="2" applyFont="1" applyFill="1" applyBorder="1" applyProtection="1">
      <protection hidden="1"/>
    </xf>
    <xf numFmtId="0" fontId="28" fillId="3" borderId="0" xfId="2" applyFont="1" applyFill="1" applyProtection="1">
      <protection hidden="1"/>
    </xf>
    <xf numFmtId="0" fontId="44" fillId="3" borderId="22" xfId="2" applyFont="1" applyFill="1" applyBorder="1" applyAlignment="1" applyProtection="1">
      <alignment horizontal="center" wrapText="1"/>
      <protection hidden="1"/>
    </xf>
    <xf numFmtId="166" fontId="33" fillId="16" borderId="22" xfId="2" applyNumberFormat="1" applyFont="1" applyFill="1" applyBorder="1" applyAlignment="1" applyProtection="1">
      <alignment horizontal="center"/>
      <protection hidden="1"/>
    </xf>
    <xf numFmtId="0" fontId="79" fillId="16" borderId="22" xfId="2" applyFont="1" applyFill="1" applyBorder="1" applyAlignment="1" applyProtection="1">
      <alignment horizontal="right"/>
      <protection hidden="1"/>
    </xf>
    <xf numFmtId="0" fontId="77" fillId="16" borderId="29" xfId="2" applyFont="1" applyFill="1" applyBorder="1" applyAlignment="1" applyProtection="1">
      <alignment horizontal="center"/>
      <protection hidden="1"/>
    </xf>
    <xf numFmtId="0" fontId="25" fillId="3" borderId="22" xfId="2" applyFont="1" applyFill="1" applyBorder="1" applyProtection="1">
      <protection hidden="1"/>
    </xf>
    <xf numFmtId="0" fontId="21" fillId="3" borderId="22" xfId="2" applyFont="1" applyFill="1" applyBorder="1" applyProtection="1">
      <protection hidden="1"/>
    </xf>
    <xf numFmtId="0" fontId="42" fillId="16" borderId="22" xfId="2" applyFont="1" applyFill="1" applyBorder="1" applyAlignment="1" applyProtection="1">
      <alignment horizontal="right"/>
      <protection hidden="1"/>
    </xf>
    <xf numFmtId="0" fontId="33" fillId="16" borderId="22" xfId="2" applyFont="1" applyFill="1" applyBorder="1" applyAlignment="1" applyProtection="1">
      <alignment horizontal="center"/>
      <protection hidden="1"/>
    </xf>
    <xf numFmtId="0" fontId="42" fillId="16" borderId="22" xfId="0" applyFont="1" applyFill="1" applyBorder="1" applyAlignment="1">
      <alignment horizontal="right"/>
    </xf>
    <xf numFmtId="0" fontId="33" fillId="16" borderId="22" xfId="0" applyFont="1" applyFill="1" applyBorder="1" applyAlignment="1">
      <alignment horizontal="center"/>
    </xf>
    <xf numFmtId="0" fontId="42" fillId="16" borderId="29" xfId="2" applyFont="1" applyFill="1" applyBorder="1" applyAlignment="1" applyProtection="1">
      <alignment horizontal="right"/>
      <protection hidden="1"/>
    </xf>
    <xf numFmtId="0" fontId="14" fillId="16" borderId="22" xfId="2" applyFont="1" applyFill="1" applyBorder="1" applyAlignment="1" applyProtection="1">
      <alignment horizontal="center"/>
      <protection hidden="1"/>
    </xf>
    <xf numFmtId="37" fontId="32" fillId="3" borderId="3" xfId="7" applyFill="1">
      <alignment horizontal="right"/>
      <protection locked="0"/>
    </xf>
    <xf numFmtId="0" fontId="93" fillId="3" borderId="0" xfId="2" applyFont="1" applyFill="1" applyProtection="1">
      <protection hidden="1"/>
    </xf>
    <xf numFmtId="9" fontId="14" fillId="3" borderId="22" xfId="2" applyNumberFormat="1" applyFont="1" applyFill="1" applyBorder="1" applyProtection="1">
      <protection hidden="1"/>
    </xf>
    <xf numFmtId="0" fontId="30" fillId="3" borderId="22" xfId="2" applyFont="1" applyFill="1" applyBorder="1" applyAlignment="1" applyProtection="1">
      <alignment horizontal="right"/>
      <protection hidden="1"/>
    </xf>
    <xf numFmtId="0" fontId="93" fillId="3" borderId="1" xfId="2" applyFont="1" applyFill="1" applyBorder="1" applyProtection="1">
      <protection hidden="1"/>
    </xf>
    <xf numFmtId="0" fontId="30" fillId="3" borderId="0" xfId="2" applyFont="1" applyFill="1" applyProtection="1">
      <protection hidden="1"/>
    </xf>
    <xf numFmtId="37" fontId="41" fillId="3" borderId="3" xfId="7" applyFont="1" applyFill="1">
      <alignment horizontal="right"/>
      <protection locked="0"/>
    </xf>
    <xf numFmtId="37" fontId="41" fillId="3" borderId="3" xfId="11" applyFont="1" applyFill="1" applyProtection="1">
      <alignment horizontal="right"/>
      <protection locked="0"/>
    </xf>
    <xf numFmtId="0" fontId="32" fillId="3" borderId="22" xfId="2" applyFont="1" applyFill="1" applyBorder="1" applyAlignment="1" applyProtection="1">
      <alignment horizontal="center" wrapText="1"/>
      <protection hidden="1"/>
    </xf>
    <xf numFmtId="0" fontId="21" fillId="3" borderId="22" xfId="2" applyFont="1" applyFill="1" applyBorder="1" applyAlignment="1" applyProtection="1">
      <alignment horizontal="center"/>
      <protection hidden="1"/>
    </xf>
    <xf numFmtId="170" fontId="21" fillId="3" borderId="10" xfId="10" applyNumberFormat="1" applyFont="1" applyFill="1" applyBorder="1" applyAlignment="1" applyProtection="1">
      <alignment horizontal="center"/>
      <protection hidden="1"/>
    </xf>
    <xf numFmtId="170" fontId="33" fillId="3" borderId="10" xfId="10" applyNumberFormat="1" applyFont="1" applyFill="1" applyBorder="1" applyAlignment="1" applyProtection="1">
      <alignment horizontal="center"/>
      <protection hidden="1"/>
    </xf>
    <xf numFmtId="170" fontId="21" fillId="3" borderId="10" xfId="2" applyNumberFormat="1" applyFont="1" applyFill="1" applyBorder="1" applyAlignment="1" applyProtection="1">
      <alignment horizontal="center"/>
      <protection hidden="1"/>
    </xf>
    <xf numFmtId="37" fontId="32" fillId="0" borderId="10" xfId="11" applyFill="1" applyBorder="1" applyProtection="1">
      <alignment horizontal="right"/>
      <protection locked="0"/>
    </xf>
    <xf numFmtId="0" fontId="28" fillId="3" borderId="22" xfId="2" applyFont="1" applyFill="1" applyBorder="1" applyAlignment="1" applyProtection="1">
      <alignment horizontal="right"/>
      <protection hidden="1"/>
    </xf>
    <xf numFmtId="0" fontId="53" fillId="3" borderId="0" xfId="2" applyFont="1" applyFill="1" applyAlignment="1" applyProtection="1">
      <alignment horizontal="left"/>
      <protection hidden="1"/>
    </xf>
    <xf numFmtId="170" fontId="21" fillId="3" borderId="0" xfId="10" applyNumberFormat="1" applyFont="1" applyFill="1" applyBorder="1" applyAlignment="1" applyProtection="1">
      <alignment horizontal="center"/>
      <protection hidden="1"/>
    </xf>
    <xf numFmtId="37" fontId="21" fillId="3" borderId="0" xfId="10" applyFont="1" applyFill="1" applyBorder="1" applyAlignment="1" applyProtection="1">
      <alignment horizontal="center"/>
      <protection hidden="1"/>
    </xf>
    <xf numFmtId="171" fontId="21" fillId="3" borderId="0" xfId="2" applyNumberFormat="1" applyFont="1" applyFill="1" applyAlignment="1" applyProtection="1">
      <alignment horizontal="left"/>
      <protection hidden="1"/>
    </xf>
    <xf numFmtId="0" fontId="21" fillId="3" borderId="0" xfId="2" applyFont="1" applyFill="1" applyProtection="1">
      <protection hidden="1"/>
    </xf>
    <xf numFmtId="0" fontId="21" fillId="3" borderId="0" xfId="2" applyFont="1" applyFill="1" applyAlignment="1" applyProtection="1">
      <alignment horizontal="left" wrapText="1"/>
      <protection hidden="1"/>
    </xf>
    <xf numFmtId="0" fontId="14" fillId="3" borderId="0" xfId="2" applyFont="1" applyFill="1" applyProtection="1">
      <protection hidden="1"/>
    </xf>
    <xf numFmtId="0" fontId="21" fillId="3" borderId="0" xfId="2" applyFont="1" applyFill="1" applyAlignment="1" applyProtection="1">
      <alignment horizontal="center"/>
      <protection hidden="1"/>
    </xf>
    <xf numFmtId="0" fontId="21" fillId="3" borderId="0" xfId="2" applyFont="1" applyFill="1" applyAlignment="1" applyProtection="1">
      <alignment horizontal="right"/>
      <protection hidden="1"/>
    </xf>
    <xf numFmtId="169" fontId="44" fillId="3" borderId="22" xfId="3" quotePrefix="1" applyNumberFormat="1" applyFont="1" applyFill="1" applyBorder="1">
      <alignment horizontal="right"/>
      <protection locked="0"/>
    </xf>
    <xf numFmtId="0" fontId="21" fillId="3" borderId="0" xfId="2" applyFont="1" applyFill="1" applyAlignment="1" applyProtection="1">
      <alignment horizontal="left" indent="2"/>
      <protection hidden="1"/>
    </xf>
    <xf numFmtId="0" fontId="21" fillId="3" borderId="0" xfId="2" applyFont="1" applyFill="1" applyAlignment="1" applyProtection="1">
      <alignment horizontal="left" indent="3"/>
      <protection hidden="1"/>
    </xf>
    <xf numFmtId="0" fontId="21" fillId="3" borderId="0" xfId="2" applyFont="1" applyFill="1" applyAlignment="1" applyProtection="1">
      <alignment horizontal="left" vertical="top" wrapText="1" indent="3"/>
      <protection hidden="1"/>
    </xf>
    <xf numFmtId="9" fontId="144" fillId="0" borderId="22" xfId="2" applyNumberFormat="1" applyFont="1" applyBorder="1" applyProtection="1">
      <protection hidden="1"/>
    </xf>
    <xf numFmtId="9" fontId="21" fillId="17" borderId="22" xfId="2" applyNumberFormat="1" applyFont="1" applyFill="1" applyBorder="1" applyProtection="1">
      <protection hidden="1"/>
    </xf>
    <xf numFmtId="37" fontId="44" fillId="17" borderId="3" xfId="7" applyFont="1" applyFill="1">
      <alignment horizontal="right"/>
      <protection locked="0"/>
    </xf>
    <xf numFmtId="37" fontId="21" fillId="17" borderId="2" xfId="10" applyFont="1" applyFill="1" applyBorder="1" applyProtection="1">
      <protection hidden="1"/>
    </xf>
    <xf numFmtId="37" fontId="21" fillId="17" borderId="0" xfId="10" applyFont="1" applyFill="1" applyProtection="1">
      <protection hidden="1"/>
    </xf>
    <xf numFmtId="37" fontId="44" fillId="17" borderId="3" xfId="11" applyFont="1" applyFill="1" applyProtection="1">
      <alignment horizontal="right"/>
      <protection locked="0"/>
    </xf>
    <xf numFmtId="37" fontId="21" fillId="17" borderId="0" xfId="10" applyFont="1" applyFill="1" applyBorder="1" applyProtection="1">
      <protection hidden="1"/>
    </xf>
    <xf numFmtId="9" fontId="21" fillId="17" borderId="22" xfId="2" applyNumberFormat="1" applyFont="1" applyFill="1" applyBorder="1" applyAlignment="1" applyProtection="1">
      <alignment horizontal="left" vertical="center"/>
      <protection hidden="1"/>
    </xf>
    <xf numFmtId="37" fontId="32" fillId="17" borderId="3" xfId="7" applyFill="1">
      <alignment horizontal="right"/>
      <protection locked="0"/>
    </xf>
    <xf numFmtId="1" fontId="44" fillId="3" borderId="10" xfId="3" quotePrefix="1" applyNumberFormat="1" applyFont="1" applyFill="1" applyBorder="1">
      <alignment horizontal="right"/>
      <protection locked="0"/>
    </xf>
    <xf numFmtId="1" fontId="78" fillId="3" borderId="2" xfId="2" applyNumberFormat="1" applyFont="1" applyFill="1" applyBorder="1" applyAlignment="1" applyProtection="1">
      <alignment horizontal="right"/>
      <protection hidden="1"/>
    </xf>
    <xf numFmtId="1" fontId="41" fillId="6" borderId="10" xfId="3" quotePrefix="1" applyNumberFormat="1" applyFont="1" applyFill="1" applyBorder="1">
      <alignment horizontal="right"/>
      <protection locked="0"/>
    </xf>
    <xf numFmtId="1" fontId="33" fillId="3" borderId="4" xfId="2" applyNumberFormat="1" applyFont="1" applyFill="1" applyBorder="1" applyAlignment="1" applyProtection="1">
      <alignment horizontal="right"/>
      <protection hidden="1"/>
    </xf>
    <xf numFmtId="1" fontId="33" fillId="3" borderId="0" xfId="2" applyNumberFormat="1" applyFont="1" applyFill="1" applyProtection="1">
      <protection hidden="1"/>
    </xf>
    <xf numFmtId="1" fontId="41" fillId="3" borderId="10" xfId="3" quotePrefix="1" applyNumberFormat="1" applyFont="1" applyFill="1" applyBorder="1">
      <alignment horizontal="right"/>
      <protection locked="0"/>
    </xf>
    <xf numFmtId="1" fontId="30" fillId="3" borderId="2" xfId="2" applyNumberFormat="1" applyFont="1" applyFill="1" applyBorder="1" applyAlignment="1" applyProtection="1">
      <alignment horizontal="right"/>
      <protection hidden="1"/>
    </xf>
    <xf numFmtId="1" fontId="21" fillId="3" borderId="4" xfId="2" applyNumberFormat="1" applyFont="1" applyFill="1" applyBorder="1" applyAlignment="1" applyProtection="1">
      <alignment horizontal="right"/>
      <protection hidden="1"/>
    </xf>
    <xf numFmtId="1" fontId="21" fillId="3" borderId="0" xfId="2" applyNumberFormat="1" applyFont="1" applyFill="1" applyProtection="1">
      <protection hidden="1"/>
    </xf>
    <xf numFmtId="172" fontId="77" fillId="5" borderId="10" xfId="0" applyNumberFormat="1" applyFont="1" applyFill="1" applyBorder="1" applyAlignment="1" applyProtection="1">
      <alignment horizontal="center"/>
      <protection hidden="1"/>
    </xf>
    <xf numFmtId="1" fontId="41" fillId="3" borderId="0" xfId="2" applyNumberFormat="1" applyFont="1" applyFill="1" applyProtection="1">
      <protection hidden="1"/>
    </xf>
    <xf numFmtId="1" fontId="44" fillId="3" borderId="0" xfId="2" applyNumberFormat="1" applyFont="1" applyFill="1" applyProtection="1">
      <protection hidden="1"/>
    </xf>
    <xf numFmtId="172" fontId="14" fillId="5" borderId="10" xfId="0" applyNumberFormat="1" applyFont="1" applyFill="1" applyBorder="1" applyAlignment="1" applyProtection="1">
      <alignment horizontal="center"/>
      <protection hidden="1"/>
    </xf>
    <xf numFmtId="0" fontId="14" fillId="3" borderId="0" xfId="2" applyFont="1" applyFill="1" applyAlignment="1" applyProtection="1">
      <alignment horizontal="left" indent="3"/>
      <protection hidden="1"/>
    </xf>
    <xf numFmtId="1" fontId="3" fillId="3" borderId="10" xfId="2" applyNumberFormat="1" applyFill="1" applyBorder="1" applyProtection="1">
      <protection hidden="1"/>
    </xf>
    <xf numFmtId="0" fontId="33" fillId="3" borderId="0" xfId="2" applyFont="1" applyFill="1" applyAlignment="1" applyProtection="1">
      <alignment horizontal="left" indent="3"/>
      <protection hidden="1"/>
    </xf>
    <xf numFmtId="1" fontId="42" fillId="3" borderId="22" xfId="3" quotePrefix="1" applyNumberFormat="1" applyFont="1" applyFill="1" applyBorder="1">
      <alignment horizontal="right"/>
      <protection locked="0"/>
    </xf>
    <xf numFmtId="0" fontId="14" fillId="3" borderId="0" xfId="2" applyFont="1" applyFill="1" applyAlignment="1" applyProtection="1">
      <alignment horizontal="left" indent="2"/>
      <protection hidden="1"/>
    </xf>
    <xf numFmtId="0" fontId="14" fillId="0" borderId="0" xfId="2" applyFont="1" applyAlignment="1" applyProtection="1">
      <alignment horizontal="left" indent="3"/>
      <protection hidden="1"/>
    </xf>
    <xf numFmtId="0" fontId="14" fillId="3" borderId="0" xfId="2" applyFont="1" applyFill="1" applyAlignment="1" applyProtection="1">
      <alignment horizontal="left" vertical="top" wrapText="1" indent="3"/>
      <protection hidden="1"/>
    </xf>
    <xf numFmtId="0" fontId="42" fillId="0" borderId="26" xfId="2" applyFont="1" applyBorder="1" applyAlignment="1" applyProtection="1">
      <alignment horizontal="center"/>
      <protection hidden="1"/>
    </xf>
    <xf numFmtId="0" fontId="42" fillId="0" borderId="27" xfId="2" applyFont="1" applyBorder="1" applyAlignment="1" applyProtection="1">
      <alignment horizontal="center"/>
      <protection hidden="1"/>
    </xf>
    <xf numFmtId="0" fontId="42" fillId="0" borderId="28" xfId="2" applyFont="1" applyBorder="1" applyAlignment="1" applyProtection="1">
      <alignment horizontal="center"/>
      <protection hidden="1"/>
    </xf>
    <xf numFmtId="0" fontId="33" fillId="0" borderId="0" xfId="2" applyFont="1" applyAlignment="1" applyProtection="1">
      <alignment horizontal="left" vertical="top" wrapText="1"/>
      <protection hidden="1"/>
    </xf>
    <xf numFmtId="0" fontId="33" fillId="0" borderId="23" xfId="2" applyFont="1" applyBorder="1" applyAlignment="1" applyProtection="1">
      <alignment horizontal="center" shrinkToFit="1"/>
      <protection hidden="1"/>
    </xf>
    <xf numFmtId="0" fontId="77" fillId="16" borderId="26" xfId="2" applyFont="1" applyFill="1" applyBorder="1" applyAlignment="1" applyProtection="1">
      <alignment horizontal="center"/>
      <protection hidden="1"/>
    </xf>
    <xf numFmtId="0" fontId="77" fillId="16" borderId="28" xfId="2" applyFont="1" applyFill="1" applyBorder="1" applyAlignment="1" applyProtection="1">
      <alignment horizontal="center"/>
      <protection hidden="1"/>
    </xf>
    <xf numFmtId="0" fontId="42" fillId="0" borderId="26" xfId="2" applyFont="1" applyBorder="1" applyAlignment="1" applyProtection="1">
      <alignment horizontal="center" wrapText="1"/>
      <protection hidden="1"/>
    </xf>
    <xf numFmtId="0" fontId="42" fillId="0" borderId="27" xfId="2" applyFont="1" applyBorder="1" applyAlignment="1" applyProtection="1">
      <alignment horizontal="center" wrapText="1"/>
      <protection hidden="1"/>
    </xf>
    <xf numFmtId="0" fontId="42" fillId="0" borderId="28" xfId="2" applyFont="1" applyBorder="1" applyAlignment="1" applyProtection="1">
      <alignment horizontal="center" wrapText="1"/>
      <protection hidden="1"/>
    </xf>
    <xf numFmtId="0" fontId="130" fillId="0" borderId="0" xfId="2" applyFont="1" applyAlignment="1" applyProtection="1">
      <alignment horizontal="left" wrapText="1"/>
      <protection hidden="1"/>
    </xf>
    <xf numFmtId="0" fontId="130" fillId="0" borderId="7" xfId="2" applyFont="1" applyBorder="1" applyAlignment="1" applyProtection="1">
      <alignment horizontal="left" wrapText="1"/>
      <protection hidden="1"/>
    </xf>
    <xf numFmtId="0" fontId="77" fillId="16" borderId="22" xfId="2" applyFont="1" applyFill="1" applyBorder="1" applyAlignment="1" applyProtection="1">
      <alignment horizontal="center"/>
      <protection hidden="1"/>
    </xf>
    <xf numFmtId="0" fontId="120" fillId="8" borderId="26" xfId="44" applyFill="1" applyBorder="1" applyAlignment="1" applyProtection="1">
      <alignment horizontal="center"/>
      <protection locked="0"/>
    </xf>
    <xf numFmtId="0" fontId="120" fillId="8" borderId="27" xfId="44" applyFill="1" applyBorder="1" applyAlignment="1" applyProtection="1">
      <alignment horizontal="center"/>
      <protection locked="0"/>
    </xf>
    <xf numFmtId="0" fontId="120" fillId="8" borderId="28" xfId="44" applyFill="1" applyBorder="1" applyAlignment="1" applyProtection="1">
      <alignment horizontal="center"/>
      <protection locked="0"/>
    </xf>
    <xf numFmtId="0" fontId="53" fillId="0" borderId="0" xfId="2" applyFont="1" applyAlignment="1" applyProtection="1">
      <alignment horizontal="left" wrapText="1"/>
      <protection hidden="1"/>
    </xf>
    <xf numFmtId="0" fontId="53" fillId="0" borderId="7" xfId="2" applyFont="1" applyBorder="1" applyAlignment="1" applyProtection="1">
      <alignment horizontal="left" wrapText="1"/>
      <protection hidden="1"/>
    </xf>
    <xf numFmtId="0" fontId="49" fillId="0" borderId="0" xfId="2" applyFont="1" applyAlignment="1" applyProtection="1">
      <alignment horizontal="left" vertical="center" wrapText="1"/>
      <protection hidden="1"/>
    </xf>
    <xf numFmtId="0" fontId="49" fillId="0" borderId="7" xfId="2" applyFont="1" applyBorder="1" applyAlignment="1" applyProtection="1">
      <alignment horizontal="left" vertical="center" wrapText="1"/>
      <protection hidden="1"/>
    </xf>
    <xf numFmtId="0" fontId="33" fillId="0" borderId="0" xfId="2" applyFont="1" applyAlignment="1" applyProtection="1">
      <alignment horizontal="left" wrapText="1"/>
      <protection hidden="1"/>
    </xf>
    <xf numFmtId="0" fontId="22" fillId="0" borderId="0" xfId="0" applyFont="1" applyAlignment="1">
      <alignment horizontal="left" wrapText="1" indent="1"/>
    </xf>
    <xf numFmtId="0" fontId="22" fillId="0" borderId="0" xfId="0" applyFont="1" applyAlignment="1">
      <alignment horizontal="left" indent="1"/>
    </xf>
    <xf numFmtId="0" fontId="33" fillId="0" borderId="0" xfId="0" applyFont="1" applyAlignment="1">
      <alignment horizontal="left"/>
    </xf>
    <xf numFmtId="0" fontId="33" fillId="0" borderId="0" xfId="0" applyFont="1"/>
    <xf numFmtId="0" fontId="43" fillId="0" borderId="0" xfId="0" applyFont="1"/>
    <xf numFmtId="0" fontId="33" fillId="0" borderId="0" xfId="2" applyFont="1" applyAlignment="1" applyProtection="1">
      <alignment wrapText="1"/>
      <protection hidden="1"/>
    </xf>
    <xf numFmtId="0" fontId="33" fillId="0" borderId="0" xfId="0" applyFont="1" applyAlignment="1">
      <alignment horizontal="left" indent="1"/>
    </xf>
    <xf numFmtId="0" fontId="33" fillId="0" borderId="7" xfId="2" applyFont="1" applyBorder="1" applyAlignment="1" applyProtection="1">
      <alignment horizontal="left" wrapText="1"/>
      <protection hidden="1"/>
    </xf>
    <xf numFmtId="49" fontId="43" fillId="0" borderId="5" xfId="38" applyNumberFormat="1" applyFont="1" applyBorder="1" applyAlignment="1">
      <alignment horizontal="left" wrapText="1"/>
    </xf>
    <xf numFmtId="49" fontId="43" fillId="0" borderId="1" xfId="38" applyNumberFormat="1" applyFont="1" applyBorder="1" applyAlignment="1">
      <alignment horizontal="left" wrapText="1"/>
    </xf>
    <xf numFmtId="49" fontId="43" fillId="0" borderId="8" xfId="38" applyNumberFormat="1" applyFont="1" applyBorder="1" applyAlignment="1">
      <alignment horizontal="left" wrapText="1"/>
    </xf>
    <xf numFmtId="49" fontId="43" fillId="0" borderId="2" xfId="0" applyNumberFormat="1" applyFont="1" applyBorder="1" applyAlignment="1">
      <alignment horizontal="left" vertical="top" wrapText="1"/>
    </xf>
    <xf numFmtId="49" fontId="43" fillId="0" borderId="0" xfId="0" applyNumberFormat="1" applyFont="1" applyAlignment="1">
      <alignment horizontal="left" vertical="top" wrapText="1"/>
    </xf>
    <xf numFmtId="49" fontId="43" fillId="0" borderId="1" xfId="38" applyNumberFormat="1" applyFont="1" applyBorder="1" applyAlignment="1">
      <alignment horizontal="center"/>
    </xf>
    <xf numFmtId="49" fontId="33" fillId="0" borderId="21" xfId="38" applyNumberFormat="1" applyFont="1" applyBorder="1" applyAlignment="1">
      <alignment horizontal="center"/>
    </xf>
    <xf numFmtId="49" fontId="33" fillId="0" borderId="23" xfId="38" applyNumberFormat="1" applyFont="1" applyBorder="1" applyAlignment="1">
      <alignment horizontal="center"/>
    </xf>
    <xf numFmtId="49" fontId="98" fillId="0" borderId="0" xfId="2" applyNumberFormat="1" applyFont="1" applyAlignment="1">
      <alignment horizontal="left" vertical="top"/>
    </xf>
    <xf numFmtId="49" fontId="43" fillId="0" borderId="1" xfId="0" applyNumberFormat="1" applyFont="1" applyBorder="1" applyAlignment="1">
      <alignment horizontal="left" vertical="top" wrapText="1"/>
    </xf>
    <xf numFmtId="49" fontId="43" fillId="0" borderId="24" xfId="38" applyNumberFormat="1" applyFont="1" applyBorder="1" applyAlignment="1">
      <alignment horizontal="left" wrapText="1"/>
    </xf>
    <xf numFmtId="49" fontId="43" fillId="0" borderId="23" xfId="38" applyNumberFormat="1" applyFont="1" applyBorder="1" applyAlignment="1">
      <alignment horizontal="left" wrapText="1"/>
    </xf>
    <xf numFmtId="49" fontId="43" fillId="0" borderId="25" xfId="38" applyNumberFormat="1" applyFont="1" applyBorder="1" applyAlignment="1">
      <alignment horizontal="left" wrapText="1"/>
    </xf>
    <xf numFmtId="49" fontId="43" fillId="0" borderId="2" xfId="38" applyNumberFormat="1" applyFont="1" applyBorder="1" applyAlignment="1">
      <alignment horizontal="left" wrapText="1"/>
    </xf>
    <xf numFmtId="49" fontId="43" fillId="0" borderId="0" xfId="38" applyNumberFormat="1" applyFont="1" applyAlignment="1">
      <alignment horizontal="left" wrapText="1"/>
    </xf>
    <xf numFmtId="49" fontId="43" fillId="0" borderId="7" xfId="38" applyNumberFormat="1" applyFont="1" applyBorder="1" applyAlignment="1">
      <alignment horizontal="left" wrapText="1"/>
    </xf>
    <xf numFmtId="49" fontId="33" fillId="0" borderId="0" xfId="38" applyNumberFormat="1" applyFont="1" applyAlignment="1">
      <alignment horizontal="center"/>
    </xf>
    <xf numFmtId="49" fontId="58" fillId="0" borderId="0" xfId="0" applyNumberFormat="1" applyFont="1" applyAlignment="1">
      <alignment horizontal="left"/>
    </xf>
    <xf numFmtId="49" fontId="43" fillId="0" borderId="0" xfId="38" applyNumberFormat="1" applyFont="1" applyAlignment="1">
      <alignment horizontal="left" vertical="top" wrapText="1"/>
    </xf>
    <xf numFmtId="49" fontId="98" fillId="0" borderId="0" xfId="0" applyNumberFormat="1" applyFont="1" applyAlignment="1">
      <alignment horizontal="left" vertical="top"/>
    </xf>
    <xf numFmtId="49" fontId="1" fillId="0" borderId="19" xfId="44" applyNumberFormat="1" applyFont="1" applyBorder="1" applyAlignment="1">
      <alignment horizontal="center" vertical="center" wrapText="1"/>
    </xf>
    <xf numFmtId="49" fontId="1" fillId="0" borderId="10" xfId="44" applyNumberFormat="1" applyFont="1" applyBorder="1" applyAlignment="1">
      <alignment horizontal="center" vertical="center" wrapText="1"/>
    </xf>
    <xf numFmtId="49" fontId="1" fillId="0" borderId="20" xfId="44" applyNumberFormat="1" applyFont="1" applyBorder="1" applyAlignment="1">
      <alignment horizontal="center" vertical="center" wrapText="1"/>
    </xf>
    <xf numFmtId="49" fontId="1" fillId="0" borderId="13" xfId="44" applyNumberFormat="1" applyFont="1" applyBorder="1" applyAlignment="1">
      <alignment horizontal="center" vertical="center" wrapText="1"/>
    </xf>
    <xf numFmtId="49" fontId="123" fillId="0" borderId="16" xfId="0" applyNumberFormat="1" applyFont="1" applyBorder="1" applyAlignment="1">
      <alignment horizontal="center" vertical="center" wrapText="1"/>
    </xf>
    <xf numFmtId="49" fontId="123" fillId="0" borderId="17" xfId="0" applyNumberFormat="1" applyFont="1" applyBorder="1" applyAlignment="1">
      <alignment horizontal="center" vertical="center" wrapText="1"/>
    </xf>
    <xf numFmtId="49" fontId="123" fillId="0" borderId="19" xfId="0" applyNumberFormat="1" applyFont="1" applyBorder="1" applyAlignment="1">
      <alignment horizontal="center" vertical="center" wrapText="1"/>
    </xf>
    <xf numFmtId="49" fontId="123" fillId="0" borderId="10" xfId="0" applyNumberFormat="1" applyFont="1" applyBorder="1" applyAlignment="1">
      <alignment horizontal="center" vertical="center" wrapText="1"/>
    </xf>
    <xf numFmtId="49" fontId="123" fillId="2" borderId="17" xfId="0" applyNumberFormat="1" applyFont="1" applyFill="1" applyBorder="1" applyAlignment="1">
      <alignment horizontal="center" vertical="center" wrapText="1"/>
    </xf>
    <xf numFmtId="49" fontId="123" fillId="2" borderId="10" xfId="0" applyNumberFormat="1" applyFont="1" applyFill="1" applyBorder="1" applyAlignment="1">
      <alignment horizontal="center" vertical="center" wrapText="1"/>
    </xf>
    <xf numFmtId="49" fontId="125" fillId="0" borderId="18" xfId="0" applyNumberFormat="1" applyFont="1" applyBorder="1" applyAlignment="1">
      <alignment horizontal="center" vertical="center" wrapText="1"/>
    </xf>
    <xf numFmtId="49" fontId="125" fillId="0" borderId="11" xfId="0" applyNumberFormat="1" applyFont="1" applyBorder="1" applyAlignment="1">
      <alignment horizontal="center" vertical="center" wrapText="1"/>
    </xf>
    <xf numFmtId="49" fontId="43" fillId="0" borderId="0" xfId="2" applyNumberFormat="1" applyFont="1" applyAlignment="1">
      <alignment horizontal="left" vertical="top" wrapText="1"/>
    </xf>
    <xf numFmtId="49" fontId="98" fillId="0" borderId="0" xfId="2" quotePrefix="1" applyNumberFormat="1" applyFont="1" applyAlignment="1">
      <alignment horizontal="left" vertical="top" wrapText="1"/>
    </xf>
    <xf numFmtId="49" fontId="98" fillId="0" borderId="0" xfId="2" applyNumberFormat="1" applyFont="1" applyAlignment="1">
      <alignment horizontal="left" vertical="top" wrapText="1"/>
    </xf>
    <xf numFmtId="49" fontId="43" fillId="0" borderId="0" xfId="38" applyNumberFormat="1" applyFont="1" applyAlignment="1">
      <alignment horizontal="left"/>
    </xf>
    <xf numFmtId="49" fontId="43" fillId="0" borderId="15" xfId="38" applyNumberFormat="1" applyFont="1" applyBorder="1" applyAlignment="1">
      <alignment horizontal="center"/>
    </xf>
    <xf numFmtId="49" fontId="58" fillId="0" borderId="0" xfId="38" applyNumberFormat="1" applyFont="1" applyAlignment="1">
      <alignment horizontal="left"/>
    </xf>
    <xf numFmtId="49" fontId="135" fillId="0" borderId="0" xfId="38" applyNumberFormat="1" applyFont="1" applyAlignment="1">
      <alignment horizontal="center"/>
    </xf>
    <xf numFmtId="0" fontId="120" fillId="0" borderId="0" xfId="44" applyFill="1" applyAlignment="1" applyProtection="1">
      <alignment horizontal="left"/>
      <protection hidden="1"/>
    </xf>
    <xf numFmtId="0" fontId="120" fillId="0" borderId="0" xfId="44" applyFill="1" applyAlignment="1" applyProtection="1">
      <protection hidden="1"/>
    </xf>
    <xf numFmtId="0" fontId="120" fillId="0" borderId="0" xfId="44" applyFill="1" applyAlignment="1" applyProtection="1">
      <alignment horizontal="left" wrapText="1" indent="3"/>
      <protection hidden="1"/>
    </xf>
    <xf numFmtId="0" fontId="120" fillId="0" borderId="0" xfId="44" applyFill="1" applyAlignment="1" applyProtection="1">
      <alignment horizontal="left" indent="3"/>
      <protection hidden="1"/>
    </xf>
    <xf numFmtId="0" fontId="14" fillId="0" borderId="0" xfId="44" applyFont="1" applyFill="1" applyAlignment="1" applyProtection="1">
      <alignment horizontal="left" indent="4"/>
      <protection hidden="1"/>
    </xf>
    <xf numFmtId="0" fontId="14" fillId="0" borderId="0" xfId="44" applyFont="1" applyFill="1" applyAlignment="1" applyProtection="1">
      <alignment horizontal="left" indent="3"/>
      <protection hidden="1"/>
    </xf>
    <xf numFmtId="0" fontId="33" fillId="0" borderId="0" xfId="2" applyFont="1" applyAlignment="1" applyProtection="1">
      <alignment horizontal="left" indent="1"/>
      <protection hidden="1"/>
    </xf>
    <xf numFmtId="0" fontId="25" fillId="0" borderId="0" xfId="2" applyFont="1" applyAlignment="1" applyProtection="1">
      <alignment horizontal="left" indent="2"/>
      <protection hidden="1"/>
    </xf>
    <xf numFmtId="0" fontId="120" fillId="3" borderId="0" xfId="44" applyFill="1" applyAlignment="1" applyProtection="1">
      <alignment horizontal="left" wrapText="1" indent="3"/>
      <protection hidden="1"/>
    </xf>
    <xf numFmtId="0" fontId="143" fillId="3" borderId="0" xfId="44" applyFont="1" applyFill="1" applyAlignment="1" applyProtection="1">
      <alignment horizontal="left" wrapText="1" indent="3"/>
      <protection hidden="1"/>
    </xf>
    <xf numFmtId="0" fontId="25" fillId="0" borderId="0" xfId="2" applyFont="1" applyProtection="1">
      <protection hidden="1"/>
    </xf>
    <xf numFmtId="0" fontId="25" fillId="0" borderId="0" xfId="2" applyFont="1" applyAlignment="1" applyProtection="1">
      <alignment horizontal="left" indent="1"/>
      <protection hidden="1"/>
    </xf>
    <xf numFmtId="0" fontId="120" fillId="0" borderId="0" xfId="44" applyFill="1" applyAlignment="1" applyProtection="1">
      <alignment horizontal="left" wrapText="1"/>
      <protection hidden="1"/>
    </xf>
    <xf numFmtId="0" fontId="10" fillId="0" borderId="0" xfId="2" applyFont="1" applyAlignment="1" applyProtection="1">
      <alignment horizontal="center" wrapText="1"/>
      <protection hidden="1"/>
    </xf>
    <xf numFmtId="0" fontId="3" fillId="0" borderId="0" xfId="2" applyAlignment="1">
      <alignment horizontal="center"/>
    </xf>
    <xf numFmtId="0" fontId="13" fillId="0" borderId="0" xfId="2" applyFont="1" applyAlignment="1" applyProtection="1">
      <alignment vertical="center"/>
      <protection hidden="1"/>
    </xf>
    <xf numFmtId="0" fontId="10" fillId="0" borderId="0" xfId="2" applyFont="1" applyAlignment="1">
      <alignment vertical="center"/>
    </xf>
    <xf numFmtId="0" fontId="15" fillId="0" borderId="0" xfId="2" applyFont="1" applyAlignment="1" applyProtection="1">
      <alignment horizontal="center" vertical="center" wrapText="1"/>
      <protection hidden="1"/>
    </xf>
    <xf numFmtId="0" fontId="15" fillId="0" borderId="1" xfId="2" applyFont="1" applyBorder="1" applyAlignment="1" applyProtection="1">
      <alignment horizontal="center" vertical="center" wrapText="1"/>
      <protection hidden="1"/>
    </xf>
    <xf numFmtId="0" fontId="17" fillId="0" borderId="0" xfId="2" applyFont="1" applyAlignment="1" applyProtection="1">
      <alignment horizontal="center" wrapText="1"/>
      <protection hidden="1"/>
    </xf>
    <xf numFmtId="0" fontId="17" fillId="0" borderId="1" xfId="2" applyFont="1" applyBorder="1" applyAlignment="1" applyProtection="1">
      <alignment horizontal="center" wrapText="1"/>
      <protection hidden="1"/>
    </xf>
    <xf numFmtId="0" fontId="4" fillId="0" borderId="0" xfId="2" applyFont="1" applyAlignment="1" applyProtection="1">
      <alignment horizontal="center" wrapText="1"/>
      <protection hidden="1"/>
    </xf>
    <xf numFmtId="0" fontId="7" fillId="0" borderId="0" xfId="2" applyFont="1" applyAlignment="1" applyProtection="1">
      <alignment horizontal="left" wrapText="1"/>
      <protection hidden="1"/>
    </xf>
    <xf numFmtId="0" fontId="8" fillId="0" borderId="0" xfId="2" applyFont="1" applyAlignment="1">
      <alignment horizontal="left"/>
    </xf>
    <xf numFmtId="0" fontId="9" fillId="0" borderId="26" xfId="2" applyFont="1" applyBorder="1" applyAlignment="1" applyProtection="1">
      <alignment horizontal="center"/>
      <protection locked="0"/>
    </xf>
    <xf numFmtId="0" fontId="9" fillId="0" borderId="27" xfId="2" applyFont="1" applyBorder="1" applyAlignment="1" applyProtection="1">
      <alignment horizontal="center"/>
      <protection locked="0"/>
    </xf>
    <xf numFmtId="0" fontId="9" fillId="0" borderId="28" xfId="2" applyFont="1" applyBorder="1" applyAlignment="1" applyProtection="1">
      <alignment horizontal="center"/>
      <protection locked="0"/>
    </xf>
    <xf numFmtId="165" fontId="9" fillId="0" borderId="26" xfId="2" applyNumberFormat="1" applyFont="1" applyBorder="1" applyAlignment="1" applyProtection="1">
      <alignment horizontal="center"/>
      <protection locked="0"/>
    </xf>
    <xf numFmtId="165" fontId="9" fillId="0" borderId="27" xfId="2" applyNumberFormat="1" applyFont="1" applyBorder="1" applyAlignment="1" applyProtection="1">
      <alignment horizontal="center"/>
      <protection locked="0"/>
    </xf>
    <xf numFmtId="165" fontId="9" fillId="0" borderId="28" xfId="2" applyNumberFormat="1" applyFont="1" applyBorder="1" applyAlignment="1" applyProtection="1">
      <alignment horizontal="center"/>
      <protection locked="0"/>
    </xf>
    <xf numFmtId="0" fontId="3" fillId="0" borderId="26" xfId="2" applyBorder="1" applyAlignment="1" applyProtection="1">
      <alignment horizontal="center"/>
      <protection hidden="1"/>
    </xf>
    <xf numFmtId="0" fontId="3" fillId="0" borderId="27" xfId="2" applyBorder="1" applyAlignment="1" applyProtection="1">
      <alignment horizontal="center"/>
      <protection hidden="1"/>
    </xf>
    <xf numFmtId="0" fontId="3" fillId="0" borderId="28" xfId="2" applyBorder="1" applyAlignment="1" applyProtection="1">
      <alignment horizontal="center"/>
      <protection hidden="1"/>
    </xf>
    <xf numFmtId="0" fontId="43" fillId="0" borderId="26" xfId="2" applyFont="1" applyBorder="1" applyAlignment="1" applyProtection="1">
      <alignment horizontal="center"/>
      <protection hidden="1"/>
    </xf>
    <xf numFmtId="0" fontId="43" fillId="0" borderId="27" xfId="2" applyFont="1" applyBorder="1" applyAlignment="1" applyProtection="1">
      <alignment horizontal="center"/>
      <protection hidden="1"/>
    </xf>
    <xf numFmtId="0" fontId="43" fillId="0" borderId="28" xfId="2" applyFont="1" applyBorder="1" applyAlignment="1" applyProtection="1">
      <alignment horizontal="center"/>
      <protection hidden="1"/>
    </xf>
    <xf numFmtId="0" fontId="120" fillId="4" borderId="26" xfId="44" applyFill="1" applyBorder="1" applyAlignment="1" applyProtection="1">
      <alignment horizontal="center"/>
      <protection locked="0"/>
    </xf>
    <xf numFmtId="0" fontId="120" fillId="4" borderId="27" xfId="44" applyFill="1" applyBorder="1" applyAlignment="1" applyProtection="1">
      <alignment horizontal="center"/>
      <protection locked="0"/>
    </xf>
    <xf numFmtId="0" fontId="120" fillId="4" borderId="28" xfId="44" applyFill="1" applyBorder="1" applyAlignment="1" applyProtection="1">
      <alignment horizontal="center"/>
      <protection locked="0"/>
    </xf>
    <xf numFmtId="0" fontId="32" fillId="0" borderId="26" xfId="4" applyFont="1" applyBorder="1" applyAlignment="1">
      <alignment horizontal="center" vertical="center"/>
    </xf>
    <xf numFmtId="0" fontId="32" fillId="0" borderId="27" xfId="4" applyFont="1" applyBorder="1" applyAlignment="1">
      <alignment horizontal="center" vertical="center"/>
    </xf>
    <xf numFmtId="0" fontId="25" fillId="0" borderId="0" xfId="4" applyFont="1" applyAlignment="1">
      <alignment horizontal="left" vertical="top" wrapText="1"/>
    </xf>
    <xf numFmtId="0" fontId="42" fillId="0" borderId="26" xfId="6" applyFont="1" applyBorder="1" applyAlignment="1">
      <alignment horizontal="center" vertical="center"/>
    </xf>
    <xf numFmtId="0" fontId="42" fillId="0" borderId="27" xfId="6" applyFont="1" applyBorder="1" applyAlignment="1">
      <alignment horizontal="center" vertical="center"/>
    </xf>
    <xf numFmtId="0" fontId="25" fillId="0" borderId="0" xfId="6" applyFont="1" applyAlignment="1">
      <alignment horizontal="left" vertical="top" wrapText="1"/>
    </xf>
    <xf numFmtId="171" fontId="12" fillId="0" borderId="0" xfId="2" applyNumberFormat="1" applyFont="1" applyAlignment="1" applyProtection="1">
      <alignment horizontal="left" wrapText="1"/>
      <protection hidden="1"/>
    </xf>
    <xf numFmtId="0" fontId="40" fillId="0" borderId="1" xfId="2" applyFont="1" applyBorder="1" applyAlignment="1" applyProtection="1">
      <alignment horizontal="center" wrapText="1"/>
      <protection hidden="1"/>
    </xf>
    <xf numFmtId="171" fontId="49" fillId="0" borderId="0" xfId="2" applyNumberFormat="1" applyFont="1" applyAlignment="1" applyProtection="1">
      <alignment horizontal="left" wrapText="1"/>
      <protection hidden="1"/>
    </xf>
    <xf numFmtId="0" fontId="0" fillId="0" borderId="0" xfId="0" applyAlignment="1">
      <alignment wrapText="1"/>
    </xf>
    <xf numFmtId="171" fontId="22" fillId="0" borderId="0" xfId="2" applyNumberFormat="1" applyFont="1" applyAlignment="1" applyProtection="1">
      <alignment horizontal="left" vertical="center" wrapText="1"/>
      <protection hidden="1"/>
    </xf>
    <xf numFmtId="0" fontId="40" fillId="0" borderId="1" xfId="2" applyFont="1" applyBorder="1" applyAlignment="1" applyProtection="1">
      <alignment horizontal="center"/>
      <protection hidden="1"/>
    </xf>
    <xf numFmtId="0" fontId="33" fillId="0" borderId="29" xfId="2" applyFont="1" applyBorder="1" applyAlignment="1" applyProtection="1">
      <alignment horizontal="center" wrapText="1"/>
      <protection hidden="1"/>
    </xf>
    <xf numFmtId="0" fontId="33" fillId="0" borderId="6" xfId="2" applyFont="1" applyBorder="1" applyAlignment="1" applyProtection="1">
      <alignment horizontal="center"/>
      <protection hidden="1"/>
    </xf>
    <xf numFmtId="0" fontId="25" fillId="0" borderId="29" xfId="2" applyFont="1" applyBorder="1" applyAlignment="1" applyProtection="1">
      <alignment horizontal="center" wrapText="1"/>
      <protection hidden="1"/>
    </xf>
    <xf numFmtId="0" fontId="25" fillId="0" borderId="6" xfId="2" applyFont="1" applyBorder="1" applyAlignment="1" applyProtection="1">
      <alignment horizontal="center" wrapText="1"/>
      <protection hidden="1"/>
    </xf>
    <xf numFmtId="0" fontId="49" fillId="0" borderId="26" xfId="2" applyFont="1" applyBorder="1" applyAlignment="1" applyProtection="1">
      <alignment horizontal="center" vertical="center"/>
      <protection hidden="1"/>
    </xf>
    <xf numFmtId="0" fontId="49" fillId="0" borderId="27" xfId="2" applyFont="1" applyBorder="1" applyAlignment="1" applyProtection="1">
      <alignment horizontal="center" vertical="center"/>
      <protection hidden="1"/>
    </xf>
    <xf numFmtId="0" fontId="49" fillId="0" borderId="28" xfId="2" applyFont="1" applyBorder="1" applyAlignment="1" applyProtection="1">
      <alignment horizontal="center" vertical="center"/>
      <protection hidden="1"/>
    </xf>
    <xf numFmtId="0" fontId="49" fillId="0" borderId="22" xfId="2" applyFont="1" applyBorder="1" applyAlignment="1" applyProtection="1">
      <alignment horizontal="center" vertical="center" wrapText="1"/>
      <protection hidden="1"/>
    </xf>
    <xf numFmtId="0" fontId="49" fillId="0" borderId="26" xfId="0" applyFont="1" applyBorder="1" applyAlignment="1" applyProtection="1">
      <alignment horizontal="center" vertical="center" wrapText="1"/>
      <protection hidden="1"/>
    </xf>
    <xf numFmtId="0" fontId="49" fillId="0" borderId="27" xfId="0" applyFont="1" applyBorder="1" applyAlignment="1" applyProtection="1">
      <alignment horizontal="center" vertical="center" wrapText="1"/>
      <protection hidden="1"/>
    </xf>
    <xf numFmtId="0" fontId="49" fillId="0" borderId="28" xfId="0" applyFont="1" applyBorder="1" applyAlignment="1" applyProtection="1">
      <alignment horizontal="center" vertical="center" wrapText="1"/>
      <protection hidden="1"/>
    </xf>
    <xf numFmtId="0" fontId="33" fillId="0" borderId="0" xfId="2" applyFont="1" applyAlignment="1" applyProtection="1">
      <alignment vertical="top" wrapText="1"/>
      <protection hidden="1"/>
    </xf>
    <xf numFmtId="0" fontId="42" fillId="0" borderId="29" xfId="2" applyFont="1" applyBorder="1" applyAlignment="1" applyProtection="1">
      <alignment horizontal="center" wrapText="1"/>
      <protection hidden="1"/>
    </xf>
    <xf numFmtId="0" fontId="42" fillId="0" borderId="6" xfId="2" applyFont="1" applyBorder="1" applyProtection="1">
      <protection hidden="1"/>
    </xf>
    <xf numFmtId="0" fontId="42" fillId="0" borderId="29" xfId="2" applyFont="1" applyBorder="1" applyAlignment="1" applyProtection="1">
      <alignment horizontal="center" vertical="top" wrapText="1"/>
      <protection hidden="1"/>
    </xf>
    <xf numFmtId="0" fontId="42" fillId="0" borderId="6" xfId="2" applyFont="1" applyBorder="1" applyAlignment="1" applyProtection="1">
      <alignment vertical="top"/>
      <protection hidden="1"/>
    </xf>
    <xf numFmtId="0" fontId="25" fillId="0" borderId="0" xfId="2" applyFont="1" applyAlignment="1" applyProtection="1">
      <alignment horizontal="left" vertical="top" wrapText="1" indent="1"/>
      <protection hidden="1"/>
    </xf>
    <xf numFmtId="0" fontId="25" fillId="0" borderId="0" xfId="2" applyFont="1" applyAlignment="1">
      <alignment horizontal="left" vertical="top" wrapText="1" indent="1"/>
    </xf>
    <xf numFmtId="0" fontId="25" fillId="0" borderId="7" xfId="2" applyFont="1" applyBorder="1" applyAlignment="1">
      <alignment horizontal="left" vertical="top" wrapText="1" indent="1"/>
    </xf>
    <xf numFmtId="0" fontId="33" fillId="0" borderId="0" xfId="2" applyFont="1" applyAlignment="1" applyProtection="1">
      <alignment horizontal="left" wrapText="1" indent="1"/>
      <protection hidden="1"/>
    </xf>
    <xf numFmtId="0" fontId="43" fillId="0" borderId="0" xfId="2" applyFont="1" applyAlignment="1">
      <alignment horizontal="left" wrapText="1" indent="1"/>
    </xf>
    <xf numFmtId="0" fontId="43" fillId="0" borderId="7" xfId="2" applyFont="1" applyBorder="1" applyAlignment="1">
      <alignment horizontal="left" wrapText="1" indent="1"/>
    </xf>
    <xf numFmtId="0" fontId="33" fillId="0" borderId="7" xfId="2" applyFont="1" applyBorder="1" applyAlignment="1" applyProtection="1">
      <alignment wrapText="1"/>
      <protection hidden="1"/>
    </xf>
    <xf numFmtId="0" fontId="33" fillId="0" borderId="26" xfId="0" applyFont="1" applyBorder="1" applyAlignment="1">
      <alignment horizontal="center"/>
    </xf>
    <xf numFmtId="0" fontId="33" fillId="0" borderId="27" xfId="0" applyFont="1" applyBorder="1" applyAlignment="1">
      <alignment horizontal="center"/>
    </xf>
    <xf numFmtId="0" fontId="33" fillId="0" borderId="28" xfId="0" applyFont="1" applyBorder="1" applyAlignment="1">
      <alignment horizontal="center"/>
    </xf>
    <xf numFmtId="0" fontId="33" fillId="0" borderId="22" xfId="0" applyFont="1" applyBorder="1" applyAlignment="1">
      <alignment horizontal="center"/>
    </xf>
    <xf numFmtId="0" fontId="33" fillId="0" borderId="26" xfId="0" applyFont="1" applyBorder="1" applyAlignment="1">
      <alignment horizontal="center" wrapText="1"/>
    </xf>
    <xf numFmtId="0" fontId="33" fillId="0" borderId="28" xfId="0" applyFont="1" applyBorder="1" applyAlignment="1">
      <alignment horizontal="center" wrapText="1"/>
    </xf>
    <xf numFmtId="0" fontId="33" fillId="0" borderId="29" xfId="0" applyFont="1" applyBorder="1" applyAlignment="1">
      <alignment horizontal="center"/>
    </xf>
    <xf numFmtId="0" fontId="33" fillId="0" borderId="6" xfId="0" applyFont="1" applyBorder="1" applyAlignment="1">
      <alignment horizontal="center"/>
    </xf>
    <xf numFmtId="0" fontId="33" fillId="0" borderId="22" xfId="9" applyFont="1" applyBorder="1" applyAlignment="1" applyProtection="1">
      <alignment horizontal="center"/>
      <protection hidden="1"/>
    </xf>
    <xf numFmtId="0" fontId="42" fillId="0" borderId="22" xfId="0" applyFont="1" applyBorder="1" applyAlignment="1">
      <alignment horizontal="center" vertical="center"/>
    </xf>
    <xf numFmtId="0" fontId="33" fillId="0" borderId="22" xfId="9" applyFont="1" applyBorder="1" applyAlignment="1" applyProtection="1">
      <alignment horizontal="center" vertical="center"/>
      <protection hidden="1"/>
    </xf>
    <xf numFmtId="0" fontId="33" fillId="0" borderId="22" xfId="9" applyFont="1" applyBorder="1" applyAlignment="1" applyProtection="1">
      <alignment horizontal="left"/>
      <protection hidden="1"/>
    </xf>
    <xf numFmtId="0" fontId="33" fillId="0" borderId="22" xfId="9" applyFont="1" applyBorder="1" applyAlignment="1" applyProtection="1">
      <alignment horizontal="center" wrapText="1"/>
      <protection hidden="1"/>
    </xf>
    <xf numFmtId="0" fontId="33" fillId="0" borderId="22" xfId="0" applyFont="1" applyBorder="1" applyAlignment="1">
      <alignment horizontal="center" vertical="center"/>
    </xf>
    <xf numFmtId="0" fontId="50" fillId="0" borderId="0" xfId="9" applyFont="1" applyAlignment="1" applyProtection="1">
      <alignment horizontal="left" wrapText="1"/>
      <protection hidden="1"/>
    </xf>
    <xf numFmtId="0" fontId="141" fillId="0" borderId="0" xfId="0" applyFont="1" applyAlignment="1">
      <alignment wrapText="1"/>
    </xf>
    <xf numFmtId="0" fontId="83" fillId="0" borderId="0" xfId="9" applyFont="1" applyAlignment="1" applyProtection="1">
      <alignment horizontal="left" wrapText="1"/>
      <protection hidden="1"/>
    </xf>
    <xf numFmtId="0" fontId="84" fillId="0" borderId="22" xfId="0" applyFont="1" applyBorder="1" applyAlignment="1">
      <alignment horizontal="center"/>
    </xf>
    <xf numFmtId="0" fontId="84" fillId="0" borderId="22" xfId="0" applyFont="1" applyBorder="1" applyAlignment="1">
      <alignment horizontal="center" vertical="center" wrapText="1"/>
    </xf>
    <xf numFmtId="0" fontId="138" fillId="0" borderId="26" xfId="44" applyFont="1" applyFill="1" applyBorder="1" applyAlignment="1" applyProtection="1">
      <alignment horizontal="center"/>
      <protection hidden="1"/>
    </xf>
    <xf numFmtId="0" fontId="138" fillId="0" borderId="27" xfId="44" applyFont="1" applyFill="1" applyBorder="1" applyAlignment="1" applyProtection="1">
      <alignment horizontal="center"/>
      <protection hidden="1"/>
    </xf>
    <xf numFmtId="0" fontId="138" fillId="0" borderId="28" xfId="44" applyFont="1" applyFill="1" applyBorder="1" applyAlignment="1" applyProtection="1">
      <alignment horizontal="center"/>
      <protection hidden="1"/>
    </xf>
    <xf numFmtId="0" fontId="25" fillId="0" borderId="0" xfId="2" applyFont="1" applyAlignment="1" applyProtection="1">
      <alignment wrapText="1"/>
      <protection hidden="1"/>
    </xf>
    <xf numFmtId="171" fontId="50" fillId="0" borderId="0" xfId="2" applyNumberFormat="1" applyFont="1" applyAlignment="1" applyProtection="1">
      <alignment horizontal="left"/>
      <protection hidden="1"/>
    </xf>
    <xf numFmtId="0" fontId="85" fillId="0" borderId="0" xfId="2" applyFont="1"/>
    <xf numFmtId="0" fontId="3" fillId="0" borderId="29" xfId="2" applyBorder="1" applyAlignment="1" applyProtection="1">
      <alignment horizontal="center" vertical="center" textRotation="90"/>
      <protection hidden="1"/>
    </xf>
    <xf numFmtId="0" fontId="3" fillId="0" borderId="4" xfId="2" applyBorder="1" applyAlignment="1" applyProtection="1">
      <alignment horizontal="center" vertical="center" textRotation="90"/>
      <protection hidden="1"/>
    </xf>
    <xf numFmtId="0" fontId="3" fillId="0" borderId="6" xfId="2" applyBorder="1" applyAlignment="1" applyProtection="1">
      <alignment horizontal="center" vertical="center" textRotation="90"/>
      <protection hidden="1"/>
    </xf>
    <xf numFmtId="0" fontId="25" fillId="0" borderId="26" xfId="2" applyFont="1" applyBorder="1" applyAlignment="1" applyProtection="1">
      <alignment horizontal="left"/>
      <protection hidden="1"/>
    </xf>
    <xf numFmtId="0" fontId="25" fillId="0" borderId="27" xfId="2" applyFont="1" applyBorder="1" applyAlignment="1" applyProtection="1">
      <alignment horizontal="left"/>
      <protection hidden="1"/>
    </xf>
    <xf numFmtId="0" fontId="25" fillId="0" borderId="28" xfId="2" applyFont="1" applyBorder="1" applyAlignment="1" applyProtection="1">
      <alignment horizontal="left"/>
      <protection hidden="1"/>
    </xf>
    <xf numFmtId="0" fontId="25" fillId="0" borderId="26" xfId="2" applyFont="1" applyBorder="1" applyAlignment="1" applyProtection="1">
      <alignment horizontal="left" wrapText="1"/>
      <protection hidden="1"/>
    </xf>
    <xf numFmtId="0" fontId="25" fillId="0" borderId="27" xfId="2" applyFont="1" applyBorder="1" applyAlignment="1" applyProtection="1">
      <alignment horizontal="left" wrapText="1"/>
      <protection hidden="1"/>
    </xf>
    <xf numFmtId="0" fontId="25" fillId="0" borderId="28" xfId="2" applyFont="1" applyBorder="1" applyAlignment="1" applyProtection="1">
      <alignment horizontal="left" wrapText="1"/>
      <protection hidden="1"/>
    </xf>
    <xf numFmtId="0" fontId="3" fillId="0" borderId="24" xfId="2" applyBorder="1" applyAlignment="1" applyProtection="1">
      <alignment horizontal="center" vertical="center" textRotation="90"/>
      <protection hidden="1"/>
    </xf>
    <xf numFmtId="0" fontId="3" fillId="0" borderId="2" xfId="2" applyBorder="1" applyAlignment="1" applyProtection="1">
      <alignment horizontal="center" vertical="center" textRotation="90"/>
      <protection hidden="1"/>
    </xf>
    <xf numFmtId="0" fontId="3" fillId="0" borderId="5" xfId="2" applyBorder="1" applyAlignment="1" applyProtection="1">
      <alignment horizontal="center" vertical="center" textRotation="90"/>
      <protection hidden="1"/>
    </xf>
    <xf numFmtId="0" fontId="33" fillId="0" borderId="26" xfId="2" applyFont="1" applyBorder="1" applyAlignment="1" applyProtection="1">
      <alignment horizontal="left"/>
      <protection hidden="1"/>
    </xf>
    <xf numFmtId="0" fontId="33" fillId="0" borderId="27" xfId="2" applyFont="1" applyBorder="1" applyAlignment="1" applyProtection="1">
      <alignment horizontal="left"/>
      <protection hidden="1"/>
    </xf>
    <xf numFmtId="0" fontId="8" fillId="0" borderId="0" xfId="2" applyFont="1" applyAlignment="1" applyProtection="1">
      <alignment horizontal="left" wrapText="1"/>
      <protection hidden="1"/>
    </xf>
    <xf numFmtId="0" fontId="33" fillId="0" borderId="26" xfId="2" applyFont="1" applyBorder="1" applyAlignment="1" applyProtection="1">
      <alignment horizontal="left" wrapText="1" indent="1"/>
      <protection hidden="1"/>
    </xf>
    <xf numFmtId="0" fontId="33" fillId="0" borderId="28" xfId="2" applyFont="1" applyBorder="1" applyAlignment="1" applyProtection="1">
      <alignment horizontal="left" wrapText="1" indent="1"/>
      <protection hidden="1"/>
    </xf>
    <xf numFmtId="0" fontId="33" fillId="0" borderId="26" xfId="2" applyFont="1" applyBorder="1" applyAlignment="1" applyProtection="1">
      <alignment horizontal="left" wrapText="1"/>
      <protection hidden="1"/>
    </xf>
    <xf numFmtId="0" fontId="33" fillId="0" borderId="27" xfId="2" applyFont="1" applyBorder="1" applyAlignment="1" applyProtection="1">
      <alignment horizontal="left" wrapText="1"/>
      <protection hidden="1"/>
    </xf>
    <xf numFmtId="0" fontId="25" fillId="0" borderId="0" xfId="2" applyFont="1" applyAlignment="1" applyProtection="1">
      <alignment horizontal="left" wrapText="1"/>
      <protection hidden="1"/>
    </xf>
    <xf numFmtId="0" fontId="52" fillId="0" borderId="0" xfId="0" applyFont="1" applyAlignment="1">
      <alignment horizontal="left" wrapText="1"/>
    </xf>
    <xf numFmtId="0" fontId="52" fillId="0" borderId="7" xfId="0" applyFont="1" applyBorder="1" applyAlignment="1">
      <alignment horizontal="left" wrapText="1"/>
    </xf>
    <xf numFmtId="0" fontId="1" fillId="0" borderId="0" xfId="0" applyFont="1"/>
    <xf numFmtId="0" fontId="1" fillId="0" borderId="7" xfId="0" applyFont="1" applyBorder="1"/>
    <xf numFmtId="0" fontId="25" fillId="0" borderId="7" xfId="2" applyFont="1" applyBorder="1" applyAlignment="1" applyProtection="1">
      <alignment horizontal="left" wrapText="1"/>
      <protection hidden="1"/>
    </xf>
    <xf numFmtId="0" fontId="33" fillId="0" borderId="0" xfId="0" applyFont="1" applyAlignment="1">
      <alignment horizontal="left" wrapText="1"/>
    </xf>
    <xf numFmtId="0" fontId="33" fillId="0" borderId="7" xfId="0" applyFont="1" applyBorder="1" applyAlignment="1">
      <alignment horizontal="left" wrapText="1"/>
    </xf>
    <xf numFmtId="0" fontId="33" fillId="0" borderId="28" xfId="2" applyFont="1" applyBorder="1" applyAlignment="1" applyProtection="1">
      <alignment horizontal="left" wrapText="1"/>
      <protection hidden="1"/>
    </xf>
    <xf numFmtId="0" fontId="42" fillId="0" borderId="22" xfId="2" applyFont="1" applyBorder="1" applyAlignment="1" applyProtection="1">
      <alignment horizontal="center"/>
      <protection hidden="1"/>
    </xf>
    <xf numFmtId="0" fontId="79" fillId="0" borderId="27" xfId="2" applyFont="1" applyBorder="1" applyAlignment="1" applyProtection="1">
      <alignment horizontal="center"/>
      <protection hidden="1"/>
    </xf>
    <xf numFmtId="0" fontId="79" fillId="0" borderId="28" xfId="2" applyFont="1" applyBorder="1" applyAlignment="1" applyProtection="1">
      <alignment horizontal="center"/>
      <protection hidden="1"/>
    </xf>
    <xf numFmtId="0" fontId="53" fillId="0" borderId="1" xfId="2" applyFont="1" applyBorder="1" applyProtection="1">
      <protection hidden="1"/>
    </xf>
    <xf numFmtId="0" fontId="43" fillId="0" borderId="1" xfId="2" applyFont="1" applyBorder="1"/>
    <xf numFmtId="0" fontId="81" fillId="0" borderId="0" xfId="2" applyFont="1" applyAlignment="1" applyProtection="1">
      <alignment horizontal="left" vertical="top" wrapText="1"/>
      <protection hidden="1"/>
    </xf>
    <xf numFmtId="0" fontId="53" fillId="0" borderId="1" xfId="2" applyFont="1" applyBorder="1" applyAlignment="1" applyProtection="1">
      <alignment wrapText="1"/>
      <protection hidden="1"/>
    </xf>
    <xf numFmtId="0" fontId="53" fillId="0" borderId="0" xfId="2" applyFont="1" applyAlignment="1" applyProtection="1">
      <alignment wrapText="1"/>
      <protection hidden="1"/>
    </xf>
    <xf numFmtId="0" fontId="81" fillId="0" borderId="0" xfId="2" applyFont="1" applyAlignment="1" applyProtection="1">
      <alignment vertical="top" wrapText="1"/>
      <protection hidden="1"/>
    </xf>
    <xf numFmtId="0" fontId="43" fillId="0" borderId="0" xfId="2" applyFont="1" applyAlignment="1">
      <alignment vertical="top" wrapText="1"/>
    </xf>
    <xf numFmtId="0" fontId="42" fillId="0" borderId="22" xfId="2" applyFont="1" applyBorder="1" applyAlignment="1" applyProtection="1">
      <alignment horizontal="center" wrapText="1"/>
      <protection hidden="1"/>
    </xf>
    <xf numFmtId="0" fontId="33" fillId="0" borderId="22" xfId="2" applyFont="1" applyBorder="1" applyAlignment="1" applyProtection="1">
      <alignment horizontal="left" vertical="center"/>
      <protection hidden="1"/>
    </xf>
    <xf numFmtId="0" fontId="33" fillId="0" borderId="23" xfId="0" applyFont="1" applyBorder="1" applyAlignment="1">
      <alignment horizontal="left" vertical="center"/>
    </xf>
    <xf numFmtId="0" fontId="33" fillId="0" borderId="0" xfId="0" applyFont="1" applyAlignment="1">
      <alignment horizontal="left" vertical="center"/>
    </xf>
    <xf numFmtId="0" fontId="33" fillId="0" borderId="1" xfId="0" applyFont="1" applyBorder="1" applyAlignment="1">
      <alignment horizontal="left" vertical="center"/>
    </xf>
    <xf numFmtId="0" fontId="33" fillId="0" borderId="6" xfId="2" applyFont="1" applyBorder="1" applyAlignment="1" applyProtection="1">
      <alignment horizontal="left" vertical="center"/>
      <protection hidden="1"/>
    </xf>
    <xf numFmtId="37" fontId="33" fillId="0" borderId="3" xfId="11" applyFont="1" applyFill="1" applyAlignment="1" applyProtection="1">
      <alignment horizontal="left" vertical="center" wrapText="1"/>
      <protection locked="0"/>
    </xf>
    <xf numFmtId="0" fontId="33" fillId="0" borderId="0" xfId="2" applyFont="1" applyAlignment="1" applyProtection="1">
      <alignment horizontal="right" vertical="center" wrapText="1"/>
      <protection hidden="1"/>
    </xf>
    <xf numFmtId="0" fontId="33" fillId="0" borderId="7" xfId="2" applyFont="1" applyBorder="1" applyAlignment="1" applyProtection="1">
      <alignment horizontal="right" vertical="center" wrapText="1"/>
      <protection hidden="1"/>
    </xf>
    <xf numFmtId="0" fontId="33" fillId="0" borderId="0" xfId="2" applyFont="1" applyAlignment="1" applyProtection="1">
      <alignment horizontal="left" wrapText="1" indent="2"/>
      <protection hidden="1"/>
    </xf>
    <xf numFmtId="0" fontId="81" fillId="0" borderId="0" xfId="2" applyFont="1" applyAlignment="1" applyProtection="1">
      <alignment wrapText="1"/>
      <protection hidden="1"/>
    </xf>
    <xf numFmtId="0" fontId="43" fillId="0" borderId="0" xfId="2" applyFont="1"/>
    <xf numFmtId="0" fontId="98" fillId="0" borderId="0" xfId="2" applyFont="1"/>
    <xf numFmtId="0" fontId="1" fillId="0" borderId="27" xfId="0" applyFont="1" applyBorder="1" applyAlignment="1">
      <alignment horizontal="center"/>
    </xf>
    <xf numFmtId="0" fontId="1" fillId="0" borderId="28" xfId="0" applyFont="1" applyBorder="1" applyAlignment="1">
      <alignment horizontal="center"/>
    </xf>
    <xf numFmtId="0" fontId="32" fillId="0" borderId="22" xfId="2" applyFont="1" applyBorder="1" applyAlignment="1" applyProtection="1">
      <alignment horizontal="center"/>
      <protection hidden="1"/>
    </xf>
    <xf numFmtId="0" fontId="32" fillId="0" borderId="27" xfId="2" applyFont="1" applyBorder="1" applyAlignment="1" applyProtection="1">
      <alignment horizontal="center"/>
      <protection hidden="1"/>
    </xf>
    <xf numFmtId="0" fontId="32" fillId="0" borderId="28" xfId="2" applyFont="1" applyBorder="1" applyAlignment="1" applyProtection="1">
      <alignment horizontal="center"/>
      <protection hidden="1"/>
    </xf>
    <xf numFmtId="0" fontId="8" fillId="0" borderId="1" xfId="2" applyFont="1" applyBorder="1" applyAlignment="1" applyProtection="1">
      <alignment wrapText="1"/>
      <protection hidden="1"/>
    </xf>
    <xf numFmtId="0" fontId="1" fillId="0" borderId="1" xfId="0" applyFont="1" applyBorder="1" applyAlignment="1">
      <alignment wrapText="1"/>
    </xf>
    <xf numFmtId="0" fontId="1" fillId="0" borderId="0" xfId="0" applyFont="1" applyAlignment="1">
      <alignment horizontal="left" vertical="top"/>
    </xf>
    <xf numFmtId="0" fontId="0" fillId="0" borderId="27" xfId="0" applyBorder="1" applyAlignment="1">
      <alignment horizontal="center"/>
    </xf>
    <xf numFmtId="0" fontId="0" fillId="0" borderId="28" xfId="0" applyBorder="1" applyAlignment="1">
      <alignment horizontal="center"/>
    </xf>
    <xf numFmtId="0" fontId="119" fillId="0" borderId="2" xfId="0" applyFont="1" applyBorder="1" applyAlignment="1">
      <alignment horizontal="left" vertical="top" wrapText="1"/>
    </xf>
    <xf numFmtId="0" fontId="119" fillId="0" borderId="0" xfId="0" applyFont="1" applyAlignment="1">
      <alignment horizontal="left" vertical="top" wrapText="1"/>
    </xf>
    <xf numFmtId="0" fontId="43" fillId="0" borderId="1" xfId="2" applyFont="1" applyBorder="1" applyAlignment="1">
      <alignment wrapText="1"/>
    </xf>
    <xf numFmtId="0" fontId="73" fillId="0" borderId="0" xfId="2" applyFont="1" applyAlignment="1" applyProtection="1">
      <alignment vertical="top" wrapText="1"/>
      <protection hidden="1"/>
    </xf>
    <xf numFmtId="0" fontId="3" fillId="0" borderId="0" xfId="2" applyAlignment="1">
      <alignment vertical="top" wrapText="1"/>
    </xf>
    <xf numFmtId="0" fontId="22" fillId="0" borderId="7" xfId="2" applyFont="1" applyBorder="1" applyAlignment="1" applyProtection="1">
      <alignment vertical="top" wrapText="1"/>
      <protection hidden="1"/>
    </xf>
    <xf numFmtId="0" fontId="73" fillId="0" borderId="0" xfId="2" applyFont="1" applyAlignment="1" applyProtection="1">
      <alignment horizontal="left" vertical="top" wrapText="1"/>
      <protection hidden="1"/>
    </xf>
    <xf numFmtId="0" fontId="25" fillId="0" borderId="0" xfId="2" applyFont="1" applyAlignment="1" applyProtection="1">
      <alignment horizontal="left" wrapText="1" indent="1"/>
      <protection hidden="1"/>
    </xf>
    <xf numFmtId="0" fontId="33" fillId="0" borderId="0" xfId="2" applyFont="1" applyAlignment="1" applyProtection="1">
      <alignment horizontal="left" vertical="top" wrapText="1" indent="1"/>
      <protection hidden="1"/>
    </xf>
    <xf numFmtId="0" fontId="43" fillId="0" borderId="0" xfId="2" applyFont="1" applyAlignment="1">
      <alignment wrapText="1"/>
    </xf>
    <xf numFmtId="49" fontId="33" fillId="0" borderId="0" xfId="2" applyNumberFormat="1" applyFont="1" applyAlignment="1" applyProtection="1">
      <alignment horizontal="left" wrapText="1" indent="2"/>
      <protection hidden="1"/>
    </xf>
    <xf numFmtId="49" fontId="25" fillId="0" borderId="0" xfId="2" applyNumberFormat="1" applyFont="1" applyAlignment="1" applyProtection="1">
      <alignment horizontal="left" wrapText="1" indent="2"/>
      <protection hidden="1"/>
    </xf>
    <xf numFmtId="0" fontId="33" fillId="0" borderId="0" xfId="2" applyFont="1" applyAlignment="1" applyProtection="1">
      <alignment horizontal="left" vertical="top" wrapText="1" indent="5"/>
      <protection hidden="1"/>
    </xf>
    <xf numFmtId="0" fontId="25" fillId="0" borderId="0" xfId="2" applyFont="1" applyAlignment="1" applyProtection="1">
      <alignment horizontal="left" vertical="top" wrapText="1"/>
      <protection hidden="1"/>
    </xf>
    <xf numFmtId="0" fontId="25" fillId="0" borderId="0" xfId="2" applyFont="1" applyAlignment="1" applyProtection="1">
      <alignment vertical="top" wrapText="1"/>
      <protection hidden="1"/>
    </xf>
    <xf numFmtId="0" fontId="25" fillId="0" borderId="7" xfId="2" applyFont="1" applyBorder="1" applyAlignment="1" applyProtection="1">
      <alignment vertical="top" wrapText="1"/>
      <protection hidden="1"/>
    </xf>
    <xf numFmtId="0" fontId="128" fillId="4" borderId="26" xfId="44" applyFont="1" applyFill="1" applyBorder="1" applyAlignment="1" applyProtection="1">
      <alignment horizontal="center"/>
      <protection locked="0"/>
    </xf>
    <xf numFmtId="0" fontId="128" fillId="4" borderId="27" xfId="44" applyFont="1" applyFill="1" applyBorder="1" applyAlignment="1" applyProtection="1">
      <alignment horizontal="center"/>
      <protection locked="0"/>
    </xf>
    <xf numFmtId="0" fontId="128" fillId="4" borderId="28" xfId="44" applyFont="1" applyFill="1" applyBorder="1" applyAlignment="1" applyProtection="1">
      <alignment horizontal="center"/>
      <protection locked="0"/>
    </xf>
    <xf numFmtId="0" fontId="33" fillId="0" borderId="29" xfId="2" applyFont="1" applyBorder="1" applyAlignment="1" applyProtection="1">
      <alignment horizontal="center"/>
      <protection hidden="1"/>
    </xf>
    <xf numFmtId="37" fontId="42" fillId="0" borderId="29" xfId="3" quotePrefix="1" applyNumberFormat="1" applyFont="1" applyBorder="1">
      <alignment horizontal="right"/>
      <protection locked="0"/>
    </xf>
    <xf numFmtId="37" fontId="42" fillId="0" borderId="6" xfId="3" quotePrefix="1" applyNumberFormat="1" applyFont="1" applyBorder="1">
      <alignment horizontal="right"/>
      <protection locked="0"/>
    </xf>
    <xf numFmtId="0" fontId="53" fillId="0" borderId="0" xfId="2" applyFont="1" applyAlignment="1" applyProtection="1">
      <alignment horizontal="left" vertical="center" wrapText="1"/>
      <protection hidden="1"/>
    </xf>
    <xf numFmtId="0" fontId="53" fillId="0" borderId="7" xfId="2" applyFont="1" applyBorder="1" applyAlignment="1" applyProtection="1">
      <alignment horizontal="left" vertical="center" wrapText="1"/>
      <protection hidden="1"/>
    </xf>
    <xf numFmtId="0" fontId="33" fillId="0" borderId="23" xfId="2" applyFont="1" applyBorder="1" applyAlignment="1" applyProtection="1">
      <alignment horizontal="center" vertical="top" shrinkToFit="1"/>
      <protection hidden="1"/>
    </xf>
    <xf numFmtId="0" fontId="42" fillId="0" borderId="22" xfId="2" applyFont="1" applyBorder="1" applyAlignment="1" applyProtection="1">
      <alignment horizontal="center" vertical="top" wrapText="1"/>
      <protection hidden="1"/>
    </xf>
    <xf numFmtId="0" fontId="42" fillId="0" borderId="27" xfId="2" applyFont="1" applyBorder="1" applyAlignment="1" applyProtection="1">
      <alignment horizontal="center" vertical="top" wrapText="1"/>
      <protection hidden="1"/>
    </xf>
    <xf numFmtId="0" fontId="42" fillId="0" borderId="28" xfId="2" applyFont="1" applyBorder="1" applyAlignment="1" applyProtection="1">
      <alignment horizontal="center" vertical="top" wrapText="1"/>
      <protection hidden="1"/>
    </xf>
    <xf numFmtId="0" fontId="79" fillId="0" borderId="27" xfId="2" applyFont="1" applyBorder="1" applyAlignment="1" applyProtection="1">
      <alignment horizontal="center" vertical="top" wrapText="1"/>
      <protection hidden="1"/>
    </xf>
    <xf numFmtId="0" fontId="79" fillId="0" borderId="28" xfId="2" applyFont="1" applyBorder="1" applyAlignment="1" applyProtection="1">
      <alignment horizontal="center" vertical="top" wrapText="1"/>
      <protection hidden="1"/>
    </xf>
    <xf numFmtId="37" fontId="32" fillId="0" borderId="3" xfId="11" applyFill="1" applyProtection="1">
      <alignment horizontal="right"/>
      <protection locked="0"/>
    </xf>
    <xf numFmtId="0" fontId="33" fillId="0" borderId="0" xfId="2" applyFont="1" applyAlignment="1">
      <alignment vertical="top" wrapText="1"/>
    </xf>
    <xf numFmtId="37" fontId="32" fillId="0" borderId="3" xfId="27" applyFill="1" applyProtection="1">
      <alignment horizontal="right"/>
      <protection locked="0"/>
    </xf>
    <xf numFmtId="37" fontId="32" fillId="6" borderId="3" xfId="27" applyFill="1" applyProtection="1">
      <alignment horizontal="right"/>
      <protection locked="0"/>
    </xf>
    <xf numFmtId="37" fontId="32" fillId="0" borderId="3" xfId="7">
      <alignment horizontal="right"/>
      <protection locked="0"/>
    </xf>
    <xf numFmtId="0" fontId="42" fillId="0" borderId="24" xfId="2" applyFont="1" applyBorder="1" applyAlignment="1" applyProtection="1">
      <alignment horizontal="center" vertical="center"/>
      <protection hidden="1"/>
    </xf>
    <xf numFmtId="0" fontId="42" fillId="0" borderId="23" xfId="2" applyFont="1" applyBorder="1" applyAlignment="1" applyProtection="1">
      <alignment horizontal="center" vertical="center"/>
      <protection hidden="1"/>
    </xf>
    <xf numFmtId="0" fontId="42" fillId="0" borderId="25" xfId="2" applyFont="1" applyBorder="1" applyAlignment="1" applyProtection="1">
      <alignment horizontal="center" vertical="center"/>
      <protection hidden="1"/>
    </xf>
    <xf numFmtId="0" fontId="42" fillId="0" borderId="5" xfId="2" applyFont="1" applyBorder="1" applyAlignment="1" applyProtection="1">
      <alignment horizontal="center" vertical="center"/>
      <protection hidden="1"/>
    </xf>
    <xf numFmtId="0" fontId="42" fillId="0" borderId="1" xfId="2" applyFont="1" applyBorder="1" applyAlignment="1" applyProtection="1">
      <alignment horizontal="center" vertical="center"/>
      <protection hidden="1"/>
    </xf>
    <xf numFmtId="0" fontId="42" fillId="0" borderId="8" xfId="2" applyFont="1" applyBorder="1" applyAlignment="1" applyProtection="1">
      <alignment horizontal="center" vertical="center"/>
      <protection hidden="1"/>
    </xf>
    <xf numFmtId="0" fontId="42" fillId="2" borderId="24" xfId="2" applyFont="1" applyFill="1" applyBorder="1" applyAlignment="1" applyProtection="1">
      <alignment horizontal="center" vertical="center" wrapText="1"/>
      <protection hidden="1"/>
    </xf>
    <xf numFmtId="0" fontId="42" fillId="2" borderId="23" xfId="2" applyFont="1" applyFill="1" applyBorder="1" applyAlignment="1" applyProtection="1">
      <alignment horizontal="center" vertical="center" wrapText="1"/>
      <protection hidden="1"/>
    </xf>
    <xf numFmtId="0" fontId="42" fillId="2" borderId="25" xfId="2" applyFont="1" applyFill="1" applyBorder="1" applyAlignment="1" applyProtection="1">
      <alignment horizontal="center" vertical="center" wrapText="1"/>
      <protection hidden="1"/>
    </xf>
    <xf numFmtId="0" fontId="42" fillId="2" borderId="5" xfId="2" applyFont="1" applyFill="1" applyBorder="1" applyAlignment="1" applyProtection="1">
      <alignment horizontal="center" vertical="center" wrapText="1"/>
      <protection hidden="1"/>
    </xf>
    <xf numFmtId="0" fontId="42" fillId="2" borderId="1" xfId="2" applyFont="1" applyFill="1" applyBorder="1" applyAlignment="1" applyProtection="1">
      <alignment horizontal="center" vertical="center" wrapText="1"/>
      <protection hidden="1"/>
    </xf>
    <xf numFmtId="0" fontId="42" fillId="2" borderId="8" xfId="2" applyFont="1" applyFill="1" applyBorder="1" applyAlignment="1" applyProtection="1">
      <alignment horizontal="center" vertical="center" wrapText="1"/>
      <protection hidden="1"/>
    </xf>
    <xf numFmtId="0" fontId="73" fillId="0" borderId="0" xfId="2" applyFont="1" applyAlignment="1" applyProtection="1">
      <alignment wrapText="1"/>
      <protection hidden="1"/>
    </xf>
    <xf numFmtId="0" fontId="32" fillId="2" borderId="22" xfId="2" applyFont="1" applyFill="1" applyBorder="1" applyAlignment="1" applyProtection="1">
      <alignment horizontal="center"/>
      <protection hidden="1"/>
    </xf>
    <xf numFmtId="0" fontId="32" fillId="2" borderId="27" xfId="2" applyFont="1" applyFill="1" applyBorder="1" applyAlignment="1" applyProtection="1">
      <alignment horizontal="center"/>
      <protection hidden="1"/>
    </xf>
    <xf numFmtId="0" fontId="32" fillId="2" borderId="28" xfId="2" applyFont="1" applyFill="1" applyBorder="1" applyAlignment="1" applyProtection="1">
      <alignment horizontal="center"/>
      <protection hidden="1"/>
    </xf>
    <xf numFmtId="0" fontId="32" fillId="5" borderId="0" xfId="2" applyFont="1" applyFill="1" applyAlignment="1" applyProtection="1">
      <alignment horizontal="center" wrapText="1"/>
      <protection hidden="1"/>
    </xf>
    <xf numFmtId="0" fontId="32" fillId="5" borderId="1" xfId="2" applyFont="1" applyFill="1" applyBorder="1" applyAlignment="1" applyProtection="1">
      <alignment horizontal="center" wrapText="1"/>
      <protection hidden="1"/>
    </xf>
    <xf numFmtId="0" fontId="3" fillId="0" borderId="0" xfId="2" applyAlignment="1">
      <alignment wrapText="1"/>
    </xf>
    <xf numFmtId="0" fontId="42" fillId="2" borderId="22" xfId="2" applyFont="1" applyFill="1" applyBorder="1" applyAlignment="1" applyProtection="1">
      <alignment horizontal="center" wrapText="1"/>
      <protection hidden="1"/>
    </xf>
    <xf numFmtId="0" fontId="42" fillId="2" borderId="8" xfId="2" applyFont="1" applyFill="1" applyBorder="1" applyAlignment="1" applyProtection="1">
      <alignment horizontal="center" wrapText="1"/>
      <protection hidden="1"/>
    </xf>
    <xf numFmtId="0" fontId="42" fillId="2" borderId="29" xfId="2" applyFont="1" applyFill="1" applyBorder="1" applyAlignment="1" applyProtection="1">
      <alignment horizontal="center" wrapText="1"/>
      <protection hidden="1"/>
    </xf>
    <xf numFmtId="0" fontId="42" fillId="2" borderId="6" xfId="2" applyFont="1" applyFill="1" applyBorder="1" applyAlignment="1">
      <alignment horizontal="center"/>
    </xf>
    <xf numFmtId="0" fontId="33" fillId="2" borderId="1" xfId="2" applyFont="1" applyFill="1" applyBorder="1" applyAlignment="1" applyProtection="1">
      <alignment horizontal="center" wrapText="1"/>
      <protection hidden="1"/>
    </xf>
    <xf numFmtId="37" fontId="32" fillId="15" borderId="26" xfId="11" applyFill="1" applyBorder="1" applyProtection="1">
      <alignment horizontal="right"/>
      <protection locked="0"/>
    </xf>
    <xf numFmtId="37" fontId="32" fillId="15" borderId="28" xfId="11" applyFill="1" applyBorder="1" applyProtection="1">
      <alignment horizontal="right"/>
      <protection locked="0"/>
    </xf>
    <xf numFmtId="0" fontId="73" fillId="15" borderId="0" xfId="9" applyFont="1" applyFill="1" applyAlignment="1" applyProtection="1">
      <alignment horizontal="left" vertical="top" wrapText="1"/>
      <protection hidden="1"/>
    </xf>
    <xf numFmtId="0" fontId="73" fillId="15" borderId="0" xfId="9" applyFont="1" applyFill="1" applyAlignment="1" applyProtection="1">
      <alignment horizontal="left" wrapText="1"/>
      <protection hidden="1"/>
    </xf>
    <xf numFmtId="37" fontId="32" fillId="15" borderId="26" xfId="27" applyFill="1" applyBorder="1" applyProtection="1">
      <alignment horizontal="right"/>
      <protection locked="0"/>
    </xf>
    <xf numFmtId="37" fontId="32" fillId="15" borderId="28" xfId="27" applyFill="1" applyBorder="1" applyProtection="1">
      <alignment horizontal="right"/>
      <protection locked="0"/>
    </xf>
    <xf numFmtId="37" fontId="32" fillId="15" borderId="26" xfId="7" applyFill="1" applyBorder="1">
      <alignment horizontal="right"/>
      <protection locked="0"/>
    </xf>
    <xf numFmtId="37" fontId="32" fillId="15" borderId="28" xfId="7" applyFill="1" applyBorder="1">
      <alignment horizontal="right"/>
      <protection locked="0"/>
    </xf>
    <xf numFmtId="0" fontId="73" fillId="15" borderId="0" xfId="9" applyFont="1" applyFill="1" applyAlignment="1" applyProtection="1">
      <alignment horizontal="left"/>
      <protection hidden="1"/>
    </xf>
    <xf numFmtId="0" fontId="32" fillId="5" borderId="0" xfId="9" applyFont="1" applyFill="1" applyAlignment="1" applyProtection="1">
      <alignment horizontal="center" wrapText="1"/>
      <protection hidden="1"/>
    </xf>
    <xf numFmtId="0" fontId="32" fillId="5" borderId="1" xfId="9" applyFont="1" applyFill="1" applyBorder="1" applyAlignment="1" applyProtection="1">
      <alignment horizontal="center" wrapText="1"/>
      <protection hidden="1"/>
    </xf>
    <xf numFmtId="0" fontId="3" fillId="15" borderId="1" xfId="9" applyFill="1" applyBorder="1" applyAlignment="1" applyProtection="1">
      <alignment horizontal="center"/>
      <protection hidden="1"/>
    </xf>
    <xf numFmtId="0" fontId="32" fillId="15" borderId="29" xfId="9" applyFont="1" applyFill="1" applyBorder="1" applyAlignment="1" applyProtection="1">
      <alignment horizontal="center" wrapText="1"/>
      <protection hidden="1"/>
    </xf>
    <xf numFmtId="0" fontId="32" fillId="15" borderId="6" xfId="9" applyFont="1" applyFill="1" applyBorder="1" applyAlignment="1" applyProtection="1">
      <alignment horizontal="center" wrapText="1"/>
      <protection hidden="1"/>
    </xf>
    <xf numFmtId="0" fontId="32" fillId="15" borderId="26" xfId="23" applyFont="1" applyFill="1" applyBorder="1" applyAlignment="1" applyProtection="1">
      <alignment horizontal="center" wrapText="1"/>
      <protection hidden="1"/>
    </xf>
    <xf numFmtId="0" fontId="32" fillId="15" borderId="28" xfId="23" applyFont="1" applyFill="1" applyBorder="1" applyAlignment="1" applyProtection="1">
      <alignment horizontal="center" wrapText="1"/>
      <protection hidden="1"/>
    </xf>
    <xf numFmtId="0" fontId="32" fillId="15" borderId="26" xfId="9" applyFont="1" applyFill="1" applyBorder="1" applyAlignment="1" applyProtection="1">
      <alignment horizontal="center" wrapText="1"/>
      <protection hidden="1"/>
    </xf>
    <xf numFmtId="0" fontId="32" fillId="15" borderId="28" xfId="9" applyFont="1" applyFill="1" applyBorder="1" applyAlignment="1" applyProtection="1">
      <alignment horizontal="center" wrapText="1"/>
      <protection hidden="1"/>
    </xf>
    <xf numFmtId="37" fontId="42" fillId="0" borderId="3" xfId="27" applyFont="1" applyFill="1" applyProtection="1">
      <alignment horizontal="right"/>
      <protection locked="0"/>
    </xf>
    <xf numFmtId="37" fontId="42" fillId="6" borderId="3" xfId="27" applyFont="1" applyFill="1" applyProtection="1">
      <alignment horizontal="right"/>
      <protection locked="0"/>
    </xf>
    <xf numFmtId="37" fontId="42" fillId="0" borderId="3" xfId="11" applyFont="1" applyFill="1" applyProtection="1">
      <alignment horizontal="right"/>
      <protection locked="0"/>
    </xf>
    <xf numFmtId="37" fontId="42" fillId="0" borderId="3" xfId="7" applyFont="1">
      <alignment horizontal="right"/>
      <protection locked="0"/>
    </xf>
    <xf numFmtId="0" fontId="42" fillId="0" borderId="8" xfId="2" applyFont="1" applyBorder="1" applyAlignment="1" applyProtection="1">
      <alignment horizontal="center" wrapText="1"/>
      <protection hidden="1"/>
    </xf>
    <xf numFmtId="0" fontId="42" fillId="0" borderId="6" xfId="2" applyFont="1" applyBorder="1" applyAlignment="1">
      <alignment horizontal="center"/>
    </xf>
    <xf numFmtId="0" fontId="33" fillId="0" borderId="1" xfId="2" applyFont="1" applyBorder="1" applyAlignment="1" applyProtection="1">
      <alignment horizontal="center" wrapText="1"/>
      <protection hidden="1"/>
    </xf>
    <xf numFmtId="0" fontId="42" fillId="0" borderId="22" xfId="2" applyFont="1" applyBorder="1" applyAlignment="1" applyProtection="1">
      <alignment horizontal="center" vertical="center" wrapText="1"/>
      <protection hidden="1"/>
    </xf>
    <xf numFmtId="0" fontId="42" fillId="0" borderId="27" xfId="2" applyFont="1" applyBorder="1" applyAlignment="1" applyProtection="1">
      <alignment horizontal="center" vertical="center" wrapText="1"/>
      <protection hidden="1"/>
    </xf>
    <xf numFmtId="0" fontId="42" fillId="0" borderId="28" xfId="2" applyFont="1" applyBorder="1" applyAlignment="1" applyProtection="1">
      <alignment horizontal="center" vertical="center" wrapText="1"/>
      <protection hidden="1"/>
    </xf>
    <xf numFmtId="0" fontId="79" fillId="0" borderId="28" xfId="2" applyFont="1" applyBorder="1" applyAlignment="1" applyProtection="1">
      <alignment horizontal="center" vertical="center" wrapText="1"/>
      <protection hidden="1"/>
    </xf>
    <xf numFmtId="0" fontId="42" fillId="5" borderId="0" xfId="2" applyFont="1" applyFill="1" applyAlignment="1" applyProtection="1">
      <alignment horizontal="center" wrapText="1"/>
      <protection hidden="1"/>
    </xf>
    <xf numFmtId="0" fontId="42" fillId="5" borderId="1" xfId="2" applyFont="1" applyFill="1" applyBorder="1" applyAlignment="1" applyProtection="1">
      <alignment horizontal="center" wrapText="1"/>
      <protection hidden="1"/>
    </xf>
    <xf numFmtId="0" fontId="79" fillId="0" borderId="22" xfId="2" applyFont="1" applyBorder="1" applyAlignment="1" applyProtection="1">
      <alignment horizontal="center" vertical="center" wrapText="1"/>
      <protection hidden="1"/>
    </xf>
    <xf numFmtId="0" fontId="81" fillId="0" borderId="0" xfId="2" applyFont="1" applyAlignment="1" applyProtection="1">
      <alignment horizontal="left" vertical="center"/>
      <protection hidden="1"/>
    </xf>
    <xf numFmtId="0" fontId="42" fillId="0" borderId="24" xfId="2" applyFont="1" applyBorder="1" applyAlignment="1" applyProtection="1">
      <alignment horizontal="center" vertical="center" wrapText="1"/>
      <protection hidden="1"/>
    </xf>
    <xf numFmtId="0" fontId="42" fillId="0" borderId="23" xfId="2" applyFont="1" applyBorder="1" applyAlignment="1" applyProtection="1">
      <alignment horizontal="center" vertical="center" wrapText="1"/>
      <protection hidden="1"/>
    </xf>
    <xf numFmtId="0" fontId="42" fillId="0" borderId="25" xfId="2" applyFont="1" applyBorder="1" applyAlignment="1" applyProtection="1">
      <alignment horizontal="center" vertical="center" wrapText="1"/>
      <protection hidden="1"/>
    </xf>
    <xf numFmtId="0" fontId="42" fillId="0" borderId="5" xfId="2" applyFont="1" applyBorder="1" applyAlignment="1" applyProtection="1">
      <alignment horizontal="center" vertical="center" wrapText="1"/>
      <protection hidden="1"/>
    </xf>
    <xf numFmtId="0" fontId="42" fillId="0" borderId="1" xfId="2" applyFont="1" applyBorder="1" applyAlignment="1" applyProtection="1">
      <alignment horizontal="center" vertical="center" wrapText="1"/>
      <protection hidden="1"/>
    </xf>
    <xf numFmtId="0" fontId="42" fillId="0" borderId="8" xfId="2" applyFont="1" applyBorder="1" applyAlignment="1" applyProtection="1">
      <alignment horizontal="center" vertical="center" wrapText="1"/>
      <protection hidden="1"/>
    </xf>
    <xf numFmtId="0" fontId="32" fillId="0" borderId="26" xfId="2" applyFont="1" applyBorder="1" applyAlignment="1" applyProtection="1">
      <alignment horizontal="center" wrapText="1"/>
      <protection hidden="1"/>
    </xf>
    <xf numFmtId="0" fontId="32" fillId="0" borderId="28" xfId="2" applyFont="1" applyBorder="1" applyAlignment="1" applyProtection="1">
      <alignment horizontal="center" wrapText="1"/>
      <protection hidden="1"/>
    </xf>
    <xf numFmtId="0" fontId="32" fillId="0" borderId="29" xfId="2" applyFont="1" applyBorder="1" applyAlignment="1" applyProtection="1">
      <alignment horizontal="center" wrapText="1"/>
      <protection hidden="1"/>
    </xf>
    <xf numFmtId="0" fontId="32" fillId="0" borderId="6" xfId="2" applyFont="1" applyBorder="1" applyAlignment="1">
      <alignment horizontal="center"/>
    </xf>
    <xf numFmtId="0" fontId="43" fillId="0" borderId="22" xfId="9" applyFont="1" applyBorder="1" applyAlignment="1" applyProtection="1">
      <alignment horizontal="center"/>
      <protection hidden="1"/>
    </xf>
    <xf numFmtId="0" fontId="42" fillId="0" borderId="26" xfId="23" applyFont="1" applyBorder="1" applyAlignment="1" applyProtection="1">
      <alignment horizontal="center" wrapText="1"/>
      <protection hidden="1"/>
    </xf>
    <xf numFmtId="0" fontId="42" fillId="0" borderId="28" xfId="23" applyFont="1" applyBorder="1" applyAlignment="1" applyProtection="1">
      <alignment horizontal="center" wrapText="1"/>
      <protection hidden="1"/>
    </xf>
    <xf numFmtId="0" fontId="43" fillId="0" borderId="1" xfId="9" applyFont="1" applyBorder="1" applyAlignment="1" applyProtection="1">
      <alignment horizontal="center"/>
      <protection hidden="1"/>
    </xf>
    <xf numFmtId="0" fontId="81" fillId="0" borderId="0" xfId="9" applyFont="1" applyAlignment="1" applyProtection="1">
      <alignment horizontal="left" wrapText="1"/>
      <protection hidden="1"/>
    </xf>
    <xf numFmtId="0" fontId="42" fillId="0" borderId="26" xfId="2" applyFont="1" applyBorder="1" applyAlignment="1" applyProtection="1">
      <alignment horizontal="center" vertical="center" wrapText="1"/>
      <protection hidden="1"/>
    </xf>
    <xf numFmtId="0" fontId="81" fillId="0" borderId="0" xfId="2" applyFont="1" applyAlignment="1" applyProtection="1">
      <alignment horizontal="left" wrapText="1"/>
      <protection hidden="1"/>
    </xf>
    <xf numFmtId="0" fontId="81" fillId="0" borderId="0" xfId="9" applyFont="1" applyAlignment="1" applyProtection="1">
      <alignment horizontal="left" vertical="top" wrapText="1"/>
      <protection hidden="1"/>
    </xf>
    <xf numFmtId="0" fontId="32" fillId="0" borderId="22" xfId="2" applyFont="1" applyBorder="1" applyAlignment="1" applyProtection="1">
      <alignment horizontal="center" wrapText="1"/>
      <protection hidden="1"/>
    </xf>
    <xf numFmtId="0" fontId="73" fillId="0" borderId="0" xfId="2" applyFont="1" applyAlignment="1" applyProtection="1">
      <alignment horizontal="left" wrapText="1"/>
      <protection hidden="1"/>
    </xf>
    <xf numFmtId="0" fontId="33" fillId="0" borderId="0" xfId="2" applyFont="1" applyProtection="1">
      <protection hidden="1"/>
    </xf>
    <xf numFmtId="0" fontId="33" fillId="0" borderId="0" xfId="0" applyFont="1" applyAlignment="1" applyProtection="1">
      <alignment vertical="top" wrapText="1"/>
      <protection hidden="1"/>
    </xf>
    <xf numFmtId="0" fontId="1" fillId="0" borderId="0" xfId="0" applyFont="1" applyAlignment="1">
      <alignment vertical="top" wrapText="1"/>
    </xf>
    <xf numFmtId="37" fontId="42" fillId="6" borderId="3" xfId="11" applyFont="1" applyFill="1" applyProtection="1">
      <alignment horizontal="right"/>
      <protection locked="0"/>
    </xf>
    <xf numFmtId="0" fontId="79" fillId="0" borderId="23" xfId="2" applyFont="1" applyBorder="1" applyAlignment="1" applyProtection="1">
      <alignment horizontal="center" vertical="center" wrapText="1"/>
      <protection hidden="1"/>
    </xf>
    <xf numFmtId="0" fontId="79" fillId="0" borderId="25" xfId="2" applyFont="1" applyBorder="1" applyAlignment="1" applyProtection="1">
      <alignment horizontal="center" vertical="center" wrapText="1"/>
      <protection hidden="1"/>
    </xf>
    <xf numFmtId="0" fontId="79" fillId="0" borderId="5" xfId="2" applyFont="1" applyBorder="1" applyAlignment="1" applyProtection="1">
      <alignment horizontal="center" vertical="center" wrapText="1"/>
      <protection hidden="1"/>
    </xf>
    <xf numFmtId="0" fontId="79" fillId="0" borderId="1" xfId="2" applyFont="1" applyBorder="1" applyAlignment="1" applyProtection="1">
      <alignment horizontal="center" vertical="center" wrapText="1"/>
      <protection hidden="1"/>
    </xf>
    <xf numFmtId="0" fontId="79" fillId="0" borderId="8" xfId="2" applyFont="1" applyBorder="1" applyAlignment="1" applyProtection="1">
      <alignment horizontal="center" vertical="center" wrapText="1"/>
      <protection hidden="1"/>
    </xf>
    <xf numFmtId="0" fontId="33" fillId="0" borderId="0" xfId="2" applyFont="1" applyAlignment="1" applyProtection="1">
      <alignment vertical="top"/>
      <protection hidden="1"/>
    </xf>
    <xf numFmtId="0" fontId="43" fillId="0" borderId="0" xfId="2" applyFont="1" applyAlignment="1">
      <alignment vertical="top"/>
    </xf>
    <xf numFmtId="0" fontId="33" fillId="0" borderId="0" xfId="2" applyFont="1" applyAlignment="1" applyProtection="1">
      <alignment horizontal="center" wrapText="1"/>
      <protection hidden="1"/>
    </xf>
    <xf numFmtId="0" fontId="42" fillId="0" borderId="24" xfId="2" applyFont="1" applyBorder="1" applyAlignment="1" applyProtection="1">
      <alignment horizontal="center"/>
      <protection hidden="1"/>
    </xf>
    <xf numFmtId="0" fontId="42" fillId="0" borderId="23" xfId="2" applyFont="1" applyBorder="1" applyAlignment="1" applyProtection="1">
      <alignment horizontal="center"/>
      <protection hidden="1"/>
    </xf>
    <xf numFmtId="0" fontId="42" fillId="0" borderId="25" xfId="2" applyFont="1" applyBorder="1" applyAlignment="1" applyProtection="1">
      <alignment horizontal="center"/>
      <protection hidden="1"/>
    </xf>
    <xf numFmtId="0" fontId="42" fillId="0" borderId="8" xfId="2" applyFont="1" applyBorder="1" applyAlignment="1" applyProtection="1">
      <alignment horizontal="center"/>
      <protection hidden="1"/>
    </xf>
    <xf numFmtId="0" fontId="33" fillId="0" borderId="1" xfId="2" applyFont="1" applyBorder="1" applyAlignment="1" applyProtection="1">
      <alignment horizontal="center"/>
      <protection hidden="1"/>
    </xf>
    <xf numFmtId="170" fontId="33" fillId="0" borderId="26" xfId="13" applyNumberFormat="1" applyFont="1" applyFill="1" applyBorder="1" applyAlignment="1" applyProtection="1">
      <alignment horizontal="center"/>
      <protection locked="0" hidden="1"/>
    </xf>
    <xf numFmtId="170" fontId="33" fillId="0" borderId="28" xfId="13" applyNumberFormat="1" applyFont="1" applyFill="1" applyBorder="1" applyAlignment="1" applyProtection="1">
      <alignment horizontal="center"/>
      <protection locked="0" hidden="1"/>
    </xf>
    <xf numFmtId="170" fontId="33" fillId="5" borderId="26" xfId="13" applyNumberFormat="1" applyFont="1" applyFill="1" applyBorder="1" applyAlignment="1" applyProtection="1">
      <alignment horizontal="center"/>
      <protection locked="0" hidden="1"/>
    </xf>
    <xf numFmtId="170" fontId="33" fillId="5" borderId="28" xfId="13" applyNumberFormat="1" applyFont="1" applyFill="1" applyBorder="1" applyAlignment="1" applyProtection="1">
      <alignment horizontal="center"/>
      <protection locked="0" hidden="1"/>
    </xf>
    <xf numFmtId="37" fontId="42" fillId="0" borderId="26" xfId="11" applyFont="1" applyFill="1" applyBorder="1" applyProtection="1">
      <alignment horizontal="right"/>
      <protection locked="0"/>
    </xf>
    <xf numFmtId="37" fontId="42" fillId="0" borderId="28" xfId="11" applyFont="1" applyFill="1" applyBorder="1" applyProtection="1">
      <alignment horizontal="right"/>
      <protection locked="0"/>
    </xf>
    <xf numFmtId="0" fontId="42" fillId="0" borderId="29" xfId="2" applyFont="1" applyBorder="1" applyAlignment="1" applyProtection="1">
      <alignment horizontal="center" vertical="center" wrapText="1"/>
      <protection hidden="1"/>
    </xf>
    <xf numFmtId="0" fontId="42" fillId="0" borderId="6" xfId="2" applyFont="1" applyBorder="1" applyAlignment="1" applyProtection="1">
      <alignment horizontal="center" vertical="center" wrapText="1"/>
      <protection hidden="1"/>
    </xf>
    <xf numFmtId="0" fontId="25" fillId="0" borderId="1" xfId="2" applyFont="1" applyBorder="1" applyAlignment="1" applyProtection="1">
      <alignment horizontal="center" wrapText="1"/>
      <protection hidden="1"/>
    </xf>
    <xf numFmtId="0" fontId="0" fillId="0" borderId="0" xfId="0" applyAlignment="1">
      <alignment vertical="top" wrapText="1"/>
    </xf>
    <xf numFmtId="0" fontId="1" fillId="0" borderId="0" xfId="0" applyFont="1" applyAlignment="1">
      <alignment horizontal="left" wrapText="1"/>
    </xf>
    <xf numFmtId="0" fontId="33" fillId="0" borderId="0" xfId="0" applyFont="1" applyAlignment="1" applyProtection="1">
      <alignment wrapText="1"/>
      <protection hidden="1"/>
    </xf>
    <xf numFmtId="0" fontId="1" fillId="0" borderId="0" xfId="0" applyFont="1" applyAlignment="1">
      <alignment wrapText="1"/>
    </xf>
    <xf numFmtId="37" fontId="42" fillId="8" borderId="0" xfId="27" applyFont="1" applyFill="1" applyBorder="1" applyProtection="1">
      <alignment horizontal="right"/>
      <protection locked="0"/>
    </xf>
    <xf numFmtId="37" fontId="42" fillId="0" borderId="0" xfId="27" applyFont="1" applyFill="1" applyBorder="1" applyProtection="1">
      <alignment horizontal="right"/>
      <protection locked="0"/>
    </xf>
    <xf numFmtId="0" fontId="41" fillId="0" borderId="0" xfId="2" applyFont="1" applyAlignment="1" applyProtection="1">
      <alignment horizontal="center" wrapText="1"/>
      <protection hidden="1"/>
    </xf>
    <xf numFmtId="0" fontId="81" fillId="0" borderId="0" xfId="0" applyFont="1" applyAlignment="1" applyProtection="1">
      <alignment horizontal="left" vertical="top" wrapText="1"/>
      <protection hidden="1"/>
    </xf>
    <xf numFmtId="0" fontId="77" fillId="0" borderId="0" xfId="2" applyFont="1" applyAlignment="1" applyProtection="1">
      <alignment horizontal="left" vertical="top" wrapText="1"/>
      <protection hidden="1"/>
    </xf>
    <xf numFmtId="0" fontId="33" fillId="0" borderId="0" xfId="0" applyFont="1" applyAlignment="1" applyProtection="1">
      <alignment horizontal="left" vertical="top" wrapText="1"/>
      <protection hidden="1"/>
    </xf>
    <xf numFmtId="37" fontId="32" fillId="0" borderId="26" xfId="27" applyFill="1" applyBorder="1" applyProtection="1">
      <alignment horizontal="right"/>
      <protection locked="0"/>
    </xf>
    <xf numFmtId="37" fontId="32" fillId="0" borderId="28" xfId="27" applyFill="1" applyBorder="1" applyProtection="1">
      <alignment horizontal="right"/>
      <protection locked="0"/>
    </xf>
    <xf numFmtId="0" fontId="32" fillId="0" borderId="26" xfId="23" applyFont="1" applyBorder="1" applyAlignment="1" applyProtection="1">
      <alignment horizontal="center" wrapText="1"/>
      <protection hidden="1"/>
    </xf>
    <xf numFmtId="0" fontId="32" fillId="0" borderId="28" xfId="23" applyFont="1" applyBorder="1" applyAlignment="1" applyProtection="1">
      <alignment horizontal="center" wrapText="1"/>
      <protection hidden="1"/>
    </xf>
    <xf numFmtId="0" fontId="1" fillId="0" borderId="28" xfId="0" applyFont="1" applyBorder="1"/>
    <xf numFmtId="0" fontId="0" fillId="0" borderId="0" xfId="0"/>
    <xf numFmtId="0" fontId="1" fillId="0" borderId="27" xfId="0" applyFont="1" applyBorder="1"/>
    <xf numFmtId="0" fontId="0" fillId="0" borderId="1" xfId="0" applyBorder="1"/>
    <xf numFmtId="0" fontId="0" fillId="0" borderId="28" xfId="0" applyBorder="1"/>
    <xf numFmtId="0" fontId="35" fillId="0" borderId="0" xfId="2" applyFont="1" applyAlignment="1" applyProtection="1">
      <alignment horizontal="left" vertical="top" wrapText="1"/>
      <protection hidden="1"/>
    </xf>
    <xf numFmtId="0" fontId="32" fillId="0" borderId="26" xfId="2" applyFont="1" applyBorder="1" applyAlignment="1" applyProtection="1">
      <alignment horizontal="center"/>
      <protection hidden="1"/>
    </xf>
    <xf numFmtId="0" fontId="0" fillId="0" borderId="27" xfId="0" applyBorder="1"/>
    <xf numFmtId="0" fontId="32" fillId="5" borderId="0" xfId="2" applyFont="1" applyFill="1" applyAlignment="1" applyProtection="1">
      <alignment horizontal="center" vertical="center" wrapText="1"/>
      <protection hidden="1"/>
    </xf>
    <xf numFmtId="0" fontId="32" fillId="0" borderId="26" xfId="0" applyFont="1" applyBorder="1" applyAlignment="1" applyProtection="1">
      <alignment horizontal="center" wrapText="1"/>
      <protection hidden="1"/>
    </xf>
    <xf numFmtId="0" fontId="0" fillId="0" borderId="28" xfId="0" applyBorder="1" applyAlignment="1">
      <alignment horizontal="center" wrapText="1"/>
    </xf>
    <xf numFmtId="0" fontId="52" fillId="0" borderId="0" xfId="0" applyFont="1"/>
    <xf numFmtId="0" fontId="32" fillId="5" borderId="1" xfId="0" applyFont="1" applyFill="1" applyBorder="1" applyAlignment="1" applyProtection="1">
      <alignment horizontal="center" wrapText="1"/>
      <protection hidden="1"/>
    </xf>
    <xf numFmtId="0" fontId="0" fillId="0" borderId="1" xfId="0" applyBorder="1" applyAlignment="1">
      <alignment horizontal="center" wrapText="1"/>
    </xf>
    <xf numFmtId="0" fontId="73" fillId="0" borderId="0" xfId="9" applyFont="1" applyAlignment="1" applyProtection="1">
      <alignment horizontal="left" wrapText="1"/>
      <protection hidden="1"/>
    </xf>
    <xf numFmtId="0" fontId="52" fillId="0" borderId="28" xfId="0" applyFont="1" applyBorder="1"/>
    <xf numFmtId="0" fontId="52" fillId="0" borderId="1" xfId="0" applyFont="1" applyBorder="1"/>
    <xf numFmtId="0" fontId="32" fillId="0" borderId="26" xfId="2" applyFont="1" applyBorder="1" applyAlignment="1" applyProtection="1">
      <alignment horizontal="center" vertical="center" wrapText="1"/>
      <protection hidden="1"/>
    </xf>
    <xf numFmtId="0" fontId="52" fillId="0" borderId="27" xfId="0" applyFont="1" applyBorder="1"/>
    <xf numFmtId="0" fontId="5" fillId="0" borderId="0" xfId="2" applyFont="1" applyAlignment="1" applyProtection="1">
      <alignment horizontal="left" vertical="top" wrapText="1"/>
      <protection hidden="1"/>
    </xf>
    <xf numFmtId="0" fontId="50" fillId="0" borderId="0" xfId="2" applyFont="1" applyAlignment="1" applyProtection="1">
      <alignment wrapText="1"/>
      <protection hidden="1"/>
    </xf>
    <xf numFmtId="0" fontId="81" fillId="0" borderId="0" xfId="9" applyFont="1" applyAlignment="1" applyProtection="1">
      <alignment horizontal="left" vertical="center" wrapText="1"/>
      <protection hidden="1"/>
    </xf>
    <xf numFmtId="0" fontId="42" fillId="5" borderId="1" xfId="0" applyFont="1" applyFill="1" applyBorder="1" applyAlignment="1" applyProtection="1">
      <alignment horizontal="center" wrapText="1"/>
      <protection hidden="1"/>
    </xf>
    <xf numFmtId="0" fontId="42" fillId="0" borderId="26" xfId="0" applyFont="1" applyBorder="1" applyAlignment="1" applyProtection="1">
      <alignment horizontal="center" wrapText="1"/>
      <protection hidden="1"/>
    </xf>
    <xf numFmtId="0" fontId="42" fillId="0" borderId="28" xfId="0" applyFont="1" applyBorder="1" applyAlignment="1" applyProtection="1">
      <alignment horizontal="center" wrapText="1"/>
      <protection hidden="1"/>
    </xf>
    <xf numFmtId="0" fontId="81" fillId="0" borderId="0" xfId="0" applyFont="1" applyAlignment="1" applyProtection="1">
      <alignment horizontal="left" wrapText="1"/>
      <protection hidden="1"/>
    </xf>
    <xf numFmtId="0" fontId="1" fillId="0" borderId="28" xfId="0" applyFont="1" applyBorder="1" applyAlignment="1">
      <alignment horizontal="center" wrapText="1"/>
    </xf>
    <xf numFmtId="0" fontId="81" fillId="0" borderId="0" xfId="2" applyFont="1" applyAlignment="1" applyProtection="1">
      <alignment horizontal="left" vertical="center" wrapText="1"/>
      <protection hidden="1"/>
    </xf>
    <xf numFmtId="37" fontId="33" fillId="0" borderId="26" xfId="2" applyNumberFormat="1" applyFont="1" applyBorder="1" applyAlignment="1" applyProtection="1">
      <alignment horizontal="center"/>
      <protection locked="0" hidden="1"/>
    </xf>
    <xf numFmtId="37" fontId="33" fillId="0" borderId="28" xfId="2" applyNumberFormat="1" applyFont="1" applyBorder="1" applyAlignment="1" applyProtection="1">
      <alignment horizontal="center"/>
      <protection locked="0" hidden="1"/>
    </xf>
    <xf numFmtId="37" fontId="33" fillId="5" borderId="26" xfId="2" applyNumberFormat="1" applyFont="1" applyFill="1" applyBorder="1" applyAlignment="1" applyProtection="1">
      <alignment horizontal="center"/>
      <protection locked="0" hidden="1"/>
    </xf>
    <xf numFmtId="37" fontId="33" fillId="5" borderId="28" xfId="2" applyNumberFormat="1" applyFont="1" applyFill="1" applyBorder="1" applyAlignment="1" applyProtection="1">
      <alignment horizontal="center"/>
      <protection locked="0" hidden="1"/>
    </xf>
    <xf numFmtId="0" fontId="0" fillId="0" borderId="27" xfId="0" applyBorder="1" applyAlignment="1">
      <alignment wrapText="1"/>
    </xf>
    <xf numFmtId="0" fontId="0" fillId="0" borderId="6" xfId="0" applyBorder="1"/>
    <xf numFmtId="0" fontId="44" fillId="0" borderId="0" xfId="2" applyFont="1" applyAlignment="1" applyProtection="1">
      <alignment horizontal="center" wrapText="1"/>
      <protection hidden="1"/>
    </xf>
    <xf numFmtId="37" fontId="44" fillId="0" borderId="3" xfId="27" applyFont="1" applyFill="1" applyProtection="1">
      <alignment horizontal="right"/>
      <protection locked="0"/>
    </xf>
    <xf numFmtId="37" fontId="44" fillId="0" borderId="3" xfId="7" applyFont="1">
      <alignment horizontal="right"/>
      <protection locked="0"/>
    </xf>
    <xf numFmtId="37" fontId="44" fillId="0" borderId="3" xfId="11" applyFont="1" applyFill="1" applyProtection="1">
      <alignment horizontal="right"/>
      <protection locked="0"/>
    </xf>
    <xf numFmtId="0" fontId="1" fillId="0" borderId="0" xfId="0" applyFont="1" applyAlignment="1">
      <alignment horizontal="center"/>
    </xf>
    <xf numFmtId="0" fontId="1" fillId="0" borderId="1" xfId="0" applyFont="1" applyBorder="1" applyAlignment="1">
      <alignment horizontal="center"/>
    </xf>
    <xf numFmtId="9" fontId="33" fillId="0" borderId="0" xfId="2" applyNumberFormat="1" applyFont="1" applyAlignment="1" applyProtection="1">
      <alignment horizontal="left" wrapText="1"/>
      <protection hidden="1"/>
    </xf>
    <xf numFmtId="0" fontId="115" fillId="0" borderId="0" xfId="2" applyFont="1" applyAlignment="1" applyProtection="1">
      <alignment horizontal="left" wrapText="1"/>
      <protection hidden="1"/>
    </xf>
    <xf numFmtId="0" fontId="25" fillId="0" borderId="0" xfId="0" applyFont="1" applyAlignment="1" applyProtection="1">
      <alignment horizontal="left" wrapText="1"/>
      <protection hidden="1"/>
    </xf>
    <xf numFmtId="0" fontId="52" fillId="0" borderId="0" xfId="0" applyFont="1" applyAlignment="1">
      <alignment wrapText="1"/>
    </xf>
    <xf numFmtId="0" fontId="43" fillId="0" borderId="0" xfId="2" applyFont="1" applyAlignment="1">
      <alignment horizontal="left" wrapText="1"/>
    </xf>
    <xf numFmtId="0" fontId="73" fillId="0" borderId="0" xfId="34" applyFont="1" applyFill="1" applyBorder="1" applyAlignment="1" applyProtection="1">
      <alignment horizontal="left" wrapText="1"/>
      <protection hidden="1"/>
    </xf>
    <xf numFmtId="0" fontId="3" fillId="0" borderId="0" xfId="2" applyAlignment="1">
      <alignment horizontal="left" wrapText="1"/>
    </xf>
    <xf numFmtId="0" fontId="42" fillId="0" borderId="6" xfId="2" applyFont="1" applyBorder="1" applyAlignment="1" applyProtection="1">
      <alignment horizontal="center" wrapText="1"/>
      <protection hidden="1"/>
    </xf>
    <xf numFmtId="0" fontId="3" fillId="0" borderId="7" xfId="2" applyBorder="1" applyAlignment="1">
      <alignment horizontal="left" wrapText="1"/>
    </xf>
    <xf numFmtId="0" fontId="0" fillId="0" borderId="28" xfId="0" applyBorder="1" applyAlignment="1">
      <alignment wrapText="1"/>
    </xf>
    <xf numFmtId="0" fontId="25" fillId="0" borderId="1" xfId="2" applyFont="1" applyBorder="1" applyAlignment="1" applyProtection="1">
      <alignment horizontal="center" vertical="top" wrapText="1"/>
      <protection hidden="1"/>
    </xf>
    <xf numFmtId="0" fontId="0" fillId="0" borderId="1" xfId="0" applyBorder="1" applyAlignment="1">
      <alignment wrapText="1"/>
    </xf>
    <xf numFmtId="0" fontId="0" fillId="0" borderId="6" xfId="0" applyBorder="1" applyAlignment="1">
      <alignment horizontal="center"/>
    </xf>
    <xf numFmtId="37" fontId="32" fillId="0" borderId="3" xfId="7" quotePrefix="1">
      <alignment horizontal="right"/>
      <protection locked="0"/>
    </xf>
    <xf numFmtId="37" fontId="32" fillId="0" borderId="3" xfId="11" quotePrefix="1" applyFill="1" applyProtection="1">
      <alignment horizontal="right"/>
      <protection locked="0"/>
    </xf>
    <xf numFmtId="39" fontId="32" fillId="0" borderId="3" xfId="26" quotePrefix="1">
      <alignment horizontal="right"/>
      <protection locked="0"/>
    </xf>
    <xf numFmtId="39" fontId="32" fillId="0" borderId="3" xfId="26">
      <alignment horizontal="right"/>
      <protection locked="0"/>
    </xf>
    <xf numFmtId="170" fontId="25" fillId="0" borderId="26" xfId="2" applyNumberFormat="1" applyFont="1" applyBorder="1" applyAlignment="1" applyProtection="1">
      <alignment horizontal="center"/>
      <protection hidden="1"/>
    </xf>
    <xf numFmtId="170" fontId="25" fillId="0" borderId="28" xfId="2" applyNumberFormat="1" applyFont="1" applyBorder="1" applyAlignment="1" applyProtection="1">
      <alignment horizontal="center"/>
      <protection hidden="1"/>
    </xf>
    <xf numFmtId="37" fontId="32" fillId="0" borderId="26" xfId="5" quotePrefix="1" applyNumberFormat="1" applyFont="1" applyBorder="1">
      <alignment horizontal="right"/>
      <protection locked="0"/>
    </xf>
    <xf numFmtId="37" fontId="32" fillId="0" borderId="28" xfId="5" applyNumberFormat="1" applyFont="1" applyBorder="1">
      <alignment horizontal="right"/>
      <protection locked="0"/>
    </xf>
    <xf numFmtId="172" fontId="25" fillId="0" borderId="26" xfId="4" applyNumberFormat="1" applyFont="1" applyBorder="1" applyAlignment="1" applyProtection="1">
      <alignment horizontal="center"/>
      <protection hidden="1"/>
    </xf>
    <xf numFmtId="172" fontId="25" fillId="0" borderId="28" xfId="4" applyNumberFormat="1" applyFont="1" applyBorder="1" applyAlignment="1" applyProtection="1">
      <alignment horizontal="center"/>
      <protection hidden="1"/>
    </xf>
    <xf numFmtId="37" fontId="32" fillId="0" borderId="22" xfId="5" quotePrefix="1" applyNumberFormat="1" applyFont="1" applyBorder="1">
      <alignment horizontal="right"/>
      <protection locked="0"/>
    </xf>
    <xf numFmtId="37" fontId="32" fillId="0" borderId="22" xfId="5" applyNumberFormat="1" applyFont="1" applyBorder="1">
      <alignment horizontal="right"/>
      <protection locked="0"/>
    </xf>
    <xf numFmtId="0" fontId="32" fillId="0" borderId="26" xfId="42" quotePrefix="1" applyNumberFormat="1" applyFont="1" applyBorder="1">
      <alignment horizontal="right"/>
      <protection locked="0"/>
    </xf>
    <xf numFmtId="0" fontId="32" fillId="0" borderId="28" xfId="42" applyNumberFormat="1" applyFont="1" applyBorder="1">
      <alignment horizontal="right"/>
      <protection locked="0"/>
    </xf>
    <xf numFmtId="0" fontId="32" fillId="0" borderId="28" xfId="0" applyFont="1" applyBorder="1" applyAlignment="1" applyProtection="1">
      <alignment horizontal="center" wrapText="1"/>
      <protection hidden="1"/>
    </xf>
    <xf numFmtId="0" fontId="25" fillId="0" borderId="26" xfId="2" applyFont="1" applyBorder="1" applyAlignment="1" applyProtection="1">
      <alignment horizontal="center" wrapText="1"/>
      <protection hidden="1"/>
    </xf>
    <xf numFmtId="0" fontId="25" fillId="0" borderId="28" xfId="2" applyFont="1" applyBorder="1" applyAlignment="1" applyProtection="1">
      <alignment horizontal="center" wrapText="1"/>
      <protection hidden="1"/>
    </xf>
    <xf numFmtId="0" fontId="49" fillId="0" borderId="0" xfId="0" applyFont="1" applyAlignment="1" applyProtection="1">
      <alignment wrapText="1"/>
      <protection hidden="1"/>
    </xf>
    <xf numFmtId="0" fontId="49" fillId="0" borderId="7" xfId="0" applyFont="1" applyBorder="1" applyAlignment="1" applyProtection="1">
      <alignment wrapText="1"/>
      <protection hidden="1"/>
    </xf>
    <xf numFmtId="0" fontId="25" fillId="0" borderId="26" xfId="6" applyFont="1" applyBorder="1" applyAlignment="1" applyProtection="1">
      <alignment horizontal="center" wrapText="1"/>
      <protection hidden="1"/>
    </xf>
    <xf numFmtId="0" fontId="25" fillId="0" borderId="28" xfId="6" applyFont="1" applyBorder="1" applyAlignment="1" applyProtection="1">
      <alignment horizontal="center" wrapText="1"/>
      <protection hidden="1"/>
    </xf>
    <xf numFmtId="0" fontId="40" fillId="0" borderId="0" xfId="0" applyFont="1" applyAlignment="1" applyProtection="1">
      <alignment wrapText="1"/>
      <protection hidden="1"/>
    </xf>
    <xf numFmtId="0" fontId="40" fillId="0" borderId="7" xfId="0" applyFont="1" applyBorder="1" applyAlignment="1" applyProtection="1">
      <alignment wrapText="1"/>
      <protection hidden="1"/>
    </xf>
    <xf numFmtId="172" fontId="25" fillId="0" borderId="0" xfId="4" applyNumberFormat="1" applyFont="1" applyAlignment="1" applyProtection="1">
      <alignment horizontal="center"/>
      <protection hidden="1"/>
    </xf>
    <xf numFmtId="37" fontId="32" fillId="0" borderId="0" xfId="5" quotePrefix="1" applyNumberFormat="1" applyFont="1" applyBorder="1">
      <alignment horizontal="right"/>
      <protection locked="0"/>
    </xf>
    <xf numFmtId="37" fontId="32" fillId="0" borderId="0" xfId="5" applyNumberFormat="1" applyFont="1" applyBorder="1">
      <alignment horizontal="right"/>
      <protection locked="0"/>
    </xf>
    <xf numFmtId="170" fontId="25" fillId="0" borderId="26" xfId="4" applyNumberFormat="1" applyFont="1" applyBorder="1" applyAlignment="1" applyProtection="1">
      <alignment horizontal="center"/>
      <protection hidden="1"/>
    </xf>
    <xf numFmtId="170" fontId="25" fillId="0" borderId="28" xfId="4" applyNumberFormat="1" applyFont="1" applyBorder="1" applyAlignment="1" applyProtection="1">
      <alignment horizontal="center"/>
      <protection hidden="1"/>
    </xf>
    <xf numFmtId="37" fontId="32" fillId="0" borderId="26" xfId="5" quotePrefix="1" applyNumberFormat="1" applyFont="1" applyBorder="1" applyAlignment="1">
      <alignment horizontal="center"/>
      <protection locked="0"/>
    </xf>
    <xf numFmtId="37" fontId="32" fillId="0" borderId="28" xfId="5" applyNumberFormat="1" applyFont="1" applyBorder="1" applyAlignment="1">
      <alignment horizontal="center"/>
      <protection locked="0"/>
    </xf>
    <xf numFmtId="37" fontId="32" fillId="0" borderId="26" xfId="35" quotePrefix="1" applyNumberFormat="1" applyFont="1" applyBorder="1">
      <alignment horizontal="right"/>
      <protection locked="0"/>
    </xf>
    <xf numFmtId="37" fontId="32" fillId="0" borderId="28" xfId="35" quotePrefix="1" applyNumberFormat="1" applyFont="1" applyBorder="1">
      <alignment horizontal="right"/>
      <protection locked="0"/>
    </xf>
    <xf numFmtId="0" fontId="32" fillId="0" borderId="26" xfId="35" quotePrefix="1" applyNumberFormat="1" applyFont="1" applyBorder="1">
      <alignment horizontal="right"/>
      <protection locked="0"/>
    </xf>
    <xf numFmtId="0" fontId="32" fillId="0" borderId="28" xfId="35" quotePrefix="1" applyNumberFormat="1" applyFont="1" applyBorder="1">
      <alignment horizontal="right"/>
      <protection locked="0"/>
    </xf>
    <xf numFmtId="0" fontId="25" fillId="0" borderId="29" xfId="2" applyFont="1" applyBorder="1" applyAlignment="1" applyProtection="1">
      <alignment vertical="center" textRotation="90" wrapText="1"/>
      <protection hidden="1"/>
    </xf>
    <xf numFmtId="0" fontId="25" fillId="0" borderId="4" xfId="2" applyFont="1" applyBorder="1" applyAlignment="1" applyProtection="1">
      <alignment vertical="center" textRotation="90" wrapText="1"/>
      <protection hidden="1"/>
    </xf>
    <xf numFmtId="0" fontId="3" fillId="0" borderId="6" xfId="2" applyBorder="1" applyAlignment="1" applyProtection="1">
      <alignment vertical="center" textRotation="90" wrapText="1"/>
      <protection hidden="1"/>
    </xf>
    <xf numFmtId="170" fontId="25" fillId="0" borderId="26" xfId="2" applyNumberFormat="1" applyFont="1" applyBorder="1" applyAlignment="1" applyProtection="1">
      <alignment horizontal="right"/>
      <protection hidden="1"/>
    </xf>
    <xf numFmtId="170" fontId="25" fillId="0" borderId="28" xfId="2" applyNumberFormat="1" applyFont="1" applyBorder="1" applyAlignment="1" applyProtection="1">
      <alignment horizontal="right"/>
      <protection hidden="1"/>
    </xf>
    <xf numFmtId="0" fontId="25" fillId="0" borderId="29" xfId="2" applyFont="1" applyBorder="1" applyAlignment="1" applyProtection="1">
      <alignment horizontal="center" vertical="center" textRotation="90" wrapText="1"/>
      <protection hidden="1"/>
    </xf>
    <xf numFmtId="0" fontId="25" fillId="0" borderId="4" xfId="2" applyFont="1" applyBorder="1" applyAlignment="1" applyProtection="1">
      <alignment horizontal="center" vertical="center" textRotation="90" wrapText="1"/>
      <protection hidden="1"/>
    </xf>
    <xf numFmtId="0" fontId="25" fillId="0" borderId="6" xfId="2" applyFont="1" applyBorder="1" applyAlignment="1" applyProtection="1">
      <alignment horizontal="center" vertical="center" textRotation="90" wrapText="1"/>
      <protection hidden="1"/>
    </xf>
    <xf numFmtId="0" fontId="25" fillId="0" borderId="6" xfId="2" applyFont="1" applyBorder="1" applyAlignment="1" applyProtection="1">
      <alignment vertical="center" textRotation="90" wrapText="1"/>
      <protection hidden="1"/>
    </xf>
    <xf numFmtId="0" fontId="25" fillId="0" borderId="26" xfId="2" applyFont="1" applyBorder="1" applyAlignment="1" applyProtection="1">
      <alignment horizontal="right"/>
      <protection hidden="1"/>
    </xf>
    <xf numFmtId="0" fontId="25" fillId="0" borderId="28" xfId="2" applyFont="1" applyBorder="1" applyAlignment="1" applyProtection="1">
      <alignment horizontal="right"/>
      <protection hidden="1"/>
    </xf>
    <xf numFmtId="0" fontId="32" fillId="0" borderId="26" xfId="43" quotePrefix="1" applyNumberFormat="1" applyFont="1" applyBorder="1">
      <alignment horizontal="right"/>
      <protection locked="0"/>
    </xf>
    <xf numFmtId="0" fontId="32" fillId="0" borderId="28" xfId="43" quotePrefix="1" applyNumberFormat="1" applyFont="1" applyBorder="1">
      <alignment horizontal="right"/>
      <protection locked="0"/>
    </xf>
    <xf numFmtId="37" fontId="32" fillId="0" borderId="22" xfId="35" quotePrefix="1" applyNumberFormat="1" applyFont="1" applyBorder="1">
      <alignment horizontal="right"/>
      <protection locked="0"/>
    </xf>
    <xf numFmtId="37" fontId="32" fillId="0" borderId="22" xfId="35" applyNumberFormat="1" applyFont="1" applyBorder="1">
      <alignment horizontal="right"/>
      <protection locked="0"/>
    </xf>
    <xf numFmtId="0" fontId="32" fillId="0" borderId="26" xfId="9" applyFont="1" applyBorder="1" applyAlignment="1" applyProtection="1">
      <alignment horizontal="center" wrapText="1"/>
      <protection hidden="1"/>
    </xf>
    <xf numFmtId="0" fontId="32" fillId="0" borderId="28" xfId="9" applyFont="1" applyBorder="1" applyAlignment="1" applyProtection="1">
      <alignment horizontal="center" wrapText="1"/>
      <protection hidden="1"/>
    </xf>
    <xf numFmtId="0" fontId="120" fillId="0" borderId="26" xfId="44" applyFill="1" applyBorder="1" applyAlignment="1" applyProtection="1">
      <alignment horizontal="center"/>
      <protection locked="0"/>
    </xf>
    <xf numFmtId="0" fontId="120" fillId="0" borderId="27" xfId="44" applyFill="1" applyBorder="1" applyAlignment="1" applyProtection="1">
      <alignment horizontal="center"/>
      <protection locked="0"/>
    </xf>
    <xf numFmtId="0" fontId="120" fillId="0" borderId="28" xfId="44" applyFill="1" applyBorder="1" applyAlignment="1" applyProtection="1">
      <alignment horizontal="center"/>
      <protection locked="0"/>
    </xf>
    <xf numFmtId="0" fontId="49" fillId="0" borderId="0" xfId="2" applyFont="1" applyAlignment="1" applyProtection="1">
      <alignment horizontal="left" wrapText="1"/>
      <protection hidden="1"/>
    </xf>
    <xf numFmtId="0" fontId="49" fillId="0" borderId="7" xfId="2" applyFont="1" applyBorder="1" applyAlignment="1" applyProtection="1">
      <alignment horizontal="left" wrapText="1"/>
      <protection hidden="1"/>
    </xf>
    <xf numFmtId="0" fontId="40" fillId="0" borderId="0" xfId="2" applyFont="1" applyAlignment="1" applyProtection="1">
      <alignment horizontal="left" wrapText="1" indent="1"/>
      <protection hidden="1"/>
    </xf>
    <xf numFmtId="0" fontId="40" fillId="0" borderId="7" xfId="2" applyFont="1" applyBorder="1" applyAlignment="1" applyProtection="1">
      <alignment horizontal="left" wrapText="1" indent="1"/>
      <protection hidden="1"/>
    </xf>
    <xf numFmtId="0" fontId="25" fillId="0" borderId="1" xfId="2" applyFont="1" applyBorder="1" applyAlignment="1" applyProtection="1">
      <alignment horizontal="center"/>
      <protection hidden="1"/>
    </xf>
  </cellXfs>
  <cellStyles count="60">
    <cellStyle name="Comma 2" xfId="19" xr:uid="{D86F32EF-57B3-4D86-91B3-874F4ABE20C9}"/>
    <cellStyle name="Comma 4" xfId="10" xr:uid="{E6A09C06-5D1D-4AB6-BF49-0B41CE2481BB}"/>
    <cellStyle name="Comma 4 2" xfId="20" xr:uid="{D544AE80-AEF5-4656-8172-5105C63FE48D}"/>
    <cellStyle name="Comma 4 2 2" xfId="21" xr:uid="{262C11E5-82EC-4B40-B7B7-E72B7A442CD4}"/>
    <cellStyle name="Comma 4 3" xfId="12" xr:uid="{0366A4F0-201D-4B8A-A980-063C4487AB2A}"/>
    <cellStyle name="Formula0decimals" xfId="11" xr:uid="{722F46EE-66F0-4B1F-93ED-DEA32F1B14BA}"/>
    <cellStyle name="Formula0decimals 2" xfId="47" xr:uid="{41592067-BC38-4303-8F16-B796309F3D7E}"/>
    <cellStyle name="Formula1decimal" xfId="29" xr:uid="{212E90D4-02DA-486F-97EF-705C7AA17F9C}"/>
    <cellStyle name="Formula1decimal 2" xfId="56" xr:uid="{38A5BFE1-891B-43BC-8F1D-6396D43F1D46}"/>
    <cellStyle name="Formula2decimals" xfId="30" xr:uid="{4844CB85-D438-4ADC-98C9-2F07B81C3E87}"/>
    <cellStyle name="Formula2decimals 2" xfId="57" xr:uid="{198A02E3-5514-479A-9FDC-8A465461F8CD}"/>
    <cellStyle name="Formula4decimals" xfId="31" xr:uid="{D5B8AD17-59AD-403E-97C4-B98CEA187755}"/>
    <cellStyle name="Formula4decimals 2" xfId="58" xr:uid="{D10B5358-E497-4BEB-93C3-28C2A3312D70}"/>
    <cellStyle name="FormulaProxy0decimals" xfId="27" xr:uid="{2771EB6D-2742-4BCA-A20C-B83875A709A4}"/>
    <cellStyle name="FormulaProxy0decimals 2" xfId="54" xr:uid="{B847F8C8-668F-48D1-8FD9-7675B56F013B}"/>
    <cellStyle name="greyed" xfId="15" xr:uid="{198ADD49-5C5B-4F9D-8A56-162007D21122}"/>
    <cellStyle name="greyed 2" xfId="48" xr:uid="{035371AB-62F2-4B66-9830-87662879B61B}"/>
    <cellStyle name="Heading 2 2" xfId="34" xr:uid="{A8A1C04E-FACD-4A75-8657-3536336C89E6}"/>
    <cellStyle name="Hyperlink" xfId="44" xr:uid="{78161E99-64D7-44FE-B5CD-AFC0DB2808B3}"/>
    <cellStyle name="Hyperlink 2" xfId="37" xr:uid="{38FE0C5B-189B-43A5-BD0C-026CABC51440}"/>
    <cellStyle name="Hyperlink 3" xfId="40" xr:uid="{0B994A4E-6248-4209-8E06-E2BE2C81EF69}"/>
    <cellStyle name="Input0decimals" xfId="39" xr:uid="{655FD440-4918-47E6-97EB-5E6E41F22CAB}"/>
    <cellStyle name="Input0decimals 2" xfId="59" xr:uid="{F1706BC0-2E38-4E03-87D4-FBD6EF7E465C}"/>
    <cellStyle name="Input0decimals 5" xfId="7" xr:uid="{FAF1E738-4638-4239-89D5-1E99FF99BCC1}"/>
    <cellStyle name="Input0decimals 5 17" xfId="8" xr:uid="{AD7AA3A8-E7DF-4AAA-B41B-6556F503C8A0}"/>
    <cellStyle name="Input0decimals 5 17 2" xfId="46" xr:uid="{D1211F93-1847-42D8-9247-C7A59C9C3381}"/>
    <cellStyle name="Input0decimals 5 2" xfId="45" xr:uid="{B344A1D1-0CD5-4AA5-989D-5814F42693A6}"/>
    <cellStyle name="Input1decimals 10" xfId="24" xr:uid="{51B84854-F28C-4072-A496-1E39EBC4290C}"/>
    <cellStyle name="Input1decimals 10 2" xfId="51" xr:uid="{C63764C8-3719-4541-9213-54AA2A8BD67C}"/>
    <cellStyle name="Input2decimals" xfId="26" xr:uid="{569F55F6-727B-41BE-AAA6-E302C9483D91}"/>
    <cellStyle name="Input2decimals 2" xfId="28" xr:uid="{76518B51-0455-4015-A955-2CB71C9714F3}"/>
    <cellStyle name="Input2decimals 2 2" xfId="55" xr:uid="{4B6644CC-478A-405A-8E8F-153904D87508}"/>
    <cellStyle name="Input2decimals 3" xfId="53" xr:uid="{DD1A648A-A58C-48C3-97E4-D1256E97D48E}"/>
    <cellStyle name="Input4decimals" xfId="25" xr:uid="{5F7252C5-96E1-43ED-94EB-2BDE54E7049D}"/>
    <cellStyle name="Input4decimals 2" xfId="52" xr:uid="{A2566D53-2526-418A-BE0C-B45D2105E13F}"/>
    <cellStyle name="inputExposure" xfId="14" xr:uid="{65040C2B-52E7-4738-80FB-7E5AAD0EB6A4}"/>
    <cellStyle name="Normal" xfId="0" builtinId="0"/>
    <cellStyle name="Normal 10" xfId="36" xr:uid="{F2AA4113-BDB4-4AFA-B6D4-0AFAF35BA7F7}"/>
    <cellStyle name="Normal 10 2 2" xfId="41" xr:uid="{8DBA9058-9CD9-47A1-AD57-F89B78145C0A}"/>
    <cellStyle name="Normal 2" xfId="2" xr:uid="{2B8BFD31-2A89-40C6-A9F3-5B681C9B1195}"/>
    <cellStyle name="Normal 2 15 2 2" xfId="9" xr:uid="{68123E49-5497-40C7-A653-5B56EE31B099}"/>
    <cellStyle name="Normal 2 2" xfId="4" xr:uid="{6110153F-3C1D-432C-A17A-0F7688CCA9E8}"/>
    <cellStyle name="Normal 2 2 2 2" xfId="6" xr:uid="{6A6A3295-7742-400D-B5BB-B7EBA72ED9F7}"/>
    <cellStyle name="Normal 3" xfId="23" xr:uid="{921B9748-B726-43FB-8021-7DD2F95C6BD1}"/>
    <cellStyle name="Normal 3 2 3" xfId="33" xr:uid="{B475661C-589F-4322-A3D2-D20393F9214C}"/>
    <cellStyle name="Normal_CCOVER" xfId="38" xr:uid="{6A148F53-61C9-4805-9F1E-4721FB2153B3}"/>
    <cellStyle name="optionalExposure" xfId="16" xr:uid="{44F5617A-C764-4FF6-B35C-405F9DBC1DED}"/>
    <cellStyle name="Percent" xfId="1" builtinId="5"/>
    <cellStyle name="Percent 2" xfId="22" xr:uid="{C3B6CF79-D545-4B2D-AFB6-306E09208D5F}"/>
    <cellStyle name="Percent 4" xfId="13" xr:uid="{ADCFB8FA-2C96-4A29-8694-F59FF9B525C8}"/>
    <cellStyle name="Percent 4 2" xfId="32" xr:uid="{9A20A2AD-2B58-4EED-83BF-D6AD344B68B7}"/>
    <cellStyle name="showCheck" xfId="17" xr:uid="{63B58F46-CBCE-46D3-9EED-04523CBC9BCC}"/>
    <cellStyle name="showCheck 2" xfId="49" xr:uid="{0F9F8C4F-8CAE-4EAC-BF17-4C2E651F0E99}"/>
    <cellStyle name="showExposure" xfId="18" xr:uid="{56D0441F-C2DF-4410-8683-8A56B68C6B6A}"/>
    <cellStyle name="showExposure 2" xfId="50" xr:uid="{583459C2-7159-4BAE-9553-E557F8E5C4AB}"/>
    <cellStyle name="Unlocked Input" xfId="3" xr:uid="{9DB2F8CC-3AC1-4482-B804-174466E9ABC5}"/>
    <cellStyle name="Unlocked Input 2" xfId="5" xr:uid="{68264477-6ED1-4D50-AA49-B06E52AC5862}"/>
    <cellStyle name="Unlocked Input 2 2 2" xfId="42" xr:uid="{54990270-EEBD-486F-AC53-03600DCD4ED4}"/>
    <cellStyle name="Unlocked Input 3" xfId="35" xr:uid="{AB450041-2BF2-4374-9D77-2960AD1D2142}"/>
    <cellStyle name="Unlocked Input 3 2 2" xfId="43" xr:uid="{4497E80D-961C-488D-91CE-94C7673CEC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ustomXml" Target="../customXml/item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9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alcChain" Target="calcChain.xml"/><Relationship Id="rId9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sharedStrings" Target="sharedStrings.xml"/><Relationship Id="rId98"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905933</xdr:colOff>
      <xdr:row>1</xdr:row>
      <xdr:rowOff>50800</xdr:rowOff>
    </xdr:to>
    <xdr:pic>
      <xdr:nvPicPr>
        <xdr:cNvPr id="2" name="Picture 9">
          <a:extLst>
            <a:ext uri="{FF2B5EF4-FFF2-40B4-BE49-F238E27FC236}">
              <a16:creationId xmlns:a16="http://schemas.microsoft.com/office/drawing/2014/main" id="{3BBC1F5B-EA5B-45B5-AC6D-3CE33062786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53496" b="-846"/>
        <a:stretch/>
      </xdr:blipFill>
      <xdr:spPr>
        <a:xfrm>
          <a:off x="0" y="0"/>
          <a:ext cx="4134908" cy="346075"/>
        </a:xfrm>
        <a:prstGeom prst="rect">
          <a:avLst/>
        </a:prstGeom>
      </xdr:spPr>
    </xdr:pic>
    <xdr:clientData/>
  </xdr:twoCellAnchor>
  <xdr:twoCellAnchor editAs="oneCell">
    <xdr:from>
      <xdr:col>0</xdr:col>
      <xdr:colOff>0</xdr:colOff>
      <xdr:row>0</xdr:row>
      <xdr:rowOff>0</xdr:rowOff>
    </xdr:from>
    <xdr:to>
      <xdr:col>3</xdr:col>
      <xdr:colOff>905933</xdr:colOff>
      <xdr:row>1</xdr:row>
      <xdr:rowOff>50800</xdr:rowOff>
    </xdr:to>
    <xdr:pic>
      <xdr:nvPicPr>
        <xdr:cNvPr id="3" name="Picture 9">
          <a:extLst>
            <a:ext uri="{FF2B5EF4-FFF2-40B4-BE49-F238E27FC236}">
              <a16:creationId xmlns:a16="http://schemas.microsoft.com/office/drawing/2014/main" id="{2F6B5E8E-38C7-47A8-9FFB-B32B98ABD4A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53496" b="-846"/>
        <a:stretch/>
      </xdr:blipFill>
      <xdr:spPr>
        <a:xfrm>
          <a:off x="0" y="0"/>
          <a:ext cx="4134908" cy="34607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32F87-6058-44CB-BF69-23767B7B5212}">
  <sheetPr syncVertical="1" syncRef="A1" transitionEvaluation="1" transitionEntry="1" codeName="Feuil1">
    <pageSetUpPr fitToPage="1"/>
  </sheetPr>
  <dimension ref="A1:I89"/>
  <sheetViews>
    <sheetView tabSelected="1" zoomScale="90" zoomScaleNormal="90" workbookViewId="0">
      <selection activeCell="A2" sqref="A2"/>
    </sheetView>
  </sheetViews>
  <sheetFormatPr defaultColWidth="9.5703125" defaultRowHeight="12.75" x14ac:dyDescent="0.2"/>
  <cols>
    <col min="1" max="1" width="17.85546875" style="1275" customWidth="1"/>
    <col min="2" max="2" width="16" style="1275" bestFit="1" customWidth="1"/>
    <col min="3" max="3" width="14.5703125" style="1275" customWidth="1"/>
    <col min="4" max="4" width="17" style="1275" customWidth="1"/>
    <col min="5" max="5" width="17.140625" style="1275" customWidth="1"/>
    <col min="6" max="6" width="18.5703125" style="1275" customWidth="1"/>
    <col min="7" max="7" width="16" style="1275" customWidth="1"/>
    <col min="8" max="16384" width="9.5703125" style="1275"/>
  </cols>
  <sheetData>
    <row r="1" spans="1:6" ht="23.45" customHeight="1" x14ac:dyDescent="0.25">
      <c r="B1" s="1276"/>
      <c r="F1" s="1277" t="s">
        <v>0</v>
      </c>
    </row>
    <row r="2" spans="1:6" ht="15" customHeight="1" x14ac:dyDescent="0.25">
      <c r="B2" s="1276"/>
      <c r="F2" s="1277"/>
    </row>
    <row r="3" spans="1:6" ht="37.35" customHeight="1" x14ac:dyDescent="0.35">
      <c r="A3" s="1921" t="s">
        <v>4720</v>
      </c>
      <c r="B3" s="1921"/>
      <c r="C3" s="1921"/>
      <c r="D3" s="1921"/>
      <c r="E3" s="1921"/>
      <c r="F3" s="1921"/>
    </row>
    <row r="4" spans="1:6" ht="26.1" customHeight="1" x14ac:dyDescent="0.35">
      <c r="A4" s="1921" t="s">
        <v>1</v>
      </c>
      <c r="B4" s="1921"/>
      <c r="C4" s="1921"/>
      <c r="D4" s="1921"/>
      <c r="E4" s="1921"/>
      <c r="F4" s="1921"/>
    </row>
    <row r="5" spans="1:6" ht="14.1" customHeight="1" x14ac:dyDescent="0.2"/>
    <row r="6" spans="1:6" ht="17.45" customHeight="1" x14ac:dyDescent="0.25">
      <c r="A6" s="1276" t="s">
        <v>2</v>
      </c>
    </row>
    <row r="7" spans="1:6" ht="24" customHeight="1" x14ac:dyDescent="0.2">
      <c r="A7" s="1918" t="s">
        <v>3</v>
      </c>
      <c r="B7" s="1918"/>
      <c r="C7" s="1888"/>
      <c r="D7" s="1888"/>
      <c r="E7" s="1888"/>
      <c r="F7" s="1888"/>
    </row>
    <row r="8" spans="1:6" ht="24" customHeight="1" x14ac:dyDescent="0.2">
      <c r="A8" s="1918" t="s">
        <v>4</v>
      </c>
      <c r="B8" s="1918"/>
      <c r="C8" s="1888"/>
      <c r="D8" s="1888"/>
      <c r="E8" s="1888"/>
      <c r="F8" s="1888"/>
    </row>
    <row r="9" spans="1:6" ht="24" customHeight="1" x14ac:dyDescent="0.2">
      <c r="A9" s="1918" t="s">
        <v>5</v>
      </c>
      <c r="B9" s="1918" t="s">
        <v>6</v>
      </c>
      <c r="C9" s="1888"/>
      <c r="D9" s="1888"/>
      <c r="E9" s="1888"/>
      <c r="F9" s="1888"/>
    </row>
    <row r="10" spans="1:6" ht="14.1" customHeight="1" x14ac:dyDescent="0.2">
      <c r="A10" s="1278"/>
      <c r="B10" s="1278"/>
      <c r="C10" s="1278"/>
      <c r="D10" s="1278"/>
      <c r="E10" s="1278"/>
      <c r="F10" s="1278"/>
    </row>
    <row r="11" spans="1:6" ht="14.1" customHeight="1" x14ac:dyDescent="0.2">
      <c r="A11" s="1278"/>
      <c r="B11" s="1278"/>
      <c r="C11" s="1278"/>
      <c r="D11" s="1278"/>
      <c r="E11" s="1278"/>
      <c r="F11" s="1278"/>
    </row>
    <row r="12" spans="1:6" ht="15" customHeight="1" x14ac:dyDescent="0.25">
      <c r="A12" s="1279" t="s">
        <v>7</v>
      </c>
    </row>
    <row r="13" spans="1:6" ht="24" customHeight="1" x14ac:dyDescent="0.2">
      <c r="A13" s="1918" t="s">
        <v>8</v>
      </c>
      <c r="B13" s="1918"/>
      <c r="C13" s="1888"/>
      <c r="D13" s="1888"/>
      <c r="E13" s="1888"/>
      <c r="F13" s="1888"/>
    </row>
    <row r="14" spans="1:6" ht="24" customHeight="1" x14ac:dyDescent="0.2">
      <c r="A14" s="1918" t="s">
        <v>9</v>
      </c>
      <c r="B14" s="1918"/>
      <c r="C14" s="1919"/>
      <c r="D14" s="1919"/>
      <c r="E14" s="1919"/>
      <c r="F14" s="1919"/>
    </row>
    <row r="15" spans="1:6" ht="24" customHeight="1" x14ac:dyDescent="0.2">
      <c r="A15" s="1918" t="s">
        <v>10</v>
      </c>
      <c r="B15" s="1918"/>
      <c r="C15" s="1888"/>
      <c r="D15" s="1888"/>
      <c r="E15" s="1888"/>
      <c r="F15" s="1888"/>
    </row>
    <row r="16" spans="1:6" ht="24" customHeight="1" x14ac:dyDescent="0.2">
      <c r="A16" s="1918" t="s">
        <v>11</v>
      </c>
      <c r="B16" s="1918"/>
      <c r="C16" s="1888"/>
      <c r="D16" s="1888"/>
      <c r="E16" s="1888"/>
      <c r="F16" s="1888"/>
    </row>
    <row r="17" spans="1:9" ht="15" x14ac:dyDescent="0.2">
      <c r="A17" s="1278"/>
      <c r="B17" s="1278"/>
      <c r="C17" s="1278"/>
      <c r="D17" s="1278"/>
      <c r="E17" s="1278"/>
      <c r="F17" s="1278"/>
    </row>
    <row r="18" spans="1:9" ht="15" x14ac:dyDescent="0.25">
      <c r="A18" s="1280"/>
      <c r="B18" s="1280"/>
      <c r="C18" s="1280"/>
      <c r="D18" s="1280"/>
      <c r="E18" s="1280"/>
      <c r="F18" s="1280"/>
    </row>
    <row r="19" spans="1:9" ht="14.1" customHeight="1" x14ac:dyDescent="0.25">
      <c r="A19" s="1920" t="s">
        <v>12</v>
      </c>
      <c r="B19" s="1920"/>
      <c r="C19" s="1920"/>
      <c r="D19" s="1920"/>
      <c r="E19" s="1920"/>
      <c r="F19" s="1920"/>
    </row>
    <row r="20" spans="1:9" ht="106.35" customHeight="1" x14ac:dyDescent="0.2">
      <c r="A20" s="1281"/>
      <c r="B20" s="1887" t="s">
        <v>13</v>
      </c>
      <c r="C20" s="1887"/>
      <c r="D20" s="1887"/>
      <c r="E20" s="1887"/>
      <c r="F20" s="1887"/>
    </row>
    <row r="21" spans="1:9" ht="19.5" customHeight="1" x14ac:dyDescent="0.2">
      <c r="A21" s="1281"/>
      <c r="B21" s="1282"/>
      <c r="C21" s="1282"/>
      <c r="D21" s="1282"/>
      <c r="E21" s="1282"/>
      <c r="F21" s="1282"/>
    </row>
    <row r="22" spans="1:9" ht="35.25" customHeight="1" x14ac:dyDescent="0.2">
      <c r="A22" s="1281"/>
      <c r="B22" s="1916" t="s">
        <v>14</v>
      </c>
      <c r="C22" s="1917"/>
      <c r="D22" s="1917"/>
      <c r="E22" s="1917"/>
      <c r="F22" s="1917"/>
    </row>
    <row r="23" spans="1:9" ht="22.5" customHeight="1" x14ac:dyDescent="0.2">
      <c r="A23" s="1281"/>
      <c r="B23" s="1283"/>
      <c r="C23" s="1283"/>
      <c r="D23" s="1283"/>
      <c r="E23" s="1283"/>
      <c r="F23" s="1283"/>
    </row>
    <row r="24" spans="1:9" ht="46.5" customHeight="1" x14ac:dyDescent="0.2">
      <c r="A24" s="1281"/>
      <c r="B24" s="1284"/>
      <c r="C24" s="1887" t="s">
        <v>15</v>
      </c>
      <c r="D24" s="1887"/>
      <c r="E24" s="1887"/>
      <c r="F24" s="1887"/>
    </row>
    <row r="25" spans="1:9" ht="9" customHeight="1" x14ac:dyDescent="0.2">
      <c r="A25" s="1281"/>
      <c r="B25" s="1281"/>
      <c r="C25" s="1282"/>
      <c r="D25" s="1282"/>
      <c r="E25" s="1282"/>
      <c r="F25" s="1282"/>
    </row>
    <row r="26" spans="1:9" ht="42" customHeight="1" x14ac:dyDescent="0.2">
      <c r="A26" s="1281"/>
      <c r="B26" s="1284"/>
      <c r="C26" s="1915" t="s">
        <v>16</v>
      </c>
      <c r="D26" s="1915"/>
      <c r="E26" s="1915"/>
      <c r="F26" s="1915"/>
    </row>
    <row r="27" spans="1:9" x14ac:dyDescent="0.2">
      <c r="A27" s="1281"/>
      <c r="B27" s="1282"/>
      <c r="C27" s="1902" t="s">
        <v>17</v>
      </c>
      <c r="D27" s="1902"/>
      <c r="E27" s="1902"/>
      <c r="F27" s="1902"/>
    </row>
    <row r="28" spans="1:9" ht="18.75" customHeight="1" x14ac:dyDescent="0.2">
      <c r="A28" s="1281"/>
      <c r="B28" s="1282"/>
      <c r="C28" s="1892"/>
      <c r="D28" s="1892"/>
      <c r="E28" s="1892"/>
      <c r="F28" s="1892"/>
    </row>
    <row r="29" spans="1:9" ht="18.75" customHeight="1" x14ac:dyDescent="0.2">
      <c r="A29" s="1281"/>
      <c r="B29" s="1282"/>
      <c r="C29" s="1282"/>
      <c r="D29" s="1282"/>
      <c r="E29" s="1282"/>
      <c r="F29" s="1282"/>
    </row>
    <row r="30" spans="1:9" ht="18.75" customHeight="1" x14ac:dyDescent="0.2">
      <c r="A30" s="1281"/>
      <c r="B30" s="1282"/>
      <c r="C30" s="1282"/>
      <c r="D30" s="1282"/>
      <c r="E30" s="1282"/>
      <c r="F30" s="1282"/>
    </row>
    <row r="31" spans="1:9" ht="45.75" customHeight="1" x14ac:dyDescent="0.25">
      <c r="A31" s="1281"/>
      <c r="B31" s="1284"/>
      <c r="C31" s="1886" t="s">
        <v>18</v>
      </c>
      <c r="D31" s="1887"/>
      <c r="E31" s="1887"/>
      <c r="F31" s="1887"/>
      <c r="G31" s="1285"/>
      <c r="H31" s="1286"/>
      <c r="I31" s="1286"/>
    </row>
    <row r="32" spans="1:9" ht="12.75" customHeight="1" x14ac:dyDescent="0.25">
      <c r="A32" s="1281"/>
      <c r="B32" s="1283"/>
      <c r="C32" s="1282"/>
      <c r="D32" s="1287"/>
      <c r="E32" s="1287"/>
      <c r="F32" s="1287"/>
      <c r="G32" s="1287"/>
      <c r="H32" s="1286"/>
      <c r="I32" s="1286"/>
    </row>
    <row r="33" spans="1:7" ht="19.5" customHeight="1" x14ac:dyDescent="0.2">
      <c r="B33" s="1888"/>
      <c r="C33" s="1888"/>
      <c r="E33" s="1888"/>
      <c r="F33" s="1888"/>
    </row>
    <row r="34" spans="1:7" ht="14.1" customHeight="1" x14ac:dyDescent="0.25">
      <c r="A34" s="1280"/>
      <c r="B34" s="1899" t="s">
        <v>19</v>
      </c>
      <c r="C34" s="1899"/>
      <c r="E34" s="1899" t="s">
        <v>20</v>
      </c>
      <c r="F34" s="1899"/>
    </row>
    <row r="35" spans="1:7" ht="14.1" customHeight="1" thickBot="1" x14ac:dyDescent="0.3">
      <c r="A35" s="1288"/>
      <c r="B35" s="1288"/>
      <c r="C35" s="1288"/>
      <c r="D35" s="1288"/>
      <c r="E35" s="1288"/>
      <c r="F35" s="1280"/>
      <c r="G35" s="1289"/>
    </row>
    <row r="36" spans="1:7" ht="14.1" customHeight="1" x14ac:dyDescent="0.2">
      <c r="B36" s="1907" t="s">
        <v>21</v>
      </c>
      <c r="C36" s="1908"/>
      <c r="D36" s="1908" t="s">
        <v>22</v>
      </c>
      <c r="E36" s="1911" t="s">
        <v>23</v>
      </c>
      <c r="F36" s="1913" t="s">
        <v>24</v>
      </c>
    </row>
    <row r="37" spans="1:7" ht="14.1" customHeight="1" x14ac:dyDescent="0.2">
      <c r="B37" s="1909"/>
      <c r="C37" s="1910"/>
      <c r="D37" s="1910"/>
      <c r="E37" s="1912"/>
      <c r="F37" s="1914"/>
    </row>
    <row r="38" spans="1:7" ht="47.45" customHeight="1" x14ac:dyDescent="0.2">
      <c r="B38" s="1903" t="s">
        <v>25</v>
      </c>
      <c r="C38" s="1904"/>
      <c r="D38" s="1290" t="s">
        <v>26</v>
      </c>
      <c r="E38" s="1291">
        <v>1000</v>
      </c>
      <c r="F38" s="1292" t="s">
        <v>27</v>
      </c>
    </row>
    <row r="39" spans="1:7" ht="42.95" customHeight="1" x14ac:dyDescent="0.2">
      <c r="B39" s="1903" t="s">
        <v>28</v>
      </c>
      <c r="C39" s="1904"/>
      <c r="D39" s="1290" t="s">
        <v>26</v>
      </c>
      <c r="E39" s="1291">
        <v>1001</v>
      </c>
      <c r="F39" s="1292" t="s">
        <v>27</v>
      </c>
    </row>
    <row r="40" spans="1:7" ht="60" x14ac:dyDescent="0.2">
      <c r="B40" s="1903" t="s">
        <v>29</v>
      </c>
      <c r="C40" s="1904"/>
      <c r="D40" s="1290" t="s">
        <v>26</v>
      </c>
      <c r="E40" s="1291">
        <v>1002</v>
      </c>
      <c r="F40" s="1292" t="s">
        <v>27</v>
      </c>
    </row>
    <row r="41" spans="1:7" ht="17.25" x14ac:dyDescent="0.2">
      <c r="B41" s="1903" t="s">
        <v>30</v>
      </c>
      <c r="C41" s="1904"/>
      <c r="D41" s="1290" t="s">
        <v>26</v>
      </c>
      <c r="E41" s="1291">
        <v>1189</v>
      </c>
      <c r="F41" s="1292" t="s">
        <v>31</v>
      </c>
    </row>
    <row r="42" spans="1:7" ht="31.5" customHeight="1" x14ac:dyDescent="0.2">
      <c r="B42" s="1903" t="s">
        <v>32</v>
      </c>
      <c r="C42" s="1904"/>
      <c r="D42" s="1290" t="s">
        <v>33</v>
      </c>
      <c r="E42" s="1291">
        <v>16000</v>
      </c>
      <c r="F42" s="1292" t="s">
        <v>34</v>
      </c>
    </row>
    <row r="43" spans="1:7" ht="31.5" customHeight="1" x14ac:dyDescent="0.2">
      <c r="B43" s="1903" t="s">
        <v>35</v>
      </c>
      <c r="C43" s="1904"/>
      <c r="D43" s="1290" t="s">
        <v>33</v>
      </c>
      <c r="E43" s="1291">
        <v>16001</v>
      </c>
      <c r="F43" s="1292" t="s">
        <v>34</v>
      </c>
    </row>
    <row r="44" spans="1:7" ht="31.5" customHeight="1" thickBot="1" x14ac:dyDescent="0.25">
      <c r="B44" s="1905" t="s">
        <v>36</v>
      </c>
      <c r="C44" s="1906"/>
      <c r="D44" s="1293" t="s">
        <v>33</v>
      </c>
      <c r="E44" s="1294">
        <v>16002</v>
      </c>
      <c r="F44" s="1295" t="s">
        <v>34</v>
      </c>
    </row>
    <row r="46" spans="1:7" ht="14.1" customHeight="1" x14ac:dyDescent="0.25">
      <c r="A46" s="1280"/>
      <c r="B46" s="1296"/>
      <c r="C46" s="1296"/>
      <c r="E46" s="1296"/>
      <c r="F46" s="1296"/>
    </row>
    <row r="47" spans="1:7" ht="15.6" customHeight="1" x14ac:dyDescent="0.25">
      <c r="A47" s="1900" t="s">
        <v>37</v>
      </c>
      <c r="B47" s="1900"/>
      <c r="C47" s="1900"/>
      <c r="D47" s="1900"/>
      <c r="E47" s="1900"/>
      <c r="F47" s="1900"/>
    </row>
    <row r="48" spans="1:7" ht="67.5" customHeight="1" x14ac:dyDescent="0.25">
      <c r="A48" s="1280"/>
      <c r="B48" s="1901" t="s">
        <v>38</v>
      </c>
      <c r="C48" s="1901"/>
      <c r="D48" s="1901"/>
      <c r="E48" s="1901"/>
      <c r="F48" s="1901"/>
    </row>
    <row r="49" spans="1:8" ht="17.25" customHeight="1" x14ac:dyDescent="0.25">
      <c r="A49" s="1280"/>
      <c r="B49" s="1297"/>
      <c r="C49" s="1297"/>
      <c r="D49" s="1297"/>
      <c r="E49" s="1297"/>
      <c r="F49" s="1297"/>
    </row>
    <row r="50" spans="1:8" ht="34.5" customHeight="1" x14ac:dyDescent="0.25">
      <c r="A50" s="1280"/>
      <c r="B50" s="1901" t="s">
        <v>14</v>
      </c>
      <c r="C50" s="1901"/>
      <c r="D50" s="1901"/>
      <c r="E50" s="1901"/>
      <c r="F50" s="1901"/>
    </row>
    <row r="51" spans="1:8" ht="14.25" customHeight="1" x14ac:dyDescent="0.25">
      <c r="A51" s="1280"/>
      <c r="B51" s="1298"/>
      <c r="C51" s="1298"/>
      <c r="D51" s="1298"/>
      <c r="E51" s="1298"/>
      <c r="F51" s="1298"/>
    </row>
    <row r="52" spans="1:8" ht="30" customHeight="1" x14ac:dyDescent="0.2">
      <c r="A52" s="1281"/>
      <c r="B52" s="1284"/>
      <c r="C52" s="1887" t="s">
        <v>39</v>
      </c>
      <c r="D52" s="1887"/>
      <c r="E52" s="1887"/>
      <c r="F52" s="1887"/>
    </row>
    <row r="53" spans="1:8" ht="9" customHeight="1" x14ac:dyDescent="0.2">
      <c r="A53" s="1281"/>
      <c r="B53" s="1281"/>
      <c r="C53" s="1282"/>
      <c r="D53" s="1282"/>
      <c r="E53" s="1282"/>
      <c r="F53" s="1282"/>
    </row>
    <row r="54" spans="1:8" ht="31.5" customHeight="1" x14ac:dyDescent="0.2">
      <c r="A54" s="1281"/>
      <c r="B54" s="1284"/>
      <c r="C54" s="1887" t="s">
        <v>40</v>
      </c>
      <c r="D54" s="1887"/>
      <c r="E54" s="1887"/>
      <c r="F54" s="1887"/>
    </row>
    <row r="55" spans="1:8" x14ac:dyDescent="0.2">
      <c r="A55" s="1281"/>
      <c r="B55" s="1282"/>
      <c r="C55" s="1902" t="s">
        <v>17</v>
      </c>
      <c r="D55" s="1902"/>
      <c r="E55" s="1902"/>
      <c r="F55" s="1902"/>
    </row>
    <row r="56" spans="1:8" ht="31.5" customHeight="1" x14ac:dyDescent="0.2">
      <c r="A56" s="1281"/>
      <c r="B56" s="1282"/>
      <c r="C56" s="1892"/>
      <c r="D56" s="1892"/>
      <c r="E56" s="1892"/>
      <c r="F56" s="1892"/>
    </row>
    <row r="57" spans="1:8" ht="31.5" customHeight="1" x14ac:dyDescent="0.2">
      <c r="A57" s="1281"/>
      <c r="B57" s="1282"/>
      <c r="C57" s="1282"/>
      <c r="D57" s="1282"/>
      <c r="E57" s="1282"/>
      <c r="F57" s="1282"/>
    </row>
    <row r="58" spans="1:8" ht="39.75" customHeight="1" x14ac:dyDescent="0.2">
      <c r="A58" s="1281"/>
      <c r="B58" s="1284"/>
      <c r="C58" s="1886" t="s">
        <v>41</v>
      </c>
      <c r="D58" s="1887"/>
      <c r="E58" s="1887"/>
      <c r="F58" s="1887"/>
      <c r="G58" s="1299"/>
      <c r="H58" s="1299"/>
    </row>
    <row r="59" spans="1:8" ht="15.75" customHeight="1" x14ac:dyDescent="0.2">
      <c r="A59" s="1281"/>
      <c r="B59" s="1282"/>
      <c r="C59" s="1282"/>
      <c r="D59" s="1282"/>
      <c r="E59" s="1282"/>
      <c r="F59" s="1282"/>
    </row>
    <row r="60" spans="1:8" ht="13.5" customHeight="1" x14ac:dyDescent="0.2">
      <c r="A60" s="1281"/>
      <c r="B60" s="1282"/>
      <c r="C60" s="1282"/>
      <c r="D60" s="1282"/>
      <c r="E60" s="1282"/>
      <c r="F60" s="1282"/>
    </row>
    <row r="61" spans="1:8" ht="14.25" customHeight="1" x14ac:dyDescent="0.2">
      <c r="A61" s="1281"/>
      <c r="B61" s="1282"/>
      <c r="C61" s="1282"/>
      <c r="D61" s="1282"/>
      <c r="E61" s="1282"/>
      <c r="F61" s="1282"/>
    </row>
    <row r="62" spans="1:8" ht="12" customHeight="1" x14ac:dyDescent="0.25">
      <c r="A62" s="1280"/>
      <c r="B62" s="1888"/>
      <c r="C62" s="1888"/>
      <c r="E62" s="1888"/>
      <c r="F62" s="1888"/>
    </row>
    <row r="63" spans="1:8" ht="14.1" customHeight="1" x14ac:dyDescent="0.25">
      <c r="A63" s="1280"/>
      <c r="B63" s="1889" t="s">
        <v>19</v>
      </c>
      <c r="C63" s="1889"/>
      <c r="E63" s="1899" t="s">
        <v>20</v>
      </c>
      <c r="F63" s="1899"/>
    </row>
    <row r="64" spans="1:8" ht="14.1" customHeight="1" x14ac:dyDescent="0.25">
      <c r="A64" s="1288"/>
      <c r="B64" s="1288"/>
      <c r="C64" s="1288"/>
      <c r="D64" s="1288"/>
      <c r="E64" s="1288"/>
      <c r="F64" s="1280"/>
      <c r="G64" s="1289"/>
    </row>
    <row r="65" spans="1:8" ht="14.1" customHeight="1" x14ac:dyDescent="0.25">
      <c r="A65" s="1288"/>
      <c r="B65" s="1288"/>
      <c r="C65" s="1288"/>
      <c r="D65" s="1288"/>
      <c r="E65" s="1288"/>
      <c r="F65" s="1280"/>
      <c r="G65" s="1289"/>
    </row>
    <row r="66" spans="1:8" ht="30.6" customHeight="1" x14ac:dyDescent="0.25">
      <c r="A66" s="1900" t="s">
        <v>42</v>
      </c>
      <c r="B66" s="1900"/>
      <c r="C66" s="1900"/>
      <c r="D66" s="1900"/>
      <c r="E66" s="1900"/>
      <c r="F66" s="1900"/>
      <c r="G66" s="1289"/>
    </row>
    <row r="67" spans="1:8" ht="89.1" customHeight="1" x14ac:dyDescent="0.25">
      <c r="A67" s="1280"/>
      <c r="B67" s="1901" t="s">
        <v>43</v>
      </c>
      <c r="C67" s="1901"/>
      <c r="D67" s="1901"/>
      <c r="E67" s="1901"/>
      <c r="F67" s="1901"/>
      <c r="G67" s="1289"/>
    </row>
    <row r="68" spans="1:8" ht="15" x14ac:dyDescent="0.25">
      <c r="A68" s="1280"/>
      <c r="B68" s="1298"/>
      <c r="C68" s="1298"/>
      <c r="D68" s="1298"/>
      <c r="E68" s="1298"/>
      <c r="F68" s="1298"/>
    </row>
    <row r="69" spans="1:8" ht="28.5" customHeight="1" x14ac:dyDescent="0.2">
      <c r="A69" s="1281"/>
      <c r="B69" s="1309"/>
      <c r="C69" s="1886" t="s">
        <v>44</v>
      </c>
      <c r="D69" s="1887"/>
      <c r="E69" s="1887"/>
      <c r="F69" s="1887"/>
    </row>
    <row r="70" spans="1:8" x14ac:dyDescent="0.2">
      <c r="A70" s="1281"/>
      <c r="B70" s="1281"/>
      <c r="C70" s="1282"/>
      <c r="D70" s="1282"/>
      <c r="E70" s="1282"/>
      <c r="F70" s="1282"/>
    </row>
    <row r="71" spans="1:8" ht="25.5" customHeight="1" x14ac:dyDescent="0.2">
      <c r="A71" s="1281"/>
      <c r="B71" s="1309"/>
      <c r="C71" s="1886" t="s">
        <v>45</v>
      </c>
      <c r="D71" s="1887"/>
      <c r="E71" s="1887"/>
      <c r="F71" s="1887"/>
    </row>
    <row r="72" spans="1:8" ht="30.6" customHeight="1" x14ac:dyDescent="0.2">
      <c r="A72" s="1281"/>
      <c r="B72" s="1282"/>
      <c r="C72" s="1891" t="s">
        <v>17</v>
      </c>
      <c r="D72" s="1891"/>
      <c r="E72" s="1891"/>
      <c r="F72" s="1891"/>
    </row>
    <row r="73" spans="1:8" x14ac:dyDescent="0.2">
      <c r="A73" s="1281"/>
      <c r="B73" s="1282"/>
      <c r="C73" s="1892"/>
      <c r="D73" s="1892"/>
      <c r="E73" s="1892"/>
      <c r="F73" s="1892"/>
    </row>
    <row r="74" spans="1:8" x14ac:dyDescent="0.2">
      <c r="A74" s="1281"/>
      <c r="B74" s="1282"/>
      <c r="C74" s="1282"/>
      <c r="D74" s="1282"/>
      <c r="E74" s="1282"/>
      <c r="F74" s="1282"/>
      <c r="G74" s="1282"/>
    </row>
    <row r="75" spans="1:8" ht="33.75" customHeight="1" x14ac:dyDescent="0.2">
      <c r="A75" s="1281"/>
      <c r="B75" s="1309"/>
      <c r="C75" s="1886" t="s">
        <v>46</v>
      </c>
      <c r="D75" s="1887"/>
      <c r="E75" s="1887"/>
      <c r="F75" s="1887"/>
      <c r="G75" s="1299"/>
      <c r="H75" s="1299"/>
    </row>
    <row r="76" spans="1:8" x14ac:dyDescent="0.2">
      <c r="A76" s="1281"/>
      <c r="B76" s="1282"/>
      <c r="D76" s="1282"/>
      <c r="E76" s="1282"/>
      <c r="F76" s="1282"/>
    </row>
    <row r="77" spans="1:8" x14ac:dyDescent="0.2">
      <c r="A77" s="1281"/>
      <c r="B77" s="1282"/>
      <c r="C77" s="1282"/>
      <c r="D77" s="1282"/>
      <c r="E77" s="1282"/>
      <c r="F77" s="1282"/>
    </row>
    <row r="78" spans="1:8" ht="30.6" customHeight="1" x14ac:dyDescent="0.25">
      <c r="A78" s="1280"/>
      <c r="B78" s="1888"/>
      <c r="C78" s="1888"/>
      <c r="E78" s="1888"/>
      <c r="F78" s="1888"/>
    </row>
    <row r="79" spans="1:8" x14ac:dyDescent="0.2">
      <c r="A79" s="1288"/>
      <c r="B79" s="1889" t="s">
        <v>19</v>
      </c>
      <c r="C79" s="1889"/>
      <c r="E79" s="1890" t="s">
        <v>20</v>
      </c>
      <c r="F79" s="1890"/>
    </row>
    <row r="80" spans="1:8" ht="14.1" customHeight="1" x14ac:dyDescent="0.25">
      <c r="A80" s="1288"/>
      <c r="B80" s="1288"/>
      <c r="C80" s="1288"/>
      <c r="D80" s="1288"/>
      <c r="E80" s="1288"/>
      <c r="F80" s="1280"/>
      <c r="G80" s="1289"/>
    </row>
    <row r="81" spans="1:7" ht="14.1" customHeight="1" x14ac:dyDescent="0.25">
      <c r="A81" s="1288"/>
      <c r="B81" s="1288"/>
      <c r="C81" s="1288"/>
      <c r="D81" s="1288"/>
      <c r="E81" s="1288"/>
      <c r="F81" s="1280"/>
      <c r="G81" s="1289"/>
    </row>
    <row r="82" spans="1:7" ht="30" customHeight="1" x14ac:dyDescent="0.2">
      <c r="A82" s="1893" t="s">
        <v>47</v>
      </c>
      <c r="B82" s="1894"/>
      <c r="C82" s="1894"/>
      <c r="D82" s="1894"/>
      <c r="E82" s="1894"/>
      <c r="F82" s="1895"/>
    </row>
    <row r="83" spans="1:7" ht="30.6" customHeight="1" x14ac:dyDescent="0.2">
      <c r="A83" s="1896" t="s">
        <v>48</v>
      </c>
      <c r="B83" s="1897"/>
      <c r="C83" s="1897"/>
      <c r="D83" s="1897"/>
      <c r="E83" s="1897"/>
      <c r="F83" s="1898"/>
    </row>
    <row r="84" spans="1:7" ht="23.1" customHeight="1" x14ac:dyDescent="0.2">
      <c r="A84" s="1883" t="s">
        <v>49</v>
      </c>
      <c r="B84" s="1884"/>
      <c r="C84" s="1884"/>
      <c r="D84" s="1884"/>
      <c r="E84" s="1884"/>
      <c r="F84" s="1885"/>
    </row>
    <row r="85" spans="1:7" ht="18.600000000000001" customHeight="1" x14ac:dyDescent="0.2">
      <c r="A85" s="1300"/>
      <c r="B85" s="1298"/>
      <c r="C85" s="1298"/>
      <c r="D85" s="1298"/>
      <c r="E85" s="1298"/>
      <c r="F85" s="1298"/>
    </row>
    <row r="86" spans="1:7" ht="15" customHeight="1" x14ac:dyDescent="0.2">
      <c r="A86" s="1300"/>
      <c r="B86" s="1298"/>
      <c r="C86" s="1298"/>
      <c r="D86" s="1298"/>
      <c r="E86" s="1298"/>
      <c r="F86" s="1298"/>
    </row>
    <row r="87" spans="1:7" ht="15" customHeight="1" x14ac:dyDescent="0.2">
      <c r="A87" s="1300"/>
      <c r="B87" s="1298"/>
      <c r="C87" s="1298"/>
      <c r="D87" s="1298"/>
      <c r="E87" s="1298"/>
      <c r="F87" s="1298"/>
    </row>
    <row r="88" spans="1:7" ht="13.35" customHeight="1" x14ac:dyDescent="0.2">
      <c r="A88" s="1301"/>
      <c r="F88" s="1302"/>
    </row>
    <row r="89" spans="1:7" ht="14.1" customHeight="1" x14ac:dyDescent="0.2">
      <c r="A89" s="1301"/>
    </row>
  </sheetData>
  <mergeCells count="65">
    <mergeCell ref="A3:F3"/>
    <mergeCell ref="A4:F4"/>
    <mergeCell ref="A7:B7"/>
    <mergeCell ref="C7:F7"/>
    <mergeCell ref="A8:B8"/>
    <mergeCell ref="C8:F8"/>
    <mergeCell ref="B20:F20"/>
    <mergeCell ref="A9:B9"/>
    <mergeCell ref="C9:F9"/>
    <mergeCell ref="A13:B13"/>
    <mergeCell ref="C13:F13"/>
    <mergeCell ref="A14:B14"/>
    <mergeCell ref="C14:F14"/>
    <mergeCell ref="A15:B15"/>
    <mergeCell ref="C15:F15"/>
    <mergeCell ref="A16:B16"/>
    <mergeCell ref="C16:F16"/>
    <mergeCell ref="A19:F19"/>
    <mergeCell ref="C31:F31"/>
    <mergeCell ref="C24:F24"/>
    <mergeCell ref="C26:F26"/>
    <mergeCell ref="B22:F22"/>
    <mergeCell ref="C27:F27"/>
    <mergeCell ref="C28:F28"/>
    <mergeCell ref="B33:C33"/>
    <mergeCell ref="B34:C34"/>
    <mergeCell ref="B38:C38"/>
    <mergeCell ref="B39:C39"/>
    <mergeCell ref="E33:F33"/>
    <mergeCell ref="E34:F34"/>
    <mergeCell ref="B36:C37"/>
    <mergeCell ref="D36:D37"/>
    <mergeCell ref="E36:E37"/>
    <mergeCell ref="F36:F37"/>
    <mergeCell ref="B40:C40"/>
    <mergeCell ref="B41:C41"/>
    <mergeCell ref="B42:C42"/>
    <mergeCell ref="B43:C43"/>
    <mergeCell ref="B44:C44"/>
    <mergeCell ref="A47:F47"/>
    <mergeCell ref="B48:F48"/>
    <mergeCell ref="B50:F50"/>
    <mergeCell ref="B62:C62"/>
    <mergeCell ref="E62:F62"/>
    <mergeCell ref="C52:F52"/>
    <mergeCell ref="C54:F54"/>
    <mergeCell ref="C55:F55"/>
    <mergeCell ref="C56:F56"/>
    <mergeCell ref="C58:F58"/>
    <mergeCell ref="B63:C63"/>
    <mergeCell ref="E63:F63"/>
    <mergeCell ref="A66:F66"/>
    <mergeCell ref="B67:F67"/>
    <mergeCell ref="C69:F69"/>
    <mergeCell ref="C71:F71"/>
    <mergeCell ref="C72:F72"/>
    <mergeCell ref="C73:F73"/>
    <mergeCell ref="A82:F82"/>
    <mergeCell ref="A83:F83"/>
    <mergeCell ref="A84:F84"/>
    <mergeCell ref="C75:F75"/>
    <mergeCell ref="B78:C78"/>
    <mergeCell ref="E78:F78"/>
    <mergeCell ref="B79:C79"/>
    <mergeCell ref="E79:F79"/>
  </mergeCells>
  <printOptions horizontalCentered="1"/>
  <pageMargins left="0.39370078740157483" right="0.39370078740157483" top="0.39370078740157483" bottom="0.39370078740157483" header="0.39370078740157483" footer="0.39370078740157483"/>
  <pageSetup paperSize="5" orientation="portrait" horizontalDpi="4294967292" verticalDpi="300" r:id="rId1"/>
  <headerFooter alignWithMargins="0">
    <oddHeader>&amp;R&amp;"Calibri"&amp;10&amp;K000000 Protected B - Internal / Protégé B - Interne&amp;1#_x000D_</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11124-C80D-4127-A2E5-5E4DD531D29A}">
  <sheetPr codeName="Feuil10">
    <tabColor rgb="FFFFFF00"/>
  </sheetPr>
  <dimension ref="A1:AA88"/>
  <sheetViews>
    <sheetView showGridLines="0" zoomScale="115" zoomScaleNormal="115" workbookViewId="0">
      <selection activeCell="A39" sqref="A39"/>
    </sheetView>
  </sheetViews>
  <sheetFormatPr defaultColWidth="9.140625" defaultRowHeight="12.75" x14ac:dyDescent="0.2"/>
  <cols>
    <col min="1" max="1" width="58" style="61" customWidth="1"/>
    <col min="2" max="2" width="12" style="1" customWidth="1"/>
    <col min="3" max="3" width="1.42578125" style="1" customWidth="1"/>
    <col min="4" max="4" width="11.42578125" style="13" customWidth="1"/>
    <col min="5" max="5" width="9.42578125" style="13" customWidth="1"/>
    <col min="6" max="6" width="10.140625" style="13" customWidth="1"/>
    <col min="7" max="7" width="11" style="13" customWidth="1"/>
    <col min="8" max="11" width="10.85546875" style="1" customWidth="1"/>
    <col min="12" max="12" width="7.5703125" style="1" customWidth="1"/>
    <col min="13" max="13" width="11" style="1" customWidth="1"/>
    <col min="14" max="14" width="10.140625" style="1" customWidth="1"/>
    <col min="15" max="15" width="0.85546875" style="1" customWidth="1"/>
    <col min="16" max="16" width="15.5703125" style="1" customWidth="1"/>
    <col min="17" max="17" width="8.140625" style="1" customWidth="1"/>
    <col min="18" max="18" width="10.85546875" style="1" customWidth="1"/>
    <col min="19" max="19" width="9.140625" style="1"/>
    <col min="20" max="22" width="10.140625" style="1" customWidth="1"/>
    <col min="23" max="23" width="11.140625" style="1" customWidth="1"/>
    <col min="24" max="24" width="10.140625" style="1" customWidth="1"/>
    <col min="25" max="25" width="1.140625" style="1" customWidth="1"/>
    <col min="26" max="26" width="14.140625" style="1" customWidth="1"/>
    <col min="27" max="259" width="9.140625" style="1"/>
    <col min="260" max="260" width="39.5703125" style="1" customWidth="1"/>
    <col min="261" max="261" width="14.140625" style="1" customWidth="1"/>
    <col min="262" max="262" width="2.42578125" style="1" customWidth="1"/>
    <col min="263" max="264" width="10.5703125" style="1" customWidth="1"/>
    <col min="265" max="266" width="9.140625" style="1"/>
    <col min="267" max="267" width="2.42578125" style="1" customWidth="1"/>
    <col min="268" max="268" width="15.42578125" style="1" bestFit="1" customWidth="1"/>
    <col min="269" max="515" width="9.140625" style="1"/>
    <col min="516" max="516" width="39.5703125" style="1" customWidth="1"/>
    <col min="517" max="517" width="14.140625" style="1" customWidth="1"/>
    <col min="518" max="518" width="2.42578125" style="1" customWidth="1"/>
    <col min="519" max="520" width="10.5703125" style="1" customWidth="1"/>
    <col min="521" max="522" width="9.140625" style="1"/>
    <col min="523" max="523" width="2.42578125" style="1" customWidth="1"/>
    <col min="524" max="524" width="15.42578125" style="1" bestFit="1" customWidth="1"/>
    <col min="525" max="771" width="9.140625" style="1"/>
    <col min="772" max="772" width="39.5703125" style="1" customWidth="1"/>
    <col min="773" max="773" width="14.140625" style="1" customWidth="1"/>
    <col min="774" max="774" width="2.42578125" style="1" customWidth="1"/>
    <col min="775" max="776" width="10.5703125" style="1" customWidth="1"/>
    <col min="777" max="778" width="9.140625" style="1"/>
    <col min="779" max="779" width="2.42578125" style="1" customWidth="1"/>
    <col min="780" max="780" width="15.42578125" style="1" bestFit="1" customWidth="1"/>
    <col min="781" max="1027" width="9.140625" style="1"/>
    <col min="1028" max="1028" width="39.5703125" style="1" customWidth="1"/>
    <col min="1029" max="1029" width="14.140625" style="1" customWidth="1"/>
    <col min="1030" max="1030" width="2.42578125" style="1" customWidth="1"/>
    <col min="1031" max="1032" width="10.5703125" style="1" customWidth="1"/>
    <col min="1033" max="1034" width="9.140625" style="1"/>
    <col min="1035" max="1035" width="2.42578125" style="1" customWidth="1"/>
    <col min="1036" max="1036" width="15.42578125" style="1" bestFit="1" customWidth="1"/>
    <col min="1037" max="1283" width="9.140625" style="1"/>
    <col min="1284" max="1284" width="39.5703125" style="1" customWidth="1"/>
    <col min="1285" max="1285" width="14.140625" style="1" customWidth="1"/>
    <col min="1286" max="1286" width="2.42578125" style="1" customWidth="1"/>
    <col min="1287" max="1288" width="10.5703125" style="1" customWidth="1"/>
    <col min="1289" max="1290" width="9.140625" style="1"/>
    <col min="1291" max="1291" width="2.42578125" style="1" customWidth="1"/>
    <col min="1292" max="1292" width="15.42578125" style="1" bestFit="1" customWidth="1"/>
    <col min="1293" max="1539" width="9.140625" style="1"/>
    <col min="1540" max="1540" width="39.5703125" style="1" customWidth="1"/>
    <col min="1541" max="1541" width="14.140625" style="1" customWidth="1"/>
    <col min="1542" max="1542" width="2.42578125" style="1" customWidth="1"/>
    <col min="1543" max="1544" width="10.5703125" style="1" customWidth="1"/>
    <col min="1545" max="1546" width="9.140625" style="1"/>
    <col min="1547" max="1547" width="2.42578125" style="1" customWidth="1"/>
    <col min="1548" max="1548" width="15.42578125" style="1" bestFit="1" customWidth="1"/>
    <col min="1549" max="1795" width="9.140625" style="1"/>
    <col min="1796" max="1796" width="39.5703125" style="1" customWidth="1"/>
    <col min="1797" max="1797" width="14.140625" style="1" customWidth="1"/>
    <col min="1798" max="1798" width="2.42578125" style="1" customWidth="1"/>
    <col min="1799" max="1800" width="10.5703125" style="1" customWidth="1"/>
    <col min="1801" max="1802" width="9.140625" style="1"/>
    <col min="1803" max="1803" width="2.42578125" style="1" customWidth="1"/>
    <col min="1804" max="1804" width="15.42578125" style="1" bestFit="1" customWidth="1"/>
    <col min="1805" max="2051" width="9.140625" style="1"/>
    <col min="2052" max="2052" width="39.5703125" style="1" customWidth="1"/>
    <col min="2053" max="2053" width="14.140625" style="1" customWidth="1"/>
    <col min="2054" max="2054" width="2.42578125" style="1" customWidth="1"/>
    <col min="2055" max="2056" width="10.5703125" style="1" customWidth="1"/>
    <col min="2057" max="2058" width="9.140625" style="1"/>
    <col min="2059" max="2059" width="2.42578125" style="1" customWidth="1"/>
    <col min="2060" max="2060" width="15.42578125" style="1" bestFit="1" customWidth="1"/>
    <col min="2061" max="2307" width="9.140625" style="1"/>
    <col min="2308" max="2308" width="39.5703125" style="1" customWidth="1"/>
    <col min="2309" max="2309" width="14.140625" style="1" customWidth="1"/>
    <col min="2310" max="2310" width="2.42578125" style="1" customWidth="1"/>
    <col min="2311" max="2312" width="10.5703125" style="1" customWidth="1"/>
    <col min="2313" max="2314" width="9.140625" style="1"/>
    <col min="2315" max="2315" width="2.42578125" style="1" customWidth="1"/>
    <col min="2316" max="2316" width="15.42578125" style="1" bestFit="1" customWidth="1"/>
    <col min="2317" max="2563" width="9.140625" style="1"/>
    <col min="2564" max="2564" width="39.5703125" style="1" customWidth="1"/>
    <col min="2565" max="2565" width="14.140625" style="1" customWidth="1"/>
    <col min="2566" max="2566" width="2.42578125" style="1" customWidth="1"/>
    <col min="2567" max="2568" width="10.5703125" style="1" customWidth="1"/>
    <col min="2569" max="2570" width="9.140625" style="1"/>
    <col min="2571" max="2571" width="2.42578125" style="1" customWidth="1"/>
    <col min="2572" max="2572" width="15.42578125" style="1" bestFit="1" customWidth="1"/>
    <col min="2573" max="2819" width="9.140625" style="1"/>
    <col min="2820" max="2820" width="39.5703125" style="1" customWidth="1"/>
    <col min="2821" max="2821" width="14.140625" style="1" customWidth="1"/>
    <col min="2822" max="2822" width="2.42578125" style="1" customWidth="1"/>
    <col min="2823" max="2824" width="10.5703125" style="1" customWidth="1"/>
    <col min="2825" max="2826" width="9.140625" style="1"/>
    <col min="2827" max="2827" width="2.42578125" style="1" customWidth="1"/>
    <col min="2828" max="2828" width="15.42578125" style="1" bestFit="1" customWidth="1"/>
    <col min="2829" max="3075" width="9.140625" style="1"/>
    <col min="3076" max="3076" width="39.5703125" style="1" customWidth="1"/>
    <col min="3077" max="3077" width="14.140625" style="1" customWidth="1"/>
    <col min="3078" max="3078" width="2.42578125" style="1" customWidth="1"/>
    <col min="3079" max="3080" width="10.5703125" style="1" customWidth="1"/>
    <col min="3081" max="3082" width="9.140625" style="1"/>
    <col min="3083" max="3083" width="2.42578125" style="1" customWidth="1"/>
    <col min="3084" max="3084" width="15.42578125" style="1" bestFit="1" customWidth="1"/>
    <col min="3085" max="3331" width="9.140625" style="1"/>
    <col min="3332" max="3332" width="39.5703125" style="1" customWidth="1"/>
    <col min="3333" max="3333" width="14.140625" style="1" customWidth="1"/>
    <col min="3334" max="3334" width="2.42578125" style="1" customWidth="1"/>
    <col min="3335" max="3336" width="10.5703125" style="1" customWidth="1"/>
    <col min="3337" max="3338" width="9.140625" style="1"/>
    <col min="3339" max="3339" width="2.42578125" style="1" customWidth="1"/>
    <col min="3340" max="3340" width="15.42578125" style="1" bestFit="1" customWidth="1"/>
    <col min="3341" max="3587" width="9.140625" style="1"/>
    <col min="3588" max="3588" width="39.5703125" style="1" customWidth="1"/>
    <col min="3589" max="3589" width="14.140625" style="1" customWidth="1"/>
    <col min="3590" max="3590" width="2.42578125" style="1" customWidth="1"/>
    <col min="3591" max="3592" width="10.5703125" style="1" customWidth="1"/>
    <col min="3593" max="3594" width="9.140625" style="1"/>
    <col min="3595" max="3595" width="2.42578125" style="1" customWidth="1"/>
    <col min="3596" max="3596" width="15.42578125" style="1" bestFit="1" customWidth="1"/>
    <col min="3597" max="3843" width="9.140625" style="1"/>
    <col min="3844" max="3844" width="39.5703125" style="1" customWidth="1"/>
    <col min="3845" max="3845" width="14.140625" style="1" customWidth="1"/>
    <col min="3846" max="3846" width="2.42578125" style="1" customWidth="1"/>
    <col min="3847" max="3848" width="10.5703125" style="1" customWidth="1"/>
    <col min="3849" max="3850" width="9.140625" style="1"/>
    <col min="3851" max="3851" width="2.42578125" style="1" customWidth="1"/>
    <col min="3852" max="3852" width="15.42578125" style="1" bestFit="1" customWidth="1"/>
    <col min="3853" max="4099" width="9.140625" style="1"/>
    <col min="4100" max="4100" width="39.5703125" style="1" customWidth="1"/>
    <col min="4101" max="4101" width="14.140625" style="1" customWidth="1"/>
    <col min="4102" max="4102" width="2.42578125" style="1" customWidth="1"/>
    <col min="4103" max="4104" width="10.5703125" style="1" customWidth="1"/>
    <col min="4105" max="4106" width="9.140625" style="1"/>
    <col min="4107" max="4107" width="2.42578125" style="1" customWidth="1"/>
    <col min="4108" max="4108" width="15.42578125" style="1" bestFit="1" customWidth="1"/>
    <col min="4109" max="4355" width="9.140625" style="1"/>
    <col min="4356" max="4356" width="39.5703125" style="1" customWidth="1"/>
    <col min="4357" max="4357" width="14.140625" style="1" customWidth="1"/>
    <col min="4358" max="4358" width="2.42578125" style="1" customWidth="1"/>
    <col min="4359" max="4360" width="10.5703125" style="1" customWidth="1"/>
    <col min="4361" max="4362" width="9.140625" style="1"/>
    <col min="4363" max="4363" width="2.42578125" style="1" customWidth="1"/>
    <col min="4364" max="4364" width="15.42578125" style="1" bestFit="1" customWidth="1"/>
    <col min="4365" max="4611" width="9.140625" style="1"/>
    <col min="4612" max="4612" width="39.5703125" style="1" customWidth="1"/>
    <col min="4613" max="4613" width="14.140625" style="1" customWidth="1"/>
    <col min="4614" max="4614" width="2.42578125" style="1" customWidth="1"/>
    <col min="4615" max="4616" width="10.5703125" style="1" customWidth="1"/>
    <col min="4617" max="4618" width="9.140625" style="1"/>
    <col min="4619" max="4619" width="2.42578125" style="1" customWidth="1"/>
    <col min="4620" max="4620" width="15.42578125" style="1" bestFit="1" customWidth="1"/>
    <col min="4621" max="4867" width="9.140625" style="1"/>
    <col min="4868" max="4868" width="39.5703125" style="1" customWidth="1"/>
    <col min="4869" max="4869" width="14.140625" style="1" customWidth="1"/>
    <col min="4870" max="4870" width="2.42578125" style="1" customWidth="1"/>
    <col min="4871" max="4872" width="10.5703125" style="1" customWidth="1"/>
    <col min="4873" max="4874" width="9.140625" style="1"/>
    <col min="4875" max="4875" width="2.42578125" style="1" customWidth="1"/>
    <col min="4876" max="4876" width="15.42578125" style="1" bestFit="1" customWidth="1"/>
    <col min="4877" max="5123" width="9.140625" style="1"/>
    <col min="5124" max="5124" width="39.5703125" style="1" customWidth="1"/>
    <col min="5125" max="5125" width="14.140625" style="1" customWidth="1"/>
    <col min="5126" max="5126" width="2.42578125" style="1" customWidth="1"/>
    <col min="5127" max="5128" width="10.5703125" style="1" customWidth="1"/>
    <col min="5129" max="5130" width="9.140625" style="1"/>
    <col min="5131" max="5131" width="2.42578125" style="1" customWidth="1"/>
    <col min="5132" max="5132" width="15.42578125" style="1" bestFit="1" customWidth="1"/>
    <col min="5133" max="5379" width="9.140625" style="1"/>
    <col min="5380" max="5380" width="39.5703125" style="1" customWidth="1"/>
    <col min="5381" max="5381" width="14.140625" style="1" customWidth="1"/>
    <col min="5382" max="5382" width="2.42578125" style="1" customWidth="1"/>
    <col min="5383" max="5384" width="10.5703125" style="1" customWidth="1"/>
    <col min="5385" max="5386" width="9.140625" style="1"/>
    <col min="5387" max="5387" width="2.42578125" style="1" customWidth="1"/>
    <col min="5388" max="5388" width="15.42578125" style="1" bestFit="1" customWidth="1"/>
    <col min="5389" max="5635" width="9.140625" style="1"/>
    <col min="5636" max="5636" width="39.5703125" style="1" customWidth="1"/>
    <col min="5637" max="5637" width="14.140625" style="1" customWidth="1"/>
    <col min="5638" max="5638" width="2.42578125" style="1" customWidth="1"/>
    <col min="5639" max="5640" width="10.5703125" style="1" customWidth="1"/>
    <col min="5641" max="5642" width="9.140625" style="1"/>
    <col min="5643" max="5643" width="2.42578125" style="1" customWidth="1"/>
    <col min="5644" max="5644" width="15.42578125" style="1" bestFit="1" customWidth="1"/>
    <col min="5645" max="5891" width="9.140625" style="1"/>
    <col min="5892" max="5892" width="39.5703125" style="1" customWidth="1"/>
    <col min="5893" max="5893" width="14.140625" style="1" customWidth="1"/>
    <col min="5894" max="5894" width="2.42578125" style="1" customWidth="1"/>
    <col min="5895" max="5896" width="10.5703125" style="1" customWidth="1"/>
    <col min="5897" max="5898" width="9.140625" style="1"/>
    <col min="5899" max="5899" width="2.42578125" style="1" customWidth="1"/>
    <col min="5900" max="5900" width="15.42578125" style="1" bestFit="1" customWidth="1"/>
    <col min="5901" max="6147" width="9.140625" style="1"/>
    <col min="6148" max="6148" width="39.5703125" style="1" customWidth="1"/>
    <col min="6149" max="6149" width="14.140625" style="1" customWidth="1"/>
    <col min="6150" max="6150" width="2.42578125" style="1" customWidth="1"/>
    <col min="6151" max="6152" width="10.5703125" style="1" customWidth="1"/>
    <col min="6153" max="6154" width="9.140625" style="1"/>
    <col min="6155" max="6155" width="2.42578125" style="1" customWidth="1"/>
    <col min="6156" max="6156" width="15.42578125" style="1" bestFit="1" customWidth="1"/>
    <col min="6157" max="6403" width="9.140625" style="1"/>
    <col min="6404" max="6404" width="39.5703125" style="1" customWidth="1"/>
    <col min="6405" max="6405" width="14.140625" style="1" customWidth="1"/>
    <col min="6406" max="6406" width="2.42578125" style="1" customWidth="1"/>
    <col min="6407" max="6408" width="10.5703125" style="1" customWidth="1"/>
    <col min="6409" max="6410" width="9.140625" style="1"/>
    <col min="6411" max="6411" width="2.42578125" style="1" customWidth="1"/>
    <col min="6412" max="6412" width="15.42578125" style="1" bestFit="1" customWidth="1"/>
    <col min="6413" max="6659" width="9.140625" style="1"/>
    <col min="6660" max="6660" width="39.5703125" style="1" customWidth="1"/>
    <col min="6661" max="6661" width="14.140625" style="1" customWidth="1"/>
    <col min="6662" max="6662" width="2.42578125" style="1" customWidth="1"/>
    <col min="6663" max="6664" width="10.5703125" style="1" customWidth="1"/>
    <col min="6665" max="6666" width="9.140625" style="1"/>
    <col min="6667" max="6667" width="2.42578125" style="1" customWidth="1"/>
    <col min="6668" max="6668" width="15.42578125" style="1" bestFit="1" customWidth="1"/>
    <col min="6669" max="6915" width="9.140625" style="1"/>
    <col min="6916" max="6916" width="39.5703125" style="1" customWidth="1"/>
    <col min="6917" max="6917" width="14.140625" style="1" customWidth="1"/>
    <col min="6918" max="6918" width="2.42578125" style="1" customWidth="1"/>
    <col min="6919" max="6920" width="10.5703125" style="1" customWidth="1"/>
    <col min="6921" max="6922" width="9.140625" style="1"/>
    <col min="6923" max="6923" width="2.42578125" style="1" customWidth="1"/>
    <col min="6924" max="6924" width="15.42578125" style="1" bestFit="1" customWidth="1"/>
    <col min="6925" max="7171" width="9.140625" style="1"/>
    <col min="7172" max="7172" width="39.5703125" style="1" customWidth="1"/>
    <col min="7173" max="7173" width="14.140625" style="1" customWidth="1"/>
    <col min="7174" max="7174" width="2.42578125" style="1" customWidth="1"/>
    <col min="7175" max="7176" width="10.5703125" style="1" customWidth="1"/>
    <col min="7177" max="7178" width="9.140625" style="1"/>
    <col min="7179" max="7179" width="2.42578125" style="1" customWidth="1"/>
    <col min="7180" max="7180" width="15.42578125" style="1" bestFit="1" customWidth="1"/>
    <col min="7181" max="7427" width="9.140625" style="1"/>
    <col min="7428" max="7428" width="39.5703125" style="1" customWidth="1"/>
    <col min="7429" max="7429" width="14.140625" style="1" customWidth="1"/>
    <col min="7430" max="7430" width="2.42578125" style="1" customWidth="1"/>
    <col min="7431" max="7432" width="10.5703125" style="1" customWidth="1"/>
    <col min="7433" max="7434" width="9.140625" style="1"/>
    <col min="7435" max="7435" width="2.42578125" style="1" customWidth="1"/>
    <col min="7436" max="7436" width="15.42578125" style="1" bestFit="1" customWidth="1"/>
    <col min="7437" max="7683" width="9.140625" style="1"/>
    <col min="7684" max="7684" width="39.5703125" style="1" customWidth="1"/>
    <col min="7685" max="7685" width="14.140625" style="1" customWidth="1"/>
    <col min="7686" max="7686" width="2.42578125" style="1" customWidth="1"/>
    <col min="7687" max="7688" width="10.5703125" style="1" customWidth="1"/>
    <col min="7689" max="7690" width="9.140625" style="1"/>
    <col min="7691" max="7691" width="2.42578125" style="1" customWidth="1"/>
    <col min="7692" max="7692" width="15.42578125" style="1" bestFit="1" customWidth="1"/>
    <col min="7693" max="7939" width="9.140625" style="1"/>
    <col min="7940" max="7940" width="39.5703125" style="1" customWidth="1"/>
    <col min="7941" max="7941" width="14.140625" style="1" customWidth="1"/>
    <col min="7942" max="7942" width="2.42578125" style="1" customWidth="1"/>
    <col min="7943" max="7944" width="10.5703125" style="1" customWidth="1"/>
    <col min="7945" max="7946" width="9.140625" style="1"/>
    <col min="7947" max="7947" width="2.42578125" style="1" customWidth="1"/>
    <col min="7948" max="7948" width="15.42578125" style="1" bestFit="1" customWidth="1"/>
    <col min="7949" max="8195" width="9.140625" style="1"/>
    <col min="8196" max="8196" width="39.5703125" style="1" customWidth="1"/>
    <col min="8197" max="8197" width="14.140625" style="1" customWidth="1"/>
    <col min="8198" max="8198" width="2.42578125" style="1" customWidth="1"/>
    <col min="8199" max="8200" width="10.5703125" style="1" customWidth="1"/>
    <col min="8201" max="8202" width="9.140625" style="1"/>
    <col min="8203" max="8203" width="2.42578125" style="1" customWidth="1"/>
    <col min="8204" max="8204" width="15.42578125" style="1" bestFit="1" customWidth="1"/>
    <col min="8205" max="8451" width="9.140625" style="1"/>
    <col min="8452" max="8452" width="39.5703125" style="1" customWidth="1"/>
    <col min="8453" max="8453" width="14.140625" style="1" customWidth="1"/>
    <col min="8454" max="8454" width="2.42578125" style="1" customWidth="1"/>
    <col min="8455" max="8456" width="10.5703125" style="1" customWidth="1"/>
    <col min="8457" max="8458" width="9.140625" style="1"/>
    <col min="8459" max="8459" width="2.42578125" style="1" customWidth="1"/>
    <col min="8460" max="8460" width="15.42578125" style="1" bestFit="1" customWidth="1"/>
    <col min="8461" max="8707" width="9.140625" style="1"/>
    <col min="8708" max="8708" width="39.5703125" style="1" customWidth="1"/>
    <col min="8709" max="8709" width="14.140625" style="1" customWidth="1"/>
    <col min="8710" max="8710" width="2.42578125" style="1" customWidth="1"/>
    <col min="8711" max="8712" width="10.5703125" style="1" customWidth="1"/>
    <col min="8713" max="8714" width="9.140625" style="1"/>
    <col min="8715" max="8715" width="2.42578125" style="1" customWidth="1"/>
    <col min="8716" max="8716" width="15.42578125" style="1" bestFit="1" customWidth="1"/>
    <col min="8717" max="8963" width="9.140625" style="1"/>
    <col min="8964" max="8964" width="39.5703125" style="1" customWidth="1"/>
    <col min="8965" max="8965" width="14.140625" style="1" customWidth="1"/>
    <col min="8966" max="8966" width="2.42578125" style="1" customWidth="1"/>
    <col min="8967" max="8968" width="10.5703125" style="1" customWidth="1"/>
    <col min="8969" max="8970" width="9.140625" style="1"/>
    <col min="8971" max="8971" width="2.42578125" style="1" customWidth="1"/>
    <col min="8972" max="8972" width="15.42578125" style="1" bestFit="1" customWidth="1"/>
    <col min="8973" max="9219" width="9.140625" style="1"/>
    <col min="9220" max="9220" width="39.5703125" style="1" customWidth="1"/>
    <col min="9221" max="9221" width="14.140625" style="1" customWidth="1"/>
    <col min="9222" max="9222" width="2.42578125" style="1" customWidth="1"/>
    <col min="9223" max="9224" width="10.5703125" style="1" customWidth="1"/>
    <col min="9225" max="9226" width="9.140625" style="1"/>
    <col min="9227" max="9227" width="2.42578125" style="1" customWidth="1"/>
    <col min="9228" max="9228" width="15.42578125" style="1" bestFit="1" customWidth="1"/>
    <col min="9229" max="9475" width="9.140625" style="1"/>
    <col min="9476" max="9476" width="39.5703125" style="1" customWidth="1"/>
    <col min="9477" max="9477" width="14.140625" style="1" customWidth="1"/>
    <col min="9478" max="9478" width="2.42578125" style="1" customWidth="1"/>
    <col min="9479" max="9480" width="10.5703125" style="1" customWidth="1"/>
    <col min="9481" max="9482" width="9.140625" style="1"/>
    <col min="9483" max="9483" width="2.42578125" style="1" customWidth="1"/>
    <col min="9484" max="9484" width="15.42578125" style="1" bestFit="1" customWidth="1"/>
    <col min="9485" max="9731" width="9.140625" style="1"/>
    <col min="9732" max="9732" width="39.5703125" style="1" customWidth="1"/>
    <col min="9733" max="9733" width="14.140625" style="1" customWidth="1"/>
    <col min="9734" max="9734" width="2.42578125" style="1" customWidth="1"/>
    <col min="9735" max="9736" width="10.5703125" style="1" customWidth="1"/>
    <col min="9737" max="9738" width="9.140625" style="1"/>
    <col min="9739" max="9739" width="2.42578125" style="1" customWidth="1"/>
    <col min="9740" max="9740" width="15.42578125" style="1" bestFit="1" customWidth="1"/>
    <col min="9741" max="9987" width="9.140625" style="1"/>
    <col min="9988" max="9988" width="39.5703125" style="1" customWidth="1"/>
    <col min="9989" max="9989" width="14.140625" style="1" customWidth="1"/>
    <col min="9990" max="9990" width="2.42578125" style="1" customWidth="1"/>
    <col min="9991" max="9992" width="10.5703125" style="1" customWidth="1"/>
    <col min="9993" max="9994" width="9.140625" style="1"/>
    <col min="9995" max="9995" width="2.42578125" style="1" customWidth="1"/>
    <col min="9996" max="9996" width="15.42578125" style="1" bestFit="1" customWidth="1"/>
    <col min="9997" max="10243" width="9.140625" style="1"/>
    <col min="10244" max="10244" width="39.5703125" style="1" customWidth="1"/>
    <col min="10245" max="10245" width="14.140625" style="1" customWidth="1"/>
    <col min="10246" max="10246" width="2.42578125" style="1" customWidth="1"/>
    <col min="10247" max="10248" width="10.5703125" style="1" customWidth="1"/>
    <col min="10249" max="10250" width="9.140625" style="1"/>
    <col min="10251" max="10251" width="2.42578125" style="1" customWidth="1"/>
    <col min="10252" max="10252" width="15.42578125" style="1" bestFit="1" customWidth="1"/>
    <col min="10253" max="10499" width="9.140625" style="1"/>
    <col min="10500" max="10500" width="39.5703125" style="1" customWidth="1"/>
    <col min="10501" max="10501" width="14.140625" style="1" customWidth="1"/>
    <col min="10502" max="10502" width="2.42578125" style="1" customWidth="1"/>
    <col min="10503" max="10504" width="10.5703125" style="1" customWidth="1"/>
    <col min="10505" max="10506" width="9.140625" style="1"/>
    <col min="10507" max="10507" width="2.42578125" style="1" customWidth="1"/>
    <col min="10508" max="10508" width="15.42578125" style="1" bestFit="1" customWidth="1"/>
    <col min="10509" max="10755" width="9.140625" style="1"/>
    <col min="10756" max="10756" width="39.5703125" style="1" customWidth="1"/>
    <col min="10757" max="10757" width="14.140625" style="1" customWidth="1"/>
    <col min="10758" max="10758" width="2.42578125" style="1" customWidth="1"/>
    <col min="10759" max="10760" width="10.5703125" style="1" customWidth="1"/>
    <col min="10761" max="10762" width="9.140625" style="1"/>
    <col min="10763" max="10763" width="2.42578125" style="1" customWidth="1"/>
    <col min="10764" max="10764" width="15.42578125" style="1" bestFit="1" customWidth="1"/>
    <col min="10765" max="11011" width="9.140625" style="1"/>
    <col min="11012" max="11012" width="39.5703125" style="1" customWidth="1"/>
    <col min="11013" max="11013" width="14.140625" style="1" customWidth="1"/>
    <col min="11014" max="11014" width="2.42578125" style="1" customWidth="1"/>
    <col min="11015" max="11016" width="10.5703125" style="1" customWidth="1"/>
    <col min="11017" max="11018" width="9.140625" style="1"/>
    <col min="11019" max="11019" width="2.42578125" style="1" customWidth="1"/>
    <col min="11020" max="11020" width="15.42578125" style="1" bestFit="1" customWidth="1"/>
    <col min="11021" max="11267" width="9.140625" style="1"/>
    <col min="11268" max="11268" width="39.5703125" style="1" customWidth="1"/>
    <col min="11269" max="11269" width="14.140625" style="1" customWidth="1"/>
    <col min="11270" max="11270" width="2.42578125" style="1" customWidth="1"/>
    <col min="11271" max="11272" width="10.5703125" style="1" customWidth="1"/>
    <col min="11273" max="11274" width="9.140625" style="1"/>
    <col min="11275" max="11275" width="2.42578125" style="1" customWidth="1"/>
    <col min="11276" max="11276" width="15.42578125" style="1" bestFit="1" customWidth="1"/>
    <col min="11277" max="11523" width="9.140625" style="1"/>
    <col min="11524" max="11524" width="39.5703125" style="1" customWidth="1"/>
    <col min="11525" max="11525" width="14.140625" style="1" customWidth="1"/>
    <col min="11526" max="11526" width="2.42578125" style="1" customWidth="1"/>
    <col min="11527" max="11528" width="10.5703125" style="1" customWidth="1"/>
    <col min="11529" max="11530" width="9.140625" style="1"/>
    <col min="11531" max="11531" width="2.42578125" style="1" customWidth="1"/>
    <col min="11532" max="11532" width="15.42578125" style="1" bestFit="1" customWidth="1"/>
    <col min="11533" max="11779" width="9.140625" style="1"/>
    <col min="11780" max="11780" width="39.5703125" style="1" customWidth="1"/>
    <col min="11781" max="11781" width="14.140625" style="1" customWidth="1"/>
    <col min="11782" max="11782" width="2.42578125" style="1" customWidth="1"/>
    <col min="11783" max="11784" width="10.5703125" style="1" customWidth="1"/>
    <col min="11785" max="11786" width="9.140625" style="1"/>
    <col min="11787" max="11787" width="2.42578125" style="1" customWidth="1"/>
    <col min="11788" max="11788" width="15.42578125" style="1" bestFit="1" customWidth="1"/>
    <col min="11789" max="12035" width="9.140625" style="1"/>
    <col min="12036" max="12036" width="39.5703125" style="1" customWidth="1"/>
    <col min="12037" max="12037" width="14.140625" style="1" customWidth="1"/>
    <col min="12038" max="12038" width="2.42578125" style="1" customWidth="1"/>
    <col min="12039" max="12040" width="10.5703125" style="1" customWidth="1"/>
    <col min="12041" max="12042" width="9.140625" style="1"/>
    <col min="12043" max="12043" width="2.42578125" style="1" customWidth="1"/>
    <col min="12044" max="12044" width="15.42578125" style="1" bestFit="1" customWidth="1"/>
    <col min="12045" max="12291" width="9.140625" style="1"/>
    <col min="12292" max="12292" width="39.5703125" style="1" customWidth="1"/>
    <col min="12293" max="12293" width="14.140625" style="1" customWidth="1"/>
    <col min="12294" max="12294" width="2.42578125" style="1" customWidth="1"/>
    <col min="12295" max="12296" width="10.5703125" style="1" customWidth="1"/>
    <col min="12297" max="12298" width="9.140625" style="1"/>
    <col min="12299" max="12299" width="2.42578125" style="1" customWidth="1"/>
    <col min="12300" max="12300" width="15.42578125" style="1" bestFit="1" customWidth="1"/>
    <col min="12301" max="12547" width="9.140625" style="1"/>
    <col min="12548" max="12548" width="39.5703125" style="1" customWidth="1"/>
    <col min="12549" max="12549" width="14.140625" style="1" customWidth="1"/>
    <col min="12550" max="12550" width="2.42578125" style="1" customWidth="1"/>
    <col min="12551" max="12552" width="10.5703125" style="1" customWidth="1"/>
    <col min="12553" max="12554" width="9.140625" style="1"/>
    <col min="12555" max="12555" width="2.42578125" style="1" customWidth="1"/>
    <col min="12556" max="12556" width="15.42578125" style="1" bestFit="1" customWidth="1"/>
    <col min="12557" max="12803" width="9.140625" style="1"/>
    <col min="12804" max="12804" width="39.5703125" style="1" customWidth="1"/>
    <col min="12805" max="12805" width="14.140625" style="1" customWidth="1"/>
    <col min="12806" max="12806" width="2.42578125" style="1" customWidth="1"/>
    <col min="12807" max="12808" width="10.5703125" style="1" customWidth="1"/>
    <col min="12809" max="12810" width="9.140625" style="1"/>
    <col min="12811" max="12811" width="2.42578125" style="1" customWidth="1"/>
    <col min="12812" max="12812" width="15.42578125" style="1" bestFit="1" customWidth="1"/>
    <col min="12813" max="13059" width="9.140625" style="1"/>
    <col min="13060" max="13060" width="39.5703125" style="1" customWidth="1"/>
    <col min="13061" max="13061" width="14.140625" style="1" customWidth="1"/>
    <col min="13062" max="13062" width="2.42578125" style="1" customWidth="1"/>
    <col min="13063" max="13064" width="10.5703125" style="1" customWidth="1"/>
    <col min="13065" max="13066" width="9.140625" style="1"/>
    <col min="13067" max="13067" width="2.42578125" style="1" customWidth="1"/>
    <col min="13068" max="13068" width="15.42578125" style="1" bestFit="1" customWidth="1"/>
    <col min="13069" max="13315" width="9.140625" style="1"/>
    <col min="13316" max="13316" width="39.5703125" style="1" customWidth="1"/>
    <col min="13317" max="13317" width="14.140625" style="1" customWidth="1"/>
    <col min="13318" max="13318" width="2.42578125" style="1" customWidth="1"/>
    <col min="13319" max="13320" width="10.5703125" style="1" customWidth="1"/>
    <col min="13321" max="13322" width="9.140625" style="1"/>
    <col min="13323" max="13323" width="2.42578125" style="1" customWidth="1"/>
    <col min="13324" max="13324" width="15.42578125" style="1" bestFit="1" customWidth="1"/>
    <col min="13325" max="13571" width="9.140625" style="1"/>
    <col min="13572" max="13572" width="39.5703125" style="1" customWidth="1"/>
    <col min="13573" max="13573" width="14.140625" style="1" customWidth="1"/>
    <col min="13574" max="13574" width="2.42578125" style="1" customWidth="1"/>
    <col min="13575" max="13576" width="10.5703125" style="1" customWidth="1"/>
    <col min="13577" max="13578" width="9.140625" style="1"/>
    <col min="13579" max="13579" width="2.42578125" style="1" customWidth="1"/>
    <col min="13580" max="13580" width="15.42578125" style="1" bestFit="1" customWidth="1"/>
    <col min="13581" max="13827" width="9.140625" style="1"/>
    <col min="13828" max="13828" width="39.5703125" style="1" customWidth="1"/>
    <col min="13829" max="13829" width="14.140625" style="1" customWidth="1"/>
    <col min="13830" max="13830" width="2.42578125" style="1" customWidth="1"/>
    <col min="13831" max="13832" width="10.5703125" style="1" customWidth="1"/>
    <col min="13833" max="13834" width="9.140625" style="1"/>
    <col min="13835" max="13835" width="2.42578125" style="1" customWidth="1"/>
    <col min="13836" max="13836" width="15.42578125" style="1" bestFit="1" customWidth="1"/>
    <col min="13837" max="14083" width="9.140625" style="1"/>
    <col min="14084" max="14084" width="39.5703125" style="1" customWidth="1"/>
    <col min="14085" max="14085" width="14.140625" style="1" customWidth="1"/>
    <col min="14086" max="14086" width="2.42578125" style="1" customWidth="1"/>
    <col min="14087" max="14088" width="10.5703125" style="1" customWidth="1"/>
    <col min="14089" max="14090" width="9.140625" style="1"/>
    <col min="14091" max="14091" width="2.42578125" style="1" customWidth="1"/>
    <col min="14092" max="14092" width="15.42578125" style="1" bestFit="1" customWidth="1"/>
    <col min="14093" max="14339" width="9.140625" style="1"/>
    <col min="14340" max="14340" width="39.5703125" style="1" customWidth="1"/>
    <col min="14341" max="14341" width="14.140625" style="1" customWidth="1"/>
    <col min="14342" max="14342" width="2.42578125" style="1" customWidth="1"/>
    <col min="14343" max="14344" width="10.5703125" style="1" customWidth="1"/>
    <col min="14345" max="14346" width="9.140625" style="1"/>
    <col min="14347" max="14347" width="2.42578125" style="1" customWidth="1"/>
    <col min="14348" max="14348" width="15.42578125" style="1" bestFit="1" customWidth="1"/>
    <col min="14349" max="14595" width="9.140625" style="1"/>
    <col min="14596" max="14596" width="39.5703125" style="1" customWidth="1"/>
    <col min="14597" max="14597" width="14.140625" style="1" customWidth="1"/>
    <col min="14598" max="14598" width="2.42578125" style="1" customWidth="1"/>
    <col min="14599" max="14600" width="10.5703125" style="1" customWidth="1"/>
    <col min="14601" max="14602" width="9.140625" style="1"/>
    <col min="14603" max="14603" width="2.42578125" style="1" customWidth="1"/>
    <col min="14604" max="14604" width="15.42578125" style="1" bestFit="1" customWidth="1"/>
    <col min="14605" max="14851" width="9.140625" style="1"/>
    <col min="14852" max="14852" width="39.5703125" style="1" customWidth="1"/>
    <col min="14853" max="14853" width="14.140625" style="1" customWidth="1"/>
    <col min="14854" max="14854" width="2.42578125" style="1" customWidth="1"/>
    <col min="14855" max="14856" width="10.5703125" style="1" customWidth="1"/>
    <col min="14857" max="14858" width="9.140625" style="1"/>
    <col min="14859" max="14859" width="2.42578125" style="1" customWidth="1"/>
    <col min="14860" max="14860" width="15.42578125" style="1" bestFit="1" customWidth="1"/>
    <col min="14861" max="15107" width="9.140625" style="1"/>
    <col min="15108" max="15108" width="39.5703125" style="1" customWidth="1"/>
    <col min="15109" max="15109" width="14.140625" style="1" customWidth="1"/>
    <col min="15110" max="15110" width="2.42578125" style="1" customWidth="1"/>
    <col min="15111" max="15112" width="10.5703125" style="1" customWidth="1"/>
    <col min="15113" max="15114" width="9.140625" style="1"/>
    <col min="15115" max="15115" width="2.42578125" style="1" customWidth="1"/>
    <col min="15116" max="15116" width="15.42578125" style="1" bestFit="1" customWidth="1"/>
    <col min="15117" max="15363" width="9.140625" style="1"/>
    <col min="15364" max="15364" width="39.5703125" style="1" customWidth="1"/>
    <col min="15365" max="15365" width="14.140625" style="1" customWidth="1"/>
    <col min="15366" max="15366" width="2.42578125" style="1" customWidth="1"/>
    <col min="15367" max="15368" width="10.5703125" style="1" customWidth="1"/>
    <col min="15369" max="15370" width="9.140625" style="1"/>
    <col min="15371" max="15371" width="2.42578125" style="1" customWidth="1"/>
    <col min="15372" max="15372" width="15.42578125" style="1" bestFit="1" customWidth="1"/>
    <col min="15373" max="15619" width="9.140625" style="1"/>
    <col min="15620" max="15620" width="39.5703125" style="1" customWidth="1"/>
    <col min="15621" max="15621" width="14.140625" style="1" customWidth="1"/>
    <col min="15622" max="15622" width="2.42578125" style="1" customWidth="1"/>
    <col min="15623" max="15624" width="10.5703125" style="1" customWidth="1"/>
    <col min="15625" max="15626" width="9.140625" style="1"/>
    <col min="15627" max="15627" width="2.42578125" style="1" customWidth="1"/>
    <col min="15628" max="15628" width="15.42578125" style="1" bestFit="1" customWidth="1"/>
    <col min="15629" max="15875" width="9.140625" style="1"/>
    <col min="15876" max="15876" width="39.5703125" style="1" customWidth="1"/>
    <col min="15877" max="15877" width="14.140625" style="1" customWidth="1"/>
    <col min="15878" max="15878" width="2.42578125" style="1" customWidth="1"/>
    <col min="15879" max="15880" width="10.5703125" style="1" customWidth="1"/>
    <col min="15881" max="15882" width="9.140625" style="1"/>
    <col min="15883" max="15883" width="2.42578125" style="1" customWidth="1"/>
    <col min="15884" max="15884" width="15.42578125" style="1" bestFit="1" customWidth="1"/>
    <col min="15885" max="16131" width="9.140625" style="1"/>
    <col min="16132" max="16132" width="39.5703125" style="1" customWidth="1"/>
    <col min="16133" max="16133" width="14.140625" style="1" customWidth="1"/>
    <col min="16134" max="16134" width="2.42578125" style="1" customWidth="1"/>
    <col min="16135" max="16136" width="10.5703125" style="1" customWidth="1"/>
    <col min="16137" max="16138" width="9.140625" style="1"/>
    <col min="16139" max="16139" width="2.42578125" style="1" customWidth="1"/>
    <col min="16140" max="16140" width="15.42578125" style="1" bestFit="1" customWidth="1"/>
    <col min="16141" max="16384" width="9.140625" style="1"/>
  </cols>
  <sheetData>
    <row r="1" spans="1:26" ht="15.75" x14ac:dyDescent="0.25">
      <c r="A1" s="271" t="s">
        <v>585</v>
      </c>
      <c r="B1" s="138"/>
      <c r="C1" s="138"/>
      <c r="D1" s="138"/>
      <c r="E1" s="138"/>
      <c r="F1" s="138"/>
      <c r="G1" s="138"/>
      <c r="H1" s="138"/>
      <c r="I1" s="138"/>
      <c r="J1" s="138"/>
      <c r="K1" s="138"/>
      <c r="L1" s="138"/>
      <c r="M1" s="138"/>
      <c r="Z1" s="20">
        <v>44</v>
      </c>
    </row>
    <row r="2" spans="1:26" ht="15" x14ac:dyDescent="0.25">
      <c r="A2" s="1958" t="s">
        <v>145</v>
      </c>
      <c r="B2" s="1959"/>
      <c r="C2" s="1960"/>
    </row>
    <row r="3" spans="1:26" ht="15" customHeight="1" x14ac:dyDescent="0.2">
      <c r="A3" s="21" t="s">
        <v>146</v>
      </c>
    </row>
    <row r="4" spans="1:26" ht="45.75" customHeight="1" x14ac:dyDescent="0.2">
      <c r="B4" s="139"/>
      <c r="C4" s="139"/>
      <c r="D4" s="1977" t="s">
        <v>586</v>
      </c>
      <c r="E4" s="1978"/>
      <c r="F4" s="1978"/>
      <c r="G4" s="1978"/>
      <c r="H4" s="1979"/>
      <c r="I4" s="1980" t="s">
        <v>587</v>
      </c>
      <c r="J4" s="1980"/>
      <c r="K4" s="1980"/>
      <c r="L4" s="1980"/>
      <c r="M4" s="1973" t="s">
        <v>588</v>
      </c>
      <c r="N4" s="1975" t="s">
        <v>589</v>
      </c>
      <c r="P4" s="1981" t="s">
        <v>590</v>
      </c>
      <c r="Q4" s="1982"/>
      <c r="R4" s="1982"/>
      <c r="S4" s="1982"/>
      <c r="T4" s="1983"/>
      <c r="U4" s="1980" t="s">
        <v>591</v>
      </c>
      <c r="V4" s="1980"/>
      <c r="W4" s="1980"/>
      <c r="X4" s="1980"/>
      <c r="Y4" s="140"/>
      <c r="Z4" s="1973" t="s">
        <v>592</v>
      </c>
    </row>
    <row r="5" spans="1:26" ht="99" customHeight="1" x14ac:dyDescent="0.2">
      <c r="B5" s="1393" t="s">
        <v>593</v>
      </c>
      <c r="C5" s="139"/>
      <c r="D5" s="1357" t="s">
        <v>594</v>
      </c>
      <c r="E5" s="1394"/>
      <c r="F5" s="1393" t="s">
        <v>595</v>
      </c>
      <c r="G5" s="1393" t="s">
        <v>596</v>
      </c>
      <c r="H5" s="1395" t="s">
        <v>297</v>
      </c>
      <c r="I5" s="1393" t="s">
        <v>595</v>
      </c>
      <c r="J5" s="1393" t="s">
        <v>597</v>
      </c>
      <c r="K5" s="1393" t="s">
        <v>596</v>
      </c>
      <c r="L5" s="1393" t="s">
        <v>297</v>
      </c>
      <c r="M5" s="1974"/>
      <c r="N5" s="1976"/>
      <c r="O5" s="1396"/>
      <c r="P5" s="1397" t="s">
        <v>598</v>
      </c>
      <c r="Q5" s="1398"/>
      <c r="R5" s="1393" t="s">
        <v>595</v>
      </c>
      <c r="S5" s="1393" t="s">
        <v>599</v>
      </c>
      <c r="T5" s="1395" t="s">
        <v>297</v>
      </c>
      <c r="U5" s="1393" t="s">
        <v>598</v>
      </c>
      <c r="V5" s="1393" t="s">
        <v>595</v>
      </c>
      <c r="W5" s="1393" t="s">
        <v>600</v>
      </c>
      <c r="X5" s="1393" t="s">
        <v>297</v>
      </c>
      <c r="Y5" s="141"/>
      <c r="Z5" s="1974"/>
    </row>
    <row r="6" spans="1:26" x14ac:dyDescent="0.2">
      <c r="B6" s="3"/>
      <c r="D6" s="3"/>
      <c r="E6" s="3"/>
      <c r="F6" s="3"/>
      <c r="G6" s="3"/>
      <c r="M6" s="3"/>
      <c r="P6" s="142"/>
      <c r="Q6" s="142"/>
      <c r="R6" s="142"/>
      <c r="S6" s="142"/>
      <c r="Z6" s="47"/>
    </row>
    <row r="7" spans="1:26" ht="15" x14ac:dyDescent="0.25">
      <c r="A7" s="82" t="s">
        <v>293</v>
      </c>
      <c r="P7" s="27"/>
      <c r="Q7" s="27"/>
      <c r="R7" s="27"/>
      <c r="S7" s="27"/>
    </row>
    <row r="8" spans="1:26" ht="14.25" customHeight="1" x14ac:dyDescent="0.25">
      <c r="A8" s="54" t="s">
        <v>601</v>
      </c>
      <c r="P8" s="27"/>
      <c r="Q8" s="27"/>
      <c r="R8" s="27"/>
      <c r="S8" s="27"/>
    </row>
    <row r="9" spans="1:26" ht="14.25" customHeight="1" x14ac:dyDescent="0.2">
      <c r="A9" s="89" t="s">
        <v>79</v>
      </c>
      <c r="B9" s="1336">
        <v>11100</v>
      </c>
      <c r="C9" s="267"/>
      <c r="D9" s="1336">
        <v>11101</v>
      </c>
      <c r="E9" s="1359"/>
      <c r="F9" s="1336">
        <v>11102</v>
      </c>
      <c r="G9" s="1336">
        <v>11103</v>
      </c>
      <c r="H9" s="1399">
        <v>11104</v>
      </c>
      <c r="I9" s="1399">
        <v>11105</v>
      </c>
      <c r="J9" s="1399">
        <v>11106</v>
      </c>
      <c r="K9" s="1399">
        <v>11107</v>
      </c>
      <c r="L9" s="1399">
        <v>11108</v>
      </c>
      <c r="M9" s="1336">
        <v>11109</v>
      </c>
      <c r="N9" s="1336">
        <v>11110</v>
      </c>
      <c r="O9" s="267"/>
      <c r="P9" s="268">
        <v>11111</v>
      </c>
      <c r="Q9" s="1359"/>
      <c r="R9" s="268">
        <v>11112</v>
      </c>
      <c r="S9" s="268">
        <v>11113</v>
      </c>
      <c r="T9" s="1399">
        <v>11114</v>
      </c>
      <c r="U9" s="1399">
        <v>11115</v>
      </c>
      <c r="V9" s="1399">
        <v>11116</v>
      </c>
      <c r="W9" s="1399">
        <v>11117</v>
      </c>
      <c r="X9" s="1399">
        <v>11118</v>
      </c>
      <c r="Y9" s="267"/>
      <c r="Z9" s="1336">
        <v>11119</v>
      </c>
    </row>
    <row r="10" spans="1:26" ht="14.25" customHeight="1" x14ac:dyDescent="0.2">
      <c r="A10" s="89" t="s">
        <v>311</v>
      </c>
      <c r="B10" s="1336">
        <v>11120</v>
      </c>
      <c r="C10" s="267"/>
      <c r="D10" s="1336">
        <v>11121</v>
      </c>
      <c r="E10" s="1359"/>
      <c r="F10" s="1336">
        <v>11122</v>
      </c>
      <c r="G10" s="1336">
        <v>11123</v>
      </c>
      <c r="H10" s="1336">
        <v>11124</v>
      </c>
      <c r="I10" s="1336">
        <v>11125</v>
      </c>
      <c r="J10" s="1336">
        <v>11126</v>
      </c>
      <c r="K10" s="1336">
        <v>11127</v>
      </c>
      <c r="L10" s="1336">
        <v>11128</v>
      </c>
      <c r="M10" s="1336">
        <v>11129</v>
      </c>
      <c r="N10" s="1336">
        <v>11130</v>
      </c>
      <c r="O10" s="267"/>
      <c r="P10" s="1336">
        <v>11131</v>
      </c>
      <c r="Q10" s="1359"/>
      <c r="R10" s="1336">
        <v>11132</v>
      </c>
      <c r="S10" s="1336">
        <v>11133</v>
      </c>
      <c r="T10" s="1336">
        <v>11134</v>
      </c>
      <c r="U10" s="1336">
        <v>11135</v>
      </c>
      <c r="V10" s="1336">
        <v>11136</v>
      </c>
      <c r="W10" s="1336">
        <v>11137</v>
      </c>
      <c r="X10" s="1336">
        <v>11138</v>
      </c>
      <c r="Y10" s="267"/>
      <c r="Z10" s="1336">
        <v>11139</v>
      </c>
    </row>
    <row r="11" spans="1:26" ht="14.25" customHeight="1" x14ac:dyDescent="0.2">
      <c r="A11" s="89" t="s">
        <v>312</v>
      </c>
      <c r="B11" s="1336">
        <v>11140</v>
      </c>
      <c r="C11" s="267"/>
      <c r="D11" s="1336">
        <v>11141</v>
      </c>
      <c r="E11" s="1359"/>
      <c r="F11" s="1336">
        <v>11142</v>
      </c>
      <c r="G11" s="1336">
        <v>11143</v>
      </c>
      <c r="H11" s="1336">
        <v>11144</v>
      </c>
      <c r="I11" s="1336">
        <v>11145</v>
      </c>
      <c r="J11" s="1336">
        <v>11146</v>
      </c>
      <c r="K11" s="1336">
        <v>11147</v>
      </c>
      <c r="L11" s="1336">
        <v>11148</v>
      </c>
      <c r="M11" s="1336">
        <v>11149</v>
      </c>
      <c r="N11" s="1336">
        <v>11150</v>
      </c>
      <c r="O11" s="267"/>
      <c r="P11" s="1336">
        <v>11151</v>
      </c>
      <c r="Q11" s="1359"/>
      <c r="R11" s="1336">
        <v>11152</v>
      </c>
      <c r="S11" s="1336">
        <v>11153</v>
      </c>
      <c r="T11" s="1336">
        <v>11154</v>
      </c>
      <c r="U11" s="1336">
        <v>11155</v>
      </c>
      <c r="V11" s="1336">
        <v>11156</v>
      </c>
      <c r="W11" s="1336">
        <v>11157</v>
      </c>
      <c r="X11" s="1336">
        <v>11158</v>
      </c>
      <c r="Y11" s="267"/>
      <c r="Z11" s="1336">
        <v>11159</v>
      </c>
    </row>
    <row r="12" spans="1:26" ht="14.25" customHeight="1" x14ac:dyDescent="0.2">
      <c r="A12" s="89" t="s">
        <v>313</v>
      </c>
      <c r="B12" s="1336">
        <v>11160</v>
      </c>
      <c r="C12" s="267"/>
      <c r="D12" s="1336">
        <v>11161</v>
      </c>
      <c r="E12" s="1359"/>
      <c r="F12" s="1336">
        <v>11162</v>
      </c>
      <c r="G12" s="1336">
        <v>11163</v>
      </c>
      <c r="H12" s="1336">
        <v>11164</v>
      </c>
      <c r="I12" s="1336">
        <v>11165</v>
      </c>
      <c r="J12" s="1336">
        <v>11166</v>
      </c>
      <c r="K12" s="1336">
        <v>11167</v>
      </c>
      <c r="L12" s="1336">
        <v>11168</v>
      </c>
      <c r="M12" s="1336">
        <v>11169</v>
      </c>
      <c r="N12" s="1336">
        <v>11170</v>
      </c>
      <c r="O12" s="267"/>
      <c r="P12" s="1336">
        <v>11171</v>
      </c>
      <c r="Q12" s="1359"/>
      <c r="R12" s="1336">
        <v>11172</v>
      </c>
      <c r="S12" s="1336">
        <v>11173</v>
      </c>
      <c r="T12" s="1336">
        <v>11174</v>
      </c>
      <c r="U12" s="1336">
        <v>11175</v>
      </c>
      <c r="V12" s="1336">
        <v>11176</v>
      </c>
      <c r="W12" s="1336">
        <v>11177</v>
      </c>
      <c r="X12" s="1336">
        <v>11178</v>
      </c>
      <c r="Y12" s="267"/>
      <c r="Z12" s="1336">
        <v>11179</v>
      </c>
    </row>
    <row r="13" spans="1:26" ht="14.25" customHeight="1" x14ac:dyDescent="0.2">
      <c r="A13" s="89" t="s">
        <v>83</v>
      </c>
      <c r="B13" s="1336">
        <v>11180</v>
      </c>
      <c r="C13" s="267"/>
      <c r="D13" s="1336">
        <v>11181</v>
      </c>
      <c r="E13" s="1359"/>
      <c r="F13" s="1336">
        <v>11182</v>
      </c>
      <c r="G13" s="1336">
        <v>11183</v>
      </c>
      <c r="H13" s="1336">
        <v>11184</v>
      </c>
      <c r="I13" s="1336">
        <v>11185</v>
      </c>
      <c r="J13" s="1336">
        <v>11186</v>
      </c>
      <c r="K13" s="1336">
        <v>11187</v>
      </c>
      <c r="L13" s="1336">
        <v>11188</v>
      </c>
      <c r="M13" s="1336">
        <v>11189</v>
      </c>
      <c r="N13" s="1336">
        <v>11190</v>
      </c>
      <c r="O13" s="267"/>
      <c r="P13" s="1336">
        <v>11191</v>
      </c>
      <c r="Q13" s="1359"/>
      <c r="R13" s="1336">
        <v>11192</v>
      </c>
      <c r="S13" s="1336">
        <v>11193</v>
      </c>
      <c r="T13" s="1336">
        <v>11194</v>
      </c>
      <c r="U13" s="1336">
        <v>11195</v>
      </c>
      <c r="V13" s="1336">
        <v>11196</v>
      </c>
      <c r="W13" s="1336">
        <v>11197</v>
      </c>
      <c r="X13" s="1336">
        <v>11198</v>
      </c>
      <c r="Y13" s="267"/>
      <c r="Z13" s="1336">
        <v>11199</v>
      </c>
    </row>
    <row r="14" spans="1:26" ht="22.5" x14ac:dyDescent="0.2">
      <c r="A14" s="247" t="s">
        <v>602</v>
      </c>
      <c r="B14" s="1336">
        <v>11200</v>
      </c>
      <c r="C14" s="267"/>
      <c r="D14" s="1336">
        <v>11201</v>
      </c>
      <c r="E14" s="1359"/>
      <c r="F14" s="1336">
        <v>11202</v>
      </c>
      <c r="G14" s="1336">
        <v>11203</v>
      </c>
      <c r="H14" s="1336">
        <v>11204</v>
      </c>
      <c r="I14" s="1336">
        <v>11205</v>
      </c>
      <c r="J14" s="1336">
        <v>11206</v>
      </c>
      <c r="K14" s="1336">
        <v>11207</v>
      </c>
      <c r="L14" s="1336">
        <v>11208</v>
      </c>
      <c r="M14" s="1336">
        <v>11209</v>
      </c>
      <c r="N14" s="1336">
        <v>11210</v>
      </c>
      <c r="O14" s="267"/>
      <c r="P14" s="1336">
        <v>11211</v>
      </c>
      <c r="Q14" s="1359"/>
      <c r="R14" s="1336">
        <v>11212</v>
      </c>
      <c r="S14" s="1336">
        <v>11213</v>
      </c>
      <c r="T14" s="1336">
        <v>11214</v>
      </c>
      <c r="U14" s="1336">
        <v>11215</v>
      </c>
      <c r="V14" s="1336">
        <v>11216</v>
      </c>
      <c r="W14" s="1336">
        <v>11217</v>
      </c>
      <c r="X14" s="1336">
        <v>11218</v>
      </c>
      <c r="Y14" s="267"/>
      <c r="Z14" s="1336">
        <v>11219</v>
      </c>
    </row>
    <row r="15" spans="1:26" ht="14.25" customHeight="1" x14ac:dyDescent="0.2">
      <c r="A15" s="89" t="s">
        <v>85</v>
      </c>
      <c r="B15" s="1336">
        <v>11220</v>
      </c>
      <c r="C15" s="267"/>
      <c r="D15" s="1336">
        <v>11221</v>
      </c>
      <c r="E15" s="1359"/>
      <c r="F15" s="1336">
        <v>11222</v>
      </c>
      <c r="G15" s="1336">
        <v>11223</v>
      </c>
      <c r="H15" s="1336">
        <v>11224</v>
      </c>
      <c r="I15" s="1336">
        <v>11225</v>
      </c>
      <c r="J15" s="1336">
        <v>11226</v>
      </c>
      <c r="K15" s="1336">
        <v>11227</v>
      </c>
      <c r="L15" s="1336">
        <v>11228</v>
      </c>
      <c r="M15" s="1336">
        <v>11229</v>
      </c>
      <c r="N15" s="1336">
        <v>11230</v>
      </c>
      <c r="O15" s="267"/>
      <c r="P15" s="1336">
        <v>11231</v>
      </c>
      <c r="Q15" s="1359"/>
      <c r="R15" s="1336">
        <v>11232</v>
      </c>
      <c r="S15" s="1336">
        <v>11233</v>
      </c>
      <c r="T15" s="1336">
        <v>11234</v>
      </c>
      <c r="U15" s="1336">
        <v>11235</v>
      </c>
      <c r="V15" s="1336">
        <v>11236</v>
      </c>
      <c r="W15" s="1336">
        <v>11237</v>
      </c>
      <c r="X15" s="1336">
        <v>11238</v>
      </c>
      <c r="Y15" s="267"/>
      <c r="Z15" s="1336">
        <v>11239</v>
      </c>
    </row>
    <row r="16" spans="1:26" ht="14.25" customHeight="1" x14ac:dyDescent="0.2">
      <c r="A16" s="89" t="s">
        <v>86</v>
      </c>
      <c r="B16" s="1336">
        <v>11240</v>
      </c>
      <c r="C16" s="267"/>
      <c r="D16" s="1336">
        <v>11241</v>
      </c>
      <c r="E16" s="1359"/>
      <c r="F16" s="1336">
        <v>11242</v>
      </c>
      <c r="G16" s="1336">
        <v>11243</v>
      </c>
      <c r="H16" s="1336">
        <v>11244</v>
      </c>
      <c r="I16" s="1336">
        <v>11245</v>
      </c>
      <c r="J16" s="1336">
        <v>11246</v>
      </c>
      <c r="K16" s="1336">
        <v>11247</v>
      </c>
      <c r="L16" s="1336">
        <v>11248</v>
      </c>
      <c r="M16" s="1336">
        <v>11249</v>
      </c>
      <c r="N16" s="1336">
        <v>11250</v>
      </c>
      <c r="O16" s="267"/>
      <c r="P16" s="1336">
        <v>11251</v>
      </c>
      <c r="Q16" s="1359"/>
      <c r="R16" s="1336">
        <v>11252</v>
      </c>
      <c r="S16" s="1336">
        <v>11253</v>
      </c>
      <c r="T16" s="1336">
        <v>11254</v>
      </c>
      <c r="U16" s="1336">
        <v>11255</v>
      </c>
      <c r="V16" s="1336">
        <v>11256</v>
      </c>
      <c r="W16" s="1336">
        <v>11257</v>
      </c>
      <c r="X16" s="1336">
        <v>11258</v>
      </c>
      <c r="Y16" s="267"/>
      <c r="Z16" s="1336">
        <v>11259</v>
      </c>
    </row>
    <row r="17" spans="1:26" ht="14.25" customHeight="1" x14ac:dyDescent="0.2">
      <c r="A17" s="247" t="s">
        <v>382</v>
      </c>
      <c r="B17" s="1336">
        <v>11260</v>
      </c>
      <c r="C17" s="267"/>
      <c r="D17" s="1336">
        <v>11261</v>
      </c>
      <c r="E17" s="1359"/>
      <c r="F17" s="1336">
        <v>11262</v>
      </c>
      <c r="G17" s="1336">
        <v>11263</v>
      </c>
      <c r="H17" s="1336">
        <v>11264</v>
      </c>
      <c r="I17" s="1336">
        <v>11265</v>
      </c>
      <c r="J17" s="1336">
        <v>11266</v>
      </c>
      <c r="K17" s="1336">
        <v>11267</v>
      </c>
      <c r="L17" s="1336">
        <v>11268</v>
      </c>
      <c r="M17" s="1336">
        <v>11269</v>
      </c>
      <c r="N17" s="1336">
        <v>11270</v>
      </c>
      <c r="O17" s="267"/>
      <c r="P17" s="1336">
        <v>11271</v>
      </c>
      <c r="Q17" s="1359"/>
      <c r="R17" s="1336">
        <v>11272</v>
      </c>
      <c r="S17" s="1336">
        <v>11273</v>
      </c>
      <c r="T17" s="1336">
        <v>11274</v>
      </c>
      <c r="U17" s="1336">
        <v>11275</v>
      </c>
      <c r="V17" s="1336">
        <v>11276</v>
      </c>
      <c r="W17" s="1336">
        <v>11277</v>
      </c>
      <c r="X17" s="1336">
        <v>11278</v>
      </c>
      <c r="Y17" s="267"/>
      <c r="Z17" s="1336">
        <v>11279</v>
      </c>
    </row>
    <row r="18" spans="1:26" ht="22.5" x14ac:dyDescent="0.2">
      <c r="A18" s="247" t="s">
        <v>118</v>
      </c>
      <c r="B18" s="1336">
        <v>11280</v>
      </c>
      <c r="C18" s="267"/>
      <c r="D18" s="1336">
        <v>11281</v>
      </c>
      <c r="E18" s="1359"/>
      <c r="F18" s="1336">
        <v>11282</v>
      </c>
      <c r="G18" s="1336">
        <v>11283</v>
      </c>
      <c r="H18" s="1336">
        <v>11284</v>
      </c>
      <c r="I18" s="1336">
        <v>11285</v>
      </c>
      <c r="J18" s="1336">
        <v>11286</v>
      </c>
      <c r="K18" s="1336">
        <v>11287</v>
      </c>
      <c r="L18" s="1336">
        <v>11288</v>
      </c>
      <c r="M18" s="1336">
        <v>11289</v>
      </c>
      <c r="N18" s="1336">
        <v>11290</v>
      </c>
      <c r="O18" s="267"/>
      <c r="P18" s="1336">
        <v>11291</v>
      </c>
      <c r="Q18" s="1359"/>
      <c r="R18" s="1336">
        <v>11292</v>
      </c>
      <c r="S18" s="1336">
        <v>11293</v>
      </c>
      <c r="T18" s="1336">
        <v>11294</v>
      </c>
      <c r="U18" s="1336">
        <v>11295</v>
      </c>
      <c r="V18" s="1336">
        <v>11296</v>
      </c>
      <c r="W18" s="1336">
        <v>11297</v>
      </c>
      <c r="X18" s="1336">
        <v>11298</v>
      </c>
      <c r="Y18" s="267"/>
      <c r="Z18" s="1336">
        <v>11299</v>
      </c>
    </row>
    <row r="19" spans="1:26" x14ac:dyDescent="0.2">
      <c r="A19" s="89" t="s">
        <v>89</v>
      </c>
      <c r="B19" s="1336">
        <v>11300</v>
      </c>
      <c r="C19" s="267"/>
      <c r="D19" s="1336">
        <v>11301</v>
      </c>
      <c r="E19" s="1359"/>
      <c r="F19" s="1336">
        <v>11302</v>
      </c>
      <c r="G19" s="1336">
        <v>11303</v>
      </c>
      <c r="H19" s="1336">
        <v>11304</v>
      </c>
      <c r="I19" s="1336">
        <v>11305</v>
      </c>
      <c r="J19" s="1336">
        <v>11306</v>
      </c>
      <c r="K19" s="1336">
        <v>11307</v>
      </c>
      <c r="L19" s="1336">
        <v>11308</v>
      </c>
      <c r="M19" s="1336">
        <v>11309</v>
      </c>
      <c r="N19" s="1336">
        <v>11310</v>
      </c>
      <c r="O19" s="267"/>
      <c r="P19" s="1336">
        <v>11311</v>
      </c>
      <c r="Q19" s="1359"/>
      <c r="R19" s="1336">
        <v>11312</v>
      </c>
      <c r="S19" s="1336">
        <v>11313</v>
      </c>
      <c r="T19" s="1336">
        <v>11314</v>
      </c>
      <c r="U19" s="1336">
        <v>11315</v>
      </c>
      <c r="V19" s="1336">
        <v>11316</v>
      </c>
      <c r="W19" s="1336">
        <v>11317</v>
      </c>
      <c r="X19" s="1336">
        <v>11318</v>
      </c>
      <c r="Y19" s="267"/>
      <c r="Z19" s="1336">
        <v>11319</v>
      </c>
    </row>
    <row r="20" spans="1:26" ht="14.25" customHeight="1" x14ac:dyDescent="0.2">
      <c r="A20" s="89" t="s">
        <v>315</v>
      </c>
      <c r="B20" s="1359"/>
      <c r="C20" s="267"/>
      <c r="D20" s="1359"/>
      <c r="E20" s="1359"/>
      <c r="F20" s="1359"/>
      <c r="G20" s="1359"/>
      <c r="H20" s="1359"/>
      <c r="I20" s="1359"/>
      <c r="J20" s="1359"/>
      <c r="K20" s="1359"/>
      <c r="L20" s="1359"/>
      <c r="M20" s="1359"/>
      <c r="N20" s="1359"/>
      <c r="O20" s="267"/>
      <c r="P20" s="1359"/>
      <c r="Q20" s="1359"/>
      <c r="R20" s="1359"/>
      <c r="S20" s="1359"/>
      <c r="T20" s="1359"/>
      <c r="U20" s="1359"/>
      <c r="V20" s="1359"/>
      <c r="W20" s="1359"/>
      <c r="X20" s="1359"/>
      <c r="Y20" s="267"/>
      <c r="Z20" s="1359"/>
    </row>
    <row r="21" spans="1:26" ht="14.25" customHeight="1" x14ac:dyDescent="0.2">
      <c r="A21" s="89" t="s">
        <v>316</v>
      </c>
      <c r="B21" s="1359"/>
      <c r="C21" s="267"/>
      <c r="D21" s="1359"/>
      <c r="E21" s="1359"/>
      <c r="F21" s="1359"/>
      <c r="G21" s="1359"/>
      <c r="H21" s="1359"/>
      <c r="I21" s="1359"/>
      <c r="J21" s="1359"/>
      <c r="K21" s="1359"/>
      <c r="L21" s="1359"/>
      <c r="M21" s="1359"/>
      <c r="N21" s="1359"/>
      <c r="O21" s="267"/>
      <c r="P21" s="1359"/>
      <c r="Q21" s="1359"/>
      <c r="R21" s="1359"/>
      <c r="S21" s="1359"/>
      <c r="T21" s="1359"/>
      <c r="U21" s="1359"/>
      <c r="V21" s="1359"/>
      <c r="W21" s="1359"/>
      <c r="X21" s="1359"/>
      <c r="Y21" s="267"/>
      <c r="Z21" s="1359"/>
    </row>
    <row r="22" spans="1:26" ht="14.25" customHeight="1" x14ac:dyDescent="0.2">
      <c r="A22" s="89" t="s">
        <v>317</v>
      </c>
      <c r="B22" s="1359"/>
      <c r="C22" s="267"/>
      <c r="D22" s="1359"/>
      <c r="E22" s="1359"/>
      <c r="F22" s="1359"/>
      <c r="G22" s="1359"/>
      <c r="H22" s="1359"/>
      <c r="I22" s="1359"/>
      <c r="J22" s="1359"/>
      <c r="K22" s="1359"/>
      <c r="L22" s="1359"/>
      <c r="M22" s="1359"/>
      <c r="N22" s="1359"/>
      <c r="O22" s="267"/>
      <c r="P22" s="1359"/>
      <c r="Q22" s="1359"/>
      <c r="R22" s="1359"/>
      <c r="S22" s="1359"/>
      <c r="T22" s="1359"/>
      <c r="U22" s="1359"/>
      <c r="V22" s="1359"/>
      <c r="W22" s="1359"/>
      <c r="X22" s="1359"/>
      <c r="Y22" s="267"/>
      <c r="Z22" s="1359"/>
    </row>
    <row r="23" spans="1:26" ht="33.75" x14ac:dyDescent="0.2">
      <c r="A23" s="247" t="s">
        <v>318</v>
      </c>
      <c r="B23" s="1359"/>
      <c r="C23" s="267"/>
      <c r="D23" s="1359"/>
      <c r="E23" s="1359"/>
      <c r="F23" s="1359"/>
      <c r="G23" s="1359"/>
      <c r="H23" s="1359"/>
      <c r="I23" s="1359"/>
      <c r="J23" s="1359"/>
      <c r="K23" s="1359"/>
      <c r="L23" s="1359"/>
      <c r="M23" s="1359"/>
      <c r="N23" s="1359"/>
      <c r="O23" s="267"/>
      <c r="P23" s="1359"/>
      <c r="Q23" s="1359"/>
      <c r="R23" s="1359"/>
      <c r="S23" s="1359"/>
      <c r="T23" s="1359"/>
      <c r="U23" s="1359"/>
      <c r="V23" s="1359"/>
      <c r="W23" s="1359"/>
      <c r="X23" s="1359"/>
      <c r="Y23" s="267"/>
      <c r="Z23" s="1359"/>
    </row>
    <row r="24" spans="1:26" ht="14.25" customHeight="1" x14ac:dyDescent="0.2">
      <c r="A24" s="89" t="s">
        <v>319</v>
      </c>
      <c r="B24" s="1359"/>
      <c r="C24" s="267"/>
      <c r="D24" s="1359"/>
      <c r="E24" s="1359"/>
      <c r="F24" s="1359"/>
      <c r="G24" s="1359"/>
      <c r="H24" s="1359"/>
      <c r="I24" s="1359"/>
      <c r="J24" s="1359"/>
      <c r="K24" s="1359"/>
      <c r="L24" s="1359"/>
      <c r="M24" s="1359"/>
      <c r="N24" s="1359"/>
      <c r="O24" s="267"/>
      <c r="P24" s="1359"/>
      <c r="Q24" s="1359"/>
      <c r="R24" s="1359"/>
      <c r="S24" s="1359"/>
      <c r="T24" s="1359"/>
      <c r="U24" s="1359"/>
      <c r="V24" s="1359"/>
      <c r="W24" s="1359"/>
      <c r="X24" s="1359"/>
      <c r="Y24" s="267"/>
      <c r="Z24" s="1359"/>
    </row>
    <row r="25" spans="1:26" ht="22.5" x14ac:dyDescent="0.2">
      <c r="A25" s="247" t="s">
        <v>320</v>
      </c>
      <c r="B25" s="1336">
        <v>11420</v>
      </c>
      <c r="C25" s="267"/>
      <c r="D25" s="1336">
        <v>11421</v>
      </c>
      <c r="E25" s="1359"/>
      <c r="F25" s="1336">
        <v>11422</v>
      </c>
      <c r="G25" s="1336">
        <v>11423</v>
      </c>
      <c r="H25" s="1336">
        <v>11424</v>
      </c>
      <c r="I25" s="1336">
        <v>11425</v>
      </c>
      <c r="J25" s="1336">
        <v>11426</v>
      </c>
      <c r="K25" s="1336">
        <v>11427</v>
      </c>
      <c r="L25" s="1336">
        <v>11428</v>
      </c>
      <c r="M25" s="1336">
        <v>11429</v>
      </c>
      <c r="N25" s="1336">
        <v>11430</v>
      </c>
      <c r="O25" s="267"/>
      <c r="P25" s="1336">
        <v>11431</v>
      </c>
      <c r="Q25" s="1359"/>
      <c r="R25" s="1336">
        <v>11432</v>
      </c>
      <c r="S25" s="1336">
        <v>11433</v>
      </c>
      <c r="T25" s="1336">
        <v>11434</v>
      </c>
      <c r="U25" s="1336">
        <v>11435</v>
      </c>
      <c r="V25" s="1336">
        <v>11436</v>
      </c>
      <c r="W25" s="1336">
        <v>11437</v>
      </c>
      <c r="X25" s="1336">
        <v>11438</v>
      </c>
      <c r="Y25" s="267"/>
      <c r="Z25" s="1336">
        <v>11439</v>
      </c>
    </row>
    <row r="26" spans="1:26" ht="22.5" x14ac:dyDescent="0.2">
      <c r="A26" s="247" t="s">
        <v>321</v>
      </c>
      <c r="B26" s="1336">
        <v>11440</v>
      </c>
      <c r="C26" s="267"/>
      <c r="D26" s="1336">
        <v>11441</v>
      </c>
      <c r="E26" s="1359"/>
      <c r="F26" s="1336">
        <v>11442</v>
      </c>
      <c r="G26" s="1336">
        <v>11443</v>
      </c>
      <c r="H26" s="1336">
        <v>11444</v>
      </c>
      <c r="I26" s="1336">
        <v>11445</v>
      </c>
      <c r="J26" s="1336">
        <v>11446</v>
      </c>
      <c r="K26" s="1336">
        <v>11447</v>
      </c>
      <c r="L26" s="1336">
        <v>11448</v>
      </c>
      <c r="M26" s="1336">
        <v>11449</v>
      </c>
      <c r="N26" s="1336">
        <v>11450</v>
      </c>
      <c r="O26" s="267"/>
      <c r="P26" s="1336">
        <v>11451</v>
      </c>
      <c r="Q26" s="1359"/>
      <c r="R26" s="1336">
        <v>11452</v>
      </c>
      <c r="S26" s="1336">
        <v>11453</v>
      </c>
      <c r="T26" s="1336">
        <v>11454</v>
      </c>
      <c r="U26" s="1336">
        <v>11455</v>
      </c>
      <c r="V26" s="1336">
        <v>11456</v>
      </c>
      <c r="W26" s="1336">
        <v>11457</v>
      </c>
      <c r="X26" s="1336">
        <v>11458</v>
      </c>
      <c r="Y26" s="267"/>
      <c r="Z26" s="1336">
        <v>11459</v>
      </c>
    </row>
    <row r="27" spans="1:26" ht="22.5" x14ac:dyDescent="0.2">
      <c r="A27" s="246" t="s">
        <v>322</v>
      </c>
      <c r="B27" s="1336">
        <v>11460</v>
      </c>
      <c r="C27" s="267"/>
      <c r="D27" s="1336">
        <v>11461</v>
      </c>
      <c r="E27" s="1359"/>
      <c r="F27" s="1336">
        <v>11462</v>
      </c>
      <c r="G27" s="1336">
        <v>11463</v>
      </c>
      <c r="H27" s="1336">
        <v>11464</v>
      </c>
      <c r="I27" s="1336">
        <v>11465</v>
      </c>
      <c r="J27" s="1336">
        <v>11466</v>
      </c>
      <c r="K27" s="1336">
        <v>11467</v>
      </c>
      <c r="L27" s="1336">
        <v>11468</v>
      </c>
      <c r="M27" s="1336">
        <v>11469</v>
      </c>
      <c r="N27" s="1336">
        <v>11470</v>
      </c>
      <c r="O27" s="267"/>
      <c r="P27" s="1336">
        <v>11471</v>
      </c>
      <c r="Q27" s="1359"/>
      <c r="R27" s="1336">
        <v>11472</v>
      </c>
      <c r="S27" s="1336">
        <v>11473</v>
      </c>
      <c r="T27" s="1336">
        <v>11474</v>
      </c>
      <c r="U27" s="1336">
        <v>11475</v>
      </c>
      <c r="V27" s="1336">
        <v>11476</v>
      </c>
      <c r="W27" s="1336">
        <v>11477</v>
      </c>
      <c r="X27" s="1336">
        <v>11478</v>
      </c>
      <c r="Y27" s="267"/>
      <c r="Z27" s="1336">
        <v>11479</v>
      </c>
    </row>
    <row r="28" spans="1:26" ht="22.5" x14ac:dyDescent="0.2">
      <c r="A28" s="246" t="s">
        <v>323</v>
      </c>
      <c r="B28" s="1336">
        <v>11480</v>
      </c>
      <c r="C28" s="267"/>
      <c r="D28" s="1336">
        <v>11481</v>
      </c>
      <c r="E28" s="1359"/>
      <c r="F28" s="1336">
        <v>11482</v>
      </c>
      <c r="G28" s="1336">
        <v>11483</v>
      </c>
      <c r="H28" s="1336">
        <v>11484</v>
      </c>
      <c r="I28" s="1336">
        <v>11485</v>
      </c>
      <c r="J28" s="1336">
        <v>11486</v>
      </c>
      <c r="K28" s="1336">
        <v>11487</v>
      </c>
      <c r="L28" s="1336">
        <v>11488</v>
      </c>
      <c r="M28" s="1336">
        <v>11489</v>
      </c>
      <c r="N28" s="1336">
        <v>11490</v>
      </c>
      <c r="O28" s="267"/>
      <c r="P28" s="1336">
        <v>11491</v>
      </c>
      <c r="Q28" s="1359"/>
      <c r="R28" s="1336">
        <v>11492</v>
      </c>
      <c r="S28" s="1336">
        <v>11493</v>
      </c>
      <c r="T28" s="1336">
        <v>11494</v>
      </c>
      <c r="U28" s="1336">
        <v>11495</v>
      </c>
      <c r="V28" s="1336">
        <v>11496</v>
      </c>
      <c r="W28" s="1336">
        <v>11497</v>
      </c>
      <c r="X28" s="1336">
        <v>11498</v>
      </c>
      <c r="Y28" s="267"/>
      <c r="Z28" s="1336">
        <v>11499</v>
      </c>
    </row>
    <row r="29" spans="1:26" ht="22.5" x14ac:dyDescent="0.2">
      <c r="A29" s="246" t="s">
        <v>324</v>
      </c>
      <c r="B29" s="1336">
        <v>11500</v>
      </c>
      <c r="C29" s="267"/>
      <c r="D29" s="1336">
        <v>11501</v>
      </c>
      <c r="E29" s="1359"/>
      <c r="F29" s="1336">
        <v>11502</v>
      </c>
      <c r="G29" s="1336">
        <v>11503</v>
      </c>
      <c r="H29" s="1336">
        <v>11504</v>
      </c>
      <c r="I29" s="1336">
        <v>11505</v>
      </c>
      <c r="J29" s="1336">
        <v>11506</v>
      </c>
      <c r="K29" s="1336">
        <v>11507</v>
      </c>
      <c r="L29" s="1336">
        <v>11508</v>
      </c>
      <c r="M29" s="1336">
        <v>11509</v>
      </c>
      <c r="N29" s="1336">
        <v>11510</v>
      </c>
      <c r="O29" s="267"/>
      <c r="P29" s="1336">
        <v>11511</v>
      </c>
      <c r="Q29" s="1359"/>
      <c r="R29" s="1336">
        <v>11512</v>
      </c>
      <c r="S29" s="1336">
        <v>11513</v>
      </c>
      <c r="T29" s="1336">
        <v>11514</v>
      </c>
      <c r="U29" s="1336">
        <v>11515</v>
      </c>
      <c r="V29" s="1336">
        <v>11516</v>
      </c>
      <c r="W29" s="1336">
        <v>11517</v>
      </c>
      <c r="X29" s="1336">
        <v>11518</v>
      </c>
      <c r="Y29" s="267"/>
      <c r="Z29" s="1336">
        <v>11519</v>
      </c>
    </row>
    <row r="30" spans="1:26" x14ac:dyDescent="0.2">
      <c r="A30" s="246" t="s">
        <v>96</v>
      </c>
      <c r="B30" s="1336">
        <v>11520</v>
      </c>
      <c r="C30" s="267"/>
      <c r="D30" s="1336">
        <v>11521</v>
      </c>
      <c r="E30" s="1359"/>
      <c r="F30" s="1336">
        <v>11522</v>
      </c>
      <c r="G30" s="1336">
        <v>11523</v>
      </c>
      <c r="H30" s="1336">
        <v>11524</v>
      </c>
      <c r="I30" s="1336">
        <v>11525</v>
      </c>
      <c r="J30" s="1336">
        <v>11526</v>
      </c>
      <c r="K30" s="1336">
        <v>11527</v>
      </c>
      <c r="L30" s="1336">
        <v>11528</v>
      </c>
      <c r="M30" s="1336">
        <v>11529</v>
      </c>
      <c r="N30" s="1336">
        <v>11530</v>
      </c>
      <c r="O30" s="267"/>
      <c r="P30" s="1336">
        <v>11531</v>
      </c>
      <c r="Q30" s="1359"/>
      <c r="R30" s="1336">
        <v>11532</v>
      </c>
      <c r="S30" s="1336">
        <v>11533</v>
      </c>
      <c r="T30" s="1336">
        <v>11534</v>
      </c>
      <c r="U30" s="1336">
        <v>11535</v>
      </c>
      <c r="V30" s="1336">
        <v>11536</v>
      </c>
      <c r="W30" s="1336">
        <v>11537</v>
      </c>
      <c r="X30" s="1336">
        <v>11538</v>
      </c>
      <c r="Y30" s="267"/>
      <c r="Z30" s="1336">
        <v>11539</v>
      </c>
    </row>
    <row r="31" spans="1:26" ht="22.5" customHeight="1" x14ac:dyDescent="0.2">
      <c r="A31" s="247" t="s">
        <v>405</v>
      </c>
      <c r="B31" s="1336">
        <v>11540</v>
      </c>
      <c r="C31" s="267"/>
      <c r="D31" s="1336">
        <v>11541</v>
      </c>
      <c r="E31" s="1359"/>
      <c r="F31" s="1336">
        <v>11542</v>
      </c>
      <c r="G31" s="1336">
        <v>11543</v>
      </c>
      <c r="H31" s="1336">
        <v>11544</v>
      </c>
      <c r="I31" s="1336">
        <v>11545</v>
      </c>
      <c r="J31" s="1336">
        <v>11546</v>
      </c>
      <c r="K31" s="1336">
        <v>11547</v>
      </c>
      <c r="L31" s="1336">
        <v>11548</v>
      </c>
      <c r="M31" s="1336">
        <v>11549</v>
      </c>
      <c r="N31" s="1336">
        <v>11550</v>
      </c>
      <c r="O31" s="267"/>
      <c r="P31" s="1336">
        <v>11551</v>
      </c>
      <c r="Q31" s="1359"/>
      <c r="R31" s="1336">
        <v>11552</v>
      </c>
      <c r="S31" s="1336">
        <v>11553</v>
      </c>
      <c r="T31" s="1336">
        <v>11554</v>
      </c>
      <c r="U31" s="1336">
        <v>11555</v>
      </c>
      <c r="V31" s="1336">
        <v>11556</v>
      </c>
      <c r="W31" s="1336">
        <v>11557</v>
      </c>
      <c r="X31" s="1336">
        <v>11558</v>
      </c>
      <c r="Y31" s="267"/>
      <c r="Z31" s="1336">
        <v>11559</v>
      </c>
    </row>
    <row r="32" spans="1:26" x14ac:dyDescent="0.2">
      <c r="A32" s="89" t="s">
        <v>385</v>
      </c>
      <c r="B32" s="1336">
        <v>11560</v>
      </c>
      <c r="C32" s="267"/>
      <c r="D32" s="1336">
        <v>11561</v>
      </c>
      <c r="E32" s="1359"/>
      <c r="F32" s="1336">
        <v>11562</v>
      </c>
      <c r="G32" s="1336">
        <v>11563</v>
      </c>
      <c r="H32" s="1336">
        <v>11564</v>
      </c>
      <c r="I32" s="1336">
        <v>11565</v>
      </c>
      <c r="J32" s="1336">
        <v>11566</v>
      </c>
      <c r="K32" s="1336">
        <v>11567</v>
      </c>
      <c r="L32" s="1336">
        <v>11568</v>
      </c>
      <c r="M32" s="1336">
        <v>11569</v>
      </c>
      <c r="N32" s="1336">
        <v>11570</v>
      </c>
      <c r="O32" s="267"/>
      <c r="P32" s="1336">
        <v>11571</v>
      </c>
      <c r="Q32" s="1359"/>
      <c r="R32" s="1336">
        <v>11572</v>
      </c>
      <c r="S32" s="1336">
        <v>11573</v>
      </c>
      <c r="T32" s="1336">
        <v>11574</v>
      </c>
      <c r="U32" s="1336">
        <v>11575</v>
      </c>
      <c r="V32" s="1336">
        <v>11576</v>
      </c>
      <c r="W32" s="1336">
        <v>11577</v>
      </c>
      <c r="X32" s="1336">
        <v>11578</v>
      </c>
      <c r="Y32" s="267"/>
      <c r="Z32" s="1336">
        <v>11579</v>
      </c>
    </row>
    <row r="33" spans="1:26" ht="22.5" x14ac:dyDescent="0.2">
      <c r="A33" s="247" t="s">
        <v>99</v>
      </c>
      <c r="B33" s="1336">
        <v>11580</v>
      </c>
      <c r="C33" s="267"/>
      <c r="D33" s="1336">
        <v>11581</v>
      </c>
      <c r="E33" s="1359"/>
      <c r="F33" s="1336">
        <v>11582</v>
      </c>
      <c r="G33" s="1336">
        <v>11583</v>
      </c>
      <c r="H33" s="1336">
        <v>11584</v>
      </c>
      <c r="I33" s="1336">
        <v>11585</v>
      </c>
      <c r="J33" s="1336">
        <v>11586</v>
      </c>
      <c r="K33" s="1336">
        <v>11587</v>
      </c>
      <c r="L33" s="1336">
        <v>11588</v>
      </c>
      <c r="M33" s="1336">
        <v>11589</v>
      </c>
      <c r="N33" s="1336">
        <v>11590</v>
      </c>
      <c r="O33" s="267"/>
      <c r="P33" s="1336">
        <v>11591</v>
      </c>
      <c r="Q33" s="1359"/>
      <c r="R33" s="1336">
        <v>11592</v>
      </c>
      <c r="S33" s="1336">
        <v>11593</v>
      </c>
      <c r="T33" s="1336">
        <v>11594</v>
      </c>
      <c r="U33" s="1336">
        <v>11595</v>
      </c>
      <c r="V33" s="1336">
        <v>11596</v>
      </c>
      <c r="W33" s="1336">
        <v>11597</v>
      </c>
      <c r="X33" s="1336">
        <v>11598</v>
      </c>
      <c r="Y33" s="267"/>
      <c r="Z33" s="1336">
        <v>11599</v>
      </c>
    </row>
    <row r="34" spans="1:26" x14ac:dyDescent="0.2">
      <c r="A34" s="89" t="s">
        <v>386</v>
      </c>
      <c r="B34" s="1336">
        <v>11600</v>
      </c>
      <c r="C34" s="267"/>
      <c r="D34" s="1336">
        <v>11601</v>
      </c>
      <c r="E34" s="1359"/>
      <c r="F34" s="1336">
        <v>11602</v>
      </c>
      <c r="G34" s="1336">
        <v>11603</v>
      </c>
      <c r="H34" s="1336">
        <v>11604</v>
      </c>
      <c r="I34" s="1336">
        <v>11605</v>
      </c>
      <c r="J34" s="1336">
        <v>11606</v>
      </c>
      <c r="K34" s="1336">
        <v>11607</v>
      </c>
      <c r="L34" s="1336">
        <v>11608</v>
      </c>
      <c r="M34" s="1336">
        <v>11609</v>
      </c>
      <c r="N34" s="1336">
        <v>11610</v>
      </c>
      <c r="O34" s="267"/>
      <c r="P34" s="1336">
        <v>11611</v>
      </c>
      <c r="Q34" s="1359"/>
      <c r="R34" s="1336">
        <v>11612</v>
      </c>
      <c r="S34" s="1336">
        <v>11613</v>
      </c>
      <c r="T34" s="1336">
        <v>11614</v>
      </c>
      <c r="U34" s="1336">
        <v>11615</v>
      </c>
      <c r="V34" s="1336">
        <v>11616</v>
      </c>
      <c r="W34" s="1336">
        <v>11617</v>
      </c>
      <c r="X34" s="1336">
        <v>11618</v>
      </c>
      <c r="Y34" s="267"/>
      <c r="Z34" s="1336">
        <v>11619</v>
      </c>
    </row>
    <row r="35" spans="1:26" ht="22.5" x14ac:dyDescent="0.2">
      <c r="A35" s="971" t="s">
        <v>387</v>
      </c>
      <c r="B35" s="1336">
        <v>11620</v>
      </c>
      <c r="C35" s="267"/>
      <c r="D35" s="1336">
        <v>11621</v>
      </c>
      <c r="E35" s="1359"/>
      <c r="F35" s="1336">
        <v>11622</v>
      </c>
      <c r="G35" s="1336">
        <v>11623</v>
      </c>
      <c r="H35" s="1336">
        <v>11624</v>
      </c>
      <c r="I35" s="1336">
        <v>11625</v>
      </c>
      <c r="J35" s="1336">
        <v>11626</v>
      </c>
      <c r="K35" s="1336">
        <v>11627</v>
      </c>
      <c r="L35" s="1336">
        <v>11628</v>
      </c>
      <c r="M35" s="1336">
        <v>11629</v>
      </c>
      <c r="N35" s="1336">
        <v>11630</v>
      </c>
      <c r="O35" s="267"/>
      <c r="P35" s="1336">
        <v>11631</v>
      </c>
      <c r="Q35" s="1359"/>
      <c r="R35" s="1336">
        <v>11632</v>
      </c>
      <c r="S35" s="1336">
        <v>11633</v>
      </c>
      <c r="T35" s="1336">
        <v>11634</v>
      </c>
      <c r="U35" s="1336">
        <v>11635</v>
      </c>
      <c r="V35" s="1336">
        <v>11636</v>
      </c>
      <c r="W35" s="1336">
        <v>11637</v>
      </c>
      <c r="X35" s="1336">
        <v>11638</v>
      </c>
      <c r="Y35" s="267"/>
      <c r="Z35" s="1336">
        <v>11639</v>
      </c>
    </row>
    <row r="36" spans="1:26" ht="22.5" x14ac:dyDescent="0.2">
      <c r="A36" s="971" t="s">
        <v>388</v>
      </c>
      <c r="B36" s="1336">
        <v>11640</v>
      </c>
      <c r="C36" s="267"/>
      <c r="D36" s="1336">
        <v>11641</v>
      </c>
      <c r="E36" s="1359"/>
      <c r="F36" s="1336">
        <v>11642</v>
      </c>
      <c r="G36" s="1336">
        <v>11643</v>
      </c>
      <c r="H36" s="1336">
        <v>11644</v>
      </c>
      <c r="I36" s="1336">
        <v>11645</v>
      </c>
      <c r="J36" s="1336">
        <v>11646</v>
      </c>
      <c r="K36" s="1336">
        <v>11647</v>
      </c>
      <c r="L36" s="1336">
        <v>11648</v>
      </c>
      <c r="M36" s="1336">
        <v>11649</v>
      </c>
      <c r="N36" s="1336">
        <v>11650</v>
      </c>
      <c r="O36" s="267"/>
      <c r="P36" s="1336">
        <v>11651</v>
      </c>
      <c r="Q36" s="1359"/>
      <c r="R36" s="1336">
        <v>11652</v>
      </c>
      <c r="S36" s="1336">
        <v>11653</v>
      </c>
      <c r="T36" s="1336">
        <v>11654</v>
      </c>
      <c r="U36" s="1336">
        <v>11655</v>
      </c>
      <c r="V36" s="1336">
        <v>11656</v>
      </c>
      <c r="W36" s="1336">
        <v>11657</v>
      </c>
      <c r="X36" s="1336">
        <v>11658</v>
      </c>
      <c r="Y36" s="267"/>
      <c r="Z36" s="1336">
        <v>11659</v>
      </c>
    </row>
    <row r="37" spans="1:26" s="9" customFormat="1" x14ac:dyDescent="0.2">
      <c r="A37" s="89" t="s">
        <v>331</v>
      </c>
      <c r="B37" s="1336">
        <v>11660</v>
      </c>
      <c r="C37" s="267"/>
      <c r="D37" s="1336">
        <v>11661</v>
      </c>
      <c r="E37" s="1359"/>
      <c r="F37" s="1336">
        <v>11662</v>
      </c>
      <c r="G37" s="1336">
        <v>11663</v>
      </c>
      <c r="H37" s="1336">
        <v>11664</v>
      </c>
      <c r="I37" s="1336">
        <v>11665</v>
      </c>
      <c r="J37" s="1336">
        <v>11666</v>
      </c>
      <c r="K37" s="1336">
        <v>11667</v>
      </c>
      <c r="L37" s="1336">
        <v>11668</v>
      </c>
      <c r="M37" s="1336">
        <v>11669</v>
      </c>
      <c r="N37" s="1336">
        <v>11670</v>
      </c>
      <c r="O37" s="267"/>
      <c r="P37" s="1336">
        <v>11671</v>
      </c>
      <c r="Q37" s="1359"/>
      <c r="R37" s="1336">
        <v>11672</v>
      </c>
      <c r="S37" s="1336">
        <v>11673</v>
      </c>
      <c r="T37" s="1336">
        <v>11674</v>
      </c>
      <c r="U37" s="1336">
        <v>11675</v>
      </c>
      <c r="V37" s="1336">
        <v>11676</v>
      </c>
      <c r="W37" s="1336">
        <v>11677</v>
      </c>
      <c r="X37" s="1336">
        <v>11678</v>
      </c>
      <c r="Y37" s="267"/>
      <c r="Z37" s="1336">
        <v>11679</v>
      </c>
    </row>
    <row r="38" spans="1:26" s="9" customFormat="1" x14ac:dyDescent="0.2">
      <c r="A38" s="89" t="s">
        <v>332</v>
      </c>
      <c r="B38" s="1336">
        <v>11680</v>
      </c>
      <c r="C38" s="267"/>
      <c r="D38" s="1336">
        <v>11681</v>
      </c>
      <c r="E38" s="1359"/>
      <c r="F38" s="1336">
        <v>11682</v>
      </c>
      <c r="G38" s="1336">
        <v>11683</v>
      </c>
      <c r="H38" s="1336">
        <v>11684</v>
      </c>
      <c r="I38" s="1336">
        <v>11685</v>
      </c>
      <c r="J38" s="1336">
        <v>11686</v>
      </c>
      <c r="K38" s="1336">
        <v>11687</v>
      </c>
      <c r="L38" s="1336">
        <v>11688</v>
      </c>
      <c r="M38" s="1336">
        <v>11689</v>
      </c>
      <c r="N38" s="1336">
        <v>11690</v>
      </c>
      <c r="O38" s="267"/>
      <c r="P38" s="1336">
        <v>11691</v>
      </c>
      <c r="Q38" s="1359"/>
      <c r="R38" s="1336">
        <v>11692</v>
      </c>
      <c r="S38" s="1336">
        <v>11693</v>
      </c>
      <c r="T38" s="1336">
        <v>11694</v>
      </c>
      <c r="U38" s="1336">
        <v>11695</v>
      </c>
      <c r="V38" s="1336">
        <v>11696</v>
      </c>
      <c r="W38" s="1336">
        <v>11697</v>
      </c>
      <c r="X38" s="1336">
        <v>11698</v>
      </c>
      <c r="Y38" s="267"/>
      <c r="Z38" s="1336">
        <v>11699</v>
      </c>
    </row>
    <row r="39" spans="1:26" s="9" customFormat="1" x14ac:dyDescent="0.2">
      <c r="A39" s="1853" t="s">
        <v>333</v>
      </c>
      <c r="B39" s="1839">
        <v>11700</v>
      </c>
      <c r="C39" s="1844"/>
      <c r="D39" s="1839">
        <v>11701</v>
      </c>
      <c r="E39" s="1843"/>
      <c r="F39" s="1839">
        <v>11702</v>
      </c>
      <c r="G39" s="1839">
        <v>11703</v>
      </c>
      <c r="H39" s="1839">
        <v>11704</v>
      </c>
      <c r="I39" s="1839">
        <v>11705</v>
      </c>
      <c r="J39" s="1839">
        <v>11706</v>
      </c>
      <c r="K39" s="1839">
        <v>11707</v>
      </c>
      <c r="L39" s="1839">
        <v>11708</v>
      </c>
      <c r="M39" s="1839">
        <v>11709</v>
      </c>
      <c r="N39" s="1839">
        <v>11710</v>
      </c>
      <c r="O39" s="1844"/>
      <c r="P39" s="1839">
        <v>11711</v>
      </c>
      <c r="Q39" s="1843"/>
      <c r="R39" s="1839">
        <v>11712</v>
      </c>
      <c r="S39" s="1839">
        <v>11713</v>
      </c>
      <c r="T39" s="1839">
        <v>11714</v>
      </c>
      <c r="U39" s="1839">
        <v>11715</v>
      </c>
      <c r="V39" s="1839">
        <v>11716</v>
      </c>
      <c r="W39" s="1839">
        <v>11717</v>
      </c>
      <c r="X39" s="1839">
        <v>11718</v>
      </c>
      <c r="Y39" s="1844"/>
      <c r="Z39" s="1839">
        <v>11719</v>
      </c>
    </row>
    <row r="40" spans="1:26" s="9" customFormat="1" ht="14.25" customHeight="1" x14ac:dyDescent="0.2">
      <c r="A40" s="1824" t="s">
        <v>4717</v>
      </c>
      <c r="B40" s="1834">
        <v>11800</v>
      </c>
      <c r="C40" s="1845"/>
      <c r="D40" s="1834">
        <v>11801</v>
      </c>
      <c r="E40" s="1846"/>
      <c r="F40" s="1834">
        <v>11802</v>
      </c>
      <c r="G40" s="1834">
        <v>11803</v>
      </c>
      <c r="H40" s="1834">
        <v>11804</v>
      </c>
      <c r="I40" s="1834">
        <v>11805</v>
      </c>
      <c r="J40" s="1834">
        <v>11806</v>
      </c>
      <c r="K40" s="1834">
        <v>11807</v>
      </c>
      <c r="L40" s="1834">
        <v>11808</v>
      </c>
      <c r="M40" s="1834">
        <v>11809</v>
      </c>
      <c r="N40" s="1834">
        <v>11810</v>
      </c>
      <c r="O40" s="1845"/>
      <c r="P40" s="1834">
        <v>11811</v>
      </c>
      <c r="Q40" s="1846"/>
      <c r="R40" s="1834">
        <v>11812</v>
      </c>
      <c r="S40" s="1834">
        <v>11813</v>
      </c>
      <c r="T40" s="1834">
        <v>11814</v>
      </c>
      <c r="U40" s="1834">
        <v>11815</v>
      </c>
      <c r="V40" s="1834">
        <v>11816</v>
      </c>
      <c r="W40" s="1834">
        <v>10817</v>
      </c>
      <c r="X40" s="1834">
        <v>11818</v>
      </c>
      <c r="Y40" s="1845"/>
      <c r="Z40" s="1834">
        <v>11819</v>
      </c>
    </row>
    <row r="41" spans="1:26" s="1760" customFormat="1" ht="14.25" customHeight="1" x14ac:dyDescent="0.2">
      <c r="A41" s="1824" t="s">
        <v>4654</v>
      </c>
      <c r="B41" s="1834">
        <v>11820</v>
      </c>
      <c r="C41" s="1759"/>
      <c r="D41" s="1834">
        <v>11821</v>
      </c>
      <c r="E41" s="1843"/>
      <c r="F41" s="1834">
        <v>11822</v>
      </c>
      <c r="G41" s="1834">
        <v>11823</v>
      </c>
      <c r="H41" s="1834">
        <v>11824</v>
      </c>
      <c r="I41" s="1834">
        <v>11825</v>
      </c>
      <c r="J41" s="1834">
        <v>11826</v>
      </c>
      <c r="K41" s="1834">
        <v>11827</v>
      </c>
      <c r="L41" s="1834">
        <v>11828</v>
      </c>
      <c r="M41" s="1834">
        <v>11829</v>
      </c>
      <c r="N41" s="1834">
        <v>11830</v>
      </c>
      <c r="O41" s="1759"/>
      <c r="P41" s="1834">
        <v>11831</v>
      </c>
      <c r="Q41" s="1843"/>
      <c r="R41" s="1834">
        <v>11832</v>
      </c>
      <c r="S41" s="1834">
        <v>11833</v>
      </c>
      <c r="T41" s="1834">
        <v>11834</v>
      </c>
      <c r="U41" s="1834">
        <v>11835</v>
      </c>
      <c r="V41" s="1834">
        <v>11836</v>
      </c>
      <c r="W41" s="1834">
        <v>11837</v>
      </c>
      <c r="X41" s="1834">
        <v>11838</v>
      </c>
      <c r="Y41" s="1759"/>
      <c r="Z41" s="1834">
        <v>11839</v>
      </c>
    </row>
    <row r="42" spans="1:26" s="9" customFormat="1" ht="14.25" customHeight="1" x14ac:dyDescent="0.2">
      <c r="A42" s="89" t="s">
        <v>107</v>
      </c>
      <c r="B42" s="1336">
        <v>11720</v>
      </c>
      <c r="C42" s="267"/>
      <c r="D42" s="1336">
        <v>11721</v>
      </c>
      <c r="E42" s="1359"/>
      <c r="F42" s="1336">
        <v>11722</v>
      </c>
      <c r="G42" s="1336">
        <v>11723</v>
      </c>
      <c r="H42" s="1336">
        <v>11724</v>
      </c>
      <c r="I42" s="1336">
        <v>11725</v>
      </c>
      <c r="J42" s="1336">
        <v>11726</v>
      </c>
      <c r="K42" s="1336">
        <v>11727</v>
      </c>
      <c r="L42" s="1336">
        <v>11728</v>
      </c>
      <c r="M42" s="1336">
        <v>11729</v>
      </c>
      <c r="N42" s="1336">
        <v>11730</v>
      </c>
      <c r="O42" s="267"/>
      <c r="P42" s="1336">
        <v>11731</v>
      </c>
      <c r="Q42" s="1359"/>
      <c r="R42" s="1336">
        <v>11732</v>
      </c>
      <c r="S42" s="1336">
        <v>11733</v>
      </c>
      <c r="T42" s="1336">
        <v>11734</v>
      </c>
      <c r="U42" s="1336">
        <v>11735</v>
      </c>
      <c r="V42" s="1336">
        <v>11736</v>
      </c>
      <c r="W42" s="1336">
        <v>11737</v>
      </c>
      <c r="X42" s="1336">
        <v>11738</v>
      </c>
      <c r="Y42" s="267"/>
      <c r="Z42" s="1336">
        <v>11739</v>
      </c>
    </row>
    <row r="43" spans="1:26" x14ac:dyDescent="0.2">
      <c r="A43" s="89" t="s">
        <v>108</v>
      </c>
      <c r="B43" s="1336">
        <v>11740</v>
      </c>
      <c r="C43" s="267"/>
      <c r="D43" s="1336">
        <v>11741</v>
      </c>
      <c r="E43" s="1359"/>
      <c r="F43" s="1336">
        <v>11742</v>
      </c>
      <c r="G43" s="1336">
        <v>11743</v>
      </c>
      <c r="H43" s="1336">
        <v>11744</v>
      </c>
      <c r="I43" s="1336">
        <v>11745</v>
      </c>
      <c r="J43" s="1336">
        <v>11746</v>
      </c>
      <c r="K43" s="1336">
        <v>11747</v>
      </c>
      <c r="L43" s="1336">
        <v>11748</v>
      </c>
      <c r="M43" s="1336">
        <v>11749</v>
      </c>
      <c r="N43" s="1336">
        <v>11750</v>
      </c>
      <c r="O43" s="267"/>
      <c r="P43" s="1336">
        <v>11751</v>
      </c>
      <c r="Q43" s="1359"/>
      <c r="R43" s="1336">
        <v>11752</v>
      </c>
      <c r="S43" s="1336">
        <v>11753</v>
      </c>
      <c r="T43" s="1336">
        <v>11754</v>
      </c>
      <c r="U43" s="1336">
        <v>11755</v>
      </c>
      <c r="V43" s="1336">
        <v>11756</v>
      </c>
      <c r="W43" s="1336">
        <v>11757</v>
      </c>
      <c r="X43" s="1336">
        <v>11758</v>
      </c>
      <c r="Y43" s="267"/>
      <c r="Z43" s="1336">
        <v>11759</v>
      </c>
    </row>
    <row r="44" spans="1:26" x14ac:dyDescent="0.2">
      <c r="A44" s="247" t="s">
        <v>343</v>
      </c>
      <c r="B44" s="1336">
        <v>11760</v>
      </c>
      <c r="C44" s="267"/>
      <c r="D44" s="1336">
        <v>11761</v>
      </c>
      <c r="E44" s="1359"/>
      <c r="F44" s="1336">
        <v>11762</v>
      </c>
      <c r="G44" s="1336">
        <v>11763</v>
      </c>
      <c r="H44" s="1336">
        <v>11764</v>
      </c>
      <c r="I44" s="1336">
        <v>11765</v>
      </c>
      <c r="J44" s="1336">
        <v>11766</v>
      </c>
      <c r="K44" s="1336">
        <v>11767</v>
      </c>
      <c r="L44" s="1336">
        <v>11768</v>
      </c>
      <c r="M44" s="1336">
        <v>11769</v>
      </c>
      <c r="N44" s="1336">
        <v>11770</v>
      </c>
      <c r="O44" s="267"/>
      <c r="P44" s="1336">
        <v>11771</v>
      </c>
      <c r="Q44" s="1359"/>
      <c r="R44" s="1336">
        <v>11772</v>
      </c>
      <c r="S44" s="1336">
        <v>11773</v>
      </c>
      <c r="T44" s="1336">
        <v>11774</v>
      </c>
      <c r="U44" s="1336">
        <v>11775</v>
      </c>
      <c r="V44" s="1336">
        <v>11776</v>
      </c>
      <c r="W44" s="1336">
        <v>11777</v>
      </c>
      <c r="X44" s="1336">
        <v>11778</v>
      </c>
      <c r="Y44" s="267"/>
      <c r="Z44" s="1336">
        <v>11779</v>
      </c>
    </row>
    <row r="45" spans="1:26" x14ac:dyDescent="0.2">
      <c r="A45" s="69" t="s">
        <v>603</v>
      </c>
      <c r="B45" s="1336">
        <v>11780</v>
      </c>
      <c r="C45" s="267"/>
      <c r="D45" s="1336">
        <v>11781</v>
      </c>
      <c r="E45" s="1359"/>
      <c r="F45" s="1336">
        <v>11782</v>
      </c>
      <c r="G45" s="1336">
        <v>11783</v>
      </c>
      <c r="H45" s="1336">
        <v>11784</v>
      </c>
      <c r="I45" s="1336">
        <v>11785</v>
      </c>
      <c r="J45" s="1336">
        <v>11786</v>
      </c>
      <c r="K45" s="1336">
        <v>11787</v>
      </c>
      <c r="L45" s="1336">
        <v>11788</v>
      </c>
      <c r="M45" s="1336">
        <v>11789</v>
      </c>
      <c r="N45" s="1336">
        <v>11790</v>
      </c>
      <c r="O45" s="267"/>
      <c r="P45" s="1336">
        <v>11791</v>
      </c>
      <c r="Q45" s="1359"/>
      <c r="R45" s="1336">
        <v>11792</v>
      </c>
      <c r="S45" s="1336">
        <v>11793</v>
      </c>
      <c r="T45" s="1336">
        <v>11794</v>
      </c>
      <c r="U45" s="1336">
        <v>11795</v>
      </c>
      <c r="V45" s="1336">
        <v>11796</v>
      </c>
      <c r="W45" s="1336">
        <v>11797</v>
      </c>
      <c r="X45" s="1336">
        <v>11798</v>
      </c>
      <c r="Y45" s="267"/>
      <c r="Z45" s="1336">
        <v>11799</v>
      </c>
    </row>
    <row r="46" spans="1:26" x14ac:dyDescent="0.2">
      <c r="A46" s="144"/>
      <c r="B46" s="145"/>
      <c r="C46" s="143"/>
      <c r="D46" s="145"/>
      <c r="E46" s="146"/>
      <c r="F46" s="145"/>
      <c r="G46" s="145"/>
      <c r="H46" s="143"/>
      <c r="I46" s="143"/>
      <c r="J46" s="143"/>
      <c r="K46" s="143"/>
      <c r="L46" s="143"/>
      <c r="M46" s="145"/>
      <c r="N46" s="145"/>
      <c r="O46" s="143"/>
      <c r="P46" s="147"/>
      <c r="Q46" s="147"/>
      <c r="R46" s="147"/>
      <c r="S46" s="147"/>
      <c r="T46" s="143"/>
      <c r="U46" s="143"/>
      <c r="V46" s="143"/>
      <c r="W46" s="143"/>
      <c r="X46" s="143"/>
      <c r="Y46" s="143"/>
      <c r="Z46" s="145"/>
    </row>
    <row r="47" spans="1:26" customFormat="1" ht="15" x14ac:dyDescent="0.25">
      <c r="A47" s="69" t="s">
        <v>604</v>
      </c>
      <c r="B47" s="267"/>
      <c r="C47" s="267"/>
      <c r="D47" s="269"/>
      <c r="E47" s="269"/>
      <c r="F47" s="269"/>
      <c r="G47" s="269"/>
      <c r="H47" s="267"/>
      <c r="I47" s="267"/>
      <c r="J47" s="267"/>
      <c r="K47" s="267"/>
      <c r="L47" s="267"/>
      <c r="M47" s="267"/>
      <c r="N47" s="267"/>
      <c r="O47" s="267"/>
      <c r="P47" s="270"/>
      <c r="Q47" s="270"/>
      <c r="R47" s="270"/>
      <c r="S47" s="270"/>
      <c r="T47" s="267"/>
      <c r="U47" s="267"/>
      <c r="V47" s="267"/>
      <c r="W47" s="267"/>
      <c r="X47" s="267"/>
      <c r="Y47" s="267"/>
      <c r="Z47" s="267"/>
    </row>
    <row r="48" spans="1:26" customFormat="1" ht="15" x14ac:dyDescent="0.25">
      <c r="A48" s="219" t="s">
        <v>601</v>
      </c>
      <c r="B48" s="267"/>
      <c r="C48" s="267"/>
      <c r="D48" s="269"/>
      <c r="E48" s="269"/>
      <c r="F48" s="269"/>
      <c r="G48" s="269"/>
      <c r="H48" s="267"/>
      <c r="I48" s="267"/>
      <c r="J48" s="267"/>
      <c r="K48" s="267"/>
      <c r="L48" s="267"/>
      <c r="M48" s="267"/>
      <c r="N48" s="267"/>
      <c r="O48" s="267"/>
      <c r="P48" s="270"/>
      <c r="Q48" s="270"/>
      <c r="R48" s="270"/>
      <c r="S48" s="270"/>
      <c r="T48" s="267"/>
      <c r="U48" s="267"/>
      <c r="V48" s="267"/>
      <c r="W48" s="267"/>
      <c r="X48" s="267"/>
      <c r="Y48" s="267"/>
      <c r="Z48" s="267"/>
    </row>
    <row r="49" spans="1:26" customFormat="1" ht="15" x14ac:dyDescent="0.25">
      <c r="A49" s="89" t="s">
        <v>79</v>
      </c>
      <c r="B49" s="1336">
        <v>15000</v>
      </c>
      <c r="C49" s="267"/>
      <c r="D49" s="1336">
        <v>15001</v>
      </c>
      <c r="E49" s="1359"/>
      <c r="F49" s="1336">
        <v>15002</v>
      </c>
      <c r="G49" s="1336">
        <v>15003</v>
      </c>
      <c r="H49" s="1336">
        <v>15004</v>
      </c>
      <c r="I49" s="1359"/>
      <c r="J49" s="1359"/>
      <c r="K49" s="1359"/>
      <c r="L49" s="1359"/>
      <c r="M49" s="1336">
        <v>15009</v>
      </c>
      <c r="N49" s="1336">
        <v>15010</v>
      </c>
      <c r="O49" s="267"/>
      <c r="P49" s="1336">
        <v>15011</v>
      </c>
      <c r="Q49" s="1359"/>
      <c r="R49" s="1336">
        <v>15012</v>
      </c>
      <c r="S49" s="1336">
        <v>15013</v>
      </c>
      <c r="T49" s="1336">
        <v>15014</v>
      </c>
      <c r="U49" s="1359"/>
      <c r="V49" s="1359"/>
      <c r="W49" s="1359"/>
      <c r="X49" s="1359"/>
      <c r="Y49" s="267"/>
      <c r="Z49" s="1336">
        <v>15019</v>
      </c>
    </row>
    <row r="50" spans="1:26" customFormat="1" ht="15" x14ac:dyDescent="0.25">
      <c r="A50" s="89" t="s">
        <v>311</v>
      </c>
      <c r="B50" s="1336">
        <v>15020</v>
      </c>
      <c r="C50" s="267"/>
      <c r="D50" s="1336">
        <v>15021</v>
      </c>
      <c r="E50" s="1359"/>
      <c r="F50" s="1336">
        <v>15022</v>
      </c>
      <c r="G50" s="1336">
        <v>15023</v>
      </c>
      <c r="H50" s="1336">
        <v>15024</v>
      </c>
      <c r="I50" s="1359"/>
      <c r="J50" s="1359"/>
      <c r="K50" s="1359"/>
      <c r="L50" s="1359"/>
      <c r="M50" s="1336">
        <v>15029</v>
      </c>
      <c r="N50" s="1336">
        <v>15030</v>
      </c>
      <c r="O50" s="267"/>
      <c r="P50" s="1336">
        <v>15031</v>
      </c>
      <c r="Q50" s="1359"/>
      <c r="R50" s="1336">
        <v>15032</v>
      </c>
      <c r="S50" s="1336">
        <v>15033</v>
      </c>
      <c r="T50" s="1336">
        <v>15034</v>
      </c>
      <c r="U50" s="1359"/>
      <c r="V50" s="1359"/>
      <c r="W50" s="1359"/>
      <c r="X50" s="1359"/>
      <c r="Y50" s="267"/>
      <c r="Z50" s="1336">
        <v>15039</v>
      </c>
    </row>
    <row r="51" spans="1:26" customFormat="1" ht="15" x14ac:dyDescent="0.25">
      <c r="A51" s="89" t="s">
        <v>312</v>
      </c>
      <c r="B51" s="1336">
        <v>15040</v>
      </c>
      <c r="C51" s="267"/>
      <c r="D51" s="1336">
        <v>15041</v>
      </c>
      <c r="E51" s="1359"/>
      <c r="F51" s="1336">
        <v>15042</v>
      </c>
      <c r="G51" s="1336">
        <v>15043</v>
      </c>
      <c r="H51" s="1336">
        <v>15044</v>
      </c>
      <c r="I51" s="1359"/>
      <c r="J51" s="1359"/>
      <c r="K51" s="1359"/>
      <c r="L51" s="1359"/>
      <c r="M51" s="1336">
        <v>15049</v>
      </c>
      <c r="N51" s="1336">
        <v>15050</v>
      </c>
      <c r="O51" s="267"/>
      <c r="P51" s="1336">
        <v>15051</v>
      </c>
      <c r="Q51" s="1359"/>
      <c r="R51" s="1336">
        <v>15052</v>
      </c>
      <c r="S51" s="1336">
        <v>15053</v>
      </c>
      <c r="T51" s="1336">
        <v>15054</v>
      </c>
      <c r="U51" s="1359"/>
      <c r="V51" s="1359"/>
      <c r="W51" s="1359"/>
      <c r="X51" s="1359"/>
      <c r="Y51" s="267"/>
      <c r="Z51" s="1336">
        <v>15059</v>
      </c>
    </row>
    <row r="52" spans="1:26" customFormat="1" ht="15" x14ac:dyDescent="0.25">
      <c r="A52" s="89" t="s">
        <v>313</v>
      </c>
      <c r="B52" s="1336">
        <v>15060</v>
      </c>
      <c r="C52" s="267"/>
      <c r="D52" s="1336">
        <v>15061</v>
      </c>
      <c r="E52" s="1359"/>
      <c r="F52" s="1336">
        <v>15062</v>
      </c>
      <c r="G52" s="1336">
        <v>15063</v>
      </c>
      <c r="H52" s="1336">
        <v>15064</v>
      </c>
      <c r="I52" s="1359"/>
      <c r="J52" s="1359"/>
      <c r="K52" s="1359"/>
      <c r="L52" s="1359"/>
      <c r="M52" s="1336">
        <v>15069</v>
      </c>
      <c r="N52" s="1336">
        <v>15070</v>
      </c>
      <c r="O52" s="267"/>
      <c r="P52" s="1336">
        <v>15071</v>
      </c>
      <c r="Q52" s="1359"/>
      <c r="R52" s="1336">
        <v>15072</v>
      </c>
      <c r="S52" s="1336">
        <v>15073</v>
      </c>
      <c r="T52" s="1336">
        <v>15074</v>
      </c>
      <c r="U52" s="1359"/>
      <c r="V52" s="1359"/>
      <c r="W52" s="1359"/>
      <c r="X52" s="1359"/>
      <c r="Y52" s="267"/>
      <c r="Z52" s="1336">
        <v>15079</v>
      </c>
    </row>
    <row r="53" spans="1:26" customFormat="1" ht="15" x14ac:dyDescent="0.25">
      <c r="A53" s="89" t="s">
        <v>83</v>
      </c>
      <c r="B53" s="1336">
        <v>15080</v>
      </c>
      <c r="C53" s="267"/>
      <c r="D53" s="1336">
        <v>15081</v>
      </c>
      <c r="E53" s="1359"/>
      <c r="F53" s="1336">
        <v>15082</v>
      </c>
      <c r="G53" s="1336">
        <v>15083</v>
      </c>
      <c r="H53" s="1336">
        <v>15084</v>
      </c>
      <c r="I53" s="1359"/>
      <c r="J53" s="1359"/>
      <c r="K53" s="1359"/>
      <c r="L53" s="1359"/>
      <c r="M53" s="1336">
        <v>15089</v>
      </c>
      <c r="N53" s="1336">
        <v>15090</v>
      </c>
      <c r="O53" s="267"/>
      <c r="P53" s="1336">
        <v>15091</v>
      </c>
      <c r="Q53" s="1359"/>
      <c r="R53" s="1336">
        <v>15092</v>
      </c>
      <c r="S53" s="1336">
        <v>15093</v>
      </c>
      <c r="T53" s="1336">
        <v>15094</v>
      </c>
      <c r="U53" s="1359"/>
      <c r="V53" s="1359"/>
      <c r="W53" s="1359"/>
      <c r="X53" s="1359"/>
      <c r="Y53" s="267"/>
      <c r="Z53" s="1336">
        <v>15099</v>
      </c>
    </row>
    <row r="54" spans="1:26" customFormat="1" ht="22.5" x14ac:dyDescent="0.25">
      <c r="A54" s="247" t="s">
        <v>602</v>
      </c>
      <c r="B54" s="1336">
        <v>15100</v>
      </c>
      <c r="C54" s="267"/>
      <c r="D54" s="1336">
        <v>15101</v>
      </c>
      <c r="E54" s="1359"/>
      <c r="F54" s="1336">
        <v>15102</v>
      </c>
      <c r="G54" s="1336">
        <v>15103</v>
      </c>
      <c r="H54" s="1336">
        <v>15104</v>
      </c>
      <c r="I54" s="1359"/>
      <c r="J54" s="1359"/>
      <c r="K54" s="1359"/>
      <c r="L54" s="1359"/>
      <c r="M54" s="1336">
        <v>15109</v>
      </c>
      <c r="N54" s="1336">
        <v>15110</v>
      </c>
      <c r="O54" s="267"/>
      <c r="P54" s="1336">
        <v>15111</v>
      </c>
      <c r="Q54" s="1359"/>
      <c r="R54" s="1336">
        <v>15112</v>
      </c>
      <c r="S54" s="1336">
        <v>15113</v>
      </c>
      <c r="T54" s="1336">
        <v>15114</v>
      </c>
      <c r="U54" s="1359"/>
      <c r="V54" s="1359"/>
      <c r="W54" s="1359"/>
      <c r="X54" s="1359"/>
      <c r="Y54" s="267"/>
      <c r="Z54" s="1336">
        <v>15119</v>
      </c>
    </row>
    <row r="55" spans="1:26" customFormat="1" ht="15" x14ac:dyDescent="0.25">
      <c r="A55" s="89" t="s">
        <v>85</v>
      </c>
      <c r="B55" s="1336">
        <v>15120</v>
      </c>
      <c r="C55" s="267"/>
      <c r="D55" s="1336">
        <v>15121</v>
      </c>
      <c r="E55" s="1359"/>
      <c r="F55" s="1336">
        <v>15122</v>
      </c>
      <c r="G55" s="1336">
        <v>15123</v>
      </c>
      <c r="H55" s="1336">
        <v>15124</v>
      </c>
      <c r="I55" s="1359"/>
      <c r="J55" s="1359"/>
      <c r="K55" s="1359"/>
      <c r="L55" s="1359"/>
      <c r="M55" s="1336">
        <v>15129</v>
      </c>
      <c r="N55" s="1336">
        <v>15130</v>
      </c>
      <c r="O55" s="267"/>
      <c r="P55" s="1336">
        <v>15131</v>
      </c>
      <c r="Q55" s="1359"/>
      <c r="R55" s="1336">
        <v>15132</v>
      </c>
      <c r="S55" s="1336">
        <v>15133</v>
      </c>
      <c r="T55" s="1336">
        <v>15134</v>
      </c>
      <c r="U55" s="1359"/>
      <c r="V55" s="1359"/>
      <c r="W55" s="1359"/>
      <c r="X55" s="1359"/>
      <c r="Y55" s="267"/>
      <c r="Z55" s="1336">
        <v>15139</v>
      </c>
    </row>
    <row r="56" spans="1:26" customFormat="1" ht="15" x14ac:dyDescent="0.25">
      <c r="A56" s="89" t="s">
        <v>86</v>
      </c>
      <c r="B56" s="1336">
        <v>15140</v>
      </c>
      <c r="C56" s="267"/>
      <c r="D56" s="1336">
        <v>15141</v>
      </c>
      <c r="E56" s="1359"/>
      <c r="F56" s="1336">
        <v>15142</v>
      </c>
      <c r="G56" s="1336">
        <v>15143</v>
      </c>
      <c r="H56" s="1336">
        <v>15144</v>
      </c>
      <c r="I56" s="1359"/>
      <c r="J56" s="1359"/>
      <c r="K56" s="1359"/>
      <c r="L56" s="1359"/>
      <c r="M56" s="1336">
        <v>15149</v>
      </c>
      <c r="N56" s="1336">
        <v>15150</v>
      </c>
      <c r="O56" s="267"/>
      <c r="P56" s="1336">
        <v>15151</v>
      </c>
      <c r="Q56" s="1359"/>
      <c r="R56" s="1336">
        <v>15152</v>
      </c>
      <c r="S56" s="1336">
        <v>15153</v>
      </c>
      <c r="T56" s="1336">
        <v>15154</v>
      </c>
      <c r="U56" s="1359"/>
      <c r="V56" s="1359"/>
      <c r="W56" s="1359"/>
      <c r="X56" s="1359"/>
      <c r="Y56" s="267"/>
      <c r="Z56" s="1336">
        <v>15159</v>
      </c>
    </row>
    <row r="57" spans="1:26" customFormat="1" ht="22.5" x14ac:dyDescent="0.25">
      <c r="A57" s="247" t="s">
        <v>382</v>
      </c>
      <c r="B57" s="1336">
        <v>15160</v>
      </c>
      <c r="C57" s="267"/>
      <c r="D57" s="1336">
        <v>15161</v>
      </c>
      <c r="E57" s="1359"/>
      <c r="F57" s="1336">
        <v>15162</v>
      </c>
      <c r="G57" s="1336">
        <v>15163</v>
      </c>
      <c r="H57" s="1336">
        <v>15164</v>
      </c>
      <c r="I57" s="1359"/>
      <c r="J57" s="1359"/>
      <c r="K57" s="1359"/>
      <c r="L57" s="1359"/>
      <c r="M57" s="1336">
        <v>15169</v>
      </c>
      <c r="N57" s="1336">
        <v>15170</v>
      </c>
      <c r="O57" s="267"/>
      <c r="P57" s="1336">
        <v>15171</v>
      </c>
      <c r="Q57" s="1359"/>
      <c r="R57" s="1336">
        <v>15172</v>
      </c>
      <c r="S57" s="1336">
        <v>15173</v>
      </c>
      <c r="T57" s="1336">
        <v>15174</v>
      </c>
      <c r="U57" s="1359"/>
      <c r="V57" s="1359"/>
      <c r="W57" s="1359"/>
      <c r="X57" s="1359"/>
      <c r="Y57" s="267"/>
      <c r="Z57" s="1336">
        <v>15179</v>
      </c>
    </row>
    <row r="58" spans="1:26" customFormat="1" ht="22.5" x14ac:dyDescent="0.25">
      <c r="A58" s="247" t="s">
        <v>605</v>
      </c>
      <c r="B58" s="1336">
        <v>15180</v>
      </c>
      <c r="C58" s="267"/>
      <c r="D58" s="1336">
        <v>15181</v>
      </c>
      <c r="E58" s="1359"/>
      <c r="F58" s="1336">
        <v>15182</v>
      </c>
      <c r="G58" s="1336">
        <v>15183</v>
      </c>
      <c r="H58" s="1336">
        <v>15184</v>
      </c>
      <c r="I58" s="1359"/>
      <c r="J58" s="1359"/>
      <c r="K58" s="1359"/>
      <c r="L58" s="1359"/>
      <c r="M58" s="1336">
        <v>15189</v>
      </c>
      <c r="N58" s="1336">
        <v>15190</v>
      </c>
      <c r="O58" s="267"/>
      <c r="P58" s="1336">
        <v>15191</v>
      </c>
      <c r="Q58" s="1359"/>
      <c r="R58" s="1336">
        <v>15192</v>
      </c>
      <c r="S58" s="1336">
        <v>15193</v>
      </c>
      <c r="T58" s="1336">
        <v>15194</v>
      </c>
      <c r="U58" s="1359"/>
      <c r="V58" s="1359"/>
      <c r="W58" s="1359"/>
      <c r="X58" s="1359"/>
      <c r="Y58" s="267"/>
      <c r="Z58" s="1336">
        <v>15199</v>
      </c>
    </row>
    <row r="59" spans="1:26" customFormat="1" ht="15" x14ac:dyDescent="0.25">
      <c r="A59" s="89" t="s">
        <v>89</v>
      </c>
      <c r="B59" s="1359"/>
      <c r="C59" s="1400"/>
      <c r="D59" s="1359"/>
      <c r="E59" s="1359"/>
      <c r="F59" s="1359"/>
      <c r="G59" s="1359"/>
      <c r="H59" s="1359"/>
      <c r="I59" s="1359"/>
      <c r="J59" s="1359"/>
      <c r="K59" s="1359"/>
      <c r="L59" s="1359"/>
      <c r="M59" s="1359"/>
      <c r="N59" s="1359"/>
      <c r="O59" s="267"/>
      <c r="P59" s="1359"/>
      <c r="Q59" s="1359"/>
      <c r="R59" s="1359"/>
      <c r="S59" s="1359"/>
      <c r="T59" s="1359"/>
      <c r="U59" s="1359"/>
      <c r="V59" s="1359"/>
      <c r="W59" s="1359"/>
      <c r="X59" s="1359"/>
      <c r="Y59" s="267"/>
      <c r="Z59" s="1359"/>
    </row>
    <row r="60" spans="1:26" customFormat="1" ht="15" x14ac:dyDescent="0.25">
      <c r="A60" s="89" t="s">
        <v>315</v>
      </c>
      <c r="B60" s="1336">
        <v>15220</v>
      </c>
      <c r="C60" s="267"/>
      <c r="D60" s="1336">
        <v>15221</v>
      </c>
      <c r="E60" s="1359"/>
      <c r="F60" s="1336">
        <v>15222</v>
      </c>
      <c r="G60" s="1336">
        <v>15223</v>
      </c>
      <c r="H60" s="1336">
        <v>15224</v>
      </c>
      <c r="I60" s="1359"/>
      <c r="J60" s="1359"/>
      <c r="K60" s="1359"/>
      <c r="L60" s="1359"/>
      <c r="M60" s="1336">
        <v>15229</v>
      </c>
      <c r="N60" s="1336">
        <v>15230</v>
      </c>
      <c r="O60" s="267"/>
      <c r="P60" s="1336">
        <v>15231</v>
      </c>
      <c r="Q60" s="1359"/>
      <c r="R60" s="1336">
        <v>15232</v>
      </c>
      <c r="S60" s="1336">
        <v>15233</v>
      </c>
      <c r="T60" s="1336">
        <v>15234</v>
      </c>
      <c r="U60" s="1359"/>
      <c r="V60" s="1359"/>
      <c r="W60" s="1359"/>
      <c r="X60" s="1359"/>
      <c r="Y60" s="267"/>
      <c r="Z60" s="1336">
        <v>15239</v>
      </c>
    </row>
    <row r="61" spans="1:26" customFormat="1" ht="15" x14ac:dyDescent="0.25">
      <c r="A61" s="89" t="s">
        <v>316</v>
      </c>
      <c r="B61" s="1336">
        <v>15240</v>
      </c>
      <c r="C61" s="267"/>
      <c r="D61" s="1336">
        <v>15241</v>
      </c>
      <c r="E61" s="1359"/>
      <c r="F61" s="1336">
        <v>15242</v>
      </c>
      <c r="G61" s="1336">
        <v>15243</v>
      </c>
      <c r="H61" s="1336">
        <v>15244</v>
      </c>
      <c r="I61" s="1359"/>
      <c r="J61" s="1359"/>
      <c r="K61" s="1359"/>
      <c r="L61" s="1359"/>
      <c r="M61" s="1336">
        <v>15249</v>
      </c>
      <c r="N61" s="1336">
        <v>15250</v>
      </c>
      <c r="O61" s="267"/>
      <c r="P61" s="1336">
        <v>15251</v>
      </c>
      <c r="Q61" s="1359"/>
      <c r="R61" s="1336">
        <v>15252</v>
      </c>
      <c r="S61" s="1336">
        <v>15253</v>
      </c>
      <c r="T61" s="1336">
        <v>15254</v>
      </c>
      <c r="U61" s="1359"/>
      <c r="V61" s="1359"/>
      <c r="W61" s="1359"/>
      <c r="X61" s="1359"/>
      <c r="Y61" s="267"/>
      <c r="Z61" s="1336">
        <v>15259</v>
      </c>
    </row>
    <row r="62" spans="1:26" customFormat="1" ht="15" x14ac:dyDescent="0.25">
      <c r="A62" s="89" t="s">
        <v>317</v>
      </c>
      <c r="B62" s="1336">
        <v>15260</v>
      </c>
      <c r="C62" s="267"/>
      <c r="D62" s="1336">
        <v>15261</v>
      </c>
      <c r="E62" s="1359"/>
      <c r="F62" s="1336">
        <v>15262</v>
      </c>
      <c r="G62" s="1336">
        <v>15263</v>
      </c>
      <c r="H62" s="1336">
        <v>15264</v>
      </c>
      <c r="I62" s="1359"/>
      <c r="J62" s="1359"/>
      <c r="K62" s="1359"/>
      <c r="L62" s="1359"/>
      <c r="M62" s="1336">
        <v>15269</v>
      </c>
      <c r="N62" s="1336">
        <v>15270</v>
      </c>
      <c r="O62" s="267"/>
      <c r="P62" s="1336">
        <v>15271</v>
      </c>
      <c r="Q62" s="1359"/>
      <c r="R62" s="1336">
        <v>15272</v>
      </c>
      <c r="S62" s="1336">
        <v>15273</v>
      </c>
      <c r="T62" s="1336">
        <v>15274</v>
      </c>
      <c r="U62" s="1359"/>
      <c r="V62" s="1359"/>
      <c r="W62" s="1359"/>
      <c r="X62" s="1359"/>
      <c r="Y62" s="267"/>
      <c r="Z62" s="1336">
        <v>15279</v>
      </c>
    </row>
    <row r="63" spans="1:26" customFormat="1" ht="33.75" x14ac:dyDescent="0.25">
      <c r="A63" s="247" t="s">
        <v>318</v>
      </c>
      <c r="B63" s="1336">
        <v>15280</v>
      </c>
      <c r="C63" s="267"/>
      <c r="D63" s="1336">
        <v>15281</v>
      </c>
      <c r="E63" s="1359"/>
      <c r="F63" s="1336">
        <v>15282</v>
      </c>
      <c r="G63" s="1336">
        <v>15283</v>
      </c>
      <c r="H63" s="1336">
        <v>15284</v>
      </c>
      <c r="I63" s="1359"/>
      <c r="J63" s="1359"/>
      <c r="K63" s="1359"/>
      <c r="L63" s="1359"/>
      <c r="M63" s="1336">
        <v>15289</v>
      </c>
      <c r="N63" s="1336">
        <v>15290</v>
      </c>
      <c r="O63" s="267"/>
      <c r="P63" s="1336">
        <v>15291</v>
      </c>
      <c r="Q63" s="1359"/>
      <c r="R63" s="1336">
        <v>15292</v>
      </c>
      <c r="S63" s="1336">
        <v>15293</v>
      </c>
      <c r="T63" s="1336">
        <v>15294</v>
      </c>
      <c r="U63" s="1359"/>
      <c r="V63" s="1359"/>
      <c r="W63" s="1359"/>
      <c r="X63" s="1359"/>
      <c r="Y63" s="267"/>
      <c r="Z63" s="1336">
        <v>15299</v>
      </c>
    </row>
    <row r="64" spans="1:26" customFormat="1" ht="15" x14ac:dyDescent="0.25">
      <c r="A64" s="89" t="s">
        <v>319</v>
      </c>
      <c r="B64" s="1336">
        <v>15300</v>
      </c>
      <c r="C64" s="267"/>
      <c r="D64" s="1336">
        <v>15301</v>
      </c>
      <c r="E64" s="1359"/>
      <c r="F64" s="1336">
        <v>15302</v>
      </c>
      <c r="G64" s="1336">
        <v>15303</v>
      </c>
      <c r="H64" s="1336">
        <v>15304</v>
      </c>
      <c r="I64" s="1359"/>
      <c r="J64" s="1359"/>
      <c r="K64" s="1359"/>
      <c r="L64" s="1359"/>
      <c r="M64" s="1336">
        <v>15309</v>
      </c>
      <c r="N64" s="1336">
        <v>15310</v>
      </c>
      <c r="O64" s="267"/>
      <c r="P64" s="1336">
        <v>15311</v>
      </c>
      <c r="Q64" s="1359"/>
      <c r="R64" s="1336">
        <v>15312</v>
      </c>
      <c r="S64" s="1336">
        <v>15313</v>
      </c>
      <c r="T64" s="1336">
        <v>15314</v>
      </c>
      <c r="U64" s="1359"/>
      <c r="V64" s="1359"/>
      <c r="W64" s="1359"/>
      <c r="X64" s="1359"/>
      <c r="Y64" s="267"/>
      <c r="Z64" s="1336">
        <v>15319</v>
      </c>
    </row>
    <row r="65" spans="1:26" customFormat="1" ht="22.5" x14ac:dyDescent="0.25">
      <c r="A65" s="247" t="s">
        <v>320</v>
      </c>
      <c r="B65" s="1336">
        <v>15320</v>
      </c>
      <c r="C65" s="267"/>
      <c r="D65" s="1336">
        <v>15321</v>
      </c>
      <c r="E65" s="1359"/>
      <c r="F65" s="1336">
        <v>15322</v>
      </c>
      <c r="G65" s="1336">
        <v>15323</v>
      </c>
      <c r="H65" s="1336">
        <v>15324</v>
      </c>
      <c r="I65" s="1359"/>
      <c r="J65" s="1359"/>
      <c r="K65" s="1359"/>
      <c r="L65" s="1359"/>
      <c r="M65" s="1336">
        <v>15329</v>
      </c>
      <c r="N65" s="1336">
        <v>15330</v>
      </c>
      <c r="O65" s="267"/>
      <c r="P65" s="1336">
        <v>15331</v>
      </c>
      <c r="Q65" s="1359"/>
      <c r="R65" s="1336">
        <v>15332</v>
      </c>
      <c r="S65" s="1336">
        <v>15333</v>
      </c>
      <c r="T65" s="1336">
        <v>15334</v>
      </c>
      <c r="U65" s="1359"/>
      <c r="V65" s="1359"/>
      <c r="W65" s="1359"/>
      <c r="X65" s="1359"/>
      <c r="Y65" s="267"/>
      <c r="Z65" s="1336">
        <v>15339</v>
      </c>
    </row>
    <row r="66" spans="1:26" customFormat="1" ht="22.5" x14ac:dyDescent="0.25">
      <c r="A66" s="247" t="s">
        <v>321</v>
      </c>
      <c r="B66" s="1336">
        <v>15340</v>
      </c>
      <c r="C66" s="267"/>
      <c r="D66" s="1336">
        <v>15341</v>
      </c>
      <c r="E66" s="1359"/>
      <c r="F66" s="1336">
        <v>15342</v>
      </c>
      <c r="G66" s="1336">
        <v>15343</v>
      </c>
      <c r="H66" s="1336">
        <v>15344</v>
      </c>
      <c r="I66" s="1359"/>
      <c r="J66" s="1359"/>
      <c r="K66" s="1359"/>
      <c r="L66" s="1359"/>
      <c r="M66" s="1336">
        <v>15349</v>
      </c>
      <c r="N66" s="1336">
        <v>15350</v>
      </c>
      <c r="O66" s="267"/>
      <c r="P66" s="1336">
        <v>15351</v>
      </c>
      <c r="Q66" s="1359"/>
      <c r="R66" s="1336">
        <v>15352</v>
      </c>
      <c r="S66" s="1336">
        <v>15353</v>
      </c>
      <c r="T66" s="1336">
        <v>15354</v>
      </c>
      <c r="U66" s="1359"/>
      <c r="V66" s="1359"/>
      <c r="W66" s="1359"/>
      <c r="X66" s="1359"/>
      <c r="Y66" s="267"/>
      <c r="Z66" s="1336">
        <v>15359</v>
      </c>
    </row>
    <row r="67" spans="1:26" customFormat="1" ht="23.25" x14ac:dyDescent="0.25">
      <c r="A67" s="246" t="s">
        <v>322</v>
      </c>
      <c r="B67" s="1336">
        <v>15360</v>
      </c>
      <c r="C67" s="267"/>
      <c r="D67" s="1336">
        <v>15361</v>
      </c>
      <c r="E67" s="1359"/>
      <c r="F67" s="1336">
        <v>15362</v>
      </c>
      <c r="G67" s="1336">
        <v>15363</v>
      </c>
      <c r="H67" s="1336">
        <v>15364</v>
      </c>
      <c r="I67" s="1359"/>
      <c r="J67" s="1359"/>
      <c r="K67" s="1359"/>
      <c r="L67" s="1359"/>
      <c r="M67" s="1336">
        <v>15369</v>
      </c>
      <c r="N67" s="1336">
        <v>15370</v>
      </c>
      <c r="O67" s="267"/>
      <c r="P67" s="1336">
        <v>15371</v>
      </c>
      <c r="Q67" s="1359"/>
      <c r="R67" s="1336">
        <v>15372</v>
      </c>
      <c r="S67" s="1336">
        <v>15373</v>
      </c>
      <c r="T67" s="1336">
        <v>15374</v>
      </c>
      <c r="U67" s="1359"/>
      <c r="V67" s="1359"/>
      <c r="W67" s="1359"/>
      <c r="X67" s="1359"/>
      <c r="Y67" s="267"/>
      <c r="Z67" s="1336">
        <v>15379</v>
      </c>
    </row>
    <row r="68" spans="1:26" customFormat="1" ht="23.25" x14ac:dyDescent="0.25">
      <c r="A68" s="246" t="s">
        <v>323</v>
      </c>
      <c r="B68" s="1336">
        <v>15380</v>
      </c>
      <c r="C68" s="267"/>
      <c r="D68" s="1336">
        <v>15381</v>
      </c>
      <c r="E68" s="1359"/>
      <c r="F68" s="1336">
        <v>15382</v>
      </c>
      <c r="G68" s="1336">
        <v>15383</v>
      </c>
      <c r="H68" s="1336">
        <v>15384</v>
      </c>
      <c r="I68" s="1359"/>
      <c r="J68" s="1359"/>
      <c r="K68" s="1359"/>
      <c r="L68" s="1359"/>
      <c r="M68" s="1336">
        <v>15389</v>
      </c>
      <c r="N68" s="1336">
        <v>15390</v>
      </c>
      <c r="O68" s="267"/>
      <c r="P68" s="1336">
        <v>15391</v>
      </c>
      <c r="Q68" s="1359"/>
      <c r="R68" s="1336">
        <v>15392</v>
      </c>
      <c r="S68" s="1336">
        <v>15393</v>
      </c>
      <c r="T68" s="1336">
        <v>15394</v>
      </c>
      <c r="U68" s="1359"/>
      <c r="V68" s="1359"/>
      <c r="W68" s="1359"/>
      <c r="X68" s="1359"/>
      <c r="Y68" s="267"/>
      <c r="Z68" s="1336">
        <v>15399</v>
      </c>
    </row>
    <row r="69" spans="1:26" customFormat="1" ht="23.25" x14ac:dyDescent="0.25">
      <c r="A69" s="246" t="s">
        <v>324</v>
      </c>
      <c r="B69" s="1336">
        <v>15400</v>
      </c>
      <c r="C69" s="267"/>
      <c r="D69" s="1336">
        <v>15401</v>
      </c>
      <c r="E69" s="1359"/>
      <c r="F69" s="1336">
        <v>15402</v>
      </c>
      <c r="G69" s="1336">
        <v>15403</v>
      </c>
      <c r="H69" s="1336">
        <v>15404</v>
      </c>
      <c r="I69" s="1359"/>
      <c r="J69" s="1359"/>
      <c r="K69" s="1359"/>
      <c r="L69" s="1359"/>
      <c r="M69" s="1336">
        <v>15409</v>
      </c>
      <c r="N69" s="1336">
        <v>15410</v>
      </c>
      <c r="O69" s="267"/>
      <c r="P69" s="1336">
        <v>15411</v>
      </c>
      <c r="Q69" s="1359"/>
      <c r="R69" s="1336">
        <v>15412</v>
      </c>
      <c r="S69" s="1336">
        <v>15413</v>
      </c>
      <c r="T69" s="1336">
        <v>15414</v>
      </c>
      <c r="U69" s="1359"/>
      <c r="V69" s="1359"/>
      <c r="W69" s="1359"/>
      <c r="X69" s="1359"/>
      <c r="Y69" s="267"/>
      <c r="Z69" s="1336">
        <v>15419</v>
      </c>
    </row>
    <row r="70" spans="1:26" customFormat="1" ht="15" x14ac:dyDescent="0.25">
      <c r="A70" s="246" t="s">
        <v>96</v>
      </c>
      <c r="B70" s="1336">
        <v>15420</v>
      </c>
      <c r="C70" s="267"/>
      <c r="D70" s="1336">
        <v>15421</v>
      </c>
      <c r="E70" s="1359"/>
      <c r="F70" s="1336">
        <v>15422</v>
      </c>
      <c r="G70" s="1336">
        <v>15423</v>
      </c>
      <c r="H70" s="1336">
        <v>15424</v>
      </c>
      <c r="I70" s="1359"/>
      <c r="J70" s="1359"/>
      <c r="K70" s="1359"/>
      <c r="L70" s="1359"/>
      <c r="M70" s="1336">
        <v>15429</v>
      </c>
      <c r="N70" s="1336">
        <v>15430</v>
      </c>
      <c r="O70" s="267"/>
      <c r="P70" s="1336">
        <v>15431</v>
      </c>
      <c r="Q70" s="1359"/>
      <c r="R70" s="1336">
        <v>15432</v>
      </c>
      <c r="S70" s="1336">
        <v>15433</v>
      </c>
      <c r="T70" s="1336">
        <v>15434</v>
      </c>
      <c r="U70" s="1359"/>
      <c r="V70" s="1359"/>
      <c r="W70" s="1359"/>
      <c r="X70" s="1359"/>
      <c r="Y70" s="267"/>
      <c r="Z70" s="1336">
        <v>15439</v>
      </c>
    </row>
    <row r="71" spans="1:26" customFormat="1" ht="22.5" x14ac:dyDescent="0.25">
      <c r="A71" s="247" t="s">
        <v>405</v>
      </c>
      <c r="B71" s="1336">
        <v>15440</v>
      </c>
      <c r="C71" s="267"/>
      <c r="D71" s="1336">
        <v>15441</v>
      </c>
      <c r="E71" s="1359"/>
      <c r="F71" s="1336">
        <v>15442</v>
      </c>
      <c r="G71" s="1336">
        <v>15443</v>
      </c>
      <c r="H71" s="1336">
        <v>15444</v>
      </c>
      <c r="I71" s="1359"/>
      <c r="J71" s="1359"/>
      <c r="K71" s="1359"/>
      <c r="L71" s="1359"/>
      <c r="M71" s="1336">
        <v>15449</v>
      </c>
      <c r="N71" s="1336">
        <v>15450</v>
      </c>
      <c r="O71" s="267"/>
      <c r="P71" s="1336">
        <v>15451</v>
      </c>
      <c r="Q71" s="1359"/>
      <c r="R71" s="1336">
        <v>15452</v>
      </c>
      <c r="S71" s="1336">
        <v>15453</v>
      </c>
      <c r="T71" s="1336">
        <v>15454</v>
      </c>
      <c r="U71" s="1359"/>
      <c r="V71" s="1359"/>
      <c r="W71" s="1359"/>
      <c r="X71" s="1359"/>
      <c r="Y71" s="267"/>
      <c r="Z71" s="1336">
        <v>15459</v>
      </c>
    </row>
    <row r="72" spans="1:26" customFormat="1" ht="15" x14ac:dyDescent="0.25">
      <c r="A72" s="89" t="s">
        <v>385</v>
      </c>
      <c r="B72" s="1336">
        <v>15460</v>
      </c>
      <c r="C72" s="267"/>
      <c r="D72" s="1336">
        <v>15461</v>
      </c>
      <c r="E72" s="1359"/>
      <c r="F72" s="1336">
        <v>15462</v>
      </c>
      <c r="G72" s="1336">
        <v>15463</v>
      </c>
      <c r="H72" s="1336">
        <v>15464</v>
      </c>
      <c r="I72" s="1359"/>
      <c r="J72" s="1359"/>
      <c r="K72" s="1359"/>
      <c r="L72" s="1359"/>
      <c r="M72" s="1336">
        <v>15469</v>
      </c>
      <c r="N72" s="1336">
        <v>15470</v>
      </c>
      <c r="O72" s="267"/>
      <c r="P72" s="1336">
        <v>15471</v>
      </c>
      <c r="Q72" s="1359"/>
      <c r="R72" s="1336">
        <v>15472</v>
      </c>
      <c r="S72" s="1336">
        <v>15473</v>
      </c>
      <c r="T72" s="1336">
        <v>15474</v>
      </c>
      <c r="U72" s="1359"/>
      <c r="V72" s="1359"/>
      <c r="W72" s="1359"/>
      <c r="X72" s="1359"/>
      <c r="Y72" s="267"/>
      <c r="Z72" s="1336">
        <v>15479</v>
      </c>
    </row>
    <row r="73" spans="1:26" customFormat="1" ht="22.5" x14ac:dyDescent="0.25">
      <c r="A73" s="247" t="s">
        <v>99</v>
      </c>
      <c r="B73" s="1336">
        <v>15480</v>
      </c>
      <c r="C73" s="267"/>
      <c r="D73" s="1336">
        <v>15481</v>
      </c>
      <c r="E73" s="1359"/>
      <c r="F73" s="1336">
        <v>15482</v>
      </c>
      <c r="G73" s="1336">
        <v>15483</v>
      </c>
      <c r="H73" s="1336">
        <v>15484</v>
      </c>
      <c r="I73" s="1359"/>
      <c r="J73" s="1359"/>
      <c r="K73" s="1359"/>
      <c r="L73" s="1359"/>
      <c r="M73" s="1336">
        <v>15489</v>
      </c>
      <c r="N73" s="1336">
        <v>15490</v>
      </c>
      <c r="O73" s="267"/>
      <c r="P73" s="1336">
        <v>15491</v>
      </c>
      <c r="Q73" s="1359"/>
      <c r="R73" s="1336">
        <v>15492</v>
      </c>
      <c r="S73" s="1336">
        <v>15493</v>
      </c>
      <c r="T73" s="1336">
        <v>15494</v>
      </c>
      <c r="U73" s="1359"/>
      <c r="V73" s="1359"/>
      <c r="W73" s="1359"/>
      <c r="X73" s="1359"/>
      <c r="Y73" s="267"/>
      <c r="Z73" s="1336">
        <v>15499</v>
      </c>
    </row>
    <row r="74" spans="1:26" customFormat="1" ht="15" x14ac:dyDescent="0.25">
      <c r="A74" s="89" t="s">
        <v>386</v>
      </c>
      <c r="B74" s="1336">
        <v>15500</v>
      </c>
      <c r="C74" s="267"/>
      <c r="D74" s="1336">
        <v>15501</v>
      </c>
      <c r="E74" s="1359"/>
      <c r="F74" s="1336">
        <v>15502</v>
      </c>
      <c r="G74" s="1336">
        <v>15503</v>
      </c>
      <c r="H74" s="1336">
        <v>15504</v>
      </c>
      <c r="I74" s="1359"/>
      <c r="J74" s="1359"/>
      <c r="K74" s="1359"/>
      <c r="L74" s="1359"/>
      <c r="M74" s="1336">
        <v>15509</v>
      </c>
      <c r="N74" s="1336">
        <v>15510</v>
      </c>
      <c r="O74" s="267"/>
      <c r="P74" s="1336">
        <v>15511</v>
      </c>
      <c r="Q74" s="1359"/>
      <c r="R74" s="1336">
        <v>15512</v>
      </c>
      <c r="S74" s="1336">
        <v>15513</v>
      </c>
      <c r="T74" s="1336">
        <v>15514</v>
      </c>
      <c r="U74" s="1359"/>
      <c r="V74" s="1359"/>
      <c r="W74" s="1359"/>
      <c r="X74" s="1359"/>
      <c r="Y74" s="267"/>
      <c r="Z74" s="1336">
        <v>15519</v>
      </c>
    </row>
    <row r="75" spans="1:26" customFormat="1" ht="23.25" x14ac:dyDescent="0.25">
      <c r="A75" s="971" t="s">
        <v>387</v>
      </c>
      <c r="B75" s="1336">
        <v>15520</v>
      </c>
      <c r="C75" s="267"/>
      <c r="D75" s="1336">
        <v>15521</v>
      </c>
      <c r="E75" s="1359"/>
      <c r="F75" s="1336">
        <v>15522</v>
      </c>
      <c r="G75" s="1336">
        <v>15523</v>
      </c>
      <c r="H75" s="1336">
        <v>15524</v>
      </c>
      <c r="I75" s="1359"/>
      <c r="J75" s="1359"/>
      <c r="K75" s="1359"/>
      <c r="L75" s="1359"/>
      <c r="M75" s="1336">
        <v>15529</v>
      </c>
      <c r="N75" s="1336">
        <v>15530</v>
      </c>
      <c r="O75" s="267"/>
      <c r="P75" s="1336">
        <v>15531</v>
      </c>
      <c r="Q75" s="1359"/>
      <c r="R75" s="1336">
        <v>15532</v>
      </c>
      <c r="S75" s="1336">
        <v>15533</v>
      </c>
      <c r="T75" s="1336">
        <v>15534</v>
      </c>
      <c r="U75" s="1359"/>
      <c r="V75" s="1359"/>
      <c r="W75" s="1359"/>
      <c r="X75" s="1359"/>
      <c r="Y75" s="267"/>
      <c r="Z75" s="1336">
        <v>15539</v>
      </c>
    </row>
    <row r="76" spans="1:26" customFormat="1" ht="23.25" x14ac:dyDescent="0.25">
      <c r="A76" s="971" t="s">
        <v>388</v>
      </c>
      <c r="B76" s="1336">
        <v>15540</v>
      </c>
      <c r="C76" s="267"/>
      <c r="D76" s="1336">
        <v>15541</v>
      </c>
      <c r="E76" s="1359"/>
      <c r="F76" s="1336">
        <v>15542</v>
      </c>
      <c r="G76" s="1336">
        <v>15543</v>
      </c>
      <c r="H76" s="1336">
        <v>15544</v>
      </c>
      <c r="I76" s="1359"/>
      <c r="J76" s="1359"/>
      <c r="K76" s="1359"/>
      <c r="L76" s="1359"/>
      <c r="M76" s="1336">
        <v>15549</v>
      </c>
      <c r="N76" s="1336">
        <v>15550</v>
      </c>
      <c r="O76" s="267"/>
      <c r="P76" s="1336">
        <v>15551</v>
      </c>
      <c r="Q76" s="1359"/>
      <c r="R76" s="1336">
        <v>15552</v>
      </c>
      <c r="S76" s="1336">
        <v>15553</v>
      </c>
      <c r="T76" s="1336">
        <v>15554</v>
      </c>
      <c r="U76" s="1359"/>
      <c r="V76" s="1359"/>
      <c r="W76" s="1359"/>
      <c r="X76" s="1359"/>
      <c r="Y76" s="267"/>
      <c r="Z76" s="1336">
        <v>15559</v>
      </c>
    </row>
    <row r="77" spans="1:26" customFormat="1" ht="15" x14ac:dyDescent="0.25">
      <c r="A77" s="89" t="s">
        <v>331</v>
      </c>
      <c r="B77" s="1336">
        <v>15560</v>
      </c>
      <c r="C77" s="267"/>
      <c r="D77" s="1336">
        <v>15561</v>
      </c>
      <c r="E77" s="1359"/>
      <c r="F77" s="1336">
        <v>15562</v>
      </c>
      <c r="G77" s="1336">
        <v>15563</v>
      </c>
      <c r="H77" s="1336">
        <v>15564</v>
      </c>
      <c r="I77" s="1359"/>
      <c r="J77" s="1359"/>
      <c r="K77" s="1359"/>
      <c r="L77" s="1359"/>
      <c r="M77" s="1336">
        <v>15569</v>
      </c>
      <c r="N77" s="1336">
        <v>15570</v>
      </c>
      <c r="O77" s="267"/>
      <c r="P77" s="1336">
        <v>15571</v>
      </c>
      <c r="Q77" s="1359"/>
      <c r="R77" s="1336">
        <v>15572</v>
      </c>
      <c r="S77" s="1336">
        <v>15573</v>
      </c>
      <c r="T77" s="1336">
        <v>15574</v>
      </c>
      <c r="U77" s="1359"/>
      <c r="V77" s="1359"/>
      <c r="W77" s="1359"/>
      <c r="X77" s="1359"/>
      <c r="Y77" s="267"/>
      <c r="Z77" s="1336">
        <v>15579</v>
      </c>
    </row>
    <row r="78" spans="1:26" customFormat="1" ht="15" x14ac:dyDescent="0.25">
      <c r="A78" s="89" t="s">
        <v>332</v>
      </c>
      <c r="B78" s="1336">
        <v>15580</v>
      </c>
      <c r="C78" s="267"/>
      <c r="D78" s="1336">
        <v>15581</v>
      </c>
      <c r="E78" s="1359"/>
      <c r="F78" s="1336">
        <v>15582</v>
      </c>
      <c r="G78" s="1336">
        <v>15583</v>
      </c>
      <c r="H78" s="1336">
        <v>15584</v>
      </c>
      <c r="I78" s="1359"/>
      <c r="J78" s="1359"/>
      <c r="K78" s="1359"/>
      <c r="L78" s="1359"/>
      <c r="M78" s="1336">
        <v>15589</v>
      </c>
      <c r="N78" s="1336">
        <v>15590</v>
      </c>
      <c r="O78" s="267"/>
      <c r="P78" s="1336">
        <v>15591</v>
      </c>
      <c r="Q78" s="1359"/>
      <c r="R78" s="1336">
        <v>15592</v>
      </c>
      <c r="S78" s="1336">
        <v>15593</v>
      </c>
      <c r="T78" s="1336">
        <v>15594</v>
      </c>
      <c r="U78" s="1359"/>
      <c r="V78" s="1359"/>
      <c r="W78" s="1359"/>
      <c r="X78" s="1359"/>
      <c r="Y78" s="267"/>
      <c r="Z78" s="1336">
        <v>15599</v>
      </c>
    </row>
    <row r="79" spans="1:26" customFormat="1" ht="15" x14ac:dyDescent="0.25">
      <c r="A79" s="247" t="s">
        <v>333</v>
      </c>
      <c r="B79" s="1336">
        <v>15600</v>
      </c>
      <c r="C79" s="267"/>
      <c r="D79" s="1336">
        <v>15601</v>
      </c>
      <c r="E79" s="1359"/>
      <c r="F79" s="1336">
        <v>15602</v>
      </c>
      <c r="G79" s="1336">
        <v>15603</v>
      </c>
      <c r="H79" s="1336">
        <v>15604</v>
      </c>
      <c r="I79" s="1359"/>
      <c r="J79" s="1359"/>
      <c r="K79" s="1359"/>
      <c r="L79" s="1359"/>
      <c r="M79" s="1336">
        <v>15609</v>
      </c>
      <c r="N79" s="1336">
        <v>15610</v>
      </c>
      <c r="O79" s="267"/>
      <c r="P79" s="1336">
        <v>15611</v>
      </c>
      <c r="Q79" s="1359"/>
      <c r="R79" s="1336">
        <v>15612</v>
      </c>
      <c r="S79" s="1336">
        <v>15613</v>
      </c>
      <c r="T79" s="1336">
        <v>15614</v>
      </c>
      <c r="U79" s="1359"/>
      <c r="V79" s="1359"/>
      <c r="W79" s="1359"/>
      <c r="X79" s="1359"/>
      <c r="Y79" s="267"/>
      <c r="Z79" s="1336">
        <v>15619</v>
      </c>
    </row>
    <row r="80" spans="1:26" customFormat="1" ht="15" x14ac:dyDescent="0.25">
      <c r="A80" s="89" t="s">
        <v>107</v>
      </c>
      <c r="B80" s="1359"/>
      <c r="C80" s="269"/>
      <c r="D80" s="1359"/>
      <c r="E80" s="1359"/>
      <c r="F80" s="1359"/>
      <c r="G80" s="1359"/>
      <c r="H80" s="1359"/>
      <c r="I80" s="1359"/>
      <c r="J80" s="1359"/>
      <c r="K80" s="1359"/>
      <c r="L80" s="1359"/>
      <c r="M80" s="1359"/>
      <c r="N80" s="1359"/>
      <c r="O80" s="269"/>
      <c r="P80" s="1359"/>
      <c r="Q80" s="1359"/>
      <c r="R80" s="1359"/>
      <c r="S80" s="1359"/>
      <c r="T80" s="1359"/>
      <c r="U80" s="1359"/>
      <c r="V80" s="1359"/>
      <c r="W80" s="1359"/>
      <c r="X80" s="1359"/>
      <c r="Y80" s="269"/>
      <c r="Z80" s="1359"/>
    </row>
    <row r="81" spans="1:27" customFormat="1" ht="15" x14ac:dyDescent="0.25">
      <c r="A81" s="89" t="s">
        <v>108</v>
      </c>
      <c r="B81" s="1359"/>
      <c r="C81" s="269"/>
      <c r="D81" s="1359"/>
      <c r="E81" s="1359"/>
      <c r="F81" s="1359"/>
      <c r="G81" s="1359"/>
      <c r="H81" s="1359"/>
      <c r="I81" s="1359"/>
      <c r="J81" s="1359"/>
      <c r="K81" s="1359"/>
      <c r="L81" s="1359"/>
      <c r="M81" s="1359"/>
      <c r="N81" s="1359"/>
      <c r="O81" s="269"/>
      <c r="P81" s="1359"/>
      <c r="Q81" s="1359"/>
      <c r="R81" s="1359"/>
      <c r="S81" s="1359"/>
      <c r="T81" s="1359"/>
      <c r="U81" s="1359"/>
      <c r="V81" s="1359"/>
      <c r="W81" s="1359"/>
      <c r="X81" s="1359"/>
      <c r="Y81" s="269"/>
      <c r="Z81" s="1359"/>
    </row>
    <row r="82" spans="1:27" x14ac:dyDescent="0.2">
      <c r="A82" s="219" t="s">
        <v>343</v>
      </c>
      <c r="B82" s="1336">
        <v>15660</v>
      </c>
      <c r="C82" s="267"/>
      <c r="D82" s="1336">
        <v>15661</v>
      </c>
      <c r="E82" s="1359"/>
      <c r="F82" s="1336">
        <v>15662</v>
      </c>
      <c r="G82" s="1336">
        <v>15663</v>
      </c>
      <c r="H82" s="1336">
        <v>15664</v>
      </c>
      <c r="I82" s="1359"/>
      <c r="J82" s="1359"/>
      <c r="K82" s="1359"/>
      <c r="L82" s="1359"/>
      <c r="M82" s="1336">
        <v>15669</v>
      </c>
      <c r="N82" s="1336">
        <v>15670</v>
      </c>
      <c r="O82" s="267"/>
      <c r="P82" s="1336">
        <v>15671</v>
      </c>
      <c r="Q82" s="1359"/>
      <c r="R82" s="1336">
        <v>15672</v>
      </c>
      <c r="S82" s="1336">
        <v>15673</v>
      </c>
      <c r="T82" s="1336">
        <v>15674</v>
      </c>
      <c r="U82" s="1359"/>
      <c r="V82" s="1359"/>
      <c r="W82" s="1359"/>
      <c r="X82" s="1359"/>
      <c r="Y82" s="267"/>
      <c r="Z82" s="1336">
        <v>15679</v>
      </c>
    </row>
    <row r="83" spans="1:27" x14ac:dyDescent="0.2">
      <c r="A83" s="69" t="s">
        <v>606</v>
      </c>
      <c r="B83" s="1336">
        <v>15680</v>
      </c>
      <c r="C83" s="267"/>
      <c r="D83" s="1336">
        <v>15681</v>
      </c>
      <c r="E83" s="1359"/>
      <c r="F83" s="1336">
        <v>15682</v>
      </c>
      <c r="G83" s="1336">
        <v>15683</v>
      </c>
      <c r="H83" s="1336">
        <v>15684</v>
      </c>
      <c r="I83" s="1359"/>
      <c r="J83" s="1359"/>
      <c r="K83" s="1359"/>
      <c r="L83" s="1359"/>
      <c r="M83" s="1336">
        <v>15689</v>
      </c>
      <c r="N83" s="1336">
        <v>15690</v>
      </c>
      <c r="O83" s="267"/>
      <c r="P83" s="1336">
        <v>15691</v>
      </c>
      <c r="Q83" s="1359"/>
      <c r="R83" s="1336">
        <v>15692</v>
      </c>
      <c r="S83" s="1336">
        <v>15693</v>
      </c>
      <c r="T83" s="1336">
        <v>15694</v>
      </c>
      <c r="U83" s="1359"/>
      <c r="V83" s="1359"/>
      <c r="W83" s="1359"/>
      <c r="X83" s="1359"/>
      <c r="Y83" s="267"/>
      <c r="Z83" s="1336">
        <v>15699</v>
      </c>
    </row>
    <row r="84" spans="1:27" ht="25.5" customHeight="1" x14ac:dyDescent="0.2">
      <c r="A84" s="144"/>
      <c r="B84" s="145"/>
      <c r="C84" s="143"/>
      <c r="D84" s="145"/>
      <c r="E84" s="146"/>
      <c r="F84" s="145"/>
      <c r="G84" s="145"/>
      <c r="H84" s="143"/>
      <c r="I84" s="143"/>
      <c r="J84" s="143"/>
      <c r="K84" s="143"/>
      <c r="L84" s="143"/>
      <c r="M84" s="145"/>
      <c r="N84" s="143"/>
      <c r="O84" s="143"/>
      <c r="P84" s="147"/>
      <c r="Q84" s="147"/>
      <c r="R84" s="147"/>
      <c r="S84" s="147"/>
      <c r="T84" s="143"/>
      <c r="U84" s="143"/>
      <c r="V84" s="143"/>
      <c r="W84" s="143"/>
      <c r="X84" s="143"/>
      <c r="Y84" s="143"/>
      <c r="Z84" s="145"/>
    </row>
    <row r="85" spans="1:27" ht="12.75" customHeight="1" x14ac:dyDescent="0.2">
      <c r="A85" s="69" t="s">
        <v>607</v>
      </c>
      <c r="B85" s="1336">
        <v>15700</v>
      </c>
      <c r="C85" s="267"/>
      <c r="D85" s="1336">
        <v>15701</v>
      </c>
      <c r="E85" s="1359"/>
      <c r="F85" s="1336">
        <v>15702</v>
      </c>
      <c r="G85" s="1336">
        <v>15703</v>
      </c>
      <c r="H85" s="1336">
        <v>15704</v>
      </c>
      <c r="I85" s="1336">
        <v>15705</v>
      </c>
      <c r="J85" s="1336">
        <v>15706</v>
      </c>
      <c r="K85" s="1336">
        <v>15707</v>
      </c>
      <c r="L85" s="1336">
        <v>15708</v>
      </c>
      <c r="M85" s="1336">
        <v>15709</v>
      </c>
      <c r="N85" s="1336">
        <v>15710</v>
      </c>
      <c r="O85" s="143"/>
      <c r="P85" s="1336">
        <v>15711</v>
      </c>
      <c r="Q85" s="1359"/>
      <c r="R85" s="1336">
        <v>15712</v>
      </c>
      <c r="S85" s="1336">
        <v>15713</v>
      </c>
      <c r="T85" s="1336">
        <v>15714</v>
      </c>
      <c r="U85" s="1336">
        <v>15715</v>
      </c>
      <c r="V85" s="1336">
        <v>15716</v>
      </c>
      <c r="W85" s="1336">
        <v>15717</v>
      </c>
      <c r="X85" s="1336">
        <v>15718</v>
      </c>
      <c r="Y85" s="143"/>
      <c r="Z85" s="1336">
        <v>15719</v>
      </c>
    </row>
    <row r="86" spans="1:27" ht="33.75" x14ac:dyDescent="0.2">
      <c r="A86" s="970" t="s">
        <v>608</v>
      </c>
      <c r="B86" s="148"/>
      <c r="M86" s="148"/>
      <c r="P86" s="149"/>
      <c r="Q86" s="150"/>
      <c r="R86" s="149"/>
      <c r="S86" s="149"/>
      <c r="Z86" s="151"/>
    </row>
    <row r="87" spans="1:27" ht="23.25" x14ac:dyDescent="0.25">
      <c r="A87" s="298" t="s">
        <v>609</v>
      </c>
      <c r="B87" s="13"/>
      <c r="C87" s="13"/>
      <c r="H87" s="13"/>
      <c r="I87" s="13"/>
      <c r="J87" s="13"/>
      <c r="K87" s="13"/>
      <c r="L87" s="13"/>
      <c r="M87" s="13"/>
      <c r="N87" s="13"/>
      <c r="O87" s="13"/>
      <c r="P87" s="152"/>
      <c r="Q87" s="152"/>
      <c r="R87" s="152"/>
      <c r="S87" s="152"/>
      <c r="T87" s="13"/>
      <c r="U87" s="13"/>
      <c r="V87" s="13"/>
      <c r="W87" s="13"/>
      <c r="X87" s="13"/>
      <c r="Y87" s="13"/>
      <c r="Z87" s="13"/>
      <c r="AA87" s="13"/>
    </row>
    <row r="88" spans="1:27" ht="14.25" customHeight="1" x14ac:dyDescent="0.25">
      <c r="A88" s="144"/>
      <c r="B88" s="13"/>
      <c r="C88" s="13"/>
      <c r="H88" s="13"/>
      <c r="I88" s="13"/>
      <c r="J88" s="13"/>
      <c r="K88" s="13"/>
      <c r="L88" s="13"/>
      <c r="M88" s="13"/>
      <c r="N88" s="13"/>
      <c r="O88" s="13"/>
      <c r="P88" s="152"/>
      <c r="Q88" s="152"/>
      <c r="R88" s="152"/>
      <c r="S88" s="152"/>
      <c r="T88" s="13"/>
      <c r="U88" s="13"/>
      <c r="V88" s="13"/>
      <c r="W88" s="13"/>
      <c r="X88" s="13"/>
      <c r="Y88" s="13"/>
      <c r="Z88" s="13"/>
      <c r="AA88" s="13"/>
    </row>
  </sheetData>
  <mergeCells count="8">
    <mergeCell ref="A2:C2"/>
    <mergeCell ref="Z4:Z5"/>
    <mergeCell ref="N4:N5"/>
    <mergeCell ref="D4:H4"/>
    <mergeCell ref="I4:L4"/>
    <mergeCell ref="M4:M5"/>
    <mergeCell ref="P4:T4"/>
    <mergeCell ref="U4:X4"/>
  </mergeCells>
  <hyperlinks>
    <hyperlink ref="A2:C2" location="'Liste tableaux'!A1" display="Retour à la liste des tableaux" xr:uid="{12024903-E914-4165-8E29-B46C26611743}"/>
  </hyperlinks>
  <pageMargins left="0.7" right="0.7" top="0.75" bottom="0.75" header="0.3" footer="0.3"/>
  <headerFooter>
    <oddHeader>&amp;R&amp;"Calibri"&amp;10&amp;K000000 Protected B - Internal / Protégé B - Interne&amp;1#_x000D_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2BC28-A510-46FE-BFD1-A1ED61D2E3B3}">
  <sheetPr codeName="Feuil11"/>
  <dimension ref="A1:Q73"/>
  <sheetViews>
    <sheetView showGridLines="0" topLeftCell="A4" workbookViewId="0">
      <selection activeCell="H4" sqref="H4:H5"/>
    </sheetView>
  </sheetViews>
  <sheetFormatPr defaultColWidth="9.140625" defaultRowHeight="12.75" x14ac:dyDescent="0.2"/>
  <cols>
    <col min="1" max="1" width="3.5703125" style="1" customWidth="1"/>
    <col min="2" max="2" width="16" style="1" customWidth="1"/>
    <col min="3" max="3" width="12.5703125" style="1" customWidth="1"/>
    <col min="4" max="4" width="20.5703125" style="1" customWidth="1"/>
    <col min="5" max="8" width="10.5703125" style="1" customWidth="1"/>
    <col min="9" max="9" width="13.42578125" style="1" customWidth="1"/>
    <col min="10" max="10" width="3" style="1" customWidth="1"/>
    <col min="11" max="256" width="9.140625" style="1"/>
    <col min="257" max="257" width="3.5703125" style="1" customWidth="1"/>
    <col min="258" max="258" width="16" style="1" customWidth="1"/>
    <col min="259" max="259" width="12.5703125" style="1" customWidth="1"/>
    <col min="260" max="260" width="20.5703125" style="1" customWidth="1"/>
    <col min="261" max="264" width="10.5703125" style="1" customWidth="1"/>
    <col min="265" max="265" width="13.42578125" style="1" customWidth="1"/>
    <col min="266" max="266" width="3" style="1" customWidth="1"/>
    <col min="267" max="512" width="9.140625" style="1"/>
    <col min="513" max="513" width="3.5703125" style="1" customWidth="1"/>
    <col min="514" max="514" width="16" style="1" customWidth="1"/>
    <col min="515" max="515" width="12.5703125" style="1" customWidth="1"/>
    <col min="516" max="516" width="20.5703125" style="1" customWidth="1"/>
    <col min="517" max="520" width="10.5703125" style="1" customWidth="1"/>
    <col min="521" max="521" width="13.42578125" style="1" customWidth="1"/>
    <col min="522" max="522" width="3" style="1" customWidth="1"/>
    <col min="523" max="768" width="9.140625" style="1"/>
    <col min="769" max="769" width="3.5703125" style="1" customWidth="1"/>
    <col min="770" max="770" width="16" style="1" customWidth="1"/>
    <col min="771" max="771" width="12.5703125" style="1" customWidth="1"/>
    <col min="772" max="772" width="20.5703125" style="1" customWidth="1"/>
    <col min="773" max="776" width="10.5703125" style="1" customWidth="1"/>
    <col min="777" max="777" width="13.42578125" style="1" customWidth="1"/>
    <col min="778" max="778" width="3" style="1" customWidth="1"/>
    <col min="779" max="1024" width="9.140625" style="1"/>
    <col min="1025" max="1025" width="3.5703125" style="1" customWidth="1"/>
    <col min="1026" max="1026" width="16" style="1" customWidth="1"/>
    <col min="1027" max="1027" width="12.5703125" style="1" customWidth="1"/>
    <col min="1028" max="1028" width="20.5703125" style="1" customWidth="1"/>
    <col min="1029" max="1032" width="10.5703125" style="1" customWidth="1"/>
    <col min="1033" max="1033" width="13.42578125" style="1" customWidth="1"/>
    <col min="1034" max="1034" width="3" style="1" customWidth="1"/>
    <col min="1035" max="1280" width="9.140625" style="1"/>
    <col min="1281" max="1281" width="3.5703125" style="1" customWidth="1"/>
    <col min="1282" max="1282" width="16" style="1" customWidth="1"/>
    <col min="1283" max="1283" width="12.5703125" style="1" customWidth="1"/>
    <col min="1284" max="1284" width="20.5703125" style="1" customWidth="1"/>
    <col min="1285" max="1288" width="10.5703125" style="1" customWidth="1"/>
    <col min="1289" max="1289" width="13.42578125" style="1" customWidth="1"/>
    <col min="1290" max="1290" width="3" style="1" customWidth="1"/>
    <col min="1291" max="1536" width="9.140625" style="1"/>
    <col min="1537" max="1537" width="3.5703125" style="1" customWidth="1"/>
    <col min="1538" max="1538" width="16" style="1" customWidth="1"/>
    <col min="1539" max="1539" width="12.5703125" style="1" customWidth="1"/>
    <col min="1540" max="1540" width="20.5703125" style="1" customWidth="1"/>
    <col min="1541" max="1544" width="10.5703125" style="1" customWidth="1"/>
    <col min="1545" max="1545" width="13.42578125" style="1" customWidth="1"/>
    <col min="1546" max="1546" width="3" style="1" customWidth="1"/>
    <col min="1547" max="1792" width="9.140625" style="1"/>
    <col min="1793" max="1793" width="3.5703125" style="1" customWidth="1"/>
    <col min="1794" max="1794" width="16" style="1" customWidth="1"/>
    <col min="1795" max="1795" width="12.5703125" style="1" customWidth="1"/>
    <col min="1796" max="1796" width="20.5703125" style="1" customWidth="1"/>
    <col min="1797" max="1800" width="10.5703125" style="1" customWidth="1"/>
    <col min="1801" max="1801" width="13.42578125" style="1" customWidth="1"/>
    <col min="1802" max="1802" width="3" style="1" customWidth="1"/>
    <col min="1803" max="2048" width="9.140625" style="1"/>
    <col min="2049" max="2049" width="3.5703125" style="1" customWidth="1"/>
    <col min="2050" max="2050" width="16" style="1" customWidth="1"/>
    <col min="2051" max="2051" width="12.5703125" style="1" customWidth="1"/>
    <col min="2052" max="2052" width="20.5703125" style="1" customWidth="1"/>
    <col min="2053" max="2056" width="10.5703125" style="1" customWidth="1"/>
    <col min="2057" max="2057" width="13.42578125" style="1" customWidth="1"/>
    <col min="2058" max="2058" width="3" style="1" customWidth="1"/>
    <col min="2059" max="2304" width="9.140625" style="1"/>
    <col min="2305" max="2305" width="3.5703125" style="1" customWidth="1"/>
    <col min="2306" max="2306" width="16" style="1" customWidth="1"/>
    <col min="2307" max="2307" width="12.5703125" style="1" customWidth="1"/>
    <col min="2308" max="2308" width="20.5703125" style="1" customWidth="1"/>
    <col min="2309" max="2312" width="10.5703125" style="1" customWidth="1"/>
    <col min="2313" max="2313" width="13.42578125" style="1" customWidth="1"/>
    <col min="2314" max="2314" width="3" style="1" customWidth="1"/>
    <col min="2315" max="2560" width="9.140625" style="1"/>
    <col min="2561" max="2561" width="3.5703125" style="1" customWidth="1"/>
    <col min="2562" max="2562" width="16" style="1" customWidth="1"/>
    <col min="2563" max="2563" width="12.5703125" style="1" customWidth="1"/>
    <col min="2564" max="2564" width="20.5703125" style="1" customWidth="1"/>
    <col min="2565" max="2568" width="10.5703125" style="1" customWidth="1"/>
    <col min="2569" max="2569" width="13.42578125" style="1" customWidth="1"/>
    <col min="2570" max="2570" width="3" style="1" customWidth="1"/>
    <col min="2571" max="2816" width="9.140625" style="1"/>
    <col min="2817" max="2817" width="3.5703125" style="1" customWidth="1"/>
    <col min="2818" max="2818" width="16" style="1" customWidth="1"/>
    <col min="2819" max="2819" width="12.5703125" style="1" customWidth="1"/>
    <col min="2820" max="2820" width="20.5703125" style="1" customWidth="1"/>
    <col min="2821" max="2824" width="10.5703125" style="1" customWidth="1"/>
    <col min="2825" max="2825" width="13.42578125" style="1" customWidth="1"/>
    <col min="2826" max="2826" width="3" style="1" customWidth="1"/>
    <col min="2827" max="3072" width="9.140625" style="1"/>
    <col min="3073" max="3073" width="3.5703125" style="1" customWidth="1"/>
    <col min="3074" max="3074" width="16" style="1" customWidth="1"/>
    <col min="3075" max="3075" width="12.5703125" style="1" customWidth="1"/>
    <col min="3076" max="3076" width="20.5703125" style="1" customWidth="1"/>
    <col min="3077" max="3080" width="10.5703125" style="1" customWidth="1"/>
    <col min="3081" max="3081" width="13.42578125" style="1" customWidth="1"/>
    <col min="3082" max="3082" width="3" style="1" customWidth="1"/>
    <col min="3083" max="3328" width="9.140625" style="1"/>
    <col min="3329" max="3329" width="3.5703125" style="1" customWidth="1"/>
    <col min="3330" max="3330" width="16" style="1" customWidth="1"/>
    <col min="3331" max="3331" width="12.5703125" style="1" customWidth="1"/>
    <col min="3332" max="3332" width="20.5703125" style="1" customWidth="1"/>
    <col min="3333" max="3336" width="10.5703125" style="1" customWidth="1"/>
    <col min="3337" max="3337" width="13.42578125" style="1" customWidth="1"/>
    <col min="3338" max="3338" width="3" style="1" customWidth="1"/>
    <col min="3339" max="3584" width="9.140625" style="1"/>
    <col min="3585" max="3585" width="3.5703125" style="1" customWidth="1"/>
    <col min="3586" max="3586" width="16" style="1" customWidth="1"/>
    <col min="3587" max="3587" width="12.5703125" style="1" customWidth="1"/>
    <col min="3588" max="3588" width="20.5703125" style="1" customWidth="1"/>
    <col min="3589" max="3592" width="10.5703125" style="1" customWidth="1"/>
    <col min="3593" max="3593" width="13.42578125" style="1" customWidth="1"/>
    <col min="3594" max="3594" width="3" style="1" customWidth="1"/>
    <col min="3595" max="3840" width="9.140625" style="1"/>
    <col min="3841" max="3841" width="3.5703125" style="1" customWidth="1"/>
    <col min="3842" max="3842" width="16" style="1" customWidth="1"/>
    <col min="3843" max="3843" width="12.5703125" style="1" customWidth="1"/>
    <col min="3844" max="3844" width="20.5703125" style="1" customWidth="1"/>
    <col min="3845" max="3848" width="10.5703125" style="1" customWidth="1"/>
    <col min="3849" max="3849" width="13.42578125" style="1" customWidth="1"/>
    <col min="3850" max="3850" width="3" style="1" customWidth="1"/>
    <col min="3851" max="4096" width="9.140625" style="1"/>
    <col min="4097" max="4097" width="3.5703125" style="1" customWidth="1"/>
    <col min="4098" max="4098" width="16" style="1" customWidth="1"/>
    <col min="4099" max="4099" width="12.5703125" style="1" customWidth="1"/>
    <col min="4100" max="4100" width="20.5703125" style="1" customWidth="1"/>
    <col min="4101" max="4104" width="10.5703125" style="1" customWidth="1"/>
    <col min="4105" max="4105" width="13.42578125" style="1" customWidth="1"/>
    <col min="4106" max="4106" width="3" style="1" customWidth="1"/>
    <col min="4107" max="4352" width="9.140625" style="1"/>
    <col min="4353" max="4353" width="3.5703125" style="1" customWidth="1"/>
    <col min="4354" max="4354" width="16" style="1" customWidth="1"/>
    <col min="4355" max="4355" width="12.5703125" style="1" customWidth="1"/>
    <col min="4356" max="4356" width="20.5703125" style="1" customWidth="1"/>
    <col min="4357" max="4360" width="10.5703125" style="1" customWidth="1"/>
    <col min="4361" max="4361" width="13.42578125" style="1" customWidth="1"/>
    <col min="4362" max="4362" width="3" style="1" customWidth="1"/>
    <col min="4363" max="4608" width="9.140625" style="1"/>
    <col min="4609" max="4609" width="3.5703125" style="1" customWidth="1"/>
    <col min="4610" max="4610" width="16" style="1" customWidth="1"/>
    <col min="4611" max="4611" width="12.5703125" style="1" customWidth="1"/>
    <col min="4612" max="4612" width="20.5703125" style="1" customWidth="1"/>
    <col min="4613" max="4616" width="10.5703125" style="1" customWidth="1"/>
    <col min="4617" max="4617" width="13.42578125" style="1" customWidth="1"/>
    <col min="4618" max="4618" width="3" style="1" customWidth="1"/>
    <col min="4619" max="4864" width="9.140625" style="1"/>
    <col min="4865" max="4865" width="3.5703125" style="1" customWidth="1"/>
    <col min="4866" max="4866" width="16" style="1" customWidth="1"/>
    <col min="4867" max="4867" width="12.5703125" style="1" customWidth="1"/>
    <col min="4868" max="4868" width="20.5703125" style="1" customWidth="1"/>
    <col min="4869" max="4872" width="10.5703125" style="1" customWidth="1"/>
    <col min="4873" max="4873" width="13.42578125" style="1" customWidth="1"/>
    <col min="4874" max="4874" width="3" style="1" customWidth="1"/>
    <col min="4875" max="5120" width="9.140625" style="1"/>
    <col min="5121" max="5121" width="3.5703125" style="1" customWidth="1"/>
    <col min="5122" max="5122" width="16" style="1" customWidth="1"/>
    <col min="5123" max="5123" width="12.5703125" style="1" customWidth="1"/>
    <col min="5124" max="5124" width="20.5703125" style="1" customWidth="1"/>
    <col min="5125" max="5128" width="10.5703125" style="1" customWidth="1"/>
    <col min="5129" max="5129" width="13.42578125" style="1" customWidth="1"/>
    <col min="5130" max="5130" width="3" style="1" customWidth="1"/>
    <col min="5131" max="5376" width="9.140625" style="1"/>
    <col min="5377" max="5377" width="3.5703125" style="1" customWidth="1"/>
    <col min="5378" max="5378" width="16" style="1" customWidth="1"/>
    <col min="5379" max="5379" width="12.5703125" style="1" customWidth="1"/>
    <col min="5380" max="5380" width="20.5703125" style="1" customWidth="1"/>
    <col min="5381" max="5384" width="10.5703125" style="1" customWidth="1"/>
    <col min="5385" max="5385" width="13.42578125" style="1" customWidth="1"/>
    <col min="5386" max="5386" width="3" style="1" customWidth="1"/>
    <col min="5387" max="5632" width="9.140625" style="1"/>
    <col min="5633" max="5633" width="3.5703125" style="1" customWidth="1"/>
    <col min="5634" max="5634" width="16" style="1" customWidth="1"/>
    <col min="5635" max="5635" width="12.5703125" style="1" customWidth="1"/>
    <col min="5636" max="5636" width="20.5703125" style="1" customWidth="1"/>
    <col min="5637" max="5640" width="10.5703125" style="1" customWidth="1"/>
    <col min="5641" max="5641" width="13.42578125" style="1" customWidth="1"/>
    <col min="5642" max="5642" width="3" style="1" customWidth="1"/>
    <col min="5643" max="5888" width="9.140625" style="1"/>
    <col min="5889" max="5889" width="3.5703125" style="1" customWidth="1"/>
    <col min="5890" max="5890" width="16" style="1" customWidth="1"/>
    <col min="5891" max="5891" width="12.5703125" style="1" customWidth="1"/>
    <col min="5892" max="5892" width="20.5703125" style="1" customWidth="1"/>
    <col min="5893" max="5896" width="10.5703125" style="1" customWidth="1"/>
    <col min="5897" max="5897" width="13.42578125" style="1" customWidth="1"/>
    <col min="5898" max="5898" width="3" style="1" customWidth="1"/>
    <col min="5899" max="6144" width="9.140625" style="1"/>
    <col min="6145" max="6145" width="3.5703125" style="1" customWidth="1"/>
    <col min="6146" max="6146" width="16" style="1" customWidth="1"/>
    <col min="6147" max="6147" width="12.5703125" style="1" customWidth="1"/>
    <col min="6148" max="6148" width="20.5703125" style="1" customWidth="1"/>
    <col min="6149" max="6152" width="10.5703125" style="1" customWidth="1"/>
    <col min="6153" max="6153" width="13.42578125" style="1" customWidth="1"/>
    <col min="6154" max="6154" width="3" style="1" customWidth="1"/>
    <col min="6155" max="6400" width="9.140625" style="1"/>
    <col min="6401" max="6401" width="3.5703125" style="1" customWidth="1"/>
    <col min="6402" max="6402" width="16" style="1" customWidth="1"/>
    <col min="6403" max="6403" width="12.5703125" style="1" customWidth="1"/>
    <col min="6404" max="6404" width="20.5703125" style="1" customWidth="1"/>
    <col min="6405" max="6408" width="10.5703125" style="1" customWidth="1"/>
    <col min="6409" max="6409" width="13.42578125" style="1" customWidth="1"/>
    <col min="6410" max="6410" width="3" style="1" customWidth="1"/>
    <col min="6411" max="6656" width="9.140625" style="1"/>
    <col min="6657" max="6657" width="3.5703125" style="1" customWidth="1"/>
    <col min="6658" max="6658" width="16" style="1" customWidth="1"/>
    <col min="6659" max="6659" width="12.5703125" style="1" customWidth="1"/>
    <col min="6660" max="6660" width="20.5703125" style="1" customWidth="1"/>
    <col min="6661" max="6664" width="10.5703125" style="1" customWidth="1"/>
    <col min="6665" max="6665" width="13.42578125" style="1" customWidth="1"/>
    <col min="6666" max="6666" width="3" style="1" customWidth="1"/>
    <col min="6667" max="6912" width="9.140625" style="1"/>
    <col min="6913" max="6913" width="3.5703125" style="1" customWidth="1"/>
    <col min="6914" max="6914" width="16" style="1" customWidth="1"/>
    <col min="6915" max="6915" width="12.5703125" style="1" customWidth="1"/>
    <col min="6916" max="6916" width="20.5703125" style="1" customWidth="1"/>
    <col min="6917" max="6920" width="10.5703125" style="1" customWidth="1"/>
    <col min="6921" max="6921" width="13.42578125" style="1" customWidth="1"/>
    <col min="6922" max="6922" width="3" style="1" customWidth="1"/>
    <col min="6923" max="7168" width="9.140625" style="1"/>
    <col min="7169" max="7169" width="3.5703125" style="1" customWidth="1"/>
    <col min="7170" max="7170" width="16" style="1" customWidth="1"/>
    <col min="7171" max="7171" width="12.5703125" style="1" customWidth="1"/>
    <col min="7172" max="7172" width="20.5703125" style="1" customWidth="1"/>
    <col min="7173" max="7176" width="10.5703125" style="1" customWidth="1"/>
    <col min="7177" max="7177" width="13.42578125" style="1" customWidth="1"/>
    <col min="7178" max="7178" width="3" style="1" customWidth="1"/>
    <col min="7179" max="7424" width="9.140625" style="1"/>
    <col min="7425" max="7425" width="3.5703125" style="1" customWidth="1"/>
    <col min="7426" max="7426" width="16" style="1" customWidth="1"/>
    <col min="7427" max="7427" width="12.5703125" style="1" customWidth="1"/>
    <col min="7428" max="7428" width="20.5703125" style="1" customWidth="1"/>
    <col min="7429" max="7432" width="10.5703125" style="1" customWidth="1"/>
    <col min="7433" max="7433" width="13.42578125" style="1" customWidth="1"/>
    <col min="7434" max="7434" width="3" style="1" customWidth="1"/>
    <col min="7435" max="7680" width="9.140625" style="1"/>
    <col min="7681" max="7681" width="3.5703125" style="1" customWidth="1"/>
    <col min="7682" max="7682" width="16" style="1" customWidth="1"/>
    <col min="7683" max="7683" width="12.5703125" style="1" customWidth="1"/>
    <col min="7684" max="7684" width="20.5703125" style="1" customWidth="1"/>
    <col min="7685" max="7688" width="10.5703125" style="1" customWidth="1"/>
    <col min="7689" max="7689" width="13.42578125" style="1" customWidth="1"/>
    <col min="7690" max="7690" width="3" style="1" customWidth="1"/>
    <col min="7691" max="7936" width="9.140625" style="1"/>
    <col min="7937" max="7937" width="3.5703125" style="1" customWidth="1"/>
    <col min="7938" max="7938" width="16" style="1" customWidth="1"/>
    <col min="7939" max="7939" width="12.5703125" style="1" customWidth="1"/>
    <col min="7940" max="7940" width="20.5703125" style="1" customWidth="1"/>
    <col min="7941" max="7944" width="10.5703125" style="1" customWidth="1"/>
    <col min="7945" max="7945" width="13.42578125" style="1" customWidth="1"/>
    <col min="7946" max="7946" width="3" style="1" customWidth="1"/>
    <col min="7947" max="8192" width="9.140625" style="1"/>
    <col min="8193" max="8193" width="3.5703125" style="1" customWidth="1"/>
    <col min="8194" max="8194" width="16" style="1" customWidth="1"/>
    <col min="8195" max="8195" width="12.5703125" style="1" customWidth="1"/>
    <col min="8196" max="8196" width="20.5703125" style="1" customWidth="1"/>
    <col min="8197" max="8200" width="10.5703125" style="1" customWidth="1"/>
    <col min="8201" max="8201" width="13.42578125" style="1" customWidth="1"/>
    <col min="8202" max="8202" width="3" style="1" customWidth="1"/>
    <col min="8203" max="8448" width="9.140625" style="1"/>
    <col min="8449" max="8449" width="3.5703125" style="1" customWidth="1"/>
    <col min="8450" max="8450" width="16" style="1" customWidth="1"/>
    <col min="8451" max="8451" width="12.5703125" style="1" customWidth="1"/>
    <col min="8452" max="8452" width="20.5703125" style="1" customWidth="1"/>
    <col min="8453" max="8456" width="10.5703125" style="1" customWidth="1"/>
    <col min="8457" max="8457" width="13.42578125" style="1" customWidth="1"/>
    <col min="8458" max="8458" width="3" style="1" customWidth="1"/>
    <col min="8459" max="8704" width="9.140625" style="1"/>
    <col min="8705" max="8705" width="3.5703125" style="1" customWidth="1"/>
    <col min="8706" max="8706" width="16" style="1" customWidth="1"/>
    <col min="8707" max="8707" width="12.5703125" style="1" customWidth="1"/>
    <col min="8708" max="8708" width="20.5703125" style="1" customWidth="1"/>
    <col min="8709" max="8712" width="10.5703125" style="1" customWidth="1"/>
    <col min="8713" max="8713" width="13.42578125" style="1" customWidth="1"/>
    <col min="8714" max="8714" width="3" style="1" customWidth="1"/>
    <col min="8715" max="8960" width="9.140625" style="1"/>
    <col min="8961" max="8961" width="3.5703125" style="1" customWidth="1"/>
    <col min="8962" max="8962" width="16" style="1" customWidth="1"/>
    <col min="8963" max="8963" width="12.5703125" style="1" customWidth="1"/>
    <col min="8964" max="8964" width="20.5703125" style="1" customWidth="1"/>
    <col min="8965" max="8968" width="10.5703125" style="1" customWidth="1"/>
    <col min="8969" max="8969" width="13.42578125" style="1" customWidth="1"/>
    <col min="8970" max="8970" width="3" style="1" customWidth="1"/>
    <col min="8971" max="9216" width="9.140625" style="1"/>
    <col min="9217" max="9217" width="3.5703125" style="1" customWidth="1"/>
    <col min="9218" max="9218" width="16" style="1" customWidth="1"/>
    <col min="9219" max="9219" width="12.5703125" style="1" customWidth="1"/>
    <col min="9220" max="9220" width="20.5703125" style="1" customWidth="1"/>
    <col min="9221" max="9224" width="10.5703125" style="1" customWidth="1"/>
    <col min="9225" max="9225" width="13.42578125" style="1" customWidth="1"/>
    <col min="9226" max="9226" width="3" style="1" customWidth="1"/>
    <col min="9227" max="9472" width="9.140625" style="1"/>
    <col min="9473" max="9473" width="3.5703125" style="1" customWidth="1"/>
    <col min="9474" max="9474" width="16" style="1" customWidth="1"/>
    <col min="9475" max="9475" width="12.5703125" style="1" customWidth="1"/>
    <col min="9476" max="9476" width="20.5703125" style="1" customWidth="1"/>
    <col min="9477" max="9480" width="10.5703125" style="1" customWidth="1"/>
    <col min="9481" max="9481" width="13.42578125" style="1" customWidth="1"/>
    <col min="9482" max="9482" width="3" style="1" customWidth="1"/>
    <col min="9483" max="9728" width="9.140625" style="1"/>
    <col min="9729" max="9729" width="3.5703125" style="1" customWidth="1"/>
    <col min="9730" max="9730" width="16" style="1" customWidth="1"/>
    <col min="9731" max="9731" width="12.5703125" style="1" customWidth="1"/>
    <col min="9732" max="9732" width="20.5703125" style="1" customWidth="1"/>
    <col min="9733" max="9736" width="10.5703125" style="1" customWidth="1"/>
    <col min="9737" max="9737" width="13.42578125" style="1" customWidth="1"/>
    <col min="9738" max="9738" width="3" style="1" customWidth="1"/>
    <col min="9739" max="9984" width="9.140625" style="1"/>
    <col min="9985" max="9985" width="3.5703125" style="1" customWidth="1"/>
    <col min="9986" max="9986" width="16" style="1" customWidth="1"/>
    <col min="9987" max="9987" width="12.5703125" style="1" customWidth="1"/>
    <col min="9988" max="9988" width="20.5703125" style="1" customWidth="1"/>
    <col min="9989" max="9992" width="10.5703125" style="1" customWidth="1"/>
    <col min="9993" max="9993" width="13.42578125" style="1" customWidth="1"/>
    <col min="9994" max="9994" width="3" style="1" customWidth="1"/>
    <col min="9995" max="10240" width="9.140625" style="1"/>
    <col min="10241" max="10241" width="3.5703125" style="1" customWidth="1"/>
    <col min="10242" max="10242" width="16" style="1" customWidth="1"/>
    <col min="10243" max="10243" width="12.5703125" style="1" customWidth="1"/>
    <col min="10244" max="10244" width="20.5703125" style="1" customWidth="1"/>
    <col min="10245" max="10248" width="10.5703125" style="1" customWidth="1"/>
    <col min="10249" max="10249" width="13.42578125" style="1" customWidth="1"/>
    <col min="10250" max="10250" width="3" style="1" customWidth="1"/>
    <col min="10251" max="10496" width="9.140625" style="1"/>
    <col min="10497" max="10497" width="3.5703125" style="1" customWidth="1"/>
    <col min="10498" max="10498" width="16" style="1" customWidth="1"/>
    <col min="10499" max="10499" width="12.5703125" style="1" customWidth="1"/>
    <col min="10500" max="10500" width="20.5703125" style="1" customWidth="1"/>
    <col min="10501" max="10504" width="10.5703125" style="1" customWidth="1"/>
    <col min="10505" max="10505" width="13.42578125" style="1" customWidth="1"/>
    <col min="10506" max="10506" width="3" style="1" customWidth="1"/>
    <col min="10507" max="10752" width="9.140625" style="1"/>
    <col min="10753" max="10753" width="3.5703125" style="1" customWidth="1"/>
    <col min="10754" max="10754" width="16" style="1" customWidth="1"/>
    <col min="10755" max="10755" width="12.5703125" style="1" customWidth="1"/>
    <col min="10756" max="10756" width="20.5703125" style="1" customWidth="1"/>
    <col min="10757" max="10760" width="10.5703125" style="1" customWidth="1"/>
    <col min="10761" max="10761" width="13.42578125" style="1" customWidth="1"/>
    <col min="10762" max="10762" width="3" style="1" customWidth="1"/>
    <col min="10763" max="11008" width="9.140625" style="1"/>
    <col min="11009" max="11009" width="3.5703125" style="1" customWidth="1"/>
    <col min="11010" max="11010" width="16" style="1" customWidth="1"/>
    <col min="11011" max="11011" width="12.5703125" style="1" customWidth="1"/>
    <col min="11012" max="11012" width="20.5703125" style="1" customWidth="1"/>
    <col min="11013" max="11016" width="10.5703125" style="1" customWidth="1"/>
    <col min="11017" max="11017" width="13.42578125" style="1" customWidth="1"/>
    <col min="11018" max="11018" width="3" style="1" customWidth="1"/>
    <col min="11019" max="11264" width="9.140625" style="1"/>
    <col min="11265" max="11265" width="3.5703125" style="1" customWidth="1"/>
    <col min="11266" max="11266" width="16" style="1" customWidth="1"/>
    <col min="11267" max="11267" width="12.5703125" style="1" customWidth="1"/>
    <col min="11268" max="11268" width="20.5703125" style="1" customWidth="1"/>
    <col min="11269" max="11272" width="10.5703125" style="1" customWidth="1"/>
    <col min="11273" max="11273" width="13.42578125" style="1" customWidth="1"/>
    <col min="11274" max="11274" width="3" style="1" customWidth="1"/>
    <col min="11275" max="11520" width="9.140625" style="1"/>
    <col min="11521" max="11521" width="3.5703125" style="1" customWidth="1"/>
    <col min="11522" max="11522" width="16" style="1" customWidth="1"/>
    <col min="11523" max="11523" width="12.5703125" style="1" customWidth="1"/>
    <col min="11524" max="11524" width="20.5703125" style="1" customWidth="1"/>
    <col min="11525" max="11528" width="10.5703125" style="1" customWidth="1"/>
    <col min="11529" max="11529" width="13.42578125" style="1" customWidth="1"/>
    <col min="11530" max="11530" width="3" style="1" customWidth="1"/>
    <col min="11531" max="11776" width="9.140625" style="1"/>
    <col min="11777" max="11777" width="3.5703125" style="1" customWidth="1"/>
    <col min="11778" max="11778" width="16" style="1" customWidth="1"/>
    <col min="11779" max="11779" width="12.5703125" style="1" customWidth="1"/>
    <col min="11780" max="11780" width="20.5703125" style="1" customWidth="1"/>
    <col min="11781" max="11784" width="10.5703125" style="1" customWidth="1"/>
    <col min="11785" max="11785" width="13.42578125" style="1" customWidth="1"/>
    <col min="11786" max="11786" width="3" style="1" customWidth="1"/>
    <col min="11787" max="12032" width="9.140625" style="1"/>
    <col min="12033" max="12033" width="3.5703125" style="1" customWidth="1"/>
    <col min="12034" max="12034" width="16" style="1" customWidth="1"/>
    <col min="12035" max="12035" width="12.5703125" style="1" customWidth="1"/>
    <col min="12036" max="12036" width="20.5703125" style="1" customWidth="1"/>
    <col min="12037" max="12040" width="10.5703125" style="1" customWidth="1"/>
    <col min="12041" max="12041" width="13.42578125" style="1" customWidth="1"/>
    <col min="12042" max="12042" width="3" style="1" customWidth="1"/>
    <col min="12043" max="12288" width="9.140625" style="1"/>
    <col min="12289" max="12289" width="3.5703125" style="1" customWidth="1"/>
    <col min="12290" max="12290" width="16" style="1" customWidth="1"/>
    <col min="12291" max="12291" width="12.5703125" style="1" customWidth="1"/>
    <col min="12292" max="12292" width="20.5703125" style="1" customWidth="1"/>
    <col min="12293" max="12296" width="10.5703125" style="1" customWidth="1"/>
    <col min="12297" max="12297" width="13.42578125" style="1" customWidth="1"/>
    <col min="12298" max="12298" width="3" style="1" customWidth="1"/>
    <col min="12299" max="12544" width="9.140625" style="1"/>
    <col min="12545" max="12545" width="3.5703125" style="1" customWidth="1"/>
    <col min="12546" max="12546" width="16" style="1" customWidth="1"/>
    <col min="12547" max="12547" width="12.5703125" style="1" customWidth="1"/>
    <col min="12548" max="12548" width="20.5703125" style="1" customWidth="1"/>
    <col min="12549" max="12552" width="10.5703125" style="1" customWidth="1"/>
    <col min="12553" max="12553" width="13.42578125" style="1" customWidth="1"/>
    <col min="12554" max="12554" width="3" style="1" customWidth="1"/>
    <col min="12555" max="12800" width="9.140625" style="1"/>
    <col min="12801" max="12801" width="3.5703125" style="1" customWidth="1"/>
    <col min="12802" max="12802" width="16" style="1" customWidth="1"/>
    <col min="12803" max="12803" width="12.5703125" style="1" customWidth="1"/>
    <col min="12804" max="12804" width="20.5703125" style="1" customWidth="1"/>
    <col min="12805" max="12808" width="10.5703125" style="1" customWidth="1"/>
    <col min="12809" max="12809" width="13.42578125" style="1" customWidth="1"/>
    <col min="12810" max="12810" width="3" style="1" customWidth="1"/>
    <col min="12811" max="13056" width="9.140625" style="1"/>
    <col min="13057" max="13057" width="3.5703125" style="1" customWidth="1"/>
    <col min="13058" max="13058" width="16" style="1" customWidth="1"/>
    <col min="13059" max="13059" width="12.5703125" style="1" customWidth="1"/>
    <col min="13060" max="13060" width="20.5703125" style="1" customWidth="1"/>
    <col min="13061" max="13064" width="10.5703125" style="1" customWidth="1"/>
    <col min="13065" max="13065" width="13.42578125" style="1" customWidth="1"/>
    <col min="13066" max="13066" width="3" style="1" customWidth="1"/>
    <col min="13067" max="13312" width="9.140625" style="1"/>
    <col min="13313" max="13313" width="3.5703125" style="1" customWidth="1"/>
    <col min="13314" max="13314" width="16" style="1" customWidth="1"/>
    <col min="13315" max="13315" width="12.5703125" style="1" customWidth="1"/>
    <col min="13316" max="13316" width="20.5703125" style="1" customWidth="1"/>
    <col min="13317" max="13320" width="10.5703125" style="1" customWidth="1"/>
    <col min="13321" max="13321" width="13.42578125" style="1" customWidth="1"/>
    <col min="13322" max="13322" width="3" style="1" customWidth="1"/>
    <col min="13323" max="13568" width="9.140625" style="1"/>
    <col min="13569" max="13569" width="3.5703125" style="1" customWidth="1"/>
    <col min="13570" max="13570" width="16" style="1" customWidth="1"/>
    <col min="13571" max="13571" width="12.5703125" style="1" customWidth="1"/>
    <col min="13572" max="13572" width="20.5703125" style="1" customWidth="1"/>
    <col min="13573" max="13576" width="10.5703125" style="1" customWidth="1"/>
    <col min="13577" max="13577" width="13.42578125" style="1" customWidth="1"/>
    <col min="13578" max="13578" width="3" style="1" customWidth="1"/>
    <col min="13579" max="13824" width="9.140625" style="1"/>
    <col min="13825" max="13825" width="3.5703125" style="1" customWidth="1"/>
    <col min="13826" max="13826" width="16" style="1" customWidth="1"/>
    <col min="13827" max="13827" width="12.5703125" style="1" customWidth="1"/>
    <col min="13828" max="13828" width="20.5703125" style="1" customWidth="1"/>
    <col min="13829" max="13832" width="10.5703125" style="1" customWidth="1"/>
    <col min="13833" max="13833" width="13.42578125" style="1" customWidth="1"/>
    <col min="13834" max="13834" width="3" style="1" customWidth="1"/>
    <col min="13835" max="14080" width="9.140625" style="1"/>
    <col min="14081" max="14081" width="3.5703125" style="1" customWidth="1"/>
    <col min="14082" max="14082" width="16" style="1" customWidth="1"/>
    <col min="14083" max="14083" width="12.5703125" style="1" customWidth="1"/>
    <col min="14084" max="14084" width="20.5703125" style="1" customWidth="1"/>
    <col min="14085" max="14088" width="10.5703125" style="1" customWidth="1"/>
    <col min="14089" max="14089" width="13.42578125" style="1" customWidth="1"/>
    <col min="14090" max="14090" width="3" style="1" customWidth="1"/>
    <col min="14091" max="14336" width="9.140625" style="1"/>
    <col min="14337" max="14337" width="3.5703125" style="1" customWidth="1"/>
    <col min="14338" max="14338" width="16" style="1" customWidth="1"/>
    <col min="14339" max="14339" width="12.5703125" style="1" customWidth="1"/>
    <col min="14340" max="14340" width="20.5703125" style="1" customWidth="1"/>
    <col min="14341" max="14344" width="10.5703125" style="1" customWidth="1"/>
    <col min="14345" max="14345" width="13.42578125" style="1" customWidth="1"/>
    <col min="14346" max="14346" width="3" style="1" customWidth="1"/>
    <col min="14347" max="14592" width="9.140625" style="1"/>
    <col min="14593" max="14593" width="3.5703125" style="1" customWidth="1"/>
    <col min="14594" max="14594" width="16" style="1" customWidth="1"/>
    <col min="14595" max="14595" width="12.5703125" style="1" customWidth="1"/>
    <col min="14596" max="14596" width="20.5703125" style="1" customWidth="1"/>
    <col min="14597" max="14600" width="10.5703125" style="1" customWidth="1"/>
    <col min="14601" max="14601" width="13.42578125" style="1" customWidth="1"/>
    <col min="14602" max="14602" width="3" style="1" customWidth="1"/>
    <col min="14603" max="14848" width="9.140625" style="1"/>
    <col min="14849" max="14849" width="3.5703125" style="1" customWidth="1"/>
    <col min="14850" max="14850" width="16" style="1" customWidth="1"/>
    <col min="14851" max="14851" width="12.5703125" style="1" customWidth="1"/>
    <col min="14852" max="14852" width="20.5703125" style="1" customWidth="1"/>
    <col min="14853" max="14856" width="10.5703125" style="1" customWidth="1"/>
    <col min="14857" max="14857" width="13.42578125" style="1" customWidth="1"/>
    <col min="14858" max="14858" width="3" style="1" customWidth="1"/>
    <col min="14859" max="15104" width="9.140625" style="1"/>
    <col min="15105" max="15105" width="3.5703125" style="1" customWidth="1"/>
    <col min="15106" max="15106" width="16" style="1" customWidth="1"/>
    <col min="15107" max="15107" width="12.5703125" style="1" customWidth="1"/>
    <col min="15108" max="15108" width="20.5703125" style="1" customWidth="1"/>
    <col min="15109" max="15112" width="10.5703125" style="1" customWidth="1"/>
    <col min="15113" max="15113" width="13.42578125" style="1" customWidth="1"/>
    <col min="15114" max="15114" width="3" style="1" customWidth="1"/>
    <col min="15115" max="15360" width="9.140625" style="1"/>
    <col min="15361" max="15361" width="3.5703125" style="1" customWidth="1"/>
    <col min="15362" max="15362" width="16" style="1" customWidth="1"/>
    <col min="15363" max="15363" width="12.5703125" style="1" customWidth="1"/>
    <col min="15364" max="15364" width="20.5703125" style="1" customWidth="1"/>
    <col min="15365" max="15368" width="10.5703125" style="1" customWidth="1"/>
    <col min="15369" max="15369" width="13.42578125" style="1" customWidth="1"/>
    <col min="15370" max="15370" width="3" style="1" customWidth="1"/>
    <col min="15371" max="15616" width="9.140625" style="1"/>
    <col min="15617" max="15617" width="3.5703125" style="1" customWidth="1"/>
    <col min="15618" max="15618" width="16" style="1" customWidth="1"/>
    <col min="15619" max="15619" width="12.5703125" style="1" customWidth="1"/>
    <col min="15620" max="15620" width="20.5703125" style="1" customWidth="1"/>
    <col min="15621" max="15624" width="10.5703125" style="1" customWidth="1"/>
    <col min="15625" max="15625" width="13.42578125" style="1" customWidth="1"/>
    <col min="15626" max="15626" width="3" style="1" customWidth="1"/>
    <col min="15627" max="15872" width="9.140625" style="1"/>
    <col min="15873" max="15873" width="3.5703125" style="1" customWidth="1"/>
    <col min="15874" max="15874" width="16" style="1" customWidth="1"/>
    <col min="15875" max="15875" width="12.5703125" style="1" customWidth="1"/>
    <col min="15876" max="15876" width="20.5703125" style="1" customWidth="1"/>
    <col min="15877" max="15880" width="10.5703125" style="1" customWidth="1"/>
    <col min="15881" max="15881" width="13.42578125" style="1" customWidth="1"/>
    <col min="15882" max="15882" width="3" style="1" customWidth="1"/>
    <col min="15883" max="16128" width="9.140625" style="1"/>
    <col min="16129" max="16129" width="3.5703125" style="1" customWidth="1"/>
    <col min="16130" max="16130" width="16" style="1" customWidth="1"/>
    <col min="16131" max="16131" width="12.5703125" style="1" customWidth="1"/>
    <col min="16132" max="16132" width="20.5703125" style="1" customWidth="1"/>
    <col min="16133" max="16136" width="10.5703125" style="1" customWidth="1"/>
    <col min="16137" max="16137" width="13.42578125" style="1" customWidth="1"/>
    <col min="16138" max="16138" width="3" style="1" customWidth="1"/>
    <col min="16139" max="16384" width="9.140625" style="1"/>
  </cols>
  <sheetData>
    <row r="1" spans="1:17" ht="15.75" x14ac:dyDescent="0.25">
      <c r="A1" s="216" t="s">
        <v>610</v>
      </c>
    </row>
    <row r="2" spans="1:17" ht="15.75" x14ac:dyDescent="0.25">
      <c r="A2" s="1958" t="s">
        <v>145</v>
      </c>
      <c r="B2" s="1959"/>
      <c r="C2" s="1960"/>
      <c r="D2" s="39"/>
    </row>
    <row r="3" spans="1:17" ht="15" x14ac:dyDescent="0.2">
      <c r="A3" s="153" t="s">
        <v>146</v>
      </c>
      <c r="B3" s="154"/>
      <c r="C3" s="154"/>
      <c r="D3" s="39"/>
    </row>
    <row r="4" spans="1:17" ht="22.5" customHeight="1" x14ac:dyDescent="0.2">
      <c r="E4" s="1861" t="s">
        <v>611</v>
      </c>
      <c r="F4" s="1855"/>
      <c r="G4" s="1856"/>
      <c r="H4" s="1985" t="s">
        <v>612</v>
      </c>
      <c r="I4" s="1987" t="s">
        <v>613</v>
      </c>
    </row>
    <row r="5" spans="1:17" ht="45.75" customHeight="1" x14ac:dyDescent="0.2">
      <c r="A5" s="80" t="s">
        <v>614</v>
      </c>
      <c r="B5" s="8"/>
      <c r="C5" s="8"/>
      <c r="D5" s="8"/>
      <c r="E5" s="1387" t="s">
        <v>615</v>
      </c>
      <c r="F5" s="1387" t="s">
        <v>616</v>
      </c>
      <c r="G5" s="1387" t="s">
        <v>297</v>
      </c>
      <c r="H5" s="1986"/>
      <c r="I5" s="1988"/>
      <c r="J5" s="131"/>
    </row>
    <row r="6" spans="1:17" x14ac:dyDescent="0.2">
      <c r="A6" s="80"/>
      <c r="B6" s="8"/>
      <c r="C6" s="8"/>
      <c r="D6" s="8"/>
      <c r="E6" s="155" t="s">
        <v>299</v>
      </c>
      <c r="F6" s="155" t="s">
        <v>300</v>
      </c>
      <c r="G6" s="155" t="s">
        <v>617</v>
      </c>
      <c r="H6" s="155" t="s">
        <v>465</v>
      </c>
      <c r="I6" s="155" t="s">
        <v>618</v>
      </c>
      <c r="J6" s="155"/>
    </row>
    <row r="7" spans="1:17" x14ac:dyDescent="0.2">
      <c r="A7" s="8" t="s">
        <v>298</v>
      </c>
      <c r="B7" s="8"/>
      <c r="C7" s="8"/>
      <c r="D7" s="8"/>
      <c r="E7" s="8"/>
      <c r="F7" s="8"/>
      <c r="G7" s="131"/>
      <c r="H7" s="131"/>
      <c r="I7" s="131"/>
      <c r="J7" s="131"/>
    </row>
    <row r="8" spans="1:17" ht="12.75" customHeight="1" x14ac:dyDescent="0.2">
      <c r="A8" s="25" t="s">
        <v>619</v>
      </c>
      <c r="B8" s="8"/>
      <c r="C8" s="8"/>
      <c r="D8" s="8"/>
      <c r="E8" s="1356" t="s">
        <v>620</v>
      </c>
      <c r="F8" s="1356" t="s">
        <v>621</v>
      </c>
      <c r="G8" s="1356" t="s">
        <v>622</v>
      </c>
      <c r="H8" s="1356" t="s">
        <v>623</v>
      </c>
      <c r="I8" s="1356" t="s">
        <v>624</v>
      </c>
      <c r="J8" s="156"/>
    </row>
    <row r="9" spans="1:17" s="158" customFormat="1" ht="22.5" customHeight="1" x14ac:dyDescent="0.2">
      <c r="A9" s="1989" t="s">
        <v>625</v>
      </c>
      <c r="B9" s="1990"/>
      <c r="C9" s="1990"/>
      <c r="D9" s="1991"/>
      <c r="E9" s="1356" t="s">
        <v>626</v>
      </c>
      <c r="F9" s="1356" t="s">
        <v>627</v>
      </c>
      <c r="G9" s="1356" t="s">
        <v>628</v>
      </c>
      <c r="H9" s="1356" t="s">
        <v>629</v>
      </c>
      <c r="I9" s="1356" t="s">
        <v>630</v>
      </c>
      <c r="J9" s="157"/>
      <c r="K9" s="1"/>
      <c r="L9" s="1"/>
      <c r="M9" s="1"/>
      <c r="N9" s="1"/>
      <c r="O9" s="1"/>
      <c r="P9" s="1"/>
      <c r="Q9" s="1"/>
    </row>
    <row r="10" spans="1:17" ht="12.75" customHeight="1" x14ac:dyDescent="0.2">
      <c r="A10" s="219" t="s">
        <v>631</v>
      </c>
      <c r="B10" s="31"/>
      <c r="C10" s="8"/>
      <c r="D10" s="8"/>
      <c r="E10" s="1356" t="s">
        <v>632</v>
      </c>
      <c r="F10" s="1373"/>
      <c r="G10" s="1356" t="s">
        <v>633</v>
      </c>
      <c r="H10" s="1356" t="s">
        <v>634</v>
      </c>
      <c r="I10" s="1356" t="s">
        <v>635</v>
      </c>
      <c r="J10" s="156"/>
    </row>
    <row r="11" spans="1:17" ht="12.75" customHeight="1" x14ac:dyDescent="0.2">
      <c r="A11" s="219" t="s">
        <v>636</v>
      </c>
      <c r="B11" s="31"/>
      <c r="C11" s="8"/>
      <c r="D11" s="8"/>
      <c r="E11" s="1356" t="s">
        <v>637</v>
      </c>
      <c r="F11" s="1356" t="s">
        <v>638</v>
      </c>
      <c r="G11" s="1356" t="s">
        <v>639</v>
      </c>
      <c r="H11" s="1356" t="s">
        <v>640</v>
      </c>
      <c r="I11" s="1356" t="s">
        <v>641</v>
      </c>
      <c r="J11" s="156"/>
    </row>
    <row r="12" spans="1:17" ht="12.75" customHeight="1" x14ac:dyDescent="0.2">
      <c r="A12" s="219" t="s">
        <v>642</v>
      </c>
      <c r="B12" s="8"/>
      <c r="C12" s="8"/>
      <c r="D12" s="8"/>
      <c r="E12" s="1311">
        <v>10700</v>
      </c>
      <c r="F12" s="1373"/>
      <c r="G12" s="1311">
        <v>10701</v>
      </c>
      <c r="H12" s="1311">
        <v>10702</v>
      </c>
      <c r="I12" s="1311">
        <v>10703</v>
      </c>
      <c r="J12" s="156"/>
    </row>
    <row r="13" spans="1:17" ht="12.75" customHeight="1" x14ac:dyDescent="0.2">
      <c r="A13" s="219" t="s">
        <v>643</v>
      </c>
      <c r="B13" s="31"/>
      <c r="C13" s="31"/>
      <c r="D13" s="31"/>
      <c r="E13" s="1356" t="s">
        <v>644</v>
      </c>
      <c r="F13" s="1373"/>
      <c r="G13" s="1356" t="s">
        <v>645</v>
      </c>
      <c r="H13" s="1356" t="s">
        <v>646</v>
      </c>
      <c r="I13" s="1356" t="s">
        <v>647</v>
      </c>
      <c r="J13" s="156"/>
    </row>
    <row r="14" spans="1:17" s="158" customFormat="1" ht="12.75" customHeight="1" x14ac:dyDescent="0.2">
      <c r="A14" s="1992" t="s">
        <v>648</v>
      </c>
      <c r="B14" s="1993"/>
      <c r="C14" s="1993"/>
      <c r="D14" s="1994"/>
      <c r="E14" s="1356" t="s">
        <v>649</v>
      </c>
      <c r="F14" s="1356" t="s">
        <v>650</v>
      </c>
      <c r="G14" s="1356" t="s">
        <v>651</v>
      </c>
      <c r="H14" s="1401"/>
      <c r="I14" s="1356" t="s">
        <v>652</v>
      </c>
      <c r="J14" s="157"/>
    </row>
    <row r="15" spans="1:17" ht="12.75" customHeight="1" x14ac:dyDescent="0.2">
      <c r="A15" s="219" t="s">
        <v>344</v>
      </c>
      <c r="B15" s="31"/>
      <c r="C15" s="31"/>
      <c r="D15" s="31"/>
      <c r="E15" s="1356" t="s">
        <v>653</v>
      </c>
      <c r="F15" s="1356" t="s">
        <v>654</v>
      </c>
      <c r="G15" s="1356" t="s">
        <v>655</v>
      </c>
      <c r="H15" s="1356" t="s">
        <v>656</v>
      </c>
      <c r="I15" s="1356" t="s">
        <v>657</v>
      </c>
      <c r="J15" s="156"/>
    </row>
    <row r="16" spans="1:17" ht="26.25" customHeight="1" x14ac:dyDescent="0.2">
      <c r="A16" s="1992" t="s">
        <v>658</v>
      </c>
      <c r="B16" s="1993"/>
      <c r="C16" s="1993"/>
      <c r="D16" s="1994"/>
      <c r="E16" s="1373"/>
      <c r="F16" s="1356" t="s">
        <v>659</v>
      </c>
      <c r="G16" s="1356" t="s">
        <v>660</v>
      </c>
      <c r="H16" s="1373"/>
      <c r="I16" s="1356" t="s">
        <v>661</v>
      </c>
      <c r="J16" s="156"/>
    </row>
    <row r="17" spans="1:10" s="158" customFormat="1" ht="12.75" customHeight="1" x14ac:dyDescent="0.2">
      <c r="A17" s="1880" t="s">
        <v>662</v>
      </c>
      <c r="B17" s="1880"/>
      <c r="C17" s="1880"/>
      <c r="D17" s="1995"/>
      <c r="E17" s="1356" t="s">
        <v>663</v>
      </c>
      <c r="F17" s="1356" t="s">
        <v>664</v>
      </c>
      <c r="G17" s="1356" t="s">
        <v>665</v>
      </c>
      <c r="H17" s="1356" t="s">
        <v>666</v>
      </c>
      <c r="I17" s="1356" t="s">
        <v>667</v>
      </c>
      <c r="J17" s="157"/>
    </row>
    <row r="18" spans="1:10" ht="12.75" customHeight="1" x14ac:dyDescent="0.2">
      <c r="A18" s="219"/>
      <c r="B18" s="31"/>
      <c r="C18" s="31"/>
      <c r="D18" s="31"/>
      <c r="E18" s="8"/>
      <c r="F18" s="8"/>
      <c r="G18" s="1402"/>
      <c r="H18" s="1402"/>
      <c r="I18" s="1402"/>
      <c r="J18" s="8"/>
    </row>
    <row r="19" spans="1:10" ht="12.75" customHeight="1" x14ac:dyDescent="0.2">
      <c r="A19" s="50" t="s">
        <v>668</v>
      </c>
      <c r="B19" s="31"/>
      <c r="C19" s="31"/>
      <c r="D19" s="31"/>
      <c r="E19" s="8"/>
      <c r="F19" s="8"/>
      <c r="G19" s="8"/>
      <c r="H19" s="8"/>
      <c r="I19" s="159"/>
      <c r="J19" s="8"/>
    </row>
    <row r="20" spans="1:10" ht="12.75" customHeight="1" x14ac:dyDescent="0.2">
      <c r="A20" s="219" t="s">
        <v>669</v>
      </c>
      <c r="B20" s="31"/>
      <c r="C20" s="31"/>
      <c r="D20" s="31"/>
      <c r="E20" s="1356" t="s">
        <v>670</v>
      </c>
      <c r="F20" s="1372"/>
      <c r="G20" s="1356" t="s">
        <v>671</v>
      </c>
      <c r="H20" s="1372"/>
      <c r="I20" s="1356" t="s">
        <v>672</v>
      </c>
      <c r="J20" s="8"/>
    </row>
    <row r="21" spans="1:10" ht="12.75" customHeight="1" x14ac:dyDescent="0.2">
      <c r="A21" s="219" t="s">
        <v>673</v>
      </c>
      <c r="B21" s="31"/>
      <c r="C21" s="31"/>
      <c r="D21" s="31"/>
      <c r="E21" s="1356" t="s">
        <v>674</v>
      </c>
      <c r="F21" s="1356" t="s">
        <v>675</v>
      </c>
      <c r="G21" s="1356" t="s">
        <v>676</v>
      </c>
      <c r="H21" s="1372"/>
      <c r="I21" s="1356" t="s">
        <v>677</v>
      </c>
      <c r="J21" s="8"/>
    </row>
    <row r="22" spans="1:10" ht="12.75" customHeight="1" x14ac:dyDescent="0.2">
      <c r="A22" s="219" t="s">
        <v>678</v>
      </c>
      <c r="B22" s="31"/>
      <c r="C22" s="31"/>
      <c r="D22" s="31"/>
      <c r="E22" s="1356" t="s">
        <v>679</v>
      </c>
      <c r="F22" s="1356" t="s">
        <v>680</v>
      </c>
      <c r="G22" s="1356" t="s">
        <v>681</v>
      </c>
      <c r="H22" s="1372"/>
      <c r="I22" s="1356" t="s">
        <v>682</v>
      </c>
      <c r="J22" s="8"/>
    </row>
    <row r="23" spans="1:10" ht="12.75" customHeight="1" x14ac:dyDescent="0.2">
      <c r="A23" s="219" t="s">
        <v>683</v>
      </c>
      <c r="B23" s="31"/>
      <c r="C23" s="31"/>
      <c r="D23" s="31"/>
      <c r="E23" s="1356" t="s">
        <v>684</v>
      </c>
      <c r="F23" s="1356" t="s">
        <v>685</v>
      </c>
      <c r="G23" s="1356" t="s">
        <v>686</v>
      </c>
      <c r="H23" s="1372"/>
      <c r="I23" s="1356" t="s">
        <v>687</v>
      </c>
      <c r="J23" s="8"/>
    </row>
    <row r="24" spans="1:10" ht="12.75" customHeight="1" x14ac:dyDescent="0.2">
      <c r="A24" s="219" t="s">
        <v>688</v>
      </c>
      <c r="B24" s="31"/>
      <c r="C24" s="31"/>
      <c r="D24" s="31"/>
      <c r="E24" s="1356" t="s">
        <v>689</v>
      </c>
      <c r="F24" s="1372"/>
      <c r="G24" s="1356" t="s">
        <v>690</v>
      </c>
      <c r="H24" s="1372"/>
      <c r="I24" s="1356" t="s">
        <v>691</v>
      </c>
      <c r="J24" s="8"/>
    </row>
    <row r="25" spans="1:10" ht="12.75" customHeight="1" x14ac:dyDescent="0.2">
      <c r="A25" s="50" t="s">
        <v>692</v>
      </c>
      <c r="B25" s="31"/>
      <c r="C25" s="31"/>
      <c r="D25" s="31"/>
      <c r="E25" s="1356" t="s">
        <v>693</v>
      </c>
      <c r="F25" s="1356" t="s">
        <v>694</v>
      </c>
      <c r="G25" s="1356" t="s">
        <v>695</v>
      </c>
      <c r="H25" s="1372"/>
      <c r="I25" s="1356" t="s">
        <v>696</v>
      </c>
      <c r="J25" s="8"/>
    </row>
    <row r="26" spans="1:10" x14ac:dyDescent="0.2">
      <c r="A26" s="219"/>
      <c r="B26" s="31"/>
      <c r="C26" s="31"/>
      <c r="D26" s="31"/>
      <c r="E26" s="8"/>
      <c r="F26" s="8"/>
      <c r="G26" s="8"/>
      <c r="H26" s="8"/>
      <c r="I26" s="1402"/>
      <c r="J26" s="8"/>
    </row>
    <row r="27" spans="1:10" x14ac:dyDescent="0.2">
      <c r="A27" s="50" t="s">
        <v>697</v>
      </c>
      <c r="B27" s="31"/>
      <c r="C27" s="31"/>
      <c r="D27" s="31"/>
      <c r="E27" s="8"/>
      <c r="F27" s="8"/>
      <c r="G27" s="8"/>
      <c r="H27" s="8"/>
      <c r="I27" s="8"/>
      <c r="J27" s="8"/>
    </row>
    <row r="28" spans="1:10" ht="24" customHeight="1" x14ac:dyDescent="0.2">
      <c r="A28" s="31"/>
      <c r="B28" s="1880" t="s">
        <v>698</v>
      </c>
      <c r="C28" s="1880"/>
      <c r="D28" s="1995"/>
      <c r="E28" s="1372"/>
      <c r="F28" s="1356" t="s">
        <v>699</v>
      </c>
      <c r="G28" s="1356" t="s">
        <v>700</v>
      </c>
      <c r="H28" s="1403"/>
      <c r="I28" s="1356" t="s">
        <v>701</v>
      </c>
      <c r="J28" s="8"/>
    </row>
    <row r="29" spans="1:10" x14ac:dyDescent="0.2">
      <c r="A29" s="50" t="s">
        <v>702</v>
      </c>
      <c r="B29" s="31"/>
      <c r="C29" s="31"/>
      <c r="D29" s="31"/>
      <c r="E29" s="8"/>
      <c r="F29" s="8"/>
      <c r="G29" s="8"/>
      <c r="H29" s="8"/>
      <c r="I29" s="1402"/>
      <c r="J29" s="8"/>
    </row>
    <row r="30" spans="1:10" ht="24" customHeight="1" x14ac:dyDescent="0.2">
      <c r="A30" s="31"/>
      <c r="B30" s="1880" t="s">
        <v>703</v>
      </c>
      <c r="C30" s="1880"/>
      <c r="D30" s="1995"/>
      <c r="E30" s="1356" t="s">
        <v>704</v>
      </c>
      <c r="F30" s="1372"/>
      <c r="G30" s="1356" t="s">
        <v>705</v>
      </c>
      <c r="H30" s="1372"/>
      <c r="I30" s="1356" t="s">
        <v>706</v>
      </c>
      <c r="J30" s="8"/>
    </row>
    <row r="31" spans="1:10" x14ac:dyDescent="0.2">
      <c r="A31" s="219"/>
      <c r="B31" s="31"/>
      <c r="C31" s="31"/>
      <c r="D31" s="31"/>
      <c r="E31" s="8"/>
      <c r="F31" s="8"/>
      <c r="G31" s="8"/>
      <c r="H31" s="8"/>
      <c r="I31" s="8"/>
      <c r="J31" s="8"/>
    </row>
    <row r="32" spans="1:10" x14ac:dyDescent="0.2">
      <c r="A32" s="78" t="s">
        <v>707</v>
      </c>
      <c r="B32" s="31"/>
      <c r="C32" s="31"/>
      <c r="D32" s="31"/>
      <c r="E32" s="1356" t="s">
        <v>708</v>
      </c>
      <c r="F32" s="1356" t="s">
        <v>709</v>
      </c>
      <c r="G32" s="1356" t="s">
        <v>710</v>
      </c>
      <c r="H32" s="1356" t="s">
        <v>711</v>
      </c>
      <c r="I32" s="1356" t="s">
        <v>712</v>
      </c>
    </row>
    <row r="34" spans="1:10" x14ac:dyDescent="0.2">
      <c r="A34" s="26" t="s">
        <v>702</v>
      </c>
      <c r="B34" s="8"/>
      <c r="C34" s="8"/>
      <c r="D34" s="8"/>
      <c r="E34" s="160"/>
      <c r="F34" s="160"/>
      <c r="G34" s="160"/>
      <c r="H34" s="160"/>
      <c r="I34" s="160"/>
      <c r="J34" s="8"/>
    </row>
    <row r="35" spans="1:10" x14ac:dyDescent="0.2">
      <c r="A35" s="219" t="s">
        <v>713</v>
      </c>
      <c r="B35" s="31"/>
      <c r="C35" s="31"/>
      <c r="D35" s="31"/>
      <c r="E35" s="161"/>
      <c r="F35" s="161"/>
      <c r="G35" s="161"/>
      <c r="H35" s="161"/>
      <c r="I35" s="1311" t="s">
        <v>714</v>
      </c>
      <c r="J35" s="8"/>
    </row>
    <row r="36" spans="1:10" s="82" customFormat="1" x14ac:dyDescent="0.2">
      <c r="A36" s="219" t="s">
        <v>715</v>
      </c>
      <c r="B36" s="31"/>
      <c r="C36" s="31"/>
      <c r="D36" s="31"/>
      <c r="E36" s="161"/>
      <c r="F36" s="161"/>
      <c r="G36" s="161"/>
      <c r="H36" s="161"/>
      <c r="I36" s="1311" t="s">
        <v>716</v>
      </c>
      <c r="J36" s="31"/>
    </row>
    <row r="37" spans="1:10" x14ac:dyDescent="0.2">
      <c r="A37" s="162" t="s">
        <v>717</v>
      </c>
      <c r="B37" s="31"/>
      <c r="C37" s="31"/>
      <c r="D37" s="31"/>
      <c r="E37" s="161"/>
      <c r="F37" s="161"/>
      <c r="G37" s="161"/>
      <c r="H37" s="161"/>
      <c r="I37" s="1311" t="s">
        <v>718</v>
      </c>
      <c r="J37" s="8"/>
    </row>
    <row r="38" spans="1:10" x14ac:dyDescent="0.2">
      <c r="A38" s="219" t="s">
        <v>719</v>
      </c>
      <c r="B38" s="31"/>
      <c r="C38" s="31"/>
      <c r="D38" s="31"/>
      <c r="E38" s="161"/>
      <c r="F38" s="161"/>
      <c r="G38" s="161"/>
      <c r="H38" s="161"/>
      <c r="I38" s="1404"/>
      <c r="J38" s="8"/>
    </row>
    <row r="39" spans="1:10" x14ac:dyDescent="0.2">
      <c r="A39" s="163" t="s">
        <v>720</v>
      </c>
      <c r="B39" s="31"/>
      <c r="C39" s="31"/>
      <c r="D39" s="31"/>
      <c r="E39" s="161"/>
      <c r="F39" s="161"/>
      <c r="G39" s="161"/>
      <c r="H39" s="161"/>
      <c r="I39" s="1311" t="s">
        <v>721</v>
      </c>
      <c r="J39" s="8"/>
    </row>
    <row r="40" spans="1:10" x14ac:dyDescent="0.2">
      <c r="A40" s="163" t="s">
        <v>722</v>
      </c>
      <c r="B40" s="31"/>
      <c r="C40" s="31"/>
      <c r="D40" s="31"/>
      <c r="E40" s="161"/>
      <c r="F40" s="161"/>
      <c r="G40" s="161"/>
      <c r="H40" s="161"/>
      <c r="I40" s="1311" t="s">
        <v>723</v>
      </c>
      <c r="J40" s="8"/>
    </row>
    <row r="41" spans="1:10" x14ac:dyDescent="0.2">
      <c r="A41" s="219" t="s">
        <v>724</v>
      </c>
      <c r="B41" s="31"/>
      <c r="C41" s="31"/>
      <c r="D41" s="31"/>
      <c r="E41" s="31"/>
      <c r="F41" s="31"/>
      <c r="G41" s="31"/>
      <c r="H41" s="31"/>
      <c r="I41" s="1311" t="s">
        <v>725</v>
      </c>
      <c r="J41" s="8"/>
    </row>
    <row r="42" spans="1:10" x14ac:dyDescent="0.2">
      <c r="A42" s="219" t="s">
        <v>726</v>
      </c>
      <c r="B42" s="31"/>
      <c r="C42" s="31"/>
      <c r="D42" s="31"/>
      <c r="E42" s="31"/>
      <c r="F42" s="31"/>
      <c r="G42" s="31"/>
      <c r="H42" s="31"/>
      <c r="I42" s="1311" t="s">
        <v>727</v>
      </c>
      <c r="J42" s="8"/>
    </row>
    <row r="43" spans="1:10" x14ac:dyDescent="0.2">
      <c r="A43" s="82"/>
      <c r="B43" s="82"/>
      <c r="C43" s="82"/>
      <c r="D43" s="82"/>
      <c r="E43" s="82"/>
      <c r="F43" s="82"/>
      <c r="G43" s="82"/>
      <c r="H43" s="82"/>
      <c r="I43" s="82"/>
    </row>
    <row r="44" spans="1:10" x14ac:dyDescent="0.2">
      <c r="A44" s="31" t="s">
        <v>728</v>
      </c>
      <c r="B44" s="31"/>
      <c r="C44" s="31"/>
      <c r="D44" s="31"/>
      <c r="E44" s="161"/>
      <c r="F44" s="161"/>
      <c r="G44" s="161"/>
      <c r="H44" s="161"/>
      <c r="I44" s="161"/>
      <c r="J44" s="8"/>
    </row>
    <row r="45" spans="1:10" x14ac:dyDescent="0.2">
      <c r="A45" s="219" t="s">
        <v>729</v>
      </c>
      <c r="B45" s="31"/>
      <c r="C45" s="31"/>
      <c r="D45" s="31"/>
      <c r="E45" s="161"/>
      <c r="F45" s="161"/>
      <c r="G45" s="161"/>
      <c r="H45" s="161"/>
      <c r="I45" s="161"/>
      <c r="J45" s="8"/>
    </row>
    <row r="46" spans="1:10" x14ac:dyDescent="0.2">
      <c r="A46" s="31"/>
      <c r="B46" s="31" t="s">
        <v>730</v>
      </c>
      <c r="C46" s="31"/>
      <c r="D46" s="31"/>
      <c r="E46" s="161"/>
      <c r="F46" s="161"/>
      <c r="G46" s="161"/>
      <c r="H46" s="1311" t="s">
        <v>731</v>
      </c>
      <c r="I46" s="161"/>
      <c r="J46" s="8"/>
    </row>
    <row r="47" spans="1:10" x14ac:dyDescent="0.2">
      <c r="A47" s="31"/>
      <c r="B47" s="31" t="s">
        <v>732</v>
      </c>
      <c r="C47" s="31"/>
      <c r="D47" s="31"/>
      <c r="E47" s="161"/>
      <c r="F47" s="161"/>
      <c r="G47" s="161"/>
      <c r="H47" s="1311" t="s">
        <v>733</v>
      </c>
      <c r="I47" s="161"/>
      <c r="J47" s="8"/>
    </row>
    <row r="48" spans="1:10" x14ac:dyDescent="0.2">
      <c r="A48" s="31"/>
      <c r="B48" s="31" t="s">
        <v>734</v>
      </c>
      <c r="C48" s="31"/>
      <c r="D48" s="31"/>
      <c r="E48" s="161"/>
      <c r="F48" s="161"/>
      <c r="G48" s="161"/>
      <c r="H48" s="1311" t="s">
        <v>735</v>
      </c>
      <c r="I48" s="161"/>
      <c r="J48" s="8"/>
    </row>
    <row r="49" spans="1:10" x14ac:dyDescent="0.2">
      <c r="A49" s="219"/>
      <c r="B49" s="31" t="s">
        <v>297</v>
      </c>
      <c r="C49" s="31"/>
      <c r="D49" s="31"/>
      <c r="E49" s="164"/>
      <c r="F49" s="164"/>
      <c r="G49" s="161"/>
      <c r="H49" s="164"/>
      <c r="I49" s="1311" t="s">
        <v>736</v>
      </c>
      <c r="J49" s="8"/>
    </row>
    <row r="50" spans="1:10" x14ac:dyDescent="0.2">
      <c r="A50" s="219" t="s">
        <v>737</v>
      </c>
      <c r="B50" s="31"/>
      <c r="C50" s="31"/>
      <c r="D50" s="31"/>
      <c r="E50" s="31"/>
      <c r="F50" s="31"/>
      <c r="G50" s="31"/>
      <c r="H50" s="31"/>
      <c r="I50" s="1311" t="s">
        <v>738</v>
      </c>
      <c r="J50" s="8"/>
    </row>
    <row r="51" spans="1:10" x14ac:dyDescent="0.2">
      <c r="A51" s="219" t="s">
        <v>734</v>
      </c>
      <c r="B51" s="31"/>
      <c r="C51" s="31"/>
      <c r="D51" s="31"/>
      <c r="E51" s="161"/>
      <c r="F51" s="161"/>
      <c r="G51" s="161"/>
      <c r="H51" s="161"/>
      <c r="I51" s="1311" t="s">
        <v>739</v>
      </c>
      <c r="J51" s="8"/>
    </row>
    <row r="52" spans="1:10" x14ac:dyDescent="0.2">
      <c r="A52" s="31"/>
      <c r="B52" s="82"/>
      <c r="C52" s="82"/>
      <c r="D52" s="82"/>
      <c r="E52" s="82"/>
      <c r="F52" s="82"/>
      <c r="G52" s="82"/>
      <c r="H52" s="82"/>
      <c r="I52" s="82"/>
    </row>
    <row r="53" spans="1:10" x14ac:dyDescent="0.2">
      <c r="A53" s="78" t="s">
        <v>740</v>
      </c>
      <c r="B53" s="31"/>
      <c r="C53" s="31"/>
      <c r="D53" s="31"/>
      <c r="E53" s="31"/>
      <c r="F53" s="31"/>
      <c r="G53" s="31"/>
      <c r="H53" s="31"/>
      <c r="I53" s="1311" t="s">
        <v>741</v>
      </c>
      <c r="J53" s="8"/>
    </row>
    <row r="54" spans="1:10" x14ac:dyDescent="0.2">
      <c r="A54" s="31"/>
      <c r="B54" s="31"/>
      <c r="C54" s="31"/>
      <c r="D54" s="31"/>
      <c r="E54" s="31"/>
      <c r="F54" s="31"/>
      <c r="G54" s="31"/>
      <c r="H54" s="31"/>
      <c r="I54" s="31"/>
      <c r="J54" s="8"/>
    </row>
    <row r="55" spans="1:10" ht="27" customHeight="1" x14ac:dyDescent="0.2">
      <c r="A55" s="165">
        <v>1</v>
      </c>
      <c r="B55" s="1984" t="s">
        <v>742</v>
      </c>
      <c r="C55" s="1984"/>
      <c r="D55" s="1984"/>
      <c r="E55" s="1984"/>
      <c r="F55" s="1984"/>
      <c r="G55" s="1984"/>
      <c r="H55" s="1984"/>
      <c r="I55" s="1984"/>
      <c r="J55" s="8"/>
    </row>
    <row r="56" spans="1:10" ht="14.25" x14ac:dyDescent="0.2">
      <c r="A56" s="166">
        <v>2</v>
      </c>
      <c r="B56" s="31" t="s">
        <v>743</v>
      </c>
      <c r="C56" s="31"/>
      <c r="D56" s="31"/>
      <c r="E56" s="31"/>
      <c r="F56" s="31"/>
      <c r="G56" s="31"/>
      <c r="H56" s="31"/>
      <c r="I56" s="31"/>
      <c r="J56" s="8"/>
    </row>
    <row r="57" spans="1:10" ht="14.25" x14ac:dyDescent="0.2">
      <c r="A57" s="166">
        <v>3</v>
      </c>
      <c r="B57" s="31" t="s">
        <v>744</v>
      </c>
      <c r="C57" s="31"/>
      <c r="D57" s="31"/>
      <c r="E57" s="31"/>
      <c r="F57" s="31"/>
      <c r="G57" s="31"/>
      <c r="H57" s="31"/>
      <c r="I57" s="31"/>
      <c r="J57" s="8"/>
    </row>
    <row r="58" spans="1:10" x14ac:dyDescent="0.2">
      <c r="A58" s="8"/>
      <c r="B58" s="8"/>
      <c r="C58" s="8"/>
      <c r="D58" s="8"/>
      <c r="E58" s="8"/>
      <c r="F58" s="8"/>
      <c r="G58" s="8"/>
      <c r="H58" s="8"/>
      <c r="I58" s="8"/>
      <c r="J58" s="8"/>
    </row>
    <row r="59" spans="1:10" x14ac:dyDescent="0.2">
      <c r="A59" s="13"/>
      <c r="B59" s="8"/>
      <c r="C59" s="8"/>
      <c r="D59" s="8"/>
      <c r="E59" s="8"/>
      <c r="F59" s="8"/>
      <c r="G59" s="8"/>
      <c r="H59" s="30"/>
      <c r="I59" s="8"/>
      <c r="J59" s="8"/>
    </row>
    <row r="60" spans="1:10" x14ac:dyDescent="0.2">
      <c r="A60" s="8"/>
      <c r="B60" s="8"/>
      <c r="C60" s="8"/>
      <c r="D60" s="8"/>
      <c r="E60" s="8"/>
      <c r="F60" s="8"/>
      <c r="G60" s="8"/>
      <c r="H60" s="8"/>
      <c r="I60" s="30"/>
      <c r="J60" s="8"/>
    </row>
    <row r="61" spans="1:10" x14ac:dyDescent="0.2">
      <c r="A61" s="8"/>
      <c r="B61" s="8"/>
      <c r="C61" s="8"/>
      <c r="D61" s="8"/>
      <c r="E61" s="8"/>
      <c r="F61" s="8"/>
      <c r="G61" s="8"/>
      <c r="H61" s="30"/>
      <c r="I61" s="30"/>
      <c r="J61" s="8"/>
    </row>
    <row r="62" spans="1:10" x14ac:dyDescent="0.2">
      <c r="A62" s="8"/>
      <c r="B62" s="8"/>
      <c r="C62" s="8"/>
      <c r="D62" s="8"/>
      <c r="E62" s="8"/>
      <c r="F62" s="8"/>
      <c r="G62" s="8"/>
      <c r="H62" s="8"/>
      <c r="I62" s="8"/>
      <c r="J62" s="8"/>
    </row>
    <row r="63" spans="1:10" x14ac:dyDescent="0.2">
      <c r="A63" s="8"/>
      <c r="B63" s="8"/>
      <c r="C63" s="8"/>
      <c r="D63" s="8"/>
      <c r="E63" s="8"/>
      <c r="F63" s="8"/>
      <c r="G63" s="8"/>
      <c r="H63" s="8"/>
      <c r="I63" s="30"/>
      <c r="J63" s="8"/>
    </row>
    <row r="64" spans="1:10" x14ac:dyDescent="0.2">
      <c r="A64" s="8"/>
      <c r="B64" s="8"/>
      <c r="C64" s="8"/>
      <c r="D64" s="8"/>
      <c r="E64" s="8"/>
      <c r="F64" s="8"/>
      <c r="G64" s="8"/>
      <c r="H64" s="8"/>
      <c r="I64" s="8"/>
      <c r="J64" s="8"/>
    </row>
    <row r="65" spans="1:10" x14ac:dyDescent="0.2">
      <c r="A65" s="8"/>
      <c r="B65" s="8"/>
      <c r="C65" s="8"/>
      <c r="D65" s="8"/>
      <c r="E65" s="8"/>
      <c r="F65" s="8"/>
      <c r="G65" s="8"/>
      <c r="H65" s="8"/>
      <c r="I65" s="8"/>
      <c r="J65" s="8"/>
    </row>
    <row r="66" spans="1:10" x14ac:dyDescent="0.2">
      <c r="A66" s="8"/>
      <c r="B66" s="8"/>
      <c r="C66" s="8"/>
      <c r="D66" s="8"/>
      <c r="E66" s="8"/>
      <c r="F66" s="8"/>
      <c r="G66" s="8"/>
      <c r="H66" s="8"/>
      <c r="I66" s="8"/>
      <c r="J66" s="8"/>
    </row>
    <row r="67" spans="1:10" x14ac:dyDescent="0.2">
      <c r="A67" s="8"/>
      <c r="B67" s="8"/>
      <c r="C67" s="8"/>
      <c r="D67" s="8"/>
      <c r="E67" s="8"/>
      <c r="F67" s="8"/>
      <c r="G67" s="8"/>
      <c r="H67" s="8"/>
      <c r="I67" s="8"/>
      <c r="J67" s="8"/>
    </row>
    <row r="68" spans="1:10" x14ac:dyDescent="0.2">
      <c r="A68" s="8"/>
      <c r="B68" s="8"/>
      <c r="C68" s="8"/>
      <c r="D68" s="8"/>
      <c r="E68" s="8"/>
      <c r="F68" s="8"/>
      <c r="G68" s="8"/>
      <c r="H68" s="8"/>
      <c r="I68" s="8"/>
      <c r="J68" s="8"/>
    </row>
    <row r="69" spans="1:10" x14ac:dyDescent="0.2">
      <c r="A69" s="8"/>
      <c r="B69" s="8"/>
      <c r="C69" s="8"/>
      <c r="D69" s="8"/>
      <c r="E69" s="8"/>
      <c r="F69" s="8"/>
      <c r="G69" s="8"/>
      <c r="H69" s="8"/>
      <c r="I69" s="8"/>
      <c r="J69" s="8"/>
    </row>
    <row r="70" spans="1:10" x14ac:dyDescent="0.2">
      <c r="A70" s="8"/>
      <c r="B70" s="8"/>
      <c r="C70" s="8"/>
      <c r="D70" s="8"/>
      <c r="E70" s="8"/>
      <c r="F70" s="8"/>
      <c r="G70" s="8"/>
      <c r="H70" s="8"/>
      <c r="I70" s="8"/>
      <c r="J70" s="8"/>
    </row>
    <row r="71" spans="1:10" x14ac:dyDescent="0.2">
      <c r="A71" s="8"/>
      <c r="B71" s="8"/>
      <c r="C71" s="8"/>
      <c r="D71" s="8"/>
      <c r="E71" s="8"/>
      <c r="F71" s="8"/>
      <c r="G71" s="8"/>
      <c r="H71" s="8"/>
      <c r="I71" s="8"/>
      <c r="J71" s="8"/>
    </row>
    <row r="72" spans="1:10" x14ac:dyDescent="0.2">
      <c r="A72" s="8"/>
      <c r="B72" s="8"/>
      <c r="C72" s="8"/>
      <c r="D72" s="8"/>
      <c r="E72" s="8"/>
      <c r="F72" s="8"/>
      <c r="G72" s="8"/>
      <c r="H72" s="8"/>
      <c r="I72" s="8"/>
      <c r="J72" s="8"/>
    </row>
    <row r="73" spans="1:10" x14ac:dyDescent="0.2">
      <c r="A73" s="8"/>
      <c r="B73" s="8"/>
      <c r="C73" s="8"/>
      <c r="D73" s="8"/>
      <c r="E73" s="8"/>
      <c r="F73" s="8"/>
      <c r="G73" s="8"/>
      <c r="H73" s="8"/>
      <c r="I73" s="8"/>
      <c r="J73" s="8"/>
    </row>
  </sheetData>
  <mergeCells count="11">
    <mergeCell ref="B55:I55"/>
    <mergeCell ref="A2:C2"/>
    <mergeCell ref="E4:G4"/>
    <mergeCell ref="H4:H5"/>
    <mergeCell ref="I4:I5"/>
    <mergeCell ref="A9:D9"/>
    <mergeCell ref="A14:D14"/>
    <mergeCell ref="A16:D16"/>
    <mergeCell ref="A17:D17"/>
    <mergeCell ref="B28:D28"/>
    <mergeCell ref="B30:D30"/>
  </mergeCells>
  <hyperlinks>
    <hyperlink ref="A2:C2" location="'Liste tableaux'!A1" display="Retour à la liste des tableaux" xr:uid="{0054FDD8-2038-4A29-AFBC-9414BC2E4A32}"/>
  </hyperlinks>
  <pageMargins left="0.7" right="0.7" top="0.75" bottom="0.75" header="0.3" footer="0.3"/>
  <headerFooter>
    <oddHeader>&amp;R&amp;"Calibri"&amp;10&amp;K000000 Protected B - Internal / Protégé B - Interne&amp;1#_x000D_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8D3BD-6481-4A5C-AC6B-591714359EAC}">
  <sheetPr codeName="Feuil12"/>
  <dimension ref="A1:O63"/>
  <sheetViews>
    <sheetView showGridLines="0" topLeftCell="F18" zoomScaleNormal="100" workbookViewId="0">
      <selection activeCell="K18" sqref="K18"/>
    </sheetView>
  </sheetViews>
  <sheetFormatPr defaultColWidth="9.140625" defaultRowHeight="18.75" customHeight="1" x14ac:dyDescent="0.25"/>
  <cols>
    <col min="1" max="1" width="3.140625" style="37" customWidth="1"/>
    <col min="2" max="2" width="12.85546875" style="37" customWidth="1"/>
    <col min="3" max="3" width="14.42578125" style="37" customWidth="1"/>
    <col min="4" max="10" width="12.85546875" style="37" customWidth="1"/>
    <col min="11" max="11" width="34.140625" style="37" customWidth="1"/>
    <col min="12" max="13" width="12.85546875" style="37" customWidth="1"/>
    <col min="14" max="14" width="12.5703125" style="37" customWidth="1"/>
    <col min="15" max="15" width="8.5703125" style="37" customWidth="1"/>
    <col min="16" max="16384" width="9.140625" style="37"/>
  </cols>
  <sheetData>
    <row r="1" spans="1:13" s="168" customFormat="1" ht="18.75" customHeight="1" x14ac:dyDescent="0.25">
      <c r="A1" s="272" t="s">
        <v>745</v>
      </c>
      <c r="B1" s="167"/>
      <c r="C1" s="167"/>
      <c r="D1" s="167"/>
    </row>
    <row r="2" spans="1:13" s="168" customFormat="1" ht="15.75" customHeight="1" x14ac:dyDescent="0.25">
      <c r="A2" s="1958" t="s">
        <v>145</v>
      </c>
      <c r="B2" s="1959"/>
      <c r="C2" s="1960"/>
      <c r="D2" s="167"/>
    </row>
    <row r="3" spans="1:13" s="275" customFormat="1" ht="18.75" customHeight="1" x14ac:dyDescent="0.25">
      <c r="A3" s="273" t="s">
        <v>146</v>
      </c>
      <c r="B3" s="274"/>
      <c r="C3" s="274"/>
      <c r="D3" s="272"/>
    </row>
    <row r="4" spans="1:13" s="275" customFormat="1" ht="12" customHeight="1" x14ac:dyDescent="0.25">
      <c r="A4" s="273"/>
      <c r="B4" s="274"/>
      <c r="C4" s="274"/>
      <c r="D4" s="272"/>
    </row>
    <row r="5" spans="1:13" s="278" customFormat="1" ht="18.75" customHeight="1" x14ac:dyDescent="0.2">
      <c r="A5" s="181"/>
      <c r="B5" s="276" t="s">
        <v>746</v>
      </c>
      <c r="C5" s="276"/>
      <c r="D5" s="277"/>
      <c r="F5" s="279"/>
      <c r="G5" s="279"/>
      <c r="H5" s="279"/>
      <c r="I5" s="279"/>
      <c r="J5" s="279"/>
      <c r="K5" s="279"/>
      <c r="L5" s="279"/>
      <c r="M5" s="279"/>
    </row>
    <row r="6" spans="1:13" s="278" customFormat="1" ht="27" customHeight="1" x14ac:dyDescent="0.2">
      <c r="A6" s="181"/>
      <c r="B6" s="2006" t="s">
        <v>747</v>
      </c>
      <c r="C6" s="2006"/>
      <c r="D6" s="2008" t="s">
        <v>748</v>
      </c>
      <c r="E6" s="2008"/>
      <c r="F6" s="2008"/>
      <c r="G6" s="2009" t="s">
        <v>749</v>
      </c>
      <c r="H6" s="2009"/>
      <c r="I6" s="2009"/>
      <c r="J6" s="2006" t="s">
        <v>750</v>
      </c>
      <c r="K6" s="2006"/>
      <c r="L6" s="2006"/>
      <c r="M6" s="279"/>
    </row>
    <row r="7" spans="1:13" s="278" customFormat="1" ht="33" customHeight="1" x14ac:dyDescent="0.2">
      <c r="A7" s="181"/>
      <c r="B7" s="2006"/>
      <c r="C7" s="2006"/>
      <c r="D7" s="1405" t="s">
        <v>463</v>
      </c>
      <c r="E7" s="1405" t="s">
        <v>751</v>
      </c>
      <c r="F7" s="1405" t="s">
        <v>752</v>
      </c>
      <c r="G7" s="1405" t="s">
        <v>463</v>
      </c>
      <c r="H7" s="1405" t="s">
        <v>751</v>
      </c>
      <c r="I7" s="1405" t="s">
        <v>752</v>
      </c>
      <c r="J7" s="1405" t="s">
        <v>463</v>
      </c>
      <c r="K7" s="1405" t="s">
        <v>751</v>
      </c>
      <c r="L7" s="1405" t="s">
        <v>752</v>
      </c>
      <c r="M7" s="279"/>
    </row>
    <row r="8" spans="1:13" s="278" customFormat="1" ht="18.75" customHeight="1" x14ac:dyDescent="0.2">
      <c r="A8" s="181"/>
      <c r="B8" s="2007" t="s">
        <v>293</v>
      </c>
      <c r="C8" s="2007"/>
      <c r="D8" s="1406">
        <v>10720</v>
      </c>
      <c r="E8" s="1406">
        <f t="shared" ref="E8:L8" si="0">D12+1</f>
        <v>10725</v>
      </c>
      <c r="F8" s="1406">
        <f t="shared" si="0"/>
        <v>10730</v>
      </c>
      <c r="G8" s="1406">
        <f t="shared" si="0"/>
        <v>10735</v>
      </c>
      <c r="H8" s="1406">
        <f t="shared" si="0"/>
        <v>10740</v>
      </c>
      <c r="I8" s="1406">
        <f t="shared" si="0"/>
        <v>10745</v>
      </c>
      <c r="J8" s="1406">
        <f t="shared" si="0"/>
        <v>10750</v>
      </c>
      <c r="K8" s="1406">
        <f t="shared" si="0"/>
        <v>10755</v>
      </c>
      <c r="L8" s="1406">
        <f t="shared" si="0"/>
        <v>10760</v>
      </c>
      <c r="M8" s="279"/>
    </row>
    <row r="9" spans="1:13" s="278" customFormat="1" ht="21.75" customHeight="1" x14ac:dyDescent="0.2">
      <c r="A9" s="181"/>
      <c r="B9" s="2006" t="s">
        <v>604</v>
      </c>
      <c r="C9" s="1407" t="s">
        <v>753</v>
      </c>
      <c r="D9" s="1406">
        <f t="shared" ref="D9:L12" si="1">D8+1</f>
        <v>10721</v>
      </c>
      <c r="E9" s="1406">
        <f t="shared" si="1"/>
        <v>10726</v>
      </c>
      <c r="F9" s="1406">
        <f t="shared" si="1"/>
        <v>10731</v>
      </c>
      <c r="G9" s="1406">
        <f t="shared" si="1"/>
        <v>10736</v>
      </c>
      <c r="H9" s="1406">
        <f t="shared" si="1"/>
        <v>10741</v>
      </c>
      <c r="I9" s="1406">
        <f t="shared" si="1"/>
        <v>10746</v>
      </c>
      <c r="J9" s="1406">
        <f t="shared" si="1"/>
        <v>10751</v>
      </c>
      <c r="K9" s="1406">
        <f t="shared" si="1"/>
        <v>10756</v>
      </c>
      <c r="L9" s="1406">
        <f t="shared" si="1"/>
        <v>10761</v>
      </c>
      <c r="M9" s="279"/>
    </row>
    <row r="10" spans="1:13" s="278" customFormat="1" ht="18.75" customHeight="1" x14ac:dyDescent="0.2">
      <c r="A10" s="181"/>
      <c r="B10" s="2006"/>
      <c r="C10" s="1406" t="s">
        <v>754</v>
      </c>
      <c r="D10" s="1406">
        <f t="shared" si="1"/>
        <v>10722</v>
      </c>
      <c r="E10" s="1406">
        <f t="shared" si="1"/>
        <v>10727</v>
      </c>
      <c r="F10" s="1406">
        <f t="shared" si="1"/>
        <v>10732</v>
      </c>
      <c r="G10" s="1406">
        <f t="shared" si="1"/>
        <v>10737</v>
      </c>
      <c r="H10" s="1406">
        <f t="shared" si="1"/>
        <v>10742</v>
      </c>
      <c r="I10" s="1406">
        <f t="shared" si="1"/>
        <v>10747</v>
      </c>
      <c r="J10" s="1406">
        <f t="shared" si="1"/>
        <v>10752</v>
      </c>
      <c r="K10" s="1406">
        <f t="shared" si="1"/>
        <v>10757</v>
      </c>
      <c r="L10" s="1406">
        <f t="shared" si="1"/>
        <v>10762</v>
      </c>
      <c r="M10" s="279"/>
    </row>
    <row r="11" spans="1:13" s="278" customFormat="1" ht="18.75" customHeight="1" x14ac:dyDescent="0.2">
      <c r="A11" s="181"/>
      <c r="B11" s="2006"/>
      <c r="C11" s="1406" t="s">
        <v>755</v>
      </c>
      <c r="D11" s="1406">
        <f t="shared" si="1"/>
        <v>10723</v>
      </c>
      <c r="E11" s="1406">
        <f t="shared" si="1"/>
        <v>10728</v>
      </c>
      <c r="F11" s="1406">
        <f t="shared" si="1"/>
        <v>10733</v>
      </c>
      <c r="G11" s="1406">
        <f t="shared" si="1"/>
        <v>10738</v>
      </c>
      <c r="H11" s="1406">
        <f t="shared" si="1"/>
        <v>10743</v>
      </c>
      <c r="I11" s="1406">
        <f t="shared" si="1"/>
        <v>10748</v>
      </c>
      <c r="J11" s="1406">
        <f t="shared" si="1"/>
        <v>10753</v>
      </c>
      <c r="K11" s="1406">
        <f t="shared" si="1"/>
        <v>10758</v>
      </c>
      <c r="L11" s="1406">
        <f t="shared" si="1"/>
        <v>10763</v>
      </c>
      <c r="M11" s="279"/>
    </row>
    <row r="12" spans="1:13" s="278" customFormat="1" ht="18.75" customHeight="1" x14ac:dyDescent="0.2">
      <c r="A12" s="181"/>
      <c r="B12" s="2007" t="s">
        <v>297</v>
      </c>
      <c r="C12" s="2007"/>
      <c r="D12" s="1406">
        <f t="shared" si="1"/>
        <v>10724</v>
      </c>
      <c r="E12" s="1406">
        <f t="shared" si="1"/>
        <v>10729</v>
      </c>
      <c r="F12" s="1406">
        <f t="shared" si="1"/>
        <v>10734</v>
      </c>
      <c r="G12" s="1406">
        <f t="shared" si="1"/>
        <v>10739</v>
      </c>
      <c r="H12" s="1406">
        <f t="shared" si="1"/>
        <v>10744</v>
      </c>
      <c r="I12" s="1406">
        <f t="shared" si="1"/>
        <v>10749</v>
      </c>
      <c r="J12" s="1406">
        <f t="shared" si="1"/>
        <v>10754</v>
      </c>
      <c r="K12" s="1406">
        <f t="shared" si="1"/>
        <v>10759</v>
      </c>
      <c r="L12" s="1406">
        <f t="shared" si="1"/>
        <v>10764</v>
      </c>
      <c r="M12" s="279"/>
    </row>
    <row r="15" spans="1:13" ht="18.75" customHeight="1" x14ac:dyDescent="0.25">
      <c r="B15" s="280" t="s">
        <v>756</v>
      </c>
      <c r="C15"/>
      <c r="D15"/>
      <c r="E15"/>
      <c r="F15"/>
      <c r="G15"/>
      <c r="H15"/>
      <c r="I15"/>
      <c r="J15"/>
      <c r="K15"/>
      <c r="L15"/>
      <c r="M15"/>
    </row>
    <row r="16" spans="1:13" ht="18.75" customHeight="1" x14ac:dyDescent="0.25">
      <c r="B16" s="1999" t="s">
        <v>748</v>
      </c>
      <c r="C16" s="1999"/>
      <c r="D16" s="1999"/>
      <c r="E16" s="1999"/>
      <c r="F16" s="1999"/>
      <c r="G16" s="1999"/>
      <c r="H16" s="1999" t="s">
        <v>749</v>
      </c>
      <c r="I16" s="1999"/>
      <c r="J16" s="1999"/>
      <c r="K16" s="1999"/>
      <c r="L16" s="1999"/>
      <c r="M16" s="1999"/>
    </row>
    <row r="17" spans="2:15" ht="18.75" customHeight="1" x14ac:dyDescent="0.25">
      <c r="B17" s="1999" t="s">
        <v>757</v>
      </c>
      <c r="C17" s="1999"/>
      <c r="D17" s="1999"/>
      <c r="E17" s="2004" t="s">
        <v>748</v>
      </c>
      <c r="F17" s="2004"/>
      <c r="G17" s="2004"/>
      <c r="H17" s="1999" t="s">
        <v>757</v>
      </c>
      <c r="I17" s="1999"/>
      <c r="J17" s="1999"/>
      <c r="K17" s="2005" t="s">
        <v>749</v>
      </c>
      <c r="L17" s="2005"/>
      <c r="M17" s="2005"/>
      <c r="N17" s="169"/>
      <c r="O17" s="169"/>
    </row>
    <row r="18" spans="2:15" ht="78.75" x14ac:dyDescent="0.25">
      <c r="B18" s="1408" t="s">
        <v>758</v>
      </c>
      <c r="C18" s="1409" t="s">
        <v>759</v>
      </c>
      <c r="D18" s="1409" t="s">
        <v>760</v>
      </c>
      <c r="E18" s="1410" t="s">
        <v>758</v>
      </c>
      <c r="F18" s="1409" t="s">
        <v>761</v>
      </c>
      <c r="G18" s="1409" t="s">
        <v>762</v>
      </c>
      <c r="H18" s="1410" t="s">
        <v>758</v>
      </c>
      <c r="I18" s="1409" t="s">
        <v>763</v>
      </c>
      <c r="J18" s="1409" t="s">
        <v>760</v>
      </c>
      <c r="K18" s="1410" t="s">
        <v>758</v>
      </c>
      <c r="L18" s="1409" t="s">
        <v>761</v>
      </c>
      <c r="M18" s="1409" t="s">
        <v>762</v>
      </c>
      <c r="N18" s="169"/>
      <c r="O18" s="169"/>
    </row>
    <row r="19" spans="2:15" ht="18.75" customHeight="1" x14ac:dyDescent="0.25">
      <c r="B19" s="1411">
        <v>0.2</v>
      </c>
      <c r="C19" s="1406">
        <f>L12+1</f>
        <v>10765</v>
      </c>
      <c r="D19" s="1406">
        <f>C39+1</f>
        <v>10780</v>
      </c>
      <c r="E19" s="1412">
        <v>0</v>
      </c>
      <c r="F19" s="1406">
        <f>D39+1</f>
        <v>10795</v>
      </c>
      <c r="G19" s="1406">
        <f>F39+1</f>
        <v>10801</v>
      </c>
      <c r="H19" s="1411">
        <v>0.2</v>
      </c>
      <c r="I19" s="1406">
        <f>G39+1</f>
        <v>10807</v>
      </c>
      <c r="J19" s="1406">
        <f>I39+1</f>
        <v>10822</v>
      </c>
      <c r="K19" s="1412">
        <v>0.2</v>
      </c>
      <c r="L19" s="1406">
        <f>J39+1</f>
        <v>10837</v>
      </c>
      <c r="M19" s="1406">
        <f>L39+1</f>
        <v>10844</v>
      </c>
      <c r="N19" s="169"/>
      <c r="O19" s="169"/>
    </row>
    <row r="20" spans="2:15" ht="18.75" customHeight="1" x14ac:dyDescent="0.25">
      <c r="B20" s="1411">
        <v>0.25</v>
      </c>
      <c r="C20" s="1406">
        <f>C19+1</f>
        <v>10766</v>
      </c>
      <c r="D20" s="1406">
        <f>D19+1</f>
        <v>10781</v>
      </c>
      <c r="E20" s="1412">
        <v>0.2</v>
      </c>
      <c r="F20" s="1406">
        <f>F19+1</f>
        <v>10796</v>
      </c>
      <c r="G20" s="1406">
        <f>G19+1</f>
        <v>10802</v>
      </c>
      <c r="H20" s="1411">
        <v>0.25</v>
      </c>
      <c r="I20" s="1406">
        <f>I19+1</f>
        <v>10808</v>
      </c>
      <c r="J20" s="1406">
        <f>J19+1</f>
        <v>10823</v>
      </c>
      <c r="K20" s="1412">
        <v>0.3</v>
      </c>
      <c r="L20" s="1406">
        <f>L19+1</f>
        <v>10838</v>
      </c>
      <c r="M20" s="1406">
        <f>M19+1</f>
        <v>10845</v>
      </c>
      <c r="N20" s="169"/>
      <c r="O20" s="169"/>
    </row>
    <row r="21" spans="2:15" ht="15" x14ac:dyDescent="0.25">
      <c r="B21" s="1411">
        <v>0.3</v>
      </c>
      <c r="C21" s="1406">
        <f t="shared" ref="C21:D29" si="2">C20+1</f>
        <v>10767</v>
      </c>
      <c r="D21" s="1406">
        <f t="shared" si="2"/>
        <v>10782</v>
      </c>
      <c r="E21" s="1412">
        <v>0.5</v>
      </c>
      <c r="F21" s="1406">
        <f t="shared" ref="F21:G23" si="3">F20+1</f>
        <v>10797</v>
      </c>
      <c r="G21" s="1406">
        <f t="shared" si="3"/>
        <v>10803</v>
      </c>
      <c r="H21" s="1411">
        <v>0.3</v>
      </c>
      <c r="I21" s="1406">
        <f t="shared" ref="I21:J32" si="4">I20+1</f>
        <v>10809</v>
      </c>
      <c r="J21" s="1406">
        <f t="shared" si="4"/>
        <v>10824</v>
      </c>
      <c r="K21" s="1412">
        <v>0.5</v>
      </c>
      <c r="L21" s="1406">
        <f t="shared" ref="L21:M24" si="5">L20+1</f>
        <v>10839</v>
      </c>
      <c r="M21" s="1406">
        <f t="shared" si="5"/>
        <v>10846</v>
      </c>
      <c r="N21" s="169"/>
      <c r="O21" s="169"/>
    </row>
    <row r="22" spans="2:15" ht="15" x14ac:dyDescent="0.25">
      <c r="B22" s="1411">
        <v>0.35</v>
      </c>
      <c r="C22" s="1406">
        <f t="shared" si="2"/>
        <v>10768</v>
      </c>
      <c r="D22" s="1406">
        <f t="shared" si="2"/>
        <v>10783</v>
      </c>
      <c r="E22" s="1412">
        <v>1</v>
      </c>
      <c r="F22" s="1406">
        <f t="shared" si="3"/>
        <v>10798</v>
      </c>
      <c r="G22" s="1406">
        <f t="shared" si="3"/>
        <v>10804</v>
      </c>
      <c r="H22" s="1411">
        <v>0.35</v>
      </c>
      <c r="I22" s="1406">
        <f t="shared" si="4"/>
        <v>10810</v>
      </c>
      <c r="J22" s="1406">
        <f t="shared" si="4"/>
        <v>10825</v>
      </c>
      <c r="K22" s="1412">
        <v>1</v>
      </c>
      <c r="L22" s="1406">
        <f t="shared" si="5"/>
        <v>10840</v>
      </c>
      <c r="M22" s="1406">
        <f t="shared" si="5"/>
        <v>10847</v>
      </c>
      <c r="N22" s="169"/>
      <c r="O22" s="169"/>
    </row>
    <row r="23" spans="2:15" ht="15" x14ac:dyDescent="0.25">
      <c r="B23" s="1411">
        <v>0.4</v>
      </c>
      <c r="C23" s="1406">
        <f t="shared" si="2"/>
        <v>10769</v>
      </c>
      <c r="D23" s="1406">
        <f t="shared" si="2"/>
        <v>10784</v>
      </c>
      <c r="E23" s="1412">
        <v>1.5</v>
      </c>
      <c r="F23" s="1406">
        <f t="shared" si="3"/>
        <v>10799</v>
      </c>
      <c r="G23" s="1406">
        <f t="shared" si="3"/>
        <v>10805</v>
      </c>
      <c r="H23" s="1411">
        <v>0.4</v>
      </c>
      <c r="I23" s="1406">
        <f t="shared" si="4"/>
        <v>10811</v>
      </c>
      <c r="J23" s="1406">
        <f t="shared" si="4"/>
        <v>10826</v>
      </c>
      <c r="K23" s="1412">
        <v>1.5</v>
      </c>
      <c r="L23" s="1406">
        <f t="shared" si="5"/>
        <v>10841</v>
      </c>
      <c r="M23" s="1406">
        <f t="shared" si="5"/>
        <v>10848</v>
      </c>
      <c r="N23" s="169"/>
      <c r="O23" s="169"/>
    </row>
    <row r="24" spans="2:15" ht="15" x14ac:dyDescent="0.25">
      <c r="B24" s="1411">
        <v>0.45</v>
      </c>
      <c r="C24" s="1406">
        <f t="shared" si="2"/>
        <v>10770</v>
      </c>
      <c r="D24" s="1406">
        <f t="shared" si="2"/>
        <v>10785</v>
      </c>
      <c r="E24" s="1413"/>
      <c r="F24" s="1414"/>
      <c r="G24" s="1415"/>
      <c r="H24" s="1411">
        <v>0.45</v>
      </c>
      <c r="I24" s="1406">
        <f t="shared" si="4"/>
        <v>10812</v>
      </c>
      <c r="J24" s="1406">
        <f t="shared" si="4"/>
        <v>10827</v>
      </c>
      <c r="K24" s="1416" t="s">
        <v>764</v>
      </c>
      <c r="L24" s="1406">
        <f t="shared" si="5"/>
        <v>10842</v>
      </c>
      <c r="M24" s="1406">
        <f t="shared" si="5"/>
        <v>10849</v>
      </c>
      <c r="N24" s="169"/>
      <c r="O24" s="169"/>
    </row>
    <row r="25" spans="2:15" ht="15" x14ac:dyDescent="0.25">
      <c r="B25" s="1411">
        <v>0.5</v>
      </c>
      <c r="C25" s="1406">
        <f t="shared" si="2"/>
        <v>10771</v>
      </c>
      <c r="D25" s="1406">
        <f t="shared" si="2"/>
        <v>10786</v>
      </c>
      <c r="E25" s="1413"/>
      <c r="F25" s="1414"/>
      <c r="G25" s="1415"/>
      <c r="H25" s="1411">
        <v>0.5</v>
      </c>
      <c r="I25" s="1406">
        <f t="shared" si="4"/>
        <v>10813</v>
      </c>
      <c r="J25" s="1406">
        <f t="shared" si="4"/>
        <v>10828</v>
      </c>
      <c r="K25" s="1416" t="s">
        <v>765</v>
      </c>
      <c r="L25" s="1406">
        <v>11025</v>
      </c>
      <c r="M25" s="1406">
        <v>11030</v>
      </c>
      <c r="N25" s="1021"/>
      <c r="O25" s="1022"/>
    </row>
    <row r="26" spans="2:15" ht="15" x14ac:dyDescent="0.25">
      <c r="B26" s="1411">
        <v>0.6</v>
      </c>
      <c r="C26" s="1406">
        <f t="shared" si="2"/>
        <v>10772</v>
      </c>
      <c r="D26" s="1406">
        <f t="shared" si="2"/>
        <v>10787</v>
      </c>
      <c r="E26" s="1413"/>
      <c r="F26" s="1414"/>
      <c r="G26" s="1415"/>
      <c r="H26" s="1411">
        <v>0.6</v>
      </c>
      <c r="I26" s="1406">
        <f t="shared" si="4"/>
        <v>10814</v>
      </c>
      <c r="J26" s="1406">
        <f t="shared" si="4"/>
        <v>10829</v>
      </c>
      <c r="K26" s="1416" t="s">
        <v>766</v>
      </c>
      <c r="L26" s="1406">
        <v>10891</v>
      </c>
      <c r="M26" s="1406">
        <v>10892</v>
      </c>
      <c r="N26" s="1021"/>
      <c r="O26" s="1022"/>
    </row>
    <row r="27" spans="2:15" ht="15" x14ac:dyDescent="0.25">
      <c r="B27" s="1411">
        <v>0.7</v>
      </c>
      <c r="C27" s="1406">
        <f t="shared" si="2"/>
        <v>10773</v>
      </c>
      <c r="D27" s="1406">
        <f t="shared" si="2"/>
        <v>10788</v>
      </c>
      <c r="E27" s="1413"/>
      <c r="F27" s="1414"/>
      <c r="G27" s="1415"/>
      <c r="H27" s="1411">
        <v>0.7</v>
      </c>
      <c r="I27" s="1406">
        <f t="shared" si="4"/>
        <v>10815</v>
      </c>
      <c r="J27" s="1406">
        <f t="shared" si="4"/>
        <v>10830</v>
      </c>
      <c r="K27" s="1416" t="s">
        <v>767</v>
      </c>
      <c r="L27" s="1406">
        <v>11026</v>
      </c>
      <c r="M27" s="1406">
        <v>11031</v>
      </c>
      <c r="N27" s="1021"/>
      <c r="O27" s="1022"/>
    </row>
    <row r="28" spans="2:15" ht="15" x14ac:dyDescent="0.25">
      <c r="B28" s="1411">
        <v>0.75</v>
      </c>
      <c r="C28" s="1406">
        <f t="shared" si="2"/>
        <v>10774</v>
      </c>
      <c r="D28" s="1406">
        <f t="shared" si="2"/>
        <v>10789</v>
      </c>
      <c r="E28" s="1413"/>
      <c r="F28" s="1414"/>
      <c r="G28" s="1415"/>
      <c r="H28" s="1411">
        <v>0.75</v>
      </c>
      <c r="I28" s="1406">
        <f t="shared" si="4"/>
        <v>10816</v>
      </c>
      <c r="J28" s="1406">
        <f t="shared" si="4"/>
        <v>10831</v>
      </c>
      <c r="K28" s="1417" t="s">
        <v>768</v>
      </c>
      <c r="L28" s="1406">
        <v>10893</v>
      </c>
      <c r="M28" s="1406">
        <v>10894</v>
      </c>
      <c r="N28" s="1021"/>
      <c r="O28" s="1022"/>
    </row>
    <row r="29" spans="2:15" ht="15" x14ac:dyDescent="0.25">
      <c r="B29" s="1411">
        <v>0.85</v>
      </c>
      <c r="C29" s="1406">
        <f>C28+1</f>
        <v>10775</v>
      </c>
      <c r="D29" s="1406">
        <f t="shared" si="2"/>
        <v>10790</v>
      </c>
      <c r="E29" s="1413"/>
      <c r="F29" s="1414"/>
      <c r="G29" s="1415"/>
      <c r="H29" s="1411">
        <v>0.85</v>
      </c>
      <c r="I29" s="1406">
        <f t="shared" si="4"/>
        <v>10817</v>
      </c>
      <c r="J29" s="1406">
        <f t="shared" si="4"/>
        <v>10832</v>
      </c>
      <c r="K29" s="1417" t="s">
        <v>769</v>
      </c>
      <c r="L29" s="1406">
        <v>10895</v>
      </c>
      <c r="M29" s="1406">
        <v>10896</v>
      </c>
      <c r="N29" s="1021"/>
      <c r="O29" s="1022"/>
    </row>
    <row r="30" spans="2:15" ht="15" x14ac:dyDescent="0.25">
      <c r="B30" s="1411">
        <v>1</v>
      </c>
      <c r="C30" s="1406">
        <f t="shared" ref="C30:D32" si="6">C29+1</f>
        <v>10776</v>
      </c>
      <c r="D30" s="1406">
        <f t="shared" si="6"/>
        <v>10791</v>
      </c>
      <c r="E30" s="1413"/>
      <c r="F30" s="1414"/>
      <c r="G30" s="1415"/>
      <c r="H30" s="1411">
        <v>1</v>
      </c>
      <c r="I30" s="1406">
        <f t="shared" si="4"/>
        <v>10818</v>
      </c>
      <c r="J30" s="1406">
        <f t="shared" si="4"/>
        <v>10833</v>
      </c>
      <c r="K30" s="1417" t="s">
        <v>770</v>
      </c>
      <c r="L30" s="1406">
        <v>10897</v>
      </c>
      <c r="M30" s="1406">
        <v>10898</v>
      </c>
      <c r="N30" s="169"/>
      <c r="O30" s="169"/>
    </row>
    <row r="31" spans="2:15" ht="15" x14ac:dyDescent="0.25">
      <c r="B31" s="1411">
        <v>1.05</v>
      </c>
      <c r="C31" s="1406">
        <f t="shared" si="6"/>
        <v>10777</v>
      </c>
      <c r="D31" s="1406">
        <f t="shared" si="6"/>
        <v>10792</v>
      </c>
      <c r="E31" s="1413"/>
      <c r="F31" s="1414"/>
      <c r="G31" s="1415"/>
      <c r="H31" s="1411">
        <v>1.05</v>
      </c>
      <c r="I31" s="1406">
        <f t="shared" si="4"/>
        <v>10819</v>
      </c>
      <c r="J31" s="1406">
        <f t="shared" si="4"/>
        <v>10834</v>
      </c>
      <c r="K31" s="1418" t="s">
        <v>771</v>
      </c>
      <c r="L31" s="1406">
        <v>11027</v>
      </c>
      <c r="M31" s="1406">
        <v>11032</v>
      </c>
      <c r="N31" s="169"/>
      <c r="O31" s="169"/>
    </row>
    <row r="32" spans="2:15" ht="15" x14ac:dyDescent="0.25">
      <c r="B32" s="1411">
        <v>1.5</v>
      </c>
      <c r="C32" s="1406">
        <f t="shared" si="6"/>
        <v>10778</v>
      </c>
      <c r="D32" s="1406">
        <f t="shared" si="6"/>
        <v>10793</v>
      </c>
      <c r="E32" s="1413"/>
      <c r="F32" s="1414"/>
      <c r="G32" s="1415"/>
      <c r="H32" s="1411">
        <v>1.5</v>
      </c>
      <c r="I32" s="1406">
        <f t="shared" si="4"/>
        <v>10820</v>
      </c>
      <c r="J32" s="1406">
        <f t="shared" si="4"/>
        <v>10835</v>
      </c>
      <c r="K32" s="1417" t="s">
        <v>772</v>
      </c>
      <c r="L32" s="1406">
        <v>10899</v>
      </c>
      <c r="M32" s="1406">
        <v>10900</v>
      </c>
      <c r="N32" s="169"/>
      <c r="O32" s="169"/>
    </row>
    <row r="33" spans="1:15" ht="15" x14ac:dyDescent="0.25">
      <c r="B33" s="1413"/>
      <c r="C33" s="1413"/>
      <c r="D33" s="1413"/>
      <c r="E33" s="1413"/>
      <c r="F33" s="1414"/>
      <c r="G33" s="1415"/>
      <c r="H33" s="1415"/>
      <c r="I33" s="1415"/>
      <c r="J33" s="1415"/>
      <c r="K33" s="1417" t="s">
        <v>773</v>
      </c>
      <c r="L33" s="1406">
        <v>10901</v>
      </c>
      <c r="M33" s="1406">
        <v>10902</v>
      </c>
      <c r="N33" s="169"/>
      <c r="O33" s="169"/>
    </row>
    <row r="34" spans="1:15" ht="15" x14ac:dyDescent="0.25">
      <c r="B34" s="1413"/>
      <c r="C34" s="1413"/>
      <c r="D34" s="1413"/>
      <c r="E34" s="1413"/>
      <c r="F34" s="1414"/>
      <c r="G34" s="1415"/>
      <c r="H34" s="1415"/>
      <c r="I34" s="1415"/>
      <c r="J34" s="1415"/>
      <c r="K34" s="1417" t="s">
        <v>774</v>
      </c>
      <c r="L34" s="1406">
        <v>10903</v>
      </c>
      <c r="M34" s="1406">
        <v>10904</v>
      </c>
      <c r="N34" s="169"/>
      <c r="O34" s="169"/>
    </row>
    <row r="35" spans="1:15" ht="15" x14ac:dyDescent="0.25">
      <c r="B35" s="1413"/>
      <c r="C35" s="1413"/>
      <c r="D35" s="1413"/>
      <c r="E35" s="1413"/>
      <c r="F35" s="1414"/>
      <c r="G35" s="1415"/>
      <c r="H35" s="1415"/>
      <c r="I35" s="1415"/>
      <c r="J35" s="1415"/>
      <c r="K35" s="1417" t="s">
        <v>775</v>
      </c>
      <c r="L35" s="1406">
        <v>10905</v>
      </c>
      <c r="M35" s="1406">
        <v>10906</v>
      </c>
      <c r="N35" s="169"/>
      <c r="O35" s="169"/>
    </row>
    <row r="36" spans="1:15" ht="15" x14ac:dyDescent="0.25">
      <c r="B36" s="1413"/>
      <c r="C36" s="1413"/>
      <c r="D36" s="1413"/>
      <c r="E36" s="1413"/>
      <c r="F36" s="1414"/>
      <c r="G36" s="1415"/>
      <c r="H36" s="1415"/>
      <c r="I36" s="1415"/>
      <c r="J36" s="1415"/>
      <c r="K36" s="1418" t="s">
        <v>776</v>
      </c>
      <c r="L36" s="1406">
        <v>11028</v>
      </c>
      <c r="M36" s="1406">
        <v>11033</v>
      </c>
      <c r="N36" s="169"/>
      <c r="O36" s="169"/>
    </row>
    <row r="37" spans="1:15" ht="15" x14ac:dyDescent="0.25">
      <c r="B37" s="1413"/>
      <c r="C37" s="1413"/>
      <c r="D37" s="1413"/>
      <c r="E37" s="1413"/>
      <c r="F37" s="1414"/>
      <c r="G37" s="1415"/>
      <c r="H37" s="1415"/>
      <c r="I37" s="1415"/>
      <c r="J37" s="1415"/>
      <c r="K37" s="1417" t="s">
        <v>777</v>
      </c>
      <c r="L37" s="1406">
        <v>10907</v>
      </c>
      <c r="M37" s="1406">
        <v>10908</v>
      </c>
      <c r="N37" s="169"/>
      <c r="O37" s="169"/>
    </row>
    <row r="38" spans="1:15" ht="15" x14ac:dyDescent="0.25">
      <c r="B38" s="1413"/>
      <c r="C38" s="1413"/>
      <c r="D38" s="1413"/>
      <c r="E38" s="1413"/>
      <c r="F38" s="1414"/>
      <c r="G38" s="1415"/>
      <c r="H38" s="1415"/>
      <c r="I38" s="1415"/>
      <c r="J38" s="1415"/>
      <c r="K38" s="1419" t="s">
        <v>778</v>
      </c>
      <c r="L38" s="1406">
        <v>11029</v>
      </c>
      <c r="M38" s="1406">
        <v>11034</v>
      </c>
      <c r="N38" s="169"/>
      <c r="O38" s="169"/>
    </row>
    <row r="39" spans="1:15" ht="15" x14ac:dyDescent="0.25">
      <c r="B39" s="1412" t="s">
        <v>297</v>
      </c>
      <c r="C39" s="1406">
        <f>C32+1</f>
        <v>10779</v>
      </c>
      <c r="D39" s="1406">
        <f>D32+1</f>
        <v>10794</v>
      </c>
      <c r="E39" s="1412" t="s">
        <v>297</v>
      </c>
      <c r="F39" s="1406">
        <f>F23+1</f>
        <v>10800</v>
      </c>
      <c r="G39" s="1406">
        <f>G23+1</f>
        <v>10806</v>
      </c>
      <c r="H39" s="1412" t="s">
        <v>297</v>
      </c>
      <c r="I39" s="1406">
        <f>I32+1</f>
        <v>10821</v>
      </c>
      <c r="J39" s="1406">
        <f>J32+1</f>
        <v>10836</v>
      </c>
      <c r="K39" s="1412" t="s">
        <v>297</v>
      </c>
      <c r="L39" s="1406">
        <f>L24+1</f>
        <v>10843</v>
      </c>
      <c r="M39" s="1406">
        <f>M24+1</f>
        <v>10850</v>
      </c>
      <c r="N39" s="169"/>
      <c r="O39" s="169"/>
    </row>
    <row r="40" spans="1:15" ht="15" x14ac:dyDescent="0.25">
      <c r="B40" s="967"/>
      <c r="C40" s="279"/>
      <c r="D40" s="279"/>
      <c r="E40" s="967"/>
      <c r="F40" s="279"/>
      <c r="G40" s="279"/>
      <c r="H40" s="967"/>
      <c r="I40" s="279"/>
      <c r="J40" s="279"/>
      <c r="K40" s="967"/>
      <c r="L40" s="279"/>
      <c r="M40" s="279"/>
      <c r="N40" s="169"/>
      <c r="O40" s="169"/>
    </row>
    <row r="41" spans="1:15" ht="15" x14ac:dyDescent="0.25">
      <c r="B41" s="967"/>
      <c r="C41" s="279"/>
      <c r="D41" s="279"/>
      <c r="E41" s="967"/>
      <c r="F41" s="279"/>
      <c r="G41" s="279"/>
      <c r="H41" s="967"/>
      <c r="I41" s="279"/>
      <c r="J41" s="279"/>
      <c r="K41" s="967"/>
      <c r="L41" s="279"/>
      <c r="M41" s="279"/>
      <c r="N41" s="169"/>
      <c r="O41" s="169"/>
    </row>
    <row r="42" spans="1:15" ht="18.75" customHeight="1" x14ac:dyDescent="0.25">
      <c r="B42" s="967"/>
      <c r="C42" s="279"/>
      <c r="D42" s="279"/>
      <c r="E42" s="967"/>
      <c r="F42" s="279"/>
      <c r="G42" s="279"/>
      <c r="H42" s="967"/>
      <c r="I42" s="279"/>
      <c r="J42" s="279"/>
      <c r="K42" s="967"/>
      <c r="L42" s="279"/>
      <c r="M42" s="279"/>
      <c r="N42" s="169"/>
      <c r="O42" s="169"/>
    </row>
    <row r="43" spans="1:15" ht="18.75" customHeight="1" x14ac:dyDescent="0.25">
      <c r="B43" s="281" t="s">
        <v>779</v>
      </c>
      <c r="C43" s="281"/>
      <c r="D43" s="281"/>
      <c r="E43" s="281"/>
      <c r="F43" s="281"/>
      <c r="G43" s="281"/>
      <c r="H43" s="281"/>
      <c r="I43" s="281"/>
      <c r="J43" s="281"/>
      <c r="K43" s="281"/>
      <c r="L43" s="281"/>
      <c r="M43" s="281"/>
      <c r="N43" s="169"/>
      <c r="O43" s="169"/>
    </row>
    <row r="44" spans="1:15" ht="18.75" customHeight="1" x14ac:dyDescent="0.25">
      <c r="B44" s="282"/>
      <c r="C44" s="170"/>
      <c r="D44" s="170"/>
      <c r="E44" s="170"/>
      <c r="F44" s="170"/>
      <c r="G44" s="170"/>
      <c r="H44" s="170"/>
      <c r="I44" s="170"/>
      <c r="J44" s="170"/>
      <c r="K44" s="170"/>
      <c r="L44" s="170"/>
      <c r="M44" s="170"/>
      <c r="N44" s="169"/>
      <c r="O44" s="169"/>
    </row>
    <row r="45" spans="1:15" ht="18.75" customHeight="1" x14ac:dyDescent="0.25">
      <c r="B45" s="171"/>
      <c r="C45" s="169"/>
      <c r="D45" s="169"/>
      <c r="E45" s="169"/>
      <c r="F45" s="169"/>
      <c r="G45" s="169"/>
      <c r="H45" s="169"/>
      <c r="I45" s="169"/>
      <c r="J45" s="169"/>
      <c r="K45" s="169"/>
      <c r="L45" s="169"/>
      <c r="M45" s="169"/>
      <c r="N45" s="169"/>
      <c r="O45" s="169"/>
    </row>
    <row r="46" spans="1:15" ht="18.75" customHeight="1" x14ac:dyDescent="0.25">
      <c r="A46" s="172"/>
      <c r="B46" s="283" t="s">
        <v>780</v>
      </c>
      <c r="C46" s="281"/>
      <c r="D46" s="281"/>
      <c r="E46" s="281"/>
      <c r="F46" s="281"/>
      <c r="G46" s="281"/>
      <c r="H46" s="281"/>
      <c r="I46" s="281"/>
      <c r="J46" s="281"/>
      <c r="K46" s="281"/>
      <c r="L46" s="281"/>
      <c r="M46" s="281"/>
      <c r="N46" s="169"/>
      <c r="O46" s="169"/>
    </row>
    <row r="47" spans="1:15" ht="18.75" customHeight="1" x14ac:dyDescent="0.25">
      <c r="A47" s="172"/>
      <c r="B47" s="1996" t="s">
        <v>748</v>
      </c>
      <c r="C47" s="1997"/>
      <c r="D47" s="1997"/>
      <c r="E47" s="1997"/>
      <c r="F47" s="1998"/>
      <c r="G47" s="284"/>
      <c r="H47" s="1999" t="s">
        <v>749</v>
      </c>
      <c r="I47" s="1999"/>
      <c r="J47" s="1999"/>
      <c r="K47" s="1999"/>
      <c r="L47" s="1999"/>
      <c r="M47" s="1999"/>
      <c r="N47" s="169"/>
      <c r="O47" s="169"/>
    </row>
    <row r="48" spans="1:15" ht="39" customHeight="1" x14ac:dyDescent="0.25">
      <c r="A48" s="172"/>
      <c r="B48" s="1996" t="s">
        <v>781</v>
      </c>
      <c r="C48" s="1997"/>
      <c r="D48" s="1998"/>
      <c r="E48" s="2000" t="s">
        <v>748</v>
      </c>
      <c r="F48" s="2001"/>
      <c r="G48" s="284"/>
      <c r="H48" s="2002" t="s">
        <v>782</v>
      </c>
      <c r="I48" s="1996" t="s">
        <v>781</v>
      </c>
      <c r="J48" s="1997"/>
      <c r="K48" s="1998"/>
      <c r="L48" s="2000" t="s">
        <v>749</v>
      </c>
      <c r="M48" s="2001"/>
      <c r="N48" s="169"/>
      <c r="O48" s="169"/>
    </row>
    <row r="49" spans="1:15" ht="78.75" x14ac:dyDescent="0.25">
      <c r="A49" s="173"/>
      <c r="B49" s="1409" t="s">
        <v>783</v>
      </c>
      <c r="C49" s="1409" t="s">
        <v>784</v>
      </c>
      <c r="D49" s="1409" t="s">
        <v>760</v>
      </c>
      <c r="E49" s="1409" t="s">
        <v>785</v>
      </c>
      <c r="F49" s="1409" t="s">
        <v>786</v>
      </c>
      <c r="G49" s="285"/>
      <c r="H49" s="2003"/>
      <c r="I49" s="1409" t="s">
        <v>783</v>
      </c>
      <c r="J49" s="1409" t="s">
        <v>784</v>
      </c>
      <c r="K49" s="1409" t="s">
        <v>760</v>
      </c>
      <c r="L49" s="1409" t="s">
        <v>785</v>
      </c>
      <c r="M49" s="1409" t="s">
        <v>786</v>
      </c>
      <c r="N49" s="169"/>
      <c r="O49" s="169"/>
    </row>
    <row r="50" spans="1:15" ht="18.75" customHeight="1" x14ac:dyDescent="0.25">
      <c r="A50" s="172"/>
      <c r="B50" s="1406">
        <f>M39+1</f>
        <v>10851</v>
      </c>
      <c r="C50" s="1406">
        <f>B50+1</f>
        <v>10852</v>
      </c>
      <c r="D50" s="1406">
        <f t="shared" ref="D50:F50" si="7">C50+1</f>
        <v>10853</v>
      </c>
      <c r="E50" s="1406">
        <f t="shared" si="7"/>
        <v>10854</v>
      </c>
      <c r="F50" s="1406">
        <f t="shared" si="7"/>
        <v>10855</v>
      </c>
      <c r="G50" s="284"/>
      <c r="H50" s="1420" t="s">
        <v>787</v>
      </c>
      <c r="I50" s="1406">
        <f>F50+1</f>
        <v>10856</v>
      </c>
      <c r="J50" s="1406">
        <f>I52+1</f>
        <v>10859</v>
      </c>
      <c r="K50" s="1406">
        <f t="shared" ref="K50:M50" si="8">J52+1</f>
        <v>10862</v>
      </c>
      <c r="L50" s="1406">
        <f t="shared" si="8"/>
        <v>10865</v>
      </c>
      <c r="M50" s="1406">
        <f t="shared" si="8"/>
        <v>10868</v>
      </c>
      <c r="N50" s="169"/>
      <c r="O50" s="169"/>
    </row>
    <row r="51" spans="1:15" ht="18.75" customHeight="1" x14ac:dyDescent="0.25">
      <c r="A51" s="172"/>
      <c r="B51" s="281"/>
      <c r="C51" s="286"/>
      <c r="D51" s="286"/>
      <c r="E51" s="287"/>
      <c r="F51" s="286"/>
      <c r="G51" s="286"/>
      <c r="H51" s="1420" t="s">
        <v>788</v>
      </c>
      <c r="I51" s="1406">
        <f>I50+1</f>
        <v>10857</v>
      </c>
      <c r="J51" s="1406">
        <f t="shared" ref="J51:M52" si="9">J50+1</f>
        <v>10860</v>
      </c>
      <c r="K51" s="1406">
        <f t="shared" si="9"/>
        <v>10863</v>
      </c>
      <c r="L51" s="1406">
        <f t="shared" si="9"/>
        <v>10866</v>
      </c>
      <c r="M51" s="1406">
        <f t="shared" si="9"/>
        <v>10869</v>
      </c>
      <c r="N51" s="169"/>
      <c r="O51" s="169"/>
    </row>
    <row r="52" spans="1:15" ht="18.75" customHeight="1" x14ac:dyDescent="0.25">
      <c r="A52" s="172"/>
      <c r="B52" s="281"/>
      <c r="C52" s="286"/>
      <c r="D52" s="286"/>
      <c r="E52" s="287"/>
      <c r="F52" s="286"/>
      <c r="G52" s="286"/>
      <c r="H52" s="1420" t="s">
        <v>297</v>
      </c>
      <c r="I52" s="1406">
        <f>I51+1</f>
        <v>10858</v>
      </c>
      <c r="J52" s="1406">
        <f t="shared" si="9"/>
        <v>10861</v>
      </c>
      <c r="K52" s="1406">
        <f t="shared" si="9"/>
        <v>10864</v>
      </c>
      <c r="L52" s="1406">
        <f t="shared" si="9"/>
        <v>10867</v>
      </c>
      <c r="M52" s="1406">
        <f t="shared" si="9"/>
        <v>10870</v>
      </c>
      <c r="N52" s="169"/>
      <c r="O52" s="169"/>
    </row>
    <row r="53" spans="1:15" ht="18.75" customHeight="1" x14ac:dyDescent="0.25">
      <c r="A53" s="172"/>
      <c r="B53" s="281" t="s">
        <v>789</v>
      </c>
      <c r="C53" s="286"/>
      <c r="D53" s="286"/>
      <c r="E53" s="287"/>
      <c r="F53" s="286"/>
      <c r="G53" s="286"/>
      <c r="H53" s="281"/>
      <c r="I53" s="284"/>
      <c r="J53" s="284"/>
      <c r="K53" s="284"/>
      <c r="L53" s="284"/>
      <c r="M53" s="284"/>
      <c r="N53" s="169"/>
      <c r="O53" s="169"/>
    </row>
    <row r="54" spans="1:15" ht="18.75" customHeight="1" x14ac:dyDescent="0.25">
      <c r="A54" s="172"/>
      <c r="B54" s="284"/>
      <c r="C54" s="284"/>
      <c r="D54" s="284"/>
      <c r="E54" s="284"/>
      <c r="F54" s="284"/>
      <c r="G54" s="284"/>
      <c r="H54" s="284"/>
      <c r="I54" s="284"/>
      <c r="J54" s="284"/>
      <c r="K54" s="284"/>
      <c r="L54" s="284"/>
      <c r="M54" s="284"/>
      <c r="N54" s="169"/>
      <c r="O54" s="169"/>
    </row>
    <row r="55" spans="1:15" ht="18.75" customHeight="1" x14ac:dyDescent="0.25">
      <c r="A55" s="172"/>
      <c r="B55" s="283" t="s">
        <v>790</v>
      </c>
      <c r="C55" s="281"/>
      <c r="D55" s="281"/>
      <c r="E55" s="281"/>
      <c r="F55" s="281"/>
      <c r="G55" s="281"/>
      <c r="H55" s="281"/>
      <c r="I55" s="281"/>
      <c r="J55" s="281"/>
      <c r="K55" s="281"/>
      <c r="L55" s="281"/>
      <c r="M55" s="281"/>
      <c r="N55" s="169"/>
      <c r="O55" s="169"/>
    </row>
    <row r="56" spans="1:15" ht="18.75" customHeight="1" x14ac:dyDescent="0.25">
      <c r="A56" s="172"/>
      <c r="B56" s="1996" t="s">
        <v>748</v>
      </c>
      <c r="C56" s="1997"/>
      <c r="D56" s="1997"/>
      <c r="E56" s="1997"/>
      <c r="F56" s="1998"/>
      <c r="G56" s="284"/>
      <c r="H56" s="1999" t="s">
        <v>749</v>
      </c>
      <c r="I56" s="1999"/>
      <c r="J56" s="1999"/>
      <c r="K56" s="1999"/>
      <c r="L56" s="1999"/>
      <c r="M56" s="1999"/>
      <c r="N56" s="169"/>
      <c r="O56" s="169"/>
    </row>
    <row r="57" spans="1:15" ht="36" customHeight="1" x14ac:dyDescent="0.25">
      <c r="A57" s="172"/>
      <c r="B57" s="1996" t="s">
        <v>781</v>
      </c>
      <c r="C57" s="1997"/>
      <c r="D57" s="1998"/>
      <c r="E57" s="2000" t="s">
        <v>748</v>
      </c>
      <c r="F57" s="2001"/>
      <c r="G57" s="284"/>
      <c r="H57" s="2002" t="s">
        <v>782</v>
      </c>
      <c r="I57" s="1996" t="s">
        <v>781</v>
      </c>
      <c r="J57" s="1997"/>
      <c r="K57" s="1998"/>
      <c r="L57" s="2000" t="s">
        <v>749</v>
      </c>
      <c r="M57" s="2001"/>
      <c r="N57" s="169"/>
      <c r="O57" s="169"/>
    </row>
    <row r="58" spans="1:15" ht="33.75" x14ac:dyDescent="0.25">
      <c r="A58" s="174"/>
      <c r="B58" s="1409" t="s">
        <v>783</v>
      </c>
      <c r="C58" s="1409" t="s">
        <v>784</v>
      </c>
      <c r="D58" s="1409" t="s">
        <v>760</v>
      </c>
      <c r="E58" s="1409" t="s">
        <v>791</v>
      </c>
      <c r="F58" s="1409" t="s">
        <v>792</v>
      </c>
      <c r="G58" s="288"/>
      <c r="H58" s="2003"/>
      <c r="I58" s="1409" t="s">
        <v>783</v>
      </c>
      <c r="J58" s="1409" t="s">
        <v>784</v>
      </c>
      <c r="K58" s="1409" t="s">
        <v>760</v>
      </c>
      <c r="L58" s="1409" t="s">
        <v>793</v>
      </c>
      <c r="M58" s="1409" t="s">
        <v>786</v>
      </c>
    </row>
    <row r="59" spans="1:15" ht="18.75" customHeight="1" x14ac:dyDescent="0.25">
      <c r="A59" s="172"/>
      <c r="B59" s="1406">
        <f>M52+1</f>
        <v>10871</v>
      </c>
      <c r="C59" s="1406">
        <f>B59+1</f>
        <v>10872</v>
      </c>
      <c r="D59" s="1406">
        <f t="shared" ref="D59:F59" si="10">C59+1</f>
        <v>10873</v>
      </c>
      <c r="E59" s="1406">
        <f t="shared" si="10"/>
        <v>10874</v>
      </c>
      <c r="F59" s="1406">
        <f t="shared" si="10"/>
        <v>10875</v>
      </c>
      <c r="G59" s="284"/>
      <c r="H59" s="1420" t="s">
        <v>787</v>
      </c>
      <c r="I59" s="1406">
        <f>F59+1</f>
        <v>10876</v>
      </c>
      <c r="J59" s="1406">
        <f>I61+1</f>
        <v>10879</v>
      </c>
      <c r="K59" s="1406">
        <f t="shared" ref="K59:M59" si="11">J61+1</f>
        <v>10882</v>
      </c>
      <c r="L59" s="1406">
        <f t="shared" si="11"/>
        <v>10885</v>
      </c>
      <c r="M59" s="1406">
        <f t="shared" si="11"/>
        <v>10888</v>
      </c>
      <c r="N59" s="169"/>
      <c r="O59" s="169"/>
    </row>
    <row r="60" spans="1:15" ht="18.75" customHeight="1" x14ac:dyDescent="0.25">
      <c r="A60" s="172"/>
      <c r="B60" s="281"/>
      <c r="C60" s="286"/>
      <c r="D60" s="286"/>
      <c r="E60" s="287"/>
      <c r="F60" s="286"/>
      <c r="G60" s="286"/>
      <c r="H60" s="1420" t="s">
        <v>788</v>
      </c>
      <c r="I60" s="1406">
        <f>I59+1</f>
        <v>10877</v>
      </c>
      <c r="J60" s="1406">
        <f t="shared" ref="J60:M61" si="12">J59+1</f>
        <v>10880</v>
      </c>
      <c r="K60" s="1406">
        <f t="shared" si="12"/>
        <v>10883</v>
      </c>
      <c r="L60" s="1406">
        <f t="shared" si="12"/>
        <v>10886</v>
      </c>
      <c r="M60" s="1406">
        <f t="shared" si="12"/>
        <v>10889</v>
      </c>
      <c r="N60" s="169"/>
      <c r="O60" s="169"/>
    </row>
    <row r="61" spans="1:15" ht="18.75" customHeight="1" x14ac:dyDescent="0.25">
      <c r="A61" s="172"/>
      <c r="B61" s="281"/>
      <c r="C61" s="286"/>
      <c r="D61" s="286"/>
      <c r="E61" s="287"/>
      <c r="F61" s="286"/>
      <c r="G61" s="286"/>
      <c r="H61" s="1420" t="s">
        <v>297</v>
      </c>
      <c r="I61" s="1406">
        <f>I60+1</f>
        <v>10878</v>
      </c>
      <c r="J61" s="1406">
        <f t="shared" si="12"/>
        <v>10881</v>
      </c>
      <c r="K61" s="1406">
        <f t="shared" si="12"/>
        <v>10884</v>
      </c>
      <c r="L61" s="1406">
        <f t="shared" si="12"/>
        <v>10887</v>
      </c>
      <c r="M61" s="1406">
        <f t="shared" si="12"/>
        <v>10890</v>
      </c>
    </row>
    <row r="62" spans="1:15" ht="18.75" customHeight="1" x14ac:dyDescent="0.25">
      <c r="A62" s="172"/>
      <c r="B62" s="281" t="s">
        <v>794</v>
      </c>
      <c r="C62" s="286"/>
      <c r="D62" s="286"/>
      <c r="E62" s="287"/>
      <c r="F62" s="286"/>
      <c r="G62" s="286"/>
      <c r="H62" s="281"/>
      <c r="I62" s="284"/>
      <c r="J62" s="284"/>
      <c r="K62" s="284"/>
      <c r="L62" s="284"/>
      <c r="M62" s="284"/>
    </row>
    <row r="63" spans="1:15" ht="18.75" customHeight="1" x14ac:dyDescent="0.25">
      <c r="B63" s="169"/>
      <c r="C63" s="169"/>
      <c r="D63" s="169"/>
      <c r="E63" s="169"/>
      <c r="F63" s="169"/>
      <c r="G63" s="169"/>
      <c r="H63" s="169"/>
      <c r="I63" s="169"/>
      <c r="J63" s="169"/>
      <c r="K63" s="169"/>
      <c r="L63" s="169"/>
      <c r="M63" s="169"/>
      <c r="N63" s="169"/>
      <c r="O63" s="169"/>
    </row>
  </sheetData>
  <mergeCells count="28">
    <mergeCell ref="A2:C2"/>
    <mergeCell ref="B6:C7"/>
    <mergeCell ref="D6:F6"/>
    <mergeCell ref="G6:I6"/>
    <mergeCell ref="J6:L6"/>
    <mergeCell ref="B9:B11"/>
    <mergeCell ref="B12:C12"/>
    <mergeCell ref="B16:G16"/>
    <mergeCell ref="H16:M16"/>
    <mergeCell ref="B8:C8"/>
    <mergeCell ref="B17:D17"/>
    <mergeCell ref="E17:G17"/>
    <mergeCell ref="H17:J17"/>
    <mergeCell ref="K17:M17"/>
    <mergeCell ref="B47:F47"/>
    <mergeCell ref="H47:M47"/>
    <mergeCell ref="B48:D48"/>
    <mergeCell ref="E48:F48"/>
    <mergeCell ref="H48:H49"/>
    <mergeCell ref="I48:K48"/>
    <mergeCell ref="L48:M48"/>
    <mergeCell ref="B56:F56"/>
    <mergeCell ref="H56:M56"/>
    <mergeCell ref="B57:D57"/>
    <mergeCell ref="E57:F57"/>
    <mergeCell ref="H57:H58"/>
    <mergeCell ref="I57:K57"/>
    <mergeCell ref="L57:M57"/>
  </mergeCells>
  <hyperlinks>
    <hyperlink ref="A2:C2" location="'Liste tableaux'!A1" display="Retour à la liste des tableaux" xr:uid="{C4AF50DD-4CFB-4920-98B8-8D47BFCCDD00}"/>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8A7A5-6FAD-4FA4-B28C-654AEC8A988E}">
  <sheetPr codeName="Feuil13"/>
  <dimension ref="A1:G77"/>
  <sheetViews>
    <sheetView showGridLines="0" topLeftCell="A35" workbookViewId="0">
      <selection activeCell="A5" sqref="A5"/>
    </sheetView>
  </sheetViews>
  <sheetFormatPr defaultColWidth="9.140625" defaultRowHeight="15" x14ac:dyDescent="0.25"/>
  <cols>
    <col min="1" max="1" width="16.85546875" customWidth="1"/>
    <col min="2" max="2" width="18.5703125" customWidth="1"/>
    <col min="3" max="3" width="15.85546875" customWidth="1"/>
    <col min="4" max="4" width="2" customWidth="1"/>
    <col min="5" max="5" width="14.42578125" customWidth="1"/>
    <col min="6" max="6" width="1.42578125" customWidth="1"/>
    <col min="7" max="7" width="16.5703125" customWidth="1"/>
  </cols>
  <sheetData>
    <row r="1" spans="1:7" ht="49.5" customHeight="1" x14ac:dyDescent="0.25">
      <c r="A1" s="2010" t="s">
        <v>795</v>
      </c>
      <c r="B1" s="2010"/>
      <c r="C1" s="2010"/>
      <c r="D1" s="2010"/>
      <c r="E1" s="2010"/>
      <c r="F1" s="2010"/>
      <c r="G1" s="2010"/>
    </row>
    <row r="2" spans="1:7" x14ac:dyDescent="0.25">
      <c r="A2" s="1958" t="s">
        <v>145</v>
      </c>
      <c r="B2" s="1959"/>
      <c r="C2" s="1960"/>
      <c r="D2" s="175"/>
      <c r="E2" s="175"/>
      <c r="F2" s="175"/>
      <c r="G2" s="175"/>
    </row>
    <row r="3" spans="1:7" ht="15.75" x14ac:dyDescent="0.25">
      <c r="A3" s="181" t="s">
        <v>146</v>
      </c>
      <c r="B3" s="289"/>
      <c r="C3" s="289"/>
      <c r="D3" s="289"/>
      <c r="E3" s="289"/>
      <c r="F3" s="289"/>
      <c r="G3" s="289"/>
    </row>
    <row r="4" spans="1:7" ht="30.75" x14ac:dyDescent="0.25">
      <c r="A4" s="803"/>
      <c r="B4" s="803"/>
      <c r="C4" s="803"/>
      <c r="D4" s="803"/>
      <c r="E4" s="803"/>
      <c r="F4" s="803"/>
      <c r="G4" s="290" t="s">
        <v>796</v>
      </c>
    </row>
    <row r="5" spans="1:7" ht="79.5" x14ac:dyDescent="0.25">
      <c r="A5" s="1410" t="s">
        <v>797</v>
      </c>
      <c r="B5" s="1410" t="s">
        <v>798</v>
      </c>
      <c r="C5" s="1410" t="s">
        <v>799</v>
      </c>
      <c r="D5" s="281"/>
      <c r="E5" s="1410" t="s">
        <v>800</v>
      </c>
      <c r="F5" s="281"/>
      <c r="G5" s="1410" t="s">
        <v>801</v>
      </c>
    </row>
    <row r="6" spans="1:7" x14ac:dyDescent="0.25">
      <c r="A6" s="286" t="s">
        <v>299</v>
      </c>
      <c r="B6" s="286" t="s">
        <v>300</v>
      </c>
      <c r="C6" s="286" t="s">
        <v>301</v>
      </c>
      <c r="D6" s="281"/>
      <c r="E6" s="287" t="s">
        <v>802</v>
      </c>
      <c r="F6" s="281"/>
      <c r="G6" s="287" t="s">
        <v>803</v>
      </c>
    </row>
    <row r="7" spans="1:7" x14ac:dyDescent="0.25">
      <c r="A7" s="291" t="s">
        <v>804</v>
      </c>
      <c r="B7" s="292"/>
      <c r="C7" s="292"/>
      <c r="D7" s="284"/>
      <c r="E7" s="284"/>
      <c r="F7" s="284"/>
      <c r="G7" s="284"/>
    </row>
    <row r="8" spans="1:7" x14ac:dyDescent="0.25">
      <c r="A8" s="1421">
        <v>0.2</v>
      </c>
      <c r="B8" s="1422">
        <f>+A8/2</f>
        <v>0.1</v>
      </c>
      <c r="C8" s="1423">
        <v>10928</v>
      </c>
      <c r="D8" s="284"/>
      <c r="E8" s="1423">
        <v>10929</v>
      </c>
      <c r="F8" s="284"/>
      <c r="G8" s="1423">
        <v>10930</v>
      </c>
    </row>
    <row r="9" spans="1:7" x14ac:dyDescent="0.25">
      <c r="A9" s="1421">
        <v>0.25</v>
      </c>
      <c r="B9" s="1422">
        <f t="shared" ref="B9:B17" si="0">+A9/2</f>
        <v>0.125</v>
      </c>
      <c r="C9" s="1423">
        <v>10931</v>
      </c>
      <c r="D9" s="284"/>
      <c r="E9" s="1423">
        <v>10932</v>
      </c>
      <c r="F9" s="284"/>
      <c r="G9" s="1423">
        <v>10933</v>
      </c>
    </row>
    <row r="10" spans="1:7" x14ac:dyDescent="0.25">
      <c r="A10" s="1421">
        <v>0.3</v>
      </c>
      <c r="B10" s="1422">
        <f t="shared" si="0"/>
        <v>0.15</v>
      </c>
      <c r="C10" s="1423">
        <v>10934</v>
      </c>
      <c r="D10" s="284"/>
      <c r="E10" s="1423">
        <v>10935</v>
      </c>
      <c r="F10" s="284"/>
      <c r="G10" s="1423">
        <v>10936</v>
      </c>
    </row>
    <row r="11" spans="1:7" x14ac:dyDescent="0.25">
      <c r="A11" s="1421">
        <v>0.35</v>
      </c>
      <c r="B11" s="1422">
        <f t="shared" si="0"/>
        <v>0.17499999999999999</v>
      </c>
      <c r="C11" s="1423">
        <v>10937</v>
      </c>
      <c r="D11" s="284"/>
      <c r="E11" s="1423">
        <v>10938</v>
      </c>
      <c r="F11" s="284"/>
      <c r="G11" s="1423">
        <v>10939</v>
      </c>
    </row>
    <row r="12" spans="1:7" x14ac:dyDescent="0.25">
      <c r="A12" s="1421">
        <v>0.4</v>
      </c>
      <c r="B12" s="1422">
        <f t="shared" si="0"/>
        <v>0.2</v>
      </c>
      <c r="C12" s="1423">
        <v>10940</v>
      </c>
      <c r="D12" s="284"/>
      <c r="E12" s="1423">
        <v>10941</v>
      </c>
      <c r="F12" s="284"/>
      <c r="G12" s="1423">
        <v>10942</v>
      </c>
    </row>
    <row r="13" spans="1:7" x14ac:dyDescent="0.25">
      <c r="A13" s="1421">
        <v>0.5</v>
      </c>
      <c r="B13" s="1422">
        <f t="shared" si="0"/>
        <v>0.25</v>
      </c>
      <c r="C13" s="1423">
        <v>10943</v>
      </c>
      <c r="D13" s="284"/>
      <c r="E13" s="1423">
        <v>10944</v>
      </c>
      <c r="F13" s="284"/>
      <c r="G13" s="1423">
        <v>10945</v>
      </c>
    </row>
    <row r="14" spans="1:7" x14ac:dyDescent="0.25">
      <c r="A14" s="1421">
        <v>0.7</v>
      </c>
      <c r="B14" s="1422">
        <f t="shared" si="0"/>
        <v>0.35</v>
      </c>
      <c r="C14" s="1423">
        <v>10946</v>
      </c>
      <c r="D14" s="284"/>
      <c r="E14" s="1423">
        <v>10947</v>
      </c>
      <c r="F14" s="284"/>
      <c r="G14" s="1423">
        <v>10948</v>
      </c>
    </row>
    <row r="15" spans="1:7" x14ac:dyDescent="0.25">
      <c r="A15" s="1421">
        <v>0.75</v>
      </c>
      <c r="B15" s="1422">
        <f t="shared" si="0"/>
        <v>0.375</v>
      </c>
      <c r="C15" s="1423">
        <v>10949</v>
      </c>
      <c r="D15" s="284"/>
      <c r="E15" s="1423">
        <v>10950</v>
      </c>
      <c r="F15" s="284"/>
      <c r="G15" s="1423">
        <v>10951</v>
      </c>
    </row>
    <row r="16" spans="1:7" x14ac:dyDescent="0.25">
      <c r="A16" s="1421">
        <v>0.85</v>
      </c>
      <c r="B16" s="1422">
        <v>0.42499999999999999</v>
      </c>
      <c r="C16" s="1423">
        <v>17000</v>
      </c>
      <c r="D16" s="284"/>
      <c r="E16" s="1423">
        <v>17001</v>
      </c>
      <c r="F16" s="284"/>
      <c r="G16" s="1423">
        <v>17002</v>
      </c>
    </row>
    <row r="17" spans="1:7" x14ac:dyDescent="0.25">
      <c r="A17" s="1421">
        <v>1</v>
      </c>
      <c r="B17" s="1422">
        <f t="shared" si="0"/>
        <v>0.5</v>
      </c>
      <c r="C17" s="1423">
        <v>11083</v>
      </c>
      <c r="D17" s="284"/>
      <c r="E17" s="1423">
        <v>11084</v>
      </c>
      <c r="F17" s="284"/>
      <c r="G17" s="1423">
        <v>11085</v>
      </c>
    </row>
    <row r="18" spans="1:7" x14ac:dyDescent="0.25">
      <c r="A18" s="1424" t="s">
        <v>805</v>
      </c>
      <c r="B18" s="1425"/>
      <c r="C18" s="1423">
        <v>10952</v>
      </c>
      <c r="D18" s="284"/>
      <c r="E18" s="1425"/>
      <c r="F18" s="284"/>
      <c r="G18" s="1423">
        <v>10953</v>
      </c>
    </row>
    <row r="19" spans="1:7" x14ac:dyDescent="0.25">
      <c r="A19" s="172"/>
      <c r="B19" s="172"/>
      <c r="C19" s="172"/>
      <c r="D19" s="172"/>
      <c r="E19" s="172"/>
      <c r="F19" s="172"/>
      <c r="G19" s="172"/>
    </row>
    <row r="20" spans="1:7" x14ac:dyDescent="0.25">
      <c r="A20" s="291" t="s">
        <v>806</v>
      </c>
      <c r="B20" s="292"/>
      <c r="C20" s="292"/>
      <c r="D20" s="284"/>
      <c r="E20" s="284"/>
      <c r="F20" s="284"/>
      <c r="G20" s="284"/>
    </row>
    <row r="21" spans="1:7" x14ac:dyDescent="0.25">
      <c r="A21" s="1421">
        <v>0.3</v>
      </c>
      <c r="B21" s="1422">
        <f t="shared" ref="B21:B27" si="1">+A21/2</f>
        <v>0.15</v>
      </c>
      <c r="C21" s="1423">
        <v>10954</v>
      </c>
      <c r="D21" s="284"/>
      <c r="E21" s="1423">
        <v>10955</v>
      </c>
      <c r="F21" s="284"/>
      <c r="G21" s="1423">
        <v>10956</v>
      </c>
    </row>
    <row r="22" spans="1:7" x14ac:dyDescent="0.25">
      <c r="A22" s="1421">
        <v>0.35</v>
      </c>
      <c r="B22" s="1422">
        <f t="shared" si="1"/>
        <v>0.17499999999999999</v>
      </c>
      <c r="C22" s="1423">
        <v>10957</v>
      </c>
      <c r="D22" s="284"/>
      <c r="E22" s="1423">
        <v>10958</v>
      </c>
      <c r="F22" s="284"/>
      <c r="G22" s="1423">
        <v>10959</v>
      </c>
    </row>
    <row r="23" spans="1:7" x14ac:dyDescent="0.25">
      <c r="A23" s="1421">
        <v>0.45</v>
      </c>
      <c r="B23" s="1422">
        <f t="shared" si="1"/>
        <v>0.22500000000000001</v>
      </c>
      <c r="C23" s="1423">
        <v>10960</v>
      </c>
      <c r="D23" s="284"/>
      <c r="E23" s="1423">
        <v>10961</v>
      </c>
      <c r="F23" s="284"/>
      <c r="G23" s="1423">
        <v>10962</v>
      </c>
    </row>
    <row r="24" spans="1:7" x14ac:dyDescent="0.25">
      <c r="A24" s="1421">
        <v>0.5</v>
      </c>
      <c r="B24" s="1422">
        <f t="shared" si="1"/>
        <v>0.25</v>
      </c>
      <c r="C24" s="1423">
        <v>17003</v>
      </c>
      <c r="D24" s="284"/>
      <c r="E24" s="1423">
        <v>17004</v>
      </c>
      <c r="F24" s="284"/>
      <c r="G24" s="1423">
        <v>17005</v>
      </c>
    </row>
    <row r="25" spans="1:7" x14ac:dyDescent="0.25">
      <c r="A25" s="1421">
        <v>0.6</v>
      </c>
      <c r="B25" s="1422">
        <f t="shared" si="1"/>
        <v>0.3</v>
      </c>
      <c r="C25" s="1423">
        <v>10963</v>
      </c>
      <c r="D25" s="284"/>
      <c r="E25" s="1423">
        <v>10964</v>
      </c>
      <c r="F25" s="284"/>
      <c r="G25" s="1423">
        <v>10965</v>
      </c>
    </row>
    <row r="26" spans="1:7" x14ac:dyDescent="0.25">
      <c r="A26" s="1421">
        <v>0.75</v>
      </c>
      <c r="B26" s="1422">
        <f t="shared" si="1"/>
        <v>0.375</v>
      </c>
      <c r="C26" s="1423">
        <v>10967</v>
      </c>
      <c r="D26" s="284"/>
      <c r="E26" s="1423">
        <v>10968</v>
      </c>
      <c r="F26" s="284"/>
      <c r="G26" s="1423">
        <v>10969</v>
      </c>
    </row>
    <row r="27" spans="1:7" x14ac:dyDescent="0.25">
      <c r="A27" s="1421">
        <v>1</v>
      </c>
      <c r="B27" s="1422">
        <f t="shared" si="1"/>
        <v>0.5</v>
      </c>
      <c r="C27" s="1423">
        <v>11086</v>
      </c>
      <c r="D27" s="284"/>
      <c r="E27" s="1423">
        <v>11087</v>
      </c>
      <c r="F27" s="284"/>
      <c r="G27" s="1423">
        <v>11088</v>
      </c>
    </row>
    <row r="28" spans="1:7" x14ac:dyDescent="0.25">
      <c r="A28" s="1421">
        <v>1.05</v>
      </c>
      <c r="B28" s="1422">
        <v>0.45</v>
      </c>
      <c r="C28" s="1423">
        <v>10970</v>
      </c>
      <c r="D28" s="284"/>
      <c r="E28" s="1423">
        <v>10971</v>
      </c>
      <c r="F28" s="284"/>
      <c r="G28" s="1423">
        <v>10972</v>
      </c>
    </row>
    <row r="29" spans="1:7" x14ac:dyDescent="0.25">
      <c r="A29" s="1424" t="s">
        <v>805</v>
      </c>
      <c r="B29" s="1425"/>
      <c r="C29" s="1423">
        <v>10973</v>
      </c>
      <c r="D29" s="284"/>
      <c r="E29" s="1425"/>
      <c r="F29" s="284"/>
      <c r="G29" s="1423">
        <v>10974</v>
      </c>
    </row>
    <row r="30" spans="1:7" x14ac:dyDescent="0.25">
      <c r="A30" s="172"/>
      <c r="B30" s="172"/>
      <c r="C30" s="172"/>
      <c r="D30" s="172"/>
      <c r="E30" s="172"/>
      <c r="F30" s="172"/>
      <c r="G30" s="172"/>
    </row>
    <row r="31" spans="1:7" x14ac:dyDescent="0.25">
      <c r="A31" s="291" t="s">
        <v>807</v>
      </c>
      <c r="B31" s="292"/>
      <c r="C31" s="292"/>
      <c r="D31" s="284"/>
      <c r="E31" s="284"/>
      <c r="F31" s="284"/>
      <c r="G31" s="284"/>
    </row>
    <row r="32" spans="1:7" x14ac:dyDescent="0.25">
      <c r="A32" s="1421">
        <v>0.3</v>
      </c>
      <c r="B32" s="1422">
        <f t="shared" ref="B32:B38" si="2">+A32/2</f>
        <v>0.15</v>
      </c>
      <c r="C32" s="1423">
        <v>11089</v>
      </c>
      <c r="D32" s="284"/>
      <c r="E32" s="1423">
        <v>11090</v>
      </c>
      <c r="F32" s="284"/>
      <c r="G32" s="1423">
        <v>11091</v>
      </c>
    </row>
    <row r="33" spans="1:7" x14ac:dyDescent="0.25">
      <c r="A33" s="1421">
        <v>0.35</v>
      </c>
      <c r="B33" s="1422">
        <f t="shared" si="2"/>
        <v>0.17499999999999999</v>
      </c>
      <c r="C33" s="1423">
        <v>11092</v>
      </c>
      <c r="D33" s="284"/>
      <c r="E33" s="1423">
        <v>11093</v>
      </c>
      <c r="F33" s="284"/>
      <c r="G33" s="1423">
        <v>11036</v>
      </c>
    </row>
    <row r="34" spans="1:7" x14ac:dyDescent="0.25">
      <c r="A34" s="1421">
        <v>0.45</v>
      </c>
      <c r="B34" s="1422">
        <f t="shared" si="2"/>
        <v>0.22500000000000001</v>
      </c>
      <c r="C34" s="1423">
        <v>11037</v>
      </c>
      <c r="D34" s="284"/>
      <c r="E34" s="1423">
        <v>11038</v>
      </c>
      <c r="F34" s="284"/>
      <c r="G34" s="1423">
        <v>11039</v>
      </c>
    </row>
    <row r="35" spans="1:7" x14ac:dyDescent="0.25">
      <c r="A35" s="1421">
        <v>0.5</v>
      </c>
      <c r="B35" s="1422">
        <f t="shared" si="2"/>
        <v>0.25</v>
      </c>
      <c r="C35" s="1423">
        <v>17006</v>
      </c>
      <c r="D35" s="284"/>
      <c r="E35" s="1423">
        <v>17007</v>
      </c>
      <c r="F35" s="284"/>
      <c r="G35" s="1423">
        <v>17008</v>
      </c>
    </row>
    <row r="36" spans="1:7" x14ac:dyDescent="0.25">
      <c r="A36" s="1421">
        <v>0.6</v>
      </c>
      <c r="B36" s="1422">
        <f t="shared" si="2"/>
        <v>0.3</v>
      </c>
      <c r="C36" s="1423">
        <v>11040</v>
      </c>
      <c r="D36" s="284"/>
      <c r="E36" s="1423">
        <v>11041</v>
      </c>
      <c r="F36" s="284"/>
      <c r="G36" s="1423">
        <v>11042</v>
      </c>
    </row>
    <row r="37" spans="1:7" x14ac:dyDescent="0.25">
      <c r="A37" s="1421">
        <v>0.75</v>
      </c>
      <c r="B37" s="1422">
        <f t="shared" si="2"/>
        <v>0.375</v>
      </c>
      <c r="C37" s="1423">
        <v>11043</v>
      </c>
      <c r="D37" s="284"/>
      <c r="E37" s="1423">
        <v>11044</v>
      </c>
      <c r="F37" s="284"/>
      <c r="G37" s="1423">
        <v>11045</v>
      </c>
    </row>
    <row r="38" spans="1:7" x14ac:dyDescent="0.25">
      <c r="A38" s="1421">
        <v>1</v>
      </c>
      <c r="B38" s="1422">
        <f t="shared" si="2"/>
        <v>0.5</v>
      </c>
      <c r="C38" s="1423">
        <v>11046</v>
      </c>
      <c r="D38" s="284"/>
      <c r="E38" s="1423">
        <v>11047</v>
      </c>
      <c r="F38" s="284"/>
      <c r="G38" s="1423">
        <v>11048</v>
      </c>
    </row>
    <row r="39" spans="1:7" x14ac:dyDescent="0.25">
      <c r="A39" s="1421">
        <v>1.05</v>
      </c>
      <c r="B39" s="1422">
        <v>0.45</v>
      </c>
      <c r="C39" s="1423">
        <v>11049</v>
      </c>
      <c r="D39" s="284"/>
      <c r="E39" s="1423">
        <v>11050</v>
      </c>
      <c r="F39" s="284"/>
      <c r="G39" s="1423">
        <v>11051</v>
      </c>
    </row>
    <row r="40" spans="1:7" x14ac:dyDescent="0.25">
      <c r="A40" s="1424" t="s">
        <v>805</v>
      </c>
      <c r="B40" s="1426"/>
      <c r="C40" s="1423">
        <v>11052</v>
      </c>
      <c r="D40" s="172"/>
      <c r="E40" s="1426"/>
      <c r="F40" s="172"/>
      <c r="G40" s="1423">
        <v>11053</v>
      </c>
    </row>
    <row r="41" spans="1:7" x14ac:dyDescent="0.25">
      <c r="A41" s="176"/>
      <c r="B41" s="176"/>
      <c r="C41" s="176"/>
      <c r="D41" s="176"/>
      <c r="E41" s="176"/>
      <c r="F41" s="176"/>
      <c r="G41" s="176"/>
    </row>
    <row r="42" spans="1:7" x14ac:dyDescent="0.25">
      <c r="A42" s="291" t="s">
        <v>808</v>
      </c>
      <c r="B42" s="292"/>
      <c r="C42" s="292"/>
      <c r="D42" s="284"/>
      <c r="E42" s="284"/>
      <c r="F42" s="284"/>
      <c r="G42" s="284"/>
    </row>
    <row r="43" spans="1:7" x14ac:dyDescent="0.25">
      <c r="A43" s="1421">
        <v>0.2</v>
      </c>
      <c r="B43" s="1422">
        <f t="shared" ref="B43:B47" si="3">+A43/2</f>
        <v>0.1</v>
      </c>
      <c r="C43" s="1423">
        <v>10975</v>
      </c>
      <c r="D43" s="284"/>
      <c r="E43" s="1423">
        <v>10976</v>
      </c>
      <c r="F43" s="284"/>
      <c r="G43" s="1423">
        <v>10977</v>
      </c>
    </row>
    <row r="44" spans="1:7" x14ac:dyDescent="0.25">
      <c r="A44" s="1421">
        <v>0.25</v>
      </c>
      <c r="B44" s="1422">
        <f t="shared" si="3"/>
        <v>0.125</v>
      </c>
      <c r="C44" s="1423">
        <v>10978</v>
      </c>
      <c r="D44" s="284"/>
      <c r="E44" s="1423">
        <v>10979</v>
      </c>
      <c r="F44" s="284"/>
      <c r="G44" s="1423">
        <v>10980</v>
      </c>
    </row>
    <row r="45" spans="1:7" x14ac:dyDescent="0.25">
      <c r="A45" s="1421">
        <v>0.3</v>
      </c>
      <c r="B45" s="1422">
        <f t="shared" si="3"/>
        <v>0.15</v>
      </c>
      <c r="C45" s="1423">
        <v>10981</v>
      </c>
      <c r="D45" s="284"/>
      <c r="E45" s="1423">
        <v>10982</v>
      </c>
      <c r="F45" s="284"/>
      <c r="G45" s="1423">
        <v>10983</v>
      </c>
    </row>
    <row r="46" spans="1:7" x14ac:dyDescent="0.25">
      <c r="A46" s="1421">
        <v>0.35</v>
      </c>
      <c r="B46" s="1422">
        <f t="shared" si="3"/>
        <v>0.17499999999999999</v>
      </c>
      <c r="C46" s="1423">
        <v>17009</v>
      </c>
      <c r="D46" s="284"/>
      <c r="E46" s="1423">
        <v>17010</v>
      </c>
      <c r="F46" s="284"/>
      <c r="G46" s="1423">
        <v>17011</v>
      </c>
    </row>
    <row r="47" spans="1:7" x14ac:dyDescent="0.25">
      <c r="A47" s="1421">
        <v>0.4</v>
      </c>
      <c r="B47" s="1422">
        <f t="shared" si="3"/>
        <v>0.2</v>
      </c>
      <c r="C47" s="1423">
        <v>10984</v>
      </c>
      <c r="D47" s="284"/>
      <c r="E47" s="1423">
        <v>10985</v>
      </c>
      <c r="F47" s="284"/>
      <c r="G47" s="1423">
        <v>10986</v>
      </c>
    </row>
    <row r="48" spans="1:7" x14ac:dyDescent="0.25">
      <c r="A48" s="1421">
        <v>0.5</v>
      </c>
      <c r="B48" s="1422">
        <f>+A48/2</f>
        <v>0.25</v>
      </c>
      <c r="C48" s="1423">
        <v>10987</v>
      </c>
      <c r="D48" s="284"/>
      <c r="E48" s="1423">
        <v>10988</v>
      </c>
      <c r="F48" s="284"/>
      <c r="G48" s="1423">
        <v>10989</v>
      </c>
    </row>
    <row r="49" spans="1:7" x14ac:dyDescent="0.25">
      <c r="A49" s="1421">
        <v>0.7</v>
      </c>
      <c r="B49" s="1422">
        <f t="shared" ref="B49:B52" si="4">+A49/2</f>
        <v>0.35</v>
      </c>
      <c r="C49" s="1423">
        <v>10990</v>
      </c>
      <c r="D49" s="284"/>
      <c r="E49" s="1423">
        <v>10991</v>
      </c>
      <c r="F49" s="284"/>
      <c r="G49" s="1423">
        <v>10992</v>
      </c>
    </row>
    <row r="50" spans="1:7" x14ac:dyDescent="0.25">
      <c r="A50" s="1421">
        <v>0.75</v>
      </c>
      <c r="B50" s="1422">
        <f t="shared" si="4"/>
        <v>0.375</v>
      </c>
      <c r="C50" s="1423">
        <v>10993</v>
      </c>
      <c r="D50" s="284"/>
      <c r="E50" s="1423">
        <v>10994</v>
      </c>
      <c r="F50" s="284"/>
      <c r="G50" s="1423">
        <v>10995</v>
      </c>
    </row>
    <row r="51" spans="1:7" x14ac:dyDescent="0.25">
      <c r="A51" s="1421">
        <v>0.85</v>
      </c>
      <c r="B51" s="1422">
        <f t="shared" si="4"/>
        <v>0.42499999999999999</v>
      </c>
      <c r="C51" s="1423">
        <v>10996</v>
      </c>
      <c r="D51" s="284"/>
      <c r="E51" s="1423">
        <v>10997</v>
      </c>
      <c r="F51" s="284"/>
      <c r="G51" s="1423">
        <v>10998</v>
      </c>
    </row>
    <row r="52" spans="1:7" x14ac:dyDescent="0.25">
      <c r="A52" s="1421">
        <v>1</v>
      </c>
      <c r="B52" s="1422">
        <f t="shared" si="4"/>
        <v>0.5</v>
      </c>
      <c r="C52" s="1423">
        <v>11054</v>
      </c>
      <c r="D52" s="284"/>
      <c r="E52" s="1423">
        <v>11055</v>
      </c>
      <c r="F52" s="284"/>
      <c r="G52" s="1423">
        <v>11056</v>
      </c>
    </row>
    <row r="53" spans="1:7" x14ac:dyDescent="0.25">
      <c r="A53" s="1424" t="s">
        <v>805</v>
      </c>
      <c r="B53" s="1425"/>
      <c r="C53" s="1423">
        <v>10999</v>
      </c>
      <c r="D53" s="284"/>
      <c r="E53" s="1425"/>
      <c r="F53" s="284"/>
      <c r="G53" s="1423">
        <v>11000</v>
      </c>
    </row>
    <row r="54" spans="1:7" x14ac:dyDescent="0.25">
      <c r="A54" s="172"/>
      <c r="B54" s="172"/>
      <c r="C54" s="172"/>
      <c r="D54" s="172"/>
      <c r="E54" s="172"/>
      <c r="F54" s="172"/>
      <c r="G54" s="172"/>
    </row>
    <row r="55" spans="1:7" x14ac:dyDescent="0.25">
      <c r="A55" s="291" t="s">
        <v>809</v>
      </c>
      <c r="B55" s="292"/>
      <c r="C55" s="292"/>
      <c r="D55" s="284"/>
      <c r="E55" s="284"/>
      <c r="F55" s="284"/>
      <c r="G55" s="284"/>
    </row>
    <row r="56" spans="1:7" x14ac:dyDescent="0.25">
      <c r="A56" s="1421">
        <v>0.3</v>
      </c>
      <c r="B56" s="1422">
        <f>+A56/2</f>
        <v>0.15</v>
      </c>
      <c r="C56" s="1423">
        <v>11001</v>
      </c>
      <c r="D56" s="284"/>
      <c r="E56" s="1423">
        <v>11002</v>
      </c>
      <c r="F56" s="284"/>
      <c r="G56" s="1423">
        <v>11003</v>
      </c>
    </row>
    <row r="57" spans="1:7" x14ac:dyDescent="0.25">
      <c r="A57" s="1421">
        <v>0.35</v>
      </c>
      <c r="B57" s="1422">
        <f t="shared" ref="B57:B62" si="5">+A57/2</f>
        <v>0.17499999999999999</v>
      </c>
      <c r="C57" s="1423">
        <v>11004</v>
      </c>
      <c r="D57" s="284"/>
      <c r="E57" s="1423">
        <v>11005</v>
      </c>
      <c r="F57" s="284"/>
      <c r="G57" s="1423">
        <v>11006</v>
      </c>
    </row>
    <row r="58" spans="1:7" x14ac:dyDescent="0.25">
      <c r="A58" s="1421">
        <v>0.45</v>
      </c>
      <c r="B58" s="1422">
        <f t="shared" si="5"/>
        <v>0.22500000000000001</v>
      </c>
      <c r="C58" s="1423">
        <v>11007</v>
      </c>
      <c r="D58" s="284"/>
      <c r="E58" s="1423">
        <v>11008</v>
      </c>
      <c r="F58" s="284"/>
      <c r="G58" s="1423">
        <v>11009</v>
      </c>
    </row>
    <row r="59" spans="1:7" x14ac:dyDescent="0.25">
      <c r="A59" s="1421">
        <v>0.5</v>
      </c>
      <c r="B59" s="1422">
        <f t="shared" si="5"/>
        <v>0.25</v>
      </c>
      <c r="C59" s="1423">
        <v>11010</v>
      </c>
      <c r="D59" s="284"/>
      <c r="E59" s="1423">
        <v>11011</v>
      </c>
      <c r="F59" s="284"/>
      <c r="G59" s="1423">
        <v>11012</v>
      </c>
    </row>
    <row r="60" spans="1:7" x14ac:dyDescent="0.25">
      <c r="A60" s="1421">
        <v>0.6</v>
      </c>
      <c r="B60" s="1422">
        <f t="shared" si="5"/>
        <v>0.3</v>
      </c>
      <c r="C60" s="1423">
        <v>11013</v>
      </c>
      <c r="D60" s="284"/>
      <c r="E60" s="1423">
        <v>11014</v>
      </c>
      <c r="F60" s="284"/>
      <c r="G60" s="1423">
        <v>11015</v>
      </c>
    </row>
    <row r="61" spans="1:7" x14ac:dyDescent="0.25">
      <c r="A61" s="1421">
        <v>0.75</v>
      </c>
      <c r="B61" s="1422">
        <f t="shared" si="5"/>
        <v>0.375</v>
      </c>
      <c r="C61" s="1423">
        <v>11016</v>
      </c>
      <c r="D61" s="284"/>
      <c r="E61" s="1423">
        <v>11017</v>
      </c>
      <c r="F61" s="284"/>
      <c r="G61" s="1423">
        <v>11018</v>
      </c>
    </row>
    <row r="62" spans="1:7" x14ac:dyDescent="0.25">
      <c r="A62" s="1421">
        <v>1</v>
      </c>
      <c r="B62" s="1422">
        <f t="shared" si="5"/>
        <v>0.5</v>
      </c>
      <c r="C62" s="1423">
        <v>11057</v>
      </c>
      <c r="D62" s="284"/>
      <c r="E62" s="1423">
        <v>11058</v>
      </c>
      <c r="F62" s="284"/>
      <c r="G62" s="1423">
        <v>11059</v>
      </c>
    </row>
    <row r="63" spans="1:7" x14ac:dyDescent="0.25">
      <c r="A63" s="1421">
        <v>1.05</v>
      </c>
      <c r="B63" s="1422">
        <v>0.45</v>
      </c>
      <c r="C63" s="1423">
        <v>11019</v>
      </c>
      <c r="D63" s="284"/>
      <c r="E63" s="1423">
        <v>11020</v>
      </c>
      <c r="F63" s="284"/>
      <c r="G63" s="1423">
        <v>11021</v>
      </c>
    </row>
    <row r="64" spans="1:7" x14ac:dyDescent="0.25">
      <c r="A64" s="1424" t="s">
        <v>805</v>
      </c>
      <c r="B64" s="1425"/>
      <c r="C64" s="1423">
        <v>11022</v>
      </c>
      <c r="D64" s="284"/>
      <c r="E64" s="1425"/>
      <c r="F64" s="284"/>
      <c r="G64" s="1423">
        <v>11023</v>
      </c>
    </row>
    <row r="65" spans="1:7" x14ac:dyDescent="0.25">
      <c r="A65" s="29"/>
      <c r="B65" s="177"/>
      <c r="C65" s="172"/>
      <c r="D65" s="172"/>
      <c r="E65" s="172"/>
      <c r="F65" s="172"/>
      <c r="G65" s="178"/>
    </row>
    <row r="66" spans="1:7" x14ac:dyDescent="0.25">
      <c r="A66" s="291" t="s">
        <v>810</v>
      </c>
      <c r="B66" s="292"/>
      <c r="C66" s="292"/>
      <c r="D66" s="284"/>
      <c r="E66" s="284"/>
      <c r="F66" s="284"/>
      <c r="G66" s="284"/>
    </row>
    <row r="67" spans="1:7" x14ac:dyDescent="0.25">
      <c r="A67" s="1421">
        <v>0.3</v>
      </c>
      <c r="B67" s="1422">
        <f t="shared" ref="B67:B73" si="6">+A67/2</f>
        <v>0.15</v>
      </c>
      <c r="C67" s="1423">
        <v>11060</v>
      </c>
      <c r="D67" s="284"/>
      <c r="E67" s="1423">
        <v>11061</v>
      </c>
      <c r="F67" s="284"/>
      <c r="G67" s="1423">
        <v>11062</v>
      </c>
    </row>
    <row r="68" spans="1:7" x14ac:dyDescent="0.25">
      <c r="A68" s="1421">
        <v>0.35</v>
      </c>
      <c r="B68" s="1422">
        <f t="shared" si="6"/>
        <v>0.17499999999999999</v>
      </c>
      <c r="C68" s="1423">
        <v>11063</v>
      </c>
      <c r="D68" s="284"/>
      <c r="E68" s="1423">
        <v>11064</v>
      </c>
      <c r="F68" s="284"/>
      <c r="G68" s="1423">
        <v>11065</v>
      </c>
    </row>
    <row r="69" spans="1:7" x14ac:dyDescent="0.25">
      <c r="A69" s="1421">
        <v>0.45</v>
      </c>
      <c r="B69" s="1422">
        <f t="shared" si="6"/>
        <v>0.22500000000000001</v>
      </c>
      <c r="C69" s="1423">
        <v>11066</v>
      </c>
      <c r="D69" s="284"/>
      <c r="E69" s="1423">
        <v>11067</v>
      </c>
      <c r="F69" s="284"/>
      <c r="G69" s="1423">
        <v>11068</v>
      </c>
    </row>
    <row r="70" spans="1:7" x14ac:dyDescent="0.25">
      <c r="A70" s="1421">
        <v>0.5</v>
      </c>
      <c r="B70" s="1422">
        <f t="shared" si="6"/>
        <v>0.25</v>
      </c>
      <c r="C70" s="1423">
        <v>17012</v>
      </c>
      <c r="D70" s="284"/>
      <c r="E70" s="1423">
        <v>17013</v>
      </c>
      <c r="F70" s="284"/>
      <c r="G70" s="1423">
        <v>17014</v>
      </c>
    </row>
    <row r="71" spans="1:7" x14ac:dyDescent="0.25">
      <c r="A71" s="1421">
        <v>0.6</v>
      </c>
      <c r="B71" s="1422">
        <f t="shared" si="6"/>
        <v>0.3</v>
      </c>
      <c r="C71" s="1423">
        <v>11069</v>
      </c>
      <c r="D71" s="284"/>
      <c r="E71" s="1423">
        <v>11070</v>
      </c>
      <c r="F71" s="284"/>
      <c r="G71" s="1423">
        <v>11071</v>
      </c>
    </row>
    <row r="72" spans="1:7" x14ac:dyDescent="0.25">
      <c r="A72" s="1421">
        <v>0.75</v>
      </c>
      <c r="B72" s="1422">
        <f t="shared" si="6"/>
        <v>0.375</v>
      </c>
      <c r="C72" s="1423">
        <v>11072</v>
      </c>
      <c r="D72" s="284"/>
      <c r="E72" s="1423">
        <v>11073</v>
      </c>
      <c r="F72" s="284"/>
      <c r="G72" s="1423">
        <v>11074</v>
      </c>
    </row>
    <row r="73" spans="1:7" x14ac:dyDescent="0.25">
      <c r="A73" s="1421">
        <v>1</v>
      </c>
      <c r="B73" s="1422">
        <f t="shared" si="6"/>
        <v>0.5</v>
      </c>
      <c r="C73" s="1423">
        <v>11075</v>
      </c>
      <c r="D73" s="284"/>
      <c r="E73" s="1423">
        <v>11076</v>
      </c>
      <c r="F73" s="284"/>
      <c r="G73" s="1423">
        <v>11077</v>
      </c>
    </row>
    <row r="74" spans="1:7" x14ac:dyDescent="0.25">
      <c r="A74" s="1421">
        <v>1.05</v>
      </c>
      <c r="B74" s="1422">
        <v>0.45</v>
      </c>
      <c r="C74" s="1423">
        <v>11078</v>
      </c>
      <c r="D74" s="284"/>
      <c r="E74" s="1423">
        <v>11079</v>
      </c>
      <c r="F74" s="284"/>
      <c r="G74" s="1423">
        <v>11080</v>
      </c>
    </row>
    <row r="75" spans="1:7" x14ac:dyDescent="0.25">
      <c r="A75" s="1424" t="s">
        <v>805</v>
      </c>
      <c r="B75" s="1425"/>
      <c r="C75" s="1423">
        <v>11081</v>
      </c>
      <c r="D75" s="284"/>
      <c r="E75" s="1425"/>
      <c r="F75" s="284"/>
      <c r="G75" s="1423">
        <v>11082</v>
      </c>
    </row>
    <row r="76" spans="1:7" x14ac:dyDescent="0.25">
      <c r="A76" s="83"/>
      <c r="B76" s="293"/>
      <c r="C76" s="284"/>
      <c r="D76" s="284"/>
      <c r="E76" s="284"/>
      <c r="F76" s="284"/>
      <c r="G76" s="294"/>
    </row>
    <row r="77" spans="1:7" x14ac:dyDescent="0.25">
      <c r="A77" s="295" t="s">
        <v>811</v>
      </c>
      <c r="B77" s="296"/>
      <c r="C77" s="284"/>
      <c r="D77" s="284"/>
      <c r="E77" s="297"/>
      <c r="F77" s="284"/>
      <c r="G77" s="1423">
        <v>11024</v>
      </c>
    </row>
  </sheetData>
  <mergeCells count="2">
    <mergeCell ref="A1:G1"/>
    <mergeCell ref="A2:C2"/>
  </mergeCells>
  <hyperlinks>
    <hyperlink ref="A2:C2" location="'Liste tableaux'!A1" display="Retour à la liste des tableaux" xr:uid="{75EFB655-8A84-4C19-812A-151A6B0B4CCB}"/>
  </hyperlinks>
  <pageMargins left="0.7" right="0.7" top="0.75" bottom="0.75" header="0.3" footer="0.3"/>
  <headerFooter>
    <oddHeader>&amp;R&amp;"Calibri"&amp;10&amp;K000000 Protected B - Internal / Protégé B - Interne&amp;1#_x000D_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90DF3-DB3E-49C9-96C3-9960DE907486}">
  <sheetPr codeName="Feuil14"/>
  <dimension ref="A1:I36"/>
  <sheetViews>
    <sheetView showGridLines="0" zoomScaleNormal="100" workbookViewId="0">
      <selection activeCell="A43" sqref="A43"/>
    </sheetView>
  </sheetViews>
  <sheetFormatPr defaultColWidth="9.140625" defaultRowHeight="11.25" x14ac:dyDescent="0.2"/>
  <cols>
    <col min="1" max="1" width="76.140625" style="284" customWidth="1"/>
    <col min="2" max="2" width="53.5703125" style="284" customWidth="1"/>
    <col min="3" max="3" width="34" style="284" customWidth="1"/>
    <col min="4" max="4" width="10.85546875" style="284" customWidth="1"/>
    <col min="5" max="5" width="14" style="284" bestFit="1" customWidth="1"/>
    <col min="6" max="6" width="14.5703125" style="284" bestFit="1" customWidth="1"/>
    <col min="7" max="7" width="19.140625" style="284" bestFit="1" customWidth="1"/>
    <col min="8" max="8" width="16.85546875" style="284" bestFit="1" customWidth="1"/>
    <col min="9" max="16384" width="9.140625" style="284"/>
  </cols>
  <sheetData>
    <row r="1" spans="1:8" ht="18" customHeight="1" x14ac:dyDescent="0.2">
      <c r="A1" s="2012" t="s">
        <v>70</v>
      </c>
      <c r="B1" s="2012"/>
      <c r="C1" s="2012"/>
      <c r="D1" s="2012"/>
      <c r="E1" s="2012"/>
      <c r="F1" s="2012"/>
      <c r="G1" s="2012"/>
    </row>
    <row r="2" spans="1:8" x14ac:dyDescent="0.2">
      <c r="A2" s="2015" t="s">
        <v>145</v>
      </c>
      <c r="B2" s="2016"/>
      <c r="C2" s="2017"/>
    </row>
    <row r="4" spans="1:8" x14ac:dyDescent="0.2">
      <c r="A4" s="1303" t="s">
        <v>812</v>
      </c>
    </row>
    <row r="5" spans="1:8" x14ac:dyDescent="0.2">
      <c r="A5" s="1304" t="s">
        <v>813</v>
      </c>
      <c r="B5" s="1427">
        <v>17100</v>
      </c>
      <c r="C5" s="284" t="s">
        <v>125</v>
      </c>
    </row>
    <row r="8" spans="1:8" x14ac:dyDescent="0.2">
      <c r="A8" s="1303" t="s">
        <v>814</v>
      </c>
    </row>
    <row r="9" spans="1:8" ht="14.45" customHeight="1" x14ac:dyDescent="0.2">
      <c r="A9" s="1428"/>
      <c r="B9" s="2013" t="s">
        <v>298</v>
      </c>
      <c r="C9" s="2013"/>
      <c r="D9" s="2013"/>
      <c r="E9" s="2013" t="s">
        <v>347</v>
      </c>
      <c r="F9" s="2013"/>
      <c r="G9" s="2013"/>
      <c r="H9" s="2014" t="s">
        <v>815</v>
      </c>
    </row>
    <row r="10" spans="1:8" ht="22.5" x14ac:dyDescent="0.2">
      <c r="A10" s="1428"/>
      <c r="B10" s="1429" t="s">
        <v>816</v>
      </c>
      <c r="C10" s="1429" t="s">
        <v>817</v>
      </c>
      <c r="D10" s="1430" t="s">
        <v>380</v>
      </c>
      <c r="E10" s="1429" t="s">
        <v>818</v>
      </c>
      <c r="F10" s="1429" t="s">
        <v>819</v>
      </c>
      <c r="G10" s="1429" t="s">
        <v>348</v>
      </c>
      <c r="H10" s="2014"/>
    </row>
    <row r="11" spans="1:8" x14ac:dyDescent="0.2">
      <c r="A11" s="1431" t="s">
        <v>820</v>
      </c>
      <c r="B11" s="1423">
        <v>17101</v>
      </c>
      <c r="C11" s="1423">
        <v>17108</v>
      </c>
      <c r="D11" s="1423">
        <v>17115</v>
      </c>
      <c r="E11" s="1423">
        <v>17122</v>
      </c>
      <c r="F11" s="1423">
        <v>17131</v>
      </c>
      <c r="G11" s="1423">
        <v>17140</v>
      </c>
      <c r="H11" s="1342"/>
    </row>
    <row r="12" spans="1:8" x14ac:dyDescent="0.2">
      <c r="A12" s="1432" t="s">
        <v>821</v>
      </c>
      <c r="B12" s="1423">
        <v>17102</v>
      </c>
      <c r="C12" s="1423">
        <v>17109</v>
      </c>
      <c r="D12" s="1423">
        <v>17116</v>
      </c>
      <c r="E12" s="1423">
        <v>17123</v>
      </c>
      <c r="F12" s="1423">
        <v>17132</v>
      </c>
      <c r="G12" s="1423">
        <v>17141</v>
      </c>
      <c r="H12" s="1342"/>
    </row>
    <row r="13" spans="1:8" x14ac:dyDescent="0.2">
      <c r="A13" s="1432" t="s">
        <v>822</v>
      </c>
      <c r="B13" s="1423">
        <v>17103</v>
      </c>
      <c r="C13" s="1423">
        <v>17110</v>
      </c>
      <c r="D13" s="1423">
        <v>17117</v>
      </c>
      <c r="E13" s="1423">
        <v>17124</v>
      </c>
      <c r="F13" s="1423">
        <v>17133</v>
      </c>
      <c r="G13" s="1423">
        <v>17142</v>
      </c>
      <c r="H13" s="1342"/>
    </row>
    <row r="14" spans="1:8" x14ac:dyDescent="0.2">
      <c r="A14" s="1431" t="s">
        <v>823</v>
      </c>
      <c r="B14" s="1423">
        <v>17104</v>
      </c>
      <c r="C14" s="1423">
        <v>17111</v>
      </c>
      <c r="D14" s="1423">
        <v>17118</v>
      </c>
      <c r="E14" s="1423">
        <v>17125</v>
      </c>
      <c r="F14" s="1423">
        <v>17134</v>
      </c>
      <c r="G14" s="1423">
        <v>17143</v>
      </c>
      <c r="H14" s="1342"/>
    </row>
    <row r="15" spans="1:8" x14ac:dyDescent="0.2">
      <c r="A15" s="1432" t="s">
        <v>821</v>
      </c>
      <c r="B15" s="1423">
        <v>17105</v>
      </c>
      <c r="C15" s="1423">
        <v>17112</v>
      </c>
      <c r="D15" s="1423">
        <v>17119</v>
      </c>
      <c r="E15" s="1423">
        <v>17126</v>
      </c>
      <c r="F15" s="1423">
        <v>17135</v>
      </c>
      <c r="G15" s="1423">
        <v>17144</v>
      </c>
      <c r="H15" s="1342"/>
    </row>
    <row r="16" spans="1:8" x14ac:dyDescent="0.2">
      <c r="A16" s="1432" t="s">
        <v>822</v>
      </c>
      <c r="B16" s="1423">
        <v>17106</v>
      </c>
      <c r="C16" s="1423">
        <v>17113</v>
      </c>
      <c r="D16" s="1423">
        <v>17120</v>
      </c>
      <c r="E16" s="1423">
        <v>17127</v>
      </c>
      <c r="F16" s="1423">
        <v>17136</v>
      </c>
      <c r="G16" s="1423">
        <v>17146</v>
      </c>
      <c r="H16" s="1342"/>
    </row>
    <row r="17" spans="1:9" x14ac:dyDescent="0.2">
      <c r="A17" s="1431" t="s">
        <v>824</v>
      </c>
      <c r="B17" s="1342"/>
      <c r="C17" s="1342"/>
      <c r="D17" s="1342"/>
      <c r="E17" s="1423">
        <v>17128</v>
      </c>
      <c r="F17" s="1423">
        <v>17137</v>
      </c>
      <c r="G17" s="1423">
        <v>17147</v>
      </c>
      <c r="H17" s="1423">
        <v>17149</v>
      </c>
    </row>
    <row r="18" spans="1:9" x14ac:dyDescent="0.2">
      <c r="A18" s="1431" t="s">
        <v>825</v>
      </c>
      <c r="B18" s="1342"/>
      <c r="C18" s="1342"/>
      <c r="D18" s="1342"/>
      <c r="E18" s="1423">
        <v>17129</v>
      </c>
      <c r="F18" s="1423">
        <v>17138</v>
      </c>
      <c r="G18" s="1342"/>
      <c r="H18" s="1433">
        <v>17150</v>
      </c>
      <c r="I18" s="284" t="s">
        <v>127</v>
      </c>
    </row>
    <row r="19" spans="1:9" x14ac:dyDescent="0.2">
      <c r="A19" s="1434" t="s">
        <v>297</v>
      </c>
      <c r="B19" s="1423">
        <v>17107</v>
      </c>
      <c r="C19" s="1423">
        <v>17114</v>
      </c>
      <c r="D19" s="1423">
        <v>17121</v>
      </c>
      <c r="E19" s="1423">
        <v>17130</v>
      </c>
      <c r="F19" s="1423">
        <v>17139</v>
      </c>
      <c r="G19" s="1423">
        <v>17148</v>
      </c>
      <c r="H19" s="1423">
        <v>17151</v>
      </c>
    </row>
    <row r="22" spans="1:9" x14ac:dyDescent="0.2">
      <c r="A22" s="1303" t="s">
        <v>826</v>
      </c>
    </row>
    <row r="23" spans="1:9" x14ac:dyDescent="0.2">
      <c r="A23" s="284" t="s">
        <v>827</v>
      </c>
      <c r="C23" s="1427">
        <v>17152</v>
      </c>
      <c r="D23" s="284" t="s">
        <v>165</v>
      </c>
    </row>
    <row r="24" spans="1:9" x14ac:dyDescent="0.2">
      <c r="A24" s="1305" t="s">
        <v>828</v>
      </c>
      <c r="B24" s="1192" t="s">
        <v>829</v>
      </c>
      <c r="C24" s="1427">
        <v>17153</v>
      </c>
    </row>
    <row r="26" spans="1:9" x14ac:dyDescent="0.2">
      <c r="A26" s="284" t="s">
        <v>830</v>
      </c>
      <c r="C26" s="1423">
        <v>17154</v>
      </c>
      <c r="D26" s="284" t="s">
        <v>169</v>
      </c>
    </row>
    <row r="27" spans="1:9" x14ac:dyDescent="0.2">
      <c r="A27" s="284" t="s">
        <v>831</v>
      </c>
      <c r="B27" s="1192" t="s">
        <v>832</v>
      </c>
      <c r="C27" s="1427">
        <v>17155</v>
      </c>
      <c r="D27" s="284" t="s">
        <v>172</v>
      </c>
    </row>
    <row r="29" spans="1:9" ht="22.5" x14ac:dyDescent="0.2">
      <c r="A29" s="1304" t="s">
        <v>833</v>
      </c>
      <c r="B29" s="1306" t="s">
        <v>834</v>
      </c>
      <c r="C29" s="1427">
        <v>17156</v>
      </c>
      <c r="D29" s="284" t="s">
        <v>176</v>
      </c>
    </row>
    <row r="31" spans="1:9" x14ac:dyDescent="0.2">
      <c r="A31" s="284" t="s">
        <v>835</v>
      </c>
      <c r="B31" s="1307" t="s">
        <v>836</v>
      </c>
      <c r="C31" s="1427">
        <v>17157</v>
      </c>
      <c r="D31" s="284" t="s">
        <v>224</v>
      </c>
    </row>
    <row r="34" spans="1:8" x14ac:dyDescent="0.2">
      <c r="A34" s="2011" t="s">
        <v>837</v>
      </c>
      <c r="B34" s="2011"/>
      <c r="C34" s="2011"/>
      <c r="D34" s="2011"/>
      <c r="E34" s="2011"/>
      <c r="F34" s="2011"/>
      <c r="G34" s="2011"/>
      <c r="H34" s="2011"/>
    </row>
    <row r="35" spans="1:8" x14ac:dyDescent="0.2">
      <c r="A35" s="2011" t="s">
        <v>838</v>
      </c>
      <c r="B35" s="2011"/>
      <c r="C35" s="2011"/>
      <c r="D35" s="2011"/>
      <c r="E35" s="2011"/>
      <c r="F35" s="2011"/>
      <c r="G35" s="2011"/>
      <c r="H35" s="2011"/>
    </row>
    <row r="36" spans="1:8" x14ac:dyDescent="0.2">
      <c r="A36" s="1308"/>
    </row>
  </sheetData>
  <mergeCells count="7">
    <mergeCell ref="A34:H34"/>
    <mergeCell ref="A35:H35"/>
    <mergeCell ref="A1:G1"/>
    <mergeCell ref="B9:D9"/>
    <mergeCell ref="E9:G9"/>
    <mergeCell ref="H9:H10"/>
    <mergeCell ref="A2:C2"/>
  </mergeCells>
  <hyperlinks>
    <hyperlink ref="A2" location="'Schedule Listing '!A1" display="Return to Schedule Listing" xr:uid="{4472359E-DDF5-4533-8A96-4E6ACDBA87E4}"/>
    <hyperlink ref="A2:C2" location="'Liste tableaux'!A1" display="Retour à la liste des tableaux" xr:uid="{9BD35CBA-6D43-4768-B7AF-E0505FD97970}"/>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86829-CA56-47F8-803B-87B73AE8A645}">
  <sheetPr codeName="Feuil16"/>
  <dimension ref="A1:Q89"/>
  <sheetViews>
    <sheetView showGridLines="0" topLeftCell="A63" workbookViewId="0">
      <selection activeCell="A2" sqref="A2:C2"/>
    </sheetView>
  </sheetViews>
  <sheetFormatPr defaultColWidth="9.140625" defaultRowHeight="11.25" x14ac:dyDescent="0.2"/>
  <cols>
    <col min="1" max="1" width="2.42578125" style="8" customWidth="1"/>
    <col min="2" max="2" width="4.140625" style="8" customWidth="1"/>
    <col min="3" max="3" width="33.42578125" style="8" customWidth="1"/>
    <col min="4" max="4" width="31.85546875" style="8" customWidth="1"/>
    <col min="5" max="5" width="12.42578125" style="24" customWidth="1"/>
    <col min="6" max="6" width="2.85546875" style="8" customWidth="1"/>
    <col min="7" max="7" width="0.85546875" style="8" customWidth="1"/>
    <col min="8" max="15" width="8.5703125" style="8" customWidth="1"/>
    <col min="16" max="16" width="7.5703125" style="8" customWidth="1"/>
    <col min="17" max="17" width="2.5703125" style="8" customWidth="1"/>
    <col min="18" max="256" width="9.140625" style="8"/>
    <col min="257" max="257" width="2.42578125" style="8" customWidth="1"/>
    <col min="258" max="258" width="3.42578125" style="8" customWidth="1"/>
    <col min="259" max="259" width="33.42578125" style="8" customWidth="1"/>
    <col min="260" max="260" width="31.85546875" style="8" customWidth="1"/>
    <col min="261" max="261" width="12.42578125" style="8" customWidth="1"/>
    <col min="262" max="262" width="2.85546875" style="8" customWidth="1"/>
    <col min="263" max="263" width="0.85546875" style="8" customWidth="1"/>
    <col min="264" max="272" width="8.5703125" style="8" customWidth="1"/>
    <col min="273" max="273" width="3" style="8" customWidth="1"/>
    <col min="274" max="512" width="9.140625" style="8"/>
    <col min="513" max="513" width="2.42578125" style="8" customWidth="1"/>
    <col min="514" max="514" width="3.42578125" style="8" customWidth="1"/>
    <col min="515" max="515" width="33.42578125" style="8" customWidth="1"/>
    <col min="516" max="516" width="31.85546875" style="8" customWidth="1"/>
    <col min="517" max="517" width="12.42578125" style="8" customWidth="1"/>
    <col min="518" max="518" width="2.85546875" style="8" customWidth="1"/>
    <col min="519" max="519" width="0.85546875" style="8" customWidth="1"/>
    <col min="520" max="528" width="8.5703125" style="8" customWidth="1"/>
    <col min="529" max="529" width="3" style="8" customWidth="1"/>
    <col min="530" max="768" width="9.140625" style="8"/>
    <col min="769" max="769" width="2.42578125" style="8" customWidth="1"/>
    <col min="770" max="770" width="3.42578125" style="8" customWidth="1"/>
    <col min="771" max="771" width="33.42578125" style="8" customWidth="1"/>
    <col min="772" max="772" width="31.85546875" style="8" customWidth="1"/>
    <col min="773" max="773" width="12.42578125" style="8" customWidth="1"/>
    <col min="774" max="774" width="2.85546875" style="8" customWidth="1"/>
    <col min="775" max="775" width="0.85546875" style="8" customWidth="1"/>
    <col min="776" max="784" width="8.5703125" style="8" customWidth="1"/>
    <col min="785" max="785" width="3" style="8" customWidth="1"/>
    <col min="786" max="1024" width="9.140625" style="8"/>
    <col min="1025" max="1025" width="2.42578125" style="8" customWidth="1"/>
    <col min="1026" max="1026" width="3.42578125" style="8" customWidth="1"/>
    <col min="1027" max="1027" width="33.42578125" style="8" customWidth="1"/>
    <col min="1028" max="1028" width="31.85546875" style="8" customWidth="1"/>
    <col min="1029" max="1029" width="12.42578125" style="8" customWidth="1"/>
    <col min="1030" max="1030" width="2.85546875" style="8" customWidth="1"/>
    <col min="1031" max="1031" width="0.85546875" style="8" customWidth="1"/>
    <col min="1032" max="1040" width="8.5703125" style="8" customWidth="1"/>
    <col min="1041" max="1041" width="3" style="8" customWidth="1"/>
    <col min="1042" max="1280" width="9.140625" style="8"/>
    <col min="1281" max="1281" width="2.42578125" style="8" customWidth="1"/>
    <col min="1282" max="1282" width="3.42578125" style="8" customWidth="1"/>
    <col min="1283" max="1283" width="33.42578125" style="8" customWidth="1"/>
    <col min="1284" max="1284" width="31.85546875" style="8" customWidth="1"/>
    <col min="1285" max="1285" width="12.42578125" style="8" customWidth="1"/>
    <col min="1286" max="1286" width="2.85546875" style="8" customWidth="1"/>
    <col min="1287" max="1287" width="0.85546875" style="8" customWidth="1"/>
    <col min="1288" max="1296" width="8.5703125" style="8" customWidth="1"/>
    <col min="1297" max="1297" width="3" style="8" customWidth="1"/>
    <col min="1298" max="1536" width="9.140625" style="8"/>
    <col min="1537" max="1537" width="2.42578125" style="8" customWidth="1"/>
    <col min="1538" max="1538" width="3.42578125" style="8" customWidth="1"/>
    <col min="1539" max="1539" width="33.42578125" style="8" customWidth="1"/>
    <col min="1540" max="1540" width="31.85546875" style="8" customWidth="1"/>
    <col min="1541" max="1541" width="12.42578125" style="8" customWidth="1"/>
    <col min="1542" max="1542" width="2.85546875" style="8" customWidth="1"/>
    <col min="1543" max="1543" width="0.85546875" style="8" customWidth="1"/>
    <col min="1544" max="1552" width="8.5703125" style="8" customWidth="1"/>
    <col min="1553" max="1553" width="3" style="8" customWidth="1"/>
    <col min="1554" max="1792" width="9.140625" style="8"/>
    <col min="1793" max="1793" width="2.42578125" style="8" customWidth="1"/>
    <col min="1794" max="1794" width="3.42578125" style="8" customWidth="1"/>
    <col min="1795" max="1795" width="33.42578125" style="8" customWidth="1"/>
    <col min="1796" max="1796" width="31.85546875" style="8" customWidth="1"/>
    <col min="1797" max="1797" width="12.42578125" style="8" customWidth="1"/>
    <col min="1798" max="1798" width="2.85546875" style="8" customWidth="1"/>
    <col min="1799" max="1799" width="0.85546875" style="8" customWidth="1"/>
    <col min="1800" max="1808" width="8.5703125" style="8" customWidth="1"/>
    <col min="1809" max="1809" width="3" style="8" customWidth="1"/>
    <col min="1810" max="2048" width="9.140625" style="8"/>
    <col min="2049" max="2049" width="2.42578125" style="8" customWidth="1"/>
    <col min="2050" max="2050" width="3.42578125" style="8" customWidth="1"/>
    <col min="2051" max="2051" width="33.42578125" style="8" customWidth="1"/>
    <col min="2052" max="2052" width="31.85546875" style="8" customWidth="1"/>
    <col min="2053" max="2053" width="12.42578125" style="8" customWidth="1"/>
    <col min="2054" max="2054" width="2.85546875" style="8" customWidth="1"/>
    <col min="2055" max="2055" width="0.85546875" style="8" customWidth="1"/>
    <col min="2056" max="2064" width="8.5703125" style="8" customWidth="1"/>
    <col min="2065" max="2065" width="3" style="8" customWidth="1"/>
    <col min="2066" max="2304" width="9.140625" style="8"/>
    <col min="2305" max="2305" width="2.42578125" style="8" customWidth="1"/>
    <col min="2306" max="2306" width="3.42578125" style="8" customWidth="1"/>
    <col min="2307" max="2307" width="33.42578125" style="8" customWidth="1"/>
    <col min="2308" max="2308" width="31.85546875" style="8" customWidth="1"/>
    <col min="2309" max="2309" width="12.42578125" style="8" customWidth="1"/>
    <col min="2310" max="2310" width="2.85546875" style="8" customWidth="1"/>
    <col min="2311" max="2311" width="0.85546875" style="8" customWidth="1"/>
    <col min="2312" max="2320" width="8.5703125" style="8" customWidth="1"/>
    <col min="2321" max="2321" width="3" style="8" customWidth="1"/>
    <col min="2322" max="2560" width="9.140625" style="8"/>
    <col min="2561" max="2561" width="2.42578125" style="8" customWidth="1"/>
    <col min="2562" max="2562" width="3.42578125" style="8" customWidth="1"/>
    <col min="2563" max="2563" width="33.42578125" style="8" customWidth="1"/>
    <col min="2564" max="2564" width="31.85546875" style="8" customWidth="1"/>
    <col min="2565" max="2565" width="12.42578125" style="8" customWidth="1"/>
    <col min="2566" max="2566" width="2.85546875" style="8" customWidth="1"/>
    <col min="2567" max="2567" width="0.85546875" style="8" customWidth="1"/>
    <col min="2568" max="2576" width="8.5703125" style="8" customWidth="1"/>
    <col min="2577" max="2577" width="3" style="8" customWidth="1"/>
    <col min="2578" max="2816" width="9.140625" style="8"/>
    <col min="2817" max="2817" width="2.42578125" style="8" customWidth="1"/>
    <col min="2818" max="2818" width="3.42578125" style="8" customWidth="1"/>
    <col min="2819" max="2819" width="33.42578125" style="8" customWidth="1"/>
    <col min="2820" max="2820" width="31.85546875" style="8" customWidth="1"/>
    <col min="2821" max="2821" width="12.42578125" style="8" customWidth="1"/>
    <col min="2822" max="2822" width="2.85546875" style="8" customWidth="1"/>
    <col min="2823" max="2823" width="0.85546875" style="8" customWidth="1"/>
    <col min="2824" max="2832" width="8.5703125" style="8" customWidth="1"/>
    <col min="2833" max="2833" width="3" style="8" customWidth="1"/>
    <col min="2834" max="3072" width="9.140625" style="8"/>
    <col min="3073" max="3073" width="2.42578125" style="8" customWidth="1"/>
    <col min="3074" max="3074" width="3.42578125" style="8" customWidth="1"/>
    <col min="3075" max="3075" width="33.42578125" style="8" customWidth="1"/>
    <col min="3076" max="3076" width="31.85546875" style="8" customWidth="1"/>
    <col min="3077" max="3077" width="12.42578125" style="8" customWidth="1"/>
    <col min="3078" max="3078" width="2.85546875" style="8" customWidth="1"/>
    <col min="3079" max="3079" width="0.85546875" style="8" customWidth="1"/>
    <col min="3080" max="3088" width="8.5703125" style="8" customWidth="1"/>
    <col min="3089" max="3089" width="3" style="8" customWidth="1"/>
    <col min="3090" max="3328" width="9.140625" style="8"/>
    <col min="3329" max="3329" width="2.42578125" style="8" customWidth="1"/>
    <col min="3330" max="3330" width="3.42578125" style="8" customWidth="1"/>
    <col min="3331" max="3331" width="33.42578125" style="8" customWidth="1"/>
    <col min="3332" max="3332" width="31.85546875" style="8" customWidth="1"/>
    <col min="3333" max="3333" width="12.42578125" style="8" customWidth="1"/>
    <col min="3334" max="3334" width="2.85546875" style="8" customWidth="1"/>
    <col min="3335" max="3335" width="0.85546875" style="8" customWidth="1"/>
    <col min="3336" max="3344" width="8.5703125" style="8" customWidth="1"/>
    <col min="3345" max="3345" width="3" style="8" customWidth="1"/>
    <col min="3346" max="3584" width="9.140625" style="8"/>
    <col min="3585" max="3585" width="2.42578125" style="8" customWidth="1"/>
    <col min="3586" max="3586" width="3.42578125" style="8" customWidth="1"/>
    <col min="3587" max="3587" width="33.42578125" style="8" customWidth="1"/>
    <col min="3588" max="3588" width="31.85546875" style="8" customWidth="1"/>
    <col min="3589" max="3589" width="12.42578125" style="8" customWidth="1"/>
    <col min="3590" max="3590" width="2.85546875" style="8" customWidth="1"/>
    <col min="3591" max="3591" width="0.85546875" style="8" customWidth="1"/>
    <col min="3592" max="3600" width="8.5703125" style="8" customWidth="1"/>
    <col min="3601" max="3601" width="3" style="8" customWidth="1"/>
    <col min="3602" max="3840" width="9.140625" style="8"/>
    <col min="3841" max="3841" width="2.42578125" style="8" customWidth="1"/>
    <col min="3842" max="3842" width="3.42578125" style="8" customWidth="1"/>
    <col min="3843" max="3843" width="33.42578125" style="8" customWidth="1"/>
    <col min="3844" max="3844" width="31.85546875" style="8" customWidth="1"/>
    <col min="3845" max="3845" width="12.42578125" style="8" customWidth="1"/>
    <col min="3846" max="3846" width="2.85546875" style="8" customWidth="1"/>
    <col min="3847" max="3847" width="0.85546875" style="8" customWidth="1"/>
    <col min="3848" max="3856" width="8.5703125" style="8" customWidth="1"/>
    <col min="3857" max="3857" width="3" style="8" customWidth="1"/>
    <col min="3858" max="4096" width="9.140625" style="8"/>
    <col min="4097" max="4097" width="2.42578125" style="8" customWidth="1"/>
    <col min="4098" max="4098" width="3.42578125" style="8" customWidth="1"/>
    <col min="4099" max="4099" width="33.42578125" style="8" customWidth="1"/>
    <col min="4100" max="4100" width="31.85546875" style="8" customWidth="1"/>
    <col min="4101" max="4101" width="12.42578125" style="8" customWidth="1"/>
    <col min="4102" max="4102" width="2.85546875" style="8" customWidth="1"/>
    <col min="4103" max="4103" width="0.85546875" style="8" customWidth="1"/>
    <col min="4104" max="4112" width="8.5703125" style="8" customWidth="1"/>
    <col min="4113" max="4113" width="3" style="8" customWidth="1"/>
    <col min="4114" max="4352" width="9.140625" style="8"/>
    <col min="4353" max="4353" width="2.42578125" style="8" customWidth="1"/>
    <col min="4354" max="4354" width="3.42578125" style="8" customWidth="1"/>
    <col min="4355" max="4355" width="33.42578125" style="8" customWidth="1"/>
    <col min="4356" max="4356" width="31.85546875" style="8" customWidth="1"/>
    <col min="4357" max="4357" width="12.42578125" style="8" customWidth="1"/>
    <col min="4358" max="4358" width="2.85546875" style="8" customWidth="1"/>
    <col min="4359" max="4359" width="0.85546875" style="8" customWidth="1"/>
    <col min="4360" max="4368" width="8.5703125" style="8" customWidth="1"/>
    <col min="4369" max="4369" width="3" style="8" customWidth="1"/>
    <col min="4370" max="4608" width="9.140625" style="8"/>
    <col min="4609" max="4609" width="2.42578125" style="8" customWidth="1"/>
    <col min="4610" max="4610" width="3.42578125" style="8" customWidth="1"/>
    <col min="4611" max="4611" width="33.42578125" style="8" customWidth="1"/>
    <col min="4612" max="4612" width="31.85546875" style="8" customWidth="1"/>
    <col min="4613" max="4613" width="12.42578125" style="8" customWidth="1"/>
    <col min="4614" max="4614" width="2.85546875" style="8" customWidth="1"/>
    <col min="4615" max="4615" width="0.85546875" style="8" customWidth="1"/>
    <col min="4616" max="4624" width="8.5703125" style="8" customWidth="1"/>
    <col min="4625" max="4625" width="3" style="8" customWidth="1"/>
    <col min="4626" max="4864" width="9.140625" style="8"/>
    <col min="4865" max="4865" width="2.42578125" style="8" customWidth="1"/>
    <col min="4866" max="4866" width="3.42578125" style="8" customWidth="1"/>
    <col min="4867" max="4867" width="33.42578125" style="8" customWidth="1"/>
    <col min="4868" max="4868" width="31.85546875" style="8" customWidth="1"/>
    <col min="4869" max="4869" width="12.42578125" style="8" customWidth="1"/>
    <col min="4870" max="4870" width="2.85546875" style="8" customWidth="1"/>
    <col min="4871" max="4871" width="0.85546875" style="8" customWidth="1"/>
    <col min="4872" max="4880" width="8.5703125" style="8" customWidth="1"/>
    <col min="4881" max="4881" width="3" style="8" customWidth="1"/>
    <col min="4882" max="5120" width="9.140625" style="8"/>
    <col min="5121" max="5121" width="2.42578125" style="8" customWidth="1"/>
    <col min="5122" max="5122" width="3.42578125" style="8" customWidth="1"/>
    <col min="5123" max="5123" width="33.42578125" style="8" customWidth="1"/>
    <col min="5124" max="5124" width="31.85546875" style="8" customWidth="1"/>
    <col min="5125" max="5125" width="12.42578125" style="8" customWidth="1"/>
    <col min="5126" max="5126" width="2.85546875" style="8" customWidth="1"/>
    <col min="5127" max="5127" width="0.85546875" style="8" customWidth="1"/>
    <col min="5128" max="5136" width="8.5703125" style="8" customWidth="1"/>
    <col min="5137" max="5137" width="3" style="8" customWidth="1"/>
    <col min="5138" max="5376" width="9.140625" style="8"/>
    <col min="5377" max="5377" width="2.42578125" style="8" customWidth="1"/>
    <col min="5378" max="5378" width="3.42578125" style="8" customWidth="1"/>
    <col min="5379" max="5379" width="33.42578125" style="8" customWidth="1"/>
    <col min="5380" max="5380" width="31.85546875" style="8" customWidth="1"/>
    <col min="5381" max="5381" width="12.42578125" style="8" customWidth="1"/>
    <col min="5382" max="5382" width="2.85546875" style="8" customWidth="1"/>
    <col min="5383" max="5383" width="0.85546875" style="8" customWidth="1"/>
    <col min="5384" max="5392" width="8.5703125" style="8" customWidth="1"/>
    <col min="5393" max="5393" width="3" style="8" customWidth="1"/>
    <col min="5394" max="5632" width="9.140625" style="8"/>
    <col min="5633" max="5633" width="2.42578125" style="8" customWidth="1"/>
    <col min="5634" max="5634" width="3.42578125" style="8" customWidth="1"/>
    <col min="5635" max="5635" width="33.42578125" style="8" customWidth="1"/>
    <col min="5636" max="5636" width="31.85546875" style="8" customWidth="1"/>
    <col min="5637" max="5637" width="12.42578125" style="8" customWidth="1"/>
    <col min="5638" max="5638" width="2.85546875" style="8" customWidth="1"/>
    <col min="5639" max="5639" width="0.85546875" style="8" customWidth="1"/>
    <col min="5640" max="5648" width="8.5703125" style="8" customWidth="1"/>
    <col min="5649" max="5649" width="3" style="8" customWidth="1"/>
    <col min="5650" max="5888" width="9.140625" style="8"/>
    <col min="5889" max="5889" width="2.42578125" style="8" customWidth="1"/>
    <col min="5890" max="5890" width="3.42578125" style="8" customWidth="1"/>
    <col min="5891" max="5891" width="33.42578125" style="8" customWidth="1"/>
    <col min="5892" max="5892" width="31.85546875" style="8" customWidth="1"/>
    <col min="5893" max="5893" width="12.42578125" style="8" customWidth="1"/>
    <col min="5894" max="5894" width="2.85546875" style="8" customWidth="1"/>
    <col min="5895" max="5895" width="0.85546875" style="8" customWidth="1"/>
    <col min="5896" max="5904" width="8.5703125" style="8" customWidth="1"/>
    <col min="5905" max="5905" width="3" style="8" customWidth="1"/>
    <col min="5906" max="6144" width="9.140625" style="8"/>
    <col min="6145" max="6145" width="2.42578125" style="8" customWidth="1"/>
    <col min="6146" max="6146" width="3.42578125" style="8" customWidth="1"/>
    <col min="6147" max="6147" width="33.42578125" style="8" customWidth="1"/>
    <col min="6148" max="6148" width="31.85546875" style="8" customWidth="1"/>
    <col min="6149" max="6149" width="12.42578125" style="8" customWidth="1"/>
    <col min="6150" max="6150" width="2.85546875" style="8" customWidth="1"/>
    <col min="6151" max="6151" width="0.85546875" style="8" customWidth="1"/>
    <col min="6152" max="6160" width="8.5703125" style="8" customWidth="1"/>
    <col min="6161" max="6161" width="3" style="8" customWidth="1"/>
    <col min="6162" max="6400" width="9.140625" style="8"/>
    <col min="6401" max="6401" width="2.42578125" style="8" customWidth="1"/>
    <col min="6402" max="6402" width="3.42578125" style="8" customWidth="1"/>
    <col min="6403" max="6403" width="33.42578125" style="8" customWidth="1"/>
    <col min="6404" max="6404" width="31.85546875" style="8" customWidth="1"/>
    <col min="6405" max="6405" width="12.42578125" style="8" customWidth="1"/>
    <col min="6406" max="6406" width="2.85546875" style="8" customWidth="1"/>
    <col min="6407" max="6407" width="0.85546875" style="8" customWidth="1"/>
    <col min="6408" max="6416" width="8.5703125" style="8" customWidth="1"/>
    <col min="6417" max="6417" width="3" style="8" customWidth="1"/>
    <col min="6418" max="6656" width="9.140625" style="8"/>
    <col min="6657" max="6657" width="2.42578125" style="8" customWidth="1"/>
    <col min="6658" max="6658" width="3.42578125" style="8" customWidth="1"/>
    <col min="6659" max="6659" width="33.42578125" style="8" customWidth="1"/>
    <col min="6660" max="6660" width="31.85546875" style="8" customWidth="1"/>
    <col min="6661" max="6661" width="12.42578125" style="8" customWidth="1"/>
    <col min="6662" max="6662" width="2.85546875" style="8" customWidth="1"/>
    <col min="6663" max="6663" width="0.85546875" style="8" customWidth="1"/>
    <col min="6664" max="6672" width="8.5703125" style="8" customWidth="1"/>
    <col min="6673" max="6673" width="3" style="8" customWidth="1"/>
    <col min="6674" max="6912" width="9.140625" style="8"/>
    <col min="6913" max="6913" width="2.42578125" style="8" customWidth="1"/>
    <col min="6914" max="6914" width="3.42578125" style="8" customWidth="1"/>
    <col min="6915" max="6915" width="33.42578125" style="8" customWidth="1"/>
    <col min="6916" max="6916" width="31.85546875" style="8" customWidth="1"/>
    <col min="6917" max="6917" width="12.42578125" style="8" customWidth="1"/>
    <col min="6918" max="6918" width="2.85546875" style="8" customWidth="1"/>
    <col min="6919" max="6919" width="0.85546875" style="8" customWidth="1"/>
    <col min="6920" max="6928" width="8.5703125" style="8" customWidth="1"/>
    <col min="6929" max="6929" width="3" style="8" customWidth="1"/>
    <col min="6930" max="7168" width="9.140625" style="8"/>
    <col min="7169" max="7169" width="2.42578125" style="8" customWidth="1"/>
    <col min="7170" max="7170" width="3.42578125" style="8" customWidth="1"/>
    <col min="7171" max="7171" width="33.42578125" style="8" customWidth="1"/>
    <col min="7172" max="7172" width="31.85546875" style="8" customWidth="1"/>
    <col min="7173" max="7173" width="12.42578125" style="8" customWidth="1"/>
    <col min="7174" max="7174" width="2.85546875" style="8" customWidth="1"/>
    <col min="7175" max="7175" width="0.85546875" style="8" customWidth="1"/>
    <col min="7176" max="7184" width="8.5703125" style="8" customWidth="1"/>
    <col min="7185" max="7185" width="3" style="8" customWidth="1"/>
    <col min="7186" max="7424" width="9.140625" style="8"/>
    <col min="7425" max="7425" width="2.42578125" style="8" customWidth="1"/>
    <col min="7426" max="7426" width="3.42578125" style="8" customWidth="1"/>
    <col min="7427" max="7427" width="33.42578125" style="8" customWidth="1"/>
    <col min="7428" max="7428" width="31.85546875" style="8" customWidth="1"/>
    <col min="7429" max="7429" width="12.42578125" style="8" customWidth="1"/>
    <col min="7430" max="7430" width="2.85546875" style="8" customWidth="1"/>
    <col min="7431" max="7431" width="0.85546875" style="8" customWidth="1"/>
    <col min="7432" max="7440" width="8.5703125" style="8" customWidth="1"/>
    <col min="7441" max="7441" width="3" style="8" customWidth="1"/>
    <col min="7442" max="7680" width="9.140625" style="8"/>
    <col min="7681" max="7681" width="2.42578125" style="8" customWidth="1"/>
    <col min="7682" max="7682" width="3.42578125" style="8" customWidth="1"/>
    <col min="7683" max="7683" width="33.42578125" style="8" customWidth="1"/>
    <col min="7684" max="7684" width="31.85546875" style="8" customWidth="1"/>
    <col min="7685" max="7685" width="12.42578125" style="8" customWidth="1"/>
    <col min="7686" max="7686" width="2.85546875" style="8" customWidth="1"/>
    <col min="7687" max="7687" width="0.85546875" style="8" customWidth="1"/>
    <col min="7688" max="7696" width="8.5703125" style="8" customWidth="1"/>
    <col min="7697" max="7697" width="3" style="8" customWidth="1"/>
    <col min="7698" max="7936" width="9.140625" style="8"/>
    <col min="7937" max="7937" width="2.42578125" style="8" customWidth="1"/>
    <col min="7938" max="7938" width="3.42578125" style="8" customWidth="1"/>
    <col min="7939" max="7939" width="33.42578125" style="8" customWidth="1"/>
    <col min="7940" max="7940" width="31.85546875" style="8" customWidth="1"/>
    <col min="7941" max="7941" width="12.42578125" style="8" customWidth="1"/>
    <col min="7942" max="7942" width="2.85546875" style="8" customWidth="1"/>
    <col min="7943" max="7943" width="0.85546875" style="8" customWidth="1"/>
    <col min="7944" max="7952" width="8.5703125" style="8" customWidth="1"/>
    <col min="7953" max="7953" width="3" style="8" customWidth="1"/>
    <col min="7954" max="8192" width="9.140625" style="8"/>
    <col min="8193" max="8193" width="2.42578125" style="8" customWidth="1"/>
    <col min="8194" max="8194" width="3.42578125" style="8" customWidth="1"/>
    <col min="8195" max="8195" width="33.42578125" style="8" customWidth="1"/>
    <col min="8196" max="8196" width="31.85546875" style="8" customWidth="1"/>
    <col min="8197" max="8197" width="12.42578125" style="8" customWidth="1"/>
    <col min="8198" max="8198" width="2.85546875" style="8" customWidth="1"/>
    <col min="8199" max="8199" width="0.85546875" style="8" customWidth="1"/>
    <col min="8200" max="8208" width="8.5703125" style="8" customWidth="1"/>
    <col min="8209" max="8209" width="3" style="8" customWidth="1"/>
    <col min="8210" max="8448" width="9.140625" style="8"/>
    <col min="8449" max="8449" width="2.42578125" style="8" customWidth="1"/>
    <col min="8450" max="8450" width="3.42578125" style="8" customWidth="1"/>
    <col min="8451" max="8451" width="33.42578125" style="8" customWidth="1"/>
    <col min="8452" max="8452" width="31.85546875" style="8" customWidth="1"/>
    <col min="8453" max="8453" width="12.42578125" style="8" customWidth="1"/>
    <col min="8454" max="8454" width="2.85546875" style="8" customWidth="1"/>
    <col min="8455" max="8455" width="0.85546875" style="8" customWidth="1"/>
    <col min="8456" max="8464" width="8.5703125" style="8" customWidth="1"/>
    <col min="8465" max="8465" width="3" style="8" customWidth="1"/>
    <col min="8466" max="8704" width="9.140625" style="8"/>
    <col min="8705" max="8705" width="2.42578125" style="8" customWidth="1"/>
    <col min="8706" max="8706" width="3.42578125" style="8" customWidth="1"/>
    <col min="8707" max="8707" width="33.42578125" style="8" customWidth="1"/>
    <col min="8708" max="8708" width="31.85546875" style="8" customWidth="1"/>
    <col min="8709" max="8709" width="12.42578125" style="8" customWidth="1"/>
    <col min="8710" max="8710" width="2.85546875" style="8" customWidth="1"/>
    <col min="8711" max="8711" width="0.85546875" style="8" customWidth="1"/>
    <col min="8712" max="8720" width="8.5703125" style="8" customWidth="1"/>
    <col min="8721" max="8721" width="3" style="8" customWidth="1"/>
    <col min="8722" max="8960" width="9.140625" style="8"/>
    <col min="8961" max="8961" width="2.42578125" style="8" customWidth="1"/>
    <col min="8962" max="8962" width="3.42578125" style="8" customWidth="1"/>
    <col min="8963" max="8963" width="33.42578125" style="8" customWidth="1"/>
    <col min="8964" max="8964" width="31.85546875" style="8" customWidth="1"/>
    <col min="8965" max="8965" width="12.42578125" style="8" customWidth="1"/>
    <col min="8966" max="8966" width="2.85546875" style="8" customWidth="1"/>
    <col min="8967" max="8967" width="0.85546875" style="8" customWidth="1"/>
    <col min="8968" max="8976" width="8.5703125" style="8" customWidth="1"/>
    <col min="8977" max="8977" width="3" style="8" customWidth="1"/>
    <col min="8978" max="9216" width="9.140625" style="8"/>
    <col min="9217" max="9217" width="2.42578125" style="8" customWidth="1"/>
    <col min="9218" max="9218" width="3.42578125" style="8" customWidth="1"/>
    <col min="9219" max="9219" width="33.42578125" style="8" customWidth="1"/>
    <col min="9220" max="9220" width="31.85546875" style="8" customWidth="1"/>
    <col min="9221" max="9221" width="12.42578125" style="8" customWidth="1"/>
    <col min="9222" max="9222" width="2.85546875" style="8" customWidth="1"/>
    <col min="9223" max="9223" width="0.85546875" style="8" customWidth="1"/>
    <col min="9224" max="9232" width="8.5703125" style="8" customWidth="1"/>
    <col min="9233" max="9233" width="3" style="8" customWidth="1"/>
    <col min="9234" max="9472" width="9.140625" style="8"/>
    <col min="9473" max="9473" width="2.42578125" style="8" customWidth="1"/>
    <col min="9474" max="9474" width="3.42578125" style="8" customWidth="1"/>
    <col min="9475" max="9475" width="33.42578125" style="8" customWidth="1"/>
    <col min="9476" max="9476" width="31.85546875" style="8" customWidth="1"/>
    <col min="9477" max="9477" width="12.42578125" style="8" customWidth="1"/>
    <col min="9478" max="9478" width="2.85546875" style="8" customWidth="1"/>
    <col min="9479" max="9479" width="0.85546875" style="8" customWidth="1"/>
    <col min="9480" max="9488" width="8.5703125" style="8" customWidth="1"/>
    <col min="9489" max="9489" width="3" style="8" customWidth="1"/>
    <col min="9490" max="9728" width="9.140625" style="8"/>
    <col min="9729" max="9729" width="2.42578125" style="8" customWidth="1"/>
    <col min="9730" max="9730" width="3.42578125" style="8" customWidth="1"/>
    <col min="9731" max="9731" width="33.42578125" style="8" customWidth="1"/>
    <col min="9732" max="9732" width="31.85546875" style="8" customWidth="1"/>
    <col min="9733" max="9733" width="12.42578125" style="8" customWidth="1"/>
    <col min="9734" max="9734" width="2.85546875" style="8" customWidth="1"/>
    <col min="9735" max="9735" width="0.85546875" style="8" customWidth="1"/>
    <col min="9736" max="9744" width="8.5703125" style="8" customWidth="1"/>
    <col min="9745" max="9745" width="3" style="8" customWidth="1"/>
    <col min="9746" max="9984" width="9.140625" style="8"/>
    <col min="9985" max="9985" width="2.42578125" style="8" customWidth="1"/>
    <col min="9986" max="9986" width="3.42578125" style="8" customWidth="1"/>
    <col min="9987" max="9987" width="33.42578125" style="8" customWidth="1"/>
    <col min="9988" max="9988" width="31.85546875" style="8" customWidth="1"/>
    <col min="9989" max="9989" width="12.42578125" style="8" customWidth="1"/>
    <col min="9990" max="9990" width="2.85546875" style="8" customWidth="1"/>
    <col min="9991" max="9991" width="0.85546875" style="8" customWidth="1"/>
    <col min="9992" max="10000" width="8.5703125" style="8" customWidth="1"/>
    <col min="10001" max="10001" width="3" style="8" customWidth="1"/>
    <col min="10002" max="10240" width="9.140625" style="8"/>
    <col min="10241" max="10241" width="2.42578125" style="8" customWidth="1"/>
    <col min="10242" max="10242" width="3.42578125" style="8" customWidth="1"/>
    <col min="10243" max="10243" width="33.42578125" style="8" customWidth="1"/>
    <col min="10244" max="10244" width="31.85546875" style="8" customWidth="1"/>
    <col min="10245" max="10245" width="12.42578125" style="8" customWidth="1"/>
    <col min="10246" max="10246" width="2.85546875" style="8" customWidth="1"/>
    <col min="10247" max="10247" width="0.85546875" style="8" customWidth="1"/>
    <col min="10248" max="10256" width="8.5703125" style="8" customWidth="1"/>
    <col min="10257" max="10257" width="3" style="8" customWidth="1"/>
    <col min="10258" max="10496" width="9.140625" style="8"/>
    <col min="10497" max="10497" width="2.42578125" style="8" customWidth="1"/>
    <col min="10498" max="10498" width="3.42578125" style="8" customWidth="1"/>
    <col min="10499" max="10499" width="33.42578125" style="8" customWidth="1"/>
    <col min="10500" max="10500" width="31.85546875" style="8" customWidth="1"/>
    <col min="10501" max="10501" width="12.42578125" style="8" customWidth="1"/>
    <col min="10502" max="10502" width="2.85546875" style="8" customWidth="1"/>
    <col min="10503" max="10503" width="0.85546875" style="8" customWidth="1"/>
    <col min="10504" max="10512" width="8.5703125" style="8" customWidth="1"/>
    <col min="10513" max="10513" width="3" style="8" customWidth="1"/>
    <col min="10514" max="10752" width="9.140625" style="8"/>
    <col min="10753" max="10753" width="2.42578125" style="8" customWidth="1"/>
    <col min="10754" max="10754" width="3.42578125" style="8" customWidth="1"/>
    <col min="10755" max="10755" width="33.42578125" style="8" customWidth="1"/>
    <col min="10756" max="10756" width="31.85546875" style="8" customWidth="1"/>
    <col min="10757" max="10757" width="12.42578125" style="8" customWidth="1"/>
    <col min="10758" max="10758" width="2.85546875" style="8" customWidth="1"/>
    <col min="10759" max="10759" width="0.85546875" style="8" customWidth="1"/>
    <col min="10760" max="10768" width="8.5703125" style="8" customWidth="1"/>
    <col min="10769" max="10769" width="3" style="8" customWidth="1"/>
    <col min="10770" max="11008" width="9.140625" style="8"/>
    <col min="11009" max="11009" width="2.42578125" style="8" customWidth="1"/>
    <col min="11010" max="11010" width="3.42578125" style="8" customWidth="1"/>
    <col min="11011" max="11011" width="33.42578125" style="8" customWidth="1"/>
    <col min="11012" max="11012" width="31.85546875" style="8" customWidth="1"/>
    <col min="11013" max="11013" width="12.42578125" style="8" customWidth="1"/>
    <col min="11014" max="11014" width="2.85546875" style="8" customWidth="1"/>
    <col min="11015" max="11015" width="0.85546875" style="8" customWidth="1"/>
    <col min="11016" max="11024" width="8.5703125" style="8" customWidth="1"/>
    <col min="11025" max="11025" width="3" style="8" customWidth="1"/>
    <col min="11026" max="11264" width="9.140625" style="8"/>
    <col min="11265" max="11265" width="2.42578125" style="8" customWidth="1"/>
    <col min="11266" max="11266" width="3.42578125" style="8" customWidth="1"/>
    <col min="11267" max="11267" width="33.42578125" style="8" customWidth="1"/>
    <col min="11268" max="11268" width="31.85546875" style="8" customWidth="1"/>
    <col min="11269" max="11269" width="12.42578125" style="8" customWidth="1"/>
    <col min="11270" max="11270" width="2.85546875" style="8" customWidth="1"/>
    <col min="11271" max="11271" width="0.85546875" style="8" customWidth="1"/>
    <col min="11272" max="11280" width="8.5703125" style="8" customWidth="1"/>
    <col min="11281" max="11281" width="3" style="8" customWidth="1"/>
    <col min="11282" max="11520" width="9.140625" style="8"/>
    <col min="11521" max="11521" width="2.42578125" style="8" customWidth="1"/>
    <col min="11522" max="11522" width="3.42578125" style="8" customWidth="1"/>
    <col min="11523" max="11523" width="33.42578125" style="8" customWidth="1"/>
    <col min="11524" max="11524" width="31.85546875" style="8" customWidth="1"/>
    <col min="11525" max="11525" width="12.42578125" style="8" customWidth="1"/>
    <col min="11526" max="11526" width="2.85546875" style="8" customWidth="1"/>
    <col min="11527" max="11527" width="0.85546875" style="8" customWidth="1"/>
    <col min="11528" max="11536" width="8.5703125" style="8" customWidth="1"/>
    <col min="11537" max="11537" width="3" style="8" customWidth="1"/>
    <col min="11538" max="11776" width="9.140625" style="8"/>
    <col min="11777" max="11777" width="2.42578125" style="8" customWidth="1"/>
    <col min="11778" max="11778" width="3.42578125" style="8" customWidth="1"/>
    <col min="11779" max="11779" width="33.42578125" style="8" customWidth="1"/>
    <col min="11780" max="11780" width="31.85546875" style="8" customWidth="1"/>
    <col min="11781" max="11781" width="12.42578125" style="8" customWidth="1"/>
    <col min="11782" max="11782" width="2.85546875" style="8" customWidth="1"/>
    <col min="11783" max="11783" width="0.85546875" style="8" customWidth="1"/>
    <col min="11784" max="11792" width="8.5703125" style="8" customWidth="1"/>
    <col min="11793" max="11793" width="3" style="8" customWidth="1"/>
    <col min="11794" max="12032" width="9.140625" style="8"/>
    <col min="12033" max="12033" width="2.42578125" style="8" customWidth="1"/>
    <col min="12034" max="12034" width="3.42578125" style="8" customWidth="1"/>
    <col min="12035" max="12035" width="33.42578125" style="8" customWidth="1"/>
    <col min="12036" max="12036" width="31.85546875" style="8" customWidth="1"/>
    <col min="12037" max="12037" width="12.42578125" style="8" customWidth="1"/>
    <col min="12038" max="12038" width="2.85546875" style="8" customWidth="1"/>
    <col min="12039" max="12039" width="0.85546875" style="8" customWidth="1"/>
    <col min="12040" max="12048" width="8.5703125" style="8" customWidth="1"/>
    <col min="12049" max="12049" width="3" style="8" customWidth="1"/>
    <col min="12050" max="12288" width="9.140625" style="8"/>
    <col min="12289" max="12289" width="2.42578125" style="8" customWidth="1"/>
    <col min="12290" max="12290" width="3.42578125" style="8" customWidth="1"/>
    <col min="12291" max="12291" width="33.42578125" style="8" customWidth="1"/>
    <col min="12292" max="12292" width="31.85546875" style="8" customWidth="1"/>
    <col min="12293" max="12293" width="12.42578125" style="8" customWidth="1"/>
    <col min="12294" max="12294" width="2.85546875" style="8" customWidth="1"/>
    <col min="12295" max="12295" width="0.85546875" style="8" customWidth="1"/>
    <col min="12296" max="12304" width="8.5703125" style="8" customWidth="1"/>
    <col min="12305" max="12305" width="3" style="8" customWidth="1"/>
    <col min="12306" max="12544" width="9.140625" style="8"/>
    <col min="12545" max="12545" width="2.42578125" style="8" customWidth="1"/>
    <col min="12546" max="12546" width="3.42578125" style="8" customWidth="1"/>
    <col min="12547" max="12547" width="33.42578125" style="8" customWidth="1"/>
    <col min="12548" max="12548" width="31.85546875" style="8" customWidth="1"/>
    <col min="12549" max="12549" width="12.42578125" style="8" customWidth="1"/>
    <col min="12550" max="12550" width="2.85546875" style="8" customWidth="1"/>
    <col min="12551" max="12551" width="0.85546875" style="8" customWidth="1"/>
    <col min="12552" max="12560" width="8.5703125" style="8" customWidth="1"/>
    <col min="12561" max="12561" width="3" style="8" customWidth="1"/>
    <col min="12562" max="12800" width="9.140625" style="8"/>
    <col min="12801" max="12801" width="2.42578125" style="8" customWidth="1"/>
    <col min="12802" max="12802" width="3.42578125" style="8" customWidth="1"/>
    <col min="12803" max="12803" width="33.42578125" style="8" customWidth="1"/>
    <col min="12804" max="12804" width="31.85546875" style="8" customWidth="1"/>
    <col min="12805" max="12805" width="12.42578125" style="8" customWidth="1"/>
    <col min="12806" max="12806" width="2.85546875" style="8" customWidth="1"/>
    <col min="12807" max="12807" width="0.85546875" style="8" customWidth="1"/>
    <col min="12808" max="12816" width="8.5703125" style="8" customWidth="1"/>
    <col min="12817" max="12817" width="3" style="8" customWidth="1"/>
    <col min="12818" max="13056" width="9.140625" style="8"/>
    <col min="13057" max="13057" width="2.42578125" style="8" customWidth="1"/>
    <col min="13058" max="13058" width="3.42578125" style="8" customWidth="1"/>
    <col min="13059" max="13059" width="33.42578125" style="8" customWidth="1"/>
    <col min="13060" max="13060" width="31.85546875" style="8" customWidth="1"/>
    <col min="13061" max="13061" width="12.42578125" style="8" customWidth="1"/>
    <col min="13062" max="13062" width="2.85546875" style="8" customWidth="1"/>
    <col min="13063" max="13063" width="0.85546875" style="8" customWidth="1"/>
    <col min="13064" max="13072" width="8.5703125" style="8" customWidth="1"/>
    <col min="13073" max="13073" width="3" style="8" customWidth="1"/>
    <col min="13074" max="13312" width="9.140625" style="8"/>
    <col min="13313" max="13313" width="2.42578125" style="8" customWidth="1"/>
    <col min="13314" max="13314" width="3.42578125" style="8" customWidth="1"/>
    <col min="13315" max="13315" width="33.42578125" style="8" customWidth="1"/>
    <col min="13316" max="13316" width="31.85546875" style="8" customWidth="1"/>
    <col min="13317" max="13317" width="12.42578125" style="8" customWidth="1"/>
    <col min="13318" max="13318" width="2.85546875" style="8" customWidth="1"/>
    <col min="13319" max="13319" width="0.85546875" style="8" customWidth="1"/>
    <col min="13320" max="13328" width="8.5703125" style="8" customWidth="1"/>
    <col min="13329" max="13329" width="3" style="8" customWidth="1"/>
    <col min="13330" max="13568" width="9.140625" style="8"/>
    <col min="13569" max="13569" width="2.42578125" style="8" customWidth="1"/>
    <col min="13570" max="13570" width="3.42578125" style="8" customWidth="1"/>
    <col min="13571" max="13571" width="33.42578125" style="8" customWidth="1"/>
    <col min="13572" max="13572" width="31.85546875" style="8" customWidth="1"/>
    <col min="13573" max="13573" width="12.42578125" style="8" customWidth="1"/>
    <col min="13574" max="13574" width="2.85546875" style="8" customWidth="1"/>
    <col min="13575" max="13575" width="0.85546875" style="8" customWidth="1"/>
    <col min="13576" max="13584" width="8.5703125" style="8" customWidth="1"/>
    <col min="13585" max="13585" width="3" style="8" customWidth="1"/>
    <col min="13586" max="13824" width="9.140625" style="8"/>
    <col min="13825" max="13825" width="2.42578125" style="8" customWidth="1"/>
    <col min="13826" max="13826" width="3.42578125" style="8" customWidth="1"/>
    <col min="13827" max="13827" width="33.42578125" style="8" customWidth="1"/>
    <col min="13828" max="13828" width="31.85546875" style="8" customWidth="1"/>
    <col min="13829" max="13829" width="12.42578125" style="8" customWidth="1"/>
    <col min="13830" max="13830" width="2.85546875" style="8" customWidth="1"/>
    <col min="13831" max="13831" width="0.85546875" style="8" customWidth="1"/>
    <col min="13832" max="13840" width="8.5703125" style="8" customWidth="1"/>
    <col min="13841" max="13841" width="3" style="8" customWidth="1"/>
    <col min="13842" max="14080" width="9.140625" style="8"/>
    <col min="14081" max="14081" width="2.42578125" style="8" customWidth="1"/>
    <col min="14082" max="14082" width="3.42578125" style="8" customWidth="1"/>
    <col min="14083" max="14083" width="33.42578125" style="8" customWidth="1"/>
    <col min="14084" max="14084" width="31.85546875" style="8" customWidth="1"/>
    <col min="14085" max="14085" width="12.42578125" style="8" customWidth="1"/>
    <col min="14086" max="14086" width="2.85546875" style="8" customWidth="1"/>
    <col min="14087" max="14087" width="0.85546875" style="8" customWidth="1"/>
    <col min="14088" max="14096" width="8.5703125" style="8" customWidth="1"/>
    <col min="14097" max="14097" width="3" style="8" customWidth="1"/>
    <col min="14098" max="14336" width="9.140625" style="8"/>
    <col min="14337" max="14337" width="2.42578125" style="8" customWidth="1"/>
    <col min="14338" max="14338" width="3.42578125" style="8" customWidth="1"/>
    <col min="14339" max="14339" width="33.42578125" style="8" customWidth="1"/>
    <col min="14340" max="14340" width="31.85546875" style="8" customWidth="1"/>
    <col min="14341" max="14341" width="12.42578125" style="8" customWidth="1"/>
    <col min="14342" max="14342" width="2.85546875" style="8" customWidth="1"/>
    <col min="14343" max="14343" width="0.85546875" style="8" customWidth="1"/>
    <col min="14344" max="14352" width="8.5703125" style="8" customWidth="1"/>
    <col min="14353" max="14353" width="3" style="8" customWidth="1"/>
    <col min="14354" max="14592" width="9.140625" style="8"/>
    <col min="14593" max="14593" width="2.42578125" style="8" customWidth="1"/>
    <col min="14594" max="14594" width="3.42578125" style="8" customWidth="1"/>
    <col min="14595" max="14595" width="33.42578125" style="8" customWidth="1"/>
    <col min="14596" max="14596" width="31.85546875" style="8" customWidth="1"/>
    <col min="14597" max="14597" width="12.42578125" style="8" customWidth="1"/>
    <col min="14598" max="14598" width="2.85546875" style="8" customWidth="1"/>
    <col min="14599" max="14599" width="0.85546875" style="8" customWidth="1"/>
    <col min="14600" max="14608" width="8.5703125" style="8" customWidth="1"/>
    <col min="14609" max="14609" width="3" style="8" customWidth="1"/>
    <col min="14610" max="14848" width="9.140625" style="8"/>
    <col min="14849" max="14849" width="2.42578125" style="8" customWidth="1"/>
    <col min="14850" max="14850" width="3.42578125" style="8" customWidth="1"/>
    <col min="14851" max="14851" width="33.42578125" style="8" customWidth="1"/>
    <col min="14852" max="14852" width="31.85546875" style="8" customWidth="1"/>
    <col min="14853" max="14853" width="12.42578125" style="8" customWidth="1"/>
    <col min="14854" max="14854" width="2.85546875" style="8" customWidth="1"/>
    <col min="14855" max="14855" width="0.85546875" style="8" customWidth="1"/>
    <col min="14856" max="14864" width="8.5703125" style="8" customWidth="1"/>
    <col min="14865" max="14865" width="3" style="8" customWidth="1"/>
    <col min="14866" max="15104" width="9.140625" style="8"/>
    <col min="15105" max="15105" width="2.42578125" style="8" customWidth="1"/>
    <col min="15106" max="15106" width="3.42578125" style="8" customWidth="1"/>
    <col min="15107" max="15107" width="33.42578125" style="8" customWidth="1"/>
    <col min="15108" max="15108" width="31.85546875" style="8" customWidth="1"/>
    <col min="15109" max="15109" width="12.42578125" style="8" customWidth="1"/>
    <col min="15110" max="15110" width="2.85546875" style="8" customWidth="1"/>
    <col min="15111" max="15111" width="0.85546875" style="8" customWidth="1"/>
    <col min="15112" max="15120" width="8.5703125" style="8" customWidth="1"/>
    <col min="15121" max="15121" width="3" style="8" customWidth="1"/>
    <col min="15122" max="15360" width="9.140625" style="8"/>
    <col min="15361" max="15361" width="2.42578125" style="8" customWidth="1"/>
    <col min="15362" max="15362" width="3.42578125" style="8" customWidth="1"/>
    <col min="15363" max="15363" width="33.42578125" style="8" customWidth="1"/>
    <col min="15364" max="15364" width="31.85546875" style="8" customWidth="1"/>
    <col min="15365" max="15365" width="12.42578125" style="8" customWidth="1"/>
    <col min="15366" max="15366" width="2.85546875" style="8" customWidth="1"/>
    <col min="15367" max="15367" width="0.85546875" style="8" customWidth="1"/>
    <col min="15368" max="15376" width="8.5703125" style="8" customWidth="1"/>
    <col min="15377" max="15377" width="3" style="8" customWidth="1"/>
    <col min="15378" max="15616" width="9.140625" style="8"/>
    <col min="15617" max="15617" width="2.42578125" style="8" customWidth="1"/>
    <col min="15618" max="15618" width="3.42578125" style="8" customWidth="1"/>
    <col min="15619" max="15619" width="33.42578125" style="8" customWidth="1"/>
    <col min="15620" max="15620" width="31.85546875" style="8" customWidth="1"/>
    <col min="15621" max="15621" width="12.42578125" style="8" customWidth="1"/>
    <col min="15622" max="15622" width="2.85546875" style="8" customWidth="1"/>
    <col min="15623" max="15623" width="0.85546875" style="8" customWidth="1"/>
    <col min="15624" max="15632" width="8.5703125" style="8" customWidth="1"/>
    <col min="15633" max="15633" width="3" style="8" customWidth="1"/>
    <col min="15634" max="15872" width="9.140625" style="8"/>
    <col min="15873" max="15873" width="2.42578125" style="8" customWidth="1"/>
    <col min="15874" max="15874" width="3.42578125" style="8" customWidth="1"/>
    <col min="15875" max="15875" width="33.42578125" style="8" customWidth="1"/>
    <col min="15876" max="15876" width="31.85546875" style="8" customWidth="1"/>
    <col min="15877" max="15877" width="12.42578125" style="8" customWidth="1"/>
    <col min="15878" max="15878" width="2.85546875" style="8" customWidth="1"/>
    <col min="15879" max="15879" width="0.85546875" style="8" customWidth="1"/>
    <col min="15880" max="15888" width="8.5703125" style="8" customWidth="1"/>
    <col min="15889" max="15889" width="3" style="8" customWidth="1"/>
    <col min="15890" max="16128" width="9.140625" style="8"/>
    <col min="16129" max="16129" width="2.42578125" style="8" customWidth="1"/>
    <col min="16130" max="16130" width="3.42578125" style="8" customWidth="1"/>
    <col min="16131" max="16131" width="33.42578125" style="8" customWidth="1"/>
    <col min="16132" max="16132" width="31.85546875" style="8" customWidth="1"/>
    <col min="16133" max="16133" width="12.42578125" style="8" customWidth="1"/>
    <col min="16134" max="16134" width="2.85546875" style="8" customWidth="1"/>
    <col min="16135" max="16135" width="0.85546875" style="8" customWidth="1"/>
    <col min="16136" max="16144" width="8.5703125" style="8" customWidth="1"/>
    <col min="16145" max="16145" width="3" style="8" customWidth="1"/>
    <col min="16146" max="16384" width="9.140625" style="8"/>
  </cols>
  <sheetData>
    <row r="1" spans="1:16" ht="15.75" x14ac:dyDescent="0.25">
      <c r="A1" s="2019" t="s">
        <v>1375</v>
      </c>
      <c r="B1" s="2020"/>
      <c r="C1" s="2020"/>
      <c r="D1" s="2020"/>
      <c r="E1" s="2020"/>
    </row>
    <row r="2" spans="1:16" ht="15.6" customHeight="1" x14ac:dyDescent="0.25">
      <c r="A2" s="1958" t="s">
        <v>145</v>
      </c>
      <c r="B2" s="1959"/>
      <c r="C2" s="1960"/>
      <c r="D2" s="39"/>
    </row>
    <row r="3" spans="1:16" ht="12.6" customHeight="1" x14ac:dyDescent="0.2">
      <c r="A3" s="194" t="s">
        <v>146</v>
      </c>
    </row>
    <row r="4" spans="1:16" ht="12.6" customHeight="1" x14ac:dyDescent="0.2">
      <c r="H4" s="1440" t="s">
        <v>1376</v>
      </c>
      <c r="I4" s="1440" t="s">
        <v>1377</v>
      </c>
      <c r="J4" s="1440" t="s">
        <v>1378</v>
      </c>
      <c r="K4" s="1440" t="s">
        <v>1379</v>
      </c>
      <c r="L4" s="1440" t="s">
        <v>1380</v>
      </c>
      <c r="M4" s="1440" t="s">
        <v>1381</v>
      </c>
      <c r="N4" s="1440" t="s">
        <v>1382</v>
      </c>
      <c r="O4" s="1440" t="s">
        <v>1383</v>
      </c>
      <c r="P4" s="1440" t="s">
        <v>297</v>
      </c>
    </row>
    <row r="5" spans="1:16" ht="12.6" customHeight="1" x14ac:dyDescent="0.2">
      <c r="A5" s="23" t="s">
        <v>125</v>
      </c>
      <c r="B5" s="23" t="s">
        <v>1384</v>
      </c>
    </row>
    <row r="6" spans="1:16" ht="12.6" customHeight="1" x14ac:dyDescent="0.2">
      <c r="B6" s="8" t="s">
        <v>1385</v>
      </c>
      <c r="F6" s="1441" t="s">
        <v>125</v>
      </c>
      <c r="H6" s="1356" t="s">
        <v>1386</v>
      </c>
      <c r="I6" s="1356" t="s">
        <v>1387</v>
      </c>
      <c r="J6" s="1356" t="s">
        <v>1388</v>
      </c>
      <c r="K6" s="1356" t="s">
        <v>1389</v>
      </c>
      <c r="L6" s="1356" t="s">
        <v>1390</v>
      </c>
      <c r="M6" s="1356" t="s">
        <v>1391</v>
      </c>
      <c r="N6" s="1356" t="s">
        <v>1392</v>
      </c>
      <c r="O6" s="1356" t="s">
        <v>1393</v>
      </c>
    </row>
    <row r="7" spans="1:16" ht="22.35" customHeight="1" x14ac:dyDescent="0.2">
      <c r="B7" s="2018" t="s">
        <v>1394</v>
      </c>
      <c r="C7" s="2018"/>
      <c r="D7" s="2018"/>
      <c r="F7" s="1441" t="s">
        <v>127</v>
      </c>
      <c r="H7" s="1356" t="s">
        <v>1395</v>
      </c>
      <c r="I7" s="1356" t="s">
        <v>1396</v>
      </c>
      <c r="J7" s="1356" t="s">
        <v>1397</v>
      </c>
      <c r="K7" s="1356" t="s">
        <v>1398</v>
      </c>
      <c r="L7" s="1356" t="s">
        <v>1399</v>
      </c>
      <c r="M7" s="1356" t="s">
        <v>1400</v>
      </c>
      <c r="N7" s="1356" t="s">
        <v>1401</v>
      </c>
      <c r="O7" s="1356" t="s">
        <v>1402</v>
      </c>
    </row>
    <row r="8" spans="1:16" ht="22.35" customHeight="1" x14ac:dyDescent="0.2">
      <c r="C8" s="2018" t="s">
        <v>1403</v>
      </c>
      <c r="D8" s="2018"/>
      <c r="F8" s="1441" t="s">
        <v>165</v>
      </c>
      <c r="H8" s="1356" t="s">
        <v>1404</v>
      </c>
      <c r="I8" s="1356" t="s">
        <v>1405</v>
      </c>
      <c r="J8" s="1356" t="s">
        <v>1406</v>
      </c>
      <c r="K8" s="1356" t="s">
        <v>1407</v>
      </c>
      <c r="L8" s="1356" t="s">
        <v>1408</v>
      </c>
      <c r="M8" s="1356" t="s">
        <v>1409</v>
      </c>
      <c r="N8" s="1356" t="s">
        <v>1410</v>
      </c>
      <c r="O8" s="1356" t="s">
        <v>1411</v>
      </c>
    </row>
    <row r="9" spans="1:16" ht="6" customHeight="1" x14ac:dyDescent="0.2">
      <c r="F9" s="24"/>
    </row>
    <row r="10" spans="1:16" ht="22.35" customHeight="1" x14ac:dyDescent="0.2">
      <c r="B10" s="2018" t="s">
        <v>1412</v>
      </c>
      <c r="C10" s="2018"/>
      <c r="D10" s="2018"/>
      <c r="F10" s="1441" t="s">
        <v>169</v>
      </c>
      <c r="H10" s="1356" t="s">
        <v>1413</v>
      </c>
      <c r="I10" s="1356" t="s">
        <v>1414</v>
      </c>
      <c r="J10" s="1356" t="s">
        <v>1415</v>
      </c>
      <c r="K10" s="1356" t="s">
        <v>1416</v>
      </c>
      <c r="L10" s="1356" t="s">
        <v>1417</v>
      </c>
      <c r="M10" s="1356" t="s">
        <v>1418</v>
      </c>
      <c r="N10" s="1356" t="s">
        <v>1419</v>
      </c>
      <c r="O10" s="1356" t="s">
        <v>1420</v>
      </c>
    </row>
    <row r="11" spans="1:16" ht="22.35" customHeight="1" x14ac:dyDescent="0.2">
      <c r="B11" s="2018" t="s">
        <v>1421</v>
      </c>
      <c r="C11" s="2018"/>
      <c r="D11" s="2018"/>
      <c r="F11" s="1441" t="s">
        <v>172</v>
      </c>
      <c r="H11" s="1356" t="s">
        <v>1422</v>
      </c>
      <c r="I11" s="1356" t="s">
        <v>1423</v>
      </c>
      <c r="J11" s="1356" t="s">
        <v>1424</v>
      </c>
      <c r="K11" s="1356" t="s">
        <v>1425</v>
      </c>
      <c r="L11" s="1356" t="s">
        <v>1426</v>
      </c>
      <c r="M11" s="1356" t="s">
        <v>1427</v>
      </c>
      <c r="N11" s="1356" t="s">
        <v>1428</v>
      </c>
      <c r="O11" s="1356" t="s">
        <v>1429</v>
      </c>
    </row>
    <row r="12" spans="1:16" ht="22.35" customHeight="1" x14ac:dyDescent="0.2">
      <c r="C12" s="2018" t="s">
        <v>1430</v>
      </c>
      <c r="D12" s="2018"/>
      <c r="F12" s="1441" t="s">
        <v>176</v>
      </c>
      <c r="H12" s="1356" t="s">
        <v>1431</v>
      </c>
      <c r="I12" s="1356" t="s">
        <v>1432</v>
      </c>
      <c r="J12" s="1356" t="s">
        <v>1433</v>
      </c>
      <c r="K12" s="1356" t="s">
        <v>1434</v>
      </c>
      <c r="L12" s="1356" t="s">
        <v>1435</v>
      </c>
      <c r="M12" s="1356" t="s">
        <v>1436</v>
      </c>
      <c r="N12" s="1356" t="s">
        <v>1437</v>
      </c>
      <c r="O12" s="1356" t="s">
        <v>1438</v>
      </c>
    </row>
    <row r="13" spans="1:16" ht="6" customHeight="1" x14ac:dyDescent="0.2">
      <c r="F13" s="24"/>
    </row>
    <row r="14" spans="1:16" ht="22.35" customHeight="1" x14ac:dyDescent="0.2">
      <c r="B14" s="2018" t="s">
        <v>1439</v>
      </c>
      <c r="C14" s="2018"/>
      <c r="D14" s="2018"/>
      <c r="F14" s="1441" t="s">
        <v>224</v>
      </c>
      <c r="H14" s="1356" t="s">
        <v>1440</v>
      </c>
      <c r="I14" s="1356" t="s">
        <v>1441</v>
      </c>
      <c r="J14" s="1356" t="s">
        <v>1442</v>
      </c>
      <c r="K14" s="1356" t="s">
        <v>1443</v>
      </c>
      <c r="L14" s="1356" t="s">
        <v>1444</v>
      </c>
      <c r="M14" s="1356" t="s">
        <v>1445</v>
      </c>
      <c r="N14" s="1356" t="s">
        <v>1446</v>
      </c>
      <c r="O14" s="1356" t="s">
        <v>1447</v>
      </c>
    </row>
    <row r="15" spans="1:16" ht="22.35" customHeight="1" x14ac:dyDescent="0.2">
      <c r="B15" s="2018" t="s">
        <v>1448</v>
      </c>
      <c r="C15" s="2018"/>
      <c r="D15" s="2018"/>
      <c r="F15" s="1441" t="s">
        <v>227</v>
      </c>
      <c r="H15" s="1356" t="s">
        <v>1449</v>
      </c>
      <c r="I15" s="1356" t="s">
        <v>1450</v>
      </c>
      <c r="J15" s="1356" t="s">
        <v>1451</v>
      </c>
      <c r="K15" s="1356" t="s">
        <v>1452</v>
      </c>
      <c r="L15" s="1356" t="s">
        <v>1453</v>
      </c>
      <c r="M15" s="1356" t="s">
        <v>1454</v>
      </c>
      <c r="N15" s="1356" t="s">
        <v>1455</v>
      </c>
      <c r="O15" s="1356" t="s">
        <v>1456</v>
      </c>
    </row>
    <row r="16" spans="1:16" ht="22.35" customHeight="1" x14ac:dyDescent="0.2">
      <c r="C16" s="2018" t="s">
        <v>1457</v>
      </c>
      <c r="D16" s="2018"/>
      <c r="F16" s="1441" t="s">
        <v>230</v>
      </c>
      <c r="H16" s="1356" t="s">
        <v>1458</v>
      </c>
      <c r="I16" s="1356" t="s">
        <v>1459</v>
      </c>
      <c r="J16" s="1356" t="s">
        <v>1460</v>
      </c>
      <c r="K16" s="1356" t="s">
        <v>1461</v>
      </c>
      <c r="L16" s="1356" t="s">
        <v>1462</v>
      </c>
      <c r="M16" s="1356" t="s">
        <v>1463</v>
      </c>
      <c r="N16" s="1356" t="s">
        <v>1464</v>
      </c>
      <c r="O16" s="1356" t="s">
        <v>1465</v>
      </c>
    </row>
    <row r="17" spans="2:17" ht="6" customHeight="1" x14ac:dyDescent="0.2">
      <c r="F17" s="24"/>
    </row>
    <row r="18" spans="2:17" ht="12.6" customHeight="1" x14ac:dyDescent="0.2">
      <c r="C18" s="8" t="s">
        <v>1466</v>
      </c>
      <c r="F18" s="24"/>
    </row>
    <row r="19" spans="2:17" ht="6" customHeight="1" x14ac:dyDescent="0.2">
      <c r="F19" s="24"/>
    </row>
    <row r="20" spans="2:17" ht="12.6" customHeight="1" x14ac:dyDescent="0.2">
      <c r="B20" s="8" t="s">
        <v>1467</v>
      </c>
      <c r="F20" s="1441" t="s">
        <v>233</v>
      </c>
      <c r="H20" s="1356" t="s">
        <v>1468</v>
      </c>
      <c r="I20" s="1356" t="s">
        <v>1469</v>
      </c>
      <c r="J20" s="1356" t="s">
        <v>1470</v>
      </c>
      <c r="K20" s="1356" t="s">
        <v>1471</v>
      </c>
      <c r="L20" s="1356" t="s">
        <v>1472</v>
      </c>
      <c r="M20" s="1356" t="s">
        <v>1473</v>
      </c>
      <c r="N20" s="1356" t="s">
        <v>1474</v>
      </c>
      <c r="O20" s="1356" t="s">
        <v>1475</v>
      </c>
    </row>
    <row r="21" spans="2:17" ht="22.35" customHeight="1" x14ac:dyDescent="0.2">
      <c r="B21" s="2018" t="s">
        <v>1476</v>
      </c>
      <c r="C21" s="2018"/>
      <c r="D21" s="2018"/>
      <c r="F21" s="1441" t="s">
        <v>236</v>
      </c>
      <c r="H21" s="1356" t="s">
        <v>1477</v>
      </c>
      <c r="I21" s="1356" t="s">
        <v>1478</v>
      </c>
      <c r="J21" s="1356" t="s">
        <v>1479</v>
      </c>
      <c r="K21" s="1356" t="s">
        <v>1480</v>
      </c>
      <c r="L21" s="1356" t="s">
        <v>1481</v>
      </c>
      <c r="M21" s="1356" t="s">
        <v>1482</v>
      </c>
      <c r="N21" s="1356" t="s">
        <v>1483</v>
      </c>
      <c r="O21" s="1356" t="s">
        <v>1484</v>
      </c>
    </row>
    <row r="22" spans="2:17" ht="6" customHeight="1" x14ac:dyDescent="0.2">
      <c r="F22" s="24"/>
    </row>
    <row r="23" spans="2:17" ht="12.6" customHeight="1" x14ac:dyDescent="0.2">
      <c r="B23" s="80" t="s">
        <v>1485</v>
      </c>
      <c r="F23" s="24"/>
    </row>
    <row r="24" spans="2:17" ht="22.35" customHeight="1" x14ac:dyDescent="0.2">
      <c r="B24" s="196" t="s">
        <v>1486</v>
      </c>
      <c r="C24" s="2018" t="s">
        <v>1487</v>
      </c>
      <c r="D24" s="2018"/>
      <c r="E24" s="51" t="str">
        <f>CONCATENATE($F$20," x 7%")</f>
        <v>J x 7%</v>
      </c>
      <c r="F24" s="1441" t="s">
        <v>365</v>
      </c>
      <c r="H24" s="1356" t="s">
        <v>1488</v>
      </c>
      <c r="I24" s="1356" t="s">
        <v>1489</v>
      </c>
      <c r="J24" s="1356" t="s">
        <v>1490</v>
      </c>
      <c r="K24" s="1356" t="s">
        <v>1491</v>
      </c>
      <c r="L24" s="1356" t="s">
        <v>1492</v>
      </c>
      <c r="M24" s="1356" t="s">
        <v>1493</v>
      </c>
      <c r="N24" s="1356" t="s">
        <v>1494</v>
      </c>
      <c r="O24" s="1356" t="s">
        <v>1495</v>
      </c>
    </row>
    <row r="25" spans="2:17" ht="22.35" customHeight="1" x14ac:dyDescent="0.2">
      <c r="B25" s="196" t="s">
        <v>1496</v>
      </c>
      <c r="C25" s="2018" t="s">
        <v>1497</v>
      </c>
      <c r="D25" s="2018"/>
      <c r="E25" s="51" t="str">
        <f>CONCATENATE($F$21," x 7%")</f>
        <v>K x 7%</v>
      </c>
      <c r="F25" s="1441" t="s">
        <v>368</v>
      </c>
      <c r="H25" s="1356" t="s">
        <v>1498</v>
      </c>
      <c r="I25" s="1356" t="s">
        <v>1499</v>
      </c>
      <c r="J25" s="1356" t="s">
        <v>1500</v>
      </c>
      <c r="K25" s="1356" t="s">
        <v>1501</v>
      </c>
      <c r="L25" s="1356" t="s">
        <v>1502</v>
      </c>
      <c r="M25" s="1356" t="s">
        <v>1503</v>
      </c>
      <c r="N25" s="1356" t="s">
        <v>1504</v>
      </c>
      <c r="O25" s="1356" t="s">
        <v>1505</v>
      </c>
    </row>
    <row r="26" spans="2:17" ht="6" customHeight="1" x14ac:dyDescent="0.2">
      <c r="F26" s="24"/>
    </row>
    <row r="27" spans="2:17" ht="20.45" customHeight="1" x14ac:dyDescent="0.2">
      <c r="B27" s="2018" t="s">
        <v>1506</v>
      </c>
      <c r="C27" s="2018"/>
      <c r="D27" s="2018"/>
      <c r="E27" s="51" t="str">
        <f>CONCATENATE($F$6," - MIN(",$F$24,", ",$F$25,")")</f>
        <v>A - MIN(L, M)</v>
      </c>
      <c r="F27" s="1441" t="s">
        <v>536</v>
      </c>
      <c r="H27" s="1356" t="s">
        <v>1507</v>
      </c>
      <c r="I27" s="1356" t="s">
        <v>1508</v>
      </c>
      <c r="J27" s="1356" t="s">
        <v>1509</v>
      </c>
      <c r="K27" s="1356" t="s">
        <v>1510</v>
      </c>
      <c r="L27" s="1356" t="s">
        <v>1511</v>
      </c>
      <c r="M27" s="1356" t="s">
        <v>1512</v>
      </c>
      <c r="N27" s="1356" t="s">
        <v>1513</v>
      </c>
      <c r="O27" s="1356" t="s">
        <v>1514</v>
      </c>
    </row>
    <row r="28" spans="2:17" ht="22.35" customHeight="1" x14ac:dyDescent="0.2">
      <c r="B28" s="2018" t="s">
        <v>1515</v>
      </c>
      <c r="C28" s="2018"/>
      <c r="D28" s="2018"/>
      <c r="E28" s="24" t="str">
        <f>CONCATENATE($F$27," x ",$F$8," / ",$F$7)</f>
        <v>N x C / B</v>
      </c>
      <c r="F28" s="1441" t="s">
        <v>545</v>
      </c>
      <c r="H28" s="1356" t="s">
        <v>1516</v>
      </c>
      <c r="I28" s="1356" t="s">
        <v>1517</v>
      </c>
      <c r="J28" s="1356" t="s">
        <v>1518</v>
      </c>
      <c r="K28" s="1356" t="s">
        <v>1519</v>
      </c>
      <c r="L28" s="1356" t="s">
        <v>1520</v>
      </c>
      <c r="M28" s="1356" t="s">
        <v>1521</v>
      </c>
      <c r="N28" s="1356" t="s">
        <v>1522</v>
      </c>
      <c r="O28" s="1356" t="s">
        <v>1523</v>
      </c>
      <c r="P28" s="1356" t="s">
        <v>1524</v>
      </c>
      <c r="Q28" s="8" t="s">
        <v>945</v>
      </c>
    </row>
    <row r="29" spans="2:17" x14ac:dyDescent="0.2">
      <c r="F29" s="24"/>
    </row>
    <row r="30" spans="2:17" ht="22.35" customHeight="1" x14ac:dyDescent="0.2">
      <c r="B30" s="2018" t="s">
        <v>1525</v>
      </c>
      <c r="C30" s="2018"/>
      <c r="D30" s="2018"/>
      <c r="E30" s="51" t="str">
        <f>CONCATENATE($F$8," - ",$F$28)</f>
        <v>C - O</v>
      </c>
      <c r="F30" s="1441" t="s">
        <v>947</v>
      </c>
      <c r="H30" s="1356" t="s">
        <v>1526</v>
      </c>
      <c r="I30" s="1356" t="s">
        <v>1527</v>
      </c>
      <c r="J30" s="1356" t="s">
        <v>1528</v>
      </c>
      <c r="K30" s="1356" t="s">
        <v>1529</v>
      </c>
      <c r="L30" s="1356" t="s">
        <v>1530</v>
      </c>
      <c r="M30" s="1356" t="s">
        <v>1531</v>
      </c>
      <c r="N30" s="1356" t="s">
        <v>1532</v>
      </c>
      <c r="O30" s="1356" t="s">
        <v>1533</v>
      </c>
      <c r="P30" s="1356" t="s">
        <v>1534</v>
      </c>
      <c r="Q30" s="8" t="s">
        <v>953</v>
      </c>
    </row>
    <row r="31" spans="2:17" ht="6" customHeight="1" x14ac:dyDescent="0.2">
      <c r="F31" s="24"/>
    </row>
    <row r="32" spans="2:17" ht="12.6" customHeight="1" x14ac:dyDescent="0.2">
      <c r="B32" s="80" t="s">
        <v>1535</v>
      </c>
      <c r="F32" s="24"/>
    </row>
    <row r="33" spans="2:17" ht="22.35" customHeight="1" x14ac:dyDescent="0.2">
      <c r="B33" s="196" t="s">
        <v>1536</v>
      </c>
      <c r="C33" s="2018" t="s">
        <v>1537</v>
      </c>
      <c r="D33" s="2018"/>
      <c r="E33" s="51" t="str">
        <f>CONCATENATE($F$20," x 8.5%")</f>
        <v>J x 8.5%</v>
      </c>
      <c r="F33" s="1441" t="s">
        <v>956</v>
      </c>
      <c r="H33" s="1356" t="s">
        <v>1538</v>
      </c>
      <c r="I33" s="1356" t="s">
        <v>1539</v>
      </c>
      <c r="J33" s="1356" t="s">
        <v>1540</v>
      </c>
      <c r="K33" s="1356" t="s">
        <v>1541</v>
      </c>
      <c r="L33" s="1356" t="s">
        <v>1542</v>
      </c>
      <c r="M33" s="1356" t="s">
        <v>1543</v>
      </c>
      <c r="N33" s="1356" t="s">
        <v>1544</v>
      </c>
      <c r="O33" s="1356" t="s">
        <v>1545</v>
      </c>
    </row>
    <row r="34" spans="2:17" ht="22.35" customHeight="1" x14ac:dyDescent="0.2">
      <c r="B34" s="196" t="s">
        <v>1546</v>
      </c>
      <c r="C34" s="2018" t="s">
        <v>1547</v>
      </c>
      <c r="D34" s="2018"/>
      <c r="E34" s="51" t="str">
        <f>CONCATENATE($F$21," x 8.5%")</f>
        <v>K x 8.5%</v>
      </c>
      <c r="F34" s="1441" t="s">
        <v>977</v>
      </c>
      <c r="H34" s="1356" t="s">
        <v>1548</v>
      </c>
      <c r="I34" s="1356" t="s">
        <v>1549</v>
      </c>
      <c r="J34" s="1356" t="s">
        <v>1550</v>
      </c>
      <c r="K34" s="1356" t="s">
        <v>1551</v>
      </c>
      <c r="L34" s="1356" t="s">
        <v>1552</v>
      </c>
      <c r="M34" s="1356" t="s">
        <v>1553</v>
      </c>
      <c r="N34" s="1356" t="s">
        <v>1554</v>
      </c>
      <c r="O34" s="1356" t="s">
        <v>1555</v>
      </c>
    </row>
    <row r="35" spans="2:17" ht="6" customHeight="1" x14ac:dyDescent="0.2">
      <c r="F35" s="24"/>
    </row>
    <row r="36" spans="2:17" ht="22.35" customHeight="1" x14ac:dyDescent="0.2">
      <c r="B36" s="2018" t="s">
        <v>1556</v>
      </c>
      <c r="C36" s="2018"/>
      <c r="D36" s="2018"/>
      <c r="E36" s="51" t="str">
        <f>CONCATENATE($F$10," - MIN(",$F$33,", ",$F$34,")")</f>
        <v>D - MIN(S, T)</v>
      </c>
      <c r="F36" s="1441" t="s">
        <v>980</v>
      </c>
      <c r="H36" s="1356" t="s">
        <v>1557</v>
      </c>
      <c r="I36" s="1356" t="s">
        <v>1558</v>
      </c>
      <c r="J36" s="1356" t="s">
        <v>1559</v>
      </c>
      <c r="K36" s="1356" t="s">
        <v>1560</v>
      </c>
      <c r="L36" s="1356" t="s">
        <v>1561</v>
      </c>
      <c r="M36" s="1356" t="s">
        <v>1562</v>
      </c>
      <c r="N36" s="1356" t="s">
        <v>1563</v>
      </c>
      <c r="O36" s="1356" t="s">
        <v>1564</v>
      </c>
    </row>
    <row r="37" spans="2:17" ht="12.6" customHeight="1" x14ac:dyDescent="0.2">
      <c r="B37" s="8" t="s">
        <v>1565</v>
      </c>
      <c r="E37" s="24" t="str">
        <f>CONCATENATE($F$36," x ",$F$12," / ",$F$11)</f>
        <v>U x F / E</v>
      </c>
      <c r="F37" s="1441" t="s">
        <v>983</v>
      </c>
      <c r="H37" s="1356" t="s">
        <v>1566</v>
      </c>
      <c r="I37" s="1356" t="s">
        <v>1567</v>
      </c>
      <c r="J37" s="1356" t="s">
        <v>1568</v>
      </c>
      <c r="K37" s="1356" t="s">
        <v>1569</v>
      </c>
      <c r="L37" s="1356" t="s">
        <v>1570</v>
      </c>
      <c r="M37" s="1356" t="s">
        <v>1571</v>
      </c>
      <c r="N37" s="1356" t="s">
        <v>1572</v>
      </c>
      <c r="O37" s="1356" t="s">
        <v>1573</v>
      </c>
      <c r="P37" s="1356" t="s">
        <v>1574</v>
      </c>
      <c r="Q37" s="8" t="s">
        <v>989</v>
      </c>
    </row>
    <row r="38" spans="2:17" x14ac:dyDescent="0.2">
      <c r="F38" s="24"/>
    </row>
    <row r="39" spans="2:17" ht="12.6" customHeight="1" x14ac:dyDescent="0.2">
      <c r="B39" s="8" t="s">
        <v>1575</v>
      </c>
      <c r="E39" s="51" t="str">
        <f>CONCATENATE($F$12," - ",$F$37)</f>
        <v>F - V</v>
      </c>
      <c r="F39" s="1441" t="s">
        <v>992</v>
      </c>
      <c r="H39" s="1356" t="s">
        <v>1576</v>
      </c>
      <c r="I39" s="1356" t="s">
        <v>1577</v>
      </c>
      <c r="J39" s="1356" t="s">
        <v>1578</v>
      </c>
      <c r="K39" s="1356" t="s">
        <v>1579</v>
      </c>
      <c r="L39" s="1356" t="s">
        <v>1580</v>
      </c>
      <c r="M39" s="1356" t="s">
        <v>1581</v>
      </c>
      <c r="N39" s="1356" t="s">
        <v>1582</v>
      </c>
      <c r="O39" s="1356" t="s">
        <v>1583</v>
      </c>
    </row>
    <row r="40" spans="2:17" ht="22.35" customHeight="1" x14ac:dyDescent="0.2">
      <c r="B40" s="2018" t="s">
        <v>1584</v>
      </c>
      <c r="C40" s="2018"/>
      <c r="D40" s="2018"/>
      <c r="E40" s="51" t="str">
        <f>CONCATENATE($F$39," - ",$F$30)</f>
        <v>X - Q</v>
      </c>
      <c r="F40" s="1441" t="s">
        <v>1585</v>
      </c>
      <c r="H40" s="1356" t="s">
        <v>1586</v>
      </c>
      <c r="I40" s="1356" t="s">
        <v>1587</v>
      </c>
      <c r="J40" s="1356" t="s">
        <v>1588</v>
      </c>
      <c r="K40" s="1356" t="s">
        <v>1589</v>
      </c>
      <c r="L40" s="1356" t="s">
        <v>1590</v>
      </c>
      <c r="M40" s="1356" t="s">
        <v>1591</v>
      </c>
      <c r="N40" s="1356" t="s">
        <v>1592</v>
      </c>
      <c r="O40" s="1356" t="s">
        <v>1593</v>
      </c>
      <c r="P40" s="1356" t="s">
        <v>1594</v>
      </c>
      <c r="Q40" s="8" t="s">
        <v>998</v>
      </c>
    </row>
    <row r="41" spans="2:17" ht="6" customHeight="1" x14ac:dyDescent="0.2">
      <c r="F41" s="24"/>
    </row>
    <row r="42" spans="2:17" ht="12.6" customHeight="1" x14ac:dyDescent="0.2">
      <c r="B42" s="80" t="s">
        <v>1595</v>
      </c>
      <c r="F42" s="24"/>
    </row>
    <row r="43" spans="2:17" ht="22.35" customHeight="1" x14ac:dyDescent="0.2">
      <c r="B43" s="196" t="s">
        <v>1596</v>
      </c>
      <c r="C43" s="2018" t="s">
        <v>1597</v>
      </c>
      <c r="D43" s="2018"/>
      <c r="E43" s="51" t="str">
        <f>CONCATENATE($F$20," x 10.5%")</f>
        <v>J x 10.5%</v>
      </c>
      <c r="F43" s="1441" t="s">
        <v>1001</v>
      </c>
      <c r="H43" s="1356" t="s">
        <v>1598</v>
      </c>
      <c r="I43" s="1356" t="s">
        <v>1599</v>
      </c>
      <c r="J43" s="1356" t="s">
        <v>1600</v>
      </c>
      <c r="K43" s="1356" t="s">
        <v>1601</v>
      </c>
      <c r="L43" s="1356" t="s">
        <v>1602</v>
      </c>
      <c r="M43" s="1356" t="s">
        <v>1603</v>
      </c>
      <c r="N43" s="1356" t="s">
        <v>1604</v>
      </c>
      <c r="O43" s="1356" t="s">
        <v>1605</v>
      </c>
    </row>
    <row r="44" spans="2:17" ht="22.35" customHeight="1" x14ac:dyDescent="0.2">
      <c r="B44" s="196" t="s">
        <v>1606</v>
      </c>
      <c r="C44" s="2018" t="s">
        <v>1607</v>
      </c>
      <c r="D44" s="2018"/>
      <c r="E44" s="51" t="str">
        <f>CONCATENATE($F$21," x 10.5%")</f>
        <v>K x 10.5%</v>
      </c>
      <c r="F44" s="1441" t="s">
        <v>1004</v>
      </c>
      <c r="H44" s="1356" t="s">
        <v>1608</v>
      </c>
      <c r="I44" s="1356" t="s">
        <v>1609</v>
      </c>
      <c r="J44" s="1356" t="s">
        <v>1610</v>
      </c>
      <c r="K44" s="1356" t="s">
        <v>1611</v>
      </c>
      <c r="L44" s="1356" t="s">
        <v>1612</v>
      </c>
      <c r="M44" s="1356" t="s">
        <v>1613</v>
      </c>
      <c r="N44" s="1356" t="s">
        <v>1614</v>
      </c>
      <c r="O44" s="1356" t="s">
        <v>1615</v>
      </c>
    </row>
    <row r="45" spans="2:17" ht="6" customHeight="1" x14ac:dyDescent="0.2">
      <c r="F45" s="24"/>
    </row>
    <row r="46" spans="2:17" ht="22.35" customHeight="1" x14ac:dyDescent="0.2">
      <c r="B46" s="2018" t="s">
        <v>1616</v>
      </c>
      <c r="C46" s="2018"/>
      <c r="D46" s="2018"/>
      <c r="E46" s="51" t="str">
        <f>CONCATENATE($F$14," - MIN(",$F$43,", ",$F$44,")")</f>
        <v>G - MIN(AA, AB)</v>
      </c>
      <c r="F46" s="1441" t="s">
        <v>1006</v>
      </c>
      <c r="H46" s="1356" t="s">
        <v>1617</v>
      </c>
      <c r="I46" s="1356" t="s">
        <v>1618</v>
      </c>
      <c r="J46" s="1356" t="s">
        <v>1619</v>
      </c>
      <c r="K46" s="1356" t="s">
        <v>1620</v>
      </c>
      <c r="L46" s="1356" t="s">
        <v>1621</v>
      </c>
      <c r="M46" s="1356" t="s">
        <v>1622</v>
      </c>
      <c r="N46" s="1356" t="s">
        <v>1623</v>
      </c>
      <c r="O46" s="1356" t="s">
        <v>1624</v>
      </c>
    </row>
    <row r="47" spans="2:17" ht="12.6" customHeight="1" x14ac:dyDescent="0.2">
      <c r="B47" s="8" t="s">
        <v>1625</v>
      </c>
      <c r="E47" s="24" t="str">
        <f>CONCATENATE($F$46," x ",$F$16," / ",$F$15)</f>
        <v>AC x I / H</v>
      </c>
      <c r="F47" s="1441" t="s">
        <v>1031</v>
      </c>
      <c r="H47" s="1356" t="s">
        <v>1626</v>
      </c>
      <c r="I47" s="1356" t="s">
        <v>1627</v>
      </c>
      <c r="J47" s="1356" t="s">
        <v>1628</v>
      </c>
      <c r="K47" s="1356" t="s">
        <v>1629</v>
      </c>
      <c r="L47" s="1356" t="s">
        <v>1630</v>
      </c>
      <c r="M47" s="1356" t="s">
        <v>1631</v>
      </c>
      <c r="N47" s="1356" t="s">
        <v>1632</v>
      </c>
      <c r="O47" s="1356" t="s">
        <v>1633</v>
      </c>
      <c r="P47" s="1356" t="s">
        <v>1634</v>
      </c>
      <c r="Q47" s="8" t="s">
        <v>1034</v>
      </c>
    </row>
    <row r="48" spans="2:17" x14ac:dyDescent="0.2">
      <c r="F48" s="24"/>
    </row>
    <row r="49" spans="1:17" ht="12.6" customHeight="1" x14ac:dyDescent="0.2">
      <c r="B49" s="8" t="s">
        <v>1635</v>
      </c>
      <c r="E49" s="51" t="str">
        <f>CONCATENATE($F$16," - ",$F$47)</f>
        <v>I - AD</v>
      </c>
      <c r="F49" s="1441" t="s">
        <v>1037</v>
      </c>
      <c r="H49" s="1356" t="s">
        <v>1636</v>
      </c>
      <c r="I49" s="1356" t="s">
        <v>1637</v>
      </c>
      <c r="J49" s="1356" t="s">
        <v>1638</v>
      </c>
      <c r="K49" s="1356" t="s">
        <v>1639</v>
      </c>
      <c r="L49" s="1356" t="s">
        <v>1640</v>
      </c>
      <c r="M49" s="1356" t="s">
        <v>1641</v>
      </c>
      <c r="N49" s="1356" t="s">
        <v>1642</v>
      </c>
      <c r="O49" s="1356" t="s">
        <v>1643</v>
      </c>
    </row>
    <row r="50" spans="1:17" ht="12.6" customHeight="1" x14ac:dyDescent="0.2">
      <c r="B50" s="8" t="s">
        <v>1644</v>
      </c>
      <c r="E50" s="51" t="str">
        <f>CONCATENATE($F$49," - ",$F$30," - ",$F$40)</f>
        <v>AF - Q - Y</v>
      </c>
      <c r="F50" s="1441" t="s">
        <v>1048</v>
      </c>
      <c r="H50" s="1356" t="s">
        <v>1645</v>
      </c>
      <c r="I50" s="1356" t="s">
        <v>1646</v>
      </c>
      <c r="J50" s="1356" t="s">
        <v>1647</v>
      </c>
      <c r="K50" s="1356" t="s">
        <v>1648</v>
      </c>
      <c r="L50" s="1356" t="s">
        <v>1649</v>
      </c>
      <c r="M50" s="1356" t="s">
        <v>1650</v>
      </c>
      <c r="N50" s="1356" t="s">
        <v>1651</v>
      </c>
      <c r="O50" s="1356" t="s">
        <v>1652</v>
      </c>
      <c r="P50" s="1356" t="s">
        <v>1653</v>
      </c>
      <c r="Q50" s="8" t="s">
        <v>1050</v>
      </c>
    </row>
    <row r="51" spans="1:17" ht="12.6" customHeight="1" x14ac:dyDescent="0.2">
      <c r="F51" s="24"/>
    </row>
    <row r="52" spans="1:17" ht="12.6" customHeight="1" x14ac:dyDescent="0.2">
      <c r="A52" s="23" t="s">
        <v>127</v>
      </c>
      <c r="B52" s="23" t="s">
        <v>1654</v>
      </c>
      <c r="F52" s="24"/>
    </row>
    <row r="53" spans="1:17" ht="12.6" customHeight="1" x14ac:dyDescent="0.2">
      <c r="B53" s="8" t="s">
        <v>1655</v>
      </c>
      <c r="F53" s="1441" t="s">
        <v>1053</v>
      </c>
      <c r="H53" s="1356" t="s">
        <v>1656</v>
      </c>
      <c r="I53" s="1356" t="s">
        <v>1657</v>
      </c>
      <c r="J53" s="1356" t="s">
        <v>1658</v>
      </c>
      <c r="K53" s="1356" t="s">
        <v>1659</v>
      </c>
      <c r="L53" s="1356" t="s">
        <v>1660</v>
      </c>
      <c r="M53" s="1356" t="s">
        <v>1661</v>
      </c>
      <c r="N53" s="1356" t="s">
        <v>1662</v>
      </c>
      <c r="O53" s="1356" t="s">
        <v>1663</v>
      </c>
    </row>
    <row r="54" spans="1:17" ht="22.35" customHeight="1" x14ac:dyDescent="0.2">
      <c r="B54" s="2018" t="s">
        <v>1664</v>
      </c>
      <c r="C54" s="2018"/>
      <c r="D54" s="2018"/>
      <c r="F54" s="1441" t="s">
        <v>1055</v>
      </c>
      <c r="H54" s="1356" t="s">
        <v>1665</v>
      </c>
      <c r="I54" s="1356" t="s">
        <v>1666</v>
      </c>
      <c r="J54" s="1356" t="s">
        <v>1667</v>
      </c>
      <c r="K54" s="1356" t="s">
        <v>1668</v>
      </c>
      <c r="L54" s="1356" t="s">
        <v>1669</v>
      </c>
      <c r="M54" s="1356" t="s">
        <v>1670</v>
      </c>
      <c r="N54" s="1356" t="s">
        <v>1671</v>
      </c>
      <c r="O54" s="1356" t="s">
        <v>1672</v>
      </c>
    </row>
    <row r="55" spans="1:17" ht="22.35" customHeight="1" x14ac:dyDescent="0.2">
      <c r="C55" s="2018" t="s">
        <v>1403</v>
      </c>
      <c r="D55" s="2018"/>
      <c r="F55" s="1441" t="s">
        <v>1058</v>
      </c>
      <c r="H55" s="1356" t="s">
        <v>1673</v>
      </c>
      <c r="I55" s="1356" t="s">
        <v>1674</v>
      </c>
      <c r="J55" s="1356" t="s">
        <v>1675</v>
      </c>
      <c r="K55" s="1356" t="s">
        <v>1676</v>
      </c>
      <c r="L55" s="1356" t="s">
        <v>1677</v>
      </c>
      <c r="M55" s="1356" t="s">
        <v>1678</v>
      </c>
      <c r="N55" s="1356" t="s">
        <v>1679</v>
      </c>
      <c r="O55" s="1356" t="s">
        <v>1680</v>
      </c>
    </row>
    <row r="56" spans="1:17" ht="6" customHeight="1" x14ac:dyDescent="0.2">
      <c r="F56" s="24"/>
    </row>
    <row r="57" spans="1:17" ht="22.35" customHeight="1" x14ac:dyDescent="0.2">
      <c r="B57" s="2018" t="s">
        <v>1412</v>
      </c>
      <c r="C57" s="2018"/>
      <c r="D57" s="2018"/>
      <c r="F57" s="1441" t="s">
        <v>1060</v>
      </c>
      <c r="H57" s="1356" t="s">
        <v>1681</v>
      </c>
      <c r="I57" s="1356" t="s">
        <v>1682</v>
      </c>
      <c r="J57" s="1356" t="s">
        <v>1683</v>
      </c>
      <c r="K57" s="1356" t="s">
        <v>1684</v>
      </c>
      <c r="L57" s="1356" t="s">
        <v>1685</v>
      </c>
      <c r="M57" s="1356" t="s">
        <v>1686</v>
      </c>
      <c r="N57" s="1356" t="s">
        <v>1687</v>
      </c>
      <c r="O57" s="1356" t="s">
        <v>1688</v>
      </c>
    </row>
    <row r="58" spans="1:17" ht="22.35" customHeight="1" x14ac:dyDescent="0.2">
      <c r="B58" s="2018" t="s">
        <v>1421</v>
      </c>
      <c r="C58" s="2018"/>
      <c r="D58" s="2018"/>
      <c r="F58" s="1441" t="s">
        <v>1064</v>
      </c>
      <c r="H58" s="1356" t="s">
        <v>1689</v>
      </c>
      <c r="I58" s="1356" t="s">
        <v>1690</v>
      </c>
      <c r="J58" s="1356" t="s">
        <v>1691</v>
      </c>
      <c r="K58" s="1356" t="s">
        <v>1692</v>
      </c>
      <c r="L58" s="1356" t="s">
        <v>1693</v>
      </c>
      <c r="M58" s="1356" t="s">
        <v>1694</v>
      </c>
      <c r="N58" s="1356" t="s">
        <v>1695</v>
      </c>
      <c r="O58" s="1356" t="s">
        <v>1696</v>
      </c>
    </row>
    <row r="59" spans="1:17" ht="22.35" customHeight="1" x14ac:dyDescent="0.2">
      <c r="C59" s="2018" t="s">
        <v>1430</v>
      </c>
      <c r="D59" s="2018"/>
      <c r="F59" s="1441" t="s">
        <v>1067</v>
      </c>
      <c r="H59" s="1356" t="s">
        <v>1697</v>
      </c>
      <c r="I59" s="1356" t="s">
        <v>1698</v>
      </c>
      <c r="J59" s="1356" t="s">
        <v>1699</v>
      </c>
      <c r="K59" s="1356" t="s">
        <v>1700</v>
      </c>
      <c r="L59" s="1356" t="s">
        <v>1701</v>
      </c>
      <c r="M59" s="1356" t="s">
        <v>1702</v>
      </c>
      <c r="N59" s="1356" t="s">
        <v>1703</v>
      </c>
      <c r="O59" s="1356" t="s">
        <v>1704</v>
      </c>
    </row>
    <row r="60" spans="1:17" ht="6" customHeight="1" x14ac:dyDescent="0.2">
      <c r="F60" s="24"/>
    </row>
    <row r="61" spans="1:17" ht="22.35" customHeight="1" x14ac:dyDescent="0.2">
      <c r="B61" s="2018" t="s">
        <v>1439</v>
      </c>
      <c r="C61" s="2018"/>
      <c r="D61" s="2018"/>
      <c r="F61" s="1441" t="s">
        <v>1070</v>
      </c>
      <c r="H61" s="1356" t="s">
        <v>1705</v>
      </c>
      <c r="I61" s="1356" t="s">
        <v>1706</v>
      </c>
      <c r="J61" s="1356" t="s">
        <v>1707</v>
      </c>
      <c r="K61" s="1356" t="s">
        <v>1708</v>
      </c>
      <c r="L61" s="1356" t="s">
        <v>1709</v>
      </c>
      <c r="M61" s="1356" t="s">
        <v>1710</v>
      </c>
      <c r="N61" s="1356" t="s">
        <v>1711</v>
      </c>
      <c r="O61" s="1356" t="s">
        <v>1712</v>
      </c>
    </row>
    <row r="62" spans="1:17" ht="22.35" customHeight="1" x14ac:dyDescent="0.2">
      <c r="B62" s="2018" t="s">
        <v>1448</v>
      </c>
      <c r="C62" s="2018"/>
      <c r="D62" s="2018"/>
      <c r="F62" s="1441" t="s">
        <v>1072</v>
      </c>
      <c r="H62" s="1356" t="s">
        <v>1713</v>
      </c>
      <c r="I62" s="1356" t="s">
        <v>1714</v>
      </c>
      <c r="J62" s="1356" t="s">
        <v>1715</v>
      </c>
      <c r="K62" s="1356" t="s">
        <v>1716</v>
      </c>
      <c r="L62" s="1356" t="s">
        <v>1717</v>
      </c>
      <c r="M62" s="1356" t="s">
        <v>1718</v>
      </c>
      <c r="N62" s="1356" t="s">
        <v>1719</v>
      </c>
      <c r="O62" s="1356" t="s">
        <v>1720</v>
      </c>
    </row>
    <row r="63" spans="1:17" ht="22.35" customHeight="1" x14ac:dyDescent="0.2">
      <c r="C63" s="2018" t="s">
        <v>1457</v>
      </c>
      <c r="D63" s="2018"/>
      <c r="F63" s="1441" t="s">
        <v>1080</v>
      </c>
      <c r="H63" s="1356" t="s">
        <v>1721</v>
      </c>
      <c r="I63" s="1356" t="s">
        <v>1722</v>
      </c>
      <c r="J63" s="1356" t="s">
        <v>1723</v>
      </c>
      <c r="K63" s="1356" t="s">
        <v>1724</v>
      </c>
      <c r="L63" s="1356" t="s">
        <v>1725</v>
      </c>
      <c r="M63" s="1356" t="s">
        <v>1726</v>
      </c>
      <c r="N63" s="1356" t="s">
        <v>1727</v>
      </c>
      <c r="O63" s="1356" t="s">
        <v>1728</v>
      </c>
    </row>
    <row r="64" spans="1:17" ht="6" customHeight="1" x14ac:dyDescent="0.2">
      <c r="F64" s="24"/>
    </row>
    <row r="65" spans="2:17" ht="12.6" customHeight="1" x14ac:dyDescent="0.2">
      <c r="C65" s="8" t="s">
        <v>1466</v>
      </c>
      <c r="F65" s="24"/>
    </row>
    <row r="66" spans="2:17" ht="6" customHeight="1" x14ac:dyDescent="0.2">
      <c r="F66" s="24"/>
    </row>
    <row r="67" spans="2:17" ht="12.6" customHeight="1" x14ac:dyDescent="0.2">
      <c r="B67" s="8" t="s">
        <v>1467</v>
      </c>
      <c r="F67" s="1441" t="s">
        <v>1083</v>
      </c>
      <c r="H67" s="1356" t="s">
        <v>1729</v>
      </c>
      <c r="I67" s="1356" t="s">
        <v>1730</v>
      </c>
      <c r="J67" s="1356" t="s">
        <v>1731</v>
      </c>
      <c r="K67" s="1356" t="s">
        <v>1732</v>
      </c>
      <c r="L67" s="1356" t="s">
        <v>1733</v>
      </c>
      <c r="M67" s="1356" t="s">
        <v>1734</v>
      </c>
      <c r="N67" s="1356" t="s">
        <v>1735</v>
      </c>
      <c r="O67" s="1356" t="s">
        <v>1736</v>
      </c>
    </row>
    <row r="68" spans="2:17" ht="22.35" customHeight="1" x14ac:dyDescent="0.2">
      <c r="B68" s="2018" t="s">
        <v>1737</v>
      </c>
      <c r="C68" s="2018"/>
      <c r="D68" s="2018"/>
      <c r="F68" s="1441" t="s">
        <v>1092</v>
      </c>
      <c r="H68" s="1356" t="s">
        <v>1738</v>
      </c>
      <c r="I68" s="1356" t="s">
        <v>1739</v>
      </c>
      <c r="J68" s="1356" t="s">
        <v>1740</v>
      </c>
      <c r="K68" s="1356" t="s">
        <v>1741</v>
      </c>
      <c r="L68" s="1356" t="s">
        <v>1742</v>
      </c>
      <c r="M68" s="1356" t="s">
        <v>1743</v>
      </c>
      <c r="N68" s="1356" t="s">
        <v>1744</v>
      </c>
      <c r="O68" s="1356" t="s">
        <v>1745</v>
      </c>
    </row>
    <row r="69" spans="2:17" x14ac:dyDescent="0.2">
      <c r="F69" s="24"/>
    </row>
    <row r="70" spans="2:17" ht="12.6" customHeight="1" x14ac:dyDescent="0.2">
      <c r="B70" s="80" t="s">
        <v>1535</v>
      </c>
      <c r="F70" s="24"/>
    </row>
    <row r="71" spans="2:17" ht="22.35" customHeight="1" x14ac:dyDescent="0.2">
      <c r="B71" s="196" t="s">
        <v>1746</v>
      </c>
      <c r="C71" s="2018" t="s">
        <v>1747</v>
      </c>
      <c r="D71" s="2018"/>
      <c r="E71" s="51" t="str">
        <f>CONCATENATE($F$67," x 8.5%")</f>
        <v>AR x 8.5%</v>
      </c>
      <c r="F71" s="1441" t="s">
        <v>1094</v>
      </c>
      <c r="H71" s="1356" t="s">
        <v>1748</v>
      </c>
      <c r="I71" s="1356" t="s">
        <v>1749</v>
      </c>
      <c r="J71" s="1356" t="s">
        <v>1750</v>
      </c>
      <c r="K71" s="1356" t="s">
        <v>1751</v>
      </c>
      <c r="L71" s="1356" t="s">
        <v>1752</v>
      </c>
      <c r="M71" s="1356" t="s">
        <v>1753</v>
      </c>
      <c r="N71" s="1356" t="s">
        <v>1754</v>
      </c>
      <c r="O71" s="1356" t="s">
        <v>1755</v>
      </c>
    </row>
    <row r="72" spans="2:17" ht="22.35" customHeight="1" x14ac:dyDescent="0.2">
      <c r="B72" s="196" t="s">
        <v>1756</v>
      </c>
      <c r="C72" s="2018" t="s">
        <v>1757</v>
      </c>
      <c r="D72" s="2018"/>
      <c r="E72" s="51" t="str">
        <f>CONCATENATE($F$68," x 8.5%")</f>
        <v>AS x 8.5%</v>
      </c>
      <c r="F72" s="1441" t="s">
        <v>1108</v>
      </c>
      <c r="H72" s="1356" t="s">
        <v>1758</v>
      </c>
      <c r="I72" s="1356" t="s">
        <v>1759</v>
      </c>
      <c r="J72" s="1356" t="s">
        <v>1760</v>
      </c>
      <c r="K72" s="1356" t="s">
        <v>1761</v>
      </c>
      <c r="L72" s="1356" t="s">
        <v>1762</v>
      </c>
      <c r="M72" s="1356" t="s">
        <v>1763</v>
      </c>
      <c r="N72" s="1356" t="s">
        <v>1764</v>
      </c>
      <c r="O72" s="1356" t="s">
        <v>1765</v>
      </c>
    </row>
    <row r="73" spans="2:17" ht="6" customHeight="1" x14ac:dyDescent="0.2">
      <c r="F73" s="24"/>
    </row>
    <row r="74" spans="2:17" ht="22.35" customHeight="1" x14ac:dyDescent="0.2">
      <c r="B74" s="2018" t="s">
        <v>1766</v>
      </c>
      <c r="C74" s="2018"/>
      <c r="D74" s="2018"/>
      <c r="E74" s="51" t="str">
        <f>CONCATENATE($F$57," - MIN(",$F$71,", ",$F$72,")")</f>
        <v>AL - MIN(AT, AU)</v>
      </c>
      <c r="F74" s="1441" t="s">
        <v>1111</v>
      </c>
      <c r="H74" s="1356" t="s">
        <v>1767</v>
      </c>
      <c r="I74" s="1356" t="s">
        <v>1768</v>
      </c>
      <c r="J74" s="1356" t="s">
        <v>1769</v>
      </c>
      <c r="K74" s="1356" t="s">
        <v>1770</v>
      </c>
      <c r="L74" s="1356" t="s">
        <v>1771</v>
      </c>
      <c r="M74" s="1356" t="s">
        <v>1772</v>
      </c>
      <c r="N74" s="1356" t="s">
        <v>1773</v>
      </c>
      <c r="O74" s="1356" t="s">
        <v>1774</v>
      </c>
    </row>
    <row r="75" spans="2:17" ht="12.6" customHeight="1" x14ac:dyDescent="0.2">
      <c r="B75" s="8" t="s">
        <v>1565</v>
      </c>
      <c r="E75" s="24" t="str">
        <f>CONCATENATE($F$74," x ",$F$59," / ",$F$58)</f>
        <v>AV x AN / AM</v>
      </c>
      <c r="F75" s="1441" t="s">
        <v>1115</v>
      </c>
      <c r="H75" s="1356" t="s">
        <v>1775</v>
      </c>
      <c r="I75" s="1356" t="s">
        <v>1776</v>
      </c>
      <c r="J75" s="1356" t="s">
        <v>1777</v>
      </c>
      <c r="K75" s="1356" t="s">
        <v>1778</v>
      </c>
      <c r="L75" s="1356" t="s">
        <v>1779</v>
      </c>
      <c r="M75" s="1356" t="s">
        <v>1780</v>
      </c>
      <c r="N75" s="1356" t="s">
        <v>1781</v>
      </c>
      <c r="O75" s="1356" t="s">
        <v>1782</v>
      </c>
      <c r="P75" s="1356" t="s">
        <v>1783</v>
      </c>
      <c r="Q75" s="8" t="s">
        <v>1118</v>
      </c>
    </row>
    <row r="76" spans="2:17" x14ac:dyDescent="0.2">
      <c r="F76" s="24"/>
    </row>
    <row r="77" spans="2:17" ht="22.35" customHeight="1" x14ac:dyDescent="0.2">
      <c r="B77" s="2018" t="s">
        <v>1584</v>
      </c>
      <c r="C77" s="2018"/>
      <c r="D77" s="2018"/>
      <c r="E77" s="51" t="str">
        <f>CONCATENATE($F$59," - ",$F$75)</f>
        <v>AN - AW</v>
      </c>
      <c r="F77" s="1441" t="s">
        <v>1121</v>
      </c>
      <c r="H77" s="1356" t="s">
        <v>1784</v>
      </c>
      <c r="I77" s="1356" t="s">
        <v>1785</v>
      </c>
      <c r="J77" s="1356" t="s">
        <v>1786</v>
      </c>
      <c r="K77" s="1356" t="s">
        <v>1787</v>
      </c>
      <c r="L77" s="1356" t="s">
        <v>1788</v>
      </c>
      <c r="M77" s="1356" t="s">
        <v>1789</v>
      </c>
      <c r="N77" s="1356" t="s">
        <v>1790</v>
      </c>
      <c r="O77" s="1356" t="s">
        <v>1791</v>
      </c>
      <c r="P77" s="1356" t="s">
        <v>1792</v>
      </c>
      <c r="Q77" s="8" t="s">
        <v>1124</v>
      </c>
    </row>
    <row r="78" spans="2:17" ht="6" customHeight="1" x14ac:dyDescent="0.2">
      <c r="F78" s="24"/>
    </row>
    <row r="79" spans="2:17" ht="12.6" customHeight="1" x14ac:dyDescent="0.2">
      <c r="B79" s="80" t="s">
        <v>1793</v>
      </c>
      <c r="F79" s="24"/>
    </row>
    <row r="80" spans="2:17" ht="22.35" customHeight="1" x14ac:dyDescent="0.2">
      <c r="B80" s="196" t="s">
        <v>1794</v>
      </c>
      <c r="C80" s="2018" t="s">
        <v>1597</v>
      </c>
      <c r="D80" s="2018"/>
      <c r="E80" s="51" t="str">
        <f>CONCATENATE($F$67," x 10.5%")</f>
        <v>AR x 10.5%</v>
      </c>
      <c r="F80" s="1441" t="s">
        <v>1127</v>
      </c>
      <c r="H80" s="1356" t="s">
        <v>1795</v>
      </c>
      <c r="I80" s="1356" t="s">
        <v>1796</v>
      </c>
      <c r="J80" s="1356" t="s">
        <v>1797</v>
      </c>
      <c r="K80" s="1356" t="s">
        <v>1798</v>
      </c>
      <c r="L80" s="1356" t="s">
        <v>1799</v>
      </c>
      <c r="M80" s="1356" t="s">
        <v>1800</v>
      </c>
      <c r="N80" s="1356" t="s">
        <v>1801</v>
      </c>
      <c r="O80" s="1356" t="s">
        <v>1802</v>
      </c>
    </row>
    <row r="81" spans="1:17" ht="22.35" customHeight="1" x14ac:dyDescent="0.2">
      <c r="B81" s="196" t="s">
        <v>1803</v>
      </c>
      <c r="C81" s="2018" t="s">
        <v>1607</v>
      </c>
      <c r="D81" s="2018"/>
      <c r="E81" s="51" t="str">
        <f>CONCATENATE($F$68," x 10.5%")</f>
        <v>AS x 10.5%</v>
      </c>
      <c r="F81" s="1441" t="s">
        <v>1140</v>
      </c>
      <c r="H81" s="1356" t="s">
        <v>1804</v>
      </c>
      <c r="I81" s="1356" t="s">
        <v>1805</v>
      </c>
      <c r="J81" s="1356" t="s">
        <v>1806</v>
      </c>
      <c r="K81" s="1356" t="s">
        <v>1807</v>
      </c>
      <c r="L81" s="1356" t="s">
        <v>1808</v>
      </c>
      <c r="M81" s="1356" t="s">
        <v>1809</v>
      </c>
      <c r="N81" s="1356" t="s">
        <v>1810</v>
      </c>
      <c r="O81" s="1356" t="s">
        <v>1811</v>
      </c>
    </row>
    <row r="82" spans="1:17" ht="6" customHeight="1" x14ac:dyDescent="0.2">
      <c r="F82" s="24"/>
    </row>
    <row r="83" spans="1:17" ht="22.35" customHeight="1" x14ac:dyDescent="0.2">
      <c r="B83" s="2018" t="s">
        <v>1812</v>
      </c>
      <c r="C83" s="2018"/>
      <c r="D83" s="2018"/>
      <c r="E83" s="51" t="str">
        <f>CONCATENATE($F$61," - MIN(",$F$80,", ",$F$81,")")</f>
        <v>AO - MIN(BA, BB)</v>
      </c>
      <c r="F83" s="1441" t="s">
        <v>1147</v>
      </c>
      <c r="H83" s="1356" t="s">
        <v>1813</v>
      </c>
      <c r="I83" s="1356" t="s">
        <v>1814</v>
      </c>
      <c r="J83" s="1356" t="s">
        <v>1815</v>
      </c>
      <c r="K83" s="1356" t="s">
        <v>1816</v>
      </c>
      <c r="L83" s="1356" t="s">
        <v>1817</v>
      </c>
      <c r="M83" s="1356" t="s">
        <v>1818</v>
      </c>
      <c r="N83" s="1356" t="s">
        <v>1819</v>
      </c>
      <c r="O83" s="1356" t="s">
        <v>1820</v>
      </c>
    </row>
    <row r="84" spans="1:17" ht="12.6" customHeight="1" x14ac:dyDescent="0.2">
      <c r="B84" s="8" t="s">
        <v>1821</v>
      </c>
      <c r="E84" s="24" t="str">
        <f>CONCATENATE($F$83," x ",$F$63," / ",$F$62)</f>
        <v>BC x AQ / AP</v>
      </c>
      <c r="F84" s="1441" t="s">
        <v>1154</v>
      </c>
      <c r="H84" s="1356" t="s">
        <v>1822</v>
      </c>
      <c r="I84" s="1356" t="s">
        <v>1823</v>
      </c>
      <c r="J84" s="1356" t="s">
        <v>1824</v>
      </c>
      <c r="K84" s="1356" t="s">
        <v>1825</v>
      </c>
      <c r="L84" s="1356" t="s">
        <v>1826</v>
      </c>
      <c r="M84" s="1356" t="s">
        <v>1827</v>
      </c>
      <c r="N84" s="1356" t="s">
        <v>1828</v>
      </c>
      <c r="O84" s="1356" t="s">
        <v>1829</v>
      </c>
      <c r="P84" s="1356" t="s">
        <v>1830</v>
      </c>
      <c r="Q84" s="8" t="s">
        <v>1161</v>
      </c>
    </row>
    <row r="85" spans="1:17" x14ac:dyDescent="0.2">
      <c r="F85" s="24"/>
    </row>
    <row r="86" spans="1:17" ht="12.6" customHeight="1" x14ac:dyDescent="0.2">
      <c r="B86" s="8" t="s">
        <v>1831</v>
      </c>
      <c r="E86" s="51" t="str">
        <f>CONCATENATE($F$63," - ",$F$84)</f>
        <v>AQ - BD</v>
      </c>
      <c r="F86" s="1441" t="s">
        <v>1167</v>
      </c>
      <c r="H86" s="1356" t="s">
        <v>1832</v>
      </c>
      <c r="I86" s="1356" t="s">
        <v>1833</v>
      </c>
      <c r="J86" s="1356" t="s">
        <v>1834</v>
      </c>
      <c r="K86" s="1356" t="s">
        <v>1835</v>
      </c>
      <c r="L86" s="1356" t="s">
        <v>1836</v>
      </c>
      <c r="M86" s="1356" t="s">
        <v>1837</v>
      </c>
      <c r="N86" s="1356" t="s">
        <v>1838</v>
      </c>
      <c r="O86" s="1356" t="s">
        <v>1839</v>
      </c>
    </row>
    <row r="87" spans="1:17" ht="12.6" customHeight="1" x14ac:dyDescent="0.2">
      <c r="B87" s="8" t="s">
        <v>1840</v>
      </c>
      <c r="E87" s="51" t="str">
        <f>CONCATENATE($F$86," - ",$F$77)</f>
        <v>BF - AY</v>
      </c>
      <c r="F87" s="1441" t="s">
        <v>1170</v>
      </c>
      <c r="H87" s="1356" t="s">
        <v>1841</v>
      </c>
      <c r="I87" s="1356" t="s">
        <v>1842</v>
      </c>
      <c r="J87" s="1356" t="s">
        <v>1843</v>
      </c>
      <c r="K87" s="1356" t="s">
        <v>1844</v>
      </c>
      <c r="L87" s="1356" t="s">
        <v>1845</v>
      </c>
      <c r="M87" s="1356" t="s">
        <v>1846</v>
      </c>
      <c r="N87" s="1356" t="s">
        <v>1847</v>
      </c>
      <c r="O87" s="1356" t="s">
        <v>1848</v>
      </c>
      <c r="P87" s="1356" t="s">
        <v>1849</v>
      </c>
      <c r="Q87" s="8" t="s">
        <v>1173</v>
      </c>
    </row>
    <row r="88" spans="1:17" ht="12.6" customHeight="1" x14ac:dyDescent="0.2"/>
    <row r="89" spans="1:17" ht="12.6" customHeight="1" x14ac:dyDescent="0.2">
      <c r="A89" s="13"/>
    </row>
  </sheetData>
  <mergeCells count="39">
    <mergeCell ref="B11:D11"/>
    <mergeCell ref="A1:E1"/>
    <mergeCell ref="A2:C2"/>
    <mergeCell ref="B7:D7"/>
    <mergeCell ref="C8:D8"/>
    <mergeCell ref="B10:D10"/>
    <mergeCell ref="C34:D34"/>
    <mergeCell ref="C12:D12"/>
    <mergeCell ref="B14:D14"/>
    <mergeCell ref="B15:D15"/>
    <mergeCell ref="C16:D16"/>
    <mergeCell ref="B21:D21"/>
    <mergeCell ref="C24:D24"/>
    <mergeCell ref="C25:D25"/>
    <mergeCell ref="B27:D27"/>
    <mergeCell ref="B28:D28"/>
    <mergeCell ref="B30:D30"/>
    <mergeCell ref="C33:D33"/>
    <mergeCell ref="B62:D62"/>
    <mergeCell ref="B36:D36"/>
    <mergeCell ref="B40:D40"/>
    <mergeCell ref="C43:D43"/>
    <mergeCell ref="C44:D44"/>
    <mergeCell ref="B46:D46"/>
    <mergeCell ref="B54:D54"/>
    <mergeCell ref="C55:D55"/>
    <mergeCell ref="B57:D57"/>
    <mergeCell ref="B58:D58"/>
    <mergeCell ref="C59:D59"/>
    <mergeCell ref="B61:D61"/>
    <mergeCell ref="C80:D80"/>
    <mergeCell ref="C81:D81"/>
    <mergeCell ref="B83:D83"/>
    <mergeCell ref="C63:D63"/>
    <mergeCell ref="B68:D68"/>
    <mergeCell ref="C71:D71"/>
    <mergeCell ref="C72:D72"/>
    <mergeCell ref="B74:D74"/>
    <mergeCell ref="B77:D77"/>
  </mergeCells>
  <hyperlinks>
    <hyperlink ref="A2:C2" location="'Liste tableaux'!A1" display="Retour à la liste des tableaux" xr:uid="{3222E0FD-69E3-4A70-8C54-72A1E3440511}"/>
  </hyperlinks>
  <pageMargins left="0.7" right="0.7" top="0.75" bottom="0.75" header="0.3" footer="0.3"/>
  <headerFooter>
    <oddHeader>&amp;R&amp;"Calibri"&amp;10&amp;K000000 Protected B - Internal / Protégé B - Interne&amp;1#_x000D_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19CAA-043A-4F4E-A7C5-81DB1B6E3C7A}">
  <sheetPr codeName="Feuil15">
    <tabColor rgb="FFFFFF00"/>
  </sheetPr>
  <dimension ref="A1:N348"/>
  <sheetViews>
    <sheetView showGridLines="0" topLeftCell="A301" zoomScaleNormal="100" workbookViewId="0">
      <selection activeCell="J57" sqref="J57:J59"/>
    </sheetView>
  </sheetViews>
  <sheetFormatPr defaultColWidth="9.140625" defaultRowHeight="15" x14ac:dyDescent="0.25"/>
  <cols>
    <col min="1" max="1" width="3.140625" customWidth="1"/>
    <col min="3" max="3" width="82.85546875" customWidth="1"/>
    <col min="6" max="6" width="7.85546875" customWidth="1"/>
    <col min="7" max="7" width="11" customWidth="1"/>
    <col min="10" max="10" width="12.85546875" customWidth="1"/>
    <col min="11" max="11" width="13.42578125" customWidth="1"/>
  </cols>
  <sheetData>
    <row r="1" spans="1:12" s="8" customFormat="1" ht="15.75" x14ac:dyDescent="0.2">
      <c r="A1" s="1099" t="s">
        <v>839</v>
      </c>
      <c r="B1" s="1100"/>
      <c r="C1" s="1100"/>
      <c r="D1" s="1100"/>
      <c r="E1" s="1100"/>
      <c r="F1" s="26"/>
      <c r="G1" s="26"/>
      <c r="H1" s="26"/>
      <c r="I1" s="47"/>
      <c r="K1" s="1101"/>
      <c r="L1" s="26"/>
    </row>
    <row r="2" spans="1:12" x14ac:dyDescent="0.25">
      <c r="A2" s="1867" t="s">
        <v>145</v>
      </c>
      <c r="B2" s="1868"/>
      <c r="C2" s="1868"/>
      <c r="D2" s="1868"/>
      <c r="E2" s="1869"/>
      <c r="G2" s="47"/>
      <c r="H2" s="47"/>
      <c r="I2" s="8"/>
      <c r="K2" s="1101"/>
      <c r="L2" s="45"/>
    </row>
    <row r="3" spans="1:12" x14ac:dyDescent="0.25">
      <c r="A3" s="21" t="s">
        <v>146</v>
      </c>
      <c r="G3" s="47"/>
      <c r="H3" s="47"/>
      <c r="I3" s="8"/>
      <c r="K3" s="1101"/>
      <c r="L3" s="45"/>
    </row>
    <row r="4" spans="1:12" ht="13.5" customHeight="1" x14ac:dyDescent="0.25">
      <c r="A4" s="21"/>
      <c r="G4" s="47"/>
      <c r="H4" s="47"/>
      <c r="I4" s="8"/>
      <c r="J4" s="1435" t="s">
        <v>840</v>
      </c>
      <c r="K4" s="1436" t="s">
        <v>841</v>
      </c>
      <c r="L4" s="45"/>
    </row>
    <row r="5" spans="1:12" x14ac:dyDescent="0.25">
      <c r="A5" s="179" t="s">
        <v>842</v>
      </c>
      <c r="B5" s="31"/>
      <c r="C5" s="31"/>
      <c r="G5" s="47"/>
      <c r="H5" s="47"/>
      <c r="I5" s="8"/>
      <c r="J5" s="1437" t="s">
        <v>843</v>
      </c>
      <c r="K5" s="1438" t="s">
        <v>844</v>
      </c>
      <c r="L5" s="45"/>
    </row>
    <row r="6" spans="1:12" ht="12.75" customHeight="1" x14ac:dyDescent="0.25">
      <c r="A6" s="180" t="s">
        <v>845</v>
      </c>
      <c r="B6" s="31"/>
      <c r="C6" s="31"/>
      <c r="G6" s="47"/>
      <c r="H6" s="47"/>
      <c r="I6" s="8"/>
      <c r="K6" s="1101"/>
      <c r="L6" s="45"/>
    </row>
    <row r="7" spans="1:12" x14ac:dyDescent="0.25">
      <c r="A7" s="181"/>
      <c r="B7" s="31"/>
      <c r="C7" s="31"/>
      <c r="G7" s="47"/>
      <c r="H7" s="47"/>
      <c r="I7" s="8"/>
      <c r="K7" s="1101"/>
      <c r="L7" s="45"/>
    </row>
    <row r="8" spans="1:12" x14ac:dyDescent="0.25">
      <c r="A8" s="181"/>
      <c r="B8" s="31"/>
      <c r="C8" s="31"/>
      <c r="D8" s="8"/>
      <c r="E8" s="8"/>
      <c r="F8" s="8"/>
      <c r="G8" s="47"/>
      <c r="H8" s="47"/>
      <c r="I8" s="8"/>
      <c r="J8" s="1439" t="s">
        <v>846</v>
      </c>
      <c r="K8" s="45"/>
      <c r="L8" s="45"/>
    </row>
    <row r="9" spans="1:12" x14ac:dyDescent="0.25">
      <c r="A9" s="180" t="s">
        <v>847</v>
      </c>
      <c r="B9" s="31"/>
      <c r="C9" s="31"/>
      <c r="D9" s="8"/>
      <c r="E9" s="8"/>
      <c r="F9" s="8"/>
      <c r="G9" s="47"/>
      <c r="H9" s="47"/>
      <c r="I9" s="8"/>
      <c r="J9" s="1437" t="s">
        <v>848</v>
      </c>
      <c r="K9" s="45"/>
      <c r="L9" s="45"/>
    </row>
    <row r="10" spans="1:12" x14ac:dyDescent="0.25">
      <c r="A10" s="180" t="s">
        <v>845</v>
      </c>
      <c r="B10" s="31"/>
      <c r="C10" s="31"/>
      <c r="D10" s="8"/>
      <c r="E10" s="8"/>
      <c r="F10" s="8"/>
      <c r="G10" s="47"/>
      <c r="H10" s="47"/>
      <c r="I10" s="8"/>
      <c r="J10" s="8"/>
      <c r="K10" s="1101"/>
      <c r="L10" s="45"/>
    </row>
    <row r="11" spans="1:12" x14ac:dyDescent="0.25">
      <c r="A11" s="181"/>
      <c r="B11" s="31"/>
      <c r="C11" s="31"/>
      <c r="G11" s="47"/>
      <c r="H11" s="47"/>
      <c r="I11" s="8"/>
      <c r="K11" s="1101"/>
      <c r="L11" s="45"/>
    </row>
    <row r="12" spans="1:12" x14ac:dyDescent="0.25">
      <c r="A12" s="1102" t="s">
        <v>125</v>
      </c>
      <c r="B12" s="1102" t="s">
        <v>849</v>
      </c>
      <c r="C12" s="1102"/>
      <c r="G12" s="47"/>
      <c r="H12" s="47"/>
      <c r="I12" s="8"/>
      <c r="K12" s="1101"/>
      <c r="L12" s="45"/>
    </row>
    <row r="13" spans="1:12" x14ac:dyDescent="0.25">
      <c r="A13" s="1102"/>
      <c r="B13" s="31"/>
      <c r="C13" s="31"/>
      <c r="G13" s="47"/>
      <c r="H13" s="47"/>
      <c r="I13" s="8"/>
      <c r="K13" s="1101"/>
      <c r="L13" s="45"/>
    </row>
    <row r="14" spans="1:12" x14ac:dyDescent="0.25">
      <c r="A14" s="1103" t="s">
        <v>850</v>
      </c>
      <c r="B14" s="31"/>
      <c r="C14" s="31"/>
      <c r="G14" s="47"/>
      <c r="H14" s="47"/>
      <c r="I14" s="47"/>
      <c r="K14" s="1101"/>
      <c r="L14" s="26"/>
    </row>
    <row r="15" spans="1:12" x14ac:dyDescent="0.25">
      <c r="A15" s="134"/>
      <c r="B15" s="31" t="s">
        <v>851</v>
      </c>
      <c r="C15" s="31"/>
      <c r="G15" s="47"/>
      <c r="H15" s="47"/>
      <c r="I15" s="47"/>
      <c r="K15" s="1356" t="s">
        <v>852</v>
      </c>
      <c r="L15" s="26"/>
    </row>
    <row r="16" spans="1:12" x14ac:dyDescent="0.25">
      <c r="A16" s="134"/>
      <c r="B16" s="31" t="s">
        <v>853</v>
      </c>
      <c r="C16" s="31"/>
      <c r="G16" s="47"/>
      <c r="H16" s="47"/>
      <c r="I16" s="47"/>
      <c r="K16" s="1356" t="s">
        <v>854</v>
      </c>
      <c r="L16" s="26"/>
    </row>
    <row r="17" spans="1:12" x14ac:dyDescent="0.25">
      <c r="A17" s="134"/>
      <c r="B17" s="31" t="s">
        <v>855</v>
      </c>
      <c r="C17" s="31"/>
      <c r="G17" s="47"/>
      <c r="H17" s="47"/>
      <c r="I17" s="47"/>
      <c r="K17" s="1356" t="s">
        <v>856</v>
      </c>
      <c r="L17" s="26"/>
    </row>
    <row r="18" spans="1:12" s="8" customFormat="1" ht="11.1" customHeight="1" x14ac:dyDescent="0.2">
      <c r="A18" s="121"/>
      <c r="B18" s="1000" t="s">
        <v>857</v>
      </c>
      <c r="C18" s="760"/>
      <c r="J18" s="16"/>
      <c r="K18" s="1313">
        <v>12100</v>
      </c>
      <c r="L18" s="26"/>
    </row>
    <row r="19" spans="1:12" s="8" customFormat="1" ht="11.25" x14ac:dyDescent="0.2">
      <c r="A19" s="121"/>
      <c r="B19" s="8" t="s">
        <v>858</v>
      </c>
      <c r="C19" s="16"/>
      <c r="G19" s="47"/>
      <c r="H19" s="47"/>
      <c r="I19" s="47"/>
      <c r="J19" s="1356" t="s">
        <v>859</v>
      </c>
      <c r="L19" s="26"/>
    </row>
    <row r="20" spans="1:12" s="8" customFormat="1" ht="11.25" x14ac:dyDescent="0.2">
      <c r="A20" s="121"/>
      <c r="C20" s="8" t="s">
        <v>702</v>
      </c>
      <c r="G20" s="47"/>
      <c r="H20" s="47"/>
      <c r="I20" s="47"/>
    </row>
    <row r="21" spans="1:12" s="8" customFormat="1" ht="11.25" x14ac:dyDescent="0.2">
      <c r="A21" s="121"/>
      <c r="C21" s="31" t="s">
        <v>860</v>
      </c>
      <c r="G21" s="47"/>
      <c r="H21" s="47"/>
      <c r="I21" s="47"/>
      <c r="J21" s="1356" t="s">
        <v>861</v>
      </c>
      <c r="L21" s="26"/>
    </row>
    <row r="22" spans="1:12" s="8" customFormat="1" ht="11.25" x14ac:dyDescent="0.2">
      <c r="A22" s="121"/>
      <c r="B22" s="31" t="s">
        <v>862</v>
      </c>
      <c r="G22" s="47"/>
      <c r="H22" s="47"/>
      <c r="I22" s="47"/>
      <c r="K22" s="1356" t="s">
        <v>863</v>
      </c>
    </row>
    <row r="23" spans="1:12" x14ac:dyDescent="0.25">
      <c r="A23" s="121"/>
      <c r="B23" s="8" t="s">
        <v>864</v>
      </c>
      <c r="C23" s="8"/>
      <c r="D23" s="8"/>
      <c r="E23" s="8"/>
      <c r="F23" s="8"/>
      <c r="G23" s="47"/>
      <c r="H23" s="47"/>
      <c r="I23" s="47"/>
      <c r="J23" s="1356" t="s">
        <v>865</v>
      </c>
      <c r="K23" s="8"/>
      <c r="L23" s="26"/>
    </row>
    <row r="24" spans="1:12" x14ac:dyDescent="0.25">
      <c r="A24" s="121"/>
      <c r="B24" s="8"/>
      <c r="C24" s="8" t="s">
        <v>702</v>
      </c>
      <c r="D24" s="8"/>
      <c r="E24" s="8"/>
      <c r="F24" s="8"/>
      <c r="G24" s="47"/>
      <c r="H24" s="47"/>
      <c r="I24" s="47"/>
      <c r="J24" s="8"/>
      <c r="K24" s="8"/>
      <c r="L24" s="26"/>
    </row>
    <row r="25" spans="1:12" s="31" customFormat="1" ht="23.1" customHeight="1" x14ac:dyDescent="0.2">
      <c r="A25" s="134"/>
      <c r="C25" s="299" t="s">
        <v>866</v>
      </c>
      <c r="D25" s="299"/>
      <c r="E25" s="299"/>
      <c r="F25" s="299"/>
      <c r="G25" s="299"/>
      <c r="H25" s="299"/>
      <c r="I25" s="1104"/>
      <c r="J25" s="1311" t="s">
        <v>867</v>
      </c>
      <c r="L25" s="50"/>
    </row>
    <row r="26" spans="1:12" x14ac:dyDescent="0.25">
      <c r="A26" s="121"/>
      <c r="B26" s="8" t="s">
        <v>868</v>
      </c>
      <c r="C26" s="8"/>
      <c r="D26" s="8"/>
      <c r="E26" s="8"/>
      <c r="F26" s="8"/>
      <c r="G26" s="47"/>
      <c r="H26" s="47"/>
      <c r="I26" s="47"/>
      <c r="J26" s="8"/>
      <c r="K26" s="1356" t="s">
        <v>869</v>
      </c>
      <c r="L26" s="26"/>
    </row>
    <row r="27" spans="1:12" s="8" customFormat="1" ht="11.25" x14ac:dyDescent="0.2">
      <c r="A27" s="121"/>
      <c r="B27" s="31" t="s">
        <v>870</v>
      </c>
      <c r="G27" s="47"/>
      <c r="H27" s="47"/>
      <c r="I27" s="47"/>
      <c r="J27" s="1356" t="s">
        <v>871</v>
      </c>
    </row>
    <row r="28" spans="1:12" x14ac:dyDescent="0.25">
      <c r="A28" s="121"/>
      <c r="B28" s="8"/>
      <c r="C28" s="8" t="s">
        <v>702</v>
      </c>
      <c r="D28" s="8"/>
      <c r="E28" s="8"/>
      <c r="F28" s="8"/>
      <c r="G28" s="47"/>
      <c r="H28" s="47"/>
      <c r="I28" s="47"/>
      <c r="J28" s="8"/>
      <c r="K28" s="8"/>
    </row>
    <row r="29" spans="1:12" s="31" customFormat="1" ht="11.25" x14ac:dyDescent="0.2">
      <c r="A29" s="134"/>
      <c r="C29" s="219" t="s">
        <v>872</v>
      </c>
      <c r="G29" s="182"/>
      <c r="H29" s="182"/>
      <c r="I29" s="182"/>
      <c r="J29" s="1311" t="s">
        <v>873</v>
      </c>
    </row>
    <row r="30" spans="1:12" s="31" customFormat="1" ht="22.5" customHeight="1" x14ac:dyDescent="0.2">
      <c r="A30" s="134"/>
      <c r="C30" s="982" t="s">
        <v>874</v>
      </c>
      <c r="D30" s="982"/>
      <c r="E30" s="982"/>
      <c r="F30" s="982"/>
      <c r="G30" s="982"/>
      <c r="H30" s="982"/>
      <c r="I30" s="1105"/>
      <c r="J30" s="1311" t="s">
        <v>875</v>
      </c>
      <c r="L30" s="50"/>
    </row>
    <row r="31" spans="1:12" ht="17.25" customHeight="1" x14ac:dyDescent="0.25">
      <c r="A31" s="121"/>
      <c r="B31" s="8" t="s">
        <v>876</v>
      </c>
      <c r="C31" s="8"/>
      <c r="D31" s="8"/>
      <c r="E31" s="8"/>
      <c r="F31" s="8"/>
      <c r="G31" s="47"/>
      <c r="H31" s="47"/>
      <c r="I31" s="47"/>
      <c r="J31" s="8"/>
      <c r="K31" s="1356" t="s">
        <v>877</v>
      </c>
    </row>
    <row r="32" spans="1:12" ht="15.75" customHeight="1" x14ac:dyDescent="0.25">
      <c r="A32" s="121"/>
      <c r="B32" s="8" t="s">
        <v>878</v>
      </c>
      <c r="C32" s="125"/>
      <c r="D32" s="125"/>
      <c r="E32" s="125"/>
      <c r="F32" s="125"/>
      <c r="G32" s="125"/>
      <c r="H32" s="125"/>
      <c r="I32" s="48"/>
      <c r="J32" s="83" t="s">
        <v>879</v>
      </c>
      <c r="K32" s="1356" t="s">
        <v>880</v>
      </c>
      <c r="L32" s="26"/>
    </row>
    <row r="33" spans="1:12" ht="15.75" customHeight="1" x14ac:dyDescent="0.25">
      <c r="A33" s="121"/>
      <c r="B33" s="8" t="s">
        <v>881</v>
      </c>
      <c r="C33" s="125"/>
      <c r="D33" s="125"/>
      <c r="E33" s="125"/>
      <c r="F33" s="125"/>
      <c r="G33" s="125"/>
      <c r="H33" s="125"/>
      <c r="I33" s="125"/>
      <c r="J33" s="125"/>
      <c r="K33" s="1356" t="s">
        <v>882</v>
      </c>
      <c r="L33" s="26"/>
    </row>
    <row r="34" spans="1:12" s="8" customFormat="1" ht="11.25" x14ac:dyDescent="0.2">
      <c r="A34" s="121"/>
      <c r="B34" s="8" t="s">
        <v>883</v>
      </c>
      <c r="C34" s="125"/>
      <c r="D34" s="125"/>
      <c r="E34" s="125"/>
      <c r="F34" s="125"/>
      <c r="G34" s="125"/>
      <c r="H34" s="125"/>
      <c r="I34" s="48"/>
      <c r="J34" s="83"/>
      <c r="K34" s="1351"/>
      <c r="L34" s="26"/>
    </row>
    <row r="35" spans="1:12" s="8" customFormat="1" ht="11.25" x14ac:dyDescent="0.2">
      <c r="A35" s="121"/>
      <c r="B35" s="8" t="s">
        <v>883</v>
      </c>
      <c r="C35" s="125"/>
      <c r="D35" s="125"/>
      <c r="E35" s="125"/>
      <c r="F35" s="125"/>
      <c r="G35" s="125"/>
      <c r="H35" s="125"/>
      <c r="I35" s="48"/>
      <c r="J35" s="83"/>
      <c r="K35" s="1351"/>
      <c r="L35" s="26"/>
    </row>
    <row r="36" spans="1:12" s="8" customFormat="1" ht="11.25" x14ac:dyDescent="0.2">
      <c r="A36" s="121"/>
      <c r="B36" s="8" t="s">
        <v>883</v>
      </c>
      <c r="C36" s="125"/>
      <c r="D36" s="125"/>
      <c r="E36" s="125"/>
      <c r="F36" s="125"/>
      <c r="G36" s="125"/>
      <c r="H36" s="125"/>
      <c r="I36" s="48"/>
      <c r="J36" s="83"/>
      <c r="K36" s="1351"/>
      <c r="L36" s="26"/>
    </row>
    <row r="37" spans="1:12" s="8" customFormat="1" ht="11.25" x14ac:dyDescent="0.2">
      <c r="A37" s="121"/>
      <c r="B37" s="8" t="s">
        <v>883</v>
      </c>
      <c r="C37" s="125"/>
      <c r="D37" s="125"/>
      <c r="E37" s="125"/>
      <c r="F37" s="125"/>
      <c r="G37" s="125"/>
      <c r="H37" s="125"/>
      <c r="I37" s="48"/>
      <c r="J37" s="83"/>
      <c r="K37" s="1351"/>
      <c r="L37" s="26"/>
    </row>
    <row r="38" spans="1:12" x14ac:dyDescent="0.25">
      <c r="A38" s="121"/>
      <c r="B38" s="8" t="s">
        <v>883</v>
      </c>
      <c r="C38" s="8"/>
      <c r="D38" s="8"/>
      <c r="E38" s="8"/>
      <c r="F38" s="8"/>
      <c r="G38" s="47"/>
      <c r="H38" s="47"/>
      <c r="I38" s="47"/>
      <c r="J38" s="8"/>
      <c r="K38" s="1356" t="s">
        <v>884</v>
      </c>
      <c r="L38" s="26"/>
    </row>
    <row r="39" spans="1:12" x14ac:dyDescent="0.25">
      <c r="A39" s="119" t="s">
        <v>885</v>
      </c>
      <c r="B39" s="8"/>
      <c r="C39" s="8"/>
      <c r="D39" s="8"/>
      <c r="E39" s="8"/>
      <c r="F39" s="8"/>
      <c r="G39" s="47"/>
      <c r="H39" s="47"/>
      <c r="I39" s="47"/>
      <c r="J39" s="8"/>
      <c r="K39" s="1356" t="s">
        <v>886</v>
      </c>
      <c r="L39" s="26" t="s">
        <v>125</v>
      </c>
    </row>
    <row r="40" spans="1:12" x14ac:dyDescent="0.25">
      <c r="A40" s="121"/>
      <c r="B40" s="8" t="s">
        <v>887</v>
      </c>
      <c r="C40" s="8"/>
      <c r="D40" s="8"/>
      <c r="E40" s="8"/>
      <c r="F40" s="8"/>
      <c r="G40" s="47"/>
      <c r="H40" s="47"/>
      <c r="I40" s="47"/>
      <c r="J40" s="8"/>
      <c r="K40" s="8"/>
    </row>
    <row r="41" spans="1:12" x14ac:dyDescent="0.25">
      <c r="A41" s="121"/>
      <c r="B41" s="8"/>
      <c r="C41" s="31" t="s">
        <v>888</v>
      </c>
      <c r="D41" s="31"/>
      <c r="E41" s="31"/>
      <c r="F41" s="31"/>
      <c r="G41" s="182"/>
      <c r="H41" s="48"/>
      <c r="I41" s="83" t="s">
        <v>889</v>
      </c>
      <c r="J41" s="1311" t="s">
        <v>890</v>
      </c>
      <c r="K41" s="8" t="s">
        <v>127</v>
      </c>
      <c r="L41" s="26"/>
    </row>
    <row r="42" spans="1:12" ht="23.25" x14ac:dyDescent="0.25">
      <c r="A42" s="121"/>
      <c r="B42" s="8"/>
      <c r="C42" s="298" t="s">
        <v>891</v>
      </c>
      <c r="D42" s="298"/>
      <c r="E42" s="298"/>
      <c r="F42" s="298"/>
      <c r="G42" s="182"/>
      <c r="H42" s="48"/>
      <c r="I42" s="83" t="s">
        <v>892</v>
      </c>
      <c r="J42" s="1311" t="s">
        <v>893</v>
      </c>
      <c r="K42" s="8" t="s">
        <v>165</v>
      </c>
      <c r="L42" s="26"/>
    </row>
    <row r="43" spans="1:12" x14ac:dyDescent="0.25">
      <c r="A43" s="121"/>
      <c r="B43" s="8"/>
      <c r="C43" s="31" t="s">
        <v>894</v>
      </c>
      <c r="D43" s="31"/>
      <c r="E43" s="31"/>
      <c r="F43" s="31"/>
      <c r="G43" s="182"/>
      <c r="H43" s="48"/>
      <c r="I43" s="83" t="s">
        <v>895</v>
      </c>
      <c r="J43" s="1311" t="s">
        <v>896</v>
      </c>
      <c r="K43" s="8" t="s">
        <v>169</v>
      </c>
      <c r="L43" s="26"/>
    </row>
    <row r="44" spans="1:12" ht="23.25" x14ac:dyDescent="0.25">
      <c r="A44" s="121"/>
      <c r="B44" s="8"/>
      <c r="C44" s="298" t="s">
        <v>897</v>
      </c>
      <c r="D44" s="298"/>
      <c r="E44" s="298"/>
      <c r="F44" s="298"/>
      <c r="G44" s="182"/>
      <c r="H44" s="48"/>
      <c r="I44" s="83" t="s">
        <v>898</v>
      </c>
      <c r="J44" s="1311" t="s">
        <v>899</v>
      </c>
      <c r="K44" s="8" t="s">
        <v>172</v>
      </c>
      <c r="L44" s="26"/>
    </row>
    <row r="45" spans="1:12" x14ac:dyDescent="0.25">
      <c r="A45" s="121"/>
      <c r="B45" s="8"/>
      <c r="C45" s="31" t="s">
        <v>900</v>
      </c>
      <c r="D45" s="31"/>
      <c r="E45" s="31"/>
      <c r="F45" s="31"/>
      <c r="G45" s="182"/>
      <c r="H45" s="48"/>
      <c r="I45" s="83" t="s">
        <v>901</v>
      </c>
      <c r="J45" s="1311" t="s">
        <v>902</v>
      </c>
      <c r="K45" s="8"/>
      <c r="L45" s="26"/>
    </row>
    <row r="46" spans="1:12" ht="23.25" x14ac:dyDescent="0.25">
      <c r="A46" s="121"/>
      <c r="B46" s="8"/>
      <c r="C46" s="298" t="s">
        <v>903</v>
      </c>
      <c r="D46" s="298"/>
      <c r="E46" s="298"/>
      <c r="F46" s="125"/>
      <c r="G46" s="47"/>
      <c r="H46" s="47"/>
      <c r="I46" s="24" t="s">
        <v>4660</v>
      </c>
      <c r="J46" s="1311" t="s">
        <v>904</v>
      </c>
      <c r="K46" s="8" t="s">
        <v>176</v>
      </c>
      <c r="L46" s="26"/>
    </row>
    <row r="47" spans="1:12" ht="22.5" x14ac:dyDescent="0.25">
      <c r="A47" s="121"/>
      <c r="B47" s="8"/>
      <c r="C47" s="299" t="s">
        <v>905</v>
      </c>
      <c r="D47" s="299"/>
      <c r="E47" s="299"/>
      <c r="F47" s="299"/>
      <c r="G47" s="299"/>
      <c r="H47" s="48"/>
      <c r="I47" s="83" t="s">
        <v>906</v>
      </c>
      <c r="J47" s="1311" t="s">
        <v>907</v>
      </c>
      <c r="K47" s="8" t="s">
        <v>224</v>
      </c>
      <c r="L47" s="26"/>
    </row>
    <row r="48" spans="1:12" ht="22.5" x14ac:dyDescent="0.25">
      <c r="A48" s="121"/>
      <c r="B48" s="8"/>
      <c r="C48" s="299" t="s">
        <v>908</v>
      </c>
      <c r="D48" s="299"/>
      <c r="E48" s="299"/>
      <c r="F48" s="299"/>
      <c r="G48" s="299"/>
      <c r="H48" s="48"/>
      <c r="I48" s="31"/>
      <c r="J48" s="1311" t="s">
        <v>909</v>
      </c>
      <c r="K48" s="8" t="s">
        <v>227</v>
      </c>
      <c r="L48" s="26"/>
    </row>
    <row r="49" spans="1:12" x14ac:dyDescent="0.25">
      <c r="A49" s="121"/>
      <c r="B49" s="8"/>
      <c r="C49" s="31" t="s">
        <v>910</v>
      </c>
      <c r="D49" s="31"/>
      <c r="E49" s="31"/>
      <c r="F49" s="31"/>
      <c r="G49" s="182"/>
      <c r="H49" s="48"/>
      <c r="I49" s="31"/>
      <c r="J49" s="1311" t="s">
        <v>911</v>
      </c>
      <c r="K49" s="8" t="s">
        <v>230</v>
      </c>
      <c r="L49" s="26"/>
    </row>
    <row r="50" spans="1:12" x14ac:dyDescent="0.25">
      <c r="A50" s="121"/>
      <c r="B50" s="8"/>
      <c r="C50" s="31" t="s">
        <v>912</v>
      </c>
      <c r="D50" s="31"/>
      <c r="E50" s="31"/>
      <c r="F50" s="31"/>
      <c r="G50" s="182"/>
      <c r="H50" s="48"/>
      <c r="I50" s="83" t="s">
        <v>913</v>
      </c>
      <c r="J50" s="1311" t="s">
        <v>914</v>
      </c>
      <c r="K50" s="8" t="s">
        <v>233</v>
      </c>
      <c r="L50" s="26"/>
    </row>
    <row r="51" spans="1:12" x14ac:dyDescent="0.25">
      <c r="A51" s="121"/>
      <c r="B51" s="8"/>
      <c r="C51" s="298" t="s">
        <v>915</v>
      </c>
      <c r="D51" s="1106"/>
      <c r="E51" s="16"/>
      <c r="F51" s="16"/>
      <c r="G51" s="48"/>
      <c r="H51" s="48"/>
      <c r="I51" s="83"/>
      <c r="J51" s="1311" t="s">
        <v>916</v>
      </c>
      <c r="K51" s="8"/>
      <c r="L51" s="26"/>
    </row>
    <row r="52" spans="1:12" ht="14.45" customHeight="1" x14ac:dyDescent="0.25">
      <c r="A52" s="121"/>
      <c r="B52" s="8"/>
      <c r="C52" s="299" t="s">
        <v>917</v>
      </c>
      <c r="D52" s="183"/>
      <c r="E52" s="183"/>
      <c r="F52" s="183"/>
      <c r="G52" s="183"/>
      <c r="H52" s="48"/>
      <c r="I52" s="83" t="s">
        <v>918</v>
      </c>
      <c r="J52" s="1313">
        <v>12101</v>
      </c>
      <c r="K52" s="8"/>
      <c r="L52" s="26"/>
    </row>
    <row r="53" spans="1:12" ht="14.1" customHeight="1" x14ac:dyDescent="0.25">
      <c r="A53" s="121"/>
      <c r="B53" s="8"/>
      <c r="C53" s="31" t="s">
        <v>919</v>
      </c>
      <c r="D53" s="16"/>
      <c r="E53" s="16"/>
      <c r="F53" s="16"/>
      <c r="G53" s="16"/>
      <c r="H53" s="48"/>
      <c r="I53" s="324"/>
      <c r="J53" s="1313">
        <v>12102</v>
      </c>
      <c r="K53" s="8"/>
      <c r="L53" s="26"/>
    </row>
    <row r="54" spans="1:12" x14ac:dyDescent="0.25">
      <c r="A54" s="121"/>
      <c r="B54" s="8"/>
      <c r="C54" s="298" t="s">
        <v>920</v>
      </c>
      <c r="D54" s="1106"/>
      <c r="E54" s="16"/>
      <c r="F54" s="16"/>
      <c r="G54" s="48"/>
      <c r="H54" s="48"/>
      <c r="I54" s="83" t="s">
        <v>921</v>
      </c>
      <c r="J54" s="1313">
        <v>12103</v>
      </c>
      <c r="K54" s="8"/>
      <c r="L54" s="26"/>
    </row>
    <row r="55" spans="1:12" ht="27.6" customHeight="1" x14ac:dyDescent="0.25">
      <c r="A55" s="121"/>
      <c r="B55" s="8"/>
      <c r="C55" s="298" t="s">
        <v>922</v>
      </c>
      <c r="D55" s="1106"/>
      <c r="E55" s="16"/>
      <c r="F55" s="16"/>
      <c r="G55" s="48"/>
      <c r="H55" s="48"/>
      <c r="I55" s="83" t="s">
        <v>923</v>
      </c>
      <c r="J55" s="1313">
        <v>12104</v>
      </c>
      <c r="K55" s="8"/>
      <c r="L55" s="26"/>
    </row>
    <row r="56" spans="1:12" x14ac:dyDescent="0.25">
      <c r="A56" s="121"/>
      <c r="B56" s="8"/>
      <c r="C56" s="298" t="s">
        <v>924</v>
      </c>
      <c r="D56" s="1106"/>
      <c r="E56" s="16"/>
      <c r="F56" s="16"/>
      <c r="G56" s="48"/>
      <c r="H56" s="48"/>
      <c r="I56" s="83" t="s">
        <v>925</v>
      </c>
      <c r="J56" s="1313">
        <v>12105</v>
      </c>
      <c r="K56" s="8"/>
      <c r="L56" s="26"/>
    </row>
    <row r="57" spans="1:12" s="1761" customFormat="1" ht="22.5" x14ac:dyDescent="0.2">
      <c r="A57" s="1815"/>
      <c r="B57" s="1816"/>
      <c r="C57" s="1817" t="s">
        <v>4672</v>
      </c>
      <c r="D57" s="1817"/>
      <c r="E57" s="1818"/>
      <c r="F57" s="1818"/>
      <c r="G57" s="1819"/>
      <c r="H57" s="1762"/>
      <c r="I57" s="1820" t="s">
        <v>4655</v>
      </c>
      <c r="J57" s="1821">
        <v>17204</v>
      </c>
      <c r="K57" s="1763"/>
      <c r="L57" s="1764"/>
    </row>
    <row r="58" spans="1:12" s="1761" customFormat="1" ht="11.25" x14ac:dyDescent="0.2">
      <c r="A58" s="1815"/>
      <c r="B58" s="1816"/>
      <c r="C58" s="1817" t="s">
        <v>4673</v>
      </c>
      <c r="D58" s="1817"/>
      <c r="E58" s="1818"/>
      <c r="F58" s="1818"/>
      <c r="G58" s="1819"/>
      <c r="H58" s="1762"/>
      <c r="I58" s="1820" t="s">
        <v>4657</v>
      </c>
      <c r="J58" s="1821">
        <v>17205</v>
      </c>
      <c r="K58" s="1763"/>
      <c r="L58" s="1764"/>
    </row>
    <row r="59" spans="1:12" s="1761" customFormat="1" ht="22.5" x14ac:dyDescent="0.2">
      <c r="A59" s="1815"/>
      <c r="B59" s="1816"/>
      <c r="C59" s="1817" t="s">
        <v>4674</v>
      </c>
      <c r="D59" s="1817"/>
      <c r="E59" s="1818"/>
      <c r="F59" s="1818"/>
      <c r="G59" s="1819"/>
      <c r="H59" s="1762"/>
      <c r="I59" s="1820"/>
      <c r="J59" s="1821">
        <v>17206</v>
      </c>
      <c r="K59" s="1763"/>
      <c r="L59" s="1764"/>
    </row>
    <row r="60" spans="1:12" s="8" customFormat="1" ht="11.25" x14ac:dyDescent="0.2">
      <c r="A60" s="121"/>
      <c r="C60" s="973" t="s">
        <v>883</v>
      </c>
      <c r="D60" s="973"/>
      <c r="E60" s="515"/>
      <c r="F60" s="515"/>
      <c r="G60" s="47"/>
      <c r="H60" s="3"/>
      <c r="I60" s="83"/>
      <c r="J60" s="1313">
        <v>17207</v>
      </c>
      <c r="K60" s="31"/>
      <c r="L60" s="50"/>
    </row>
    <row r="61" spans="1:12" s="8" customFormat="1" ht="11.25" x14ac:dyDescent="0.2">
      <c r="A61" s="121"/>
      <c r="C61" s="973" t="s">
        <v>883</v>
      </c>
      <c r="D61" s="973"/>
      <c r="E61" s="515"/>
      <c r="F61" s="515"/>
      <c r="G61" s="47"/>
      <c r="H61" s="3"/>
      <c r="I61" s="83"/>
      <c r="J61" s="1313">
        <v>17208</v>
      </c>
      <c r="K61" s="31"/>
      <c r="L61" s="50"/>
    </row>
    <row r="62" spans="1:12" x14ac:dyDescent="0.25">
      <c r="A62" s="121"/>
      <c r="B62" s="8"/>
      <c r="C62" s="8" t="s">
        <v>883</v>
      </c>
      <c r="D62" s="8"/>
      <c r="E62" s="8"/>
      <c r="F62" s="8"/>
      <c r="G62" s="47"/>
      <c r="H62" s="47"/>
      <c r="I62" s="8"/>
      <c r="J62" s="1356" t="s">
        <v>927</v>
      </c>
      <c r="K62" s="8" t="s">
        <v>236</v>
      </c>
      <c r="L62" s="26"/>
    </row>
    <row r="63" spans="1:12" x14ac:dyDescent="0.25">
      <c r="A63" s="121"/>
      <c r="B63" s="8" t="s">
        <v>928</v>
      </c>
      <c r="C63" s="8"/>
      <c r="D63" s="8"/>
      <c r="E63" s="8"/>
      <c r="F63" s="8"/>
      <c r="G63" s="47"/>
      <c r="H63" s="47"/>
      <c r="I63" s="47"/>
      <c r="J63" s="8"/>
      <c r="K63" s="1356" t="s">
        <v>929</v>
      </c>
      <c r="L63" s="26" t="s">
        <v>365</v>
      </c>
    </row>
    <row r="64" spans="1:12" x14ac:dyDescent="0.25">
      <c r="A64" s="119" t="s">
        <v>930</v>
      </c>
      <c r="B64" s="8"/>
      <c r="C64" s="8"/>
      <c r="D64" s="8"/>
      <c r="E64" s="8"/>
      <c r="F64" s="8"/>
      <c r="G64" s="47"/>
      <c r="H64" s="47"/>
      <c r="I64" s="47"/>
      <c r="J64" s="24" t="str">
        <f>CONCATENATE($L$39," - ",$L$63)</f>
        <v>A - L</v>
      </c>
      <c r="K64" s="1356" t="s">
        <v>931</v>
      </c>
      <c r="L64" s="26" t="s">
        <v>368</v>
      </c>
    </row>
    <row r="65" spans="1:12" x14ac:dyDescent="0.25">
      <c r="A65" s="121"/>
      <c r="B65" s="8" t="s">
        <v>887</v>
      </c>
      <c r="C65" s="8"/>
      <c r="D65" s="8"/>
      <c r="E65" s="8"/>
      <c r="F65" s="8"/>
      <c r="G65" s="47"/>
      <c r="H65" s="47"/>
      <c r="I65" s="47"/>
      <c r="J65" s="47"/>
      <c r="K65" s="47"/>
      <c r="L65" s="47"/>
    </row>
    <row r="66" spans="1:12" x14ac:dyDescent="0.25">
      <c r="A66" s="121"/>
      <c r="B66" s="8"/>
      <c r="C66" s="31" t="s">
        <v>932</v>
      </c>
      <c r="D66" s="8"/>
      <c r="E66" s="8"/>
      <c r="F66" s="8"/>
      <c r="G66" s="47"/>
      <c r="H66" s="47"/>
      <c r="I66" s="8"/>
      <c r="J66" s="1107" t="str">
        <f>$K$232</f>
        <v>BI</v>
      </c>
      <c r="K66" s="1356" t="s">
        <v>933</v>
      </c>
      <c r="L66" s="26" t="s">
        <v>536</v>
      </c>
    </row>
    <row r="67" spans="1:12" ht="18" customHeight="1" x14ac:dyDescent="0.25">
      <c r="A67" s="121"/>
      <c r="B67" s="8"/>
      <c r="C67" s="298" t="s">
        <v>934</v>
      </c>
      <c r="D67" s="1106"/>
      <c r="E67" s="16"/>
      <c r="F67" s="16"/>
      <c r="G67" s="48"/>
      <c r="H67" s="48"/>
      <c r="I67" s="83" t="s">
        <v>935</v>
      </c>
      <c r="J67" s="1313">
        <v>12106</v>
      </c>
      <c r="K67" s="31"/>
      <c r="L67" s="50" t="s">
        <v>936</v>
      </c>
    </row>
    <row r="68" spans="1:12" x14ac:dyDescent="0.25">
      <c r="A68" s="119" t="s">
        <v>4642</v>
      </c>
      <c r="B68" s="8"/>
      <c r="C68" s="8"/>
      <c r="D68" s="8"/>
      <c r="E68" s="8"/>
      <c r="F68" s="8"/>
      <c r="G68" s="47"/>
      <c r="H68" s="47"/>
      <c r="I68" s="182"/>
      <c r="J68" s="83" t="str">
        <f>CONCATENATE($L$64," - ",$L$66," - ",$L$67)</f>
        <v>M - N - N1</v>
      </c>
      <c r="K68" s="1311" t="s">
        <v>937</v>
      </c>
      <c r="L68" s="50" t="s">
        <v>545</v>
      </c>
    </row>
    <row r="69" spans="1:12" x14ac:dyDescent="0.25">
      <c r="A69" s="121"/>
      <c r="B69" s="8" t="s">
        <v>887</v>
      </c>
      <c r="C69" s="8"/>
      <c r="D69" s="8"/>
      <c r="E69" s="8"/>
      <c r="F69" s="8"/>
      <c r="G69" s="47"/>
      <c r="H69" s="47"/>
      <c r="I69" s="47"/>
      <c r="J69" s="47"/>
      <c r="K69" s="47"/>
      <c r="L69" s="47"/>
    </row>
    <row r="70" spans="1:12" x14ac:dyDescent="0.25">
      <c r="A70" s="121"/>
      <c r="B70" s="8"/>
      <c r="C70" s="8" t="s">
        <v>938</v>
      </c>
      <c r="D70" s="8"/>
      <c r="E70" s="8"/>
      <c r="F70" s="8"/>
      <c r="G70" s="47"/>
      <c r="H70" s="47"/>
      <c r="I70" s="24" t="str">
        <f>$L$255</f>
        <v>BR</v>
      </c>
      <c r="J70" s="1356" t="s">
        <v>939</v>
      </c>
      <c r="K70" s="8"/>
      <c r="L70" s="26"/>
    </row>
    <row r="71" spans="1:12" x14ac:dyDescent="0.25">
      <c r="A71" s="121"/>
      <c r="B71" s="8"/>
      <c r="C71" s="8" t="s">
        <v>940</v>
      </c>
      <c r="D71" s="8"/>
      <c r="E71" s="8"/>
      <c r="F71" s="8"/>
      <c r="G71" s="47"/>
      <c r="H71" s="47"/>
      <c r="I71" s="24" t="str">
        <f>$L$261</f>
        <v>BV</v>
      </c>
      <c r="J71" s="1356" t="s">
        <v>941</v>
      </c>
      <c r="K71" s="8"/>
      <c r="L71" s="26"/>
    </row>
    <row r="72" spans="1:12" ht="23.25" x14ac:dyDescent="0.25">
      <c r="A72" s="134"/>
      <c r="B72" s="31"/>
      <c r="C72" s="298" t="s">
        <v>942</v>
      </c>
      <c r="D72" s="298"/>
      <c r="E72" s="298"/>
      <c r="F72" s="298"/>
      <c r="G72" s="298"/>
      <c r="H72" s="298"/>
      <c r="I72" s="24" t="str">
        <f>$L$264</f>
        <v>BX</v>
      </c>
      <c r="J72" s="1356" t="s">
        <v>943</v>
      </c>
      <c r="K72" s="47"/>
      <c r="L72" s="26"/>
    </row>
    <row r="73" spans="1:12" x14ac:dyDescent="0.25">
      <c r="A73" s="134"/>
      <c r="B73" s="31" t="s">
        <v>4643</v>
      </c>
      <c r="C73" s="31"/>
      <c r="D73" s="31"/>
      <c r="E73" s="31"/>
      <c r="F73" s="31"/>
      <c r="G73" s="182"/>
      <c r="H73" s="182"/>
      <c r="I73" s="47"/>
      <c r="J73" s="8"/>
      <c r="K73" s="1356" t="s">
        <v>944</v>
      </c>
      <c r="L73" s="26" t="s">
        <v>945</v>
      </c>
    </row>
    <row r="74" spans="1:12" x14ac:dyDescent="0.25">
      <c r="A74" s="1103" t="s">
        <v>4644</v>
      </c>
      <c r="B74" s="31"/>
      <c r="C74" s="31"/>
      <c r="D74" s="31"/>
      <c r="E74" s="31"/>
      <c r="F74" s="31"/>
      <c r="G74" s="182"/>
      <c r="H74" s="182"/>
      <c r="I74" s="47"/>
      <c r="J74" s="24" t="str">
        <f>CONCATENATE($L$68," - ",$L$73)</f>
        <v>O - P</v>
      </c>
      <c r="K74" s="1356" t="s">
        <v>946</v>
      </c>
      <c r="L74" s="26" t="s">
        <v>947</v>
      </c>
    </row>
    <row r="75" spans="1:12" x14ac:dyDescent="0.25">
      <c r="A75" s="121"/>
      <c r="B75" s="8" t="s">
        <v>887</v>
      </c>
      <c r="C75" s="8"/>
      <c r="D75" s="8"/>
      <c r="E75" s="8"/>
      <c r="F75" s="8"/>
      <c r="G75" s="47"/>
      <c r="H75" s="47"/>
      <c r="I75" s="47"/>
    </row>
    <row r="76" spans="1:12" x14ac:dyDescent="0.25">
      <c r="A76" s="121"/>
      <c r="B76" s="8"/>
      <c r="C76" s="8" t="s">
        <v>948</v>
      </c>
      <c r="D76" s="8"/>
      <c r="E76" s="8"/>
      <c r="F76" s="8"/>
      <c r="G76" s="47"/>
      <c r="H76" s="47"/>
      <c r="I76" s="24" t="str">
        <f>$L$270</f>
        <v>CC</v>
      </c>
      <c r="J76" s="1356" t="s">
        <v>949</v>
      </c>
      <c r="K76" s="26"/>
    </row>
    <row r="77" spans="1:12" ht="21.6" customHeight="1" x14ac:dyDescent="0.25">
      <c r="A77" s="121"/>
      <c r="B77" s="8"/>
      <c r="C77" s="125" t="s">
        <v>950</v>
      </c>
      <c r="D77" s="125"/>
      <c r="E77" s="125"/>
      <c r="F77" s="125"/>
      <c r="G77" s="125"/>
      <c r="H77" s="47"/>
      <c r="I77" s="24" t="str">
        <f>CONCATENATE($K$115," - ",$L$116)</f>
        <v>Z - AA</v>
      </c>
      <c r="J77" s="1356" t="s">
        <v>951</v>
      </c>
      <c r="K77" s="8"/>
    </row>
    <row r="78" spans="1:12" s="8" customFormat="1" ht="11.25" x14ac:dyDescent="0.2">
      <c r="A78" s="121"/>
      <c r="B78" s="31" t="s">
        <v>4645</v>
      </c>
      <c r="G78" s="47"/>
      <c r="H78" s="47"/>
      <c r="I78" s="24"/>
      <c r="J78" s="24"/>
      <c r="K78" s="1356" t="s">
        <v>952</v>
      </c>
      <c r="L78" s="8" t="s">
        <v>953</v>
      </c>
    </row>
    <row r="79" spans="1:12" s="8" customFormat="1" ht="11.25" x14ac:dyDescent="0.2">
      <c r="A79" s="119" t="s">
        <v>4646</v>
      </c>
      <c r="B79" s="31"/>
      <c r="G79" s="47"/>
      <c r="H79" s="47"/>
      <c r="I79" s="24"/>
      <c r="J79" s="24" t="str">
        <f>CONCATENATE($L$74," - ",$L$78)</f>
        <v>Q - R</v>
      </c>
      <c r="K79" s="1749">
        <v>17230</v>
      </c>
      <c r="L79" s="8" t="s">
        <v>4647</v>
      </c>
    </row>
    <row r="80" spans="1:12" s="8" customFormat="1" ht="11.25" x14ac:dyDescent="0.2">
      <c r="A80" s="119"/>
      <c r="B80" s="8" t="s">
        <v>4648</v>
      </c>
      <c r="G80" s="47"/>
      <c r="H80" s="47"/>
      <c r="I80" s="24"/>
      <c r="J80" s="24"/>
      <c r="K80" s="30"/>
    </row>
    <row r="81" spans="1:14" s="8" customFormat="1" ht="11.25" x14ac:dyDescent="0.2">
      <c r="A81" s="121"/>
      <c r="C81" s="50" t="s">
        <v>926</v>
      </c>
      <c r="G81" s="47"/>
      <c r="H81" s="47"/>
      <c r="I81" s="24"/>
      <c r="J81" s="83" t="s">
        <v>4649</v>
      </c>
      <c r="K81" s="1749">
        <v>17231</v>
      </c>
      <c r="L81" s="8" t="s">
        <v>4650</v>
      </c>
    </row>
    <row r="82" spans="1:14" s="8" customFormat="1" ht="11.25" x14ac:dyDescent="0.2">
      <c r="A82" s="1750" t="s">
        <v>954</v>
      </c>
      <c r="B82" s="1751"/>
      <c r="C82" s="1751"/>
      <c r="D82" s="1751"/>
      <c r="E82" s="1751"/>
      <c r="F82" s="1751"/>
      <c r="G82" s="1751"/>
      <c r="H82" s="1751"/>
      <c r="I82" s="47"/>
      <c r="J82" s="24" t="s">
        <v>4651</v>
      </c>
      <c r="K82" s="1356" t="s">
        <v>955</v>
      </c>
      <c r="L82" s="26" t="s">
        <v>956</v>
      </c>
    </row>
    <row r="83" spans="1:14" s="31" customFormat="1" ht="11.25" x14ac:dyDescent="0.2">
      <c r="A83" s="1000" t="s">
        <v>957</v>
      </c>
      <c r="D83" s="1108"/>
      <c r="E83" s="1108"/>
      <c r="F83" s="1108"/>
      <c r="G83" s="1108"/>
      <c r="H83" s="1108"/>
      <c r="I83" s="182"/>
      <c r="J83" s="83"/>
      <c r="K83" s="300"/>
      <c r="L83" s="50"/>
    </row>
    <row r="84" spans="1:14" s="31" customFormat="1" ht="11.25" x14ac:dyDescent="0.2">
      <c r="A84" s="1000" t="s">
        <v>958</v>
      </c>
    </row>
    <row r="85" spans="1:14" s="16" customFormat="1" ht="11.25" x14ac:dyDescent="0.2">
      <c r="A85" s="760"/>
    </row>
    <row r="86" spans="1:14" s="8" customFormat="1" ht="15.75" x14ac:dyDescent="0.25">
      <c r="A86" s="1109" t="s">
        <v>959</v>
      </c>
      <c r="B86" s="195"/>
      <c r="C86" s="195"/>
      <c r="D86" s="195"/>
      <c r="E86" s="195"/>
      <c r="L86" s="26"/>
    </row>
    <row r="87" spans="1:14" ht="15.75" x14ac:dyDescent="0.25">
      <c r="A87" s="1109"/>
      <c r="G87" s="47"/>
      <c r="H87" s="47"/>
      <c r="I87" s="24"/>
      <c r="J87" s="24"/>
      <c r="K87" s="24"/>
    </row>
    <row r="88" spans="1:14" x14ac:dyDescent="0.25">
      <c r="A88" s="23" t="s">
        <v>125</v>
      </c>
      <c r="B88" s="1110" t="s">
        <v>960</v>
      </c>
      <c r="C88" s="1110"/>
      <c r="G88" s="47"/>
      <c r="H88" s="47"/>
      <c r="I88" s="24"/>
      <c r="J88" s="24"/>
      <c r="K88" s="24"/>
    </row>
    <row r="89" spans="1:14" x14ac:dyDescent="0.25">
      <c r="A89" s="121"/>
      <c r="C89" s="26"/>
      <c r="G89" s="47"/>
      <c r="H89" s="47"/>
      <c r="I89" s="24"/>
      <c r="J89" s="24"/>
      <c r="K89" s="24"/>
    </row>
    <row r="90" spans="1:14" x14ac:dyDescent="0.25">
      <c r="A90" s="119" t="s">
        <v>961</v>
      </c>
      <c r="B90" s="8"/>
      <c r="C90" s="8"/>
      <c r="D90" s="8"/>
      <c r="E90" s="8"/>
      <c r="F90" s="8"/>
      <c r="G90" s="8"/>
      <c r="H90" s="8"/>
      <c r="I90" s="8"/>
      <c r="J90" s="8"/>
      <c r="L90" s="26"/>
    </row>
    <row r="91" spans="1:14" x14ac:dyDescent="0.25">
      <c r="A91" s="121"/>
      <c r="B91" s="8" t="s">
        <v>962</v>
      </c>
      <c r="C91" s="8"/>
      <c r="D91" s="8"/>
      <c r="E91" s="8"/>
      <c r="F91" s="8"/>
      <c r="G91" s="47"/>
      <c r="H91" s="47"/>
      <c r="I91" s="47"/>
      <c r="J91" s="47"/>
      <c r="K91" s="1356" t="s">
        <v>963</v>
      </c>
      <c r="L91" s="26"/>
    </row>
    <row r="92" spans="1:14" x14ac:dyDescent="0.25">
      <c r="A92" s="121"/>
      <c r="B92" s="8" t="s">
        <v>964</v>
      </c>
      <c r="C92" s="8"/>
      <c r="D92" s="8"/>
      <c r="E92" s="8"/>
      <c r="F92" s="8"/>
      <c r="G92" s="47"/>
      <c r="H92" s="47"/>
      <c r="I92" s="47"/>
      <c r="J92" s="47"/>
      <c r="K92" s="1356" t="s">
        <v>965</v>
      </c>
      <c r="L92" s="26"/>
    </row>
    <row r="93" spans="1:14" x14ac:dyDescent="0.25">
      <c r="A93" s="121"/>
      <c r="B93" s="1111" t="s">
        <v>966</v>
      </c>
      <c r="C93" s="299"/>
      <c r="D93" s="299"/>
      <c r="E93" s="299"/>
      <c r="F93" s="299"/>
      <c r="G93" s="299"/>
      <c r="H93" s="299"/>
      <c r="I93" s="48"/>
      <c r="J93" s="83" t="s">
        <v>967</v>
      </c>
      <c r="K93" s="1356" t="s">
        <v>968</v>
      </c>
      <c r="L93" s="26"/>
      <c r="N93" s="24"/>
    </row>
    <row r="94" spans="1:14" x14ac:dyDescent="0.25">
      <c r="A94" s="121"/>
      <c r="B94" s="31" t="s">
        <v>969</v>
      </c>
      <c r="C94" s="31"/>
      <c r="D94" s="31"/>
      <c r="E94" s="31"/>
      <c r="F94" s="31"/>
      <c r="G94" s="182"/>
      <c r="H94" s="182"/>
      <c r="I94" s="182"/>
      <c r="J94" s="83" t="s">
        <v>970</v>
      </c>
      <c r="K94" s="1356" t="s">
        <v>971</v>
      </c>
      <c r="M94" s="8"/>
    </row>
    <row r="95" spans="1:14" x14ac:dyDescent="0.25">
      <c r="A95" s="121"/>
      <c r="B95" s="31" t="s">
        <v>972</v>
      </c>
      <c r="C95" s="31"/>
      <c r="D95" s="31"/>
      <c r="E95" s="31"/>
      <c r="F95" s="31"/>
      <c r="G95" s="182"/>
      <c r="H95" s="182"/>
      <c r="I95" s="182"/>
      <c r="J95" s="31"/>
      <c r="K95" s="1356" t="s">
        <v>973</v>
      </c>
      <c r="M95" s="8"/>
    </row>
    <row r="96" spans="1:14" s="8" customFormat="1" ht="11.25" x14ac:dyDescent="0.2">
      <c r="A96" s="121"/>
      <c r="B96" s="8" t="s">
        <v>883</v>
      </c>
      <c r="C96" s="31"/>
      <c r="D96" s="31"/>
      <c r="E96" s="31"/>
      <c r="F96" s="31"/>
      <c r="G96" s="182"/>
      <c r="H96" s="182"/>
      <c r="I96" s="182"/>
      <c r="J96" s="31"/>
      <c r="K96" s="1356"/>
    </row>
    <row r="97" spans="1:12" s="8" customFormat="1" ht="11.25" x14ac:dyDescent="0.2">
      <c r="A97" s="121"/>
      <c r="B97" s="8" t="s">
        <v>883</v>
      </c>
      <c r="C97" s="31"/>
      <c r="D97" s="31"/>
      <c r="E97" s="31"/>
      <c r="F97" s="31"/>
      <c r="G97" s="182"/>
      <c r="H97" s="182"/>
      <c r="I97" s="182"/>
      <c r="J97" s="31"/>
      <c r="K97" s="1356"/>
    </row>
    <row r="98" spans="1:12" s="8" customFormat="1" ht="11.25" x14ac:dyDescent="0.2">
      <c r="A98" s="121"/>
      <c r="B98" s="8" t="s">
        <v>883</v>
      </c>
      <c r="C98" s="31"/>
      <c r="D98" s="31"/>
      <c r="E98" s="31"/>
      <c r="F98" s="31"/>
      <c r="G98" s="182"/>
      <c r="H98" s="182"/>
      <c r="I98" s="182"/>
      <c r="J98" s="31"/>
      <c r="K98" s="1356"/>
    </row>
    <row r="99" spans="1:12" s="8" customFormat="1" ht="11.25" x14ac:dyDescent="0.2">
      <c r="A99" s="121"/>
      <c r="B99" s="8" t="s">
        <v>883</v>
      </c>
      <c r="C99" s="31"/>
      <c r="D99" s="31"/>
      <c r="E99" s="31"/>
      <c r="F99" s="31"/>
      <c r="G99" s="182"/>
      <c r="H99" s="182"/>
      <c r="I99" s="182"/>
      <c r="J99" s="31"/>
      <c r="K99" s="1356"/>
    </row>
    <row r="100" spans="1:12" x14ac:dyDescent="0.25">
      <c r="A100" s="121"/>
      <c r="B100" s="8" t="s">
        <v>883</v>
      </c>
      <c r="G100" s="47"/>
      <c r="H100" s="47"/>
      <c r="I100" s="47"/>
      <c r="K100" s="1356" t="s">
        <v>974</v>
      </c>
    </row>
    <row r="101" spans="1:12" s="31" customFormat="1" ht="11.25" x14ac:dyDescent="0.2">
      <c r="A101" s="1103" t="s">
        <v>975</v>
      </c>
      <c r="G101" s="182"/>
      <c r="H101" s="182"/>
      <c r="I101" s="182"/>
      <c r="K101" s="1311" t="s">
        <v>976</v>
      </c>
      <c r="L101" s="31" t="s">
        <v>977</v>
      </c>
    </row>
    <row r="102" spans="1:12" s="31" customFormat="1" ht="11.25" x14ac:dyDescent="0.2">
      <c r="A102" s="134"/>
      <c r="B102" s="31" t="s">
        <v>887</v>
      </c>
      <c r="G102" s="182"/>
      <c r="H102" s="182"/>
      <c r="I102" s="182"/>
    </row>
    <row r="103" spans="1:12" s="31" customFormat="1" ht="22.5" x14ac:dyDescent="0.2">
      <c r="A103" s="134"/>
      <c r="C103" s="298" t="s">
        <v>978</v>
      </c>
      <c r="D103" s="298"/>
      <c r="E103" s="298"/>
      <c r="F103" s="298"/>
      <c r="G103" s="298"/>
      <c r="H103" s="298"/>
      <c r="I103" s="182"/>
      <c r="J103" s="1311" t="s">
        <v>979</v>
      </c>
      <c r="K103" s="31" t="s">
        <v>980</v>
      </c>
    </row>
    <row r="104" spans="1:12" s="31" customFormat="1" ht="11.25" x14ac:dyDescent="0.2">
      <c r="A104" s="134"/>
      <c r="C104" s="31" t="s">
        <v>981</v>
      </c>
      <c r="G104" s="182"/>
      <c r="H104" s="182"/>
      <c r="I104" s="182"/>
      <c r="J104" s="1311" t="s">
        <v>982</v>
      </c>
      <c r="K104" s="31" t="s">
        <v>983</v>
      </c>
    </row>
    <row r="105" spans="1:12" s="31" customFormat="1" ht="11.25" x14ac:dyDescent="0.2">
      <c r="A105" s="134"/>
      <c r="C105" s="31" t="s">
        <v>984</v>
      </c>
      <c r="G105" s="182"/>
      <c r="H105" s="182"/>
      <c r="I105" s="1112" t="str">
        <f>$K$233</f>
        <v>BJ</v>
      </c>
      <c r="J105" s="1311" t="s">
        <v>985</v>
      </c>
    </row>
    <row r="106" spans="1:12" x14ac:dyDescent="0.25">
      <c r="A106" s="121"/>
      <c r="C106" s="8" t="s">
        <v>986</v>
      </c>
      <c r="D106" s="8"/>
      <c r="E106" s="8"/>
      <c r="F106" s="8"/>
      <c r="G106" s="8"/>
      <c r="H106" s="8"/>
      <c r="I106" s="8"/>
      <c r="J106" s="8"/>
      <c r="K106" s="8"/>
    </row>
    <row r="107" spans="1:12" x14ac:dyDescent="0.25">
      <c r="A107" s="121"/>
      <c r="C107" s="25" t="s">
        <v>987</v>
      </c>
      <c r="D107" s="8"/>
      <c r="E107" s="8"/>
      <c r="F107" s="8"/>
      <c r="G107" s="47"/>
      <c r="H107" s="47"/>
      <c r="I107" s="8"/>
      <c r="J107" s="1356" t="s">
        <v>988</v>
      </c>
      <c r="K107" s="8" t="s">
        <v>989</v>
      </c>
    </row>
    <row r="108" spans="1:12" x14ac:dyDescent="0.25">
      <c r="A108" s="121"/>
      <c r="C108" s="25" t="s">
        <v>990</v>
      </c>
      <c r="D108" s="8"/>
      <c r="E108" s="8"/>
      <c r="F108" s="8"/>
      <c r="G108" s="47"/>
      <c r="H108" s="47"/>
      <c r="I108" s="8"/>
      <c r="J108" s="1356" t="s">
        <v>991</v>
      </c>
      <c r="K108" s="8" t="s">
        <v>992</v>
      </c>
    </row>
    <row r="109" spans="1:12" x14ac:dyDescent="0.25">
      <c r="A109" s="121"/>
      <c r="C109" s="31" t="s">
        <v>993</v>
      </c>
      <c r="D109" s="8"/>
      <c r="E109" s="8"/>
      <c r="F109" s="8"/>
      <c r="G109" s="47"/>
      <c r="H109" s="47"/>
      <c r="I109" s="24" t="str">
        <f>CONCATENATE($K$157," - ",$L$158)</f>
        <v>AM - AN</v>
      </c>
      <c r="J109" s="1356" t="s">
        <v>994</v>
      </c>
      <c r="K109" s="8"/>
    </row>
    <row r="110" spans="1:12" s="8" customFormat="1" ht="11.25" x14ac:dyDescent="0.2">
      <c r="A110" s="121"/>
      <c r="C110" s="8" t="s">
        <v>883</v>
      </c>
      <c r="G110" s="47"/>
      <c r="H110" s="47"/>
      <c r="I110" s="24"/>
      <c r="J110" s="1356"/>
    </row>
    <row r="111" spans="1:12" s="8" customFormat="1" ht="11.25" x14ac:dyDescent="0.2">
      <c r="A111" s="121"/>
      <c r="C111" s="8" t="s">
        <v>883</v>
      </c>
      <c r="G111" s="47"/>
      <c r="H111" s="47"/>
      <c r="I111" s="24"/>
      <c r="J111" s="1356"/>
    </row>
    <row r="112" spans="1:12" s="8" customFormat="1" ht="11.25" x14ac:dyDescent="0.2">
      <c r="A112" s="121"/>
      <c r="C112" s="8" t="s">
        <v>883</v>
      </c>
      <c r="G112" s="47"/>
      <c r="H112" s="47"/>
      <c r="I112" s="24"/>
      <c r="J112" s="1356"/>
    </row>
    <row r="113" spans="1:12" s="8" customFormat="1" ht="11.25" x14ac:dyDescent="0.2">
      <c r="A113" s="121"/>
      <c r="C113" s="8" t="s">
        <v>883</v>
      </c>
      <c r="G113" s="47"/>
      <c r="H113" s="47"/>
      <c r="I113" s="24"/>
      <c r="J113" s="1356"/>
    </row>
    <row r="114" spans="1:12" x14ac:dyDescent="0.25">
      <c r="A114" s="121"/>
      <c r="B114" s="8"/>
      <c r="C114" s="8" t="s">
        <v>883</v>
      </c>
      <c r="D114" s="8"/>
      <c r="E114" s="8"/>
      <c r="F114" s="8"/>
      <c r="G114" s="8"/>
      <c r="H114" s="8"/>
      <c r="I114" s="8"/>
      <c r="J114" s="1356" t="s">
        <v>995</v>
      </c>
      <c r="K114" s="8"/>
    </row>
    <row r="115" spans="1:12" x14ac:dyDescent="0.25">
      <c r="A115" s="121"/>
      <c r="C115" s="26" t="s">
        <v>996</v>
      </c>
      <c r="D115" s="8"/>
      <c r="E115" s="8"/>
      <c r="F115" s="8"/>
      <c r="G115" s="47"/>
      <c r="H115" s="47"/>
      <c r="I115" s="24"/>
      <c r="J115" s="1356" t="s">
        <v>997</v>
      </c>
      <c r="K115" s="8" t="s">
        <v>998</v>
      </c>
    </row>
    <row r="116" spans="1:12" x14ac:dyDescent="0.25">
      <c r="A116" s="121"/>
      <c r="B116" s="8" t="s">
        <v>999</v>
      </c>
      <c r="C116" s="26"/>
      <c r="D116" s="8"/>
      <c r="E116" s="8"/>
      <c r="F116" s="8"/>
      <c r="G116" s="47"/>
      <c r="H116" s="47"/>
      <c r="I116" s="24"/>
      <c r="J116" s="24" t="str">
        <f>CONCATENATE("Le moindre de ",$K$115," et de ",$L$101)</f>
        <v>Le moindre de Z et de T</v>
      </c>
      <c r="K116" s="1356" t="s">
        <v>1000</v>
      </c>
      <c r="L116" s="8" t="s">
        <v>1001</v>
      </c>
    </row>
    <row r="117" spans="1:12" x14ac:dyDescent="0.25">
      <c r="A117" s="119" t="s">
        <v>1002</v>
      </c>
      <c r="B117" s="8"/>
      <c r="C117" s="26"/>
      <c r="D117" s="8"/>
      <c r="E117" s="8"/>
      <c r="F117" s="8"/>
      <c r="G117" s="47"/>
      <c r="H117" s="47"/>
      <c r="I117" s="24"/>
      <c r="J117" s="24" t="str">
        <f>CONCATENATE($L$101," - ",$L$116)</f>
        <v>T - AA</v>
      </c>
      <c r="K117" s="1356" t="s">
        <v>1003</v>
      </c>
      <c r="L117" s="8" t="s">
        <v>1004</v>
      </c>
    </row>
    <row r="118" spans="1:12" x14ac:dyDescent="0.25">
      <c r="A118" s="121"/>
      <c r="C118" s="26"/>
      <c r="G118" s="47"/>
      <c r="H118" s="47"/>
      <c r="I118" s="24"/>
      <c r="J118" s="24"/>
      <c r="K118" s="24"/>
    </row>
    <row r="119" spans="1:12" x14ac:dyDescent="0.25">
      <c r="A119" s="80" t="s">
        <v>159</v>
      </c>
      <c r="B119" s="8"/>
      <c r="C119" s="8"/>
      <c r="D119" s="8"/>
      <c r="E119" s="8"/>
      <c r="F119" s="8"/>
      <c r="G119" s="47"/>
      <c r="H119" s="47"/>
      <c r="I119" s="47"/>
      <c r="J119" s="24" t="str">
        <f>CONCATENATE($L$82," + ",$L$117)</f>
        <v>S + AB</v>
      </c>
      <c r="K119" s="1356" t="s">
        <v>1005</v>
      </c>
      <c r="L119" s="8" t="s">
        <v>1006</v>
      </c>
    </row>
    <row r="120" spans="1:12" x14ac:dyDescent="0.25">
      <c r="A120" s="121"/>
      <c r="C120" s="26"/>
      <c r="G120" s="47"/>
      <c r="H120" s="47"/>
      <c r="I120" s="24"/>
      <c r="J120" s="24"/>
      <c r="K120" s="24"/>
    </row>
    <row r="121" spans="1:12" x14ac:dyDescent="0.25">
      <c r="A121" s="119" t="s">
        <v>1007</v>
      </c>
      <c r="B121" s="8"/>
      <c r="C121" s="26"/>
      <c r="G121" s="47"/>
      <c r="H121" s="47"/>
      <c r="I121" s="24"/>
      <c r="J121" s="24"/>
      <c r="K121" s="24"/>
    </row>
    <row r="122" spans="1:12" x14ac:dyDescent="0.25">
      <c r="A122" s="119"/>
      <c r="B122" s="8" t="s">
        <v>1008</v>
      </c>
      <c r="C122" s="26"/>
      <c r="G122" s="47"/>
      <c r="H122" s="47"/>
      <c r="I122" s="24"/>
      <c r="J122" s="24"/>
      <c r="K122" s="1356" t="s">
        <v>1009</v>
      </c>
    </row>
    <row r="123" spans="1:12" x14ac:dyDescent="0.25">
      <c r="A123" s="119"/>
      <c r="B123" s="8" t="s">
        <v>1010</v>
      </c>
      <c r="C123" s="26"/>
      <c r="G123" s="47"/>
      <c r="H123" s="47"/>
      <c r="I123" s="24"/>
      <c r="J123" s="24"/>
      <c r="K123" s="1356" t="s">
        <v>1011</v>
      </c>
    </row>
    <row r="124" spans="1:12" x14ac:dyDescent="0.25">
      <c r="A124" s="119"/>
      <c r="B124" s="31" t="s">
        <v>1012</v>
      </c>
      <c r="C124" s="26"/>
      <c r="D124" s="8"/>
      <c r="E124" s="8"/>
      <c r="F124" s="8"/>
      <c r="G124" s="47"/>
      <c r="H124" s="47"/>
      <c r="I124" s="24"/>
      <c r="J124" s="24"/>
      <c r="K124" s="1356" t="s">
        <v>1013</v>
      </c>
    </row>
    <row r="125" spans="1:12" x14ac:dyDescent="0.25">
      <c r="A125" s="119"/>
      <c r="B125" s="31" t="s">
        <v>1014</v>
      </c>
      <c r="C125" s="26"/>
      <c r="D125" s="8"/>
      <c r="E125" s="8"/>
      <c r="F125" s="8"/>
      <c r="G125" s="47"/>
      <c r="H125" s="47"/>
      <c r="I125" s="29"/>
      <c r="J125" s="83" t="s">
        <v>1015</v>
      </c>
      <c r="K125" s="1356" t="s">
        <v>1016</v>
      </c>
    </row>
    <row r="126" spans="1:12" x14ac:dyDescent="0.25">
      <c r="A126" s="119"/>
      <c r="B126" s="31" t="s">
        <v>1017</v>
      </c>
      <c r="C126" s="31"/>
      <c r="D126" s="8"/>
      <c r="E126" s="8"/>
      <c r="F126" s="8"/>
      <c r="G126" s="47"/>
      <c r="H126" s="47"/>
      <c r="I126" s="24"/>
      <c r="J126" s="83" t="s">
        <v>1018</v>
      </c>
      <c r="K126" s="1356" t="s">
        <v>1019</v>
      </c>
    </row>
    <row r="127" spans="1:12" s="8" customFormat="1" ht="11.25" x14ac:dyDescent="0.2">
      <c r="A127" s="119"/>
      <c r="B127" s="1113" t="s">
        <v>1020</v>
      </c>
      <c r="C127" s="31"/>
      <c r="G127" s="47"/>
      <c r="H127" s="47"/>
      <c r="I127" s="48"/>
      <c r="J127" s="83" t="s">
        <v>1021</v>
      </c>
      <c r="K127" s="1356" t="s">
        <v>1022</v>
      </c>
    </row>
    <row r="128" spans="1:12" s="31" customFormat="1" ht="11.25" x14ac:dyDescent="0.2">
      <c r="A128" s="1103"/>
      <c r="B128" s="50" t="s">
        <v>1023</v>
      </c>
      <c r="G128" s="182"/>
      <c r="H128" s="182"/>
      <c r="I128" s="182"/>
      <c r="J128" s="83" t="s">
        <v>1024</v>
      </c>
      <c r="K128" s="1311" t="s">
        <v>1025</v>
      </c>
    </row>
    <row r="129" spans="1:13" x14ac:dyDescent="0.25">
      <c r="A129" s="121"/>
      <c r="B129" s="31" t="s">
        <v>1026</v>
      </c>
      <c r="C129" s="31"/>
      <c r="D129" s="8"/>
      <c r="E129" s="8"/>
      <c r="F129" s="8"/>
      <c r="G129" s="47"/>
      <c r="H129" s="47"/>
      <c r="I129" s="47"/>
      <c r="J129" s="8"/>
      <c r="K129" s="1356" t="s">
        <v>1027</v>
      </c>
      <c r="M129" s="8"/>
    </row>
    <row r="130" spans="1:13" s="8" customFormat="1" ht="11.25" x14ac:dyDescent="0.2">
      <c r="A130" s="121"/>
      <c r="B130" s="8" t="s">
        <v>883</v>
      </c>
      <c r="G130" s="47"/>
      <c r="H130" s="47"/>
      <c r="I130" s="47"/>
      <c r="K130" s="1356"/>
    </row>
    <row r="131" spans="1:13" s="8" customFormat="1" ht="11.25" x14ac:dyDescent="0.2">
      <c r="A131" s="121"/>
      <c r="B131" s="8" t="s">
        <v>883</v>
      </c>
      <c r="G131" s="47"/>
      <c r="H131" s="47"/>
      <c r="I131" s="47"/>
      <c r="K131" s="1356"/>
    </row>
    <row r="132" spans="1:13" s="8" customFormat="1" ht="11.25" x14ac:dyDescent="0.2">
      <c r="A132" s="121"/>
      <c r="B132" s="8" t="s">
        <v>883</v>
      </c>
      <c r="G132" s="47"/>
      <c r="H132" s="47"/>
      <c r="I132" s="47"/>
      <c r="K132" s="1356"/>
    </row>
    <row r="133" spans="1:13" s="8" customFormat="1" ht="11.25" x14ac:dyDescent="0.2">
      <c r="A133" s="121"/>
      <c r="B133" s="8" t="s">
        <v>883</v>
      </c>
      <c r="G133" s="47"/>
      <c r="H133" s="47"/>
      <c r="I133" s="47"/>
      <c r="K133" s="1356"/>
    </row>
    <row r="134" spans="1:13" x14ac:dyDescent="0.25">
      <c r="A134" s="119"/>
      <c r="B134" s="8" t="s">
        <v>883</v>
      </c>
      <c r="C134" s="1114"/>
      <c r="D134" s="1114"/>
      <c r="E134" s="1114"/>
      <c r="F134" s="1114"/>
      <c r="G134" s="1115"/>
      <c r="H134" s="1115"/>
      <c r="I134" s="1115"/>
      <c r="J134" s="1114"/>
      <c r="K134" s="1356" t="s">
        <v>1028</v>
      </c>
    </row>
    <row r="135" spans="1:13" x14ac:dyDescent="0.25">
      <c r="A135" s="119" t="s">
        <v>1029</v>
      </c>
      <c r="B135" s="8"/>
      <c r="C135" s="8"/>
      <c r="G135" s="47"/>
      <c r="H135" s="47"/>
      <c r="I135" s="47"/>
      <c r="J135" s="24"/>
      <c r="K135" s="1356" t="s">
        <v>1030</v>
      </c>
      <c r="L135" s="8" t="s">
        <v>1031</v>
      </c>
    </row>
    <row r="136" spans="1:13" x14ac:dyDescent="0.25">
      <c r="A136" s="119"/>
      <c r="B136" s="8" t="s">
        <v>887</v>
      </c>
      <c r="C136" s="8"/>
      <c r="G136" s="47"/>
      <c r="H136" s="47"/>
      <c r="I136" s="47"/>
      <c r="J136" s="24"/>
      <c r="K136" s="24"/>
      <c r="L136" s="24"/>
    </row>
    <row r="137" spans="1:13" s="31" customFormat="1" ht="20.45" customHeight="1" x14ac:dyDescent="0.2">
      <c r="A137" s="1103"/>
      <c r="C137" s="298" t="s">
        <v>1032</v>
      </c>
      <c r="D137" s="298"/>
      <c r="E137" s="298"/>
      <c r="F137" s="298"/>
      <c r="G137" s="298"/>
      <c r="H137" s="298"/>
      <c r="I137" s="182"/>
      <c r="J137" s="1311" t="s">
        <v>1033</v>
      </c>
      <c r="K137" s="31" t="s">
        <v>1034</v>
      </c>
    </row>
    <row r="138" spans="1:13" s="31" customFormat="1" ht="11.25" x14ac:dyDescent="0.2">
      <c r="A138" s="1103"/>
      <c r="C138" s="31" t="s">
        <v>1035</v>
      </c>
      <c r="G138" s="182"/>
      <c r="H138" s="182"/>
      <c r="I138" s="182"/>
      <c r="J138" s="1311" t="s">
        <v>1036</v>
      </c>
      <c r="K138" s="31" t="s">
        <v>1037</v>
      </c>
    </row>
    <row r="139" spans="1:13" s="31" customFormat="1" ht="11.25" x14ac:dyDescent="0.2">
      <c r="A139" s="1103"/>
      <c r="C139" s="31" t="s">
        <v>1038</v>
      </c>
      <c r="G139" s="182"/>
      <c r="H139" s="182"/>
      <c r="I139" s="182"/>
      <c r="J139" s="1311" t="s">
        <v>1039</v>
      </c>
    </row>
    <row r="140" spans="1:13" s="31" customFormat="1" ht="22.5" x14ac:dyDescent="0.2">
      <c r="A140" s="1103"/>
      <c r="C140" s="299" t="s">
        <v>1040</v>
      </c>
      <c r="D140" s="299"/>
      <c r="E140" s="299"/>
      <c r="F140" s="299"/>
      <c r="G140" s="299"/>
      <c r="H140" s="299"/>
      <c r="I140" s="1116" t="str">
        <f>$K$234</f>
        <v>BK</v>
      </c>
      <c r="J140" s="1311" t="s">
        <v>1041</v>
      </c>
    </row>
    <row r="141" spans="1:13" ht="23.25" x14ac:dyDescent="0.25">
      <c r="A141" s="119"/>
      <c r="B141" s="8"/>
      <c r="C141" s="974" t="s">
        <v>1042</v>
      </c>
      <c r="D141" s="974"/>
      <c r="E141" s="974"/>
      <c r="F141" s="974"/>
      <c r="G141" s="974"/>
      <c r="H141" s="974"/>
      <c r="I141" s="1117" t="str">
        <f>$L$198</f>
        <v>AY</v>
      </c>
      <c r="J141" s="1356" t="s">
        <v>1043</v>
      </c>
      <c r="K141" s="8"/>
    </row>
    <row r="142" spans="1:13" ht="23.25" x14ac:dyDescent="0.25">
      <c r="A142" s="119"/>
      <c r="B142" s="8"/>
      <c r="C142" s="974" t="s">
        <v>1044</v>
      </c>
      <c r="D142" s="974"/>
      <c r="E142" s="974"/>
      <c r="F142" s="974"/>
      <c r="G142" s="974"/>
      <c r="H142" s="974"/>
      <c r="I142" s="1117" t="str">
        <f>$L$200</f>
        <v>BA</v>
      </c>
      <c r="J142" s="1356" t="s">
        <v>1045</v>
      </c>
      <c r="K142" s="8"/>
    </row>
    <row r="143" spans="1:13" x14ac:dyDescent="0.25">
      <c r="A143" s="119"/>
      <c r="B143" s="8"/>
      <c r="C143" s="8" t="s">
        <v>1046</v>
      </c>
      <c r="D143" s="8"/>
      <c r="E143" s="8"/>
      <c r="F143" s="8"/>
      <c r="G143" s="8"/>
      <c r="H143" s="8"/>
      <c r="I143" s="24"/>
      <c r="J143" s="8"/>
      <c r="K143" s="8"/>
    </row>
    <row r="144" spans="1:13" x14ac:dyDescent="0.25">
      <c r="A144" s="119"/>
      <c r="B144" s="8"/>
      <c r="C144" s="25" t="s">
        <v>987</v>
      </c>
      <c r="D144" s="8"/>
      <c r="E144" s="8"/>
      <c r="F144" s="8"/>
      <c r="G144" s="47"/>
      <c r="H144" s="47"/>
      <c r="I144" s="8"/>
      <c r="J144" s="1356" t="s">
        <v>1047</v>
      </c>
      <c r="K144" s="8" t="s">
        <v>1048</v>
      </c>
    </row>
    <row r="145" spans="1:13" x14ac:dyDescent="0.25">
      <c r="A145" s="119"/>
      <c r="B145" s="8"/>
      <c r="C145" s="25" t="s">
        <v>990</v>
      </c>
      <c r="D145" s="8"/>
      <c r="E145" s="8"/>
      <c r="F145" s="8"/>
      <c r="G145" s="47"/>
      <c r="H145" s="47"/>
      <c r="I145" s="8"/>
      <c r="J145" s="1356" t="s">
        <v>1049</v>
      </c>
      <c r="K145" s="8" t="s">
        <v>1050</v>
      </c>
    </row>
    <row r="146" spans="1:13" x14ac:dyDescent="0.25">
      <c r="A146" s="119"/>
      <c r="B146" s="8"/>
      <c r="C146" s="184" t="s">
        <v>1051</v>
      </c>
      <c r="D146" s="184"/>
      <c r="E146" s="184"/>
      <c r="F146" s="184"/>
      <c r="G146" s="184"/>
      <c r="H146" s="184"/>
      <c r="I146" s="8"/>
      <c r="J146" s="148"/>
      <c r="K146" s="8"/>
    </row>
    <row r="147" spans="1:13" x14ac:dyDescent="0.25">
      <c r="A147" s="119"/>
      <c r="B147" s="8"/>
      <c r="C147" s="1118" t="s">
        <v>987</v>
      </c>
      <c r="D147" s="28"/>
      <c r="E147" s="28"/>
      <c r="F147" s="28"/>
      <c r="G147" s="142"/>
      <c r="H147" s="142"/>
      <c r="I147" s="8"/>
      <c r="J147" s="1356" t="s">
        <v>1052</v>
      </c>
      <c r="K147" s="8" t="s">
        <v>1053</v>
      </c>
    </row>
    <row r="148" spans="1:13" x14ac:dyDescent="0.25">
      <c r="A148" s="119"/>
      <c r="B148" s="8"/>
      <c r="C148" s="1118" t="s">
        <v>990</v>
      </c>
      <c r="D148" s="28"/>
      <c r="E148" s="28"/>
      <c r="F148" s="28"/>
      <c r="G148" s="142"/>
      <c r="H148" s="142"/>
      <c r="I148" s="8"/>
      <c r="J148" s="1356" t="s">
        <v>1054</v>
      </c>
      <c r="K148" s="8" t="s">
        <v>1055</v>
      </c>
    </row>
    <row r="149" spans="1:13" x14ac:dyDescent="0.25">
      <c r="A149" s="119"/>
      <c r="B149" s="8"/>
      <c r="C149" s="184" t="s">
        <v>1056</v>
      </c>
      <c r="D149" s="184"/>
      <c r="E149" s="184"/>
      <c r="F149" s="184"/>
      <c r="G149" s="184"/>
      <c r="H149" s="184"/>
      <c r="I149" s="8"/>
      <c r="J149" s="148"/>
      <c r="K149" s="8"/>
    </row>
    <row r="150" spans="1:13" x14ac:dyDescent="0.25">
      <c r="A150" s="119"/>
      <c r="B150" s="8"/>
      <c r="C150" s="1118" t="s">
        <v>987</v>
      </c>
      <c r="D150" s="28"/>
      <c r="E150" s="28"/>
      <c r="F150" s="28"/>
      <c r="G150" s="142"/>
      <c r="H150" s="142"/>
      <c r="I150" s="8"/>
      <c r="J150" s="1356" t="s">
        <v>1057</v>
      </c>
      <c r="K150" s="8" t="s">
        <v>1058</v>
      </c>
    </row>
    <row r="151" spans="1:13" x14ac:dyDescent="0.25">
      <c r="A151" s="119"/>
      <c r="B151" s="8"/>
      <c r="C151" s="1118" t="s">
        <v>990</v>
      </c>
      <c r="D151" s="28"/>
      <c r="E151" s="28"/>
      <c r="F151" s="28"/>
      <c r="G151" s="142"/>
      <c r="H151" s="142"/>
      <c r="I151" s="8"/>
      <c r="J151" s="1356" t="s">
        <v>1059</v>
      </c>
      <c r="K151" s="8" t="s">
        <v>1060</v>
      </c>
    </row>
    <row r="152" spans="1:13" s="8" customFormat="1" ht="11.25" x14ac:dyDescent="0.2">
      <c r="A152" s="119"/>
      <c r="C152" s="8" t="s">
        <v>883</v>
      </c>
      <c r="D152" s="28"/>
      <c r="E152" s="28"/>
      <c r="F152" s="28"/>
      <c r="G152" s="142"/>
      <c r="H152" s="142"/>
      <c r="J152" s="1119"/>
    </row>
    <row r="153" spans="1:13" s="8" customFormat="1" ht="11.25" x14ac:dyDescent="0.2">
      <c r="A153" s="119"/>
      <c r="C153" s="8" t="s">
        <v>883</v>
      </c>
      <c r="D153" s="28"/>
      <c r="E153" s="28"/>
      <c r="F153" s="28"/>
      <c r="G153" s="142"/>
      <c r="H153" s="142"/>
      <c r="J153" s="1119"/>
    </row>
    <row r="154" spans="1:13" s="8" customFormat="1" ht="11.25" x14ac:dyDescent="0.2">
      <c r="A154" s="119"/>
      <c r="C154" s="8" t="s">
        <v>883</v>
      </c>
      <c r="D154" s="28"/>
      <c r="E154" s="28"/>
      <c r="F154" s="28"/>
      <c r="G154" s="142"/>
      <c r="H154" s="142"/>
      <c r="J154" s="1119"/>
    </row>
    <row r="155" spans="1:13" s="8" customFormat="1" ht="11.25" x14ac:dyDescent="0.2">
      <c r="A155" s="119"/>
      <c r="C155" s="8" t="s">
        <v>883</v>
      </c>
      <c r="D155" s="28"/>
      <c r="E155" s="28"/>
      <c r="F155" s="28"/>
      <c r="G155" s="142"/>
      <c r="H155" s="142"/>
      <c r="J155" s="1119"/>
    </row>
    <row r="156" spans="1:13" x14ac:dyDescent="0.25">
      <c r="A156" s="119"/>
      <c r="B156" s="8"/>
      <c r="C156" s="8" t="s">
        <v>883</v>
      </c>
      <c r="D156" s="8"/>
      <c r="E156" s="8"/>
      <c r="F156" s="8"/>
      <c r="G156" s="47"/>
      <c r="H156" s="47"/>
      <c r="I156" s="8"/>
      <c r="J156" s="1119" t="s">
        <v>1061</v>
      </c>
      <c r="K156" s="8"/>
    </row>
    <row r="157" spans="1:13" x14ac:dyDescent="0.25">
      <c r="A157" s="119"/>
      <c r="B157" s="8"/>
      <c r="C157" s="26" t="s">
        <v>1062</v>
      </c>
      <c r="D157" s="8"/>
      <c r="E157" s="8"/>
      <c r="F157" s="8"/>
      <c r="G157" s="47"/>
      <c r="H157" s="47"/>
      <c r="I157" s="24"/>
      <c r="J157" s="1356" t="s">
        <v>1063</v>
      </c>
      <c r="K157" s="8" t="s">
        <v>1064</v>
      </c>
    </row>
    <row r="158" spans="1:13" x14ac:dyDescent="0.25">
      <c r="A158" s="121"/>
      <c r="B158" s="8" t="s">
        <v>1065</v>
      </c>
      <c r="C158" s="26"/>
      <c r="D158" s="8"/>
      <c r="E158" s="8"/>
      <c r="F158" s="8"/>
      <c r="G158" s="47"/>
      <c r="H158" s="47"/>
      <c r="I158" s="24"/>
      <c r="J158" s="24" t="str">
        <f>CONCATENATE("Le moindre de ",$L$135," et de ",K$157)</f>
        <v>Le moindre de AD et de AM</v>
      </c>
      <c r="K158" s="1356" t="s">
        <v>1066</v>
      </c>
      <c r="L158" s="8" t="s">
        <v>1067</v>
      </c>
    </row>
    <row r="159" spans="1:13" x14ac:dyDescent="0.25">
      <c r="A159" s="80" t="s">
        <v>1068</v>
      </c>
      <c r="B159" s="8"/>
      <c r="C159" s="8"/>
      <c r="D159" s="8"/>
      <c r="E159" s="8"/>
      <c r="F159" s="8"/>
      <c r="G159" s="47"/>
      <c r="H159" s="47"/>
      <c r="I159" s="47"/>
      <c r="J159" s="24" t="str">
        <f>CONCATENATE($L$135," - ",$L$158)</f>
        <v>AD - AN</v>
      </c>
      <c r="K159" s="1356" t="s">
        <v>1069</v>
      </c>
      <c r="L159" s="8" t="s">
        <v>1070</v>
      </c>
    </row>
    <row r="160" spans="1:13" x14ac:dyDescent="0.25">
      <c r="A160" s="119"/>
      <c r="B160" s="119"/>
      <c r="C160" s="119"/>
      <c r="D160" s="119"/>
      <c r="E160" s="119"/>
      <c r="F160" s="119"/>
      <c r="G160" s="119"/>
      <c r="H160" s="119"/>
      <c r="I160" s="119"/>
      <c r="J160" s="119"/>
      <c r="K160" s="119"/>
      <c r="L160" s="119"/>
      <c r="M160" s="119"/>
    </row>
    <row r="161" spans="1:12" x14ac:dyDescent="0.25">
      <c r="A161" s="119" t="s">
        <v>162</v>
      </c>
      <c r="G161" s="47"/>
      <c r="H161" s="47"/>
      <c r="I161" s="47"/>
      <c r="J161" s="24" t="str">
        <f>CONCATENATE($L$119," + ",$L$159)</f>
        <v>AC + AO</v>
      </c>
      <c r="K161" s="1356" t="s">
        <v>1071</v>
      </c>
      <c r="L161" s="8" t="s">
        <v>1072</v>
      </c>
    </row>
    <row r="162" spans="1:12" x14ac:dyDescent="0.25">
      <c r="A162" s="119"/>
      <c r="G162" s="47"/>
      <c r="H162" s="47"/>
      <c r="I162" s="47"/>
      <c r="J162" s="24"/>
      <c r="K162" s="148"/>
    </row>
    <row r="163" spans="1:12" s="8" customFormat="1" ht="15.75" x14ac:dyDescent="0.25">
      <c r="A163" s="1109" t="s">
        <v>959</v>
      </c>
      <c r="B163" s="195"/>
      <c r="C163" s="195"/>
      <c r="D163" s="195"/>
      <c r="E163" s="195"/>
      <c r="G163" s="47"/>
      <c r="H163" s="47"/>
      <c r="I163" s="24"/>
      <c r="J163" s="24"/>
      <c r="K163" s="24"/>
    </row>
    <row r="164" spans="1:12" x14ac:dyDescent="0.25">
      <c r="A164" s="119"/>
      <c r="G164" s="47"/>
      <c r="H164" s="47"/>
      <c r="I164" s="24"/>
      <c r="J164" s="24"/>
      <c r="K164" s="24"/>
    </row>
    <row r="165" spans="1:12" x14ac:dyDescent="0.25">
      <c r="A165" s="23" t="s">
        <v>125</v>
      </c>
      <c r="B165" s="1110" t="s">
        <v>960</v>
      </c>
      <c r="C165" s="1110"/>
      <c r="G165" s="47"/>
      <c r="H165" s="47"/>
      <c r="I165" s="24"/>
      <c r="J165" s="24"/>
      <c r="K165" s="24"/>
    </row>
    <row r="166" spans="1:12" x14ac:dyDescent="0.25">
      <c r="A166" s="119"/>
      <c r="G166" s="47"/>
      <c r="H166" s="47"/>
      <c r="I166" s="47"/>
      <c r="J166" s="24"/>
      <c r="K166" s="148"/>
    </row>
    <row r="167" spans="1:12" x14ac:dyDescent="0.25">
      <c r="A167" s="1120" t="s">
        <v>1073</v>
      </c>
      <c r="B167" s="28"/>
      <c r="C167" s="28"/>
      <c r="D167" s="28"/>
      <c r="E167" s="28"/>
      <c r="F167" s="28"/>
      <c r="G167" s="142"/>
      <c r="H167" s="142"/>
      <c r="I167" s="142"/>
      <c r="J167" s="185"/>
      <c r="K167" s="186"/>
      <c r="L167" s="28"/>
    </row>
    <row r="168" spans="1:12" x14ac:dyDescent="0.25">
      <c r="A168" s="1120"/>
      <c r="B168" s="28"/>
      <c r="C168" s="28" t="s">
        <v>1074</v>
      </c>
      <c r="D168" s="28"/>
      <c r="E168" s="28"/>
      <c r="F168" s="28"/>
      <c r="G168" s="142"/>
      <c r="H168" s="142"/>
      <c r="I168" s="142"/>
      <c r="J168" s="185"/>
      <c r="K168" s="1018" t="s">
        <v>1075</v>
      </c>
      <c r="L168" s="28"/>
    </row>
    <row r="169" spans="1:12" x14ac:dyDescent="0.25">
      <c r="A169" s="1120"/>
      <c r="B169" s="28"/>
      <c r="C169" s="28" t="s">
        <v>1076</v>
      </c>
      <c r="D169" s="28"/>
      <c r="E169" s="28"/>
      <c r="F169" s="28"/>
      <c r="G169" s="142"/>
      <c r="H169" s="142"/>
      <c r="I169" s="142"/>
      <c r="J169" s="185"/>
      <c r="K169" s="1018" t="s">
        <v>1077</v>
      </c>
      <c r="L169" s="28"/>
    </row>
    <row r="170" spans="1:12" x14ac:dyDescent="0.25">
      <c r="A170" s="1120"/>
      <c r="B170" s="28" t="s">
        <v>1078</v>
      </c>
      <c r="C170" s="28"/>
      <c r="D170" s="28"/>
      <c r="E170" s="28"/>
      <c r="F170" s="28"/>
      <c r="G170" s="142"/>
      <c r="H170" s="142"/>
      <c r="I170" s="142"/>
      <c r="J170" s="185"/>
      <c r="K170" s="1018" t="s">
        <v>1079</v>
      </c>
      <c r="L170" s="28" t="s">
        <v>1080</v>
      </c>
    </row>
    <row r="171" spans="1:12" x14ac:dyDescent="0.25">
      <c r="A171" s="1120" t="s">
        <v>1081</v>
      </c>
      <c r="B171" s="28"/>
      <c r="C171" s="28"/>
      <c r="D171" s="28"/>
      <c r="E171" s="28"/>
      <c r="F171" s="28"/>
      <c r="G171" s="142"/>
      <c r="H171" s="142"/>
      <c r="I171" s="142"/>
      <c r="J171" s="185" t="str">
        <f>CONCATENATE($L$161," + ",$L$170)</f>
        <v>AP + AQ</v>
      </c>
      <c r="K171" s="1018" t="s">
        <v>1082</v>
      </c>
      <c r="L171" s="28" t="s">
        <v>1083</v>
      </c>
    </row>
    <row r="172" spans="1:12" x14ac:dyDescent="0.25">
      <c r="A172" s="1120"/>
      <c r="B172" s="28" t="s">
        <v>887</v>
      </c>
      <c r="C172" s="28"/>
      <c r="D172" s="28"/>
      <c r="E172" s="28"/>
      <c r="F172" s="28"/>
      <c r="G172" s="142"/>
      <c r="H172" s="142"/>
      <c r="I172" s="142"/>
      <c r="J172" s="185"/>
      <c r="K172" s="186"/>
      <c r="L172" s="28"/>
    </row>
    <row r="173" spans="1:12" x14ac:dyDescent="0.25">
      <c r="A173" s="1120"/>
      <c r="B173" s="28"/>
      <c r="C173" s="184" t="s">
        <v>1084</v>
      </c>
      <c r="D173" s="184"/>
      <c r="E173" s="184"/>
      <c r="F173" s="28"/>
      <c r="G173" s="1121"/>
      <c r="H173" s="1121"/>
      <c r="I173" s="1122"/>
      <c r="J173" s="1018" t="s">
        <v>1085</v>
      </c>
      <c r="K173" s="186"/>
      <c r="L173" s="28"/>
    </row>
    <row r="174" spans="1:12" x14ac:dyDescent="0.25">
      <c r="A174" s="1120"/>
      <c r="B174" s="28"/>
      <c r="C174" s="184" t="s">
        <v>1086</v>
      </c>
      <c r="D174" s="184"/>
      <c r="E174" s="184"/>
      <c r="F174" s="28"/>
      <c r="G174" s="1121"/>
      <c r="H174" s="1121"/>
      <c r="I174" s="1122"/>
      <c r="J174" s="1018" t="s">
        <v>1087</v>
      </c>
      <c r="K174" s="186"/>
      <c r="L174" s="28"/>
    </row>
    <row r="175" spans="1:12" x14ac:dyDescent="0.25">
      <c r="A175" s="1120"/>
      <c r="B175" s="28"/>
      <c r="C175" s="184" t="s">
        <v>1088</v>
      </c>
      <c r="D175" s="184"/>
      <c r="E175" s="184"/>
      <c r="F175" s="28"/>
      <c r="G175" s="142"/>
      <c r="H175" s="142"/>
      <c r="I175" s="142"/>
      <c r="J175" s="1018" t="s">
        <v>1089</v>
      </c>
      <c r="K175" s="186"/>
      <c r="L175" s="28"/>
    </row>
    <row r="176" spans="1:12" x14ac:dyDescent="0.25">
      <c r="A176" s="1120"/>
      <c r="B176" s="28" t="s">
        <v>1090</v>
      </c>
      <c r="C176" s="28"/>
      <c r="D176" s="28"/>
      <c r="E176" s="28"/>
      <c r="F176" s="28"/>
      <c r="G176" s="142"/>
      <c r="H176" s="142"/>
      <c r="I176" s="142"/>
      <c r="J176" s="185"/>
      <c r="K176" s="1018" t="s">
        <v>1091</v>
      </c>
      <c r="L176" s="28" t="s">
        <v>1092</v>
      </c>
    </row>
    <row r="177" spans="1:12" x14ac:dyDescent="0.25">
      <c r="A177" s="1120"/>
      <c r="B177" s="28"/>
      <c r="C177" s="28"/>
      <c r="D177" s="28"/>
      <c r="E177" s="28"/>
      <c r="F177" s="28"/>
      <c r="G177" s="142"/>
      <c r="H177" s="142"/>
      <c r="I177" s="142"/>
      <c r="J177" s="185"/>
      <c r="K177" s="186"/>
      <c r="L177" s="28"/>
    </row>
    <row r="178" spans="1:12" x14ac:dyDescent="0.25">
      <c r="A178" s="1120" t="s">
        <v>166</v>
      </c>
      <c r="B178" s="28"/>
      <c r="C178" s="28"/>
      <c r="D178" s="28"/>
      <c r="E178" s="28"/>
      <c r="F178" s="28"/>
      <c r="G178" s="142"/>
      <c r="H178" s="142"/>
      <c r="I178" s="142"/>
      <c r="J178" s="185" t="str">
        <f>CONCATENATE($L$171," - ",$L$176)</f>
        <v>AR - AS</v>
      </c>
      <c r="K178" s="1018" t="s">
        <v>1093</v>
      </c>
      <c r="L178" s="28" t="s">
        <v>1094</v>
      </c>
    </row>
    <row r="179" spans="1:12" x14ac:dyDescent="0.25">
      <c r="A179" s="121"/>
      <c r="G179" s="47"/>
      <c r="H179" s="47"/>
      <c r="I179" s="47"/>
      <c r="K179" s="1123"/>
    </row>
    <row r="180" spans="1:12" x14ac:dyDescent="0.25">
      <c r="A180" s="1110" t="s">
        <v>1095</v>
      </c>
      <c r="B180" s="8"/>
      <c r="C180" s="8"/>
      <c r="D180" s="8"/>
      <c r="E180" s="8"/>
      <c r="F180" s="8"/>
      <c r="G180" s="47"/>
      <c r="H180" s="47"/>
      <c r="I180" s="47"/>
      <c r="J180" s="8"/>
      <c r="K180" s="1123"/>
    </row>
    <row r="181" spans="1:12" ht="15.75" x14ac:dyDescent="0.25">
      <c r="A181" s="1109"/>
      <c r="B181" s="8"/>
      <c r="C181" s="8"/>
      <c r="D181" s="8"/>
      <c r="E181" s="8"/>
      <c r="F181" s="8"/>
      <c r="G181" s="47"/>
      <c r="H181" s="47"/>
      <c r="I181" s="47"/>
      <c r="J181" s="8"/>
      <c r="K181" s="1123"/>
    </row>
    <row r="182" spans="1:12" x14ac:dyDescent="0.25">
      <c r="A182" s="23" t="s">
        <v>127</v>
      </c>
      <c r="B182" s="1110" t="s">
        <v>1096</v>
      </c>
      <c r="C182" s="1110"/>
      <c r="D182" s="8"/>
      <c r="E182" s="8"/>
      <c r="F182" s="8"/>
      <c r="G182" s="47"/>
      <c r="H182" s="47"/>
      <c r="I182" s="47"/>
      <c r="J182" s="47"/>
      <c r="K182" s="47"/>
      <c r="L182" s="47"/>
    </row>
    <row r="183" spans="1:12" ht="15.75" x14ac:dyDescent="0.25">
      <c r="A183" s="1109"/>
      <c r="B183" s="1110" t="s">
        <v>1097</v>
      </c>
      <c r="C183" s="1110"/>
      <c r="D183" s="8"/>
      <c r="E183" s="8"/>
      <c r="F183" s="8"/>
      <c r="G183" s="47"/>
      <c r="H183" s="47"/>
      <c r="I183" s="47"/>
      <c r="J183" s="47"/>
      <c r="K183" s="47"/>
      <c r="L183" s="47"/>
    </row>
    <row r="184" spans="1:12" ht="15.75" x14ac:dyDescent="0.25">
      <c r="A184" s="1109"/>
      <c r="B184" s="1110"/>
      <c r="C184" s="1110"/>
      <c r="D184" s="8"/>
      <c r="E184" s="8"/>
      <c r="F184" s="8"/>
      <c r="G184" s="47"/>
      <c r="H184" s="47"/>
      <c r="I184" s="47"/>
      <c r="J184" s="47"/>
      <c r="K184" s="47"/>
      <c r="L184" s="47"/>
    </row>
    <row r="185" spans="1:12" ht="15.75" x14ac:dyDescent="0.25">
      <c r="A185" s="1124"/>
      <c r="B185" s="1125" t="s">
        <v>1098</v>
      </c>
      <c r="C185" s="1125" t="s">
        <v>1099</v>
      </c>
      <c r="D185" s="1125"/>
      <c r="E185" s="1125"/>
      <c r="F185" s="1125"/>
      <c r="G185" s="1125"/>
      <c r="H185" s="1125"/>
      <c r="I185" s="142"/>
      <c r="J185" s="142"/>
      <c r="K185" s="142"/>
      <c r="L185" s="142"/>
    </row>
    <row r="186" spans="1:12" ht="15.75" x14ac:dyDescent="0.25">
      <c r="A186" s="1124"/>
      <c r="B186" s="1126"/>
      <c r="C186" s="1125" t="s">
        <v>1100</v>
      </c>
      <c r="D186" s="1125"/>
      <c r="E186" s="1125"/>
      <c r="F186" s="1125"/>
      <c r="G186" s="1125"/>
      <c r="H186" s="1125"/>
      <c r="I186" s="142"/>
      <c r="J186" s="142"/>
      <c r="K186" s="142"/>
      <c r="L186" s="142"/>
    </row>
    <row r="187" spans="1:12" ht="15.75" x14ac:dyDescent="0.25">
      <c r="A187" s="1124"/>
      <c r="B187" s="1125"/>
      <c r="C187" s="1125" t="s">
        <v>1101</v>
      </c>
      <c r="D187" s="1125"/>
      <c r="E187" s="1125"/>
      <c r="F187" s="1125"/>
      <c r="G187" s="1125"/>
      <c r="H187" s="1125"/>
      <c r="I187" s="142"/>
      <c r="J187" s="142"/>
      <c r="K187" s="142"/>
      <c r="L187" s="142"/>
    </row>
    <row r="188" spans="1:12" ht="15.75" x14ac:dyDescent="0.25">
      <c r="A188" s="1124"/>
      <c r="B188" s="28"/>
      <c r="C188" s="28"/>
      <c r="D188" s="28"/>
      <c r="E188" s="28"/>
      <c r="F188" s="28"/>
      <c r="G188" s="142"/>
      <c r="H188" s="142"/>
      <c r="I188" s="142"/>
      <c r="J188" s="142"/>
      <c r="K188" s="142"/>
      <c r="L188" s="142"/>
    </row>
    <row r="189" spans="1:12" x14ac:dyDescent="0.25">
      <c r="A189" s="28" t="s">
        <v>1102</v>
      </c>
      <c r="B189" s="28"/>
      <c r="C189" s="28"/>
      <c r="D189" s="28"/>
      <c r="E189" s="28"/>
      <c r="F189" s="28"/>
      <c r="G189" s="142"/>
      <c r="H189" s="142"/>
      <c r="I189" s="142"/>
      <c r="J189" s="1019" t="s">
        <v>1103</v>
      </c>
      <c r="K189" s="1127"/>
      <c r="L189" s="28"/>
    </row>
    <row r="190" spans="1:12" x14ac:dyDescent="0.25">
      <c r="A190" s="28" t="s">
        <v>1104</v>
      </c>
      <c r="B190" s="28"/>
      <c r="C190" s="28"/>
      <c r="D190" s="28"/>
      <c r="E190" s="28"/>
      <c r="F190" s="28"/>
      <c r="G190" s="142"/>
      <c r="H190" s="142"/>
      <c r="I190" s="142"/>
      <c r="J190" s="1018" t="s">
        <v>1105</v>
      </c>
      <c r="K190" s="1127"/>
      <c r="L190" s="28"/>
    </row>
    <row r="191" spans="1:12" x14ac:dyDescent="0.25">
      <c r="A191" s="28" t="s">
        <v>1106</v>
      </c>
      <c r="B191" s="28"/>
      <c r="C191" s="28"/>
      <c r="D191" s="28"/>
      <c r="E191" s="28"/>
      <c r="F191" s="28"/>
      <c r="G191" s="142"/>
      <c r="H191" s="142"/>
      <c r="I191" s="142"/>
      <c r="J191" s="28"/>
      <c r="K191" s="1018" t="s">
        <v>1107</v>
      </c>
      <c r="L191" s="28" t="s">
        <v>1108</v>
      </c>
    </row>
    <row r="192" spans="1:12" x14ac:dyDescent="0.25">
      <c r="A192" s="28"/>
      <c r="B192" s="28"/>
      <c r="C192" s="28"/>
      <c r="D192" s="28"/>
      <c r="E192" s="28"/>
      <c r="F192" s="28"/>
      <c r="G192" s="142"/>
      <c r="H192" s="142"/>
      <c r="I192" s="142"/>
      <c r="J192" s="28"/>
      <c r="K192" s="187"/>
      <c r="L192" s="28"/>
    </row>
    <row r="193" spans="1:12" s="31" customFormat="1" ht="11.25" x14ac:dyDescent="0.2">
      <c r="A193" s="188" t="s">
        <v>1109</v>
      </c>
      <c r="B193" s="188"/>
      <c r="C193" s="188"/>
      <c r="D193" s="188"/>
      <c r="E193" s="188"/>
      <c r="F193" s="188"/>
      <c r="G193" s="189"/>
      <c r="H193" s="189"/>
      <c r="I193" s="189"/>
      <c r="J193" s="223" t="str">
        <f>CONCATENATE("Le plus élevé de 0 ","et de"," [",$L$191," - ","(5 % x ",$L$64,")]")</f>
        <v>Le plus élevé de 0 et de [AU - (5 % x M)]</v>
      </c>
      <c r="K193" s="190" t="s">
        <v>1110</v>
      </c>
      <c r="L193" s="188" t="s">
        <v>1111</v>
      </c>
    </row>
    <row r="194" spans="1:12" x14ac:dyDescent="0.25">
      <c r="A194" s="28"/>
      <c r="B194" s="28"/>
      <c r="C194" s="28"/>
      <c r="D194" s="28"/>
      <c r="E194" s="28"/>
      <c r="F194" s="28"/>
      <c r="G194" s="142"/>
      <c r="H194" s="142"/>
      <c r="I194" s="142"/>
      <c r="J194" s="28"/>
      <c r="K194" s="187"/>
      <c r="L194" s="28"/>
    </row>
    <row r="195" spans="1:12" x14ac:dyDescent="0.25">
      <c r="A195" s="191" t="s">
        <v>1112</v>
      </c>
      <c r="B195" s="28"/>
      <c r="C195" s="28"/>
      <c r="D195" s="28"/>
      <c r="E195" s="28"/>
      <c r="F195" s="28"/>
      <c r="G195" s="142"/>
      <c r="H195" s="142"/>
      <c r="I195" s="142"/>
      <c r="J195" s="28"/>
      <c r="K195" s="187"/>
      <c r="L195" s="28"/>
    </row>
    <row r="196" spans="1:12" x14ac:dyDescent="0.25">
      <c r="A196" s="28" t="s">
        <v>1113</v>
      </c>
      <c r="B196" s="28"/>
      <c r="C196" s="28"/>
      <c r="D196" s="28"/>
      <c r="E196" s="28"/>
      <c r="F196" s="28"/>
      <c r="G196" s="142"/>
      <c r="H196" s="142"/>
      <c r="I196" s="142"/>
      <c r="J196" s="1019" t="s">
        <v>1114</v>
      </c>
      <c r="K196" s="1127" t="s">
        <v>1115</v>
      </c>
      <c r="L196" s="28"/>
    </row>
    <row r="197" spans="1:12" x14ac:dyDescent="0.25">
      <c r="A197" s="28" t="s">
        <v>1116</v>
      </c>
      <c r="B197" s="28"/>
      <c r="C197" s="28"/>
      <c r="D197" s="28"/>
      <c r="E197" s="28"/>
      <c r="F197" s="28"/>
      <c r="G197" s="142"/>
      <c r="H197" s="142"/>
      <c r="I197" s="142"/>
      <c r="J197" s="1018" t="s">
        <v>1117</v>
      </c>
      <c r="K197" s="1127" t="s">
        <v>1118</v>
      </c>
      <c r="L197" s="28"/>
    </row>
    <row r="198" spans="1:12" x14ac:dyDescent="0.25">
      <c r="A198" s="28" t="s">
        <v>1119</v>
      </c>
      <c r="B198" s="28"/>
      <c r="C198" s="28"/>
      <c r="D198" s="28"/>
      <c r="E198" s="28"/>
      <c r="F198" s="28"/>
      <c r="G198" s="142"/>
      <c r="H198" s="142"/>
      <c r="I198" s="142"/>
      <c r="J198" s="185" t="str">
        <f>CONCATENATE($K$196," + ",$K$197)</f>
        <v>AW + AX</v>
      </c>
      <c r="K198" s="1018" t="s">
        <v>1120</v>
      </c>
      <c r="L198" s="28" t="s">
        <v>1121</v>
      </c>
    </row>
    <row r="199" spans="1:12" x14ac:dyDescent="0.25">
      <c r="A199" s="28" t="s">
        <v>1122</v>
      </c>
      <c r="B199" s="28"/>
      <c r="C199" s="28"/>
      <c r="D199" s="28"/>
      <c r="E199" s="28"/>
      <c r="F199" s="28"/>
      <c r="G199" s="142"/>
      <c r="H199" s="142"/>
      <c r="I199" s="142"/>
      <c r="J199" s="185" t="str">
        <f>CONCATENATE($L$191," - ",$L$198)</f>
        <v>AU - AY</v>
      </c>
      <c r="K199" s="1018" t="s">
        <v>1123</v>
      </c>
      <c r="L199" s="28" t="s">
        <v>1124</v>
      </c>
    </row>
    <row r="200" spans="1:12" ht="11.1" customHeight="1" x14ac:dyDescent="0.25">
      <c r="A200" s="1128" t="s">
        <v>1125</v>
      </c>
      <c r="B200" s="1128"/>
      <c r="C200" s="1128"/>
      <c r="D200" s="1128"/>
      <c r="E200" s="1128"/>
      <c r="F200" s="1128"/>
      <c r="G200" s="1128"/>
      <c r="H200" s="142"/>
      <c r="I200" s="142"/>
      <c r="J200" s="185" t="str">
        <f>CONCATENATE("Le plus élevé de 0 ","et de"," [",$L$199," - ","(5 % x ",$L$64,")]")</f>
        <v>Le plus élevé de 0 et de [AZ - (5 % x M)]</v>
      </c>
      <c r="K200" s="1018" t="s">
        <v>1126</v>
      </c>
      <c r="L200" s="28" t="s">
        <v>1127</v>
      </c>
    </row>
    <row r="201" spans="1:12" x14ac:dyDescent="0.25">
      <c r="A201" s="28"/>
      <c r="B201" s="28"/>
      <c r="C201" s="28"/>
      <c r="D201" s="28"/>
      <c r="E201" s="28"/>
      <c r="F201" s="28"/>
      <c r="G201" s="142"/>
      <c r="H201" s="142"/>
      <c r="I201" s="142"/>
      <c r="J201" s="185"/>
      <c r="K201" s="187"/>
      <c r="L201" s="28"/>
    </row>
    <row r="202" spans="1:12" s="31" customFormat="1" ht="12.75" x14ac:dyDescent="0.2">
      <c r="A202" s="188"/>
      <c r="B202" s="1129" t="s">
        <v>1128</v>
      </c>
      <c r="C202" s="1129" t="s">
        <v>1129</v>
      </c>
      <c r="D202" s="188"/>
      <c r="E202" s="188"/>
      <c r="F202" s="188"/>
      <c r="G202" s="189"/>
      <c r="H202" s="189"/>
      <c r="I202" s="189"/>
      <c r="J202" s="223"/>
      <c r="K202" s="192"/>
      <c r="L202" s="188"/>
    </row>
    <row r="203" spans="1:12" s="31" customFormat="1" ht="12.75" x14ac:dyDescent="0.2">
      <c r="A203" s="188"/>
      <c r="B203" s="188"/>
      <c r="C203" s="1129" t="s">
        <v>1130</v>
      </c>
      <c r="D203" s="188"/>
      <c r="E203" s="188"/>
      <c r="F203" s="188"/>
      <c r="G203" s="189"/>
      <c r="H203" s="189"/>
      <c r="I203" s="189"/>
      <c r="J203" s="223"/>
      <c r="K203" s="192"/>
      <c r="L203" s="188"/>
    </row>
    <row r="204" spans="1:12" s="31" customFormat="1" ht="14.25" x14ac:dyDescent="0.2">
      <c r="A204" s="188"/>
      <c r="B204" s="188"/>
      <c r="C204" s="1129" t="s">
        <v>1131</v>
      </c>
      <c r="D204" s="188"/>
      <c r="E204" s="188"/>
      <c r="F204" s="188"/>
      <c r="G204" s="189"/>
      <c r="H204" s="189"/>
      <c r="I204" s="189"/>
      <c r="J204" s="223"/>
      <c r="K204" s="192"/>
      <c r="L204" s="188"/>
    </row>
    <row r="205" spans="1:12" s="31" customFormat="1" ht="12.75" x14ac:dyDescent="0.2">
      <c r="A205" s="188"/>
      <c r="B205" s="188"/>
      <c r="C205" s="1129" t="s">
        <v>1132</v>
      </c>
      <c r="D205" s="188"/>
      <c r="E205" s="188"/>
      <c r="F205" s="188"/>
      <c r="G205" s="189"/>
      <c r="H205" s="189"/>
      <c r="I205" s="189"/>
      <c r="J205" s="223"/>
      <c r="K205" s="192"/>
      <c r="L205" s="188"/>
    </row>
    <row r="206" spans="1:12" s="31" customFormat="1" ht="12.75" x14ac:dyDescent="0.2">
      <c r="A206" s="188"/>
      <c r="B206" s="188"/>
      <c r="C206" s="1129" t="s">
        <v>1133</v>
      </c>
      <c r="D206" s="188"/>
      <c r="E206" s="188"/>
      <c r="F206" s="188"/>
      <c r="G206" s="189"/>
      <c r="H206" s="189"/>
      <c r="I206" s="189"/>
      <c r="J206" s="223"/>
      <c r="K206" s="192"/>
      <c r="L206" s="188"/>
    </row>
    <row r="207" spans="1:12" s="31" customFormat="1" ht="15.75" x14ac:dyDescent="0.25">
      <c r="A207" s="1130"/>
      <c r="G207" s="182"/>
      <c r="H207" s="182"/>
      <c r="I207" s="182"/>
      <c r="J207" s="182"/>
      <c r="K207" s="182"/>
      <c r="L207" s="182"/>
    </row>
    <row r="208" spans="1:12" s="31" customFormat="1" ht="11.25" x14ac:dyDescent="0.2">
      <c r="A208" s="31" t="s">
        <v>1134</v>
      </c>
      <c r="G208" s="182"/>
      <c r="H208" s="182"/>
      <c r="I208" s="182"/>
      <c r="J208" s="1311" t="s">
        <v>1135</v>
      </c>
      <c r="K208" s="1131"/>
    </row>
    <row r="209" spans="1:12" s="31" customFormat="1" ht="11.25" x14ac:dyDescent="0.2">
      <c r="A209" s="31" t="s">
        <v>1136</v>
      </c>
      <c r="G209" s="182"/>
      <c r="H209" s="182"/>
      <c r="I209" s="83" t="str">
        <f>$L$323</f>
        <v>DC</v>
      </c>
      <c r="J209" s="1311" t="s">
        <v>1137</v>
      </c>
      <c r="K209" s="1131"/>
    </row>
    <row r="210" spans="1:12" s="31" customFormat="1" ht="11.25" x14ac:dyDescent="0.2">
      <c r="A210" s="31" t="s">
        <v>1138</v>
      </c>
      <c r="G210" s="182"/>
      <c r="H210" s="182"/>
      <c r="I210" s="182"/>
      <c r="K210" s="1311" t="s">
        <v>1139</v>
      </c>
      <c r="L210" s="31" t="s">
        <v>1140</v>
      </c>
    </row>
    <row r="211" spans="1:12" s="31" customFormat="1" ht="11.25" x14ac:dyDescent="0.2">
      <c r="A211" s="182"/>
      <c r="B211" s="182"/>
      <c r="C211" s="182"/>
      <c r="D211" s="182"/>
      <c r="E211" s="182"/>
      <c r="F211" s="182"/>
      <c r="G211" s="182"/>
      <c r="H211" s="182"/>
      <c r="I211" s="182"/>
      <c r="K211" s="1131"/>
    </row>
    <row r="212" spans="1:12" s="31" customFormat="1" ht="11.25" x14ac:dyDescent="0.2">
      <c r="A212" s="31" t="s">
        <v>1141</v>
      </c>
      <c r="G212" s="182"/>
      <c r="H212" s="182"/>
      <c r="I212" s="182"/>
      <c r="J212" s="1311" t="s">
        <v>1142</v>
      </c>
      <c r="K212" s="1131"/>
    </row>
    <row r="213" spans="1:12" s="31" customFormat="1" ht="11.25" x14ac:dyDescent="0.2">
      <c r="A213" s="31" t="s">
        <v>1143</v>
      </c>
      <c r="G213" s="182"/>
      <c r="H213" s="182"/>
      <c r="I213" s="83" t="str">
        <f>$L$327</f>
        <v>DF</v>
      </c>
      <c r="J213" s="1311" t="s">
        <v>1144</v>
      </c>
      <c r="K213" s="1131"/>
    </row>
    <row r="214" spans="1:12" s="31" customFormat="1" ht="11.25" x14ac:dyDescent="0.2">
      <c r="A214" s="31" t="s">
        <v>1145</v>
      </c>
      <c r="G214" s="182"/>
      <c r="H214" s="182"/>
      <c r="I214" s="182"/>
      <c r="K214" s="1311" t="s">
        <v>1146</v>
      </c>
      <c r="L214" s="31" t="s">
        <v>1147</v>
      </c>
    </row>
    <row r="215" spans="1:12" s="31" customFormat="1" ht="11.25" x14ac:dyDescent="0.2">
      <c r="A215" s="182"/>
      <c r="B215" s="182"/>
      <c r="C215" s="182"/>
      <c r="D215" s="182"/>
      <c r="E215" s="182"/>
      <c r="F215" s="182"/>
      <c r="G215" s="182"/>
      <c r="H215" s="182"/>
      <c r="I215" s="182"/>
      <c r="K215" s="1131"/>
    </row>
    <row r="216" spans="1:12" s="31" customFormat="1" ht="11.25" x14ac:dyDescent="0.2">
      <c r="A216" s="31" t="s">
        <v>1148</v>
      </c>
      <c r="G216" s="182"/>
      <c r="H216" s="182"/>
      <c r="I216" s="182"/>
      <c r="J216" s="1311" t="s">
        <v>1149</v>
      </c>
      <c r="K216" s="1131"/>
    </row>
    <row r="217" spans="1:12" x14ac:dyDescent="0.25">
      <c r="A217" s="8" t="s">
        <v>1150</v>
      </c>
      <c r="B217" s="8"/>
      <c r="C217" s="8"/>
      <c r="D217" s="8"/>
      <c r="E217" s="8"/>
      <c r="F217" s="8"/>
      <c r="G217" s="47"/>
      <c r="H217" s="47"/>
      <c r="I217" s="24" t="str">
        <f>$L$331</f>
        <v>DI</v>
      </c>
      <c r="J217" s="1356" t="s">
        <v>1151</v>
      </c>
      <c r="K217" s="1123"/>
    </row>
    <row r="218" spans="1:12" x14ac:dyDescent="0.25">
      <c r="A218" s="8" t="s">
        <v>1152</v>
      </c>
      <c r="B218" s="8"/>
      <c r="C218" s="8"/>
      <c r="D218" s="8"/>
      <c r="E218" s="8"/>
      <c r="F218" s="8"/>
      <c r="G218" s="47"/>
      <c r="H218" s="47"/>
      <c r="I218" s="47"/>
      <c r="J218" s="8"/>
      <c r="K218" s="1356" t="s">
        <v>1153</v>
      </c>
      <c r="L218" s="8" t="s">
        <v>1154</v>
      </c>
    </row>
    <row r="219" spans="1:12" x14ac:dyDescent="0.25">
      <c r="A219" s="8"/>
      <c r="B219" s="8"/>
      <c r="C219" s="8"/>
      <c r="D219" s="8"/>
      <c r="E219" s="8"/>
      <c r="F219" s="8"/>
      <c r="G219" s="47"/>
      <c r="H219" s="47"/>
      <c r="I219" s="47"/>
      <c r="J219" s="8"/>
      <c r="K219" s="148"/>
    </row>
    <row r="220" spans="1:12" x14ac:dyDescent="0.25">
      <c r="A220" s="28" t="s">
        <v>1155</v>
      </c>
      <c r="B220" s="28"/>
      <c r="C220" s="28"/>
      <c r="D220" s="28"/>
      <c r="E220" s="28"/>
      <c r="F220" s="28"/>
      <c r="G220" s="142"/>
      <c r="H220" s="142"/>
      <c r="I220" s="142"/>
      <c r="J220" s="1019" t="s">
        <v>1156</v>
      </c>
      <c r="K220" s="1127"/>
      <c r="L220" s="28"/>
    </row>
    <row r="221" spans="1:12" x14ac:dyDescent="0.25">
      <c r="A221" s="28" t="s">
        <v>1157</v>
      </c>
      <c r="B221" s="28"/>
      <c r="C221" s="28"/>
      <c r="D221" s="28"/>
      <c r="E221" s="28"/>
      <c r="F221" s="28"/>
      <c r="G221" s="142"/>
      <c r="H221" s="142"/>
      <c r="I221" s="185" t="str">
        <f>$L$335</f>
        <v>DL</v>
      </c>
      <c r="J221" s="1018" t="s">
        <v>1158</v>
      </c>
      <c r="K221" s="1127"/>
      <c r="L221" s="28"/>
    </row>
    <row r="222" spans="1:12" x14ac:dyDescent="0.25">
      <c r="A222" s="28" t="s">
        <v>1159</v>
      </c>
      <c r="B222" s="28"/>
      <c r="C222" s="28"/>
      <c r="D222" s="28"/>
      <c r="E222" s="28"/>
      <c r="F222" s="28"/>
      <c r="G222" s="142"/>
      <c r="H222" s="142"/>
      <c r="I222" s="142"/>
      <c r="J222" s="28"/>
      <c r="K222" s="1018" t="s">
        <v>1160</v>
      </c>
      <c r="L222" s="28" t="s">
        <v>1161</v>
      </c>
    </row>
    <row r="223" spans="1:12" x14ac:dyDescent="0.25">
      <c r="A223" s="142"/>
      <c r="B223" s="142"/>
      <c r="C223" s="142"/>
      <c r="D223" s="142"/>
      <c r="E223" s="142"/>
      <c r="F223" s="142"/>
      <c r="G223" s="142"/>
      <c r="H223" s="142"/>
      <c r="I223" s="142"/>
      <c r="J223" s="28"/>
      <c r="K223" s="1127"/>
      <c r="L223" s="28"/>
    </row>
    <row r="224" spans="1:12" x14ac:dyDescent="0.25">
      <c r="A224" s="28" t="s">
        <v>1162</v>
      </c>
      <c r="B224" s="28"/>
      <c r="C224" s="28"/>
      <c r="D224" s="28"/>
      <c r="E224" s="28"/>
      <c r="F224" s="28"/>
      <c r="G224" s="142"/>
      <c r="H224" s="142"/>
      <c r="I224" s="142"/>
      <c r="J224" s="1019" t="s">
        <v>1163</v>
      </c>
      <c r="K224" s="1127"/>
      <c r="L224" s="28"/>
    </row>
    <row r="225" spans="1:12" x14ac:dyDescent="0.25">
      <c r="A225" s="28" t="s">
        <v>1157</v>
      </c>
      <c r="B225" s="28"/>
      <c r="C225" s="28"/>
      <c r="D225" s="28"/>
      <c r="E225" s="28"/>
      <c r="F225" s="28"/>
      <c r="G225" s="142"/>
      <c r="H225" s="142"/>
      <c r="I225" s="185" t="str">
        <f>$L$339</f>
        <v>DO</v>
      </c>
      <c r="J225" s="1018" t="s">
        <v>1164</v>
      </c>
      <c r="K225" s="1127"/>
      <c r="L225" s="28"/>
    </row>
    <row r="226" spans="1:12" x14ac:dyDescent="0.25">
      <c r="A226" s="28" t="s">
        <v>1165</v>
      </c>
      <c r="B226" s="28"/>
      <c r="C226" s="28"/>
      <c r="D226" s="28"/>
      <c r="E226" s="28"/>
      <c r="F226" s="28"/>
      <c r="G226" s="142"/>
      <c r="H226" s="142"/>
      <c r="I226" s="142"/>
      <c r="J226" s="28"/>
      <c r="K226" s="1018" t="s">
        <v>1166</v>
      </c>
      <c r="L226" s="28" t="s">
        <v>1167</v>
      </c>
    </row>
    <row r="227" spans="1:12" x14ac:dyDescent="0.25">
      <c r="K227" s="1123"/>
    </row>
    <row r="228" spans="1:12" x14ac:dyDescent="0.25">
      <c r="A228" s="8" t="s">
        <v>1168</v>
      </c>
      <c r="B228" s="8"/>
      <c r="C228" s="8"/>
      <c r="D228" s="8"/>
      <c r="E228" s="8"/>
      <c r="F228" s="8"/>
      <c r="G228" s="47"/>
      <c r="H228" s="47"/>
      <c r="I228" s="47"/>
      <c r="J228" s="24" t="str">
        <f>CONCATENATE($L$210," + ",$L$214," + ",$L$218," + ",$L$222," + ",$L$226)</f>
        <v>BB + BC + BD + BE + BF</v>
      </c>
      <c r="K228" s="1356" t="s">
        <v>1169</v>
      </c>
      <c r="L228" s="8" t="s">
        <v>1170</v>
      </c>
    </row>
    <row r="229" spans="1:12" x14ac:dyDescent="0.25">
      <c r="A229" s="47"/>
      <c r="B229" s="47"/>
      <c r="C229" s="47"/>
      <c r="D229" s="47"/>
      <c r="E229" s="47"/>
      <c r="F229" s="47"/>
      <c r="G229" s="47"/>
      <c r="H229" s="47"/>
      <c r="I229" s="47"/>
      <c r="K229" s="1123"/>
    </row>
    <row r="230" spans="1:12" x14ac:dyDescent="0.25">
      <c r="A230" s="31" t="s">
        <v>1171</v>
      </c>
      <c r="B230" s="298"/>
      <c r="C230" s="298"/>
      <c r="D230" s="298"/>
      <c r="E230" s="298"/>
      <c r="F230" s="298"/>
      <c r="G230" s="298"/>
      <c r="H230" s="47"/>
      <c r="I230" s="47"/>
      <c r="J230" s="24" t="str">
        <f>CONCATENATE("Le plus élevé de 0 ","et de"," [",$L$228," - ","(10 % x ",$L$64,")]")</f>
        <v>Le plus élevé de 0 et de [BG - (10 % x M)]</v>
      </c>
      <c r="K230" s="1356" t="s">
        <v>1172</v>
      </c>
      <c r="L230" s="8" t="s">
        <v>1173</v>
      </c>
    </row>
    <row r="231" spans="1:12" x14ac:dyDescent="0.25">
      <c r="A231" s="8" t="s">
        <v>1174</v>
      </c>
      <c r="B231" s="8"/>
      <c r="C231" s="8"/>
      <c r="D231" s="8"/>
      <c r="E231" s="8"/>
      <c r="F231" s="8"/>
      <c r="G231" s="47"/>
      <c r="H231" s="47"/>
      <c r="I231" s="47"/>
      <c r="J231" s="24"/>
      <c r="K231" s="24"/>
      <c r="L231" s="24"/>
    </row>
    <row r="232" spans="1:12" ht="15.75" x14ac:dyDescent="0.25">
      <c r="A232" s="1109"/>
      <c r="B232" s="26" t="s">
        <v>1175</v>
      </c>
      <c r="C232" s="26"/>
      <c r="D232" s="8"/>
      <c r="E232" s="8"/>
      <c r="F232" s="8"/>
      <c r="G232" s="47"/>
      <c r="H232" s="47"/>
      <c r="I232" s="24" t="str">
        <f>CONCATENATE($L$210," / ",$L$228," x ",$L$230)</f>
        <v>BB / BG x BH</v>
      </c>
      <c r="J232" s="1356" t="s">
        <v>1176</v>
      </c>
      <c r="K232" s="8" t="s">
        <v>1177</v>
      </c>
    </row>
    <row r="233" spans="1:12" ht="15.75" x14ac:dyDescent="0.25">
      <c r="A233" s="1109"/>
      <c r="B233" s="26" t="s">
        <v>961</v>
      </c>
      <c r="C233" s="26"/>
      <c r="D233" s="8"/>
      <c r="E233" s="8"/>
      <c r="F233" s="8"/>
      <c r="G233" s="47"/>
      <c r="H233" s="47"/>
      <c r="I233" s="24" t="str">
        <f>CONCATENATE($L$214," / ",$L$228," x ",$L$230)</f>
        <v>BC / BG x BH</v>
      </c>
      <c r="J233" s="1356" t="s">
        <v>1178</v>
      </c>
      <c r="K233" s="8" t="s">
        <v>1179</v>
      </c>
    </row>
    <row r="234" spans="1:12" ht="15.75" x14ac:dyDescent="0.25">
      <c r="A234" s="1109"/>
      <c r="B234" s="26" t="s">
        <v>1007</v>
      </c>
      <c r="C234" s="26"/>
      <c r="D234" s="8"/>
      <c r="E234" s="8"/>
      <c r="F234" s="8"/>
      <c r="G234" s="47"/>
      <c r="H234" s="47"/>
      <c r="I234" s="24" t="str">
        <f>CONCATENATE("[(",$L$218," + ",$L$222," + ",$L$226,")"," / ",$L$228,"]"," x ",$L$230)</f>
        <v>[(BD + BE + BF) / BG] x BH</v>
      </c>
      <c r="J234" s="1356" t="s">
        <v>1180</v>
      </c>
      <c r="K234" s="8" t="s">
        <v>1181</v>
      </c>
    </row>
    <row r="235" spans="1:12" x14ac:dyDescent="0.25">
      <c r="A235" s="47"/>
      <c r="B235" s="47"/>
      <c r="C235" s="47"/>
      <c r="D235" s="47"/>
      <c r="E235" s="47"/>
      <c r="F235" s="47"/>
      <c r="G235" s="47"/>
      <c r="H235" s="47"/>
      <c r="I235" s="47"/>
      <c r="K235" s="1123"/>
    </row>
    <row r="236" spans="1:12" s="8" customFormat="1" ht="15.75" x14ac:dyDescent="0.25">
      <c r="A236" s="1109" t="s">
        <v>959</v>
      </c>
      <c r="B236" s="195"/>
      <c r="C236" s="195"/>
      <c r="D236" s="195"/>
      <c r="E236" s="195"/>
      <c r="G236" s="47"/>
      <c r="H236" s="47"/>
      <c r="I236" s="47"/>
      <c r="K236" s="1123"/>
    </row>
    <row r="237" spans="1:12" s="8" customFormat="1" ht="15.75" x14ac:dyDescent="0.25">
      <c r="A237" s="1109"/>
      <c r="G237" s="47"/>
      <c r="H237" s="47"/>
      <c r="I237" s="47"/>
      <c r="K237" s="1123"/>
    </row>
    <row r="238" spans="1:12" s="8" customFormat="1" ht="16.5" customHeight="1" x14ac:dyDescent="0.2">
      <c r="A238" s="1132" t="s">
        <v>165</v>
      </c>
      <c r="B238" s="1133" t="s">
        <v>1182</v>
      </c>
      <c r="C238" s="1134"/>
      <c r="D238" s="1134"/>
      <c r="E238" s="1134"/>
      <c r="F238" s="1134"/>
      <c r="G238" s="1134"/>
      <c r="H238" s="1134"/>
      <c r="I238" s="1135"/>
      <c r="J238" s="1135"/>
      <c r="K238" s="1135"/>
    </row>
    <row r="239" spans="1:12" s="8" customFormat="1" ht="15.75" x14ac:dyDescent="0.25">
      <c r="A239" s="1109"/>
      <c r="C239" s="1110"/>
      <c r="G239" s="47"/>
      <c r="H239" s="47"/>
      <c r="I239" s="47"/>
      <c r="K239" s="1123"/>
    </row>
    <row r="240" spans="1:12" s="8" customFormat="1" ht="11.25" x14ac:dyDescent="0.2">
      <c r="A240" s="24" t="s">
        <v>1183</v>
      </c>
      <c r="B240" s="31" t="s">
        <v>1184</v>
      </c>
      <c r="C240" s="31"/>
      <c r="D240" s="31"/>
      <c r="E240" s="31"/>
      <c r="F240" s="31"/>
      <c r="G240" s="182"/>
      <c r="H240" s="47"/>
      <c r="I240" s="47"/>
      <c r="K240" s="1123"/>
    </row>
    <row r="241" spans="1:12" s="8" customFormat="1" ht="18" customHeight="1" x14ac:dyDescent="0.25">
      <c r="A241" s="1109"/>
      <c r="B241" s="1000" t="s">
        <v>1185</v>
      </c>
      <c r="C241" s="970"/>
      <c r="D241" s="970"/>
      <c r="E241" s="970"/>
      <c r="F241" s="970"/>
      <c r="G241" s="970"/>
      <c r="H241" s="193"/>
      <c r="I241" s="83" t="s">
        <v>1186</v>
      </c>
      <c r="J241" s="1356" t="s">
        <v>1187</v>
      </c>
      <c r="K241" s="8" t="s">
        <v>1188</v>
      </c>
    </row>
    <row r="242" spans="1:12" x14ac:dyDescent="0.25">
      <c r="A242" s="8"/>
      <c r="B242" s="8" t="s">
        <v>702</v>
      </c>
      <c r="C242" s="8"/>
      <c r="D242" s="195"/>
      <c r="E242" s="195"/>
      <c r="F242" s="195"/>
      <c r="G242" s="195"/>
      <c r="H242" s="195"/>
      <c r="I242" s="24"/>
      <c r="J242" s="24"/>
      <c r="K242" s="24"/>
      <c r="L242" s="24"/>
    </row>
    <row r="243" spans="1:12" ht="22.5" x14ac:dyDescent="0.25">
      <c r="A243" s="1109"/>
      <c r="B243" s="8"/>
      <c r="C243" s="970" t="s">
        <v>1189</v>
      </c>
      <c r="D243" s="970"/>
      <c r="E243" s="970"/>
      <c r="F243" s="970"/>
      <c r="G243" s="970"/>
      <c r="H243" s="974"/>
      <c r="I243" s="1136"/>
      <c r="J243" s="1356" t="s">
        <v>1190</v>
      </c>
      <c r="K243" s="1123"/>
    </row>
    <row r="244" spans="1:12" ht="15.75" x14ac:dyDescent="0.25">
      <c r="A244" s="1109"/>
      <c r="B244" s="8"/>
      <c r="C244" s="26" t="s">
        <v>1191</v>
      </c>
      <c r="D244" s="8"/>
      <c r="E244" s="8"/>
      <c r="F244" s="8"/>
      <c r="G244" s="47"/>
      <c r="H244" s="47"/>
      <c r="I244" s="24" t="str">
        <f>$L$321</f>
        <v>DA</v>
      </c>
      <c r="J244" s="1356" t="s">
        <v>1192</v>
      </c>
      <c r="K244" s="8"/>
    </row>
    <row r="245" spans="1:12" ht="15.75" x14ac:dyDescent="0.25">
      <c r="A245" s="1109"/>
      <c r="B245" s="8" t="s">
        <v>1193</v>
      </c>
      <c r="C245" s="8"/>
      <c r="D245" s="8"/>
      <c r="E245" s="8"/>
      <c r="F245" s="8"/>
      <c r="G245" s="47"/>
      <c r="H245" s="47"/>
      <c r="I245" s="47"/>
      <c r="J245" s="8"/>
      <c r="K245" s="1356" t="s">
        <v>1194</v>
      </c>
      <c r="L245" s="8" t="s">
        <v>1195</v>
      </c>
    </row>
    <row r="246" spans="1:12" x14ac:dyDescent="0.25">
      <c r="A246" s="8"/>
      <c r="B246" s="8"/>
      <c r="C246" s="8"/>
      <c r="D246" s="8"/>
      <c r="E246" s="8"/>
      <c r="F246" s="8"/>
      <c r="G246" s="8"/>
    </row>
    <row r="247" spans="1:12" ht="15.75" x14ac:dyDescent="0.25">
      <c r="A247" s="1109"/>
      <c r="B247" s="31" t="s">
        <v>1196</v>
      </c>
      <c r="C247" s="31"/>
      <c r="D247" s="31"/>
      <c r="E247" s="31"/>
      <c r="F247" s="182"/>
      <c r="G247" s="182"/>
      <c r="H247" s="47"/>
      <c r="I247" s="47"/>
      <c r="J247" s="1356" t="s">
        <v>1197</v>
      </c>
      <c r="K247" s="8" t="s">
        <v>1198</v>
      </c>
    </row>
    <row r="248" spans="1:12" ht="15.75" x14ac:dyDescent="0.25">
      <c r="A248" s="1109"/>
      <c r="B248" s="31" t="s">
        <v>702</v>
      </c>
      <c r="C248" s="31"/>
      <c r="D248" s="31"/>
      <c r="E248" s="31"/>
      <c r="F248" s="31"/>
      <c r="G248" s="182"/>
      <c r="H248" s="47"/>
      <c r="I248" s="47"/>
      <c r="K248" s="1123"/>
    </row>
    <row r="249" spans="1:12" ht="34.5" x14ac:dyDescent="0.25">
      <c r="A249" s="1109"/>
      <c r="B249" s="31"/>
      <c r="C249" s="298" t="s">
        <v>1199</v>
      </c>
      <c r="D249" s="298"/>
      <c r="E249" s="298"/>
      <c r="F249" s="298"/>
      <c r="G249" s="298"/>
      <c r="H249" s="974"/>
      <c r="I249" s="974"/>
      <c r="J249" s="1356" t="s">
        <v>1200</v>
      </c>
      <c r="K249" s="1123"/>
    </row>
    <row r="250" spans="1:12" ht="15.75" x14ac:dyDescent="0.25">
      <c r="A250" s="1109"/>
      <c r="B250" s="31"/>
      <c r="C250" s="50" t="s">
        <v>1201</v>
      </c>
      <c r="D250" s="31"/>
      <c r="E250" s="31"/>
      <c r="F250" s="31"/>
      <c r="G250" s="182"/>
      <c r="H250" s="47"/>
      <c r="I250" s="24" t="str">
        <f>$L$322</f>
        <v>DB</v>
      </c>
      <c r="J250" s="1356" t="s">
        <v>1202</v>
      </c>
      <c r="K250" s="8"/>
    </row>
    <row r="251" spans="1:12" s="1143" customFormat="1" ht="15.75" x14ac:dyDescent="0.25">
      <c r="A251" s="1137"/>
      <c r="B251" s="1138"/>
      <c r="C251" s="1139" t="s">
        <v>1203</v>
      </c>
      <c r="D251" s="1138"/>
      <c r="E251" s="1138"/>
      <c r="F251" s="1138"/>
      <c r="G251" s="1140"/>
      <c r="H251" s="1141"/>
      <c r="I251" s="1142"/>
      <c r="J251" s="1356" t="s">
        <v>1204</v>
      </c>
      <c r="K251" s="1143" t="s">
        <v>1205</v>
      </c>
    </row>
    <row r="252" spans="1:12" ht="15.75" x14ac:dyDescent="0.25">
      <c r="A252" s="1109"/>
      <c r="B252" s="31" t="s">
        <v>1206</v>
      </c>
      <c r="C252" s="31"/>
      <c r="D252" s="31"/>
      <c r="E252" s="31"/>
      <c r="F252" s="31"/>
      <c r="G252" s="182"/>
      <c r="H252" s="47"/>
      <c r="I252" s="47"/>
      <c r="J252" s="8"/>
      <c r="K252" s="1356" t="s">
        <v>1207</v>
      </c>
      <c r="L252" s="8" t="s">
        <v>1208</v>
      </c>
    </row>
    <row r="253" spans="1:12" ht="15.75" x14ac:dyDescent="0.25">
      <c r="A253" s="1109"/>
      <c r="B253" s="31"/>
      <c r="C253" s="31"/>
      <c r="D253" s="31"/>
      <c r="E253" s="31"/>
      <c r="F253" s="31"/>
      <c r="G253" s="182"/>
      <c r="H253" s="47"/>
      <c r="I253" s="47"/>
      <c r="K253" s="1123"/>
    </row>
    <row r="254" spans="1:12" ht="15.75" x14ac:dyDescent="0.25">
      <c r="A254" s="1109"/>
      <c r="B254" s="31" t="s">
        <v>1209</v>
      </c>
      <c r="C254" s="31"/>
      <c r="D254" s="31"/>
      <c r="E254" s="31"/>
      <c r="F254" s="31"/>
      <c r="G254" s="182"/>
      <c r="H254" s="47"/>
      <c r="I254" s="47"/>
      <c r="J254" s="24" t="str">
        <f>CONCATENATE($L$245," + ",$L$252)</f>
        <v>BM + BP</v>
      </c>
      <c r="K254" s="1356" t="s">
        <v>1210</v>
      </c>
      <c r="L254" s="8" t="s">
        <v>1211</v>
      </c>
    </row>
    <row r="255" spans="1:12" ht="30.75" customHeight="1" x14ac:dyDescent="0.25">
      <c r="A255" s="1109"/>
      <c r="B255" s="1874" t="s">
        <v>1212</v>
      </c>
      <c r="C255" s="1874"/>
      <c r="D255" s="298"/>
      <c r="E255" s="298"/>
      <c r="F255" s="298"/>
      <c r="G255" s="298"/>
      <c r="H255" s="47"/>
      <c r="I255" s="47"/>
      <c r="J255" s="24" t="str">
        <f>CONCATENATE("Le plus élevé de 0 ","et de"," [",$L$254," - ","(10 % x ",$L$68,")]")</f>
        <v>Le plus élevé de 0 et de [BQ - (10 % x O)]</v>
      </c>
      <c r="K255" s="1356" t="s">
        <v>1213</v>
      </c>
      <c r="L255" s="8" t="s">
        <v>1214</v>
      </c>
    </row>
    <row r="256" spans="1:12" ht="15.75" x14ac:dyDescent="0.25">
      <c r="A256" s="1109"/>
      <c r="B256" s="31" t="s">
        <v>1215</v>
      </c>
      <c r="C256" s="31"/>
      <c r="D256" s="298"/>
      <c r="E256" s="298"/>
      <c r="F256" s="298"/>
      <c r="G256" s="298"/>
      <c r="H256" s="47"/>
      <c r="I256" s="47"/>
      <c r="J256" s="24"/>
      <c r="K256" s="24"/>
      <c r="L256" s="24"/>
    </row>
    <row r="257" spans="1:12" ht="15.75" x14ac:dyDescent="0.25">
      <c r="A257" s="1109"/>
      <c r="B257" s="31"/>
      <c r="C257" s="50" t="s">
        <v>1216</v>
      </c>
      <c r="D257" s="31"/>
      <c r="E257" s="31"/>
      <c r="F257" s="31"/>
      <c r="G257" s="182"/>
      <c r="H257" s="47"/>
      <c r="I257" s="24" t="str">
        <f>CONCATENATE($L$245," / ",$L$254," x ",$L$255)</f>
        <v>BM / BQ x BR</v>
      </c>
      <c r="J257" s="1356" t="s">
        <v>1217</v>
      </c>
      <c r="K257" s="8" t="s">
        <v>1218</v>
      </c>
    </row>
    <row r="258" spans="1:12" ht="15.75" x14ac:dyDescent="0.25">
      <c r="A258" s="1109"/>
      <c r="B258" s="31"/>
      <c r="C258" s="50" t="s">
        <v>1196</v>
      </c>
      <c r="D258" s="31"/>
      <c r="E258" s="31"/>
      <c r="F258" s="31"/>
      <c r="G258" s="182"/>
      <c r="H258" s="47"/>
      <c r="I258" s="24" t="str">
        <f>CONCATENATE($L$252," / ",$L$254," x ",$L$255)</f>
        <v>BP / BQ x BR</v>
      </c>
      <c r="J258" s="1356" t="s">
        <v>1219</v>
      </c>
      <c r="K258" s="8" t="s">
        <v>1220</v>
      </c>
    </row>
    <row r="259" spans="1:12" ht="15.75" x14ac:dyDescent="0.25">
      <c r="A259" s="1109"/>
      <c r="B259" s="31"/>
      <c r="C259" s="31"/>
      <c r="D259" s="31"/>
      <c r="E259" s="31"/>
      <c r="F259" s="31"/>
      <c r="G259" s="182"/>
      <c r="H259" s="47"/>
      <c r="I259" s="47"/>
      <c r="J259" s="8"/>
      <c r="K259" s="1123"/>
    </row>
    <row r="260" spans="1:12" x14ac:dyDescent="0.25">
      <c r="A260" s="24" t="s">
        <v>1221</v>
      </c>
      <c r="B260" s="31" t="s">
        <v>1222</v>
      </c>
      <c r="C260" s="31"/>
      <c r="D260" s="31"/>
      <c r="E260" s="31"/>
      <c r="F260" s="31"/>
      <c r="G260" s="182"/>
      <c r="H260" s="47"/>
      <c r="I260" s="47"/>
      <c r="J260" s="83" t="s">
        <v>1223</v>
      </c>
      <c r="K260" s="1356" t="s">
        <v>1224</v>
      </c>
      <c r="L260" s="8" t="s">
        <v>1225</v>
      </c>
    </row>
    <row r="261" spans="1:12" ht="20.100000000000001" customHeight="1" x14ac:dyDescent="0.25">
      <c r="A261" s="1109"/>
      <c r="B261" s="1000" t="s">
        <v>1226</v>
      </c>
      <c r="C261" s="970"/>
      <c r="D261" s="970"/>
      <c r="E261" s="970"/>
      <c r="F261" s="970"/>
      <c r="G261" s="970"/>
      <c r="H261" s="47"/>
      <c r="I261" s="47"/>
      <c r="J261" s="24" t="str">
        <f>CONCATENATE("Le plus élevé de 0 ","et de"," [",$L$260," - ","(10 % x ",$L$68,")]")</f>
        <v>Le plus élevé de 0 et de [BU - (10 % x O)]</v>
      </c>
      <c r="K261" s="1356" t="s">
        <v>1227</v>
      </c>
      <c r="L261" s="8" t="s">
        <v>1228</v>
      </c>
    </row>
    <row r="262" spans="1:12" ht="15.75" x14ac:dyDescent="0.25">
      <c r="A262" s="1109"/>
      <c r="B262" s="31"/>
      <c r="C262" s="31"/>
      <c r="D262" s="31"/>
      <c r="E262" s="31"/>
      <c r="F262" s="31"/>
      <c r="G262" s="182"/>
      <c r="H262" s="47"/>
      <c r="I262" s="47"/>
      <c r="J262" s="8"/>
      <c r="K262" s="1123"/>
    </row>
    <row r="263" spans="1:12" ht="21.75" customHeight="1" x14ac:dyDescent="0.25">
      <c r="A263" s="1144" t="s">
        <v>1229</v>
      </c>
      <c r="B263" s="31" t="s">
        <v>1230</v>
      </c>
      <c r="C263" s="298"/>
      <c r="D263" s="298"/>
      <c r="E263" s="298"/>
      <c r="F263" s="298"/>
      <c r="G263" s="298"/>
      <c r="H263" s="47"/>
      <c r="I263" s="47"/>
      <c r="J263" s="8"/>
      <c r="K263" s="1356" t="s">
        <v>1231</v>
      </c>
      <c r="L263" s="8" t="s">
        <v>1232</v>
      </c>
    </row>
    <row r="264" spans="1:12" ht="15.75" x14ac:dyDescent="0.25">
      <c r="A264" s="1109"/>
      <c r="B264" s="1145" t="s">
        <v>1233</v>
      </c>
      <c r="C264" s="1146"/>
      <c r="D264" s="1146"/>
      <c r="E264" s="1146"/>
      <c r="F264" s="1146"/>
      <c r="G264" s="1146"/>
      <c r="H264" s="1147"/>
      <c r="I264" s="1147"/>
      <c r="J264" s="1148" t="str">
        <f>CONCATENATE("Le plus élevé de 0 ","et de"," [",$L$263," - ","(10 % x ",$L$68,")]")</f>
        <v>Le plus élevé de 0 et de [BW - (10 % x O)]</v>
      </c>
      <c r="K264" s="1356" t="s">
        <v>1234</v>
      </c>
      <c r="L264" s="8" t="s">
        <v>1235</v>
      </c>
    </row>
    <row r="265" spans="1:12" ht="15.75" x14ac:dyDescent="0.25">
      <c r="A265" s="1109"/>
      <c r="B265" s="31"/>
      <c r="C265" s="31"/>
      <c r="D265" s="31"/>
      <c r="E265" s="31"/>
      <c r="F265" s="31"/>
      <c r="G265" s="182"/>
      <c r="H265" s="47"/>
      <c r="I265" s="47"/>
      <c r="J265" s="8"/>
      <c r="K265" s="1123"/>
    </row>
    <row r="266" spans="1:12" x14ac:dyDescent="0.25">
      <c r="A266" s="24" t="s">
        <v>1236</v>
      </c>
      <c r="B266" s="227" t="s">
        <v>1237</v>
      </c>
      <c r="C266" s="227"/>
      <c r="D266" s="31"/>
      <c r="E266" s="31"/>
      <c r="F266" s="31"/>
      <c r="G266" s="182"/>
      <c r="H266" s="47"/>
      <c r="I266" s="8"/>
      <c r="J266" s="24" t="str">
        <f>CONCATENATE($L$254," - ",$L$255)</f>
        <v>BQ - BR</v>
      </c>
      <c r="K266" s="1356" t="s">
        <v>1238</v>
      </c>
      <c r="L266" s="8" t="s">
        <v>1239</v>
      </c>
    </row>
    <row r="267" spans="1:12" ht="15.75" x14ac:dyDescent="0.25">
      <c r="A267" s="1109"/>
      <c r="B267" s="31" t="s">
        <v>1240</v>
      </c>
      <c r="C267" s="31"/>
      <c r="D267" s="31"/>
      <c r="E267" s="31"/>
      <c r="F267" s="31"/>
      <c r="G267" s="182"/>
      <c r="H267" s="47"/>
      <c r="I267" s="8"/>
      <c r="J267" s="24" t="str">
        <f>CONCATENATE($L$260," - ",$L$261)</f>
        <v>BU - BV</v>
      </c>
      <c r="K267" s="1356" t="s">
        <v>1241</v>
      </c>
      <c r="L267" s="8" t="s">
        <v>1242</v>
      </c>
    </row>
    <row r="268" spans="1:12" ht="15.75" x14ac:dyDescent="0.25">
      <c r="A268" s="1109"/>
      <c r="B268" s="1149" t="s">
        <v>1243</v>
      </c>
      <c r="C268" s="31"/>
      <c r="D268" s="31"/>
      <c r="E268" s="31"/>
      <c r="F268" s="31"/>
      <c r="G268" s="182"/>
      <c r="H268" s="47"/>
      <c r="I268" s="47"/>
      <c r="J268" s="24" t="str">
        <f>CONCATENATE($L$263," - ",$L$264)</f>
        <v>BW - BX</v>
      </c>
      <c r="K268" s="1356" t="s">
        <v>1244</v>
      </c>
      <c r="L268" s="8" t="s">
        <v>1245</v>
      </c>
    </row>
    <row r="269" spans="1:12" ht="15.75" x14ac:dyDescent="0.25">
      <c r="A269" s="1109"/>
      <c r="B269" s="31" t="s">
        <v>1246</v>
      </c>
      <c r="C269" s="31"/>
      <c r="D269" s="31"/>
      <c r="E269" s="31"/>
      <c r="F269" s="31"/>
      <c r="G269" s="182"/>
      <c r="H269" s="47"/>
      <c r="I269" s="47"/>
      <c r="J269" s="24" t="str">
        <f>CONCATENATE($L$266," + ",$L$267," + ",$L$268)</f>
        <v>BY + BZ + CA</v>
      </c>
      <c r="K269" s="1356" t="s">
        <v>1247</v>
      </c>
      <c r="L269" s="8" t="s">
        <v>1248</v>
      </c>
    </row>
    <row r="270" spans="1:12" ht="15.75" x14ac:dyDescent="0.25">
      <c r="A270" s="1109"/>
      <c r="B270" s="1145" t="s">
        <v>1249</v>
      </c>
      <c r="C270" s="1146"/>
      <c r="D270" s="1146"/>
      <c r="E270" s="1146"/>
      <c r="F270" s="1146"/>
      <c r="G270" s="1150"/>
      <c r="H270" s="1147"/>
      <c r="I270" s="1147"/>
      <c r="J270" s="1148" t="str">
        <f>CONCATENATE("Le plus élevé de 0 ","et de"," [(",$L$269," - ","15 % x ",$L$74,")"," / 85 %]")</f>
        <v>Le plus élevé de 0 et de [(CB - 15 % x Q) / 85 %]</v>
      </c>
      <c r="K270" s="1356" t="s">
        <v>1250</v>
      </c>
      <c r="L270" s="8" t="s">
        <v>1251</v>
      </c>
    </row>
    <row r="271" spans="1:12" ht="15.75" x14ac:dyDescent="0.25">
      <c r="A271" s="1109"/>
      <c r="B271" s="31" t="s">
        <v>1215</v>
      </c>
      <c r="C271" s="31"/>
      <c r="D271" s="31"/>
      <c r="E271" s="31"/>
      <c r="F271" s="31"/>
      <c r="G271" s="182"/>
      <c r="H271" s="47"/>
      <c r="I271" s="47"/>
      <c r="J271" s="24"/>
      <c r="K271" s="24"/>
      <c r="L271" s="24"/>
    </row>
    <row r="272" spans="1:12" ht="15.75" x14ac:dyDescent="0.25">
      <c r="A272" s="1109"/>
      <c r="B272" s="31"/>
      <c r="C272" s="50" t="s">
        <v>1216</v>
      </c>
      <c r="D272" s="31"/>
      <c r="E272" s="31"/>
      <c r="F272" s="31"/>
      <c r="G272" s="182"/>
      <c r="H272" s="47"/>
      <c r="I272" s="24" t="str">
        <f>CONCATENATE("(",$L$245," - ",$K$257,") / ",$L$269," x ",$L$270)</f>
        <v>(BM - BS) / CB x CC</v>
      </c>
      <c r="J272" s="1356" t="s">
        <v>1252</v>
      </c>
      <c r="K272" s="8" t="s">
        <v>1253</v>
      </c>
    </row>
    <row r="273" spans="1:13" ht="15.75" x14ac:dyDescent="0.25">
      <c r="A273" s="1109"/>
      <c r="B273" s="31"/>
      <c r="C273" s="50" t="s">
        <v>1196</v>
      </c>
      <c r="D273" s="31"/>
      <c r="E273" s="31"/>
      <c r="F273" s="31"/>
      <c r="G273" s="182"/>
      <c r="H273" s="47"/>
      <c r="I273" s="24" t="str">
        <f>CONCATENATE("(",$L$252," - ",$K$258,") / ",$L$269," x ",$L$270)</f>
        <v>(BP - BT) / CB x CC</v>
      </c>
      <c r="J273" s="1356" t="s">
        <v>1254</v>
      </c>
      <c r="K273" s="8" t="s">
        <v>1255</v>
      </c>
    </row>
    <row r="274" spans="1:13" ht="15.75" x14ac:dyDescent="0.25">
      <c r="A274" s="1109"/>
      <c r="B274" s="31"/>
      <c r="C274" s="50" t="s">
        <v>1256</v>
      </c>
      <c r="D274" s="31"/>
      <c r="E274" s="31"/>
      <c r="F274" s="31"/>
      <c r="G274" s="182"/>
      <c r="H274" s="47"/>
      <c r="I274" s="24" t="str">
        <f>CONCATENATE($L$267," / ",$L$269," x ",$L$270)</f>
        <v>BZ / CB x CC</v>
      </c>
      <c r="J274" s="1356" t="s">
        <v>1257</v>
      </c>
      <c r="K274" s="8" t="s">
        <v>1258</v>
      </c>
    </row>
    <row r="275" spans="1:13" ht="23.25" x14ac:dyDescent="0.25">
      <c r="A275" s="1109"/>
      <c r="B275" s="31"/>
      <c r="C275" s="298" t="s">
        <v>1259</v>
      </c>
      <c r="D275" s="298"/>
      <c r="E275" s="298"/>
      <c r="F275" s="298"/>
      <c r="G275" s="298"/>
      <c r="H275" s="47"/>
      <c r="I275" s="24" t="str">
        <f>CONCATENATE($L$268," / ",$L$269," x ",$L$270)</f>
        <v>CA / CB x CC</v>
      </c>
      <c r="J275" s="1356" t="s">
        <v>1260</v>
      </c>
      <c r="K275" s="8" t="s">
        <v>1261</v>
      </c>
    </row>
    <row r="276" spans="1:13" ht="15.75" x14ac:dyDescent="0.25">
      <c r="A276" s="1109"/>
      <c r="B276" s="8"/>
      <c r="C276" s="8"/>
      <c r="D276" s="8"/>
      <c r="E276" s="8"/>
      <c r="F276" s="8"/>
      <c r="G276" s="47"/>
      <c r="H276" s="47"/>
      <c r="I276" s="47"/>
      <c r="K276" s="1123"/>
    </row>
    <row r="277" spans="1:13" ht="15.75" x14ac:dyDescent="0.25">
      <c r="A277" s="1109" t="s">
        <v>959</v>
      </c>
      <c r="B277" s="195"/>
      <c r="C277" s="195"/>
      <c r="D277" s="195"/>
      <c r="E277" s="195"/>
      <c r="F277" s="8"/>
      <c r="G277" s="47"/>
      <c r="H277" s="47"/>
      <c r="I277" s="47"/>
      <c r="K277" s="1123"/>
    </row>
    <row r="278" spans="1:13" ht="15.75" x14ac:dyDescent="0.25">
      <c r="A278" s="1109"/>
      <c r="B278" s="8"/>
      <c r="C278" s="8"/>
      <c r="D278" s="8"/>
      <c r="E278" s="8"/>
      <c r="F278" s="8"/>
      <c r="G278" s="47"/>
      <c r="H278" s="47"/>
      <c r="I278" s="47"/>
      <c r="K278" s="1123"/>
    </row>
    <row r="279" spans="1:13" x14ac:dyDescent="0.25">
      <c r="A279" s="23" t="s">
        <v>169</v>
      </c>
      <c r="B279" s="1102" t="s">
        <v>1262</v>
      </c>
      <c r="C279" s="8"/>
      <c r="D279" s="8"/>
      <c r="E279" s="8"/>
      <c r="F279" s="8"/>
      <c r="G279" s="47"/>
      <c r="H279" s="47"/>
      <c r="I279" s="47"/>
      <c r="J279" s="8"/>
      <c r="K279" s="1123"/>
    </row>
    <row r="280" spans="1:13" x14ac:dyDescent="0.25">
      <c r="A280" s="8"/>
      <c r="B280" s="121"/>
      <c r="C280" s="8"/>
      <c r="D280" s="8"/>
      <c r="E280" s="8"/>
      <c r="F280" s="8"/>
      <c r="G280" s="47"/>
      <c r="H280" s="47"/>
      <c r="I280" s="47"/>
      <c r="J280" s="8"/>
      <c r="K280" s="1123"/>
    </row>
    <row r="281" spans="1:13" x14ac:dyDescent="0.25">
      <c r="A281" s="8" t="s">
        <v>1263</v>
      </c>
      <c r="B281" s="121"/>
      <c r="C281" s="8"/>
      <c r="D281" s="8"/>
      <c r="E281" s="8"/>
      <c r="F281" s="8"/>
      <c r="G281" s="47"/>
      <c r="H281" s="47"/>
      <c r="I281" s="47"/>
      <c r="J281" s="1356" t="s">
        <v>1264</v>
      </c>
      <c r="K281" s="8" t="s">
        <v>1265</v>
      </c>
    </row>
    <row r="282" spans="1:13" x14ac:dyDescent="0.25">
      <c r="A282" s="8" t="s">
        <v>1266</v>
      </c>
      <c r="B282" s="121"/>
      <c r="C282" s="8"/>
      <c r="D282" s="8"/>
      <c r="E282" s="8"/>
      <c r="F282" s="8"/>
      <c r="G282" s="47"/>
      <c r="H282" s="47"/>
      <c r="I282" s="47"/>
      <c r="J282" s="8"/>
      <c r="K282" s="1123"/>
    </row>
    <row r="283" spans="1:13" x14ac:dyDescent="0.25">
      <c r="A283" s="8"/>
      <c r="B283" s="121"/>
      <c r="C283" s="8"/>
      <c r="D283" s="8"/>
      <c r="E283" s="8"/>
      <c r="F283" s="8"/>
      <c r="G283" s="47"/>
      <c r="H283" s="47"/>
      <c r="I283" s="47"/>
      <c r="J283" s="8"/>
      <c r="K283" s="1123"/>
    </row>
    <row r="284" spans="1:13" s="8" customFormat="1" ht="11.25" x14ac:dyDescent="0.2">
      <c r="A284" s="1084" t="s">
        <v>1267</v>
      </c>
      <c r="B284" s="134"/>
      <c r="C284" s="31"/>
      <c r="D284" s="31"/>
      <c r="E284" s="31"/>
      <c r="F284" s="31"/>
      <c r="G284" s="182"/>
      <c r="H284" s="182"/>
      <c r="I284" s="182"/>
      <c r="J284" s="31"/>
      <c r="K284" s="1131"/>
      <c r="L284" s="31"/>
    </row>
    <row r="285" spans="1:13" s="8" customFormat="1" ht="11.25" x14ac:dyDescent="0.2">
      <c r="A285" s="31"/>
      <c r="B285" s="134" t="s">
        <v>1268</v>
      </c>
      <c r="C285" s="31"/>
      <c r="D285" s="31"/>
      <c r="E285" s="31"/>
      <c r="F285" s="31"/>
      <c r="G285" s="182"/>
      <c r="H285" s="182"/>
      <c r="I285" s="182"/>
      <c r="J285" s="1313">
        <v>12107</v>
      </c>
      <c r="K285" s="31" t="s">
        <v>1269</v>
      </c>
      <c r="L285" s="31"/>
      <c r="M285" s="16"/>
    </row>
    <row r="286" spans="1:13" s="8" customFormat="1" ht="11.25" x14ac:dyDescent="0.2">
      <c r="A286" s="31"/>
      <c r="B286" s="134" t="s">
        <v>1270</v>
      </c>
      <c r="C286" s="31"/>
      <c r="D286" s="31"/>
      <c r="E286" s="31"/>
      <c r="F286" s="31"/>
      <c r="G286" s="182"/>
      <c r="H286" s="182"/>
      <c r="I286" s="182"/>
      <c r="J286" s="83" t="str">
        <f>CONCATENATE($K$285," x ",$K$281," / 100")</f>
        <v>CH1 x CH / 100</v>
      </c>
      <c r="K286" s="1313">
        <v>12108</v>
      </c>
      <c r="L286" s="31" t="s">
        <v>1271</v>
      </c>
      <c r="M286" s="16"/>
    </row>
    <row r="287" spans="1:13" s="8" customFormat="1" ht="11.25" x14ac:dyDescent="0.2">
      <c r="A287" s="31"/>
      <c r="B287" s="134" t="s">
        <v>1272</v>
      </c>
      <c r="C287" s="31"/>
      <c r="D287" s="31"/>
      <c r="E287" s="31"/>
      <c r="F287" s="31"/>
      <c r="G287" s="182"/>
      <c r="H287" s="182"/>
      <c r="I287" s="182"/>
      <c r="J287" s="31"/>
      <c r="K287" s="1313">
        <v>12109</v>
      </c>
      <c r="L287" s="31" t="s">
        <v>1273</v>
      </c>
      <c r="M287" s="16"/>
    </row>
    <row r="288" spans="1:13" s="8" customFormat="1" ht="11.25" x14ac:dyDescent="0.2">
      <c r="A288" s="31"/>
      <c r="B288" s="134" t="s">
        <v>1274</v>
      </c>
      <c r="C288" s="31"/>
      <c r="D288" s="31"/>
      <c r="E288" s="31"/>
      <c r="F288" s="31"/>
      <c r="G288" s="182"/>
      <c r="H288" s="182"/>
      <c r="I288" s="182"/>
      <c r="J288" s="83" t="str">
        <f>CONCATENATE("Le moindre de ",$L$286," et ", $L$287)</f>
        <v>Le moindre de CH2 et CH3</v>
      </c>
      <c r="K288" s="1313">
        <v>12110</v>
      </c>
      <c r="L288" s="31" t="s">
        <v>1275</v>
      </c>
      <c r="M288" s="16"/>
    </row>
    <row r="289" spans="1:12" s="8" customFormat="1" ht="11.25" x14ac:dyDescent="0.2">
      <c r="B289" s="1151"/>
      <c r="G289" s="47"/>
      <c r="H289" s="47"/>
      <c r="I289" s="1152"/>
      <c r="J289" s="1153"/>
      <c r="K289" s="1154"/>
      <c r="L289" s="194"/>
    </row>
    <row r="290" spans="1:12" s="8" customFormat="1" ht="11.25" x14ac:dyDescent="0.2">
      <c r="A290" s="40" t="s">
        <v>1276</v>
      </c>
      <c r="B290" s="121"/>
      <c r="G290" s="47"/>
      <c r="H290" s="47"/>
      <c r="I290" s="47"/>
      <c r="K290" s="1123"/>
    </row>
    <row r="291" spans="1:12" s="8" customFormat="1" ht="11.25" x14ac:dyDescent="0.2">
      <c r="B291" s="134" t="s">
        <v>1277</v>
      </c>
      <c r="C291" s="31"/>
      <c r="D291" s="31"/>
      <c r="E291" s="31"/>
      <c r="F291" s="31"/>
      <c r="G291" s="182"/>
      <c r="H291" s="182"/>
      <c r="I291" s="182"/>
      <c r="J291" s="1356" t="s">
        <v>1278</v>
      </c>
      <c r="K291" s="8" t="s">
        <v>1279</v>
      </c>
    </row>
    <row r="292" spans="1:12" s="8" customFormat="1" ht="11.25" x14ac:dyDescent="0.2">
      <c r="B292" s="134" t="s">
        <v>1280</v>
      </c>
      <c r="C292" s="31"/>
      <c r="D292" s="31"/>
      <c r="E292" s="31"/>
      <c r="F292" s="31"/>
      <c r="G292" s="182"/>
      <c r="H292" s="182"/>
      <c r="I292" s="182"/>
      <c r="J292" s="24" t="str">
        <f>CONCATENATE($K$291," x ",$K$281," / 100")</f>
        <v>CI x CH / 100</v>
      </c>
      <c r="K292" s="1356" t="s">
        <v>1281</v>
      </c>
      <c r="L292" s="8" t="s">
        <v>1282</v>
      </c>
    </row>
    <row r="293" spans="1:12" s="8" customFormat="1" ht="11.25" x14ac:dyDescent="0.2">
      <c r="B293" s="134" t="s">
        <v>1283</v>
      </c>
      <c r="C293" s="31"/>
      <c r="D293" s="31"/>
      <c r="E293" s="31"/>
      <c r="F293" s="31"/>
      <c r="G293" s="182"/>
      <c r="H293" s="182"/>
      <c r="I293" s="182"/>
      <c r="K293" s="1356" t="s">
        <v>1284</v>
      </c>
      <c r="L293" s="8" t="s">
        <v>1285</v>
      </c>
    </row>
    <row r="294" spans="1:12" s="8" customFormat="1" ht="11.25" x14ac:dyDescent="0.2">
      <c r="B294" s="134" t="s">
        <v>1286</v>
      </c>
      <c r="C294" s="31"/>
      <c r="D294" s="31"/>
      <c r="E294" s="31"/>
      <c r="F294" s="31"/>
      <c r="G294" s="182"/>
      <c r="H294" s="182"/>
      <c r="I294" s="182"/>
      <c r="J294" s="24" t="str">
        <f>CONCATENATE("Le moindre de ",$L$292," et ", $L$293)</f>
        <v>Le moindre de CJ et CK</v>
      </c>
      <c r="K294" s="1356" t="s">
        <v>1287</v>
      </c>
      <c r="L294" s="8" t="s">
        <v>970</v>
      </c>
    </row>
    <row r="295" spans="1:12" s="8" customFormat="1" ht="11.25" x14ac:dyDescent="0.2">
      <c r="B295" s="121"/>
      <c r="G295" s="47"/>
      <c r="H295" s="47"/>
      <c r="I295" s="47"/>
      <c r="K295" s="1123"/>
    </row>
    <row r="296" spans="1:12" s="8" customFormat="1" ht="11.25" x14ac:dyDescent="0.2">
      <c r="A296" s="1084" t="s">
        <v>1288</v>
      </c>
      <c r="B296" s="121"/>
      <c r="G296" s="47"/>
      <c r="H296" s="47"/>
      <c r="I296" s="47"/>
      <c r="K296" s="1123"/>
    </row>
    <row r="297" spans="1:12" s="8" customFormat="1" ht="11.25" x14ac:dyDescent="0.2">
      <c r="B297" s="134" t="s">
        <v>1289</v>
      </c>
      <c r="C297" s="31"/>
      <c r="D297" s="31"/>
      <c r="E297" s="31"/>
      <c r="F297" s="31"/>
      <c r="G297" s="47"/>
      <c r="H297" s="47"/>
      <c r="I297" s="47"/>
      <c r="J297" s="1356" t="s">
        <v>1290</v>
      </c>
      <c r="K297" s="8" t="s">
        <v>1291</v>
      </c>
    </row>
    <row r="298" spans="1:12" s="8" customFormat="1" ht="11.25" x14ac:dyDescent="0.2">
      <c r="B298" s="134" t="s">
        <v>1292</v>
      </c>
      <c r="C298" s="31"/>
      <c r="D298" s="31"/>
      <c r="E298" s="31"/>
      <c r="F298" s="31"/>
      <c r="G298" s="47"/>
      <c r="H298" s="47"/>
      <c r="I298" s="47"/>
      <c r="J298" s="24" t="str">
        <f>CONCATENATE($K$297," x ",$K$281," / 100")</f>
        <v>CM x CH / 100</v>
      </c>
      <c r="K298" s="1356" t="s">
        <v>1293</v>
      </c>
      <c r="L298" s="8" t="s">
        <v>1294</v>
      </c>
    </row>
    <row r="299" spans="1:12" s="8" customFormat="1" ht="11.25" x14ac:dyDescent="0.2">
      <c r="B299" s="134" t="s">
        <v>1295</v>
      </c>
      <c r="C299" s="31"/>
      <c r="D299" s="31"/>
      <c r="E299" s="31"/>
      <c r="F299" s="31"/>
      <c r="G299" s="47"/>
      <c r="H299" s="47"/>
      <c r="I299" s="47"/>
      <c r="K299" s="1356" t="s">
        <v>1296</v>
      </c>
      <c r="L299" s="8" t="s">
        <v>1297</v>
      </c>
    </row>
    <row r="300" spans="1:12" s="8" customFormat="1" ht="11.25" x14ac:dyDescent="0.2">
      <c r="B300" s="134" t="s">
        <v>1298</v>
      </c>
      <c r="C300" s="31"/>
      <c r="D300" s="31"/>
      <c r="E300" s="31"/>
      <c r="F300" s="31"/>
      <c r="G300" s="47"/>
      <c r="H300" s="47"/>
      <c r="I300" s="47"/>
      <c r="J300" s="24" t="str">
        <f>CONCATENATE("Le moindre de ",$L$298," et de ",$L$299)</f>
        <v>Le moindre de CN et de CO</v>
      </c>
      <c r="K300" s="1356" t="s">
        <v>1299</v>
      </c>
      <c r="L300" s="8" t="s">
        <v>1018</v>
      </c>
    </row>
    <row r="301" spans="1:12" s="8" customFormat="1" ht="11.25" x14ac:dyDescent="0.2">
      <c r="B301" s="134"/>
      <c r="C301" s="31"/>
      <c r="D301" s="31"/>
      <c r="E301" s="31"/>
      <c r="F301" s="31"/>
    </row>
    <row r="302" spans="1:12" s="8" customFormat="1" ht="11.25" x14ac:dyDescent="0.2">
      <c r="B302" s="134" t="s">
        <v>1300</v>
      </c>
      <c r="C302" s="31"/>
      <c r="D302" s="31"/>
      <c r="E302" s="31"/>
      <c r="F302" s="31"/>
      <c r="G302" s="47"/>
      <c r="H302" s="47"/>
      <c r="I302" s="47"/>
      <c r="K302" s="1123"/>
    </row>
    <row r="303" spans="1:12" s="8" customFormat="1" ht="11.25" x14ac:dyDescent="0.2">
      <c r="B303" s="134" t="s">
        <v>1301</v>
      </c>
      <c r="C303" s="31"/>
      <c r="D303" s="31"/>
      <c r="E303" s="31"/>
      <c r="F303" s="31"/>
      <c r="G303" s="47"/>
      <c r="H303" s="47"/>
      <c r="I303" s="47"/>
      <c r="K303" s="1123"/>
    </row>
    <row r="304" spans="1:12" x14ac:dyDescent="0.25">
      <c r="K304" s="1123"/>
    </row>
    <row r="305" spans="1:14" x14ac:dyDescent="0.25">
      <c r="A305" s="23" t="s">
        <v>172</v>
      </c>
      <c r="B305" s="1110" t="s">
        <v>246</v>
      </c>
      <c r="C305" s="8"/>
      <c r="D305" s="8"/>
      <c r="E305" s="8"/>
      <c r="F305" s="8"/>
      <c r="G305" s="47"/>
      <c r="H305" s="47"/>
      <c r="I305" s="47"/>
      <c r="J305" s="8"/>
      <c r="K305" s="1123"/>
    </row>
    <row r="306" spans="1:14" x14ac:dyDescent="0.25">
      <c r="A306" s="8"/>
      <c r="B306" s="121"/>
      <c r="C306" s="8"/>
      <c r="D306" s="8"/>
      <c r="E306" s="8"/>
      <c r="F306" s="8"/>
      <c r="G306" s="47"/>
      <c r="H306" s="47"/>
      <c r="I306" s="47"/>
      <c r="J306" s="8"/>
      <c r="K306" s="1123"/>
    </row>
    <row r="307" spans="1:14" x14ac:dyDescent="0.25">
      <c r="A307" s="80" t="s">
        <v>1302</v>
      </c>
      <c r="B307" s="121"/>
      <c r="C307" s="8"/>
      <c r="D307" s="8"/>
      <c r="E307" s="8"/>
      <c r="F307" s="8"/>
      <c r="G307" s="47"/>
      <c r="H307" s="47"/>
      <c r="I307" s="47"/>
      <c r="J307" s="8"/>
      <c r="K307" s="1123"/>
      <c r="M307" s="8"/>
      <c r="N307" s="8"/>
    </row>
    <row r="308" spans="1:14" x14ac:dyDescent="0.25">
      <c r="A308" s="8"/>
      <c r="B308" s="121" t="s">
        <v>1303</v>
      </c>
      <c r="C308" s="8"/>
      <c r="D308" s="8"/>
      <c r="E308" s="8"/>
      <c r="F308" s="8"/>
      <c r="G308" s="47"/>
      <c r="H308" s="47"/>
      <c r="I308" s="47"/>
      <c r="J308" s="8"/>
      <c r="K308" s="1356" t="s">
        <v>1304</v>
      </c>
      <c r="L308" s="8" t="s">
        <v>1305</v>
      </c>
      <c r="M308" s="8"/>
      <c r="N308" s="8"/>
    </row>
    <row r="309" spans="1:14" x14ac:dyDescent="0.25">
      <c r="A309" s="8"/>
      <c r="B309" s="134" t="s">
        <v>1306</v>
      </c>
      <c r="C309" s="31"/>
      <c r="D309" s="31"/>
      <c r="E309" s="31"/>
      <c r="F309" s="31"/>
      <c r="G309" s="47"/>
      <c r="H309" s="47"/>
      <c r="I309" s="47"/>
      <c r="J309" s="8"/>
      <c r="K309" s="1356" t="s">
        <v>1307</v>
      </c>
      <c r="L309" s="8" t="s">
        <v>1308</v>
      </c>
      <c r="M309" s="8"/>
      <c r="N309" s="8"/>
    </row>
    <row r="310" spans="1:14" x14ac:dyDescent="0.25">
      <c r="A310" s="8"/>
      <c r="B310" s="134" t="s">
        <v>1309</v>
      </c>
      <c r="C310" s="31"/>
      <c r="D310" s="31"/>
      <c r="E310" s="31"/>
      <c r="F310" s="31"/>
      <c r="G310" s="47"/>
      <c r="H310" s="47"/>
      <c r="I310" s="47"/>
      <c r="J310" s="8"/>
      <c r="K310" s="1356" t="s">
        <v>1310</v>
      </c>
      <c r="L310" s="8" t="s">
        <v>1311</v>
      </c>
      <c r="M310" s="8"/>
      <c r="N310" s="8"/>
    </row>
    <row r="311" spans="1:14" x14ac:dyDescent="0.25">
      <c r="A311" s="8"/>
      <c r="B311" s="134" t="s">
        <v>1312</v>
      </c>
      <c r="C311" s="31"/>
      <c r="D311" s="31"/>
      <c r="E311" s="31"/>
      <c r="F311" s="31"/>
      <c r="G311" s="47"/>
      <c r="H311" s="47"/>
      <c r="I311" s="47"/>
      <c r="J311" s="8"/>
      <c r="K311" s="1356" t="s">
        <v>1313</v>
      </c>
      <c r="L311" s="8" t="s">
        <v>1314</v>
      </c>
      <c r="M311" s="8"/>
      <c r="N311" s="8"/>
    </row>
    <row r="312" spans="1:14" x14ac:dyDescent="0.25">
      <c r="A312" s="8"/>
      <c r="B312" s="134" t="s">
        <v>1315</v>
      </c>
      <c r="C312" s="31"/>
      <c r="D312" s="31"/>
      <c r="E312" s="31"/>
      <c r="F312" s="31"/>
      <c r="G312" s="47"/>
      <c r="H312" s="47"/>
      <c r="I312" s="47"/>
      <c r="J312" s="8"/>
      <c r="K312" s="1356" t="s">
        <v>1316</v>
      </c>
      <c r="L312" s="8" t="s">
        <v>1317</v>
      </c>
      <c r="M312" s="8"/>
      <c r="N312" s="8"/>
    </row>
    <row r="313" spans="1:14" x14ac:dyDescent="0.25">
      <c r="A313" s="8"/>
      <c r="B313" s="134" t="s">
        <v>1318</v>
      </c>
      <c r="C313" s="31"/>
      <c r="D313" s="31"/>
      <c r="E313" s="31"/>
      <c r="F313" s="31"/>
      <c r="G313" s="47"/>
      <c r="H313" s="47"/>
      <c r="I313" s="47"/>
      <c r="J313" s="8"/>
      <c r="K313" s="1356" t="s">
        <v>1319</v>
      </c>
      <c r="L313" s="8" t="s">
        <v>1320</v>
      </c>
      <c r="M313" s="8"/>
      <c r="N313" s="8"/>
    </row>
    <row r="314" spans="1:14" x14ac:dyDescent="0.25">
      <c r="A314" s="8"/>
      <c r="B314" s="134" t="s">
        <v>1321</v>
      </c>
      <c r="C314" s="31"/>
      <c r="D314" s="31"/>
      <c r="E314" s="31"/>
      <c r="F314" s="31"/>
      <c r="G314" s="47"/>
      <c r="H314" s="47"/>
      <c r="I314" s="47"/>
      <c r="J314" s="8"/>
      <c r="K314" s="1356" t="s">
        <v>1322</v>
      </c>
      <c r="L314" s="8" t="s">
        <v>1323</v>
      </c>
      <c r="M314" s="8"/>
      <c r="N314" s="8"/>
    </row>
    <row r="315" spans="1:14" x14ac:dyDescent="0.25">
      <c r="A315" s="8"/>
      <c r="B315" s="31"/>
      <c r="C315" s="31"/>
      <c r="D315" s="31"/>
      <c r="E315" s="31"/>
      <c r="F315" s="31"/>
      <c r="G315" s="47"/>
      <c r="H315" s="47"/>
      <c r="I315" s="47"/>
      <c r="J315" s="8"/>
      <c r="K315" s="1123"/>
      <c r="M315" s="8"/>
      <c r="N315" s="8"/>
    </row>
    <row r="316" spans="1:14" x14ac:dyDescent="0.25">
      <c r="A316" s="80" t="s">
        <v>1324</v>
      </c>
      <c r="B316" s="31"/>
      <c r="C316" s="31"/>
      <c r="D316" s="31"/>
      <c r="E316" s="31"/>
      <c r="F316" s="31"/>
      <c r="G316" s="47"/>
      <c r="H316" s="47"/>
      <c r="I316" s="47"/>
      <c r="J316" s="8"/>
      <c r="K316" s="1123"/>
      <c r="M316" s="8"/>
      <c r="N316" s="8"/>
    </row>
    <row r="317" spans="1:14" x14ac:dyDescent="0.25">
      <c r="A317" s="8"/>
      <c r="B317" s="31" t="s">
        <v>1325</v>
      </c>
      <c r="C317" s="31"/>
      <c r="D317" s="31"/>
      <c r="E317" s="31"/>
      <c r="F317" s="31"/>
      <c r="G317" s="47"/>
      <c r="H317" s="47"/>
      <c r="I317" s="47"/>
      <c r="J317" s="8"/>
      <c r="K317" s="1356" t="s">
        <v>1326</v>
      </c>
      <c r="L317" s="8" t="s">
        <v>1327</v>
      </c>
      <c r="M317" s="8"/>
      <c r="N317" s="8"/>
    </row>
    <row r="318" spans="1:14" x14ac:dyDescent="0.25">
      <c r="A318" s="8"/>
      <c r="B318" s="31" t="s">
        <v>1328</v>
      </c>
      <c r="C318" s="31"/>
      <c r="D318" s="31"/>
      <c r="E318" s="31"/>
      <c r="F318" s="31"/>
      <c r="G318" s="47"/>
      <c r="H318" s="47"/>
      <c r="I318" s="47"/>
      <c r="J318" s="8"/>
      <c r="K318" s="1356" t="s">
        <v>1329</v>
      </c>
      <c r="L318" s="8" t="s">
        <v>1330</v>
      </c>
      <c r="M318" s="8"/>
      <c r="N318" s="8"/>
    </row>
    <row r="319" spans="1:14" x14ac:dyDescent="0.25">
      <c r="A319" s="8"/>
      <c r="B319" s="31" t="s">
        <v>1331</v>
      </c>
      <c r="C319" s="31"/>
      <c r="D319" s="31"/>
      <c r="E319" s="31"/>
      <c r="F319" s="31"/>
      <c r="G319" s="47"/>
      <c r="H319" s="47"/>
      <c r="I319" s="47"/>
      <c r="J319" s="8"/>
      <c r="K319" s="1356" t="s">
        <v>1332</v>
      </c>
      <c r="L319" s="8" t="s">
        <v>1333</v>
      </c>
      <c r="M319" s="8"/>
      <c r="N319" s="8"/>
    </row>
    <row r="320" spans="1:14" x14ac:dyDescent="0.25">
      <c r="A320" s="8"/>
      <c r="B320" s="31" t="s">
        <v>1334</v>
      </c>
      <c r="C320" s="31"/>
      <c r="D320" s="31"/>
      <c r="E320" s="31"/>
      <c r="F320" s="31"/>
      <c r="G320" s="47"/>
      <c r="H320" s="47"/>
      <c r="I320" s="47"/>
      <c r="J320" s="8"/>
      <c r="K320" s="1123"/>
      <c r="M320" s="8"/>
      <c r="N320" s="8"/>
    </row>
    <row r="321" spans="1:14" x14ac:dyDescent="0.25">
      <c r="A321" s="8"/>
      <c r="B321" s="31"/>
      <c r="C321" s="31" t="s">
        <v>1335</v>
      </c>
      <c r="D321" s="31"/>
      <c r="E321" s="31"/>
      <c r="F321" s="31"/>
      <c r="G321" s="47"/>
      <c r="H321" s="47"/>
      <c r="I321" s="47"/>
      <c r="J321" s="8"/>
      <c r="K321" s="1356" t="s">
        <v>1336</v>
      </c>
      <c r="L321" s="8" t="s">
        <v>1337</v>
      </c>
      <c r="M321" s="8"/>
      <c r="N321" s="8"/>
    </row>
    <row r="322" spans="1:14" x14ac:dyDescent="0.25">
      <c r="A322" s="8"/>
      <c r="B322" s="31"/>
      <c r="C322" s="31" t="s">
        <v>1338</v>
      </c>
      <c r="D322" s="31"/>
      <c r="E322" s="31"/>
      <c r="F322" s="31"/>
      <c r="G322" s="47"/>
      <c r="H322" s="47"/>
      <c r="I322" s="47"/>
      <c r="J322" s="8"/>
      <c r="K322" s="1356" t="s">
        <v>1339</v>
      </c>
      <c r="L322" s="8" t="s">
        <v>1340</v>
      </c>
      <c r="M322" s="8"/>
      <c r="N322" s="8"/>
    </row>
    <row r="323" spans="1:14" x14ac:dyDescent="0.25">
      <c r="A323" s="8"/>
      <c r="B323" s="31"/>
      <c r="C323" s="31" t="s">
        <v>1341</v>
      </c>
      <c r="D323" s="31"/>
      <c r="E323" s="31"/>
      <c r="F323" s="31"/>
      <c r="G323" s="47"/>
      <c r="H323" s="47"/>
      <c r="I323" s="47"/>
      <c r="J323" s="8"/>
      <c r="K323" s="1356" t="s">
        <v>1342</v>
      </c>
      <c r="L323" s="8" t="s">
        <v>1343</v>
      </c>
      <c r="M323" s="8"/>
      <c r="N323" s="8"/>
    </row>
    <row r="324" spans="1:14" x14ac:dyDescent="0.25">
      <c r="A324" s="8"/>
      <c r="B324" s="31" t="s">
        <v>1344</v>
      </c>
      <c r="C324" s="31"/>
      <c r="D324" s="31"/>
      <c r="E324" s="31"/>
      <c r="F324" s="31"/>
      <c r="G324" s="47"/>
      <c r="H324" s="47"/>
      <c r="I324" s="47"/>
      <c r="J324" s="8"/>
      <c r="K324" s="1123"/>
      <c r="M324" s="8"/>
      <c r="N324" s="8"/>
    </row>
    <row r="325" spans="1:14" x14ac:dyDescent="0.25">
      <c r="A325" s="8"/>
      <c r="B325" s="31"/>
      <c r="C325" s="31" t="s">
        <v>1335</v>
      </c>
      <c r="D325" s="31"/>
      <c r="E325" s="31"/>
      <c r="F325" s="31"/>
      <c r="G325" s="47"/>
      <c r="H325" s="47"/>
      <c r="I325" s="47"/>
      <c r="J325" s="8"/>
      <c r="K325" s="1356" t="s">
        <v>1345</v>
      </c>
      <c r="L325" s="8" t="s">
        <v>1346</v>
      </c>
      <c r="M325" s="8"/>
      <c r="N325" s="8"/>
    </row>
    <row r="326" spans="1:14" x14ac:dyDescent="0.25">
      <c r="A326" s="8"/>
      <c r="B326" s="31"/>
      <c r="C326" s="31" t="s">
        <v>1338</v>
      </c>
      <c r="D326" s="31"/>
      <c r="E326" s="31"/>
      <c r="F326" s="31"/>
      <c r="G326" s="47"/>
      <c r="H326" s="47"/>
      <c r="I326" s="47"/>
      <c r="J326" s="8"/>
      <c r="K326" s="1356" t="s">
        <v>1347</v>
      </c>
      <c r="L326" s="8" t="s">
        <v>1348</v>
      </c>
    </row>
    <row r="327" spans="1:14" x14ac:dyDescent="0.25">
      <c r="A327" s="8"/>
      <c r="B327" s="31"/>
      <c r="C327" s="31" t="s">
        <v>1341</v>
      </c>
      <c r="D327" s="31"/>
      <c r="E327" s="31"/>
      <c r="F327" s="31"/>
      <c r="G327" s="47"/>
      <c r="H327" s="47"/>
      <c r="I327" s="47"/>
      <c r="J327" s="8"/>
      <c r="K327" s="1356" t="s">
        <v>1349</v>
      </c>
      <c r="L327" s="8" t="s">
        <v>1350</v>
      </c>
    </row>
    <row r="328" spans="1:14" x14ac:dyDescent="0.25">
      <c r="A328" s="8"/>
      <c r="B328" s="31" t="s">
        <v>1351</v>
      </c>
      <c r="C328" s="31"/>
      <c r="D328" s="31"/>
      <c r="E328" s="31"/>
      <c r="F328" s="31"/>
      <c r="G328" s="47"/>
      <c r="H328" s="47"/>
      <c r="I328" s="47"/>
      <c r="J328" s="8"/>
      <c r="K328" s="1123"/>
    </row>
    <row r="329" spans="1:14" x14ac:dyDescent="0.25">
      <c r="A329" s="8"/>
      <c r="B329" s="31"/>
      <c r="C329" s="31" t="s">
        <v>1335</v>
      </c>
      <c r="D329" s="31"/>
      <c r="E329" s="31"/>
      <c r="F329" s="31"/>
      <c r="G329" s="47"/>
      <c r="H329" s="47"/>
      <c r="I329" s="47"/>
      <c r="J329" s="8"/>
      <c r="K329" s="1356" t="s">
        <v>1352</v>
      </c>
      <c r="L329" s="8" t="s">
        <v>1353</v>
      </c>
    </row>
    <row r="330" spans="1:14" x14ac:dyDescent="0.25">
      <c r="A330" s="8"/>
      <c r="B330" s="31"/>
      <c r="C330" s="31" t="s">
        <v>1338</v>
      </c>
      <c r="D330" s="31"/>
      <c r="E330" s="31"/>
      <c r="F330" s="31"/>
      <c r="G330" s="47"/>
      <c r="H330" s="47"/>
      <c r="I330" s="47"/>
      <c r="J330" s="8"/>
      <c r="K330" s="1356" t="s">
        <v>1354</v>
      </c>
      <c r="L330" s="8" t="s">
        <v>1355</v>
      </c>
    </row>
    <row r="331" spans="1:14" x14ac:dyDescent="0.25">
      <c r="A331" s="8"/>
      <c r="B331" s="31"/>
      <c r="C331" s="31" t="s">
        <v>1341</v>
      </c>
      <c r="D331" s="31"/>
      <c r="E331" s="31"/>
      <c r="F331" s="31"/>
      <c r="G331" s="47"/>
      <c r="H331" s="47"/>
      <c r="I331" s="47"/>
      <c r="J331" s="8"/>
      <c r="K331" s="1356" t="s">
        <v>1356</v>
      </c>
      <c r="L331" s="8" t="s">
        <v>1357</v>
      </c>
    </row>
    <row r="332" spans="1:14" x14ac:dyDescent="0.25">
      <c r="A332" s="8"/>
      <c r="B332" s="188" t="s">
        <v>1358</v>
      </c>
      <c r="C332" s="188"/>
      <c r="D332" s="188"/>
      <c r="E332" s="188"/>
      <c r="F332" s="188"/>
      <c r="G332" s="142"/>
      <c r="H332" s="142"/>
      <c r="I332" s="142"/>
      <c r="J332" s="28"/>
      <c r="K332" s="1127"/>
      <c r="L332" s="28"/>
    </row>
    <row r="333" spans="1:14" x14ac:dyDescent="0.25">
      <c r="A333" s="8"/>
      <c r="B333" s="188"/>
      <c r="C333" s="188" t="s">
        <v>1335</v>
      </c>
      <c r="D333" s="188"/>
      <c r="E333" s="188"/>
      <c r="F333" s="188"/>
      <c r="G333" s="142"/>
      <c r="H333" s="142"/>
      <c r="I333" s="142"/>
      <c r="J333" s="28"/>
      <c r="K333" s="1019" t="s">
        <v>1359</v>
      </c>
      <c r="L333" s="28" t="s">
        <v>1360</v>
      </c>
    </row>
    <row r="334" spans="1:14" x14ac:dyDescent="0.25">
      <c r="A334" s="8"/>
      <c r="B334" s="188"/>
      <c r="C334" s="31" t="s">
        <v>1338</v>
      </c>
      <c r="D334" s="188"/>
      <c r="E334" s="188"/>
      <c r="F334" s="188"/>
      <c r="G334" s="142"/>
      <c r="H334" s="142"/>
      <c r="I334" s="142"/>
      <c r="J334" s="28"/>
      <c r="K334" s="1019" t="s">
        <v>1361</v>
      </c>
      <c r="L334" s="28" t="s">
        <v>1362</v>
      </c>
    </row>
    <row r="335" spans="1:14" x14ac:dyDescent="0.25">
      <c r="A335" s="8"/>
      <c r="B335" s="28"/>
      <c r="C335" s="28" t="s">
        <v>1341</v>
      </c>
      <c r="D335" s="28"/>
      <c r="E335" s="28"/>
      <c r="F335" s="28"/>
      <c r="G335" s="142"/>
      <c r="H335" s="142"/>
      <c r="I335" s="142"/>
      <c r="J335" s="28"/>
      <c r="K335" s="1019" t="s">
        <v>1363</v>
      </c>
      <c r="L335" s="28" t="s">
        <v>1364</v>
      </c>
    </row>
    <row r="336" spans="1:14" x14ac:dyDescent="0.25">
      <c r="A336" s="8"/>
      <c r="B336" s="28" t="s">
        <v>1365</v>
      </c>
      <c r="C336" s="28"/>
      <c r="D336" s="28"/>
      <c r="E336" s="28"/>
      <c r="F336" s="28"/>
      <c r="G336" s="142"/>
      <c r="H336" s="142"/>
      <c r="I336" s="142"/>
      <c r="J336" s="28"/>
      <c r="K336" s="1127"/>
      <c r="L336" s="28"/>
    </row>
    <row r="337" spans="1:12" x14ac:dyDescent="0.25">
      <c r="A337" s="8"/>
      <c r="B337" s="28"/>
      <c r="C337" s="28" t="s">
        <v>1335</v>
      </c>
      <c r="D337" s="28"/>
      <c r="E337" s="28"/>
      <c r="F337" s="28"/>
      <c r="G337" s="142"/>
      <c r="H337" s="142"/>
      <c r="I337" s="142"/>
      <c r="J337" s="28"/>
      <c r="K337" s="1019" t="s">
        <v>1366</v>
      </c>
      <c r="L337" s="28" t="s">
        <v>1367</v>
      </c>
    </row>
    <row r="338" spans="1:12" x14ac:dyDescent="0.25">
      <c r="A338" s="8"/>
      <c r="B338" s="28"/>
      <c r="C338" s="8" t="s">
        <v>1368</v>
      </c>
      <c r="D338" s="28"/>
      <c r="E338" s="28"/>
      <c r="F338" s="28"/>
      <c r="G338" s="142"/>
      <c r="H338" s="142"/>
      <c r="I338" s="142"/>
      <c r="J338" s="28"/>
      <c r="K338" s="1019" t="s">
        <v>1369</v>
      </c>
      <c r="L338" s="28" t="s">
        <v>1370</v>
      </c>
    </row>
    <row r="339" spans="1:12" x14ac:dyDescent="0.25">
      <c r="A339" s="8"/>
      <c r="B339" s="28"/>
      <c r="C339" s="28" t="s">
        <v>1341</v>
      </c>
      <c r="D339" s="28"/>
      <c r="E339" s="28"/>
      <c r="F339" s="28"/>
      <c r="G339" s="142"/>
      <c r="H339" s="142"/>
      <c r="I339" s="142"/>
      <c r="J339" s="28"/>
      <c r="K339" s="1019" t="s">
        <v>1371</v>
      </c>
      <c r="L339" s="28" t="s">
        <v>1372</v>
      </c>
    </row>
    <row r="340" spans="1:12" x14ac:dyDescent="0.25">
      <c r="A340" s="8"/>
      <c r="B340" s="8"/>
      <c r="C340" s="8"/>
      <c r="D340" s="8"/>
      <c r="E340" s="8"/>
      <c r="F340" s="8"/>
      <c r="G340" s="47"/>
      <c r="H340" s="47"/>
      <c r="I340" s="47"/>
      <c r="J340" s="8"/>
      <c r="K340" s="8"/>
    </row>
    <row r="341" spans="1:12" x14ac:dyDescent="0.25">
      <c r="A341" s="8" t="s">
        <v>1373</v>
      </c>
      <c r="B341" s="8"/>
      <c r="C341" s="8"/>
      <c r="D341" s="8"/>
      <c r="E341" s="8"/>
      <c r="F341" s="8"/>
      <c r="G341" s="47"/>
      <c r="H341" s="47"/>
      <c r="I341" s="47"/>
      <c r="J341" s="8"/>
      <c r="K341" s="1356" t="s">
        <v>1374</v>
      </c>
    </row>
    <row r="342" spans="1:12" x14ac:dyDescent="0.25">
      <c r="A342" s="8"/>
      <c r="B342" s="8"/>
      <c r="C342" s="8"/>
      <c r="D342" s="8"/>
      <c r="E342" s="8"/>
      <c r="F342" s="8"/>
      <c r="G342" s="47"/>
      <c r="H342" s="47"/>
      <c r="I342" s="47"/>
      <c r="J342" s="8"/>
      <c r="K342" s="8"/>
    </row>
    <row r="343" spans="1:12" x14ac:dyDescent="0.25">
      <c r="A343" s="13"/>
      <c r="B343" s="8"/>
      <c r="C343" s="8"/>
      <c r="D343" s="8"/>
      <c r="E343" s="8"/>
      <c r="F343" s="8"/>
      <c r="G343" s="47"/>
      <c r="H343" s="47"/>
      <c r="I343" s="47"/>
      <c r="J343" s="8"/>
    </row>
    <row r="344" spans="1:12" x14ac:dyDescent="0.25">
      <c r="A344" s="8"/>
      <c r="B344" s="8"/>
      <c r="C344" s="8"/>
      <c r="D344" s="8"/>
      <c r="E344" s="24"/>
      <c r="F344" s="1"/>
      <c r="G344" s="24"/>
      <c r="H344" s="8"/>
      <c r="I344" s="1"/>
      <c r="J344" s="26"/>
      <c r="K344" s="8"/>
    </row>
    <row r="345" spans="1:12" x14ac:dyDescent="0.25">
      <c r="A345" s="13"/>
      <c r="B345" s="13"/>
      <c r="C345" s="8"/>
      <c r="D345" s="8"/>
      <c r="E345" s="8"/>
      <c r="F345" s="8"/>
      <c r="G345" s="8"/>
      <c r="H345" s="8"/>
      <c r="I345" s="8"/>
      <c r="J345" s="8"/>
      <c r="K345" s="8"/>
    </row>
    <row r="346" spans="1:12" x14ac:dyDescent="0.25">
      <c r="A346" s="8"/>
      <c r="B346" s="8"/>
      <c r="C346" s="8"/>
      <c r="D346" s="8"/>
      <c r="E346" s="8"/>
      <c r="F346" s="8"/>
      <c r="G346" s="8"/>
      <c r="H346" s="8"/>
      <c r="I346" s="8"/>
      <c r="J346" s="8"/>
      <c r="K346" s="8"/>
    </row>
    <row r="347" spans="1:12" x14ac:dyDescent="0.25">
      <c r="A347" s="8"/>
      <c r="B347" s="8"/>
      <c r="C347" s="8"/>
      <c r="D347" s="8"/>
      <c r="E347" s="8"/>
      <c r="F347" s="8"/>
      <c r="G347" s="8"/>
      <c r="H347" s="8"/>
      <c r="I347" s="8"/>
      <c r="J347" s="8"/>
      <c r="K347" s="8"/>
    </row>
    <row r="348" spans="1:12" x14ac:dyDescent="0.25">
      <c r="A348" s="8"/>
      <c r="B348" s="8"/>
      <c r="C348" s="8"/>
      <c r="D348" s="8"/>
      <c r="E348" s="8"/>
      <c r="F348" s="8"/>
      <c r="G348" s="8"/>
      <c r="H348" s="8"/>
      <c r="I348" s="8"/>
      <c r="J348" s="8"/>
      <c r="K348" s="8"/>
    </row>
  </sheetData>
  <mergeCells count="2">
    <mergeCell ref="B255:C255"/>
    <mergeCell ref="A2:E2"/>
  </mergeCells>
  <hyperlinks>
    <hyperlink ref="A2:D2" location="'Liste tableaux'!A1" display="Retour à la liste des tableaux" xr:uid="{D2266808-823A-49BF-9F2A-4BFA9EF3B521}"/>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05F09-FF2C-4B18-9CD5-19D89668302D}">
  <sheetPr codeName="Feuil17"/>
  <dimension ref="A1:L159"/>
  <sheetViews>
    <sheetView showGridLines="0" topLeftCell="A135" zoomScaleNormal="100" workbookViewId="0"/>
  </sheetViews>
  <sheetFormatPr defaultColWidth="9.140625" defaultRowHeight="12.75" x14ac:dyDescent="0.2"/>
  <cols>
    <col min="1" max="1" width="2.140625" style="1" customWidth="1"/>
    <col min="2" max="2" width="3.5703125" style="1" customWidth="1"/>
    <col min="3" max="3" width="47.42578125" style="1" customWidth="1"/>
    <col min="4" max="4" width="42" style="1" customWidth="1"/>
    <col min="5" max="6" width="10.140625" style="1" customWidth="1"/>
    <col min="7" max="7" width="10.5703125" style="1" customWidth="1"/>
    <col min="8" max="8" width="9.140625" style="1"/>
    <col min="9" max="9" width="14.85546875" style="1" customWidth="1"/>
    <col min="10" max="10" width="9.42578125" style="1" customWidth="1"/>
    <col min="11" max="11" width="3.42578125" style="8" customWidth="1"/>
    <col min="12" max="234" width="9.140625" style="1"/>
    <col min="235" max="235" width="2.140625" style="1" customWidth="1"/>
    <col min="236" max="236" width="3.5703125" style="1" customWidth="1"/>
    <col min="237" max="237" width="33.85546875" style="1" customWidth="1"/>
    <col min="238" max="238" width="5.85546875" style="1" customWidth="1"/>
    <col min="239" max="239" width="9.140625" style="1"/>
    <col min="240" max="240" width="9.85546875" style="1" customWidth="1"/>
    <col min="241" max="241" width="9.5703125" style="1" customWidth="1"/>
    <col min="242" max="242" width="9.140625" style="1"/>
    <col min="243" max="243" width="9" style="1" customWidth="1"/>
    <col min="244" max="244" width="9.42578125" style="1" customWidth="1"/>
    <col min="245" max="245" width="2.5703125" style="1" customWidth="1"/>
    <col min="246" max="490" width="9.140625" style="1"/>
    <col min="491" max="491" width="2.140625" style="1" customWidth="1"/>
    <col min="492" max="492" width="3.5703125" style="1" customWidth="1"/>
    <col min="493" max="493" width="33.85546875" style="1" customWidth="1"/>
    <col min="494" max="494" width="5.85546875" style="1" customWidth="1"/>
    <col min="495" max="495" width="9.140625" style="1"/>
    <col min="496" max="496" width="9.85546875" style="1" customWidth="1"/>
    <col min="497" max="497" width="9.5703125" style="1" customWidth="1"/>
    <col min="498" max="498" width="9.140625" style="1"/>
    <col min="499" max="499" width="9" style="1" customWidth="1"/>
    <col min="500" max="500" width="9.42578125" style="1" customWidth="1"/>
    <col min="501" max="501" width="2.5703125" style="1" customWidth="1"/>
    <col min="502" max="746" width="9.140625" style="1"/>
    <col min="747" max="747" width="2.140625" style="1" customWidth="1"/>
    <col min="748" max="748" width="3.5703125" style="1" customWidth="1"/>
    <col min="749" max="749" width="33.85546875" style="1" customWidth="1"/>
    <col min="750" max="750" width="5.85546875" style="1" customWidth="1"/>
    <col min="751" max="751" width="9.140625" style="1"/>
    <col min="752" max="752" width="9.85546875" style="1" customWidth="1"/>
    <col min="753" max="753" width="9.5703125" style="1" customWidth="1"/>
    <col min="754" max="754" width="9.140625" style="1"/>
    <col min="755" max="755" width="9" style="1" customWidth="1"/>
    <col min="756" max="756" width="9.42578125" style="1" customWidth="1"/>
    <col min="757" max="757" width="2.5703125" style="1" customWidth="1"/>
    <col min="758" max="1002" width="9.140625" style="1"/>
    <col min="1003" max="1003" width="2.140625" style="1" customWidth="1"/>
    <col min="1004" max="1004" width="3.5703125" style="1" customWidth="1"/>
    <col min="1005" max="1005" width="33.85546875" style="1" customWidth="1"/>
    <col min="1006" max="1006" width="5.85546875" style="1" customWidth="1"/>
    <col min="1007" max="1007" width="9.140625" style="1"/>
    <col min="1008" max="1008" width="9.85546875" style="1" customWidth="1"/>
    <col min="1009" max="1009" width="9.5703125" style="1" customWidth="1"/>
    <col min="1010" max="1010" width="9.140625" style="1"/>
    <col min="1011" max="1011" width="9" style="1" customWidth="1"/>
    <col min="1012" max="1012" width="9.42578125" style="1" customWidth="1"/>
    <col min="1013" max="1013" width="2.5703125" style="1" customWidth="1"/>
    <col min="1014" max="1258" width="9.140625" style="1"/>
    <col min="1259" max="1259" width="2.140625" style="1" customWidth="1"/>
    <col min="1260" max="1260" width="3.5703125" style="1" customWidth="1"/>
    <col min="1261" max="1261" width="33.85546875" style="1" customWidth="1"/>
    <col min="1262" max="1262" width="5.85546875" style="1" customWidth="1"/>
    <col min="1263" max="1263" width="9.140625" style="1"/>
    <col min="1264" max="1264" width="9.85546875" style="1" customWidth="1"/>
    <col min="1265" max="1265" width="9.5703125" style="1" customWidth="1"/>
    <col min="1266" max="1266" width="9.140625" style="1"/>
    <col min="1267" max="1267" width="9" style="1" customWidth="1"/>
    <col min="1268" max="1268" width="9.42578125" style="1" customWidth="1"/>
    <col min="1269" max="1269" width="2.5703125" style="1" customWidth="1"/>
    <col min="1270" max="1514" width="9.140625" style="1"/>
    <col min="1515" max="1515" width="2.140625" style="1" customWidth="1"/>
    <col min="1516" max="1516" width="3.5703125" style="1" customWidth="1"/>
    <col min="1517" max="1517" width="33.85546875" style="1" customWidth="1"/>
    <col min="1518" max="1518" width="5.85546875" style="1" customWidth="1"/>
    <col min="1519" max="1519" width="9.140625" style="1"/>
    <col min="1520" max="1520" width="9.85546875" style="1" customWidth="1"/>
    <col min="1521" max="1521" width="9.5703125" style="1" customWidth="1"/>
    <col min="1522" max="1522" width="9.140625" style="1"/>
    <col min="1523" max="1523" width="9" style="1" customWidth="1"/>
    <col min="1524" max="1524" width="9.42578125" style="1" customWidth="1"/>
    <col min="1525" max="1525" width="2.5703125" style="1" customWidth="1"/>
    <col min="1526" max="1770" width="9.140625" style="1"/>
    <col min="1771" max="1771" width="2.140625" style="1" customWidth="1"/>
    <col min="1772" max="1772" width="3.5703125" style="1" customWidth="1"/>
    <col min="1773" max="1773" width="33.85546875" style="1" customWidth="1"/>
    <col min="1774" max="1774" width="5.85546875" style="1" customWidth="1"/>
    <col min="1775" max="1775" width="9.140625" style="1"/>
    <col min="1776" max="1776" width="9.85546875" style="1" customWidth="1"/>
    <col min="1777" max="1777" width="9.5703125" style="1" customWidth="1"/>
    <col min="1778" max="1778" width="9.140625" style="1"/>
    <col min="1779" max="1779" width="9" style="1" customWidth="1"/>
    <col min="1780" max="1780" width="9.42578125" style="1" customWidth="1"/>
    <col min="1781" max="1781" width="2.5703125" style="1" customWidth="1"/>
    <col min="1782" max="2026" width="9.140625" style="1"/>
    <col min="2027" max="2027" width="2.140625" style="1" customWidth="1"/>
    <col min="2028" max="2028" width="3.5703125" style="1" customWidth="1"/>
    <col min="2029" max="2029" width="33.85546875" style="1" customWidth="1"/>
    <col min="2030" max="2030" width="5.85546875" style="1" customWidth="1"/>
    <col min="2031" max="2031" width="9.140625" style="1"/>
    <col min="2032" max="2032" width="9.85546875" style="1" customWidth="1"/>
    <col min="2033" max="2033" width="9.5703125" style="1" customWidth="1"/>
    <col min="2034" max="2034" width="9.140625" style="1"/>
    <col min="2035" max="2035" width="9" style="1" customWidth="1"/>
    <col min="2036" max="2036" width="9.42578125" style="1" customWidth="1"/>
    <col min="2037" max="2037" width="2.5703125" style="1" customWidth="1"/>
    <col min="2038" max="2282" width="9.140625" style="1"/>
    <col min="2283" max="2283" width="2.140625" style="1" customWidth="1"/>
    <col min="2284" max="2284" width="3.5703125" style="1" customWidth="1"/>
    <col min="2285" max="2285" width="33.85546875" style="1" customWidth="1"/>
    <col min="2286" max="2286" width="5.85546875" style="1" customWidth="1"/>
    <col min="2287" max="2287" width="9.140625" style="1"/>
    <col min="2288" max="2288" width="9.85546875" style="1" customWidth="1"/>
    <col min="2289" max="2289" width="9.5703125" style="1" customWidth="1"/>
    <col min="2290" max="2290" width="9.140625" style="1"/>
    <col min="2291" max="2291" width="9" style="1" customWidth="1"/>
    <col min="2292" max="2292" width="9.42578125" style="1" customWidth="1"/>
    <col min="2293" max="2293" width="2.5703125" style="1" customWidth="1"/>
    <col min="2294" max="2538" width="9.140625" style="1"/>
    <col min="2539" max="2539" width="2.140625" style="1" customWidth="1"/>
    <col min="2540" max="2540" width="3.5703125" style="1" customWidth="1"/>
    <col min="2541" max="2541" width="33.85546875" style="1" customWidth="1"/>
    <col min="2542" max="2542" width="5.85546875" style="1" customWidth="1"/>
    <col min="2543" max="2543" width="9.140625" style="1"/>
    <col min="2544" max="2544" width="9.85546875" style="1" customWidth="1"/>
    <col min="2545" max="2545" width="9.5703125" style="1" customWidth="1"/>
    <col min="2546" max="2546" width="9.140625" style="1"/>
    <col min="2547" max="2547" width="9" style="1" customWidth="1"/>
    <col min="2548" max="2548" width="9.42578125" style="1" customWidth="1"/>
    <col min="2549" max="2549" width="2.5703125" style="1" customWidth="1"/>
    <col min="2550" max="2794" width="9.140625" style="1"/>
    <col min="2795" max="2795" width="2.140625" style="1" customWidth="1"/>
    <col min="2796" max="2796" width="3.5703125" style="1" customWidth="1"/>
    <col min="2797" max="2797" width="33.85546875" style="1" customWidth="1"/>
    <col min="2798" max="2798" width="5.85546875" style="1" customWidth="1"/>
    <col min="2799" max="2799" width="9.140625" style="1"/>
    <col min="2800" max="2800" width="9.85546875" style="1" customWidth="1"/>
    <col min="2801" max="2801" width="9.5703125" style="1" customWidth="1"/>
    <col min="2802" max="2802" width="9.140625" style="1"/>
    <col min="2803" max="2803" width="9" style="1" customWidth="1"/>
    <col min="2804" max="2804" width="9.42578125" style="1" customWidth="1"/>
    <col min="2805" max="2805" width="2.5703125" style="1" customWidth="1"/>
    <col min="2806" max="3050" width="9.140625" style="1"/>
    <col min="3051" max="3051" width="2.140625" style="1" customWidth="1"/>
    <col min="3052" max="3052" width="3.5703125" style="1" customWidth="1"/>
    <col min="3053" max="3053" width="33.85546875" style="1" customWidth="1"/>
    <col min="3054" max="3054" width="5.85546875" style="1" customWidth="1"/>
    <col min="3055" max="3055" width="9.140625" style="1"/>
    <col min="3056" max="3056" width="9.85546875" style="1" customWidth="1"/>
    <col min="3057" max="3057" width="9.5703125" style="1" customWidth="1"/>
    <col min="3058" max="3058" width="9.140625" style="1"/>
    <col min="3059" max="3059" width="9" style="1" customWidth="1"/>
    <col min="3060" max="3060" width="9.42578125" style="1" customWidth="1"/>
    <col min="3061" max="3061" width="2.5703125" style="1" customWidth="1"/>
    <col min="3062" max="3306" width="9.140625" style="1"/>
    <col min="3307" max="3307" width="2.140625" style="1" customWidth="1"/>
    <col min="3308" max="3308" width="3.5703125" style="1" customWidth="1"/>
    <col min="3309" max="3309" width="33.85546875" style="1" customWidth="1"/>
    <col min="3310" max="3310" width="5.85546875" style="1" customWidth="1"/>
    <col min="3311" max="3311" width="9.140625" style="1"/>
    <col min="3312" max="3312" width="9.85546875" style="1" customWidth="1"/>
    <col min="3313" max="3313" width="9.5703125" style="1" customWidth="1"/>
    <col min="3314" max="3314" width="9.140625" style="1"/>
    <col min="3315" max="3315" width="9" style="1" customWidth="1"/>
    <col min="3316" max="3316" width="9.42578125" style="1" customWidth="1"/>
    <col min="3317" max="3317" width="2.5703125" style="1" customWidth="1"/>
    <col min="3318" max="3562" width="9.140625" style="1"/>
    <col min="3563" max="3563" width="2.140625" style="1" customWidth="1"/>
    <col min="3564" max="3564" width="3.5703125" style="1" customWidth="1"/>
    <col min="3565" max="3565" width="33.85546875" style="1" customWidth="1"/>
    <col min="3566" max="3566" width="5.85546875" style="1" customWidth="1"/>
    <col min="3567" max="3567" width="9.140625" style="1"/>
    <col min="3568" max="3568" width="9.85546875" style="1" customWidth="1"/>
    <col min="3569" max="3569" width="9.5703125" style="1" customWidth="1"/>
    <col min="3570" max="3570" width="9.140625" style="1"/>
    <col min="3571" max="3571" width="9" style="1" customWidth="1"/>
    <col min="3572" max="3572" width="9.42578125" style="1" customWidth="1"/>
    <col min="3573" max="3573" width="2.5703125" style="1" customWidth="1"/>
    <col min="3574" max="3818" width="9.140625" style="1"/>
    <col min="3819" max="3819" width="2.140625" style="1" customWidth="1"/>
    <col min="3820" max="3820" width="3.5703125" style="1" customWidth="1"/>
    <col min="3821" max="3821" width="33.85546875" style="1" customWidth="1"/>
    <col min="3822" max="3822" width="5.85546875" style="1" customWidth="1"/>
    <col min="3823" max="3823" width="9.140625" style="1"/>
    <col min="3824" max="3824" width="9.85546875" style="1" customWidth="1"/>
    <col min="3825" max="3825" width="9.5703125" style="1" customWidth="1"/>
    <col min="3826" max="3826" width="9.140625" style="1"/>
    <col min="3827" max="3827" width="9" style="1" customWidth="1"/>
    <col min="3828" max="3828" width="9.42578125" style="1" customWidth="1"/>
    <col min="3829" max="3829" width="2.5703125" style="1" customWidth="1"/>
    <col min="3830" max="4074" width="9.140625" style="1"/>
    <col min="4075" max="4075" width="2.140625" style="1" customWidth="1"/>
    <col min="4076" max="4076" width="3.5703125" style="1" customWidth="1"/>
    <col min="4077" max="4077" width="33.85546875" style="1" customWidth="1"/>
    <col min="4078" max="4078" width="5.85546875" style="1" customWidth="1"/>
    <col min="4079" max="4079" width="9.140625" style="1"/>
    <col min="4080" max="4080" width="9.85546875" style="1" customWidth="1"/>
    <col min="4081" max="4081" width="9.5703125" style="1" customWidth="1"/>
    <col min="4082" max="4082" width="9.140625" style="1"/>
    <col min="4083" max="4083" width="9" style="1" customWidth="1"/>
    <col min="4084" max="4084" width="9.42578125" style="1" customWidth="1"/>
    <col min="4085" max="4085" width="2.5703125" style="1" customWidth="1"/>
    <col min="4086" max="4330" width="9.140625" style="1"/>
    <col min="4331" max="4331" width="2.140625" style="1" customWidth="1"/>
    <col min="4332" max="4332" width="3.5703125" style="1" customWidth="1"/>
    <col min="4333" max="4333" width="33.85546875" style="1" customWidth="1"/>
    <col min="4334" max="4334" width="5.85546875" style="1" customWidth="1"/>
    <col min="4335" max="4335" width="9.140625" style="1"/>
    <col min="4336" max="4336" width="9.85546875" style="1" customWidth="1"/>
    <col min="4337" max="4337" width="9.5703125" style="1" customWidth="1"/>
    <col min="4338" max="4338" width="9.140625" style="1"/>
    <col min="4339" max="4339" width="9" style="1" customWidth="1"/>
    <col min="4340" max="4340" width="9.42578125" style="1" customWidth="1"/>
    <col min="4341" max="4341" width="2.5703125" style="1" customWidth="1"/>
    <col min="4342" max="4586" width="9.140625" style="1"/>
    <col min="4587" max="4587" width="2.140625" style="1" customWidth="1"/>
    <col min="4588" max="4588" width="3.5703125" style="1" customWidth="1"/>
    <col min="4589" max="4589" width="33.85546875" style="1" customWidth="1"/>
    <col min="4590" max="4590" width="5.85546875" style="1" customWidth="1"/>
    <col min="4591" max="4591" width="9.140625" style="1"/>
    <col min="4592" max="4592" width="9.85546875" style="1" customWidth="1"/>
    <col min="4593" max="4593" width="9.5703125" style="1" customWidth="1"/>
    <col min="4594" max="4594" width="9.140625" style="1"/>
    <col min="4595" max="4595" width="9" style="1" customWidth="1"/>
    <col min="4596" max="4596" width="9.42578125" style="1" customWidth="1"/>
    <col min="4597" max="4597" width="2.5703125" style="1" customWidth="1"/>
    <col min="4598" max="4842" width="9.140625" style="1"/>
    <col min="4843" max="4843" width="2.140625" style="1" customWidth="1"/>
    <col min="4844" max="4844" width="3.5703125" style="1" customWidth="1"/>
    <col min="4845" max="4845" width="33.85546875" style="1" customWidth="1"/>
    <col min="4846" max="4846" width="5.85546875" style="1" customWidth="1"/>
    <col min="4847" max="4847" width="9.140625" style="1"/>
    <col min="4848" max="4848" width="9.85546875" style="1" customWidth="1"/>
    <col min="4849" max="4849" width="9.5703125" style="1" customWidth="1"/>
    <col min="4850" max="4850" width="9.140625" style="1"/>
    <col min="4851" max="4851" width="9" style="1" customWidth="1"/>
    <col min="4852" max="4852" width="9.42578125" style="1" customWidth="1"/>
    <col min="4853" max="4853" width="2.5703125" style="1" customWidth="1"/>
    <col min="4854" max="5098" width="9.140625" style="1"/>
    <col min="5099" max="5099" width="2.140625" style="1" customWidth="1"/>
    <col min="5100" max="5100" width="3.5703125" style="1" customWidth="1"/>
    <col min="5101" max="5101" width="33.85546875" style="1" customWidth="1"/>
    <col min="5102" max="5102" width="5.85546875" style="1" customWidth="1"/>
    <col min="5103" max="5103" width="9.140625" style="1"/>
    <col min="5104" max="5104" width="9.85546875" style="1" customWidth="1"/>
    <col min="5105" max="5105" width="9.5703125" style="1" customWidth="1"/>
    <col min="5106" max="5106" width="9.140625" style="1"/>
    <col min="5107" max="5107" width="9" style="1" customWidth="1"/>
    <col min="5108" max="5108" width="9.42578125" style="1" customWidth="1"/>
    <col min="5109" max="5109" width="2.5703125" style="1" customWidth="1"/>
    <col min="5110" max="5354" width="9.140625" style="1"/>
    <col min="5355" max="5355" width="2.140625" style="1" customWidth="1"/>
    <col min="5356" max="5356" width="3.5703125" style="1" customWidth="1"/>
    <col min="5357" max="5357" width="33.85546875" style="1" customWidth="1"/>
    <col min="5358" max="5358" width="5.85546875" style="1" customWidth="1"/>
    <col min="5359" max="5359" width="9.140625" style="1"/>
    <col min="5360" max="5360" width="9.85546875" style="1" customWidth="1"/>
    <col min="5361" max="5361" width="9.5703125" style="1" customWidth="1"/>
    <col min="5362" max="5362" width="9.140625" style="1"/>
    <col min="5363" max="5363" width="9" style="1" customWidth="1"/>
    <col min="5364" max="5364" width="9.42578125" style="1" customWidth="1"/>
    <col min="5365" max="5365" width="2.5703125" style="1" customWidth="1"/>
    <col min="5366" max="5610" width="9.140625" style="1"/>
    <col min="5611" max="5611" width="2.140625" style="1" customWidth="1"/>
    <col min="5612" max="5612" width="3.5703125" style="1" customWidth="1"/>
    <col min="5613" max="5613" width="33.85546875" style="1" customWidth="1"/>
    <col min="5614" max="5614" width="5.85546875" style="1" customWidth="1"/>
    <col min="5615" max="5615" width="9.140625" style="1"/>
    <col min="5616" max="5616" width="9.85546875" style="1" customWidth="1"/>
    <col min="5617" max="5617" width="9.5703125" style="1" customWidth="1"/>
    <col min="5618" max="5618" width="9.140625" style="1"/>
    <col min="5619" max="5619" width="9" style="1" customWidth="1"/>
    <col min="5620" max="5620" width="9.42578125" style="1" customWidth="1"/>
    <col min="5621" max="5621" width="2.5703125" style="1" customWidth="1"/>
    <col min="5622" max="5866" width="9.140625" style="1"/>
    <col min="5867" max="5867" width="2.140625" style="1" customWidth="1"/>
    <col min="5868" max="5868" width="3.5703125" style="1" customWidth="1"/>
    <col min="5869" max="5869" width="33.85546875" style="1" customWidth="1"/>
    <col min="5870" max="5870" width="5.85546875" style="1" customWidth="1"/>
    <col min="5871" max="5871" width="9.140625" style="1"/>
    <col min="5872" max="5872" width="9.85546875" style="1" customWidth="1"/>
    <col min="5873" max="5873" width="9.5703125" style="1" customWidth="1"/>
    <col min="5874" max="5874" width="9.140625" style="1"/>
    <col min="5875" max="5875" width="9" style="1" customWidth="1"/>
    <col min="5876" max="5876" width="9.42578125" style="1" customWidth="1"/>
    <col min="5877" max="5877" width="2.5703125" style="1" customWidth="1"/>
    <col min="5878" max="6122" width="9.140625" style="1"/>
    <col min="6123" max="6123" width="2.140625" style="1" customWidth="1"/>
    <col min="6124" max="6124" width="3.5703125" style="1" customWidth="1"/>
    <col min="6125" max="6125" width="33.85546875" style="1" customWidth="1"/>
    <col min="6126" max="6126" width="5.85546875" style="1" customWidth="1"/>
    <col min="6127" max="6127" width="9.140625" style="1"/>
    <col min="6128" max="6128" width="9.85546875" style="1" customWidth="1"/>
    <col min="6129" max="6129" width="9.5703125" style="1" customWidth="1"/>
    <col min="6130" max="6130" width="9.140625" style="1"/>
    <col min="6131" max="6131" width="9" style="1" customWidth="1"/>
    <col min="6132" max="6132" width="9.42578125" style="1" customWidth="1"/>
    <col min="6133" max="6133" width="2.5703125" style="1" customWidth="1"/>
    <col min="6134" max="6378" width="9.140625" style="1"/>
    <col min="6379" max="6379" width="2.140625" style="1" customWidth="1"/>
    <col min="6380" max="6380" width="3.5703125" style="1" customWidth="1"/>
    <col min="6381" max="6381" width="33.85546875" style="1" customWidth="1"/>
    <col min="6382" max="6382" width="5.85546875" style="1" customWidth="1"/>
    <col min="6383" max="6383" width="9.140625" style="1"/>
    <col min="6384" max="6384" width="9.85546875" style="1" customWidth="1"/>
    <col min="6385" max="6385" width="9.5703125" style="1" customWidth="1"/>
    <col min="6386" max="6386" width="9.140625" style="1"/>
    <col min="6387" max="6387" width="9" style="1" customWidth="1"/>
    <col min="6388" max="6388" width="9.42578125" style="1" customWidth="1"/>
    <col min="6389" max="6389" width="2.5703125" style="1" customWidth="1"/>
    <col min="6390" max="6634" width="9.140625" style="1"/>
    <col min="6635" max="6635" width="2.140625" style="1" customWidth="1"/>
    <col min="6636" max="6636" width="3.5703125" style="1" customWidth="1"/>
    <col min="6637" max="6637" width="33.85546875" style="1" customWidth="1"/>
    <col min="6638" max="6638" width="5.85546875" style="1" customWidth="1"/>
    <col min="6639" max="6639" width="9.140625" style="1"/>
    <col min="6640" max="6640" width="9.85546875" style="1" customWidth="1"/>
    <col min="6641" max="6641" width="9.5703125" style="1" customWidth="1"/>
    <col min="6642" max="6642" width="9.140625" style="1"/>
    <col min="6643" max="6643" width="9" style="1" customWidth="1"/>
    <col min="6644" max="6644" width="9.42578125" style="1" customWidth="1"/>
    <col min="6645" max="6645" width="2.5703125" style="1" customWidth="1"/>
    <col min="6646" max="6890" width="9.140625" style="1"/>
    <col min="6891" max="6891" width="2.140625" style="1" customWidth="1"/>
    <col min="6892" max="6892" width="3.5703125" style="1" customWidth="1"/>
    <col min="6893" max="6893" width="33.85546875" style="1" customWidth="1"/>
    <col min="6894" max="6894" width="5.85546875" style="1" customWidth="1"/>
    <col min="6895" max="6895" width="9.140625" style="1"/>
    <col min="6896" max="6896" width="9.85546875" style="1" customWidth="1"/>
    <col min="6897" max="6897" width="9.5703125" style="1" customWidth="1"/>
    <col min="6898" max="6898" width="9.140625" style="1"/>
    <col min="6899" max="6899" width="9" style="1" customWidth="1"/>
    <col min="6900" max="6900" width="9.42578125" style="1" customWidth="1"/>
    <col min="6901" max="6901" width="2.5703125" style="1" customWidth="1"/>
    <col min="6902" max="7146" width="9.140625" style="1"/>
    <col min="7147" max="7147" width="2.140625" style="1" customWidth="1"/>
    <col min="7148" max="7148" width="3.5703125" style="1" customWidth="1"/>
    <col min="7149" max="7149" width="33.85546875" style="1" customWidth="1"/>
    <col min="7150" max="7150" width="5.85546875" style="1" customWidth="1"/>
    <col min="7151" max="7151" width="9.140625" style="1"/>
    <col min="7152" max="7152" width="9.85546875" style="1" customWidth="1"/>
    <col min="7153" max="7153" width="9.5703125" style="1" customWidth="1"/>
    <col min="7154" max="7154" width="9.140625" style="1"/>
    <col min="7155" max="7155" width="9" style="1" customWidth="1"/>
    <col min="7156" max="7156" width="9.42578125" style="1" customWidth="1"/>
    <col min="7157" max="7157" width="2.5703125" style="1" customWidth="1"/>
    <col min="7158" max="7402" width="9.140625" style="1"/>
    <col min="7403" max="7403" width="2.140625" style="1" customWidth="1"/>
    <col min="7404" max="7404" width="3.5703125" style="1" customWidth="1"/>
    <col min="7405" max="7405" width="33.85546875" style="1" customWidth="1"/>
    <col min="7406" max="7406" width="5.85546875" style="1" customWidth="1"/>
    <col min="7407" max="7407" width="9.140625" style="1"/>
    <col min="7408" max="7408" width="9.85546875" style="1" customWidth="1"/>
    <col min="7409" max="7409" width="9.5703125" style="1" customWidth="1"/>
    <col min="7410" max="7410" width="9.140625" style="1"/>
    <col min="7411" max="7411" width="9" style="1" customWidth="1"/>
    <col min="7412" max="7412" width="9.42578125" style="1" customWidth="1"/>
    <col min="7413" max="7413" width="2.5703125" style="1" customWidth="1"/>
    <col min="7414" max="7658" width="9.140625" style="1"/>
    <col min="7659" max="7659" width="2.140625" style="1" customWidth="1"/>
    <col min="7660" max="7660" width="3.5703125" style="1" customWidth="1"/>
    <col min="7661" max="7661" width="33.85546875" style="1" customWidth="1"/>
    <col min="7662" max="7662" width="5.85546875" style="1" customWidth="1"/>
    <col min="7663" max="7663" width="9.140625" style="1"/>
    <col min="7664" max="7664" width="9.85546875" style="1" customWidth="1"/>
    <col min="7665" max="7665" width="9.5703125" style="1" customWidth="1"/>
    <col min="7666" max="7666" width="9.140625" style="1"/>
    <col min="7667" max="7667" width="9" style="1" customWidth="1"/>
    <col min="7668" max="7668" width="9.42578125" style="1" customWidth="1"/>
    <col min="7669" max="7669" width="2.5703125" style="1" customWidth="1"/>
    <col min="7670" max="7914" width="9.140625" style="1"/>
    <col min="7915" max="7915" width="2.140625" style="1" customWidth="1"/>
    <col min="7916" max="7916" width="3.5703125" style="1" customWidth="1"/>
    <col min="7917" max="7917" width="33.85546875" style="1" customWidth="1"/>
    <col min="7918" max="7918" width="5.85546875" style="1" customWidth="1"/>
    <col min="7919" max="7919" width="9.140625" style="1"/>
    <col min="7920" max="7920" width="9.85546875" style="1" customWidth="1"/>
    <col min="7921" max="7921" width="9.5703125" style="1" customWidth="1"/>
    <col min="7922" max="7922" width="9.140625" style="1"/>
    <col min="7923" max="7923" width="9" style="1" customWidth="1"/>
    <col min="7924" max="7924" width="9.42578125" style="1" customWidth="1"/>
    <col min="7925" max="7925" width="2.5703125" style="1" customWidth="1"/>
    <col min="7926" max="8170" width="9.140625" style="1"/>
    <col min="8171" max="8171" width="2.140625" style="1" customWidth="1"/>
    <col min="8172" max="8172" width="3.5703125" style="1" customWidth="1"/>
    <col min="8173" max="8173" width="33.85546875" style="1" customWidth="1"/>
    <col min="8174" max="8174" width="5.85546875" style="1" customWidth="1"/>
    <col min="8175" max="8175" width="9.140625" style="1"/>
    <col min="8176" max="8176" width="9.85546875" style="1" customWidth="1"/>
    <col min="8177" max="8177" width="9.5703125" style="1" customWidth="1"/>
    <col min="8178" max="8178" width="9.140625" style="1"/>
    <col min="8179" max="8179" width="9" style="1" customWidth="1"/>
    <col min="8180" max="8180" width="9.42578125" style="1" customWidth="1"/>
    <col min="8181" max="8181" width="2.5703125" style="1" customWidth="1"/>
    <col min="8182" max="8426" width="9.140625" style="1"/>
    <col min="8427" max="8427" width="2.140625" style="1" customWidth="1"/>
    <col min="8428" max="8428" width="3.5703125" style="1" customWidth="1"/>
    <col min="8429" max="8429" width="33.85546875" style="1" customWidth="1"/>
    <col min="8430" max="8430" width="5.85546875" style="1" customWidth="1"/>
    <col min="8431" max="8431" width="9.140625" style="1"/>
    <col min="8432" max="8432" width="9.85546875" style="1" customWidth="1"/>
    <col min="8433" max="8433" width="9.5703125" style="1" customWidth="1"/>
    <col min="8434" max="8434" width="9.140625" style="1"/>
    <col min="8435" max="8435" width="9" style="1" customWidth="1"/>
    <col min="8436" max="8436" width="9.42578125" style="1" customWidth="1"/>
    <col min="8437" max="8437" width="2.5703125" style="1" customWidth="1"/>
    <col min="8438" max="8682" width="9.140625" style="1"/>
    <col min="8683" max="8683" width="2.140625" style="1" customWidth="1"/>
    <col min="8684" max="8684" width="3.5703125" style="1" customWidth="1"/>
    <col min="8685" max="8685" width="33.85546875" style="1" customWidth="1"/>
    <col min="8686" max="8686" width="5.85546875" style="1" customWidth="1"/>
    <col min="8687" max="8687" width="9.140625" style="1"/>
    <col min="8688" max="8688" width="9.85546875" style="1" customWidth="1"/>
    <col min="8689" max="8689" width="9.5703125" style="1" customWidth="1"/>
    <col min="8690" max="8690" width="9.140625" style="1"/>
    <col min="8691" max="8691" width="9" style="1" customWidth="1"/>
    <col min="8692" max="8692" width="9.42578125" style="1" customWidth="1"/>
    <col min="8693" max="8693" width="2.5703125" style="1" customWidth="1"/>
    <col min="8694" max="8938" width="9.140625" style="1"/>
    <col min="8939" max="8939" width="2.140625" style="1" customWidth="1"/>
    <col min="8940" max="8940" width="3.5703125" style="1" customWidth="1"/>
    <col min="8941" max="8941" width="33.85546875" style="1" customWidth="1"/>
    <col min="8942" max="8942" width="5.85546875" style="1" customWidth="1"/>
    <col min="8943" max="8943" width="9.140625" style="1"/>
    <col min="8944" max="8944" width="9.85546875" style="1" customWidth="1"/>
    <col min="8945" max="8945" width="9.5703125" style="1" customWidth="1"/>
    <col min="8946" max="8946" width="9.140625" style="1"/>
    <col min="8947" max="8947" width="9" style="1" customWidth="1"/>
    <col min="8948" max="8948" width="9.42578125" style="1" customWidth="1"/>
    <col min="8949" max="8949" width="2.5703125" style="1" customWidth="1"/>
    <col min="8950" max="9194" width="9.140625" style="1"/>
    <col min="9195" max="9195" width="2.140625" style="1" customWidth="1"/>
    <col min="9196" max="9196" width="3.5703125" style="1" customWidth="1"/>
    <col min="9197" max="9197" width="33.85546875" style="1" customWidth="1"/>
    <col min="9198" max="9198" width="5.85546875" style="1" customWidth="1"/>
    <col min="9199" max="9199" width="9.140625" style="1"/>
    <col min="9200" max="9200" width="9.85546875" style="1" customWidth="1"/>
    <col min="9201" max="9201" width="9.5703125" style="1" customWidth="1"/>
    <col min="9202" max="9202" width="9.140625" style="1"/>
    <col min="9203" max="9203" width="9" style="1" customWidth="1"/>
    <col min="9204" max="9204" width="9.42578125" style="1" customWidth="1"/>
    <col min="9205" max="9205" width="2.5703125" style="1" customWidth="1"/>
    <col min="9206" max="9450" width="9.140625" style="1"/>
    <col min="9451" max="9451" width="2.140625" style="1" customWidth="1"/>
    <col min="9452" max="9452" width="3.5703125" style="1" customWidth="1"/>
    <col min="9453" max="9453" width="33.85546875" style="1" customWidth="1"/>
    <col min="9454" max="9454" width="5.85546875" style="1" customWidth="1"/>
    <col min="9455" max="9455" width="9.140625" style="1"/>
    <col min="9456" max="9456" width="9.85546875" style="1" customWidth="1"/>
    <col min="9457" max="9457" width="9.5703125" style="1" customWidth="1"/>
    <col min="9458" max="9458" width="9.140625" style="1"/>
    <col min="9459" max="9459" width="9" style="1" customWidth="1"/>
    <col min="9460" max="9460" width="9.42578125" style="1" customWidth="1"/>
    <col min="9461" max="9461" width="2.5703125" style="1" customWidth="1"/>
    <col min="9462" max="9706" width="9.140625" style="1"/>
    <col min="9707" max="9707" width="2.140625" style="1" customWidth="1"/>
    <col min="9708" max="9708" width="3.5703125" style="1" customWidth="1"/>
    <col min="9709" max="9709" width="33.85546875" style="1" customWidth="1"/>
    <col min="9710" max="9710" width="5.85546875" style="1" customWidth="1"/>
    <col min="9711" max="9711" width="9.140625" style="1"/>
    <col min="9712" max="9712" width="9.85546875" style="1" customWidth="1"/>
    <col min="9713" max="9713" width="9.5703125" style="1" customWidth="1"/>
    <col min="9714" max="9714" width="9.140625" style="1"/>
    <col min="9715" max="9715" width="9" style="1" customWidth="1"/>
    <col min="9716" max="9716" width="9.42578125" style="1" customWidth="1"/>
    <col min="9717" max="9717" width="2.5703125" style="1" customWidth="1"/>
    <col min="9718" max="9962" width="9.140625" style="1"/>
    <col min="9963" max="9963" width="2.140625" style="1" customWidth="1"/>
    <col min="9964" max="9964" width="3.5703125" style="1" customWidth="1"/>
    <col min="9965" max="9965" width="33.85546875" style="1" customWidth="1"/>
    <col min="9966" max="9966" width="5.85546875" style="1" customWidth="1"/>
    <col min="9967" max="9967" width="9.140625" style="1"/>
    <col min="9968" max="9968" width="9.85546875" style="1" customWidth="1"/>
    <col min="9969" max="9969" width="9.5703125" style="1" customWidth="1"/>
    <col min="9970" max="9970" width="9.140625" style="1"/>
    <col min="9971" max="9971" width="9" style="1" customWidth="1"/>
    <col min="9972" max="9972" width="9.42578125" style="1" customWidth="1"/>
    <col min="9973" max="9973" width="2.5703125" style="1" customWidth="1"/>
    <col min="9974" max="10218" width="9.140625" style="1"/>
    <col min="10219" max="10219" width="2.140625" style="1" customWidth="1"/>
    <col min="10220" max="10220" width="3.5703125" style="1" customWidth="1"/>
    <col min="10221" max="10221" width="33.85546875" style="1" customWidth="1"/>
    <col min="10222" max="10222" width="5.85546875" style="1" customWidth="1"/>
    <col min="10223" max="10223" width="9.140625" style="1"/>
    <col min="10224" max="10224" width="9.85546875" style="1" customWidth="1"/>
    <col min="10225" max="10225" width="9.5703125" style="1" customWidth="1"/>
    <col min="10226" max="10226" width="9.140625" style="1"/>
    <col min="10227" max="10227" width="9" style="1" customWidth="1"/>
    <col min="10228" max="10228" width="9.42578125" style="1" customWidth="1"/>
    <col min="10229" max="10229" width="2.5703125" style="1" customWidth="1"/>
    <col min="10230" max="10474" width="9.140625" style="1"/>
    <col min="10475" max="10475" width="2.140625" style="1" customWidth="1"/>
    <col min="10476" max="10476" width="3.5703125" style="1" customWidth="1"/>
    <col min="10477" max="10477" width="33.85546875" style="1" customWidth="1"/>
    <col min="10478" max="10478" width="5.85546875" style="1" customWidth="1"/>
    <col min="10479" max="10479" width="9.140625" style="1"/>
    <col min="10480" max="10480" width="9.85546875" style="1" customWidth="1"/>
    <col min="10481" max="10481" width="9.5703125" style="1" customWidth="1"/>
    <col min="10482" max="10482" width="9.140625" style="1"/>
    <col min="10483" max="10483" width="9" style="1" customWidth="1"/>
    <col min="10484" max="10484" width="9.42578125" style="1" customWidth="1"/>
    <col min="10485" max="10485" width="2.5703125" style="1" customWidth="1"/>
    <col min="10486" max="10730" width="9.140625" style="1"/>
    <col min="10731" max="10731" width="2.140625" style="1" customWidth="1"/>
    <col min="10732" max="10732" width="3.5703125" style="1" customWidth="1"/>
    <col min="10733" max="10733" width="33.85546875" style="1" customWidth="1"/>
    <col min="10734" max="10734" width="5.85546875" style="1" customWidth="1"/>
    <col min="10735" max="10735" width="9.140625" style="1"/>
    <col min="10736" max="10736" width="9.85546875" style="1" customWidth="1"/>
    <col min="10737" max="10737" width="9.5703125" style="1" customWidth="1"/>
    <col min="10738" max="10738" width="9.140625" style="1"/>
    <col min="10739" max="10739" width="9" style="1" customWidth="1"/>
    <col min="10740" max="10740" width="9.42578125" style="1" customWidth="1"/>
    <col min="10741" max="10741" width="2.5703125" style="1" customWidth="1"/>
    <col min="10742" max="10986" width="9.140625" style="1"/>
    <col min="10987" max="10987" width="2.140625" style="1" customWidth="1"/>
    <col min="10988" max="10988" width="3.5703125" style="1" customWidth="1"/>
    <col min="10989" max="10989" width="33.85546875" style="1" customWidth="1"/>
    <col min="10990" max="10990" width="5.85546875" style="1" customWidth="1"/>
    <col min="10991" max="10991" width="9.140625" style="1"/>
    <col min="10992" max="10992" width="9.85546875" style="1" customWidth="1"/>
    <col min="10993" max="10993" width="9.5703125" style="1" customWidth="1"/>
    <col min="10994" max="10994" width="9.140625" style="1"/>
    <col min="10995" max="10995" width="9" style="1" customWidth="1"/>
    <col min="10996" max="10996" width="9.42578125" style="1" customWidth="1"/>
    <col min="10997" max="10997" width="2.5703125" style="1" customWidth="1"/>
    <col min="10998" max="11242" width="9.140625" style="1"/>
    <col min="11243" max="11243" width="2.140625" style="1" customWidth="1"/>
    <col min="11244" max="11244" width="3.5703125" style="1" customWidth="1"/>
    <col min="11245" max="11245" width="33.85546875" style="1" customWidth="1"/>
    <col min="11246" max="11246" width="5.85546875" style="1" customWidth="1"/>
    <col min="11247" max="11247" width="9.140625" style="1"/>
    <col min="11248" max="11248" width="9.85546875" style="1" customWidth="1"/>
    <col min="11249" max="11249" width="9.5703125" style="1" customWidth="1"/>
    <col min="11250" max="11250" width="9.140625" style="1"/>
    <col min="11251" max="11251" width="9" style="1" customWidth="1"/>
    <col min="11252" max="11252" width="9.42578125" style="1" customWidth="1"/>
    <col min="11253" max="11253" width="2.5703125" style="1" customWidth="1"/>
    <col min="11254" max="11498" width="9.140625" style="1"/>
    <col min="11499" max="11499" width="2.140625" style="1" customWidth="1"/>
    <col min="11500" max="11500" width="3.5703125" style="1" customWidth="1"/>
    <col min="11501" max="11501" width="33.85546875" style="1" customWidth="1"/>
    <col min="11502" max="11502" width="5.85546875" style="1" customWidth="1"/>
    <col min="11503" max="11503" width="9.140625" style="1"/>
    <col min="11504" max="11504" width="9.85546875" style="1" customWidth="1"/>
    <col min="11505" max="11505" width="9.5703125" style="1" customWidth="1"/>
    <col min="11506" max="11506" width="9.140625" style="1"/>
    <col min="11507" max="11507" width="9" style="1" customWidth="1"/>
    <col min="11508" max="11508" width="9.42578125" style="1" customWidth="1"/>
    <col min="11509" max="11509" width="2.5703125" style="1" customWidth="1"/>
    <col min="11510" max="11754" width="9.140625" style="1"/>
    <col min="11755" max="11755" width="2.140625" style="1" customWidth="1"/>
    <col min="11756" max="11756" width="3.5703125" style="1" customWidth="1"/>
    <col min="11757" max="11757" width="33.85546875" style="1" customWidth="1"/>
    <col min="11758" max="11758" width="5.85546875" style="1" customWidth="1"/>
    <col min="11759" max="11759" width="9.140625" style="1"/>
    <col min="11760" max="11760" width="9.85546875" style="1" customWidth="1"/>
    <col min="11761" max="11761" width="9.5703125" style="1" customWidth="1"/>
    <col min="11762" max="11762" width="9.140625" style="1"/>
    <col min="11763" max="11763" width="9" style="1" customWidth="1"/>
    <col min="11764" max="11764" width="9.42578125" style="1" customWidth="1"/>
    <col min="11765" max="11765" width="2.5703125" style="1" customWidth="1"/>
    <col min="11766" max="12010" width="9.140625" style="1"/>
    <col min="12011" max="12011" width="2.140625" style="1" customWidth="1"/>
    <col min="12012" max="12012" width="3.5703125" style="1" customWidth="1"/>
    <col min="12013" max="12013" width="33.85546875" style="1" customWidth="1"/>
    <col min="12014" max="12014" width="5.85546875" style="1" customWidth="1"/>
    <col min="12015" max="12015" width="9.140625" style="1"/>
    <col min="12016" max="12016" width="9.85546875" style="1" customWidth="1"/>
    <col min="12017" max="12017" width="9.5703125" style="1" customWidth="1"/>
    <col min="12018" max="12018" width="9.140625" style="1"/>
    <col min="12019" max="12019" width="9" style="1" customWidth="1"/>
    <col min="12020" max="12020" width="9.42578125" style="1" customWidth="1"/>
    <col min="12021" max="12021" width="2.5703125" style="1" customWidth="1"/>
    <col min="12022" max="12266" width="9.140625" style="1"/>
    <col min="12267" max="12267" width="2.140625" style="1" customWidth="1"/>
    <col min="12268" max="12268" width="3.5703125" style="1" customWidth="1"/>
    <col min="12269" max="12269" width="33.85546875" style="1" customWidth="1"/>
    <col min="12270" max="12270" width="5.85546875" style="1" customWidth="1"/>
    <col min="12271" max="12271" width="9.140625" style="1"/>
    <col min="12272" max="12272" width="9.85546875" style="1" customWidth="1"/>
    <col min="12273" max="12273" width="9.5703125" style="1" customWidth="1"/>
    <col min="12274" max="12274" width="9.140625" style="1"/>
    <col min="12275" max="12275" width="9" style="1" customWidth="1"/>
    <col min="12276" max="12276" width="9.42578125" style="1" customWidth="1"/>
    <col min="12277" max="12277" width="2.5703125" style="1" customWidth="1"/>
    <col min="12278" max="12522" width="9.140625" style="1"/>
    <col min="12523" max="12523" width="2.140625" style="1" customWidth="1"/>
    <col min="12524" max="12524" width="3.5703125" style="1" customWidth="1"/>
    <col min="12525" max="12525" width="33.85546875" style="1" customWidth="1"/>
    <col min="12526" max="12526" width="5.85546875" style="1" customWidth="1"/>
    <col min="12527" max="12527" width="9.140625" style="1"/>
    <col min="12528" max="12528" width="9.85546875" style="1" customWidth="1"/>
    <col min="12529" max="12529" width="9.5703125" style="1" customWidth="1"/>
    <col min="12530" max="12530" width="9.140625" style="1"/>
    <col min="12531" max="12531" width="9" style="1" customWidth="1"/>
    <col min="12532" max="12532" width="9.42578125" style="1" customWidth="1"/>
    <col min="12533" max="12533" width="2.5703125" style="1" customWidth="1"/>
    <col min="12534" max="12778" width="9.140625" style="1"/>
    <col min="12779" max="12779" width="2.140625" style="1" customWidth="1"/>
    <col min="12780" max="12780" width="3.5703125" style="1" customWidth="1"/>
    <col min="12781" max="12781" width="33.85546875" style="1" customWidth="1"/>
    <col min="12782" max="12782" width="5.85546875" style="1" customWidth="1"/>
    <col min="12783" max="12783" width="9.140625" style="1"/>
    <col min="12784" max="12784" width="9.85546875" style="1" customWidth="1"/>
    <col min="12785" max="12785" width="9.5703125" style="1" customWidth="1"/>
    <col min="12786" max="12786" width="9.140625" style="1"/>
    <col min="12787" max="12787" width="9" style="1" customWidth="1"/>
    <col min="12788" max="12788" width="9.42578125" style="1" customWidth="1"/>
    <col min="12789" max="12789" width="2.5703125" style="1" customWidth="1"/>
    <col min="12790" max="13034" width="9.140625" style="1"/>
    <col min="13035" max="13035" width="2.140625" style="1" customWidth="1"/>
    <col min="13036" max="13036" width="3.5703125" style="1" customWidth="1"/>
    <col min="13037" max="13037" width="33.85546875" style="1" customWidth="1"/>
    <col min="13038" max="13038" width="5.85546875" style="1" customWidth="1"/>
    <col min="13039" max="13039" width="9.140625" style="1"/>
    <col min="13040" max="13040" width="9.85546875" style="1" customWidth="1"/>
    <col min="13041" max="13041" width="9.5703125" style="1" customWidth="1"/>
    <col min="13042" max="13042" width="9.140625" style="1"/>
    <col min="13043" max="13043" width="9" style="1" customWidth="1"/>
    <col min="13044" max="13044" width="9.42578125" style="1" customWidth="1"/>
    <col min="13045" max="13045" width="2.5703125" style="1" customWidth="1"/>
    <col min="13046" max="13290" width="9.140625" style="1"/>
    <col min="13291" max="13291" width="2.140625" style="1" customWidth="1"/>
    <col min="13292" max="13292" width="3.5703125" style="1" customWidth="1"/>
    <col min="13293" max="13293" width="33.85546875" style="1" customWidth="1"/>
    <col min="13294" max="13294" width="5.85546875" style="1" customWidth="1"/>
    <col min="13295" max="13295" width="9.140625" style="1"/>
    <col min="13296" max="13296" width="9.85546875" style="1" customWidth="1"/>
    <col min="13297" max="13297" width="9.5703125" style="1" customWidth="1"/>
    <col min="13298" max="13298" width="9.140625" style="1"/>
    <col min="13299" max="13299" width="9" style="1" customWidth="1"/>
    <col min="13300" max="13300" width="9.42578125" style="1" customWidth="1"/>
    <col min="13301" max="13301" width="2.5703125" style="1" customWidth="1"/>
    <col min="13302" max="13546" width="9.140625" style="1"/>
    <col min="13547" max="13547" width="2.140625" style="1" customWidth="1"/>
    <col min="13548" max="13548" width="3.5703125" style="1" customWidth="1"/>
    <col min="13549" max="13549" width="33.85546875" style="1" customWidth="1"/>
    <col min="13550" max="13550" width="5.85546875" style="1" customWidth="1"/>
    <col min="13551" max="13551" width="9.140625" style="1"/>
    <col min="13552" max="13552" width="9.85546875" style="1" customWidth="1"/>
    <col min="13553" max="13553" width="9.5703125" style="1" customWidth="1"/>
    <col min="13554" max="13554" width="9.140625" style="1"/>
    <col min="13555" max="13555" width="9" style="1" customWidth="1"/>
    <col min="13556" max="13556" width="9.42578125" style="1" customWidth="1"/>
    <col min="13557" max="13557" width="2.5703125" style="1" customWidth="1"/>
    <col min="13558" max="13802" width="9.140625" style="1"/>
    <col min="13803" max="13803" width="2.140625" style="1" customWidth="1"/>
    <col min="13804" max="13804" width="3.5703125" style="1" customWidth="1"/>
    <col min="13805" max="13805" width="33.85546875" style="1" customWidth="1"/>
    <col min="13806" max="13806" width="5.85546875" style="1" customWidth="1"/>
    <col min="13807" max="13807" width="9.140625" style="1"/>
    <col min="13808" max="13808" width="9.85546875" style="1" customWidth="1"/>
    <col min="13809" max="13809" width="9.5703125" style="1" customWidth="1"/>
    <col min="13810" max="13810" width="9.140625" style="1"/>
    <col min="13811" max="13811" width="9" style="1" customWidth="1"/>
    <col min="13812" max="13812" width="9.42578125" style="1" customWidth="1"/>
    <col min="13813" max="13813" width="2.5703125" style="1" customWidth="1"/>
    <col min="13814" max="14058" width="9.140625" style="1"/>
    <col min="14059" max="14059" width="2.140625" style="1" customWidth="1"/>
    <col min="14060" max="14060" width="3.5703125" style="1" customWidth="1"/>
    <col min="14061" max="14061" width="33.85546875" style="1" customWidth="1"/>
    <col min="14062" max="14062" width="5.85546875" style="1" customWidth="1"/>
    <col min="14063" max="14063" width="9.140625" style="1"/>
    <col min="14064" max="14064" width="9.85546875" style="1" customWidth="1"/>
    <col min="14065" max="14065" width="9.5703125" style="1" customWidth="1"/>
    <col min="14066" max="14066" width="9.140625" style="1"/>
    <col min="14067" max="14067" width="9" style="1" customWidth="1"/>
    <col min="14068" max="14068" width="9.42578125" style="1" customWidth="1"/>
    <col min="14069" max="14069" width="2.5703125" style="1" customWidth="1"/>
    <col min="14070" max="14314" width="9.140625" style="1"/>
    <col min="14315" max="14315" width="2.140625" style="1" customWidth="1"/>
    <col min="14316" max="14316" width="3.5703125" style="1" customWidth="1"/>
    <col min="14317" max="14317" width="33.85546875" style="1" customWidth="1"/>
    <col min="14318" max="14318" width="5.85546875" style="1" customWidth="1"/>
    <col min="14319" max="14319" width="9.140625" style="1"/>
    <col min="14320" max="14320" width="9.85546875" style="1" customWidth="1"/>
    <col min="14321" max="14321" width="9.5703125" style="1" customWidth="1"/>
    <col min="14322" max="14322" width="9.140625" style="1"/>
    <col min="14323" max="14323" width="9" style="1" customWidth="1"/>
    <col min="14324" max="14324" width="9.42578125" style="1" customWidth="1"/>
    <col min="14325" max="14325" width="2.5703125" style="1" customWidth="1"/>
    <col min="14326" max="14570" width="9.140625" style="1"/>
    <col min="14571" max="14571" width="2.140625" style="1" customWidth="1"/>
    <col min="14572" max="14572" width="3.5703125" style="1" customWidth="1"/>
    <col min="14573" max="14573" width="33.85546875" style="1" customWidth="1"/>
    <col min="14574" max="14574" width="5.85546875" style="1" customWidth="1"/>
    <col min="14575" max="14575" width="9.140625" style="1"/>
    <col min="14576" max="14576" width="9.85546875" style="1" customWidth="1"/>
    <col min="14577" max="14577" width="9.5703125" style="1" customWidth="1"/>
    <col min="14578" max="14578" width="9.140625" style="1"/>
    <col min="14579" max="14579" width="9" style="1" customWidth="1"/>
    <col min="14580" max="14580" width="9.42578125" style="1" customWidth="1"/>
    <col min="14581" max="14581" width="2.5703125" style="1" customWidth="1"/>
    <col min="14582" max="14826" width="9.140625" style="1"/>
    <col min="14827" max="14827" width="2.140625" style="1" customWidth="1"/>
    <col min="14828" max="14828" width="3.5703125" style="1" customWidth="1"/>
    <col min="14829" max="14829" width="33.85546875" style="1" customWidth="1"/>
    <col min="14830" max="14830" width="5.85546875" style="1" customWidth="1"/>
    <col min="14831" max="14831" width="9.140625" style="1"/>
    <col min="14832" max="14832" width="9.85546875" style="1" customWidth="1"/>
    <col min="14833" max="14833" width="9.5703125" style="1" customWidth="1"/>
    <col min="14834" max="14834" width="9.140625" style="1"/>
    <col min="14835" max="14835" width="9" style="1" customWidth="1"/>
    <col min="14836" max="14836" width="9.42578125" style="1" customWidth="1"/>
    <col min="14837" max="14837" width="2.5703125" style="1" customWidth="1"/>
    <col min="14838" max="15082" width="9.140625" style="1"/>
    <col min="15083" max="15083" width="2.140625" style="1" customWidth="1"/>
    <col min="15084" max="15084" width="3.5703125" style="1" customWidth="1"/>
    <col min="15085" max="15085" width="33.85546875" style="1" customWidth="1"/>
    <col min="15086" max="15086" width="5.85546875" style="1" customWidth="1"/>
    <col min="15087" max="15087" width="9.140625" style="1"/>
    <col min="15088" max="15088" width="9.85546875" style="1" customWidth="1"/>
    <col min="15089" max="15089" width="9.5703125" style="1" customWidth="1"/>
    <col min="15090" max="15090" width="9.140625" style="1"/>
    <col min="15091" max="15091" width="9" style="1" customWidth="1"/>
    <col min="15092" max="15092" width="9.42578125" style="1" customWidth="1"/>
    <col min="15093" max="15093" width="2.5703125" style="1" customWidth="1"/>
    <col min="15094" max="15338" width="9.140625" style="1"/>
    <col min="15339" max="15339" width="2.140625" style="1" customWidth="1"/>
    <col min="15340" max="15340" width="3.5703125" style="1" customWidth="1"/>
    <col min="15341" max="15341" width="33.85546875" style="1" customWidth="1"/>
    <col min="15342" max="15342" width="5.85546875" style="1" customWidth="1"/>
    <col min="15343" max="15343" width="9.140625" style="1"/>
    <col min="15344" max="15344" width="9.85546875" style="1" customWidth="1"/>
    <col min="15345" max="15345" width="9.5703125" style="1" customWidth="1"/>
    <col min="15346" max="15346" width="9.140625" style="1"/>
    <col min="15347" max="15347" width="9" style="1" customWidth="1"/>
    <col min="15348" max="15348" width="9.42578125" style="1" customWidth="1"/>
    <col min="15349" max="15349" width="2.5703125" style="1" customWidth="1"/>
    <col min="15350" max="15594" width="9.140625" style="1"/>
    <col min="15595" max="15595" width="2.140625" style="1" customWidth="1"/>
    <col min="15596" max="15596" width="3.5703125" style="1" customWidth="1"/>
    <col min="15597" max="15597" width="33.85546875" style="1" customWidth="1"/>
    <col min="15598" max="15598" width="5.85546875" style="1" customWidth="1"/>
    <col min="15599" max="15599" width="9.140625" style="1"/>
    <col min="15600" max="15600" width="9.85546875" style="1" customWidth="1"/>
    <col min="15601" max="15601" width="9.5703125" style="1" customWidth="1"/>
    <col min="15602" max="15602" width="9.140625" style="1"/>
    <col min="15603" max="15603" width="9" style="1" customWidth="1"/>
    <col min="15604" max="15604" width="9.42578125" style="1" customWidth="1"/>
    <col min="15605" max="15605" width="2.5703125" style="1" customWidth="1"/>
    <col min="15606" max="15850" width="9.140625" style="1"/>
    <col min="15851" max="15851" width="2.140625" style="1" customWidth="1"/>
    <col min="15852" max="15852" width="3.5703125" style="1" customWidth="1"/>
    <col min="15853" max="15853" width="33.85546875" style="1" customWidth="1"/>
    <col min="15854" max="15854" width="5.85546875" style="1" customWidth="1"/>
    <col min="15855" max="15855" width="9.140625" style="1"/>
    <col min="15856" max="15856" width="9.85546875" style="1" customWidth="1"/>
    <col min="15857" max="15857" width="9.5703125" style="1" customWidth="1"/>
    <col min="15858" max="15858" width="9.140625" style="1"/>
    <col min="15859" max="15859" width="9" style="1" customWidth="1"/>
    <col min="15860" max="15860" width="9.42578125" style="1" customWidth="1"/>
    <col min="15861" max="15861" width="2.5703125" style="1" customWidth="1"/>
    <col min="15862" max="16106" width="9.140625" style="1"/>
    <col min="16107" max="16107" width="2.140625" style="1" customWidth="1"/>
    <col min="16108" max="16108" width="3.5703125" style="1" customWidth="1"/>
    <col min="16109" max="16109" width="33.85546875" style="1" customWidth="1"/>
    <col min="16110" max="16110" width="5.85546875" style="1" customWidth="1"/>
    <col min="16111" max="16111" width="9.140625" style="1"/>
    <col min="16112" max="16112" width="9.85546875" style="1" customWidth="1"/>
    <col min="16113" max="16113" width="9.5703125" style="1" customWidth="1"/>
    <col min="16114" max="16114" width="9.140625" style="1"/>
    <col min="16115" max="16115" width="9" style="1" customWidth="1"/>
    <col min="16116" max="16116" width="9.42578125" style="1" customWidth="1"/>
    <col min="16117" max="16117" width="2.5703125" style="1" customWidth="1"/>
    <col min="16118" max="16384" width="9.140625" style="1"/>
  </cols>
  <sheetData>
    <row r="1" spans="1:11" ht="15.75" customHeight="1" x14ac:dyDescent="0.25">
      <c r="A1" s="216" t="s">
        <v>1850</v>
      </c>
      <c r="B1" s="18"/>
      <c r="K1" s="1"/>
    </row>
    <row r="2" spans="1:11" ht="15.75" x14ac:dyDescent="0.25">
      <c r="A2" s="1958" t="s">
        <v>145</v>
      </c>
      <c r="B2" s="1959"/>
      <c r="C2" s="1960"/>
      <c r="D2" s="39"/>
      <c r="K2" s="1"/>
    </row>
    <row r="3" spans="1:11" ht="15" customHeight="1" x14ac:dyDescent="0.2">
      <c r="A3" s="21" t="s">
        <v>146</v>
      </c>
      <c r="K3" s="1"/>
    </row>
    <row r="4" spans="1:11" x14ac:dyDescent="0.2">
      <c r="A4" s="21"/>
    </row>
    <row r="5" spans="1:11" x14ac:dyDescent="0.2">
      <c r="A5" s="8" t="s">
        <v>1851</v>
      </c>
      <c r="J5" s="1356" t="s">
        <v>1852</v>
      </c>
    </row>
    <row r="6" spans="1:11" ht="12.6" customHeight="1" x14ac:dyDescent="0.25">
      <c r="A6" s="2040" t="s">
        <v>1853</v>
      </c>
      <c r="B6" s="2041"/>
      <c r="C6" s="2041"/>
      <c r="D6" s="2041"/>
      <c r="E6" s="2041"/>
      <c r="F6" s="2041"/>
      <c r="G6" s="2041"/>
      <c r="H6" s="2041"/>
      <c r="I6" s="2042"/>
      <c r="J6" s="1356" t="s">
        <v>1854</v>
      </c>
    </row>
    <row r="7" spans="1:11" ht="15" x14ac:dyDescent="0.25">
      <c r="A7" s="1880" t="s">
        <v>1855</v>
      </c>
      <c r="B7" s="2043"/>
      <c r="C7" s="2043"/>
      <c r="D7" s="2043"/>
      <c r="E7" s="2043"/>
      <c r="F7" s="2043"/>
      <c r="G7" s="2043"/>
      <c r="H7" s="2043"/>
      <c r="I7" s="2044"/>
      <c r="J7" s="1313">
        <v>12300</v>
      </c>
    </row>
    <row r="8" spans="1:11" ht="15" x14ac:dyDescent="0.25">
      <c r="A8" s="1880" t="s">
        <v>1856</v>
      </c>
      <c r="B8" s="2043"/>
      <c r="C8" s="2043"/>
      <c r="D8" s="2043"/>
      <c r="E8" s="2043"/>
      <c r="F8" s="2043"/>
      <c r="G8" s="2043"/>
      <c r="H8" s="2043"/>
      <c r="I8" s="2044"/>
      <c r="J8" s="1313">
        <v>12301</v>
      </c>
    </row>
    <row r="9" spans="1:11" x14ac:dyDescent="0.2">
      <c r="A9" s="8" t="s">
        <v>1857</v>
      </c>
      <c r="J9" s="1356" t="s">
        <v>1858</v>
      </c>
      <c r="K9" s="8" t="s">
        <v>125</v>
      </c>
    </row>
    <row r="10" spans="1:11" s="27" customFormat="1" ht="15" x14ac:dyDescent="0.25">
      <c r="A10" s="28"/>
      <c r="B10" s="28"/>
      <c r="J10" s="187"/>
      <c r="K10" s="28"/>
    </row>
    <row r="11" spans="1:11" s="27" customFormat="1" ht="15" x14ac:dyDescent="0.25">
      <c r="A11" s="197" t="s">
        <v>1859</v>
      </c>
      <c r="B11" s="197"/>
      <c r="C11" s="197"/>
      <c r="D11" s="197"/>
      <c r="E11" s="197"/>
      <c r="F11" s="197"/>
      <c r="G11" s="197"/>
      <c r="H11" s="197"/>
      <c r="I11" s="197"/>
      <c r="J11" s="1370" t="s">
        <v>1860</v>
      </c>
      <c r="K11" s="197"/>
    </row>
    <row r="12" spans="1:11" s="27" customFormat="1" ht="12.95" customHeight="1" x14ac:dyDescent="0.25">
      <c r="A12" s="2040" t="s">
        <v>1853</v>
      </c>
      <c r="B12" s="2040"/>
      <c r="C12" s="2040"/>
      <c r="D12" s="2040"/>
      <c r="E12" s="2040"/>
      <c r="F12" s="2040"/>
      <c r="G12" s="2040"/>
      <c r="H12" s="2040"/>
      <c r="I12" s="2045"/>
      <c r="J12" s="1370" t="s">
        <v>1861</v>
      </c>
      <c r="K12" s="197"/>
    </row>
    <row r="13" spans="1:11" s="27" customFormat="1" ht="15" customHeight="1" x14ac:dyDescent="0.25">
      <c r="A13" s="1880" t="s">
        <v>1855</v>
      </c>
      <c r="B13" s="2043"/>
      <c r="C13" s="2043"/>
      <c r="D13" s="2043"/>
      <c r="E13" s="2043"/>
      <c r="F13" s="2043"/>
      <c r="G13" s="2043"/>
      <c r="H13" s="2043"/>
      <c r="I13" s="2044"/>
      <c r="J13" s="1313">
        <v>12302</v>
      </c>
      <c r="K13" s="8"/>
    </row>
    <row r="14" spans="1:11" s="27" customFormat="1" ht="15" customHeight="1" x14ac:dyDescent="0.25">
      <c r="A14" s="1880" t="s">
        <v>1856</v>
      </c>
      <c r="B14" s="2043"/>
      <c r="C14" s="2043"/>
      <c r="D14" s="2043"/>
      <c r="E14" s="2043"/>
      <c r="F14" s="2043"/>
      <c r="G14" s="2043"/>
      <c r="H14" s="2043"/>
      <c r="I14" s="2044"/>
      <c r="J14" s="1313">
        <v>12303</v>
      </c>
      <c r="K14" s="8"/>
    </row>
    <row r="15" spans="1:11" s="27" customFormat="1" ht="15" x14ac:dyDescent="0.25">
      <c r="A15" s="197" t="s">
        <v>1862</v>
      </c>
      <c r="B15" s="197"/>
      <c r="C15" s="197"/>
      <c r="D15" s="197"/>
      <c r="E15" s="197"/>
      <c r="F15" s="197"/>
      <c r="G15" s="197"/>
      <c r="H15" s="197"/>
      <c r="I15" s="198"/>
      <c r="J15" s="1370" t="s">
        <v>1863</v>
      </c>
      <c r="K15" s="197" t="s">
        <v>127</v>
      </c>
    </row>
    <row r="16" spans="1:11" s="27" customFormat="1" ht="15" x14ac:dyDescent="0.25">
      <c r="K16" s="28"/>
    </row>
    <row r="18" spans="1:11" ht="15" x14ac:dyDescent="0.2">
      <c r="A18" s="199" t="s">
        <v>293</v>
      </c>
      <c r="B18" s="199"/>
    </row>
    <row r="19" spans="1:11" x14ac:dyDescent="0.2">
      <c r="A19" s="23"/>
      <c r="B19" s="23"/>
    </row>
    <row r="20" spans="1:11" x14ac:dyDescent="0.2">
      <c r="A20" s="8" t="s">
        <v>1864</v>
      </c>
      <c r="I20" s="4"/>
      <c r="J20" s="1356" t="s">
        <v>1865</v>
      </c>
      <c r="K20" s="31" t="s">
        <v>165</v>
      </c>
    </row>
    <row r="21" spans="1:11" x14ac:dyDescent="0.2">
      <c r="A21" s="8"/>
      <c r="K21" s="31"/>
    </row>
    <row r="22" spans="1:11" x14ac:dyDescent="0.2">
      <c r="A22" s="8" t="s">
        <v>1866</v>
      </c>
      <c r="I22" s="24"/>
      <c r="K22" s="31"/>
    </row>
    <row r="23" spans="1:11" ht="25.5" customHeight="1" x14ac:dyDescent="0.2">
      <c r="A23" s="2046" t="s">
        <v>1867</v>
      </c>
      <c r="B23" s="2046"/>
      <c r="C23" s="2046"/>
      <c r="D23" s="2046"/>
      <c r="E23" s="2046"/>
      <c r="F23" s="2046"/>
      <c r="G23" s="2046"/>
      <c r="H23" s="2046"/>
      <c r="I23" s="2047"/>
      <c r="J23" s="1356" t="s">
        <v>1868</v>
      </c>
      <c r="K23" s="31" t="s">
        <v>169</v>
      </c>
    </row>
    <row r="24" spans="1:11" x14ac:dyDescent="0.2">
      <c r="A24" s="8"/>
      <c r="I24" s="24"/>
      <c r="J24" s="160"/>
    </row>
    <row r="25" spans="1:11" ht="15" x14ac:dyDescent="0.2">
      <c r="A25" s="199" t="s">
        <v>114</v>
      </c>
      <c r="B25" s="199"/>
    </row>
    <row r="26" spans="1:11" x14ac:dyDescent="0.2">
      <c r="A26" s="23"/>
      <c r="B26" s="23"/>
    </row>
    <row r="27" spans="1:11" x14ac:dyDescent="0.2">
      <c r="A27" s="23" t="s">
        <v>1869</v>
      </c>
      <c r="B27" s="23"/>
    </row>
    <row r="28" spans="1:11" x14ac:dyDescent="0.2">
      <c r="A28" s="23"/>
      <c r="B28" s="23"/>
    </row>
    <row r="29" spans="1:11" x14ac:dyDescent="0.2">
      <c r="A29" s="8" t="s">
        <v>1870</v>
      </c>
      <c r="I29" s="83" t="s">
        <v>1871</v>
      </c>
      <c r="J29" s="1356" t="s">
        <v>1872</v>
      </c>
      <c r="K29" s="31" t="s">
        <v>224</v>
      </c>
    </row>
    <row r="30" spans="1:11" x14ac:dyDescent="0.2">
      <c r="I30" s="2"/>
    </row>
    <row r="31" spans="1:11" ht="31.7" customHeight="1" x14ac:dyDescent="0.2">
      <c r="B31" s="2027" t="s">
        <v>1873</v>
      </c>
      <c r="C31" s="2028"/>
      <c r="D31" s="2029"/>
      <c r="E31" s="1358" t="s">
        <v>1874</v>
      </c>
      <c r="F31" s="1358" t="s">
        <v>1875</v>
      </c>
      <c r="G31" s="1358" t="s">
        <v>1876</v>
      </c>
      <c r="H31" s="1358" t="s">
        <v>1877</v>
      </c>
      <c r="I31" s="1358" t="s">
        <v>1878</v>
      </c>
      <c r="J31" s="1358" t="s">
        <v>1879</v>
      </c>
    </row>
    <row r="32" spans="1:11" ht="12.75" customHeight="1" x14ac:dyDescent="0.2">
      <c r="B32" s="2021" t="s">
        <v>1880</v>
      </c>
      <c r="C32" s="200" t="s">
        <v>79</v>
      </c>
      <c r="D32" s="201"/>
      <c r="E32" s="1442">
        <v>7046</v>
      </c>
      <c r="F32" s="1442">
        <v>7059</v>
      </c>
      <c r="G32" s="1442">
        <v>7068</v>
      </c>
      <c r="H32" s="1442">
        <v>7078</v>
      </c>
      <c r="I32" s="1442">
        <v>7112</v>
      </c>
      <c r="J32" s="1442">
        <v>7125</v>
      </c>
    </row>
    <row r="33" spans="2:12" x14ac:dyDescent="0.2">
      <c r="B33" s="2022"/>
      <c r="C33" s="1443" t="s">
        <v>311</v>
      </c>
      <c r="D33" s="1444"/>
      <c r="E33" s="1445" t="s">
        <v>1881</v>
      </c>
      <c r="F33" s="1445" t="s">
        <v>1882</v>
      </c>
      <c r="G33" s="1445" t="s">
        <v>1883</v>
      </c>
      <c r="H33" s="1445" t="s">
        <v>1884</v>
      </c>
      <c r="I33" s="1445" t="s">
        <v>1885</v>
      </c>
      <c r="J33" s="1445" t="s">
        <v>1886</v>
      </c>
    </row>
    <row r="34" spans="2:12" x14ac:dyDescent="0.2">
      <c r="B34" s="2022"/>
      <c r="C34" s="1443" t="s">
        <v>81</v>
      </c>
      <c r="D34" s="1444"/>
      <c r="E34" s="1445" t="s">
        <v>1887</v>
      </c>
      <c r="F34" s="1445" t="s">
        <v>1888</v>
      </c>
      <c r="G34" s="1445" t="s">
        <v>1889</v>
      </c>
      <c r="H34" s="1445" t="s">
        <v>1890</v>
      </c>
      <c r="I34" s="1445" t="s">
        <v>1891</v>
      </c>
      <c r="J34" s="1445" t="s">
        <v>1892</v>
      </c>
      <c r="L34" s="23"/>
    </row>
    <row r="35" spans="2:12" x14ac:dyDescent="0.2">
      <c r="B35" s="2022"/>
      <c r="C35" s="1443" t="s">
        <v>313</v>
      </c>
      <c r="D35" s="1444"/>
      <c r="E35" s="1445">
        <v>7047</v>
      </c>
      <c r="F35" s="1445">
        <v>7060</v>
      </c>
      <c r="G35" s="1445">
        <v>7069</v>
      </c>
      <c r="H35" s="1445">
        <v>7079</v>
      </c>
      <c r="I35" s="1445">
        <v>7113</v>
      </c>
      <c r="J35" s="1445">
        <v>7126</v>
      </c>
    </row>
    <row r="36" spans="2:12" x14ac:dyDescent="0.2">
      <c r="B36" s="2022"/>
      <c r="C36" s="1443" t="s">
        <v>83</v>
      </c>
      <c r="D36" s="1446"/>
      <c r="E36" s="1445" t="s">
        <v>1893</v>
      </c>
      <c r="F36" s="1445" t="s">
        <v>1894</v>
      </c>
      <c r="G36" s="1447"/>
      <c r="H36" s="1447"/>
      <c r="I36" s="1445" t="s">
        <v>1895</v>
      </c>
      <c r="J36" s="1445" t="s">
        <v>1896</v>
      </c>
    </row>
    <row r="37" spans="2:12" x14ac:dyDescent="0.2">
      <c r="B37" s="2022"/>
      <c r="C37" s="1443" t="s">
        <v>1897</v>
      </c>
      <c r="D37" s="1444"/>
      <c r="E37" s="1445" t="s">
        <v>1898</v>
      </c>
      <c r="F37" s="1445" t="s">
        <v>1899</v>
      </c>
      <c r="G37" s="1445" t="s">
        <v>1900</v>
      </c>
      <c r="H37" s="1445" t="s">
        <v>1901</v>
      </c>
      <c r="I37" s="1445" t="s">
        <v>1902</v>
      </c>
      <c r="J37" s="1445" t="s">
        <v>1903</v>
      </c>
    </row>
    <row r="38" spans="2:12" x14ac:dyDescent="0.2">
      <c r="B38" s="2022"/>
      <c r="C38" s="1443" t="s">
        <v>85</v>
      </c>
      <c r="D38" s="1444"/>
      <c r="E38" s="1445">
        <v>7040</v>
      </c>
      <c r="F38" s="1445">
        <v>7053</v>
      </c>
      <c r="G38" s="1445">
        <v>7066</v>
      </c>
      <c r="H38" s="1445">
        <v>7072</v>
      </c>
      <c r="I38" s="1445">
        <v>7106</v>
      </c>
      <c r="J38" s="1445">
        <v>7119</v>
      </c>
    </row>
    <row r="39" spans="2:12" x14ac:dyDescent="0.2">
      <c r="B39" s="2022"/>
      <c r="C39" s="1443" t="s">
        <v>86</v>
      </c>
      <c r="D39" s="1446"/>
      <c r="E39" s="1445" t="s">
        <v>1904</v>
      </c>
      <c r="F39" s="1445" t="s">
        <v>1905</v>
      </c>
      <c r="G39" s="1445" t="s">
        <v>1906</v>
      </c>
      <c r="H39" s="1445" t="s">
        <v>1907</v>
      </c>
      <c r="I39" s="1445" t="s">
        <v>1908</v>
      </c>
      <c r="J39" s="1445" t="s">
        <v>1909</v>
      </c>
    </row>
    <row r="40" spans="2:12" x14ac:dyDescent="0.2">
      <c r="B40" s="2022"/>
      <c r="C40" s="1448" t="s">
        <v>1910</v>
      </c>
      <c r="D40" s="1449"/>
      <c r="E40" s="1442">
        <v>7045</v>
      </c>
      <c r="F40" s="1442">
        <v>7058</v>
      </c>
      <c r="G40" s="1442">
        <v>7067</v>
      </c>
      <c r="H40" s="1442">
        <v>7077</v>
      </c>
      <c r="I40" s="1442">
        <v>7111</v>
      </c>
      <c r="J40" s="1442">
        <v>7124</v>
      </c>
    </row>
    <row r="41" spans="2:12" x14ac:dyDescent="0.2">
      <c r="B41" s="2022"/>
      <c r="C41" s="1443" t="s">
        <v>118</v>
      </c>
      <c r="D41" s="1449"/>
      <c r="E41" s="1442" t="s">
        <v>1911</v>
      </c>
      <c r="F41" s="1442" t="s">
        <v>1912</v>
      </c>
      <c r="G41" s="1442" t="s">
        <v>1913</v>
      </c>
      <c r="H41" s="1442" t="s">
        <v>1914</v>
      </c>
      <c r="I41" s="1442" t="s">
        <v>1915</v>
      </c>
      <c r="J41" s="1442" t="s">
        <v>1916</v>
      </c>
    </row>
    <row r="42" spans="2:12" x14ac:dyDescent="0.2">
      <c r="B42" s="2022"/>
      <c r="C42" s="1443" t="s">
        <v>315</v>
      </c>
      <c r="D42" s="1450"/>
      <c r="E42" s="1445" t="s">
        <v>1917</v>
      </c>
      <c r="F42" s="1445" t="s">
        <v>1918</v>
      </c>
      <c r="G42" s="1447"/>
      <c r="H42" s="1447"/>
      <c r="I42" s="1445" t="s">
        <v>1919</v>
      </c>
      <c r="J42" s="1445" t="s">
        <v>1920</v>
      </c>
    </row>
    <row r="43" spans="2:12" x14ac:dyDescent="0.2">
      <c r="B43" s="2022"/>
      <c r="C43" s="1443" t="s">
        <v>1921</v>
      </c>
      <c r="D43" s="1450"/>
      <c r="E43" s="1445" t="s">
        <v>1922</v>
      </c>
      <c r="F43" s="1445" t="s">
        <v>1923</v>
      </c>
      <c r="G43" s="1447"/>
      <c r="H43" s="1447"/>
      <c r="I43" s="1445" t="s">
        <v>1924</v>
      </c>
      <c r="J43" s="1445" t="s">
        <v>1925</v>
      </c>
    </row>
    <row r="44" spans="2:12" x14ac:dyDescent="0.2">
      <c r="B44" s="2022"/>
      <c r="C44" s="1443" t="s">
        <v>1926</v>
      </c>
      <c r="D44" s="1450"/>
      <c r="E44" s="1445" t="s">
        <v>1927</v>
      </c>
      <c r="F44" s="1445" t="s">
        <v>1928</v>
      </c>
      <c r="G44" s="1447"/>
      <c r="H44" s="1447"/>
      <c r="I44" s="1445" t="s">
        <v>1929</v>
      </c>
      <c r="J44" s="1445" t="s">
        <v>1930</v>
      </c>
    </row>
    <row r="45" spans="2:12" ht="28.5" customHeight="1" x14ac:dyDescent="0.2">
      <c r="B45" s="2022"/>
      <c r="C45" s="2036" t="s">
        <v>318</v>
      </c>
      <c r="D45" s="2037"/>
      <c r="E45" s="1445" t="s">
        <v>1931</v>
      </c>
      <c r="F45" s="1445" t="s">
        <v>1932</v>
      </c>
      <c r="G45" s="1447"/>
      <c r="H45" s="1447"/>
      <c r="I45" s="1445" t="s">
        <v>1933</v>
      </c>
      <c r="J45" s="1445" t="s">
        <v>1934</v>
      </c>
    </row>
    <row r="46" spans="2:12" x14ac:dyDescent="0.2">
      <c r="B46" s="2022"/>
      <c r="C46" s="1443" t="s">
        <v>319</v>
      </c>
      <c r="D46" s="1444"/>
      <c r="E46" s="1445" t="s">
        <v>1935</v>
      </c>
      <c r="F46" s="1445" t="s">
        <v>1936</v>
      </c>
      <c r="G46" s="1447"/>
      <c r="H46" s="1447"/>
      <c r="I46" s="1445" t="s">
        <v>1937</v>
      </c>
      <c r="J46" s="1445" t="s">
        <v>1938</v>
      </c>
    </row>
    <row r="47" spans="2:12" x14ac:dyDescent="0.2">
      <c r="B47" s="2022"/>
      <c r="C47" s="1443" t="s">
        <v>90</v>
      </c>
      <c r="D47" s="1446"/>
      <c r="E47" s="1447"/>
      <c r="F47" s="1447"/>
      <c r="G47" s="1447"/>
      <c r="H47" s="1447"/>
      <c r="I47" s="1447"/>
      <c r="J47" s="1447"/>
    </row>
    <row r="48" spans="2:12" x14ac:dyDescent="0.2">
      <c r="B48" s="2022"/>
      <c r="C48" s="1443" t="s">
        <v>1939</v>
      </c>
      <c r="D48" s="1446"/>
      <c r="E48" s="1445">
        <v>7051</v>
      </c>
      <c r="F48" s="1445">
        <v>7064</v>
      </c>
      <c r="G48" s="1447"/>
      <c r="H48" s="1447"/>
      <c r="I48" s="1445">
        <v>7117</v>
      </c>
      <c r="J48" s="1445">
        <v>7130</v>
      </c>
    </row>
    <row r="49" spans="2:10" x14ac:dyDescent="0.2">
      <c r="B49" s="2022"/>
      <c r="C49" s="1443" t="s">
        <v>321</v>
      </c>
      <c r="D49" s="1446"/>
      <c r="E49" s="1445" t="s">
        <v>1940</v>
      </c>
      <c r="F49" s="1445" t="s">
        <v>1941</v>
      </c>
      <c r="G49" s="1447"/>
      <c r="H49" s="1447"/>
      <c r="I49" s="1445" t="s">
        <v>1942</v>
      </c>
      <c r="J49" s="1445" t="s">
        <v>1943</v>
      </c>
    </row>
    <row r="50" spans="2:10" x14ac:dyDescent="0.2">
      <c r="B50" s="2022"/>
      <c r="C50" s="1443" t="s">
        <v>322</v>
      </c>
      <c r="D50" s="1446"/>
      <c r="E50" s="1445" t="s">
        <v>1944</v>
      </c>
      <c r="F50" s="1445" t="s">
        <v>1945</v>
      </c>
      <c r="G50" s="1447"/>
      <c r="H50" s="1447"/>
      <c r="I50" s="1445" t="s">
        <v>1946</v>
      </c>
      <c r="J50" s="1445" t="s">
        <v>1947</v>
      </c>
    </row>
    <row r="51" spans="2:10" ht="22.5" customHeight="1" x14ac:dyDescent="0.2">
      <c r="B51" s="2022"/>
      <c r="C51" s="2036" t="s">
        <v>323</v>
      </c>
      <c r="D51" s="2037"/>
      <c r="E51" s="1445">
        <v>7052</v>
      </c>
      <c r="F51" s="1445">
        <v>7065</v>
      </c>
      <c r="G51" s="1445">
        <v>7071</v>
      </c>
      <c r="H51" s="1445" t="s">
        <v>1948</v>
      </c>
      <c r="I51" s="1445">
        <v>7118</v>
      </c>
      <c r="J51" s="1445">
        <v>7131</v>
      </c>
    </row>
    <row r="52" spans="2:10" x14ac:dyDescent="0.2">
      <c r="B52" s="2022"/>
      <c r="C52" s="1443" t="s">
        <v>324</v>
      </c>
      <c r="D52" s="1446"/>
      <c r="E52" s="1445" t="s">
        <v>1949</v>
      </c>
      <c r="F52" s="1445" t="s">
        <v>1950</v>
      </c>
      <c r="G52" s="1445" t="s">
        <v>1951</v>
      </c>
      <c r="H52" s="1445" t="s">
        <v>1952</v>
      </c>
      <c r="I52" s="1445" t="s">
        <v>1953</v>
      </c>
      <c r="J52" s="1445" t="s">
        <v>1954</v>
      </c>
    </row>
    <row r="53" spans="2:10" ht="12.75" customHeight="1" x14ac:dyDescent="0.2">
      <c r="B53" s="2022"/>
      <c r="C53" s="1443" t="s">
        <v>96</v>
      </c>
      <c r="D53" s="1451"/>
      <c r="E53" s="1445">
        <v>7050</v>
      </c>
      <c r="F53" s="1445">
        <v>7063</v>
      </c>
      <c r="G53" s="1445">
        <v>7070</v>
      </c>
      <c r="H53" s="1445">
        <v>7080</v>
      </c>
      <c r="I53" s="1445">
        <v>7116</v>
      </c>
      <c r="J53" s="1445">
        <v>7129</v>
      </c>
    </row>
    <row r="54" spans="2:10" ht="21" customHeight="1" x14ac:dyDescent="0.2">
      <c r="B54" s="2022"/>
      <c r="C54" s="2036" t="s">
        <v>1955</v>
      </c>
      <c r="D54" s="2037"/>
      <c r="E54" s="1442">
        <v>7048</v>
      </c>
      <c r="F54" s="1442">
        <v>7061</v>
      </c>
      <c r="G54" s="1447"/>
      <c r="H54" s="1447"/>
      <c r="I54" s="1442">
        <v>7114</v>
      </c>
      <c r="J54" s="1442">
        <v>7127</v>
      </c>
    </row>
    <row r="55" spans="2:10" x14ac:dyDescent="0.2">
      <c r="B55" s="2022"/>
      <c r="C55" s="1443" t="s">
        <v>1956</v>
      </c>
      <c r="D55" s="1446"/>
      <c r="E55" s="1445" t="s">
        <v>1957</v>
      </c>
      <c r="F55" s="1445" t="s">
        <v>1958</v>
      </c>
      <c r="G55" s="1447"/>
      <c r="H55" s="1447"/>
      <c r="I55" s="1445" t="s">
        <v>1959</v>
      </c>
      <c r="J55" s="1445" t="s">
        <v>1960</v>
      </c>
    </row>
    <row r="56" spans="2:10" x14ac:dyDescent="0.2">
      <c r="B56" s="2022"/>
      <c r="C56" s="219" t="s">
        <v>102</v>
      </c>
      <c r="D56" s="1446"/>
      <c r="E56" s="1445" t="s">
        <v>1961</v>
      </c>
      <c r="F56" s="1445" t="s">
        <v>1962</v>
      </c>
      <c r="G56" s="1447"/>
      <c r="H56" s="1447"/>
      <c r="I56" s="1445" t="s">
        <v>1963</v>
      </c>
      <c r="J56" s="1445" t="s">
        <v>1964</v>
      </c>
    </row>
    <row r="57" spans="2:10" x14ac:dyDescent="0.2">
      <c r="B57" s="2022"/>
      <c r="C57" s="1443" t="s">
        <v>385</v>
      </c>
      <c r="D57" s="1446"/>
      <c r="E57" s="1445">
        <v>7049</v>
      </c>
      <c r="F57" s="1445">
        <v>7062</v>
      </c>
      <c r="G57" s="1447"/>
      <c r="H57" s="1447"/>
      <c r="I57" s="1445">
        <v>7115</v>
      </c>
      <c r="J57" s="1445">
        <v>7128</v>
      </c>
    </row>
    <row r="58" spans="2:10" x14ac:dyDescent="0.2">
      <c r="B58" s="2022"/>
      <c r="C58" s="1443" t="s">
        <v>386</v>
      </c>
      <c r="D58" s="1446"/>
      <c r="E58" s="1445" t="s">
        <v>1965</v>
      </c>
      <c r="F58" s="1445" t="s">
        <v>1966</v>
      </c>
      <c r="G58" s="1447"/>
      <c r="H58" s="1447"/>
      <c r="I58" s="1445" t="s">
        <v>1967</v>
      </c>
      <c r="J58" s="1445" t="s">
        <v>1968</v>
      </c>
    </row>
    <row r="59" spans="2:10" x14ac:dyDescent="0.2">
      <c r="B59" s="2022"/>
      <c r="C59" s="1443" t="s">
        <v>104</v>
      </c>
      <c r="D59" s="1446"/>
      <c r="E59" s="1445" t="s">
        <v>1969</v>
      </c>
      <c r="F59" s="1445" t="s">
        <v>1970</v>
      </c>
      <c r="G59" s="1447"/>
      <c r="H59" s="1447"/>
      <c r="I59" s="1445" t="s">
        <v>1971</v>
      </c>
      <c r="J59" s="1445" t="s">
        <v>1972</v>
      </c>
    </row>
    <row r="60" spans="2:10" x14ac:dyDescent="0.2">
      <c r="B60" s="2022"/>
      <c r="C60" s="1443" t="s">
        <v>1973</v>
      </c>
      <c r="D60" s="1446"/>
      <c r="E60" s="1445" t="s">
        <v>1974</v>
      </c>
      <c r="F60" s="1445" t="s">
        <v>1975</v>
      </c>
      <c r="G60" s="1445" t="s">
        <v>1976</v>
      </c>
      <c r="H60" s="1445" t="s">
        <v>1977</v>
      </c>
      <c r="I60" s="1445" t="s">
        <v>1978</v>
      </c>
      <c r="J60" s="1445" t="s">
        <v>1979</v>
      </c>
    </row>
    <row r="61" spans="2:10" x14ac:dyDescent="0.2">
      <c r="B61" s="2022"/>
      <c r="C61" s="1443" t="s">
        <v>331</v>
      </c>
      <c r="D61" s="1446"/>
      <c r="E61" s="1445" t="s">
        <v>1980</v>
      </c>
      <c r="F61" s="1445" t="s">
        <v>1981</v>
      </c>
      <c r="G61" s="1445" t="s">
        <v>1982</v>
      </c>
      <c r="H61" s="1445" t="s">
        <v>1983</v>
      </c>
      <c r="I61" s="1445" t="s">
        <v>1984</v>
      </c>
      <c r="J61" s="1445" t="s">
        <v>1985</v>
      </c>
    </row>
    <row r="62" spans="2:10" x14ac:dyDescent="0.2">
      <c r="B62" s="2022"/>
      <c r="C62" s="1443" t="s">
        <v>332</v>
      </c>
      <c r="D62" s="1446"/>
      <c r="E62" s="1445" t="s">
        <v>1986</v>
      </c>
      <c r="F62" s="1445" t="s">
        <v>1987</v>
      </c>
      <c r="G62" s="1445" t="s">
        <v>1988</v>
      </c>
      <c r="H62" s="1445" t="s">
        <v>1989</v>
      </c>
      <c r="I62" s="1445" t="s">
        <v>1990</v>
      </c>
      <c r="J62" s="1445" t="s">
        <v>1991</v>
      </c>
    </row>
    <row r="63" spans="2:10" ht="12.75" customHeight="1" x14ac:dyDescent="0.2">
      <c r="B63" s="2024" t="s">
        <v>1992</v>
      </c>
      <c r="C63" s="2025"/>
      <c r="D63" s="2026"/>
      <c r="E63" s="1452"/>
      <c r="F63" s="1452"/>
      <c r="G63" s="1452"/>
      <c r="H63" s="1452"/>
      <c r="I63" s="1452"/>
      <c r="J63" s="1452"/>
    </row>
    <row r="64" spans="2:10" ht="27" customHeight="1" x14ac:dyDescent="0.2">
      <c r="B64" s="2038" t="s">
        <v>1993</v>
      </c>
      <c r="C64" s="2039"/>
      <c r="D64" s="2048"/>
      <c r="E64" s="1445" t="s">
        <v>1994</v>
      </c>
      <c r="F64" s="1445" t="s">
        <v>1995</v>
      </c>
      <c r="G64" s="1452"/>
      <c r="H64" s="1452"/>
      <c r="I64" s="1445" t="s">
        <v>1996</v>
      </c>
      <c r="J64" s="1445" t="s">
        <v>1997</v>
      </c>
    </row>
    <row r="65" spans="1:11" ht="27" customHeight="1" x14ac:dyDescent="0.2">
      <c r="B65" s="2038" t="s">
        <v>1998</v>
      </c>
      <c r="C65" s="2039"/>
      <c r="D65" s="1446"/>
      <c r="E65" s="1445" t="s">
        <v>1999</v>
      </c>
      <c r="F65" s="1445" t="s">
        <v>2000</v>
      </c>
      <c r="G65" s="1445" t="s">
        <v>2001</v>
      </c>
      <c r="H65" s="1445" t="s">
        <v>2002</v>
      </c>
      <c r="I65" s="1445" t="s">
        <v>2003</v>
      </c>
      <c r="J65" s="1445" t="s">
        <v>2004</v>
      </c>
    </row>
    <row r="66" spans="1:11" ht="12.75" customHeight="1" x14ac:dyDescent="0.2">
      <c r="B66" s="1453" t="s">
        <v>2005</v>
      </c>
      <c r="C66" s="1454"/>
      <c r="D66" s="1454"/>
      <c r="E66" s="1454"/>
      <c r="F66" s="1454"/>
      <c r="G66" s="1454"/>
      <c r="H66" s="1454"/>
      <c r="I66" s="1455"/>
      <c r="J66" s="1442">
        <v>7132</v>
      </c>
      <c r="K66" s="31" t="s">
        <v>172</v>
      </c>
    </row>
    <row r="67" spans="1:11" x14ac:dyDescent="0.2">
      <c r="I67" s="2"/>
    </row>
    <row r="68" spans="1:11" ht="12.75" customHeight="1" x14ac:dyDescent="0.2">
      <c r="I68" s="2"/>
    </row>
    <row r="69" spans="1:11" ht="15" x14ac:dyDescent="0.2">
      <c r="A69" s="199" t="s">
        <v>2006</v>
      </c>
      <c r="B69" s="199"/>
    </row>
    <row r="70" spans="1:11" ht="15" x14ac:dyDescent="0.2">
      <c r="A70" s="199"/>
      <c r="B70" s="199"/>
    </row>
    <row r="71" spans="1:11" ht="33" customHeight="1" x14ac:dyDescent="0.2">
      <c r="B71" s="2027" t="s">
        <v>2007</v>
      </c>
      <c r="C71" s="2028"/>
      <c r="D71" s="2029"/>
      <c r="E71" s="1358" t="s">
        <v>1874</v>
      </c>
      <c r="F71" s="1358" t="s">
        <v>1875</v>
      </c>
      <c r="G71" s="1358" t="s">
        <v>1876</v>
      </c>
      <c r="H71" s="1358" t="s">
        <v>1877</v>
      </c>
      <c r="I71" s="1358" t="s">
        <v>1878</v>
      </c>
      <c r="J71" s="1358" t="s">
        <v>2008</v>
      </c>
    </row>
    <row r="72" spans="1:11" ht="12.75" customHeight="1" x14ac:dyDescent="0.2">
      <c r="B72" s="2030" t="s">
        <v>1880</v>
      </c>
      <c r="C72" s="327" t="s">
        <v>79</v>
      </c>
      <c r="D72" s="328"/>
      <c r="E72" s="1356" t="s">
        <v>2009</v>
      </c>
      <c r="F72" s="1356" t="s">
        <v>2010</v>
      </c>
      <c r="G72" s="1356" t="s">
        <v>2011</v>
      </c>
      <c r="H72" s="1356" t="s">
        <v>2012</v>
      </c>
      <c r="I72" s="1356" t="s">
        <v>2013</v>
      </c>
      <c r="J72" s="1356" t="s">
        <v>2014</v>
      </c>
    </row>
    <row r="73" spans="1:11" x14ac:dyDescent="0.2">
      <c r="B73" s="2031"/>
      <c r="C73" s="1443" t="s">
        <v>2015</v>
      </c>
      <c r="D73" s="1456"/>
      <c r="E73" s="1445" t="s">
        <v>2016</v>
      </c>
      <c r="F73" s="1445" t="s">
        <v>2017</v>
      </c>
      <c r="G73" s="1445" t="s">
        <v>2018</v>
      </c>
      <c r="H73" s="1445" t="s">
        <v>2019</v>
      </c>
      <c r="I73" s="1445" t="s">
        <v>2020</v>
      </c>
      <c r="J73" s="1445" t="s">
        <v>2021</v>
      </c>
    </row>
    <row r="74" spans="1:11" x14ac:dyDescent="0.2">
      <c r="B74" s="2031"/>
      <c r="C74" s="1443" t="s">
        <v>2022</v>
      </c>
      <c r="D74" s="1456"/>
      <c r="E74" s="1445" t="s">
        <v>2023</v>
      </c>
      <c r="F74" s="1445" t="s">
        <v>2024</v>
      </c>
      <c r="G74" s="1445" t="s">
        <v>2025</v>
      </c>
      <c r="H74" s="1445" t="s">
        <v>2026</v>
      </c>
      <c r="I74" s="1445" t="s">
        <v>2027</v>
      </c>
      <c r="J74" s="1445" t="s">
        <v>2028</v>
      </c>
    </row>
    <row r="75" spans="1:11" x14ac:dyDescent="0.2">
      <c r="B75" s="2031"/>
      <c r="C75" s="1443" t="s">
        <v>313</v>
      </c>
      <c r="D75" s="1456"/>
      <c r="E75" s="1311" t="s">
        <v>2029</v>
      </c>
      <c r="F75" s="1311" t="s">
        <v>2030</v>
      </c>
      <c r="G75" s="1311" t="s">
        <v>2031</v>
      </c>
      <c r="H75" s="1311" t="s">
        <v>2032</v>
      </c>
      <c r="I75" s="1311" t="s">
        <v>2033</v>
      </c>
      <c r="J75" s="1311" t="s">
        <v>2034</v>
      </c>
    </row>
    <row r="76" spans="1:11" x14ac:dyDescent="0.2">
      <c r="B76" s="2031"/>
      <c r="C76" s="1443" t="s">
        <v>83</v>
      </c>
      <c r="D76" s="1456"/>
      <c r="E76" s="1445" t="s">
        <v>2035</v>
      </c>
      <c r="F76" s="1445" t="s">
        <v>2036</v>
      </c>
      <c r="G76" s="1452"/>
      <c r="H76" s="1452"/>
      <c r="I76" s="1445" t="s">
        <v>2037</v>
      </c>
      <c r="J76" s="1445" t="s">
        <v>2038</v>
      </c>
    </row>
    <row r="77" spans="1:11" x14ac:dyDescent="0.2">
      <c r="B77" s="2031"/>
      <c r="C77" s="1443" t="s">
        <v>1897</v>
      </c>
      <c r="D77" s="1456"/>
      <c r="E77" s="1445" t="s">
        <v>2039</v>
      </c>
      <c r="F77" s="1445" t="s">
        <v>2040</v>
      </c>
      <c r="G77" s="1445" t="s">
        <v>2041</v>
      </c>
      <c r="H77" s="1445" t="s">
        <v>2042</v>
      </c>
      <c r="I77" s="1445" t="s">
        <v>2043</v>
      </c>
      <c r="J77" s="1445" t="s">
        <v>2044</v>
      </c>
    </row>
    <row r="78" spans="1:11" x14ac:dyDescent="0.2">
      <c r="B78" s="2031"/>
      <c r="C78" s="1443" t="s">
        <v>85</v>
      </c>
      <c r="D78" s="1456"/>
      <c r="E78" s="1311" t="s">
        <v>2045</v>
      </c>
      <c r="F78" s="1311" t="s">
        <v>2046</v>
      </c>
      <c r="G78" s="1311" t="s">
        <v>2047</v>
      </c>
      <c r="H78" s="1311" t="s">
        <v>2048</v>
      </c>
      <c r="I78" s="1311" t="s">
        <v>2049</v>
      </c>
      <c r="J78" s="1311" t="s">
        <v>2050</v>
      </c>
    </row>
    <row r="79" spans="1:11" x14ac:dyDescent="0.2">
      <c r="B79" s="2031"/>
      <c r="C79" s="1443" t="s">
        <v>86</v>
      </c>
      <c r="D79" s="1456"/>
      <c r="E79" s="1445" t="s">
        <v>2051</v>
      </c>
      <c r="F79" s="1445" t="s">
        <v>2052</v>
      </c>
      <c r="G79" s="1445" t="s">
        <v>2053</v>
      </c>
      <c r="H79" s="1445" t="s">
        <v>2054</v>
      </c>
      <c r="I79" s="1445" t="s">
        <v>2055</v>
      </c>
      <c r="J79" s="1445" t="s">
        <v>2056</v>
      </c>
    </row>
    <row r="80" spans="1:11" x14ac:dyDescent="0.2">
      <c r="B80" s="2031"/>
      <c r="C80" s="1443" t="s">
        <v>2057</v>
      </c>
      <c r="D80" s="1456"/>
      <c r="E80" s="1356" t="s">
        <v>2058</v>
      </c>
      <c r="F80" s="1356" t="s">
        <v>2059</v>
      </c>
      <c r="G80" s="1356" t="s">
        <v>2060</v>
      </c>
      <c r="H80" s="1356" t="s">
        <v>2061</v>
      </c>
      <c r="I80" s="1356" t="s">
        <v>2062</v>
      </c>
      <c r="J80" s="1356" t="s">
        <v>2063</v>
      </c>
    </row>
    <row r="81" spans="2:10" x14ac:dyDescent="0.2">
      <c r="B81" s="2031"/>
      <c r="C81" s="1443" t="s">
        <v>118</v>
      </c>
      <c r="D81" s="1456"/>
      <c r="E81" s="1356" t="s">
        <v>2064</v>
      </c>
      <c r="F81" s="1356" t="s">
        <v>2065</v>
      </c>
      <c r="G81" s="1442" t="s">
        <v>2066</v>
      </c>
      <c r="H81" s="1356" t="s">
        <v>2067</v>
      </c>
      <c r="I81" s="1356" t="s">
        <v>2068</v>
      </c>
      <c r="J81" s="1445" t="s">
        <v>2069</v>
      </c>
    </row>
    <row r="82" spans="2:10" x14ac:dyDescent="0.2">
      <c r="B82" s="2031"/>
      <c r="C82" s="1443" t="s">
        <v>315</v>
      </c>
      <c r="D82" s="1456"/>
      <c r="E82" s="1445" t="s">
        <v>2070</v>
      </c>
      <c r="F82" s="1445" t="s">
        <v>2071</v>
      </c>
      <c r="G82" s="1452"/>
      <c r="H82" s="1452"/>
      <c r="I82" s="1445" t="s">
        <v>2072</v>
      </c>
      <c r="J82" s="1445" t="s">
        <v>2073</v>
      </c>
    </row>
    <row r="83" spans="2:10" x14ac:dyDescent="0.2">
      <c r="B83" s="2031"/>
      <c r="C83" s="1443" t="s">
        <v>316</v>
      </c>
      <c r="D83" s="1456"/>
      <c r="E83" s="1445" t="s">
        <v>2074</v>
      </c>
      <c r="F83" s="1445" t="s">
        <v>2075</v>
      </c>
      <c r="G83" s="1452"/>
      <c r="H83" s="1452"/>
      <c r="I83" s="1445" t="s">
        <v>2076</v>
      </c>
      <c r="J83" s="1445" t="s">
        <v>2077</v>
      </c>
    </row>
    <row r="84" spans="2:10" x14ac:dyDescent="0.2">
      <c r="B84" s="2031"/>
      <c r="C84" s="1443" t="s">
        <v>317</v>
      </c>
      <c r="D84" s="1456"/>
      <c r="E84" s="1445" t="s">
        <v>2078</v>
      </c>
      <c r="F84" s="1445" t="s">
        <v>2079</v>
      </c>
      <c r="G84" s="1452"/>
      <c r="H84" s="1452"/>
      <c r="I84" s="1445" t="s">
        <v>2080</v>
      </c>
      <c r="J84" s="1445" t="s">
        <v>2081</v>
      </c>
    </row>
    <row r="85" spans="2:10" x14ac:dyDescent="0.2">
      <c r="B85" s="2031"/>
      <c r="C85" s="1443" t="s">
        <v>2082</v>
      </c>
      <c r="D85" s="1456"/>
      <c r="E85" s="1445" t="s">
        <v>2083</v>
      </c>
      <c r="F85" s="1445" t="s">
        <v>2084</v>
      </c>
      <c r="G85" s="1452"/>
      <c r="H85" s="1452"/>
      <c r="I85" s="1445" t="s">
        <v>2085</v>
      </c>
      <c r="J85" s="1445" t="s">
        <v>2086</v>
      </c>
    </row>
    <row r="86" spans="2:10" x14ac:dyDescent="0.2">
      <c r="B86" s="2031"/>
      <c r="C86" s="1443" t="s">
        <v>319</v>
      </c>
      <c r="D86" s="1456"/>
      <c r="E86" s="1445" t="s">
        <v>2087</v>
      </c>
      <c r="F86" s="1445" t="s">
        <v>2088</v>
      </c>
      <c r="G86" s="1452"/>
      <c r="H86" s="1452"/>
      <c r="I86" s="1445" t="s">
        <v>2089</v>
      </c>
      <c r="J86" s="1445" t="s">
        <v>2090</v>
      </c>
    </row>
    <row r="87" spans="2:10" x14ac:dyDescent="0.2">
      <c r="B87" s="2031"/>
      <c r="C87" s="1443" t="s">
        <v>90</v>
      </c>
      <c r="D87" s="1456"/>
      <c r="E87" s="1452"/>
      <c r="F87" s="1452"/>
      <c r="G87" s="1452"/>
      <c r="H87" s="1452"/>
      <c r="I87" s="1452"/>
      <c r="J87" s="1452"/>
    </row>
    <row r="88" spans="2:10" x14ac:dyDescent="0.2">
      <c r="B88" s="2031"/>
      <c r="C88" s="1443" t="s">
        <v>2091</v>
      </c>
      <c r="D88" s="1456"/>
      <c r="E88" s="1311" t="s">
        <v>2092</v>
      </c>
      <c r="F88" s="1311" t="s">
        <v>2093</v>
      </c>
      <c r="G88" s="1452"/>
      <c r="H88" s="1452"/>
      <c r="I88" s="1311" t="s">
        <v>2094</v>
      </c>
      <c r="J88" s="1311" t="s">
        <v>2095</v>
      </c>
    </row>
    <row r="89" spans="2:10" x14ac:dyDescent="0.2">
      <c r="B89" s="2031"/>
      <c r="C89" s="1443" t="s">
        <v>92</v>
      </c>
      <c r="D89" s="1456"/>
      <c r="E89" s="1445" t="s">
        <v>2096</v>
      </c>
      <c r="F89" s="1445" t="s">
        <v>2097</v>
      </c>
      <c r="G89" s="1452"/>
      <c r="H89" s="1452"/>
      <c r="I89" s="1445" t="s">
        <v>2098</v>
      </c>
      <c r="J89" s="1445" t="s">
        <v>2099</v>
      </c>
    </row>
    <row r="90" spans="2:10" x14ac:dyDescent="0.2">
      <c r="B90" s="2031"/>
      <c r="C90" s="1443" t="s">
        <v>93</v>
      </c>
      <c r="D90" s="1456"/>
      <c r="E90" s="1445" t="s">
        <v>2100</v>
      </c>
      <c r="F90" s="1445" t="s">
        <v>2101</v>
      </c>
      <c r="G90" s="1452"/>
      <c r="H90" s="1452"/>
      <c r="I90" s="1445" t="s">
        <v>2102</v>
      </c>
      <c r="J90" s="1445" t="s">
        <v>2103</v>
      </c>
    </row>
    <row r="91" spans="2:10" x14ac:dyDescent="0.2">
      <c r="B91" s="2031"/>
      <c r="C91" s="1443" t="s">
        <v>2104</v>
      </c>
      <c r="D91" s="1456"/>
      <c r="E91" s="1311" t="s">
        <v>2105</v>
      </c>
      <c r="F91" s="1311" t="s">
        <v>2106</v>
      </c>
      <c r="G91" s="1311" t="s">
        <v>2107</v>
      </c>
      <c r="H91" s="1311" t="s">
        <v>2108</v>
      </c>
      <c r="I91" s="1311" t="s">
        <v>2109</v>
      </c>
      <c r="J91" s="1311" t="s">
        <v>2110</v>
      </c>
    </row>
    <row r="92" spans="2:10" x14ac:dyDescent="0.2">
      <c r="B92" s="2031"/>
      <c r="C92" s="1443" t="s">
        <v>95</v>
      </c>
      <c r="D92" s="1457"/>
      <c r="E92" s="1445" t="s">
        <v>2111</v>
      </c>
      <c r="F92" s="1445" t="s">
        <v>2112</v>
      </c>
      <c r="G92" s="1445" t="s">
        <v>2113</v>
      </c>
      <c r="H92" s="1445" t="s">
        <v>2114</v>
      </c>
      <c r="I92" s="1445" t="s">
        <v>2115</v>
      </c>
      <c r="J92" s="1445" t="s">
        <v>2116</v>
      </c>
    </row>
    <row r="93" spans="2:10" ht="12.75" customHeight="1" x14ac:dyDescent="0.2">
      <c r="B93" s="2031"/>
      <c r="C93" s="1443" t="s">
        <v>96</v>
      </c>
      <c r="D93" s="1458"/>
      <c r="E93" s="1311" t="s">
        <v>2117</v>
      </c>
      <c r="F93" s="1311" t="s">
        <v>2118</v>
      </c>
      <c r="G93" s="1311" t="s">
        <v>2119</v>
      </c>
      <c r="H93" s="1311" t="s">
        <v>2120</v>
      </c>
      <c r="I93" s="1311" t="s">
        <v>2121</v>
      </c>
      <c r="J93" s="1311" t="s">
        <v>2122</v>
      </c>
    </row>
    <row r="94" spans="2:10" ht="21" customHeight="1" x14ac:dyDescent="0.2">
      <c r="B94" s="2031"/>
      <c r="C94" s="2036" t="s">
        <v>1955</v>
      </c>
      <c r="D94" s="2037"/>
      <c r="E94" s="1356" t="s">
        <v>2123</v>
      </c>
      <c r="F94" s="1356" t="s">
        <v>2124</v>
      </c>
      <c r="G94" s="1452"/>
      <c r="H94" s="1452"/>
      <c r="I94" s="1356" t="s">
        <v>2125</v>
      </c>
      <c r="J94" s="1356" t="s">
        <v>2126</v>
      </c>
    </row>
    <row r="95" spans="2:10" x14ac:dyDescent="0.2">
      <c r="B95" s="2031"/>
      <c r="C95" s="1443" t="s">
        <v>1956</v>
      </c>
      <c r="D95" s="1451"/>
      <c r="E95" s="1445" t="s">
        <v>2127</v>
      </c>
      <c r="F95" s="1445" t="s">
        <v>2128</v>
      </c>
      <c r="G95" s="1452"/>
      <c r="H95" s="1452"/>
      <c r="I95" s="1445" t="s">
        <v>2129</v>
      </c>
      <c r="J95" s="1445" t="s">
        <v>2130</v>
      </c>
    </row>
    <row r="96" spans="2:10" x14ac:dyDescent="0.2">
      <c r="B96" s="2031"/>
      <c r="C96" s="1443" t="s">
        <v>102</v>
      </c>
      <c r="D96" s="1446"/>
      <c r="E96" s="1445" t="s">
        <v>2131</v>
      </c>
      <c r="F96" s="1445" t="s">
        <v>2132</v>
      </c>
      <c r="G96" s="1452"/>
      <c r="H96" s="1452"/>
      <c r="I96" s="1445" t="s">
        <v>2133</v>
      </c>
      <c r="J96" s="1445" t="s">
        <v>2134</v>
      </c>
    </row>
    <row r="97" spans="1:11" x14ac:dyDescent="0.2">
      <c r="B97" s="2031"/>
      <c r="C97" s="1443" t="s">
        <v>385</v>
      </c>
      <c r="D97" s="1459"/>
      <c r="E97" s="1311" t="s">
        <v>2135</v>
      </c>
      <c r="F97" s="1311" t="s">
        <v>2136</v>
      </c>
      <c r="G97" s="1452"/>
      <c r="H97" s="1452"/>
      <c r="I97" s="1311" t="s">
        <v>2137</v>
      </c>
      <c r="J97" s="1311" t="s">
        <v>2138</v>
      </c>
    </row>
    <row r="98" spans="1:11" x14ac:dyDescent="0.2">
      <c r="B98" s="2031"/>
      <c r="C98" s="1443" t="s">
        <v>386</v>
      </c>
      <c r="D98" s="1460"/>
      <c r="E98" s="1445" t="s">
        <v>2139</v>
      </c>
      <c r="F98" s="1445" t="s">
        <v>2140</v>
      </c>
      <c r="G98" s="1452"/>
      <c r="H98" s="1452"/>
      <c r="I98" s="1445" t="s">
        <v>2141</v>
      </c>
      <c r="J98" s="1445" t="s">
        <v>2142</v>
      </c>
    </row>
    <row r="99" spans="1:11" x14ac:dyDescent="0.2">
      <c r="B99" s="2031"/>
      <c r="C99" s="1443" t="s">
        <v>104</v>
      </c>
      <c r="D99" s="1446"/>
      <c r="E99" s="1445" t="s">
        <v>2143</v>
      </c>
      <c r="F99" s="1445" t="s">
        <v>2144</v>
      </c>
      <c r="G99" s="1452"/>
      <c r="H99" s="1452"/>
      <c r="I99" s="1445" t="s">
        <v>2145</v>
      </c>
      <c r="J99" s="1445" t="s">
        <v>2146</v>
      </c>
    </row>
    <row r="100" spans="1:11" x14ac:dyDescent="0.2">
      <c r="B100" s="2031"/>
      <c r="C100" s="1443" t="s">
        <v>1973</v>
      </c>
      <c r="D100" s="1446"/>
      <c r="E100" s="1445" t="s">
        <v>2147</v>
      </c>
      <c r="F100" s="1445" t="s">
        <v>2148</v>
      </c>
      <c r="G100" s="1445" t="s">
        <v>2149</v>
      </c>
      <c r="H100" s="1445" t="s">
        <v>2150</v>
      </c>
      <c r="I100" s="1445" t="s">
        <v>2151</v>
      </c>
      <c r="J100" s="1445" t="s">
        <v>2152</v>
      </c>
    </row>
    <row r="101" spans="1:11" x14ac:dyDescent="0.2">
      <c r="B101" s="2031"/>
      <c r="C101" s="1443" t="s">
        <v>331</v>
      </c>
      <c r="D101" s="1446"/>
      <c r="E101" s="1445" t="s">
        <v>2153</v>
      </c>
      <c r="F101" s="1445" t="s">
        <v>2154</v>
      </c>
      <c r="G101" s="1445" t="s">
        <v>2155</v>
      </c>
      <c r="H101" s="1445" t="s">
        <v>2156</v>
      </c>
      <c r="I101" s="1445" t="s">
        <v>2157</v>
      </c>
      <c r="J101" s="1445" t="s">
        <v>2158</v>
      </c>
    </row>
    <row r="102" spans="1:11" x14ac:dyDescent="0.2">
      <c r="B102" s="2032"/>
      <c r="C102" s="1443" t="s">
        <v>332</v>
      </c>
      <c r="D102" s="1446"/>
      <c r="E102" s="1445" t="s">
        <v>2159</v>
      </c>
      <c r="F102" s="1445" t="s">
        <v>2160</v>
      </c>
      <c r="G102" s="1445" t="s">
        <v>2161</v>
      </c>
      <c r="H102" s="1445" t="s">
        <v>2162</v>
      </c>
      <c r="I102" s="1445" t="s">
        <v>2163</v>
      </c>
      <c r="J102" s="1445" t="s">
        <v>2164</v>
      </c>
    </row>
    <row r="103" spans="1:11" x14ac:dyDescent="0.2">
      <c r="B103" s="1461" t="s">
        <v>113</v>
      </c>
      <c r="C103" s="1462"/>
      <c r="D103" s="1463"/>
      <c r="E103" s="1452"/>
      <c r="F103" s="1452"/>
      <c r="G103" s="1452"/>
      <c r="H103" s="1452"/>
      <c r="I103" s="1452"/>
      <c r="J103" s="1452"/>
    </row>
    <row r="104" spans="1:11" x14ac:dyDescent="0.2">
      <c r="B104" s="2024" t="s">
        <v>2165</v>
      </c>
      <c r="C104" s="2025"/>
      <c r="D104" s="2026"/>
      <c r="E104" s="1452"/>
      <c r="F104" s="1452"/>
      <c r="G104" s="1452"/>
      <c r="H104" s="1452"/>
      <c r="I104" s="1452"/>
      <c r="J104" s="1452"/>
    </row>
    <row r="105" spans="1:11" ht="15" customHeight="1" x14ac:dyDescent="0.2">
      <c r="B105" s="2033" t="s">
        <v>1998</v>
      </c>
      <c r="C105" s="2034"/>
      <c r="D105" s="1446"/>
      <c r="E105" s="1445" t="s">
        <v>2166</v>
      </c>
      <c r="F105" s="1445" t="s">
        <v>2167</v>
      </c>
      <c r="G105" s="1445" t="s">
        <v>2168</v>
      </c>
      <c r="H105" s="1445" t="s">
        <v>2169</v>
      </c>
      <c r="I105" s="1445" t="s">
        <v>2170</v>
      </c>
      <c r="J105" s="1445" t="s">
        <v>2171</v>
      </c>
    </row>
    <row r="106" spans="1:11" ht="12.75" customHeight="1" x14ac:dyDescent="0.2">
      <c r="B106" s="1464" t="s">
        <v>2172</v>
      </c>
      <c r="C106" s="1465"/>
      <c r="D106" s="1465"/>
      <c r="E106" s="1454"/>
      <c r="F106" s="1454"/>
      <c r="G106" s="1454"/>
      <c r="H106" s="1454"/>
      <c r="I106" s="1455"/>
      <c r="J106" s="1356" t="s">
        <v>2173</v>
      </c>
      <c r="K106" s="8" t="s">
        <v>227</v>
      </c>
    </row>
    <row r="107" spans="1:11" ht="6.75" customHeight="1" x14ac:dyDescent="0.2">
      <c r="J107" s="1454"/>
    </row>
    <row r="108" spans="1:11" ht="25.5" customHeight="1" x14ac:dyDescent="0.2">
      <c r="A108" s="2035" t="s">
        <v>2174</v>
      </c>
      <c r="B108" s="2035"/>
      <c r="C108" s="2035"/>
      <c r="D108" s="2035"/>
      <c r="E108" s="933"/>
      <c r="F108" s="933"/>
      <c r="G108" s="933"/>
      <c r="I108" s="24" t="str">
        <f>CONCATENATE(K29," + ",$K$106)</f>
        <v>G + H</v>
      </c>
      <c r="J108" s="1356" t="s">
        <v>2175</v>
      </c>
      <c r="K108" s="8" t="s">
        <v>230</v>
      </c>
    </row>
    <row r="110" spans="1:11" ht="15" x14ac:dyDescent="0.2">
      <c r="A110" s="199" t="s">
        <v>2176</v>
      </c>
      <c r="B110" s="199"/>
    </row>
    <row r="112" spans="1:11" x14ac:dyDescent="0.2">
      <c r="A112" s="23" t="s">
        <v>2177</v>
      </c>
    </row>
    <row r="114" spans="2:10" ht="34.700000000000003" customHeight="1" x14ac:dyDescent="0.2">
      <c r="B114" s="2027" t="s">
        <v>2178</v>
      </c>
      <c r="C114" s="2028"/>
      <c r="D114" s="2029"/>
      <c r="E114" s="1358" t="s">
        <v>1874</v>
      </c>
      <c r="F114" s="1358" t="s">
        <v>1875</v>
      </c>
      <c r="G114" s="1358" t="s">
        <v>1876</v>
      </c>
      <c r="H114" s="1358" t="s">
        <v>1877</v>
      </c>
      <c r="I114" s="1358" t="s">
        <v>1878</v>
      </c>
      <c r="J114" s="1358" t="s">
        <v>2179</v>
      </c>
    </row>
    <row r="115" spans="2:10" ht="12.75" customHeight="1" x14ac:dyDescent="0.2">
      <c r="B115" s="2021" t="s">
        <v>1880</v>
      </c>
      <c r="C115" s="327" t="s">
        <v>79</v>
      </c>
      <c r="D115" s="328"/>
      <c r="E115" s="1311" t="s">
        <v>2180</v>
      </c>
      <c r="F115" s="1311" t="s">
        <v>2181</v>
      </c>
      <c r="G115" s="1311" t="s">
        <v>2182</v>
      </c>
      <c r="H115" s="1311" t="s">
        <v>2183</v>
      </c>
      <c r="I115" s="1311" t="s">
        <v>2184</v>
      </c>
      <c r="J115" s="1311" t="s">
        <v>2185</v>
      </c>
    </row>
    <row r="116" spans="2:10" x14ac:dyDescent="0.2">
      <c r="B116" s="2022"/>
      <c r="C116" s="1443" t="s">
        <v>2015</v>
      </c>
      <c r="D116" s="1456"/>
      <c r="E116" s="1445" t="s">
        <v>2186</v>
      </c>
      <c r="F116" s="1445" t="s">
        <v>2187</v>
      </c>
      <c r="G116" s="1445" t="s">
        <v>2188</v>
      </c>
      <c r="H116" s="1445" t="s">
        <v>2189</v>
      </c>
      <c r="I116" s="1445" t="s">
        <v>2190</v>
      </c>
      <c r="J116" s="1445" t="s">
        <v>2191</v>
      </c>
    </row>
    <row r="117" spans="2:10" x14ac:dyDescent="0.2">
      <c r="B117" s="2022"/>
      <c r="C117" s="1443" t="s">
        <v>2022</v>
      </c>
      <c r="D117" s="1456"/>
      <c r="E117" s="1445" t="s">
        <v>2192</v>
      </c>
      <c r="F117" s="1445" t="s">
        <v>2193</v>
      </c>
      <c r="G117" s="1445" t="s">
        <v>2194</v>
      </c>
      <c r="H117" s="1445" t="s">
        <v>2195</v>
      </c>
      <c r="I117" s="1445" t="s">
        <v>2196</v>
      </c>
      <c r="J117" s="1445" t="s">
        <v>2197</v>
      </c>
    </row>
    <row r="118" spans="2:10" x14ac:dyDescent="0.2">
      <c r="B118" s="2022"/>
      <c r="C118" s="1443" t="s">
        <v>313</v>
      </c>
      <c r="D118" s="1456"/>
      <c r="E118" s="1311" t="s">
        <v>2198</v>
      </c>
      <c r="F118" s="1311" t="s">
        <v>2199</v>
      </c>
      <c r="G118" s="1311" t="s">
        <v>2200</v>
      </c>
      <c r="H118" s="1311" t="s">
        <v>2201</v>
      </c>
      <c r="I118" s="1311" t="s">
        <v>2202</v>
      </c>
      <c r="J118" s="1311" t="s">
        <v>2203</v>
      </c>
    </row>
    <row r="119" spans="2:10" x14ac:dyDescent="0.2">
      <c r="B119" s="2022"/>
      <c r="C119" s="1443" t="s">
        <v>83</v>
      </c>
      <c r="D119" s="1456"/>
      <c r="E119" s="1445" t="s">
        <v>2204</v>
      </c>
      <c r="F119" s="1445" t="s">
        <v>2205</v>
      </c>
      <c r="G119" s="1452"/>
      <c r="H119" s="1452"/>
      <c r="I119" s="1445" t="s">
        <v>2206</v>
      </c>
      <c r="J119" s="1445" t="s">
        <v>2207</v>
      </c>
    </row>
    <row r="120" spans="2:10" x14ac:dyDescent="0.2">
      <c r="B120" s="2022"/>
      <c r="C120" s="1443" t="s">
        <v>1897</v>
      </c>
      <c r="D120" s="1456"/>
      <c r="E120" s="1445" t="s">
        <v>2208</v>
      </c>
      <c r="F120" s="1445" t="s">
        <v>2209</v>
      </c>
      <c r="G120" s="1445" t="s">
        <v>2210</v>
      </c>
      <c r="H120" s="1445" t="s">
        <v>2211</v>
      </c>
      <c r="I120" s="1445" t="s">
        <v>2212</v>
      </c>
      <c r="J120" s="1445" t="s">
        <v>2213</v>
      </c>
    </row>
    <row r="121" spans="2:10" ht="12.6" customHeight="1" x14ac:dyDescent="0.2">
      <c r="B121" s="2022"/>
      <c r="C121" s="1443" t="s">
        <v>2214</v>
      </c>
      <c r="D121" s="1456"/>
      <c r="E121" s="1311" t="s">
        <v>2215</v>
      </c>
      <c r="F121" s="1311" t="s">
        <v>2216</v>
      </c>
      <c r="G121" s="1311" t="s">
        <v>2217</v>
      </c>
      <c r="H121" s="1311" t="s">
        <v>2218</v>
      </c>
      <c r="I121" s="1311" t="s">
        <v>2219</v>
      </c>
      <c r="J121" s="1311" t="s">
        <v>2220</v>
      </c>
    </row>
    <row r="122" spans="2:10" x14ac:dyDescent="0.2">
      <c r="B122" s="2022"/>
      <c r="C122" s="1443" t="s">
        <v>86</v>
      </c>
      <c r="D122" s="1456"/>
      <c r="E122" s="1445" t="s">
        <v>2221</v>
      </c>
      <c r="F122" s="1445" t="s">
        <v>2222</v>
      </c>
      <c r="G122" s="1445" t="s">
        <v>2223</v>
      </c>
      <c r="H122" s="1445" t="s">
        <v>2224</v>
      </c>
      <c r="I122" s="1445" t="s">
        <v>2225</v>
      </c>
      <c r="J122" s="1445" t="s">
        <v>2226</v>
      </c>
    </row>
    <row r="123" spans="2:10" x14ac:dyDescent="0.2">
      <c r="B123" s="2022"/>
      <c r="C123" s="1443" t="s">
        <v>2057</v>
      </c>
      <c r="D123" s="1456"/>
      <c r="E123" s="1356" t="s">
        <v>2227</v>
      </c>
      <c r="F123" s="1356" t="s">
        <v>2228</v>
      </c>
      <c r="G123" s="1356" t="s">
        <v>2229</v>
      </c>
      <c r="H123" s="1356" t="s">
        <v>2230</v>
      </c>
      <c r="I123" s="1356" t="s">
        <v>2231</v>
      </c>
      <c r="J123" s="1356" t="s">
        <v>2232</v>
      </c>
    </row>
    <row r="124" spans="2:10" x14ac:dyDescent="0.2">
      <c r="B124" s="2022"/>
      <c r="C124" s="1443" t="s">
        <v>118</v>
      </c>
      <c r="D124" s="1456"/>
      <c r="E124" s="1356" t="s">
        <v>2233</v>
      </c>
      <c r="F124" s="1356" t="s">
        <v>2234</v>
      </c>
      <c r="G124" s="1442" t="s">
        <v>2235</v>
      </c>
      <c r="H124" s="1356" t="s">
        <v>2236</v>
      </c>
      <c r="I124" s="1356" t="s">
        <v>2237</v>
      </c>
      <c r="J124" s="1356" t="s">
        <v>2238</v>
      </c>
    </row>
    <row r="125" spans="2:10" x14ac:dyDescent="0.2">
      <c r="B125" s="2022"/>
      <c r="C125" s="1443" t="s">
        <v>315</v>
      </c>
      <c r="D125" s="1456"/>
      <c r="E125" s="1445" t="s">
        <v>2239</v>
      </c>
      <c r="F125" s="1445" t="s">
        <v>2240</v>
      </c>
      <c r="G125" s="1452"/>
      <c r="H125" s="1452"/>
      <c r="I125" s="1445" t="s">
        <v>2241</v>
      </c>
      <c r="J125" s="1445" t="s">
        <v>2242</v>
      </c>
    </row>
    <row r="126" spans="2:10" ht="13.5" customHeight="1" x14ac:dyDescent="0.2">
      <c r="B126" s="2022"/>
      <c r="C126" s="1443" t="s">
        <v>316</v>
      </c>
      <c r="D126" s="1456"/>
      <c r="E126" s="1445" t="s">
        <v>2243</v>
      </c>
      <c r="F126" s="1445" t="s">
        <v>2244</v>
      </c>
      <c r="G126" s="1452"/>
      <c r="H126" s="1452"/>
      <c r="I126" s="1445" t="s">
        <v>2245</v>
      </c>
      <c r="J126" s="1445" t="s">
        <v>2246</v>
      </c>
    </row>
    <row r="127" spans="2:10" ht="13.5" customHeight="1" x14ac:dyDescent="0.2">
      <c r="B127" s="2022"/>
      <c r="C127" s="1443" t="s">
        <v>317</v>
      </c>
      <c r="D127" s="1456"/>
      <c r="E127" s="1445" t="s">
        <v>2247</v>
      </c>
      <c r="F127" s="1445" t="s">
        <v>2248</v>
      </c>
      <c r="G127" s="1452"/>
      <c r="H127" s="1452"/>
      <c r="I127" s="1445" t="s">
        <v>2249</v>
      </c>
      <c r="J127" s="1445" t="s">
        <v>2250</v>
      </c>
    </row>
    <row r="128" spans="2:10" ht="13.5" customHeight="1" x14ac:dyDescent="0.2">
      <c r="B128" s="2022"/>
      <c r="C128" s="1443" t="s">
        <v>2082</v>
      </c>
      <c r="D128" s="1456"/>
      <c r="E128" s="1445" t="s">
        <v>2251</v>
      </c>
      <c r="F128" s="1445" t="s">
        <v>2252</v>
      </c>
      <c r="G128" s="1452"/>
      <c r="H128" s="1452"/>
      <c r="I128" s="1445" t="s">
        <v>2253</v>
      </c>
      <c r="J128" s="1445" t="s">
        <v>2254</v>
      </c>
    </row>
    <row r="129" spans="2:11" ht="13.5" customHeight="1" x14ac:dyDescent="0.2">
      <c r="B129" s="2022"/>
      <c r="C129" s="1443" t="s">
        <v>319</v>
      </c>
      <c r="D129" s="1456"/>
      <c r="E129" s="1445" t="s">
        <v>2255</v>
      </c>
      <c r="F129" s="1445" t="s">
        <v>2256</v>
      </c>
      <c r="G129" s="1452"/>
      <c r="H129" s="1452"/>
      <c r="I129" s="1445" t="s">
        <v>2257</v>
      </c>
      <c r="J129" s="1445" t="s">
        <v>2258</v>
      </c>
    </row>
    <row r="130" spans="2:11" ht="13.5" customHeight="1" x14ac:dyDescent="0.2">
      <c r="B130" s="2022"/>
      <c r="C130" s="1443" t="s">
        <v>2259</v>
      </c>
      <c r="D130" s="1456"/>
      <c r="E130" s="1452"/>
      <c r="F130" s="1452"/>
      <c r="G130" s="1452"/>
      <c r="H130" s="1452"/>
      <c r="I130" s="1452"/>
      <c r="J130" s="1452"/>
    </row>
    <row r="131" spans="2:11" ht="13.5" customHeight="1" x14ac:dyDescent="0.2">
      <c r="B131" s="2022"/>
      <c r="C131" s="1443" t="s">
        <v>91</v>
      </c>
      <c r="D131" s="1456"/>
      <c r="E131" s="1311" t="s">
        <v>2260</v>
      </c>
      <c r="F131" s="1311" t="s">
        <v>2261</v>
      </c>
      <c r="G131" s="1452"/>
      <c r="H131" s="1452"/>
      <c r="I131" s="1311" t="s">
        <v>2262</v>
      </c>
      <c r="J131" s="1311" t="s">
        <v>2263</v>
      </c>
    </row>
    <row r="132" spans="2:11" ht="13.5" customHeight="1" x14ac:dyDescent="0.2">
      <c r="B132" s="2022"/>
      <c r="C132" s="1443" t="s">
        <v>92</v>
      </c>
      <c r="D132" s="1456"/>
      <c r="E132" s="1445" t="s">
        <v>2264</v>
      </c>
      <c r="F132" s="1445" t="s">
        <v>2265</v>
      </c>
      <c r="G132" s="1452"/>
      <c r="H132" s="1452"/>
      <c r="I132" s="1445" t="s">
        <v>2266</v>
      </c>
      <c r="J132" s="1445" t="s">
        <v>2267</v>
      </c>
    </row>
    <row r="133" spans="2:11" ht="13.5" customHeight="1" x14ac:dyDescent="0.2">
      <c r="B133" s="2022"/>
      <c r="C133" s="1443" t="s">
        <v>93</v>
      </c>
      <c r="D133" s="1456"/>
      <c r="E133" s="1445" t="s">
        <v>2268</v>
      </c>
      <c r="F133" s="1445" t="s">
        <v>2269</v>
      </c>
      <c r="G133" s="1452"/>
      <c r="H133" s="1452"/>
      <c r="I133" s="1445" t="s">
        <v>2270</v>
      </c>
      <c r="J133" s="1445" t="s">
        <v>2271</v>
      </c>
    </row>
    <row r="134" spans="2:11" ht="13.5" customHeight="1" x14ac:dyDescent="0.2">
      <c r="B134" s="2022"/>
      <c r="C134" s="1443" t="s">
        <v>2104</v>
      </c>
      <c r="D134" s="1456"/>
      <c r="E134" s="1311" t="s">
        <v>2272</v>
      </c>
      <c r="F134" s="1311" t="s">
        <v>2273</v>
      </c>
      <c r="G134" s="1311" t="s">
        <v>2274</v>
      </c>
      <c r="H134" s="1311" t="s">
        <v>2275</v>
      </c>
      <c r="I134" s="1311" t="s">
        <v>2276</v>
      </c>
      <c r="J134" s="1311" t="s">
        <v>2277</v>
      </c>
    </row>
    <row r="135" spans="2:11" x14ac:dyDescent="0.2">
      <c r="B135" s="2022"/>
      <c r="C135" s="1443" t="s">
        <v>95</v>
      </c>
      <c r="D135" s="1457"/>
      <c r="E135" s="1445" t="s">
        <v>2278</v>
      </c>
      <c r="F135" s="1445" t="s">
        <v>2279</v>
      </c>
      <c r="G135" s="1445" t="s">
        <v>2280</v>
      </c>
      <c r="H135" s="1445" t="s">
        <v>2281</v>
      </c>
      <c r="I135" s="1445" t="s">
        <v>2282</v>
      </c>
      <c r="J135" s="1445" t="s">
        <v>2283</v>
      </c>
    </row>
    <row r="136" spans="2:11" x14ac:dyDescent="0.2">
      <c r="B136" s="2022"/>
      <c r="C136" s="219" t="s">
        <v>96</v>
      </c>
      <c r="D136" s="1458"/>
      <c r="E136" s="1311" t="s">
        <v>2284</v>
      </c>
      <c r="F136" s="1311" t="s">
        <v>2285</v>
      </c>
      <c r="G136" s="1311" t="s">
        <v>2286</v>
      </c>
      <c r="H136" s="1311" t="s">
        <v>2287</v>
      </c>
      <c r="I136" s="1311" t="s">
        <v>2288</v>
      </c>
      <c r="J136" s="1311" t="s">
        <v>2289</v>
      </c>
    </row>
    <row r="137" spans="2:11" ht="21" customHeight="1" x14ac:dyDescent="0.2">
      <c r="B137" s="2022"/>
      <c r="C137" s="2036" t="s">
        <v>1955</v>
      </c>
      <c r="D137" s="2037"/>
      <c r="E137" s="1311" t="s">
        <v>2290</v>
      </c>
      <c r="F137" s="1311" t="s">
        <v>2291</v>
      </c>
      <c r="G137" s="1452"/>
      <c r="H137" s="1452"/>
      <c r="I137" s="1311" t="s">
        <v>2292</v>
      </c>
      <c r="J137" s="1311" t="s">
        <v>2293</v>
      </c>
    </row>
    <row r="138" spans="2:11" x14ac:dyDescent="0.2">
      <c r="B138" s="2022"/>
      <c r="C138" s="1443" t="s">
        <v>1956</v>
      </c>
      <c r="D138" s="1451"/>
      <c r="E138" s="1445" t="s">
        <v>2294</v>
      </c>
      <c r="F138" s="1445" t="s">
        <v>2295</v>
      </c>
      <c r="G138" s="1452"/>
      <c r="H138" s="1452"/>
      <c r="I138" s="1445" t="s">
        <v>2296</v>
      </c>
      <c r="J138" s="1445" t="s">
        <v>2297</v>
      </c>
      <c r="K138" s="7"/>
    </row>
    <row r="139" spans="2:11" x14ac:dyDescent="0.2">
      <c r="B139" s="2022"/>
      <c r="C139" s="219" t="s">
        <v>102</v>
      </c>
      <c r="D139" s="1446"/>
      <c r="E139" s="1445" t="s">
        <v>2298</v>
      </c>
      <c r="F139" s="1445" t="s">
        <v>2299</v>
      </c>
      <c r="G139" s="1452"/>
      <c r="H139" s="1452"/>
      <c r="I139" s="1445" t="s">
        <v>2300</v>
      </c>
      <c r="J139" s="1445" t="s">
        <v>2301</v>
      </c>
    </row>
    <row r="140" spans="2:11" x14ac:dyDescent="0.2">
      <c r="B140" s="2022"/>
      <c r="C140" s="1443" t="s">
        <v>385</v>
      </c>
      <c r="D140" s="1446"/>
      <c r="E140" s="1311" t="s">
        <v>2302</v>
      </c>
      <c r="F140" s="1311" t="s">
        <v>2303</v>
      </c>
      <c r="G140" s="1452"/>
      <c r="H140" s="1452"/>
      <c r="I140" s="1311" t="s">
        <v>2304</v>
      </c>
      <c r="J140" s="1311" t="s">
        <v>2305</v>
      </c>
      <c r="K140" s="31"/>
    </row>
    <row r="141" spans="2:11" ht="12.75" customHeight="1" x14ac:dyDescent="0.2">
      <c r="B141" s="2022"/>
      <c r="C141" s="1443" t="s">
        <v>386</v>
      </c>
      <c r="D141" s="1446"/>
      <c r="E141" s="1445" t="s">
        <v>2306</v>
      </c>
      <c r="F141" s="1445" t="s">
        <v>2307</v>
      </c>
      <c r="G141" s="1452"/>
      <c r="H141" s="1452"/>
      <c r="I141" s="1445" t="s">
        <v>2308</v>
      </c>
      <c r="J141" s="1445" t="s">
        <v>2309</v>
      </c>
      <c r="K141" s="7"/>
    </row>
    <row r="142" spans="2:11" x14ac:dyDescent="0.2">
      <c r="B142" s="2022"/>
      <c r="C142" s="1443" t="s">
        <v>104</v>
      </c>
      <c r="D142" s="1446"/>
      <c r="E142" s="1445" t="s">
        <v>2310</v>
      </c>
      <c r="F142" s="1445" t="s">
        <v>2311</v>
      </c>
      <c r="G142" s="1452"/>
      <c r="H142" s="1452"/>
      <c r="I142" s="1445" t="s">
        <v>2312</v>
      </c>
      <c r="J142" s="1445" t="s">
        <v>2313</v>
      </c>
    </row>
    <row r="143" spans="2:11" ht="12.75" customHeight="1" x14ac:dyDescent="0.2">
      <c r="B143" s="2022"/>
      <c r="C143" s="1443" t="s">
        <v>1973</v>
      </c>
      <c r="D143" s="1446"/>
      <c r="E143" s="1445" t="s">
        <v>2314</v>
      </c>
      <c r="F143" s="1445" t="s">
        <v>2315</v>
      </c>
      <c r="G143" s="1445" t="s">
        <v>2316</v>
      </c>
      <c r="H143" s="1445" t="s">
        <v>2317</v>
      </c>
      <c r="I143" s="1445" t="s">
        <v>2318</v>
      </c>
      <c r="J143" s="1445" t="s">
        <v>2319</v>
      </c>
    </row>
    <row r="144" spans="2:11" ht="12.75" customHeight="1" x14ac:dyDescent="0.2">
      <c r="B144" s="2022"/>
      <c r="C144" s="1443" t="s">
        <v>331</v>
      </c>
      <c r="D144" s="1446"/>
      <c r="E144" s="1445" t="s">
        <v>2320</v>
      </c>
      <c r="F144" s="1445" t="s">
        <v>2321</v>
      </c>
      <c r="G144" s="1445" t="s">
        <v>2322</v>
      </c>
      <c r="H144" s="1445" t="s">
        <v>2323</v>
      </c>
      <c r="I144" s="1445" t="s">
        <v>2324</v>
      </c>
      <c r="J144" s="1445" t="s">
        <v>2325</v>
      </c>
    </row>
    <row r="145" spans="1:11" ht="12.75" customHeight="1" x14ac:dyDescent="0.2">
      <c r="B145" s="2023"/>
      <c r="C145" s="1443" t="s">
        <v>332</v>
      </c>
      <c r="D145" s="1446"/>
      <c r="E145" s="1445" t="s">
        <v>2326</v>
      </c>
      <c r="F145" s="1445" t="s">
        <v>2327</v>
      </c>
      <c r="G145" s="1445" t="s">
        <v>2328</v>
      </c>
      <c r="H145" s="1445" t="s">
        <v>2329</v>
      </c>
      <c r="I145" s="1445" t="s">
        <v>2330</v>
      </c>
      <c r="J145" s="1445" t="s">
        <v>2331</v>
      </c>
    </row>
    <row r="146" spans="1:11" ht="12.75" customHeight="1" x14ac:dyDescent="0.2">
      <c r="B146" s="1461" t="s">
        <v>113</v>
      </c>
      <c r="C146" s="1462"/>
      <c r="D146" s="1463"/>
      <c r="E146" s="1466"/>
      <c r="F146" s="1467"/>
      <c r="G146" s="1468"/>
      <c r="H146" s="1468"/>
      <c r="I146" s="1468"/>
      <c r="J146" s="1468"/>
    </row>
    <row r="147" spans="1:11" ht="12.75" customHeight="1" x14ac:dyDescent="0.2">
      <c r="B147" s="2024" t="s">
        <v>2332</v>
      </c>
      <c r="C147" s="2025"/>
      <c r="D147" s="2026"/>
      <c r="E147" s="1468"/>
      <c r="F147" s="1468"/>
      <c r="G147" s="1468"/>
      <c r="H147" s="1468"/>
      <c r="I147" s="1468"/>
      <c r="J147" s="1468"/>
    </row>
    <row r="148" spans="1:11" x14ac:dyDescent="0.2">
      <c r="A148" s="23" t="s">
        <v>2333</v>
      </c>
      <c r="B148" s="23"/>
      <c r="C148" s="1469"/>
      <c r="D148" s="1469"/>
      <c r="E148" s="1469"/>
      <c r="F148" s="1469"/>
      <c r="G148" s="1469"/>
      <c r="H148" s="1469"/>
      <c r="I148" s="1470"/>
      <c r="J148" s="1356" t="s">
        <v>2334</v>
      </c>
      <c r="K148" s="8" t="s">
        <v>233</v>
      </c>
    </row>
    <row r="150" spans="1:11" x14ac:dyDescent="0.2">
      <c r="A150" s="8" t="s">
        <v>2335</v>
      </c>
      <c r="I150" s="24" t="str">
        <f>CONCATENATE($K$108," - ",$K$148)</f>
        <v>I - J</v>
      </c>
      <c r="J150" s="1356" t="s">
        <v>2336</v>
      </c>
      <c r="K150" s="8" t="s">
        <v>236</v>
      </c>
    </row>
    <row r="151" spans="1:11" ht="6" customHeight="1" x14ac:dyDescent="0.2">
      <c r="A151" s="8"/>
    </row>
    <row r="152" spans="1:11" x14ac:dyDescent="0.2">
      <c r="A152" s="194" t="s">
        <v>2337</v>
      </c>
      <c r="B152" s="202"/>
    </row>
    <row r="153" spans="1:11" x14ac:dyDescent="0.2">
      <c r="A153" s="8" t="s">
        <v>2338</v>
      </c>
    </row>
    <row r="154" spans="1:11" x14ac:dyDescent="0.2">
      <c r="A154" s="31" t="s">
        <v>2339</v>
      </c>
      <c r="B154" s="82"/>
      <c r="C154" s="82"/>
      <c r="D154" s="82"/>
      <c r="E154" s="82"/>
      <c r="J154" s="1356" t="s">
        <v>2340</v>
      </c>
      <c r="K154" s="8" t="s">
        <v>365</v>
      </c>
    </row>
    <row r="155" spans="1:11" ht="12.75" customHeight="1" x14ac:dyDescent="0.2">
      <c r="A155" s="8"/>
    </row>
    <row r="156" spans="1:11" x14ac:dyDescent="0.2">
      <c r="A156" s="194" t="s">
        <v>2341</v>
      </c>
      <c r="B156" s="202"/>
      <c r="I156" s="24"/>
    </row>
    <row r="157" spans="1:11" x14ac:dyDescent="0.2">
      <c r="A157" s="8" t="s">
        <v>2342</v>
      </c>
      <c r="B157" s="933"/>
      <c r="C157" s="933"/>
      <c r="D157" s="933"/>
      <c r="E157" s="933"/>
      <c r="F157" s="933"/>
      <c r="G157" s="933"/>
      <c r="I157" s="24" t="str">
        <f>CONCATENATE("-1 x ",$K$150)</f>
        <v>-1 x K</v>
      </c>
      <c r="J157" s="1356" t="s">
        <v>2343</v>
      </c>
      <c r="K157" s="8" t="s">
        <v>368</v>
      </c>
    </row>
    <row r="158" spans="1:11" x14ac:dyDescent="0.2">
      <c r="I158" s="24"/>
    </row>
    <row r="159" spans="1:11" x14ac:dyDescent="0.2">
      <c r="A159" s="13"/>
    </row>
  </sheetData>
  <mergeCells count="26">
    <mergeCell ref="B65:C65"/>
    <mergeCell ref="A2:C2"/>
    <mergeCell ref="A6:I6"/>
    <mergeCell ref="A7:I7"/>
    <mergeCell ref="A8:I8"/>
    <mergeCell ref="A12:I12"/>
    <mergeCell ref="A13:I13"/>
    <mergeCell ref="A23:I23"/>
    <mergeCell ref="C45:D45"/>
    <mergeCell ref="C51:D51"/>
    <mergeCell ref="A14:I14"/>
    <mergeCell ref="B31:D31"/>
    <mergeCell ref="B32:B62"/>
    <mergeCell ref="B63:D63"/>
    <mergeCell ref="B64:D64"/>
    <mergeCell ref="C54:D54"/>
    <mergeCell ref="B115:B145"/>
    <mergeCell ref="B147:D147"/>
    <mergeCell ref="B71:D71"/>
    <mergeCell ref="B72:B102"/>
    <mergeCell ref="B104:D104"/>
    <mergeCell ref="B105:C105"/>
    <mergeCell ref="A108:D108"/>
    <mergeCell ref="B114:D114"/>
    <mergeCell ref="C94:D94"/>
    <mergeCell ref="C137:D137"/>
  </mergeCells>
  <hyperlinks>
    <hyperlink ref="A2:C2" location="'Liste tableaux'!A1" display="Retour à la liste des tableaux" xr:uid="{50879041-1AE3-43C6-AC8F-FDC6BB4BF35F}"/>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F074C-0876-4312-A5AF-E0E28E967F50}">
  <sheetPr codeName="Feuil18"/>
  <dimension ref="A1:Z120"/>
  <sheetViews>
    <sheetView showGridLines="0" workbookViewId="0">
      <selection activeCell="A2" sqref="A2:E2"/>
    </sheetView>
  </sheetViews>
  <sheetFormatPr defaultColWidth="9.140625" defaultRowHeight="15" x14ac:dyDescent="0.25"/>
  <cols>
    <col min="1" max="1" width="61.5703125" customWidth="1"/>
    <col min="3" max="3" width="4.42578125" customWidth="1"/>
    <col min="5" max="5" width="4.5703125" customWidth="1"/>
    <col min="7" max="7" width="4.42578125" customWidth="1"/>
    <col min="9" max="9" width="5.42578125" customWidth="1"/>
    <col min="10" max="10" width="9.140625" customWidth="1"/>
    <col min="11" max="11" width="6.140625" customWidth="1"/>
    <col min="13" max="13" width="4" customWidth="1"/>
    <col min="15" max="15" width="2.85546875" customWidth="1"/>
    <col min="17" max="17" width="2.140625" customWidth="1"/>
    <col min="19" max="19" width="3" customWidth="1"/>
    <col min="21" max="21" width="3.85546875" customWidth="1"/>
    <col min="23" max="23" width="2.140625" customWidth="1"/>
    <col min="24" max="24" width="7.42578125" customWidth="1"/>
  </cols>
  <sheetData>
    <row r="1" spans="1:26" ht="15.75" x14ac:dyDescent="0.25">
      <c r="A1" s="1052" t="s">
        <v>2344</v>
      </c>
      <c r="B1" s="1155"/>
      <c r="C1" s="1155"/>
      <c r="D1" s="1155"/>
      <c r="E1" s="1155"/>
      <c r="F1" s="1155"/>
      <c r="G1" s="1155"/>
      <c r="H1" s="1155"/>
      <c r="I1" s="1155"/>
      <c r="J1" s="1155"/>
      <c r="K1" s="1155"/>
      <c r="L1" s="1155"/>
      <c r="M1" s="1155"/>
      <c r="N1" s="1155"/>
      <c r="O1" s="12"/>
      <c r="P1" s="12"/>
      <c r="Q1" s="12"/>
      <c r="R1" s="12"/>
      <c r="S1" s="12"/>
      <c r="T1" s="12"/>
      <c r="U1" s="12"/>
      <c r="V1" s="12"/>
      <c r="W1" s="12"/>
      <c r="X1" s="12"/>
      <c r="Y1" s="203">
        <v>43</v>
      </c>
    </row>
    <row r="2" spans="1:26" x14ac:dyDescent="0.25">
      <c r="A2" s="1867" t="s">
        <v>145</v>
      </c>
      <c r="B2" s="1868"/>
      <c r="C2" s="1868"/>
      <c r="D2" s="1868"/>
      <c r="E2" s="1869"/>
      <c r="F2" s="204"/>
      <c r="G2" s="204"/>
      <c r="H2" s="204"/>
      <c r="I2" s="204"/>
      <c r="J2" s="204"/>
      <c r="K2" s="204"/>
      <c r="L2" s="204"/>
      <c r="M2" s="204"/>
      <c r="N2" s="204"/>
      <c r="O2" s="12"/>
      <c r="P2" s="12"/>
      <c r="Q2" s="12"/>
      <c r="R2" s="12"/>
      <c r="S2" s="12"/>
      <c r="T2" s="12"/>
      <c r="U2" s="12"/>
      <c r="V2" s="12"/>
      <c r="W2" s="12"/>
      <c r="X2" s="12"/>
      <c r="Y2" s="12"/>
    </row>
    <row r="3" spans="1:26" ht="12" customHeight="1" x14ac:dyDescent="0.25">
      <c r="A3" s="181" t="s">
        <v>146</v>
      </c>
      <c r="B3" s="803"/>
      <c r="C3" s="803"/>
      <c r="D3" s="82"/>
      <c r="E3" s="82"/>
      <c r="F3" s="82"/>
      <c r="G3" s="82"/>
      <c r="H3" s="301"/>
      <c r="I3" s="88"/>
      <c r="J3" s="181"/>
      <c r="K3" s="181"/>
      <c r="L3" s="181"/>
      <c r="M3" s="181"/>
      <c r="N3" s="33"/>
      <c r="O3" s="12"/>
      <c r="P3" s="12"/>
      <c r="Q3" s="12"/>
      <c r="R3" s="12"/>
      <c r="S3" s="12"/>
      <c r="T3" s="12"/>
      <c r="U3" s="12"/>
      <c r="V3" s="12"/>
      <c r="W3" s="12"/>
      <c r="X3" s="12"/>
      <c r="Y3" s="12"/>
    </row>
    <row r="4" spans="1:26" x14ac:dyDescent="0.25">
      <c r="A4" s="78" t="s">
        <v>2345</v>
      </c>
      <c r="B4" s="31"/>
      <c r="C4" s="31"/>
      <c r="D4" s="31"/>
      <c r="E4" s="31"/>
      <c r="F4" s="31"/>
      <c r="G4" s="31"/>
      <c r="H4" s="31"/>
      <c r="I4" s="31"/>
      <c r="J4" s="31"/>
      <c r="K4" s="31"/>
      <c r="L4" s="31"/>
      <c r="M4" s="78"/>
      <c r="N4" s="16"/>
      <c r="O4" s="16"/>
      <c r="P4" s="48"/>
      <c r="Q4" s="48"/>
      <c r="R4" s="48"/>
      <c r="S4" s="48"/>
      <c r="T4" s="48"/>
      <c r="U4" s="48"/>
      <c r="V4" s="48"/>
      <c r="W4" s="48"/>
      <c r="X4" s="16"/>
      <c r="Y4" s="16"/>
    </row>
    <row r="5" spans="1:26" x14ac:dyDescent="0.25">
      <c r="A5" s="1471"/>
      <c r="B5" s="1328"/>
      <c r="C5" s="1328"/>
      <c r="D5" s="1328"/>
      <c r="E5" s="1328"/>
      <c r="F5" s="1472" t="s">
        <v>2346</v>
      </c>
      <c r="G5" s="1328"/>
      <c r="H5" s="1473"/>
      <c r="I5" s="1328"/>
      <c r="J5" s="1474"/>
      <c r="K5" s="1474"/>
      <c r="L5" s="1474"/>
      <c r="M5" s="1475"/>
      <c r="N5" s="29"/>
      <c r="O5" s="16"/>
      <c r="P5" s="29"/>
      <c r="Q5" s="29"/>
      <c r="R5" s="29"/>
      <c r="S5" s="16"/>
      <c r="T5" s="29"/>
      <c r="U5" s="29"/>
      <c r="V5" s="29"/>
      <c r="W5" s="29"/>
      <c r="X5" s="206"/>
      <c r="Y5" s="16"/>
      <c r="Z5" s="1"/>
    </row>
    <row r="6" spans="1:26" x14ac:dyDescent="0.25">
      <c r="A6" s="230"/>
      <c r="B6" s="1435" t="s">
        <v>2347</v>
      </c>
      <c r="C6" s="182"/>
      <c r="D6" s="1435" t="s">
        <v>2348</v>
      </c>
      <c r="E6" s="182"/>
      <c r="F6" s="1435" t="s">
        <v>2349</v>
      </c>
      <c r="G6" s="31"/>
      <c r="H6" s="302"/>
      <c r="I6" s="31"/>
      <c r="J6" s="31"/>
      <c r="K6" s="31"/>
      <c r="L6" s="31"/>
      <c r="M6" s="303"/>
      <c r="N6" s="207"/>
      <c r="O6" s="16"/>
      <c r="P6" s="1156"/>
      <c r="Q6" s="16"/>
      <c r="R6" s="1156" t="s">
        <v>2350</v>
      </c>
      <c r="S6" s="16"/>
      <c r="T6" s="1156"/>
      <c r="U6" s="1156"/>
      <c r="V6" s="1156"/>
      <c r="W6" s="1156"/>
      <c r="X6" s="16"/>
      <c r="Y6" s="16"/>
      <c r="Z6" s="1"/>
    </row>
    <row r="7" spans="1:26" x14ac:dyDescent="0.25">
      <c r="A7" s="230"/>
      <c r="B7" s="31"/>
      <c r="C7" s="31"/>
      <c r="D7" s="31"/>
      <c r="E7" s="31"/>
      <c r="F7" s="31"/>
      <c r="G7" s="31"/>
      <c r="H7" s="31"/>
      <c r="I7" s="31"/>
      <c r="J7" s="31"/>
      <c r="K7" s="31"/>
      <c r="L7" s="31"/>
      <c r="M7" s="303"/>
      <c r="N7" s="16"/>
      <c r="O7" s="16"/>
      <c r="P7" s="16"/>
      <c r="Q7" s="16"/>
      <c r="R7" s="16"/>
      <c r="S7" s="16"/>
      <c r="T7" s="16"/>
      <c r="U7" s="16"/>
      <c r="V7" s="16"/>
      <c r="W7" s="16"/>
      <c r="X7" s="1157"/>
      <c r="Y7" s="1157"/>
      <c r="Z7" s="195"/>
    </row>
    <row r="8" spans="1:26" ht="9.6" customHeight="1" x14ac:dyDescent="0.25">
      <c r="A8" s="230"/>
      <c r="B8" s="31"/>
      <c r="C8" s="31"/>
      <c r="D8" s="31"/>
      <c r="E8" s="31"/>
      <c r="F8" s="31"/>
      <c r="G8" s="31"/>
      <c r="H8" s="31"/>
      <c r="I8" s="219"/>
      <c r="J8" s="31"/>
      <c r="K8" s="31"/>
      <c r="L8" s="31"/>
      <c r="M8" s="303"/>
      <c r="N8" s="16"/>
      <c r="O8" s="16"/>
      <c r="P8" s="16"/>
      <c r="Q8" s="16"/>
      <c r="R8" s="16" t="s">
        <v>2350</v>
      </c>
      <c r="S8" s="16"/>
      <c r="T8" s="29"/>
      <c r="U8" s="29"/>
      <c r="V8" s="29"/>
      <c r="W8" s="29"/>
      <c r="X8" s="1156"/>
      <c r="Y8" s="16"/>
      <c r="Z8" s="195"/>
    </row>
    <row r="9" spans="1:26" x14ac:dyDescent="0.25">
      <c r="A9" s="304" t="s">
        <v>2351</v>
      </c>
      <c r="B9" s="1476">
        <v>13000</v>
      </c>
      <c r="C9" s="31"/>
      <c r="D9" s="1476">
        <v>13001</v>
      </c>
      <c r="E9" s="31"/>
      <c r="F9" s="1476">
        <v>13002</v>
      </c>
      <c r="G9" s="305"/>
      <c r="H9" s="31"/>
      <c r="I9" s="306" t="s">
        <v>125</v>
      </c>
      <c r="J9" s="219"/>
      <c r="K9" s="219"/>
      <c r="L9" s="219"/>
      <c r="M9" s="1158"/>
      <c r="N9" s="16"/>
      <c r="O9" s="16"/>
      <c r="P9" s="16"/>
      <c r="Q9" s="16"/>
      <c r="R9" s="16"/>
      <c r="S9" s="16"/>
      <c r="T9" s="16"/>
      <c r="U9" s="16"/>
      <c r="V9" s="16"/>
      <c r="W9" s="16"/>
      <c r="X9" s="16"/>
      <c r="Y9" s="16"/>
    </row>
    <row r="10" spans="1:26" ht="9.6" customHeight="1" x14ac:dyDescent="0.25">
      <c r="A10" s="230"/>
      <c r="B10" s="31"/>
      <c r="C10" s="31"/>
      <c r="D10" s="31"/>
      <c r="E10" s="31"/>
      <c r="F10" s="31"/>
      <c r="G10" s="31"/>
      <c r="H10" s="31"/>
      <c r="I10" s="31"/>
      <c r="J10" s="219"/>
      <c r="K10" s="31"/>
      <c r="L10" s="31"/>
      <c r="M10" s="303"/>
      <c r="N10" s="16"/>
      <c r="O10" s="16"/>
      <c r="P10" s="16"/>
      <c r="Q10" s="16"/>
      <c r="R10" s="16"/>
      <c r="S10" s="16"/>
      <c r="T10" s="16"/>
      <c r="U10" s="16"/>
      <c r="V10" s="16"/>
      <c r="W10" s="16"/>
      <c r="X10" s="16"/>
      <c r="Y10" s="16"/>
    </row>
    <row r="11" spans="1:26" x14ac:dyDescent="0.25">
      <c r="A11" s="304" t="s">
        <v>2352</v>
      </c>
      <c r="B11" s="1476">
        <v>13003</v>
      </c>
      <c r="C11" s="31"/>
      <c r="D11" s="1476">
        <v>13004</v>
      </c>
      <c r="E11" s="31"/>
      <c r="F11" s="1476">
        <v>13005</v>
      </c>
      <c r="G11" s="305"/>
      <c r="H11" s="31"/>
      <c r="I11" s="306" t="s">
        <v>127</v>
      </c>
      <c r="J11" s="219"/>
      <c r="K11" s="306"/>
      <c r="L11" s="306"/>
      <c r="M11" s="303"/>
      <c r="N11" s="16"/>
      <c r="O11" s="16"/>
      <c r="P11" s="16"/>
      <c r="Q11" s="16"/>
      <c r="R11" s="16"/>
      <c r="S11" s="16"/>
      <c r="T11" s="16"/>
      <c r="U11" s="16"/>
      <c r="V11" s="16"/>
      <c r="W11" s="16"/>
      <c r="X11" s="16"/>
      <c r="Y11" s="16"/>
    </row>
    <row r="12" spans="1:26" ht="9.6" customHeight="1" x14ac:dyDescent="0.25">
      <c r="A12" s="1159"/>
      <c r="B12" s="305"/>
      <c r="C12" s="31"/>
      <c r="D12" s="305"/>
      <c r="E12" s="31"/>
      <c r="F12" s="305"/>
      <c r="G12" s="305"/>
      <c r="H12" s="305"/>
      <c r="I12" s="306"/>
      <c r="J12" s="219"/>
      <c r="K12" s="31"/>
      <c r="L12" s="31"/>
      <c r="M12" s="303"/>
      <c r="N12" s="16"/>
      <c r="O12" s="16"/>
      <c r="P12" s="16"/>
      <c r="Q12" s="16"/>
      <c r="R12" s="16" t="s">
        <v>2350</v>
      </c>
      <c r="S12" s="16"/>
      <c r="T12" s="16"/>
      <c r="U12" s="16"/>
      <c r="V12" s="16"/>
      <c r="W12" s="16"/>
      <c r="X12" s="16"/>
      <c r="Y12" s="16"/>
    </row>
    <row r="13" spans="1:26" ht="9.6" customHeight="1" x14ac:dyDescent="0.25">
      <c r="A13" s="1159" t="s">
        <v>2353</v>
      </c>
      <c r="B13" s="1476">
        <v>13006</v>
      </c>
      <c r="C13" s="31"/>
      <c r="D13" s="1476">
        <v>13007</v>
      </c>
      <c r="E13" s="31"/>
      <c r="F13" s="1476">
        <v>13008</v>
      </c>
      <c r="G13" s="305"/>
      <c r="H13" s="31"/>
      <c r="I13" s="306" t="s">
        <v>165</v>
      </c>
      <c r="J13" s="219"/>
      <c r="K13" s="78"/>
      <c r="L13" s="78"/>
      <c r="M13" s="1160"/>
      <c r="N13" s="16"/>
      <c r="O13" s="29"/>
      <c r="P13" s="16"/>
      <c r="Q13" s="16"/>
      <c r="R13" s="16"/>
      <c r="S13" s="16"/>
      <c r="T13" s="16"/>
      <c r="U13" s="16"/>
      <c r="V13" s="16"/>
      <c r="W13" s="16"/>
      <c r="X13" s="16"/>
      <c r="Y13" s="16"/>
    </row>
    <row r="14" spans="1:26" ht="9.6" customHeight="1" x14ac:dyDescent="0.25">
      <c r="A14" s="1159"/>
      <c r="B14" s="305"/>
      <c r="C14" s="31"/>
      <c r="D14" s="305"/>
      <c r="E14" s="31"/>
      <c r="F14" s="305"/>
      <c r="G14" s="305"/>
      <c r="H14" s="305"/>
      <c r="I14" s="306"/>
      <c r="J14" s="31"/>
      <c r="K14" s="31"/>
      <c r="L14" s="31"/>
      <c r="M14" s="303"/>
      <c r="N14" s="29"/>
      <c r="O14" s="29"/>
      <c r="P14" s="16"/>
      <c r="Q14" s="16"/>
      <c r="R14" s="16"/>
      <c r="S14" s="16"/>
      <c r="T14" s="16"/>
      <c r="U14" s="16"/>
      <c r="V14" s="16"/>
      <c r="W14" s="16"/>
      <c r="X14" s="16"/>
      <c r="Y14" s="16"/>
    </row>
    <row r="15" spans="1:26" s="1" customFormat="1" ht="12.75" x14ac:dyDescent="0.2">
      <c r="A15" s="1159" t="s">
        <v>2354</v>
      </c>
      <c r="B15" s="1476">
        <v>13009</v>
      </c>
      <c r="C15" s="31"/>
      <c r="D15" s="1476">
        <v>13010</v>
      </c>
      <c r="E15" s="31"/>
      <c r="F15" s="1476">
        <v>13011</v>
      </c>
      <c r="G15" s="307"/>
      <c r="H15" s="305"/>
      <c r="I15" s="306" t="s">
        <v>2355</v>
      </c>
      <c r="J15" s="31"/>
      <c r="K15" s="31"/>
      <c r="L15" s="31"/>
      <c r="M15" s="303"/>
      <c r="N15" s="207"/>
      <c r="O15" s="207"/>
      <c r="P15" s="16"/>
      <c r="Q15" s="16"/>
      <c r="R15" s="16"/>
      <c r="S15" s="16"/>
      <c r="T15" s="16"/>
      <c r="U15" s="16"/>
      <c r="V15" s="16"/>
      <c r="W15" s="16"/>
      <c r="X15" s="16"/>
      <c r="Y15" s="16"/>
    </row>
    <row r="16" spans="1:26" s="1" customFormat="1" ht="12.75" x14ac:dyDescent="0.2">
      <c r="A16" s="1159" t="s">
        <v>2356</v>
      </c>
      <c r="B16" s="1476">
        <v>13012</v>
      </c>
      <c r="C16" s="31"/>
      <c r="D16" s="1476">
        <v>13013</v>
      </c>
      <c r="E16" s="31"/>
      <c r="F16" s="1476">
        <v>13014</v>
      </c>
      <c r="G16" s="307"/>
      <c r="H16" s="305"/>
      <c r="I16" s="306" t="s">
        <v>172</v>
      </c>
      <c r="J16" s="31"/>
      <c r="K16" s="31"/>
      <c r="L16" s="31"/>
      <c r="M16" s="303"/>
      <c r="N16" s="207"/>
      <c r="O16" s="207"/>
      <c r="P16" s="16"/>
      <c r="Q16" s="16"/>
      <c r="R16" s="16"/>
      <c r="S16" s="16"/>
      <c r="T16" s="16"/>
      <c r="U16" s="16"/>
      <c r="V16" s="16"/>
      <c r="W16" s="16"/>
      <c r="X16" s="16"/>
      <c r="Y16" s="16"/>
    </row>
    <row r="17" spans="1:26" ht="9.6" customHeight="1" x14ac:dyDescent="0.25">
      <c r="A17" s="1159"/>
      <c r="B17" s="305"/>
      <c r="C17" s="31"/>
      <c r="D17" s="305"/>
      <c r="E17" s="31"/>
      <c r="F17" s="305"/>
      <c r="G17" s="305"/>
      <c r="H17" s="305"/>
      <c r="I17" s="306"/>
      <c r="J17" s="31"/>
      <c r="K17" s="31"/>
      <c r="L17" s="31"/>
      <c r="M17" s="1158"/>
      <c r="N17" s="207"/>
      <c r="O17" s="207"/>
      <c r="P17" s="16"/>
      <c r="Q17" s="16"/>
      <c r="R17" s="16"/>
      <c r="S17" s="16"/>
      <c r="T17" s="16"/>
      <c r="U17" s="16"/>
      <c r="V17" s="16"/>
      <c r="W17" s="16"/>
      <c r="X17" s="16"/>
      <c r="Y17" s="16"/>
    </row>
    <row r="18" spans="1:26" x14ac:dyDescent="0.25">
      <c r="A18" s="1159" t="s">
        <v>2357</v>
      </c>
      <c r="B18" s="1476">
        <v>13015</v>
      </c>
      <c r="C18" s="31"/>
      <c r="D18" s="1476">
        <v>13016</v>
      </c>
      <c r="E18" s="31"/>
      <c r="F18" s="1476">
        <v>13017</v>
      </c>
      <c r="G18" s="305"/>
      <c r="H18" s="31"/>
      <c r="I18" s="306" t="s">
        <v>176</v>
      </c>
      <c r="J18" s="219"/>
      <c r="K18" s="219"/>
      <c r="L18" s="219"/>
      <c r="M18" s="1158"/>
      <c r="N18" s="16"/>
      <c r="O18" s="207"/>
      <c r="P18" s="16"/>
      <c r="Q18" s="16"/>
      <c r="R18" s="16"/>
      <c r="S18" s="16"/>
      <c r="T18" s="16"/>
      <c r="U18" s="16"/>
      <c r="V18" s="16"/>
      <c r="W18" s="16"/>
      <c r="X18" s="16"/>
      <c r="Y18" s="16"/>
    </row>
    <row r="19" spans="1:26" x14ac:dyDescent="0.25">
      <c r="A19" s="1159" t="s">
        <v>2358</v>
      </c>
      <c r="B19" s="1476">
        <v>13018</v>
      </c>
      <c r="C19" s="31"/>
      <c r="D19" s="1476">
        <v>13019</v>
      </c>
      <c r="E19" s="31"/>
      <c r="F19" s="1476">
        <v>13020</v>
      </c>
      <c r="G19" s="305"/>
      <c r="H19" s="31"/>
      <c r="I19" s="306" t="s">
        <v>224</v>
      </c>
      <c r="J19" s="219"/>
      <c r="K19" s="219"/>
      <c r="L19" s="219"/>
      <c r="M19" s="1158"/>
      <c r="N19" s="16"/>
      <c r="O19" s="207"/>
      <c r="P19" s="16"/>
      <c r="Q19" s="16"/>
      <c r="R19" s="16"/>
      <c r="S19" s="16"/>
      <c r="T19" s="16"/>
      <c r="U19" s="16"/>
      <c r="V19" s="16"/>
      <c r="W19" s="16"/>
      <c r="X19" s="16"/>
      <c r="Y19" s="16"/>
    </row>
    <row r="20" spans="1:26" ht="9.6" customHeight="1" x14ac:dyDescent="0.25">
      <c r="A20" s="1159"/>
      <c r="B20" s="308"/>
      <c r="C20" s="31"/>
      <c r="D20" s="308"/>
      <c r="E20" s="31"/>
      <c r="F20" s="305"/>
      <c r="G20" s="305"/>
      <c r="H20" s="305"/>
      <c r="I20" s="306"/>
      <c r="J20" s="54" t="s">
        <v>2350</v>
      </c>
      <c r="K20" s="54"/>
      <c r="L20" s="54"/>
      <c r="M20" s="1161"/>
      <c r="N20" s="34"/>
      <c r="O20" s="1157"/>
      <c r="P20" s="16"/>
      <c r="Q20" s="16"/>
      <c r="R20" s="16"/>
      <c r="S20" s="16"/>
      <c r="T20" s="16"/>
      <c r="U20" s="16"/>
      <c r="V20" s="16"/>
      <c r="W20" s="16"/>
      <c r="X20" s="16"/>
      <c r="Y20" s="16"/>
    </row>
    <row r="21" spans="1:26" x14ac:dyDescent="0.25">
      <c r="A21" s="1159" t="s">
        <v>2359</v>
      </c>
      <c r="B21" s="1476">
        <v>13021</v>
      </c>
      <c r="C21" s="31"/>
      <c r="D21" s="1476">
        <v>13022</v>
      </c>
      <c r="E21" s="31"/>
      <c r="F21" s="1476">
        <v>13023</v>
      </c>
      <c r="G21" s="305"/>
      <c r="H21" s="31"/>
      <c r="I21" s="31" t="s">
        <v>227</v>
      </c>
      <c r="J21" s="219"/>
      <c r="K21" s="219"/>
      <c r="L21" s="219"/>
      <c r="M21" s="1158"/>
      <c r="N21" s="16"/>
      <c r="O21" s="207"/>
      <c r="P21" s="16"/>
      <c r="Q21" s="16"/>
      <c r="R21" s="16"/>
      <c r="S21" s="16"/>
      <c r="T21" s="16"/>
      <c r="U21" s="16"/>
      <c r="V21" s="16"/>
      <c r="W21" s="16"/>
      <c r="X21" s="16"/>
      <c r="Y21" s="16"/>
    </row>
    <row r="22" spans="1:26" x14ac:dyDescent="0.25">
      <c r="A22" s="1159" t="s">
        <v>2360</v>
      </c>
      <c r="B22" s="1476">
        <v>13024</v>
      </c>
      <c r="C22" s="31"/>
      <c r="D22" s="1476">
        <v>13025</v>
      </c>
      <c r="E22" s="31"/>
      <c r="F22" s="1476">
        <v>13026</v>
      </c>
      <c r="G22" s="305"/>
      <c r="H22" s="31"/>
      <c r="I22" s="31" t="s">
        <v>230</v>
      </c>
      <c r="J22" s="219"/>
      <c r="K22" s="219"/>
      <c r="L22" s="219"/>
      <c r="M22" s="1158"/>
      <c r="N22" s="16"/>
      <c r="O22" s="207"/>
      <c r="P22" s="16"/>
      <c r="Q22" s="16"/>
      <c r="R22" s="16"/>
      <c r="S22" s="16"/>
      <c r="T22" s="16"/>
      <c r="U22" s="16"/>
      <c r="V22" s="16"/>
      <c r="W22" s="16"/>
      <c r="X22" s="16"/>
      <c r="Y22" s="16"/>
    </row>
    <row r="23" spans="1:26" x14ac:dyDescent="0.25">
      <c r="A23" s="1159"/>
      <c r="B23" s="305"/>
      <c r="C23" s="31"/>
      <c r="D23" s="305"/>
      <c r="E23" s="31"/>
      <c r="F23" s="305"/>
      <c r="G23" s="305"/>
      <c r="H23" s="305"/>
      <c r="I23" s="306"/>
      <c r="J23" s="219"/>
      <c r="K23" s="219"/>
      <c r="L23" s="219"/>
      <c r="M23" s="1158"/>
      <c r="N23" s="207"/>
      <c r="O23" s="207"/>
      <c r="P23" s="16"/>
      <c r="Q23" s="16"/>
      <c r="R23" s="16"/>
      <c r="S23" s="16"/>
      <c r="T23" s="16"/>
      <c r="U23" s="16"/>
      <c r="V23" s="16"/>
      <c r="W23" s="16"/>
      <c r="X23" s="16"/>
      <c r="Y23" s="16"/>
    </row>
    <row r="24" spans="1:26" x14ac:dyDescent="0.25">
      <c r="A24" s="1159" t="s">
        <v>2361</v>
      </c>
      <c r="B24" s="1476">
        <v>13027</v>
      </c>
      <c r="C24" s="31"/>
      <c r="D24" s="1476">
        <v>13028</v>
      </c>
      <c r="E24" s="31"/>
      <c r="F24" s="1476">
        <v>13029</v>
      </c>
      <c r="G24" s="31"/>
      <c r="H24" s="305"/>
      <c r="I24" s="309" t="s">
        <v>2362</v>
      </c>
      <c r="J24" s="219"/>
      <c r="K24" s="219"/>
      <c r="L24" s="219"/>
      <c r="M24" s="1160"/>
      <c r="N24" s="16"/>
      <c r="O24" s="29"/>
      <c r="P24" s="16"/>
      <c r="Q24" s="16"/>
      <c r="R24" s="16"/>
      <c r="S24" s="16"/>
      <c r="T24" s="16"/>
      <c r="U24" s="16"/>
      <c r="V24" s="16"/>
      <c r="W24" s="16"/>
      <c r="X24" s="16"/>
      <c r="Y24" s="16"/>
    </row>
    <row r="25" spans="1:26" ht="9.6" customHeight="1" x14ac:dyDescent="0.25">
      <c r="A25" s="1159"/>
      <c r="B25" s="31"/>
      <c r="C25" s="31"/>
      <c r="D25" s="31"/>
      <c r="E25" s="31"/>
      <c r="F25" s="31"/>
      <c r="G25" s="31"/>
      <c r="H25" s="305"/>
      <c r="I25" s="306"/>
      <c r="J25" s="306"/>
      <c r="K25" s="306"/>
      <c r="L25" s="306"/>
      <c r="M25" s="303"/>
      <c r="N25" s="16"/>
      <c r="O25" s="16"/>
      <c r="P25" s="16"/>
      <c r="Q25" s="16"/>
      <c r="R25" s="16"/>
      <c r="S25" s="16"/>
      <c r="T25" s="16"/>
      <c r="U25" s="16"/>
      <c r="V25" s="16"/>
      <c r="W25" s="16"/>
      <c r="X25" s="16"/>
      <c r="Y25" s="16"/>
    </row>
    <row r="26" spans="1:26" x14ac:dyDescent="0.25">
      <c r="A26" s="1159" t="s">
        <v>2363</v>
      </c>
      <c r="B26" s="1476">
        <v>13030</v>
      </c>
      <c r="C26" s="31"/>
      <c r="D26" s="1476">
        <v>13031</v>
      </c>
      <c r="E26" s="31"/>
      <c r="F26" s="1476">
        <v>13032</v>
      </c>
      <c r="G26" s="305"/>
      <c r="H26" s="305"/>
      <c r="I26" s="306" t="s">
        <v>236</v>
      </c>
      <c r="J26" s="306"/>
      <c r="K26" s="306"/>
      <c r="L26" s="306"/>
      <c r="M26" s="303"/>
      <c r="N26" s="16"/>
      <c r="O26" s="16"/>
      <c r="P26" s="16"/>
      <c r="Q26" s="16"/>
      <c r="R26" s="16"/>
      <c r="S26" s="16"/>
      <c r="T26" s="16"/>
      <c r="U26" s="16"/>
      <c r="V26" s="16"/>
      <c r="W26" s="16"/>
      <c r="X26" s="16"/>
      <c r="Y26" s="16"/>
    </row>
    <row r="27" spans="1:26" ht="9.6" customHeight="1" x14ac:dyDescent="0.25">
      <c r="A27" s="1159"/>
      <c r="B27" s="305"/>
      <c r="C27" s="31"/>
      <c r="D27" s="305"/>
      <c r="E27" s="31"/>
      <c r="F27" s="305"/>
      <c r="G27" s="305"/>
      <c r="H27" s="305"/>
      <c r="I27" s="306"/>
      <c r="J27" s="306"/>
      <c r="K27" s="306"/>
      <c r="L27" s="306"/>
      <c r="M27" s="303"/>
      <c r="N27" s="16"/>
      <c r="O27" s="16"/>
      <c r="P27" s="16"/>
      <c r="Q27" s="16"/>
      <c r="R27" s="16"/>
      <c r="S27" s="16"/>
      <c r="T27" s="16"/>
      <c r="U27" s="16"/>
      <c r="V27" s="16"/>
      <c r="W27" s="16"/>
      <c r="X27" s="16"/>
      <c r="Y27" s="16"/>
    </row>
    <row r="28" spans="1:26" x14ac:dyDescent="0.25">
      <c r="A28" s="1159" t="s">
        <v>2364</v>
      </c>
      <c r="B28" s="1476">
        <v>13033</v>
      </c>
      <c r="C28" s="31"/>
      <c r="D28" s="1476">
        <v>13034</v>
      </c>
      <c r="E28" s="31"/>
      <c r="F28" s="1476">
        <v>13035</v>
      </c>
      <c r="G28" s="305"/>
      <c r="H28" s="305"/>
      <c r="I28" s="309" t="s">
        <v>2365</v>
      </c>
      <c r="J28" s="306"/>
      <c r="K28" s="306"/>
      <c r="L28" s="306"/>
      <c r="M28" s="303"/>
      <c r="N28" s="16"/>
      <c r="O28" s="16"/>
      <c r="P28" s="16"/>
      <c r="Q28" s="16"/>
      <c r="R28" s="16"/>
      <c r="S28" s="16"/>
      <c r="T28" s="16"/>
      <c r="U28" s="16"/>
      <c r="V28" s="16"/>
      <c r="W28" s="16"/>
      <c r="X28" s="16"/>
      <c r="Y28" s="16"/>
    </row>
    <row r="29" spans="1:26" x14ac:dyDescent="0.25">
      <c r="A29" s="1159" t="s">
        <v>2366</v>
      </c>
      <c r="B29" s="31"/>
      <c r="C29" s="31"/>
      <c r="D29" s="31"/>
      <c r="E29" s="31"/>
      <c r="F29" s="31"/>
      <c r="G29" s="305"/>
      <c r="H29" s="1476">
        <v>13036</v>
      </c>
      <c r="I29" s="309" t="s">
        <v>2367</v>
      </c>
      <c r="J29" s="306"/>
      <c r="K29" s="306"/>
      <c r="L29" s="306"/>
      <c r="M29" s="303"/>
      <c r="N29" s="16"/>
      <c r="O29" s="16"/>
      <c r="P29" s="16"/>
      <c r="Q29" s="16"/>
      <c r="R29" s="16"/>
      <c r="S29" s="16"/>
      <c r="T29" s="16"/>
      <c r="U29" s="16"/>
      <c r="V29" s="16"/>
      <c r="W29" s="16"/>
      <c r="X29" s="16"/>
      <c r="Y29" s="16"/>
    </row>
    <row r="30" spans="1:26" x14ac:dyDescent="0.25">
      <c r="A30" s="1159"/>
      <c r="B30" s="31"/>
      <c r="C30" s="31"/>
      <c r="D30" s="31"/>
      <c r="E30" s="31"/>
      <c r="F30" s="31"/>
      <c r="G30" s="31"/>
      <c r="H30" s="305"/>
      <c r="I30" s="306"/>
      <c r="J30" s="306"/>
      <c r="K30" s="306"/>
      <c r="L30" s="306"/>
      <c r="M30" s="303"/>
      <c r="N30" s="16"/>
      <c r="O30" s="16"/>
      <c r="P30" s="16"/>
      <c r="Q30" s="16"/>
      <c r="R30" s="16"/>
      <c r="S30" s="16"/>
      <c r="T30" s="16"/>
      <c r="U30" s="16"/>
      <c r="V30" s="16"/>
      <c r="W30" s="16"/>
      <c r="X30" s="16"/>
      <c r="Y30" s="16"/>
    </row>
    <row r="31" spans="1:26" x14ac:dyDescent="0.25">
      <c r="A31" s="1159" t="s">
        <v>2368</v>
      </c>
      <c r="B31" s="31"/>
      <c r="C31" s="31"/>
      <c r="D31" s="31"/>
      <c r="E31" s="31"/>
      <c r="F31" s="31"/>
      <c r="G31" s="310" t="s">
        <v>2369</v>
      </c>
      <c r="H31" s="1476">
        <v>13037</v>
      </c>
      <c r="I31" s="309" t="s">
        <v>536</v>
      </c>
      <c r="J31" s="31"/>
      <c r="K31" s="306"/>
      <c r="L31" s="306"/>
      <c r="M31" s="303"/>
      <c r="N31" s="16"/>
      <c r="O31" s="16"/>
      <c r="P31" s="16"/>
      <c r="Q31" s="16"/>
      <c r="R31" s="16"/>
      <c r="S31" s="16"/>
      <c r="T31" s="16"/>
      <c r="U31" s="16"/>
      <c r="V31" s="16"/>
      <c r="W31" s="16"/>
      <c r="X31" s="16"/>
      <c r="Y31" s="16"/>
      <c r="Z31" s="1"/>
    </row>
    <row r="32" spans="1:26" s="1" customFormat="1" ht="12.75" x14ac:dyDescent="0.2">
      <c r="A32" s="1162"/>
      <c r="B32" s="294"/>
      <c r="C32" s="311"/>
      <c r="D32" s="311"/>
      <c r="E32" s="311"/>
      <c r="F32" s="311"/>
      <c r="G32" s="311"/>
      <c r="H32" s="311"/>
      <c r="I32" s="232"/>
      <c r="J32" s="232"/>
      <c r="K32" s="232"/>
      <c r="L32" s="232"/>
      <c r="M32" s="328"/>
      <c r="N32" s="16"/>
      <c r="O32" s="16"/>
      <c r="P32" s="16"/>
      <c r="Q32" s="16"/>
      <c r="R32" s="16"/>
      <c r="S32" s="16"/>
      <c r="T32" s="16"/>
      <c r="U32" s="16"/>
      <c r="V32" s="16"/>
      <c r="W32" s="16"/>
      <c r="X32" s="16"/>
      <c r="Y32" s="16"/>
    </row>
    <row r="33" spans="1:25" x14ac:dyDescent="0.25">
      <c r="A33" s="16"/>
      <c r="B33" s="16"/>
      <c r="C33" s="16"/>
      <c r="D33" s="16"/>
      <c r="E33" s="16"/>
      <c r="F33" s="16"/>
      <c r="G33" s="16"/>
      <c r="H33" s="16"/>
      <c r="I33" s="16"/>
      <c r="J33" s="16"/>
      <c r="K33" s="16"/>
      <c r="L33" s="16"/>
      <c r="M33" s="16"/>
      <c r="N33" s="16"/>
      <c r="O33" s="16"/>
      <c r="P33" s="16"/>
      <c r="Q33" s="16"/>
      <c r="R33" s="16"/>
      <c r="S33" s="16"/>
      <c r="T33" s="16"/>
      <c r="U33" s="16"/>
      <c r="V33" s="16"/>
      <c r="W33" s="1163"/>
      <c r="X33" s="16"/>
      <c r="Y33" s="16"/>
    </row>
    <row r="34" spans="1:25" s="8" customFormat="1" ht="11.25" x14ac:dyDescent="0.2">
      <c r="A34" s="78" t="s">
        <v>2370</v>
      </c>
      <c r="B34" s="31"/>
      <c r="C34" s="31"/>
      <c r="D34" s="31"/>
      <c r="E34" s="31"/>
      <c r="F34" s="31"/>
      <c r="G34" s="31"/>
      <c r="H34" s="31"/>
      <c r="I34" s="31"/>
      <c r="J34" s="31"/>
      <c r="K34" s="31"/>
      <c r="L34" s="31"/>
      <c r="M34" s="31"/>
      <c r="N34" s="31"/>
      <c r="O34" s="31"/>
      <c r="P34" s="31"/>
      <c r="Q34" s="31"/>
      <c r="R34" s="31"/>
      <c r="S34" s="31"/>
      <c r="T34" s="31"/>
      <c r="U34" s="31"/>
      <c r="V34" s="31"/>
      <c r="W34" s="83"/>
      <c r="X34" s="31" t="s">
        <v>2350</v>
      </c>
      <c r="Y34" s="31"/>
    </row>
    <row r="35" spans="1:25" s="8" customFormat="1" ht="11.25" x14ac:dyDescent="0.2">
      <c r="A35" s="1164"/>
      <c r="B35" s="1164"/>
      <c r="C35" s="1164"/>
      <c r="D35" s="1164"/>
      <c r="E35" s="1164"/>
      <c r="F35" s="1164"/>
      <c r="G35" s="1164"/>
      <c r="H35" s="1164"/>
      <c r="I35" s="1164"/>
      <c r="J35" s="1164"/>
      <c r="K35" s="1164"/>
      <c r="L35" s="1164"/>
      <c r="M35" s="1164"/>
      <c r="N35" s="1164"/>
      <c r="O35" s="31"/>
      <c r="P35" s="1164"/>
      <c r="Q35" s="31"/>
      <c r="R35" s="1164"/>
      <c r="S35" s="31"/>
      <c r="T35" s="1164"/>
      <c r="U35" s="1164"/>
      <c r="V35" s="1164"/>
      <c r="W35" s="1164"/>
      <c r="X35" s="31"/>
      <c r="Y35" s="31"/>
    </row>
    <row r="36" spans="1:25" s="8" customFormat="1" ht="11.25" x14ac:dyDescent="0.2">
      <c r="A36" s="1165" t="s">
        <v>2371</v>
      </c>
      <c r="B36" s="1164"/>
      <c r="C36" s="1164"/>
      <c r="D36" s="1164"/>
      <c r="E36" s="1164"/>
      <c r="F36" s="1164"/>
      <c r="G36" s="1164"/>
      <c r="H36" s="1164"/>
      <c r="I36" s="1164"/>
      <c r="J36" s="1164"/>
      <c r="K36" s="1164"/>
      <c r="L36" s="1164"/>
      <c r="M36" s="1164"/>
      <c r="N36" s="1164"/>
      <c r="O36" s="31"/>
      <c r="P36" s="1164"/>
      <c r="Q36" s="31"/>
      <c r="R36" s="1164"/>
      <c r="S36" s="31"/>
      <c r="T36" s="1164"/>
      <c r="U36" s="1164"/>
      <c r="V36" s="1164"/>
      <c r="W36" s="1164"/>
      <c r="X36" s="31"/>
      <c r="Y36" s="31"/>
    </row>
    <row r="37" spans="1:25" s="8" customFormat="1" ht="11.25" x14ac:dyDescent="0.2">
      <c r="A37" s="1477"/>
      <c r="B37" s="1478"/>
      <c r="C37" s="1478"/>
      <c r="D37" s="1478"/>
      <c r="E37" s="1478"/>
      <c r="F37" s="1478"/>
      <c r="G37" s="1478"/>
      <c r="H37" s="1478"/>
      <c r="I37" s="1478"/>
      <c r="J37" s="1478"/>
      <c r="K37" s="1478"/>
      <c r="L37" s="1479"/>
      <c r="M37" s="1479"/>
      <c r="N37" s="1479"/>
      <c r="O37" s="1328"/>
      <c r="P37" s="1480"/>
      <c r="Q37" s="1328"/>
      <c r="R37" s="1480"/>
      <c r="S37" s="1328"/>
      <c r="T37" s="1480"/>
      <c r="U37" s="1480"/>
      <c r="V37" s="1480"/>
      <c r="W37" s="1480"/>
      <c r="X37" s="1328"/>
      <c r="Y37" s="1481"/>
    </row>
    <row r="38" spans="1:25" s="8" customFormat="1" ht="11.25" x14ac:dyDescent="0.2">
      <c r="A38" s="1166"/>
      <c r="B38" s="31"/>
      <c r="C38" s="31"/>
      <c r="D38" s="31"/>
      <c r="E38" s="31"/>
      <c r="F38" s="31"/>
      <c r="G38" s="31"/>
      <c r="H38" s="31"/>
      <c r="I38" s="31"/>
      <c r="J38" s="31"/>
      <c r="K38" s="31"/>
      <c r="L38" s="31"/>
      <c r="M38" s="31"/>
      <c r="N38" s="31"/>
      <c r="O38" s="31"/>
      <c r="P38" s="31"/>
      <c r="Q38" s="31"/>
      <c r="R38" s="31"/>
      <c r="S38" s="31"/>
      <c r="T38" s="1167" t="s">
        <v>2346</v>
      </c>
      <c r="U38" s="1167"/>
      <c r="V38" s="1330" t="s">
        <v>2372</v>
      </c>
      <c r="W38" s="210"/>
      <c r="X38" s="31"/>
      <c r="Y38" s="303"/>
    </row>
    <row r="39" spans="1:25" s="8" customFormat="1" ht="11.25" x14ac:dyDescent="0.2">
      <c r="A39" s="1166"/>
      <c r="B39" s="1424" t="s">
        <v>2373</v>
      </c>
      <c r="C39" s="83"/>
      <c r="D39" s="1424" t="s">
        <v>2374</v>
      </c>
      <c r="E39" s="83"/>
      <c r="F39" s="1424" t="s">
        <v>2375</v>
      </c>
      <c r="G39" s="83"/>
      <c r="H39" s="1424" t="s">
        <v>2376</v>
      </c>
      <c r="I39" s="83"/>
      <c r="J39" s="1424" t="s">
        <v>2377</v>
      </c>
      <c r="K39" s="83"/>
      <c r="L39" s="1424" t="s">
        <v>2378</v>
      </c>
      <c r="M39" s="83"/>
      <c r="N39" s="1424" t="s">
        <v>2379</v>
      </c>
      <c r="O39" s="31"/>
      <c r="P39" s="1424" t="s">
        <v>2380</v>
      </c>
      <c r="Q39" s="83"/>
      <c r="R39" s="1424" t="s">
        <v>2381</v>
      </c>
      <c r="S39" s="31"/>
      <c r="T39" s="1424" t="s">
        <v>2382</v>
      </c>
      <c r="U39" s="83"/>
      <c r="V39" s="1168" t="s">
        <v>2383</v>
      </c>
      <c r="W39" s="210"/>
      <c r="X39" s="31"/>
      <c r="Y39" s="303"/>
    </row>
    <row r="40" spans="1:25" s="8" customFormat="1" ht="11.25" x14ac:dyDescent="0.2">
      <c r="A40" s="1166"/>
      <c r="B40" s="312"/>
      <c r="C40" s="312"/>
      <c r="D40" s="312"/>
      <c r="E40" s="312"/>
      <c r="F40" s="312"/>
      <c r="G40" s="312"/>
      <c r="H40" s="312"/>
      <c r="I40" s="312"/>
      <c r="J40" s="312"/>
      <c r="K40" s="312"/>
      <c r="L40" s="313"/>
      <c r="M40" s="313"/>
      <c r="N40" s="313"/>
      <c r="O40" s="31"/>
      <c r="P40" s="1482"/>
      <c r="Q40" s="31"/>
      <c r="R40" s="1482"/>
      <c r="S40" s="31"/>
      <c r="T40" s="1482"/>
      <c r="U40" s="210"/>
      <c r="V40" s="1480"/>
      <c r="W40" s="210"/>
      <c r="X40" s="31"/>
      <c r="Y40" s="303"/>
    </row>
    <row r="41" spans="1:25" s="8" customFormat="1" ht="11.25" x14ac:dyDescent="0.2">
      <c r="A41" s="321" t="s">
        <v>2384</v>
      </c>
      <c r="B41" s="312"/>
      <c r="C41" s="312"/>
      <c r="D41" s="312"/>
      <c r="E41" s="312"/>
      <c r="F41" s="312"/>
      <c r="G41" s="312"/>
      <c r="H41" s="312"/>
      <c r="I41" s="312"/>
      <c r="J41" s="312"/>
      <c r="K41" s="312"/>
      <c r="L41" s="313"/>
      <c r="M41" s="313"/>
      <c r="N41" s="313"/>
      <c r="O41" s="31"/>
      <c r="P41" s="1476">
        <v>13038</v>
      </c>
      <c r="Q41" s="31"/>
      <c r="R41" s="1476">
        <v>13039</v>
      </c>
      <c r="S41" s="31"/>
      <c r="T41" s="1476">
        <v>13040</v>
      </c>
      <c r="U41" s="210"/>
      <c r="V41" s="1476">
        <v>13041</v>
      </c>
      <c r="W41" s="210" t="s">
        <v>545</v>
      </c>
      <c r="X41" s="31"/>
      <c r="Y41" s="303"/>
    </row>
    <row r="42" spans="1:25" s="8" customFormat="1" ht="11.25" x14ac:dyDescent="0.2">
      <c r="A42" s="230"/>
      <c r="B42" s="312"/>
      <c r="C42" s="312"/>
      <c r="D42" s="312"/>
      <c r="E42" s="312"/>
      <c r="F42" s="312"/>
      <c r="G42" s="312"/>
      <c r="H42" s="312"/>
      <c r="I42" s="312"/>
      <c r="J42" s="312"/>
      <c r="K42" s="312"/>
      <c r="L42" s="314"/>
      <c r="M42" s="314"/>
      <c r="N42" s="314"/>
      <c r="O42" s="31"/>
      <c r="P42" s="314"/>
      <c r="Q42" s="31"/>
      <c r="R42" s="314"/>
      <c r="S42" s="31"/>
      <c r="T42" s="314"/>
      <c r="U42" s="314"/>
      <c r="V42" s="314"/>
      <c r="W42" s="314"/>
      <c r="X42" s="31"/>
      <c r="Y42" s="303"/>
    </row>
    <row r="43" spans="1:25" s="8" customFormat="1" ht="11.25" x14ac:dyDescent="0.2">
      <c r="A43" s="230" t="s">
        <v>2385</v>
      </c>
      <c r="B43" s="312"/>
      <c r="C43" s="312"/>
      <c r="D43" s="312"/>
      <c r="E43" s="312"/>
      <c r="F43" s="312"/>
      <c r="G43" s="312"/>
      <c r="H43" s="312"/>
      <c r="I43" s="312"/>
      <c r="J43" s="312"/>
      <c r="K43" s="312"/>
      <c r="L43" s="314"/>
      <c r="M43" s="314"/>
      <c r="N43" s="314"/>
      <c r="O43" s="31"/>
      <c r="P43" s="210"/>
      <c r="Q43" s="31"/>
      <c r="R43" s="210"/>
      <c r="S43" s="31"/>
      <c r="T43" s="210"/>
      <c r="U43" s="31"/>
      <c r="V43" s="1476">
        <v>13042</v>
      </c>
      <c r="W43" s="211" t="s">
        <v>2386</v>
      </c>
      <c r="X43" s="31"/>
      <c r="Y43" s="303"/>
    </row>
    <row r="44" spans="1:25" s="8" customFormat="1" ht="11.25" x14ac:dyDescent="0.2">
      <c r="A44" s="230"/>
      <c r="B44" s="312"/>
      <c r="C44" s="312"/>
      <c r="D44" s="312"/>
      <c r="E44" s="312"/>
      <c r="F44" s="312"/>
      <c r="G44" s="312"/>
      <c r="H44" s="312"/>
      <c r="I44" s="312"/>
      <c r="J44" s="312"/>
      <c r="K44" s="312"/>
      <c r="L44" s="314"/>
      <c r="M44" s="314"/>
      <c r="N44" s="314"/>
      <c r="O44" s="31"/>
      <c r="P44" s="314"/>
      <c r="Q44" s="31"/>
      <c r="R44" s="314"/>
      <c r="S44" s="31"/>
      <c r="T44" s="314"/>
      <c r="U44" s="314"/>
      <c r="V44" s="314"/>
      <c r="W44" s="314"/>
      <c r="X44" s="31"/>
      <c r="Y44" s="303"/>
    </row>
    <row r="45" spans="1:25" s="8" customFormat="1" ht="11.25" x14ac:dyDescent="0.2">
      <c r="A45" s="1166" t="s">
        <v>2387</v>
      </c>
      <c r="B45" s="312"/>
      <c r="C45" s="312"/>
      <c r="D45" s="312"/>
      <c r="E45" s="312"/>
      <c r="F45" s="312"/>
      <c r="G45" s="312"/>
      <c r="H45" s="312"/>
      <c r="I45" s="312"/>
      <c r="J45" s="312"/>
      <c r="K45" s="312"/>
      <c r="L45" s="313"/>
      <c r="M45" s="313"/>
      <c r="N45" s="313"/>
      <c r="O45" s="31"/>
      <c r="P45" s="1476">
        <v>13043</v>
      </c>
      <c r="Q45" s="31"/>
      <c r="R45" s="1476">
        <v>13044</v>
      </c>
      <c r="S45" s="31"/>
      <c r="T45" s="1476">
        <v>13045</v>
      </c>
      <c r="U45" s="210"/>
      <c r="V45" s="210"/>
      <c r="W45" s="210"/>
      <c r="X45" s="31"/>
      <c r="Y45" s="303"/>
    </row>
    <row r="46" spans="1:25" s="8" customFormat="1" ht="11.25" x14ac:dyDescent="0.2">
      <c r="A46" s="1166" t="s">
        <v>2388</v>
      </c>
      <c r="B46" s="312"/>
      <c r="C46" s="312"/>
      <c r="D46" s="312"/>
      <c r="E46" s="312"/>
      <c r="F46" s="312"/>
      <c r="G46" s="312"/>
      <c r="H46" s="312"/>
      <c r="I46" s="312"/>
      <c r="J46" s="312"/>
      <c r="K46" s="312"/>
      <c r="L46" s="313"/>
      <c r="M46" s="313"/>
      <c r="N46" s="313"/>
      <c r="O46" s="31"/>
      <c r="P46" s="1476">
        <v>13046</v>
      </c>
      <c r="Q46" s="31"/>
      <c r="R46" s="1476">
        <v>13047</v>
      </c>
      <c r="S46" s="31"/>
      <c r="T46" s="1476">
        <v>13048</v>
      </c>
      <c r="U46" s="210"/>
      <c r="V46" s="210"/>
      <c r="W46" s="210"/>
      <c r="X46" s="31"/>
      <c r="Y46" s="303"/>
    </row>
    <row r="47" spans="1:25" s="8" customFormat="1" ht="11.25" x14ac:dyDescent="0.2">
      <c r="A47" s="1166" t="s">
        <v>2389</v>
      </c>
      <c r="B47" s="312"/>
      <c r="C47" s="312"/>
      <c r="D47" s="312"/>
      <c r="E47" s="312"/>
      <c r="F47" s="312"/>
      <c r="G47" s="312"/>
      <c r="H47" s="312"/>
      <c r="I47" s="312"/>
      <c r="J47" s="312"/>
      <c r="K47" s="312"/>
      <c r="L47" s="313"/>
      <c r="M47" s="313"/>
      <c r="N47" s="313"/>
      <c r="O47" s="31"/>
      <c r="P47" s="1476">
        <v>13049</v>
      </c>
      <c r="Q47" s="31"/>
      <c r="R47" s="1476">
        <v>13050</v>
      </c>
      <c r="S47" s="31"/>
      <c r="T47" s="1476">
        <v>13051</v>
      </c>
      <c r="U47" s="31"/>
      <c r="V47" s="1476">
        <v>13052</v>
      </c>
      <c r="W47" s="315" t="s">
        <v>947</v>
      </c>
      <c r="X47" s="31"/>
      <c r="Y47" s="303"/>
    </row>
    <row r="48" spans="1:25" s="8" customFormat="1" ht="11.25" x14ac:dyDescent="0.2">
      <c r="A48" s="1166"/>
      <c r="B48" s="312"/>
      <c r="C48" s="312"/>
      <c r="D48" s="312"/>
      <c r="E48" s="312"/>
      <c r="F48" s="312"/>
      <c r="G48" s="312"/>
      <c r="H48" s="312"/>
      <c r="I48" s="312"/>
      <c r="J48" s="312"/>
      <c r="K48" s="312"/>
      <c r="L48" s="313"/>
      <c r="M48" s="313"/>
      <c r="N48" s="313"/>
      <c r="O48" s="313"/>
      <c r="P48" s="313"/>
      <c r="Q48" s="313"/>
      <c r="R48" s="313"/>
      <c r="S48" s="313"/>
      <c r="T48" s="313"/>
      <c r="U48" s="313"/>
      <c r="V48" s="313"/>
      <c r="W48" s="313"/>
      <c r="X48" s="31"/>
      <c r="Y48" s="303"/>
    </row>
    <row r="49" spans="1:25" s="8" customFormat="1" ht="11.25" x14ac:dyDescent="0.2">
      <c r="A49" s="1166" t="s">
        <v>2356</v>
      </c>
      <c r="B49" s="312"/>
      <c r="C49" s="312"/>
      <c r="D49" s="312"/>
      <c r="E49" s="312"/>
      <c r="F49" s="312"/>
      <c r="G49" s="312"/>
      <c r="H49" s="312"/>
      <c r="I49" s="312"/>
      <c r="J49" s="312"/>
      <c r="K49" s="312"/>
      <c r="L49" s="313"/>
      <c r="M49" s="313"/>
      <c r="N49" s="313"/>
      <c r="O49" s="31"/>
      <c r="P49" s="1476">
        <v>13053</v>
      </c>
      <c r="Q49" s="210"/>
      <c r="R49" s="1476">
        <v>13054</v>
      </c>
      <c r="S49" s="31"/>
      <c r="T49" s="1476">
        <v>13055</v>
      </c>
      <c r="U49" s="31"/>
      <c r="V49" s="1476">
        <v>13056</v>
      </c>
      <c r="W49" s="315" t="s">
        <v>953</v>
      </c>
      <c r="X49" s="31"/>
      <c r="Y49" s="303"/>
    </row>
    <row r="50" spans="1:25" s="8" customFormat="1" ht="11.25" x14ac:dyDescent="0.2">
      <c r="A50" s="1166"/>
      <c r="B50" s="312"/>
      <c r="C50" s="312"/>
      <c r="D50" s="312"/>
      <c r="E50" s="312"/>
      <c r="F50" s="312"/>
      <c r="G50" s="312"/>
      <c r="H50" s="312"/>
      <c r="I50" s="312"/>
      <c r="J50" s="312"/>
      <c r="K50" s="312"/>
      <c r="L50" s="313"/>
      <c r="M50" s="313"/>
      <c r="N50" s="313"/>
      <c r="O50" s="31"/>
      <c r="P50" s="210"/>
      <c r="Q50" s="31"/>
      <c r="R50" s="210"/>
      <c r="S50" s="31"/>
      <c r="T50" s="210"/>
      <c r="U50" s="210"/>
      <c r="V50" s="210"/>
      <c r="W50" s="210"/>
      <c r="X50" s="31"/>
      <c r="Y50" s="303"/>
    </row>
    <row r="51" spans="1:25" s="8" customFormat="1" ht="11.25" x14ac:dyDescent="0.2">
      <c r="A51" s="321" t="s">
        <v>2390</v>
      </c>
      <c r="B51" s="312"/>
      <c r="C51" s="312"/>
      <c r="D51" s="312"/>
      <c r="E51" s="312"/>
      <c r="F51" s="312"/>
      <c r="G51" s="312"/>
      <c r="H51" s="312"/>
      <c r="I51" s="312"/>
      <c r="J51" s="312"/>
      <c r="K51" s="312"/>
      <c r="L51" s="312"/>
      <c r="M51" s="312"/>
      <c r="N51" s="312"/>
      <c r="O51" s="31"/>
      <c r="P51" s="1169"/>
      <c r="Q51" s="31"/>
      <c r="R51" s="1169"/>
      <c r="S51" s="31"/>
      <c r="T51" s="31"/>
      <c r="U51" s="31"/>
      <c r="V51" s="83" t="s">
        <v>2391</v>
      </c>
      <c r="W51" s="31"/>
      <c r="X51" s="1476">
        <v>13057</v>
      </c>
      <c r="Y51" s="303" t="s">
        <v>956</v>
      </c>
    </row>
    <row r="52" spans="1:25" s="8" customFormat="1" ht="11.25" x14ac:dyDescent="0.2">
      <c r="A52" s="1166"/>
      <c r="B52" s="312"/>
      <c r="C52" s="312"/>
      <c r="D52" s="312"/>
      <c r="E52" s="312"/>
      <c r="F52" s="312"/>
      <c r="G52" s="312"/>
      <c r="H52" s="312"/>
      <c r="I52" s="312"/>
      <c r="J52" s="312"/>
      <c r="K52" s="312"/>
      <c r="L52" s="313"/>
      <c r="M52" s="313"/>
      <c r="N52" s="313"/>
      <c r="O52" s="31"/>
      <c r="P52" s="210"/>
      <c r="Q52" s="31"/>
      <c r="R52" s="210"/>
      <c r="S52" s="31"/>
      <c r="T52" s="210"/>
      <c r="U52" s="210"/>
      <c r="V52" s="210" t="s">
        <v>2350</v>
      </c>
      <c r="W52" s="210"/>
      <c r="X52" s="31"/>
      <c r="Y52" s="303"/>
    </row>
    <row r="53" spans="1:25" s="8" customFormat="1" ht="11.25" x14ac:dyDescent="0.2">
      <c r="A53" s="1166" t="s">
        <v>2392</v>
      </c>
      <c r="B53" s="312"/>
      <c r="C53" s="312"/>
      <c r="D53" s="312"/>
      <c r="E53" s="312"/>
      <c r="F53" s="312"/>
      <c r="G53" s="312"/>
      <c r="H53" s="312"/>
      <c r="I53" s="312"/>
      <c r="J53" s="312"/>
      <c r="K53" s="312"/>
      <c r="L53" s="313"/>
      <c r="M53" s="313"/>
      <c r="N53" s="313"/>
      <c r="O53" s="31"/>
      <c r="P53" s="1476">
        <v>13058</v>
      </c>
      <c r="Q53" s="31"/>
      <c r="R53" s="1476">
        <v>13059</v>
      </c>
      <c r="S53" s="31"/>
      <c r="T53" s="1476">
        <v>13060</v>
      </c>
      <c r="U53" s="210"/>
      <c r="V53" s="1476">
        <v>13061</v>
      </c>
      <c r="W53" s="210" t="s">
        <v>977</v>
      </c>
      <c r="X53" s="31"/>
      <c r="Y53" s="303"/>
    </row>
    <row r="54" spans="1:25" s="8" customFormat="1" ht="11.25" x14ac:dyDescent="0.2">
      <c r="A54" s="1166" t="s">
        <v>2393</v>
      </c>
      <c r="B54" s="312"/>
      <c r="C54" s="312"/>
      <c r="D54" s="312"/>
      <c r="E54" s="312"/>
      <c r="F54" s="312"/>
      <c r="G54" s="312"/>
      <c r="H54" s="312"/>
      <c r="I54" s="312"/>
      <c r="J54" s="312"/>
      <c r="K54" s="312"/>
      <c r="L54" s="313"/>
      <c r="M54" s="313"/>
      <c r="N54" s="313"/>
      <c r="O54" s="31"/>
      <c r="P54" s="1476">
        <v>13062</v>
      </c>
      <c r="Q54" s="31"/>
      <c r="R54" s="1476">
        <v>13063</v>
      </c>
      <c r="S54" s="31"/>
      <c r="T54" s="1476">
        <v>13064</v>
      </c>
      <c r="U54" s="31"/>
      <c r="V54" s="1476">
        <v>13065</v>
      </c>
      <c r="W54" s="210" t="s">
        <v>980</v>
      </c>
      <c r="X54" s="31"/>
      <c r="Y54" s="303"/>
    </row>
    <row r="55" spans="1:25" s="8" customFormat="1" ht="11.25" x14ac:dyDescent="0.2">
      <c r="A55" s="1166"/>
      <c r="B55" s="312"/>
      <c r="C55" s="312"/>
      <c r="D55" s="312"/>
      <c r="E55" s="312"/>
      <c r="F55" s="312"/>
      <c r="G55" s="312"/>
      <c r="H55" s="312"/>
      <c r="I55" s="312"/>
      <c r="J55" s="312"/>
      <c r="K55" s="312"/>
      <c r="L55" s="313"/>
      <c r="M55" s="313"/>
      <c r="N55" s="313"/>
      <c r="O55" s="31"/>
      <c r="P55" s="210"/>
      <c r="Q55" s="31"/>
      <c r="R55" s="210"/>
      <c r="S55" s="31"/>
      <c r="T55" s="210"/>
      <c r="U55" s="210"/>
      <c r="V55" s="1482"/>
      <c r="W55" s="210"/>
      <c r="X55" s="31"/>
      <c r="Y55" s="303"/>
    </row>
    <row r="56" spans="1:25" s="8" customFormat="1" ht="11.25" x14ac:dyDescent="0.2">
      <c r="A56" s="1166" t="s">
        <v>2394</v>
      </c>
      <c r="B56" s="312"/>
      <c r="C56" s="312"/>
      <c r="D56" s="312"/>
      <c r="E56" s="312"/>
      <c r="F56" s="312"/>
      <c r="G56" s="312"/>
      <c r="H56" s="312"/>
      <c r="I56" s="312"/>
      <c r="J56" s="312"/>
      <c r="K56" s="312"/>
      <c r="L56" s="313"/>
      <c r="M56" s="313"/>
      <c r="N56" s="313"/>
      <c r="O56" s="31"/>
      <c r="P56" s="1476">
        <v>13066</v>
      </c>
      <c r="Q56" s="31"/>
      <c r="R56" s="1476">
        <v>13067</v>
      </c>
      <c r="S56" s="31"/>
      <c r="T56" s="1476">
        <v>13068</v>
      </c>
      <c r="U56" s="31"/>
      <c r="V56" s="1476">
        <v>13069</v>
      </c>
      <c r="W56" s="210" t="s">
        <v>983</v>
      </c>
      <c r="X56" s="31"/>
      <c r="Y56" s="303"/>
    </row>
    <row r="57" spans="1:25" s="8" customFormat="1" ht="11.25" x14ac:dyDescent="0.2">
      <c r="A57" s="1166" t="s">
        <v>2395</v>
      </c>
      <c r="B57" s="312"/>
      <c r="C57" s="312"/>
      <c r="D57" s="312"/>
      <c r="E57" s="312"/>
      <c r="F57" s="312"/>
      <c r="G57" s="312"/>
      <c r="H57" s="312"/>
      <c r="I57" s="312"/>
      <c r="J57" s="312"/>
      <c r="K57" s="312"/>
      <c r="L57" s="313"/>
      <c r="M57" s="313"/>
      <c r="N57" s="313"/>
      <c r="O57" s="31"/>
      <c r="P57" s="1476">
        <v>13070</v>
      </c>
      <c r="Q57" s="210"/>
      <c r="R57" s="1476">
        <v>13071</v>
      </c>
      <c r="S57" s="31"/>
      <c r="T57" s="1476">
        <v>13072</v>
      </c>
      <c r="U57" s="31"/>
      <c r="V57" s="1476">
        <v>13073</v>
      </c>
      <c r="W57" s="210" t="s">
        <v>989</v>
      </c>
      <c r="X57" s="31"/>
      <c r="Y57" s="303"/>
    </row>
    <row r="58" spans="1:25" s="8" customFormat="1" ht="11.25" x14ac:dyDescent="0.2">
      <c r="A58" s="1166"/>
      <c r="B58" s="312"/>
      <c r="C58" s="312"/>
      <c r="D58" s="312"/>
      <c r="E58" s="312"/>
      <c r="F58" s="312"/>
      <c r="G58" s="312"/>
      <c r="H58" s="312"/>
      <c r="I58" s="312"/>
      <c r="J58" s="312"/>
      <c r="K58" s="312"/>
      <c r="L58" s="313"/>
      <c r="M58" s="313"/>
      <c r="N58" s="313"/>
      <c r="O58" s="31"/>
      <c r="P58" s="210"/>
      <c r="Q58" s="31"/>
      <c r="R58" s="210"/>
      <c r="S58" s="31"/>
      <c r="T58" s="210"/>
      <c r="U58" s="210"/>
      <c r="V58" s="210"/>
      <c r="W58" s="210"/>
      <c r="X58" s="31"/>
      <c r="Y58" s="303"/>
    </row>
    <row r="59" spans="1:25" s="8" customFormat="1" ht="11.25" x14ac:dyDescent="0.2">
      <c r="A59" s="321" t="s">
        <v>2396</v>
      </c>
      <c r="B59" s="312"/>
      <c r="C59" s="312"/>
      <c r="D59" s="312"/>
      <c r="E59" s="312"/>
      <c r="F59" s="312"/>
      <c r="G59" s="312"/>
      <c r="H59" s="312"/>
      <c r="I59" s="312"/>
      <c r="J59" s="312"/>
      <c r="K59" s="312"/>
      <c r="L59" s="312"/>
      <c r="M59" s="312"/>
      <c r="N59" s="312"/>
      <c r="O59" s="31"/>
      <c r="P59" s="1169"/>
      <c r="Q59" s="31"/>
      <c r="R59" s="1169"/>
      <c r="S59" s="31"/>
      <c r="T59" s="31"/>
      <c r="U59" s="31"/>
      <c r="V59" s="83" t="s">
        <v>2397</v>
      </c>
      <c r="W59" s="31"/>
      <c r="X59" s="1476">
        <v>13074</v>
      </c>
      <c r="Y59" s="303" t="s">
        <v>992</v>
      </c>
    </row>
    <row r="60" spans="1:25" s="8" customFormat="1" ht="11.25" x14ac:dyDescent="0.2">
      <c r="A60" s="1166"/>
      <c r="B60" s="312"/>
      <c r="C60" s="312"/>
      <c r="D60" s="312"/>
      <c r="E60" s="312"/>
      <c r="F60" s="312"/>
      <c r="G60" s="312"/>
      <c r="H60" s="312"/>
      <c r="I60" s="312"/>
      <c r="J60" s="312"/>
      <c r="K60" s="312"/>
      <c r="L60" s="313"/>
      <c r="M60" s="313"/>
      <c r="N60" s="313"/>
      <c r="O60" s="31"/>
      <c r="P60" s="210"/>
      <c r="Q60" s="31"/>
      <c r="R60" s="210"/>
      <c r="S60" s="31"/>
      <c r="T60" s="210"/>
      <c r="U60" s="210"/>
      <c r="V60" s="210"/>
      <c r="W60" s="210"/>
      <c r="X60" s="31"/>
      <c r="Y60" s="303"/>
    </row>
    <row r="61" spans="1:25" s="8" customFormat="1" ht="11.25" x14ac:dyDescent="0.2">
      <c r="A61" s="1159" t="s">
        <v>2359</v>
      </c>
      <c r="B61" s="312"/>
      <c r="C61" s="312"/>
      <c r="D61" s="312"/>
      <c r="E61" s="312"/>
      <c r="F61" s="312"/>
      <c r="G61" s="312"/>
      <c r="H61" s="312"/>
      <c r="I61" s="312"/>
      <c r="J61" s="312"/>
      <c r="K61" s="312"/>
      <c r="L61" s="313"/>
      <c r="M61" s="313"/>
      <c r="N61" s="313"/>
      <c r="O61" s="31"/>
      <c r="P61" s="1476">
        <v>13075</v>
      </c>
      <c r="Q61" s="31"/>
      <c r="R61" s="1476">
        <v>13076</v>
      </c>
      <c r="S61" s="31"/>
      <c r="T61" s="1476">
        <v>13077</v>
      </c>
      <c r="U61" s="210"/>
      <c r="V61" s="1476">
        <v>13078</v>
      </c>
      <c r="W61" s="210" t="s">
        <v>1585</v>
      </c>
      <c r="X61" s="31"/>
      <c r="Y61" s="303"/>
    </row>
    <row r="62" spans="1:25" s="8" customFormat="1" ht="11.25" x14ac:dyDescent="0.2">
      <c r="A62" s="1159" t="s">
        <v>2360</v>
      </c>
      <c r="B62" s="312"/>
      <c r="C62" s="312"/>
      <c r="D62" s="312"/>
      <c r="E62" s="312"/>
      <c r="F62" s="312"/>
      <c r="G62" s="312"/>
      <c r="H62" s="312"/>
      <c r="I62" s="312"/>
      <c r="J62" s="312"/>
      <c r="K62" s="312"/>
      <c r="L62" s="313"/>
      <c r="M62" s="313"/>
      <c r="N62" s="313"/>
      <c r="O62" s="31"/>
      <c r="P62" s="1476">
        <v>13079</v>
      </c>
      <c r="Q62" s="31"/>
      <c r="R62" s="1476">
        <v>13080</v>
      </c>
      <c r="S62" s="31"/>
      <c r="T62" s="1476">
        <v>13081</v>
      </c>
      <c r="U62" s="210"/>
      <c r="V62" s="1476">
        <v>13082</v>
      </c>
      <c r="W62" s="210" t="s">
        <v>998</v>
      </c>
      <c r="X62" s="31"/>
      <c r="Y62" s="303"/>
    </row>
    <row r="63" spans="1:25" s="8" customFormat="1" ht="11.25" x14ac:dyDescent="0.2">
      <c r="A63" s="31"/>
      <c r="B63" s="312"/>
      <c r="C63" s="312"/>
      <c r="D63" s="312"/>
      <c r="E63" s="312"/>
      <c r="F63" s="312"/>
      <c r="G63" s="312"/>
      <c r="H63" s="312"/>
      <c r="I63" s="312"/>
      <c r="J63" s="312"/>
      <c r="K63" s="312"/>
      <c r="L63" s="313"/>
      <c r="M63" s="313"/>
      <c r="N63" s="313"/>
      <c r="O63" s="31"/>
      <c r="P63" s="210"/>
      <c r="Q63" s="31"/>
      <c r="R63" s="210"/>
      <c r="S63" s="31"/>
      <c r="T63" s="210"/>
      <c r="U63" s="210"/>
      <c r="V63" s="210"/>
      <c r="W63" s="210"/>
      <c r="X63" s="31"/>
      <c r="Y63" s="303"/>
    </row>
    <row r="64" spans="1:25" s="8" customFormat="1" ht="11.25" x14ac:dyDescent="0.2">
      <c r="A64" s="321" t="s">
        <v>2398</v>
      </c>
      <c r="B64" s="312"/>
      <c r="C64" s="312"/>
      <c r="D64" s="312"/>
      <c r="E64" s="312"/>
      <c r="F64" s="312"/>
      <c r="G64" s="312"/>
      <c r="H64" s="312"/>
      <c r="I64" s="312"/>
      <c r="J64" s="312"/>
      <c r="K64" s="312"/>
      <c r="L64" s="312"/>
      <c r="M64" s="312"/>
      <c r="N64" s="312"/>
      <c r="O64" s="31"/>
      <c r="P64" s="323"/>
      <c r="Q64" s="31"/>
      <c r="R64" s="323"/>
      <c r="S64" s="31"/>
      <c r="T64" s="31"/>
      <c r="U64" s="31"/>
      <c r="V64" s="83" t="s">
        <v>2399</v>
      </c>
      <c r="W64" s="31"/>
      <c r="X64" s="1476">
        <v>13083</v>
      </c>
      <c r="Y64" s="303" t="s">
        <v>1001</v>
      </c>
    </row>
    <row r="65" spans="1:25" s="8" customFormat="1" ht="11.25" x14ac:dyDescent="0.2">
      <c r="A65" s="1166"/>
      <c r="B65" s="312"/>
      <c r="C65" s="312"/>
      <c r="D65" s="312"/>
      <c r="E65" s="312"/>
      <c r="F65" s="312"/>
      <c r="G65" s="312"/>
      <c r="H65" s="312"/>
      <c r="I65" s="312"/>
      <c r="J65" s="312"/>
      <c r="K65" s="312"/>
      <c r="L65" s="313"/>
      <c r="M65" s="313"/>
      <c r="N65" s="313"/>
      <c r="O65" s="31"/>
      <c r="P65" s="210"/>
      <c r="Q65" s="31"/>
      <c r="R65" s="210"/>
      <c r="S65" s="31"/>
      <c r="T65" s="210"/>
      <c r="U65" s="210"/>
      <c r="V65" s="210"/>
      <c r="W65" s="210"/>
      <c r="X65" s="31"/>
      <c r="Y65" s="303"/>
    </row>
    <row r="66" spans="1:25" s="8" customFormat="1" ht="11.25" x14ac:dyDescent="0.2">
      <c r="A66" s="321"/>
      <c r="B66" s="323"/>
      <c r="C66" s="323"/>
      <c r="D66" s="323"/>
      <c r="E66" s="323"/>
      <c r="F66" s="323"/>
      <c r="G66" s="323"/>
      <c r="H66" s="323"/>
      <c r="I66" s="323"/>
      <c r="J66" s="323"/>
      <c r="K66" s="323"/>
      <c r="L66" s="323"/>
      <c r="M66" s="323"/>
      <c r="N66" s="323"/>
      <c r="O66" s="31"/>
      <c r="P66" s="323"/>
      <c r="Q66" s="31"/>
      <c r="R66" s="323"/>
      <c r="S66" s="31"/>
      <c r="T66" s="323"/>
      <c r="U66" s="323"/>
      <c r="V66" s="323"/>
      <c r="W66" s="323"/>
      <c r="X66" s="31"/>
      <c r="Y66" s="303"/>
    </row>
    <row r="67" spans="1:25" s="8" customFormat="1" ht="11.25" x14ac:dyDescent="0.2">
      <c r="A67" s="321" t="s">
        <v>2400</v>
      </c>
      <c r="B67" s="312"/>
      <c r="C67" s="312"/>
      <c r="D67" s="312"/>
      <c r="E67" s="312"/>
      <c r="F67" s="312"/>
      <c r="G67" s="312"/>
      <c r="H67" s="312"/>
      <c r="I67" s="312"/>
      <c r="J67" s="312"/>
      <c r="K67" s="312"/>
      <c r="L67" s="312"/>
      <c r="M67" s="312"/>
      <c r="N67" s="312"/>
      <c r="O67" s="31"/>
      <c r="P67" s="323"/>
      <c r="Q67" s="31"/>
      <c r="R67" s="323"/>
      <c r="S67" s="31"/>
      <c r="T67" s="31"/>
      <c r="U67" s="83"/>
      <c r="V67" s="83" t="s">
        <v>2401</v>
      </c>
      <c r="W67" s="83"/>
      <c r="X67" s="1476">
        <v>13084</v>
      </c>
      <c r="Y67" s="303" t="s">
        <v>1004</v>
      </c>
    </row>
    <row r="68" spans="1:25" s="8" customFormat="1" ht="11.25" x14ac:dyDescent="0.2">
      <c r="A68" s="321"/>
      <c r="B68" s="312"/>
      <c r="C68" s="312"/>
      <c r="D68" s="312"/>
      <c r="E68" s="312"/>
      <c r="F68" s="312"/>
      <c r="G68" s="312"/>
      <c r="H68" s="312"/>
      <c r="I68" s="312"/>
      <c r="J68" s="312"/>
      <c r="K68" s="312"/>
      <c r="L68" s="312"/>
      <c r="M68" s="312"/>
      <c r="N68" s="312"/>
      <c r="O68" s="31"/>
      <c r="P68" s="323"/>
      <c r="Q68" s="31"/>
      <c r="R68" s="323"/>
      <c r="S68" s="31"/>
      <c r="T68" s="31"/>
      <c r="U68" s="83"/>
      <c r="V68" s="83"/>
      <c r="W68" s="83"/>
      <c r="X68" s="312"/>
      <c r="Y68" s="303"/>
    </row>
    <row r="69" spans="1:25" s="8" customFormat="1" ht="11.25" x14ac:dyDescent="0.2">
      <c r="A69" s="321" t="s">
        <v>2402</v>
      </c>
      <c r="B69" s="312"/>
      <c r="C69" s="312"/>
      <c r="D69" s="312"/>
      <c r="E69" s="312"/>
      <c r="F69" s="312"/>
      <c r="G69" s="312"/>
      <c r="H69" s="312"/>
      <c r="I69" s="312"/>
      <c r="J69" s="312"/>
      <c r="K69" s="312"/>
      <c r="L69" s="312"/>
      <c r="M69" s="312"/>
      <c r="N69" s="312"/>
      <c r="O69" s="31"/>
      <c r="P69" s="210"/>
      <c r="Q69" s="31"/>
      <c r="R69" s="210"/>
      <c r="S69" s="31"/>
      <c r="T69" s="210"/>
      <c r="U69" s="316"/>
      <c r="V69" s="1476">
        <v>13085</v>
      </c>
      <c r="W69" s="1170" t="s">
        <v>1006</v>
      </c>
      <c r="X69" s="312"/>
      <c r="Y69" s="303"/>
    </row>
    <row r="70" spans="1:25" s="8" customFormat="1" ht="11.25" x14ac:dyDescent="0.2">
      <c r="A70" s="321" t="s">
        <v>2403</v>
      </c>
      <c r="B70" s="312"/>
      <c r="C70" s="312"/>
      <c r="D70" s="312"/>
      <c r="E70" s="312"/>
      <c r="F70" s="312"/>
      <c r="G70" s="312"/>
      <c r="H70" s="312"/>
      <c r="I70" s="312"/>
      <c r="J70" s="312"/>
      <c r="K70" s="312"/>
      <c r="L70" s="312"/>
      <c r="M70" s="312"/>
      <c r="N70" s="312"/>
      <c r="O70" s="31"/>
      <c r="P70" s="210"/>
      <c r="Q70" s="31"/>
      <c r="R70" s="210"/>
      <c r="S70" s="31"/>
      <c r="T70" s="210"/>
      <c r="U70" s="210"/>
      <c r="V70" s="1476">
        <v>13086</v>
      </c>
      <c r="W70" s="50" t="s">
        <v>1031</v>
      </c>
      <c r="X70" s="312"/>
      <c r="Y70" s="303"/>
    </row>
    <row r="71" spans="1:25" s="8" customFormat="1" ht="11.25" x14ac:dyDescent="0.2">
      <c r="A71" s="321"/>
      <c r="B71" s="312"/>
      <c r="C71" s="312"/>
      <c r="D71" s="312"/>
      <c r="E71" s="312"/>
      <c r="F71" s="312"/>
      <c r="G71" s="312"/>
      <c r="H71" s="312"/>
      <c r="I71" s="312"/>
      <c r="J71" s="312"/>
      <c r="K71" s="312"/>
      <c r="L71" s="312"/>
      <c r="M71" s="312"/>
      <c r="N71" s="312"/>
      <c r="O71" s="31"/>
      <c r="P71" s="210"/>
      <c r="Q71" s="31"/>
      <c r="R71" s="210"/>
      <c r="S71" s="31"/>
      <c r="T71" s="210"/>
      <c r="U71" s="210"/>
      <c r="V71" s="1480"/>
      <c r="W71" s="312"/>
      <c r="X71" s="312"/>
      <c r="Y71" s="303"/>
    </row>
    <row r="72" spans="1:25" s="8" customFormat="1" ht="11.25" x14ac:dyDescent="0.2">
      <c r="A72" s="321" t="s">
        <v>2404</v>
      </c>
      <c r="B72" s="323"/>
      <c r="C72" s="323"/>
      <c r="D72" s="323"/>
      <c r="E72" s="323"/>
      <c r="F72" s="323"/>
      <c r="G72" s="323"/>
      <c r="H72" s="323"/>
      <c r="I72" s="323"/>
      <c r="J72" s="323"/>
      <c r="K72" s="323"/>
      <c r="L72" s="323"/>
      <c r="M72" s="323"/>
      <c r="N72" s="323"/>
      <c r="O72" s="323"/>
      <c r="P72" s="323"/>
      <c r="Q72" s="323"/>
      <c r="R72" s="323"/>
      <c r="S72" s="323"/>
      <c r="T72" s="31"/>
      <c r="U72" s="83"/>
      <c r="V72" s="83" t="s">
        <v>2405</v>
      </c>
      <c r="W72" s="83"/>
      <c r="X72" s="1476">
        <v>13087</v>
      </c>
      <c r="Y72" s="303" t="s">
        <v>1034</v>
      </c>
    </row>
    <row r="73" spans="1:25" s="8" customFormat="1" ht="11.25" x14ac:dyDescent="0.2">
      <c r="A73" s="321"/>
      <c r="B73" s="323"/>
      <c r="C73" s="323"/>
      <c r="D73" s="323"/>
      <c r="E73" s="323"/>
      <c r="F73" s="323"/>
      <c r="G73" s="323"/>
      <c r="H73" s="323"/>
      <c r="I73" s="323"/>
      <c r="J73" s="323"/>
      <c r="K73" s="323"/>
      <c r="L73" s="323"/>
      <c r="M73" s="323"/>
      <c r="N73" s="323"/>
      <c r="O73" s="323"/>
      <c r="P73" s="323"/>
      <c r="Q73" s="323"/>
      <c r="R73" s="323"/>
      <c r="S73" s="323"/>
      <c r="T73" s="31"/>
      <c r="U73" s="83"/>
      <c r="V73" s="83"/>
      <c r="W73" s="83"/>
      <c r="X73" s="1483"/>
      <c r="Y73" s="303"/>
    </row>
    <row r="74" spans="1:25" s="8" customFormat="1" ht="11.25" x14ac:dyDescent="0.2">
      <c r="A74" s="321" t="s">
        <v>2406</v>
      </c>
      <c r="B74" s="312"/>
      <c r="C74" s="312"/>
      <c r="D74" s="312"/>
      <c r="E74" s="312"/>
      <c r="F74" s="312"/>
      <c r="G74" s="312"/>
      <c r="H74" s="312"/>
      <c r="I74" s="312"/>
      <c r="J74" s="312"/>
      <c r="K74" s="312"/>
      <c r="L74" s="312"/>
      <c r="M74" s="312"/>
      <c r="N74" s="312"/>
      <c r="O74" s="31"/>
      <c r="P74" s="323"/>
      <c r="Q74" s="31"/>
      <c r="R74" s="323"/>
      <c r="S74" s="31"/>
      <c r="T74" s="31"/>
      <c r="U74" s="31"/>
      <c r="V74" s="31"/>
      <c r="W74" s="31"/>
      <c r="X74" s="1476">
        <v>13088</v>
      </c>
      <c r="Y74" s="303" t="s">
        <v>1037</v>
      </c>
    </row>
    <row r="75" spans="1:25" s="8" customFormat="1" ht="11.25" x14ac:dyDescent="0.2">
      <c r="A75" s="1171"/>
      <c r="B75" s="317"/>
      <c r="C75" s="317"/>
      <c r="D75" s="317"/>
      <c r="E75" s="317"/>
      <c r="F75" s="317"/>
      <c r="G75" s="317"/>
      <c r="H75" s="317"/>
      <c r="I75" s="317"/>
      <c r="J75" s="317"/>
      <c r="K75" s="317"/>
      <c r="L75" s="317"/>
      <c r="M75" s="317"/>
      <c r="N75" s="317"/>
      <c r="O75" s="232"/>
      <c r="P75" s="1172"/>
      <c r="Q75" s="232"/>
      <c r="R75" s="1172"/>
      <c r="S75" s="232"/>
      <c r="T75" s="1172"/>
      <c r="U75" s="1172"/>
      <c r="V75" s="1172"/>
      <c r="W75" s="1172"/>
      <c r="X75" s="232"/>
      <c r="Y75" s="328"/>
    </row>
    <row r="76" spans="1:25" s="8" customFormat="1" ht="11.25" x14ac:dyDescent="0.2">
      <c r="A76" s="1173"/>
      <c r="B76" s="208"/>
      <c r="C76" s="208"/>
      <c r="D76" s="208"/>
      <c r="E76" s="208"/>
      <c r="F76" s="208"/>
      <c r="G76" s="208"/>
      <c r="H76" s="208"/>
      <c r="I76" s="208"/>
      <c r="J76" s="208"/>
      <c r="K76" s="208"/>
      <c r="L76" s="208"/>
      <c r="M76" s="208"/>
      <c r="N76" s="208"/>
      <c r="O76" s="16"/>
      <c r="P76" s="1173"/>
      <c r="Q76" s="16"/>
      <c r="R76" s="1173"/>
      <c r="S76" s="16"/>
      <c r="T76" s="1173"/>
      <c r="U76" s="1173"/>
      <c r="V76" s="1173"/>
      <c r="W76" s="1173"/>
      <c r="X76" s="16"/>
      <c r="Y76" s="16"/>
    </row>
    <row r="77" spans="1:25" s="8" customFormat="1" ht="11.25" x14ac:dyDescent="0.2">
      <c r="A77" s="228" t="s">
        <v>2407</v>
      </c>
      <c r="B77" s="312"/>
      <c r="C77" s="312"/>
      <c r="D77" s="312"/>
      <c r="E77" s="312"/>
      <c r="F77" s="312"/>
      <c r="G77" s="312"/>
      <c r="H77" s="312"/>
      <c r="I77" s="312"/>
      <c r="J77" s="312"/>
      <c r="K77" s="312"/>
      <c r="L77" s="312"/>
      <c r="M77" s="312"/>
      <c r="N77" s="312"/>
      <c r="O77" s="31"/>
      <c r="P77" s="312"/>
      <c r="Q77" s="31"/>
      <c r="R77" s="312"/>
      <c r="S77" s="31"/>
      <c r="T77" s="312"/>
      <c r="U77" s="312"/>
      <c r="V77" s="312"/>
      <c r="W77" s="312"/>
      <c r="X77" s="31"/>
      <c r="Y77" s="31"/>
    </row>
    <row r="78" spans="1:25" s="8" customFormat="1" ht="11.25" x14ac:dyDescent="0.2">
      <c r="A78" s="1484"/>
      <c r="B78" s="1328"/>
      <c r="C78" s="1328"/>
      <c r="D78" s="1328"/>
      <c r="E78" s="1328"/>
      <c r="F78" s="1328"/>
      <c r="G78" s="1328"/>
      <c r="H78" s="1328"/>
      <c r="I78" s="1328"/>
      <c r="J78" s="1328"/>
      <c r="K78" s="1328"/>
      <c r="L78" s="1328"/>
      <c r="M78" s="1328"/>
      <c r="N78" s="1328"/>
      <c r="O78" s="1328"/>
      <c r="P78" s="1328"/>
      <c r="Q78" s="1328"/>
      <c r="R78" s="1328"/>
      <c r="S78" s="1328"/>
      <c r="T78" s="1472" t="s">
        <v>2346</v>
      </c>
      <c r="U78" s="1472"/>
      <c r="V78" s="1330" t="s">
        <v>2408</v>
      </c>
      <c r="W78" s="1478"/>
      <c r="X78" s="1328"/>
      <c r="Y78" s="1481"/>
    </row>
    <row r="79" spans="1:25" s="8" customFormat="1" ht="11.25" x14ac:dyDescent="0.2">
      <c r="A79" s="1174"/>
      <c r="B79" s="1424" t="s">
        <v>2373</v>
      </c>
      <c r="C79" s="83"/>
      <c r="D79" s="1424" t="s">
        <v>2374</v>
      </c>
      <c r="E79" s="83"/>
      <c r="F79" s="1424" t="s">
        <v>2375</v>
      </c>
      <c r="G79" s="83"/>
      <c r="H79" s="1424" t="s">
        <v>2376</v>
      </c>
      <c r="I79" s="83"/>
      <c r="J79" s="1424" t="s">
        <v>2377</v>
      </c>
      <c r="K79" s="83"/>
      <c r="L79" s="1424" t="s">
        <v>2378</v>
      </c>
      <c r="M79" s="83"/>
      <c r="N79" s="1424" t="s">
        <v>2379</v>
      </c>
      <c r="O79" s="31"/>
      <c r="P79" s="1424" t="s">
        <v>2380</v>
      </c>
      <c r="Q79" s="83"/>
      <c r="R79" s="1424" t="s">
        <v>2381</v>
      </c>
      <c r="S79" s="31"/>
      <c r="T79" s="1424" t="s">
        <v>2382</v>
      </c>
      <c r="U79" s="83"/>
      <c r="V79" s="233" t="s">
        <v>2409</v>
      </c>
      <c r="W79" s="312"/>
      <c r="X79" s="31"/>
      <c r="Y79" s="303"/>
    </row>
    <row r="80" spans="1:25" s="8" customFormat="1" ht="11.25" x14ac:dyDescent="0.2">
      <c r="A80" s="1174"/>
      <c r="B80" s="312"/>
      <c r="C80" s="312"/>
      <c r="D80" s="312"/>
      <c r="E80" s="312"/>
      <c r="F80" s="312"/>
      <c r="G80" s="312"/>
      <c r="H80" s="312"/>
      <c r="I80" s="312"/>
      <c r="J80" s="312"/>
      <c r="K80" s="312"/>
      <c r="L80" s="312"/>
      <c r="M80" s="312"/>
      <c r="N80" s="312"/>
      <c r="O80" s="31"/>
      <c r="P80" s="312"/>
      <c r="Q80" s="31"/>
      <c r="R80" s="312"/>
      <c r="S80" s="31"/>
      <c r="T80" s="312"/>
      <c r="U80" s="312"/>
      <c r="V80" s="312"/>
      <c r="W80" s="312"/>
      <c r="X80" s="31"/>
      <c r="Y80" s="303"/>
    </row>
    <row r="81" spans="1:25" s="8" customFormat="1" ht="11.25" x14ac:dyDescent="0.2">
      <c r="A81" s="1175" t="s">
        <v>2410</v>
      </c>
      <c r="B81" s="1476">
        <v>13089</v>
      </c>
      <c r="C81" s="31"/>
      <c r="D81" s="1476">
        <v>13090</v>
      </c>
      <c r="E81" s="210"/>
      <c r="F81" s="1476">
        <v>13091</v>
      </c>
      <c r="G81" s="210"/>
      <c r="H81" s="1476">
        <v>13092</v>
      </c>
      <c r="I81" s="31"/>
      <c r="J81" s="1476">
        <v>13093</v>
      </c>
      <c r="K81" s="31"/>
      <c r="L81" s="1476">
        <v>13094</v>
      </c>
      <c r="M81" s="210"/>
      <c r="N81" s="1476">
        <v>13095</v>
      </c>
      <c r="O81" s="210"/>
      <c r="P81" s="1476">
        <v>13096</v>
      </c>
      <c r="Q81" s="31"/>
      <c r="R81" s="1476">
        <v>13097</v>
      </c>
      <c r="S81" s="31"/>
      <c r="T81" s="1476">
        <v>13098</v>
      </c>
      <c r="U81" s="210"/>
      <c r="V81" s="210"/>
      <c r="W81" s="210"/>
      <c r="X81" s="31"/>
      <c r="Y81" s="303"/>
    </row>
    <row r="82" spans="1:25" s="8" customFormat="1" ht="11.25" x14ac:dyDescent="0.2">
      <c r="A82" s="1175" t="s">
        <v>2411</v>
      </c>
      <c r="B82" s="1476">
        <v>13099</v>
      </c>
      <c r="C82" s="31"/>
      <c r="D82" s="1476">
        <v>13100</v>
      </c>
      <c r="E82" s="210"/>
      <c r="F82" s="1476">
        <v>13101</v>
      </c>
      <c r="G82" s="210"/>
      <c r="H82" s="1476">
        <v>13102</v>
      </c>
      <c r="I82" s="31"/>
      <c r="J82" s="1476">
        <v>13103</v>
      </c>
      <c r="K82" s="31"/>
      <c r="L82" s="1476">
        <v>13104</v>
      </c>
      <c r="M82" s="210"/>
      <c r="N82" s="1476">
        <v>13105</v>
      </c>
      <c r="O82" s="210"/>
      <c r="P82" s="1476">
        <v>13106</v>
      </c>
      <c r="Q82" s="31"/>
      <c r="R82" s="1476">
        <v>13107</v>
      </c>
      <c r="S82" s="31"/>
      <c r="T82" s="1476">
        <v>13108</v>
      </c>
      <c r="U82" s="210"/>
      <c r="V82" s="210"/>
      <c r="W82" s="210"/>
      <c r="X82" s="31"/>
      <c r="Y82" s="303"/>
    </row>
    <row r="83" spans="1:25" s="8" customFormat="1" ht="11.25" x14ac:dyDescent="0.2">
      <c r="A83" s="1175" t="s">
        <v>2412</v>
      </c>
      <c r="B83" s="1476">
        <v>13109</v>
      </c>
      <c r="C83" s="31"/>
      <c r="D83" s="1476">
        <v>13110</v>
      </c>
      <c r="E83" s="210"/>
      <c r="F83" s="1476">
        <v>13111</v>
      </c>
      <c r="G83" s="210"/>
      <c r="H83" s="1476">
        <v>13112</v>
      </c>
      <c r="I83" s="31"/>
      <c r="J83" s="1476">
        <v>13113</v>
      </c>
      <c r="K83" s="31"/>
      <c r="L83" s="1476">
        <v>13114</v>
      </c>
      <c r="M83" s="210"/>
      <c r="N83" s="1476">
        <v>13115</v>
      </c>
      <c r="O83" s="210"/>
      <c r="P83" s="1476">
        <v>13116</v>
      </c>
      <c r="Q83" s="31"/>
      <c r="R83" s="1476">
        <v>13117</v>
      </c>
      <c r="S83" s="31"/>
      <c r="T83" s="1476">
        <v>13118</v>
      </c>
      <c r="U83" s="315"/>
      <c r="V83" s="210"/>
      <c r="W83" s="31"/>
      <c r="X83" s="31"/>
      <c r="Y83" s="303"/>
    </row>
    <row r="84" spans="1:25" s="8" customFormat="1" ht="11.25" x14ac:dyDescent="0.2">
      <c r="A84" s="1175"/>
      <c r="B84" s="318"/>
      <c r="C84" s="315"/>
      <c r="D84" s="318"/>
      <c r="E84" s="315"/>
      <c r="F84" s="318"/>
      <c r="G84" s="315"/>
      <c r="H84" s="318"/>
      <c r="I84" s="315"/>
      <c r="J84" s="318"/>
      <c r="K84" s="315"/>
      <c r="L84" s="318"/>
      <c r="M84" s="315"/>
      <c r="N84" s="318"/>
      <c r="O84" s="31"/>
      <c r="P84" s="318"/>
      <c r="Q84" s="31"/>
      <c r="R84" s="318"/>
      <c r="S84" s="31"/>
      <c r="T84" s="318"/>
      <c r="U84" s="315"/>
      <c r="V84" s="315"/>
      <c r="W84" s="315"/>
      <c r="X84" s="31"/>
      <c r="Y84" s="303"/>
    </row>
    <row r="85" spans="1:25" s="8" customFormat="1" ht="22.5" x14ac:dyDescent="0.2">
      <c r="A85" s="1175" t="s">
        <v>2413</v>
      </c>
      <c r="B85" s="1476">
        <v>13119</v>
      </c>
      <c r="C85" s="31"/>
      <c r="D85" s="1476">
        <v>13120</v>
      </c>
      <c r="E85" s="210"/>
      <c r="F85" s="1476">
        <v>13121</v>
      </c>
      <c r="G85" s="315"/>
      <c r="H85" s="1476">
        <v>13122</v>
      </c>
      <c r="I85" s="31"/>
      <c r="J85" s="1476">
        <v>13123</v>
      </c>
      <c r="K85" s="31"/>
      <c r="L85" s="1476">
        <v>13124</v>
      </c>
      <c r="M85" s="210"/>
      <c r="N85" s="1476">
        <v>13125</v>
      </c>
      <c r="O85" s="210"/>
      <c r="P85" s="1476">
        <v>13126</v>
      </c>
      <c r="Q85" s="31"/>
      <c r="R85" s="1476">
        <v>13127</v>
      </c>
      <c r="S85" s="31"/>
      <c r="T85" s="1476">
        <v>13128</v>
      </c>
      <c r="U85" s="315"/>
      <c r="V85" s="315"/>
      <c r="W85" s="315"/>
      <c r="X85" s="31"/>
      <c r="Y85" s="303"/>
    </row>
    <row r="86" spans="1:25" s="8" customFormat="1" ht="22.5" x14ac:dyDescent="0.2">
      <c r="A86" s="1175" t="s">
        <v>2414</v>
      </c>
      <c r="B86" s="1476">
        <v>13129</v>
      </c>
      <c r="C86" s="31"/>
      <c r="D86" s="1476">
        <v>13130</v>
      </c>
      <c r="E86" s="210"/>
      <c r="F86" s="1476">
        <v>13131</v>
      </c>
      <c r="G86" s="31"/>
      <c r="H86" s="1476">
        <v>13132</v>
      </c>
      <c r="I86" s="315"/>
      <c r="J86" s="1476">
        <v>13133</v>
      </c>
      <c r="K86" s="315"/>
      <c r="L86" s="1476">
        <v>13134</v>
      </c>
      <c r="M86" s="31"/>
      <c r="N86" s="1476">
        <v>13135</v>
      </c>
      <c r="O86" s="31"/>
      <c r="P86" s="1476">
        <v>13136</v>
      </c>
      <c r="Q86" s="210"/>
      <c r="R86" s="1476">
        <v>13137</v>
      </c>
      <c r="S86" s="210"/>
      <c r="T86" s="1476">
        <v>13138</v>
      </c>
      <c r="U86" s="315"/>
      <c r="V86" s="315"/>
      <c r="W86" s="315"/>
      <c r="X86" s="31"/>
      <c r="Y86" s="303"/>
    </row>
    <row r="87" spans="1:25" s="8" customFormat="1" ht="11.25" x14ac:dyDescent="0.2">
      <c r="A87" s="1175" t="s">
        <v>2415</v>
      </c>
      <c r="B87" s="1476">
        <v>13139</v>
      </c>
      <c r="C87" s="31"/>
      <c r="D87" s="1476">
        <v>13140</v>
      </c>
      <c r="E87" s="210"/>
      <c r="F87" s="1476">
        <v>13141</v>
      </c>
      <c r="G87" s="31"/>
      <c r="H87" s="1476">
        <v>13142</v>
      </c>
      <c r="I87" s="210"/>
      <c r="J87" s="1476">
        <v>13143</v>
      </c>
      <c r="K87" s="31"/>
      <c r="L87" s="1476">
        <v>13144</v>
      </c>
      <c r="M87" s="31"/>
      <c r="N87" s="1476">
        <v>13145</v>
      </c>
      <c r="O87" s="31"/>
      <c r="P87" s="1476">
        <v>13146</v>
      </c>
      <c r="Q87" s="210"/>
      <c r="R87" s="1476">
        <v>13147</v>
      </c>
      <c r="S87" s="210"/>
      <c r="T87" s="1476">
        <v>13148</v>
      </c>
      <c r="U87" s="315"/>
      <c r="V87" s="315"/>
      <c r="W87" s="315"/>
      <c r="X87" s="31"/>
      <c r="Y87" s="303"/>
    </row>
    <row r="88" spans="1:25" s="8" customFormat="1" ht="11.25" x14ac:dyDescent="0.2">
      <c r="A88" s="1175"/>
      <c r="B88" s="318"/>
      <c r="C88" s="315"/>
      <c r="D88" s="318"/>
      <c r="E88" s="315"/>
      <c r="F88" s="318"/>
      <c r="G88" s="315"/>
      <c r="H88" s="318"/>
      <c r="I88" s="315"/>
      <c r="J88" s="318"/>
      <c r="K88" s="315"/>
      <c r="L88" s="318"/>
      <c r="M88" s="315"/>
      <c r="N88" s="318"/>
      <c r="O88" s="31"/>
      <c r="P88" s="318"/>
      <c r="Q88" s="31"/>
      <c r="R88" s="318"/>
      <c r="S88" s="31"/>
      <c r="T88" s="318"/>
      <c r="U88" s="315"/>
      <c r="V88" s="315"/>
      <c r="W88" s="315"/>
      <c r="X88" s="31"/>
      <c r="Y88" s="303"/>
    </row>
    <row r="89" spans="1:25" s="8" customFormat="1" ht="8.4499999999999993" customHeight="1" x14ac:dyDescent="0.2">
      <c r="A89" s="1175" t="s">
        <v>2416</v>
      </c>
      <c r="B89" s="1476">
        <v>13149</v>
      </c>
      <c r="C89" s="31"/>
      <c r="D89" s="1476">
        <v>13150</v>
      </c>
      <c r="E89" s="210"/>
      <c r="F89" s="1476">
        <v>13151</v>
      </c>
      <c r="G89" s="31"/>
      <c r="H89" s="1476">
        <v>13152</v>
      </c>
      <c r="I89" s="210"/>
      <c r="J89" s="1476">
        <v>13153</v>
      </c>
      <c r="K89" s="31"/>
      <c r="L89" s="1476">
        <v>13154</v>
      </c>
      <c r="M89" s="31"/>
      <c r="N89" s="1476">
        <v>13155</v>
      </c>
      <c r="O89" s="31"/>
      <c r="P89" s="1476">
        <v>13156</v>
      </c>
      <c r="Q89" s="210"/>
      <c r="R89" s="1476">
        <v>13157</v>
      </c>
      <c r="S89" s="210"/>
      <c r="T89" s="1476">
        <v>13158</v>
      </c>
      <c r="U89" s="210"/>
      <c r="V89" s="210"/>
      <c r="W89" s="210"/>
      <c r="X89" s="31"/>
      <c r="Y89" s="303"/>
    </row>
    <row r="90" spans="1:25" s="8" customFormat="1" ht="11.25" x14ac:dyDescent="0.2">
      <c r="A90" s="321"/>
      <c r="B90" s="312"/>
      <c r="C90" s="312"/>
      <c r="D90" s="312"/>
      <c r="E90" s="312"/>
      <c r="F90" s="312"/>
      <c r="G90" s="312"/>
      <c r="H90" s="312"/>
      <c r="I90" s="312"/>
      <c r="J90" s="312"/>
      <c r="K90" s="312"/>
      <c r="L90" s="312"/>
      <c r="M90" s="312"/>
      <c r="N90" s="312"/>
      <c r="O90" s="31"/>
      <c r="P90" s="323"/>
      <c r="Q90" s="31"/>
      <c r="R90" s="323"/>
      <c r="S90" s="31"/>
      <c r="T90" s="31"/>
      <c r="U90" s="31"/>
      <c r="V90" s="31"/>
      <c r="W90" s="31"/>
      <c r="X90" s="210"/>
      <c r="Y90" s="303"/>
    </row>
    <row r="91" spans="1:25" s="8" customFormat="1" ht="11.25" x14ac:dyDescent="0.2">
      <c r="A91" s="1175" t="s">
        <v>2417</v>
      </c>
      <c r="B91" s="1476">
        <v>13159</v>
      </c>
      <c r="C91" s="31"/>
      <c r="D91" s="1476">
        <v>13160</v>
      </c>
      <c r="E91" s="210"/>
      <c r="F91" s="1476">
        <v>13161</v>
      </c>
      <c r="G91" s="31"/>
      <c r="H91" s="1476">
        <v>13162</v>
      </c>
      <c r="I91" s="210"/>
      <c r="J91" s="1476">
        <v>13163</v>
      </c>
      <c r="K91" s="210"/>
      <c r="L91" s="1476">
        <v>13164</v>
      </c>
      <c r="M91" s="210"/>
      <c r="N91" s="1476">
        <v>13165</v>
      </c>
      <c r="O91" s="31"/>
      <c r="P91" s="1476">
        <v>13166</v>
      </c>
      <c r="Q91" s="31"/>
      <c r="R91" s="1476">
        <v>13167</v>
      </c>
      <c r="S91" s="210"/>
      <c r="T91" s="1476">
        <v>13168</v>
      </c>
      <c r="U91" s="31"/>
      <c r="V91" s="1476">
        <v>13169</v>
      </c>
      <c r="W91" s="31" t="s">
        <v>1048</v>
      </c>
      <c r="X91" s="31"/>
      <c r="Y91" s="303"/>
    </row>
    <row r="92" spans="1:25" s="8" customFormat="1" ht="11.25" x14ac:dyDescent="0.2">
      <c r="A92" s="1175"/>
      <c r="B92" s="315"/>
      <c r="C92" s="315"/>
      <c r="D92" s="315"/>
      <c r="E92" s="315"/>
      <c r="F92" s="315"/>
      <c r="G92" s="315"/>
      <c r="H92" s="315"/>
      <c r="I92" s="315"/>
      <c r="J92" s="315"/>
      <c r="K92" s="315"/>
      <c r="L92" s="315"/>
      <c r="M92" s="315"/>
      <c r="N92" s="315"/>
      <c r="O92" s="31"/>
      <c r="P92" s="315"/>
      <c r="Q92" s="31"/>
      <c r="R92" s="315"/>
      <c r="S92" s="31"/>
      <c r="T92" s="315"/>
      <c r="U92" s="31"/>
      <c r="V92" s="210"/>
      <c r="W92" s="31"/>
      <c r="X92" s="31"/>
      <c r="Y92" s="303"/>
    </row>
    <row r="93" spans="1:25" s="8" customFormat="1" ht="11.25" x14ac:dyDescent="0.2">
      <c r="A93" s="321" t="s">
        <v>2418</v>
      </c>
      <c r="B93" s="312"/>
      <c r="C93" s="312"/>
      <c r="D93" s="312"/>
      <c r="E93" s="312"/>
      <c r="F93" s="312"/>
      <c r="G93" s="312"/>
      <c r="H93" s="312"/>
      <c r="I93" s="312"/>
      <c r="J93" s="312"/>
      <c r="K93" s="312"/>
      <c r="L93" s="312"/>
      <c r="M93" s="312"/>
      <c r="N93" s="312"/>
      <c r="O93" s="31"/>
      <c r="P93" s="323"/>
      <c r="Q93" s="31"/>
      <c r="R93" s="323"/>
      <c r="S93" s="31"/>
      <c r="T93" s="31"/>
      <c r="U93" s="31"/>
      <c r="V93" s="83" t="s">
        <v>2419</v>
      </c>
      <c r="W93" s="31"/>
      <c r="X93" s="1476">
        <v>13170</v>
      </c>
      <c r="Y93" s="303" t="s">
        <v>1050</v>
      </c>
    </row>
    <row r="94" spans="1:25" s="8" customFormat="1" ht="11.25" x14ac:dyDescent="0.2">
      <c r="A94" s="321"/>
      <c r="B94" s="312"/>
      <c r="C94" s="312"/>
      <c r="D94" s="312"/>
      <c r="E94" s="312"/>
      <c r="F94" s="312"/>
      <c r="G94" s="312"/>
      <c r="H94" s="312"/>
      <c r="I94" s="312"/>
      <c r="J94" s="312"/>
      <c r="K94" s="312"/>
      <c r="L94" s="312"/>
      <c r="M94" s="312"/>
      <c r="N94" s="312"/>
      <c r="O94" s="31"/>
      <c r="P94" s="323"/>
      <c r="Q94" s="31"/>
      <c r="R94" s="323"/>
      <c r="S94" s="31"/>
      <c r="T94" s="31"/>
      <c r="U94" s="31"/>
      <c r="V94" s="83"/>
      <c r="W94" s="31"/>
      <c r="X94" s="323"/>
      <c r="Y94" s="303"/>
    </row>
    <row r="95" spans="1:25" s="8" customFormat="1" ht="11.25" x14ac:dyDescent="0.2">
      <c r="A95" s="1176" t="s">
        <v>246</v>
      </c>
      <c r="B95" s="312"/>
      <c r="C95" s="312"/>
      <c r="D95" s="312"/>
      <c r="E95" s="312"/>
      <c r="F95" s="312"/>
      <c r="G95" s="312"/>
      <c r="H95" s="312"/>
      <c r="I95" s="312"/>
      <c r="J95" s="312"/>
      <c r="K95" s="312"/>
      <c r="L95" s="312"/>
      <c r="M95" s="312"/>
      <c r="N95" s="312"/>
      <c r="O95" s="31"/>
      <c r="P95" s="323"/>
      <c r="Q95" s="31"/>
      <c r="R95" s="323"/>
      <c r="S95" s="31"/>
      <c r="T95" s="31"/>
      <c r="U95" s="31"/>
      <c r="V95" s="210"/>
      <c r="W95" s="31"/>
      <c r="X95" s="31"/>
      <c r="Y95" s="303"/>
    </row>
    <row r="96" spans="1:25" s="8" customFormat="1" ht="22.5" x14ac:dyDescent="0.2">
      <c r="A96" s="1175" t="s">
        <v>2420</v>
      </c>
      <c r="B96" s="1476">
        <v>13171</v>
      </c>
      <c r="C96" s="31"/>
      <c r="D96" s="1476">
        <v>13172</v>
      </c>
      <c r="E96" s="210"/>
      <c r="F96" s="1476">
        <v>13173</v>
      </c>
      <c r="G96" s="210"/>
      <c r="H96" s="1476">
        <v>13174</v>
      </c>
      <c r="I96" s="210"/>
      <c r="J96" s="1476">
        <v>13175</v>
      </c>
      <c r="K96" s="31"/>
      <c r="L96" s="1476">
        <v>13176</v>
      </c>
      <c r="M96" s="31"/>
      <c r="N96" s="1476">
        <v>13177</v>
      </c>
      <c r="O96" s="210"/>
      <c r="P96" s="1476">
        <v>13178</v>
      </c>
      <c r="Q96" s="31"/>
      <c r="R96" s="1476">
        <v>13179</v>
      </c>
      <c r="S96" s="210"/>
      <c r="T96" s="1476">
        <v>13180</v>
      </c>
      <c r="U96" s="210"/>
      <c r="V96" s="211" t="s">
        <v>1053</v>
      </c>
      <c r="W96" s="210"/>
      <c r="X96" s="31"/>
      <c r="Y96" s="303"/>
    </row>
    <row r="97" spans="1:25" s="8" customFormat="1" ht="22.5" x14ac:dyDescent="0.2">
      <c r="A97" s="1175" t="s">
        <v>2421</v>
      </c>
      <c r="B97" s="1476">
        <v>13181</v>
      </c>
      <c r="C97" s="31"/>
      <c r="D97" s="1476">
        <v>13182</v>
      </c>
      <c r="E97" s="210"/>
      <c r="F97" s="1476">
        <v>13183</v>
      </c>
      <c r="G97" s="210"/>
      <c r="H97" s="1476">
        <v>13184</v>
      </c>
      <c r="I97" s="210"/>
      <c r="J97" s="1476">
        <v>13185</v>
      </c>
      <c r="K97" s="31"/>
      <c r="L97" s="1476">
        <v>13186</v>
      </c>
      <c r="M97" s="31"/>
      <c r="N97" s="1476">
        <v>13187</v>
      </c>
      <c r="O97" s="210"/>
      <c r="P97" s="1476">
        <v>13188</v>
      </c>
      <c r="Q97" s="31"/>
      <c r="R97" s="1476">
        <v>13189</v>
      </c>
      <c r="S97" s="210"/>
      <c r="T97" s="1476">
        <v>13190</v>
      </c>
      <c r="U97" s="210"/>
      <c r="V97" s="211" t="s">
        <v>1055</v>
      </c>
      <c r="W97" s="210"/>
      <c r="X97" s="31"/>
      <c r="Y97" s="303"/>
    </row>
    <row r="98" spans="1:25" s="8" customFormat="1" ht="11.25" x14ac:dyDescent="0.2">
      <c r="A98" s="1175" t="s">
        <v>2422</v>
      </c>
      <c r="B98" s="1476">
        <v>13191</v>
      </c>
      <c r="C98" s="31"/>
      <c r="D98" s="1476">
        <v>13192</v>
      </c>
      <c r="E98" s="210"/>
      <c r="F98" s="1476">
        <v>13193</v>
      </c>
      <c r="G98" s="210"/>
      <c r="H98" s="1476">
        <v>13194</v>
      </c>
      <c r="I98" s="210"/>
      <c r="J98" s="1476">
        <v>13195</v>
      </c>
      <c r="K98" s="31"/>
      <c r="L98" s="1476">
        <v>13196</v>
      </c>
      <c r="M98" s="31"/>
      <c r="N98" s="1476">
        <v>13197</v>
      </c>
      <c r="O98" s="210"/>
      <c r="P98" s="1476">
        <v>13198</v>
      </c>
      <c r="Q98" s="31"/>
      <c r="R98" s="1476">
        <v>13199</v>
      </c>
      <c r="S98" s="210"/>
      <c r="T98" s="1476">
        <v>13200</v>
      </c>
      <c r="U98" s="315"/>
      <c r="V98" s="319" t="s">
        <v>1058</v>
      </c>
      <c r="W98" s="315"/>
      <c r="X98" s="31"/>
      <c r="Y98" s="303"/>
    </row>
    <row r="99" spans="1:25" s="8" customFormat="1" ht="22.5" x14ac:dyDescent="0.2">
      <c r="A99" s="1175" t="s">
        <v>2423</v>
      </c>
      <c r="B99" s="1476">
        <v>13201</v>
      </c>
      <c r="C99" s="31"/>
      <c r="D99" s="1476">
        <v>13202</v>
      </c>
      <c r="E99" s="210"/>
      <c r="F99" s="1476">
        <v>13203</v>
      </c>
      <c r="G99" s="210"/>
      <c r="H99" s="1476">
        <v>13204</v>
      </c>
      <c r="I99" s="210"/>
      <c r="J99" s="1476">
        <v>13205</v>
      </c>
      <c r="K99" s="31"/>
      <c r="L99" s="1476">
        <v>13206</v>
      </c>
      <c r="M99" s="31"/>
      <c r="N99" s="1476">
        <v>13207</v>
      </c>
      <c r="O99" s="210"/>
      <c r="P99" s="1476">
        <v>13208</v>
      </c>
      <c r="Q99" s="31"/>
      <c r="R99" s="1476">
        <v>13209</v>
      </c>
      <c r="S99" s="210"/>
      <c r="T99" s="1476">
        <v>13210</v>
      </c>
      <c r="U99" s="315"/>
      <c r="V99" s="319" t="s">
        <v>2424</v>
      </c>
      <c r="W99" s="315"/>
      <c r="X99" s="31"/>
      <c r="Y99" s="303"/>
    </row>
    <row r="100" spans="1:25" s="8" customFormat="1" ht="8.4499999999999993" customHeight="1" x14ac:dyDescent="0.2">
      <c r="A100" s="1175"/>
      <c r="B100" s="320"/>
      <c r="C100" s="320"/>
      <c r="D100" s="320"/>
      <c r="E100" s="320"/>
      <c r="F100" s="320"/>
      <c r="G100" s="320"/>
      <c r="H100" s="320"/>
      <c r="I100" s="320"/>
      <c r="J100" s="320"/>
      <c r="K100" s="320"/>
      <c r="L100" s="320"/>
      <c r="M100" s="320"/>
      <c r="N100" s="320"/>
      <c r="O100" s="320"/>
      <c r="P100" s="320"/>
      <c r="Q100" s="320"/>
      <c r="R100" s="320"/>
      <c r="S100" s="320"/>
      <c r="T100" s="320"/>
      <c r="U100" s="320"/>
      <c r="V100" s="320"/>
      <c r="W100" s="320"/>
      <c r="X100" s="31"/>
      <c r="Y100" s="303"/>
    </row>
    <row r="101" spans="1:25" s="8" customFormat="1" ht="11.25" x14ac:dyDescent="0.2">
      <c r="A101" s="321" t="s">
        <v>2425</v>
      </c>
      <c r="B101" s="315"/>
      <c r="C101" s="315"/>
      <c r="D101" s="315"/>
      <c r="E101" s="315"/>
      <c r="F101" s="315"/>
      <c r="G101" s="315"/>
      <c r="H101" s="315"/>
      <c r="I101" s="315"/>
      <c r="J101" s="315"/>
      <c r="K101" s="315"/>
      <c r="L101" s="315"/>
      <c r="M101" s="315"/>
      <c r="N101" s="315"/>
      <c r="O101" s="31"/>
      <c r="P101" s="315"/>
      <c r="Q101" s="31"/>
      <c r="R101" s="315"/>
      <c r="S101" s="31"/>
      <c r="T101" s="315"/>
      <c r="U101" s="31"/>
      <c r="V101" s="210" t="s">
        <v>2426</v>
      </c>
      <c r="W101" s="31"/>
      <c r="X101" s="1476">
        <v>13211</v>
      </c>
      <c r="Y101" s="303" t="s">
        <v>1064</v>
      </c>
    </row>
    <row r="102" spans="1:25" s="8" customFormat="1" ht="11.25" x14ac:dyDescent="0.2">
      <c r="A102" s="322" t="s">
        <v>2427</v>
      </c>
      <c r="B102" s="312"/>
      <c r="C102" s="312"/>
      <c r="D102" s="312"/>
      <c r="E102" s="312"/>
      <c r="F102" s="312"/>
      <c r="G102" s="312"/>
      <c r="H102" s="312"/>
      <c r="I102" s="312"/>
      <c r="J102" s="312"/>
      <c r="K102" s="312"/>
      <c r="L102" s="312"/>
      <c r="M102" s="312"/>
      <c r="N102" s="312"/>
      <c r="O102" s="31"/>
      <c r="P102" s="323"/>
      <c r="Q102" s="31"/>
      <c r="R102" s="323"/>
      <c r="S102" s="31"/>
      <c r="T102" s="31"/>
      <c r="U102" s="31"/>
      <c r="V102" s="83" t="s">
        <v>2428</v>
      </c>
      <c r="W102" s="31"/>
      <c r="X102" s="1476">
        <v>13212</v>
      </c>
      <c r="Y102" s="303" t="s">
        <v>1067</v>
      </c>
    </row>
    <row r="103" spans="1:25" s="8" customFormat="1" ht="11.25" x14ac:dyDescent="0.2">
      <c r="A103" s="1171"/>
      <c r="B103" s="317"/>
      <c r="C103" s="317"/>
      <c r="D103" s="317"/>
      <c r="E103" s="317"/>
      <c r="F103" s="317"/>
      <c r="G103" s="317"/>
      <c r="H103" s="317"/>
      <c r="I103" s="317"/>
      <c r="J103" s="317"/>
      <c r="K103" s="317"/>
      <c r="L103" s="317"/>
      <c r="M103" s="317"/>
      <c r="N103" s="317"/>
      <c r="O103" s="232"/>
      <c r="P103" s="1172"/>
      <c r="Q103" s="232"/>
      <c r="R103" s="1172"/>
      <c r="S103" s="232"/>
      <c r="T103" s="232"/>
      <c r="U103" s="232"/>
      <c r="V103" s="232"/>
      <c r="W103" s="232"/>
      <c r="X103" s="1172"/>
      <c r="Y103" s="328"/>
    </row>
    <row r="104" spans="1:25" s="8" customFormat="1" ht="11.25" x14ac:dyDescent="0.2">
      <c r="A104" s="1173"/>
      <c r="B104" s="208"/>
      <c r="C104" s="208"/>
      <c r="D104" s="208"/>
      <c r="E104" s="208"/>
      <c r="F104" s="208"/>
      <c r="G104" s="208"/>
      <c r="H104" s="208"/>
      <c r="I104" s="208"/>
      <c r="J104" s="208"/>
      <c r="K104" s="208"/>
      <c r="L104" s="208"/>
      <c r="M104" s="208"/>
      <c r="N104" s="208"/>
      <c r="O104" s="16"/>
      <c r="P104" s="1173"/>
      <c r="Q104" s="16"/>
      <c r="R104" s="1173"/>
      <c r="S104" s="16"/>
      <c r="T104" s="16"/>
      <c r="U104" s="16"/>
      <c r="V104" s="16"/>
      <c r="W104" s="16"/>
      <c r="X104" s="1173"/>
      <c r="Y104" s="16"/>
    </row>
    <row r="105" spans="1:25" s="8" customFormat="1" ht="11.25" x14ac:dyDescent="0.2">
      <c r="A105" s="228" t="s">
        <v>2429</v>
      </c>
      <c r="B105" s="312"/>
      <c r="C105" s="312"/>
      <c r="D105" s="312"/>
      <c r="E105" s="312"/>
      <c r="F105" s="312"/>
      <c r="G105" s="312"/>
      <c r="H105" s="312"/>
      <c r="I105" s="312"/>
      <c r="J105" s="312"/>
      <c r="K105" s="312"/>
      <c r="L105" s="312"/>
      <c r="M105" s="312"/>
      <c r="N105" s="312"/>
      <c r="O105" s="31"/>
      <c r="P105" s="323"/>
      <c r="Q105" s="31"/>
      <c r="R105" s="323"/>
      <c r="S105" s="31"/>
      <c r="T105" s="31"/>
      <c r="U105" s="31"/>
      <c r="V105" s="31"/>
      <c r="W105" s="31"/>
      <c r="X105" s="323"/>
      <c r="Y105" s="31"/>
    </row>
    <row r="106" spans="1:25" s="8" customFormat="1" ht="11.25" x14ac:dyDescent="0.2">
      <c r="A106" s="1485"/>
      <c r="B106" s="1478"/>
      <c r="C106" s="1478"/>
      <c r="D106" s="1478"/>
      <c r="E106" s="1478"/>
      <c r="F106" s="1478"/>
      <c r="G106" s="1478"/>
      <c r="H106" s="1478"/>
      <c r="I106" s="1478"/>
      <c r="J106" s="1478"/>
      <c r="K106" s="1478"/>
      <c r="L106" s="1478"/>
      <c r="M106" s="1478"/>
      <c r="N106" s="1478"/>
      <c r="O106" s="1328"/>
      <c r="P106" s="1486"/>
      <c r="Q106" s="1328"/>
      <c r="R106" s="1486"/>
      <c r="S106" s="1328"/>
      <c r="T106" s="1328"/>
      <c r="U106" s="1328"/>
      <c r="V106" s="1328"/>
      <c r="W106" s="1328"/>
      <c r="X106" s="1486"/>
      <c r="Y106" s="1481"/>
    </row>
    <row r="107" spans="1:25" s="8" customFormat="1" ht="11.25" x14ac:dyDescent="0.2">
      <c r="A107" s="321" t="s">
        <v>2430</v>
      </c>
      <c r="B107" s="312"/>
      <c r="C107" s="312"/>
      <c r="D107" s="312"/>
      <c r="E107" s="312"/>
      <c r="F107" s="312"/>
      <c r="G107" s="312"/>
      <c r="H107" s="312"/>
      <c r="I107" s="312"/>
      <c r="J107" s="312"/>
      <c r="K107" s="312"/>
      <c r="L107" s="312"/>
      <c r="M107" s="312"/>
      <c r="N107" s="312"/>
      <c r="O107" s="31"/>
      <c r="P107" s="323"/>
      <c r="Q107" s="31"/>
      <c r="R107" s="323"/>
      <c r="S107" s="31"/>
      <c r="T107" s="31"/>
      <c r="U107" s="31"/>
      <c r="V107" s="324"/>
      <c r="W107" s="31"/>
      <c r="X107" s="1476">
        <v>13213</v>
      </c>
      <c r="Y107" s="303" t="s">
        <v>1070</v>
      </c>
    </row>
    <row r="108" spans="1:25" s="8" customFormat="1" ht="11.25" x14ac:dyDescent="0.2">
      <c r="A108" s="321"/>
      <c r="B108" s="312"/>
      <c r="C108" s="312"/>
      <c r="D108" s="312"/>
      <c r="E108" s="312"/>
      <c r="F108" s="312"/>
      <c r="G108" s="312"/>
      <c r="H108" s="312"/>
      <c r="I108" s="312"/>
      <c r="J108" s="312"/>
      <c r="K108" s="312"/>
      <c r="L108" s="312"/>
      <c r="M108" s="312"/>
      <c r="N108" s="312"/>
      <c r="O108" s="31"/>
      <c r="P108" s="323"/>
      <c r="Q108" s="31"/>
      <c r="R108" s="323"/>
      <c r="S108" s="31"/>
      <c r="T108" s="31"/>
      <c r="U108" s="31"/>
      <c r="V108" s="31"/>
      <c r="W108" s="31"/>
      <c r="X108" s="323"/>
      <c r="Y108" s="303"/>
    </row>
    <row r="109" spans="1:25" s="8" customFormat="1" ht="11.25" x14ac:dyDescent="0.2">
      <c r="A109" s="1177" t="s">
        <v>2431</v>
      </c>
      <c r="B109" s="312"/>
      <c r="C109" s="312"/>
      <c r="D109" s="312"/>
      <c r="E109" s="312"/>
      <c r="F109" s="312"/>
      <c r="G109" s="312"/>
      <c r="H109" s="312"/>
      <c r="I109" s="312"/>
      <c r="J109" s="312"/>
      <c r="K109" s="312"/>
      <c r="L109" s="312"/>
      <c r="M109" s="312"/>
      <c r="N109" s="312"/>
      <c r="O109" s="31"/>
      <c r="P109" s="323" t="str">
        <f>IF(AND(ISNUMBER(P74), ISNUMBER(P107)), P74*P107, "")</f>
        <v/>
      </c>
      <c r="Q109" s="31"/>
      <c r="R109" s="323" t="str">
        <f>IF(AND(ISNUMBER(R74), ISNUMBER(R107)), R74*R107, "")</f>
        <v/>
      </c>
      <c r="S109" s="31"/>
      <c r="T109" s="31"/>
      <c r="U109" s="31"/>
      <c r="V109" s="83" t="s">
        <v>2432</v>
      </c>
      <c r="W109" s="31"/>
      <c r="X109" s="1476">
        <v>13214</v>
      </c>
      <c r="Y109" s="303" t="s">
        <v>1072</v>
      </c>
    </row>
    <row r="110" spans="1:25" x14ac:dyDescent="0.25">
      <c r="A110" s="231"/>
      <c r="B110" s="232"/>
      <c r="C110" s="232"/>
      <c r="D110" s="232"/>
      <c r="E110" s="232"/>
      <c r="F110" s="232"/>
      <c r="G110" s="232"/>
      <c r="H110" s="232"/>
      <c r="I110" s="232"/>
      <c r="J110" s="232"/>
      <c r="K110" s="232"/>
      <c r="L110" s="232"/>
      <c r="M110" s="232"/>
      <c r="N110" s="232"/>
      <c r="O110" s="232"/>
      <c r="P110" s="232"/>
      <c r="Q110" s="232"/>
      <c r="R110" s="232"/>
      <c r="S110" s="232"/>
      <c r="T110" s="232"/>
      <c r="U110" s="232"/>
      <c r="V110" s="232"/>
      <c r="W110" s="232"/>
      <c r="X110" s="232"/>
      <c r="Y110" s="328"/>
    </row>
    <row r="111" spans="1:25" x14ac:dyDescent="0.25">
      <c r="A111" s="54"/>
      <c r="B111" s="54"/>
      <c r="C111" s="54"/>
      <c r="D111" s="54"/>
      <c r="E111" s="54"/>
      <c r="F111" s="54"/>
      <c r="G111" s="54"/>
      <c r="H111" s="54"/>
      <c r="I111" s="54"/>
      <c r="J111" s="54"/>
      <c r="K111" s="54"/>
      <c r="L111" s="54"/>
      <c r="M111" s="54"/>
      <c r="N111" s="54"/>
      <c r="O111" s="31"/>
      <c r="P111" s="31"/>
      <c r="Q111" s="31"/>
      <c r="R111" s="31"/>
      <c r="S111" s="31"/>
      <c r="T111" s="164"/>
      <c r="U111" s="164"/>
      <c r="V111" s="164"/>
      <c r="W111" s="164"/>
      <c r="X111" s="31"/>
      <c r="Y111" s="31"/>
    </row>
    <row r="112" spans="1:25" x14ac:dyDescent="0.25">
      <c r="A112" s="78" t="s">
        <v>2433</v>
      </c>
      <c r="B112" s="78"/>
      <c r="C112" s="78"/>
      <c r="D112" s="78"/>
      <c r="E112" s="78"/>
      <c r="F112" s="78"/>
      <c r="G112" s="78"/>
      <c r="H112" s="78"/>
      <c r="I112" s="78"/>
      <c r="J112" s="78"/>
      <c r="K112" s="78"/>
      <c r="L112" s="78"/>
      <c r="M112" s="78"/>
      <c r="N112" s="78"/>
      <c r="O112" s="31"/>
      <c r="P112" s="31"/>
      <c r="Q112" s="31"/>
      <c r="R112" s="31"/>
      <c r="S112" s="31"/>
      <c r="T112" s="83"/>
      <c r="U112" s="83"/>
      <c r="V112" s="83" t="s">
        <v>2434</v>
      </c>
      <c r="W112" s="83"/>
      <c r="X112" s="1476" t="s">
        <v>2435</v>
      </c>
      <c r="Y112" s="31"/>
    </row>
    <row r="113" spans="1:25" x14ac:dyDescent="0.25">
      <c r="A113" s="219"/>
      <c r="B113" s="219"/>
      <c r="C113" s="219"/>
      <c r="D113" s="219"/>
      <c r="E113" s="219"/>
      <c r="F113" s="219"/>
      <c r="G113" s="219"/>
      <c r="H113" s="219"/>
      <c r="I113" s="219"/>
      <c r="J113" s="219"/>
      <c r="K113" s="219"/>
      <c r="L113" s="219"/>
      <c r="M113" s="219"/>
      <c r="N113" s="219"/>
      <c r="O113" s="31"/>
      <c r="P113" s="31"/>
      <c r="Q113" s="31"/>
      <c r="R113" s="31"/>
      <c r="S113" s="31"/>
      <c r="T113" s="31"/>
      <c r="U113" s="31"/>
      <c r="V113" s="31"/>
      <c r="W113" s="31"/>
      <c r="X113" s="31"/>
      <c r="Y113" s="31"/>
    </row>
    <row r="114" spans="1:25" x14ac:dyDescent="0.25">
      <c r="A114" s="219" t="s">
        <v>2436</v>
      </c>
      <c r="B114" s="219"/>
      <c r="C114" s="219"/>
      <c r="D114" s="219"/>
      <c r="E114" s="219"/>
      <c r="F114" s="219"/>
      <c r="G114" s="219"/>
      <c r="H114" s="219"/>
      <c r="I114" s="219"/>
      <c r="J114" s="219"/>
      <c r="K114" s="219"/>
      <c r="L114" s="219"/>
      <c r="M114" s="219"/>
      <c r="N114" s="219"/>
      <c r="O114" s="31"/>
      <c r="P114" s="31"/>
      <c r="Q114" s="31"/>
      <c r="R114" s="31"/>
      <c r="S114" s="31"/>
      <c r="T114" s="31"/>
      <c r="U114" s="31"/>
      <c r="V114" s="31"/>
      <c r="W114" s="31"/>
      <c r="X114" s="31"/>
      <c r="Y114" s="31"/>
    </row>
    <row r="115" spans="1:25" x14ac:dyDescent="0.25">
      <c r="A115" s="25"/>
      <c r="B115" s="25"/>
      <c r="C115" s="25"/>
      <c r="D115" s="25"/>
      <c r="E115" s="25"/>
      <c r="F115" s="25"/>
      <c r="G115" s="25"/>
      <c r="H115" s="25"/>
      <c r="I115" s="25"/>
      <c r="J115" s="25"/>
      <c r="K115" s="25"/>
      <c r="L115" s="25"/>
      <c r="M115" s="25"/>
      <c r="N115" s="25"/>
      <c r="O115" s="8"/>
      <c r="P115" s="8"/>
      <c r="Q115" s="8"/>
      <c r="R115" s="8"/>
      <c r="S115" s="8"/>
      <c r="T115" s="8"/>
      <c r="U115" s="8"/>
      <c r="V115" s="8"/>
      <c r="W115" s="8"/>
      <c r="X115" s="8"/>
      <c r="Y115" s="8"/>
    </row>
    <row r="116" spans="1:25" hidden="1" x14ac:dyDescent="0.25">
      <c r="A116" s="25"/>
      <c r="B116" s="25"/>
      <c r="C116" s="25"/>
      <c r="D116" s="25"/>
      <c r="E116" s="25"/>
      <c r="F116" s="25"/>
      <c r="G116" s="25"/>
      <c r="H116" s="25"/>
      <c r="I116" s="25"/>
      <c r="J116" s="25"/>
      <c r="K116" s="25"/>
      <c r="L116" s="25"/>
      <c r="M116" s="25"/>
      <c r="N116" s="25"/>
      <c r="O116" s="8"/>
      <c r="P116" s="8"/>
      <c r="Q116" s="8"/>
      <c r="R116" s="8"/>
      <c r="S116" s="8"/>
      <c r="T116" s="8"/>
      <c r="U116" s="8"/>
      <c r="V116" s="8"/>
      <c r="W116" s="8"/>
      <c r="X116" s="8"/>
      <c r="Y116" s="8"/>
    </row>
    <row r="117" spans="1:25" hidden="1" x14ac:dyDescent="0.25">
      <c r="A117" s="25"/>
      <c r="B117" s="25"/>
      <c r="C117" s="25"/>
      <c r="D117" s="25"/>
      <c r="E117" s="25"/>
      <c r="F117" s="25"/>
      <c r="G117" s="25"/>
      <c r="H117" s="25"/>
      <c r="I117" s="25"/>
      <c r="J117" s="25"/>
      <c r="K117" s="25"/>
      <c r="L117" s="25"/>
      <c r="M117" s="25"/>
      <c r="N117" s="25"/>
      <c r="O117" s="8"/>
      <c r="P117" s="8"/>
      <c r="Q117" s="8"/>
      <c r="R117" s="8"/>
      <c r="S117" s="8"/>
      <c r="T117" s="8"/>
      <c r="U117" s="8"/>
      <c r="V117" s="8"/>
      <c r="W117" s="8"/>
      <c r="X117" s="8"/>
      <c r="Y117" s="8"/>
    </row>
    <row r="118" spans="1:25" hidden="1" x14ac:dyDescent="0.25">
      <c r="A118" s="8"/>
      <c r="B118" s="25"/>
      <c r="C118" s="25"/>
      <c r="D118" s="25"/>
      <c r="E118" s="25"/>
      <c r="F118" s="25"/>
      <c r="G118" s="25"/>
      <c r="H118" s="25"/>
      <c r="I118" s="25"/>
      <c r="J118" s="25"/>
      <c r="K118" s="25"/>
      <c r="L118" s="25"/>
      <c r="M118" s="25"/>
      <c r="N118" s="25"/>
      <c r="O118" s="8"/>
      <c r="P118" s="8"/>
      <c r="Q118" s="8"/>
      <c r="R118" s="8"/>
      <c r="S118" s="8"/>
      <c r="T118" s="8"/>
      <c r="U118" s="8"/>
      <c r="V118" s="8"/>
      <c r="W118" s="8"/>
      <c r="X118" s="8"/>
      <c r="Y118" s="8"/>
    </row>
    <row r="119" spans="1:25" x14ac:dyDescent="0.25">
      <c r="A119" s="8"/>
      <c r="B119" s="8"/>
      <c r="C119" s="8"/>
      <c r="D119" s="8"/>
      <c r="E119" s="8"/>
      <c r="F119" s="8"/>
      <c r="G119" s="8"/>
      <c r="H119" s="8"/>
      <c r="I119" s="8"/>
      <c r="J119" s="8"/>
      <c r="K119" s="8"/>
      <c r="L119" s="8"/>
      <c r="M119" s="8"/>
      <c r="N119" s="8"/>
      <c r="O119" s="8"/>
      <c r="P119" s="8"/>
      <c r="Q119" s="8"/>
      <c r="R119" s="8"/>
      <c r="S119" s="8"/>
      <c r="T119" s="8"/>
      <c r="U119" s="8"/>
      <c r="V119" s="8"/>
      <c r="W119" s="8"/>
      <c r="X119" s="8"/>
      <c r="Y119" s="8"/>
    </row>
    <row r="120" spans="1:25" x14ac:dyDescent="0.25">
      <c r="A120" s="8"/>
      <c r="B120" s="8"/>
      <c r="C120" s="8"/>
      <c r="D120" s="8"/>
      <c r="E120" s="8"/>
      <c r="F120" s="8"/>
      <c r="G120" s="8"/>
      <c r="H120" s="8"/>
      <c r="I120" s="8"/>
      <c r="J120" s="8"/>
      <c r="K120" s="8"/>
      <c r="L120" s="8"/>
      <c r="M120" s="8"/>
      <c r="N120" s="8"/>
      <c r="O120" s="8"/>
      <c r="P120" s="8"/>
      <c r="Q120" s="8"/>
      <c r="R120" s="8"/>
      <c r="S120" s="8"/>
      <c r="T120" s="8"/>
      <c r="U120" s="8"/>
      <c r="V120" s="8"/>
      <c r="W120" s="8"/>
      <c r="X120" s="8"/>
      <c r="Y120" s="8"/>
    </row>
  </sheetData>
  <mergeCells count="1">
    <mergeCell ref="A2:E2"/>
  </mergeCells>
  <hyperlinks>
    <hyperlink ref="A2:D2" location="'Liste tableaux'!A1" display="Retour à la liste des tableaux" xr:uid="{861F926B-B4E9-4B0D-A0DE-538507F14A91}"/>
  </hyperlinks>
  <pageMargins left="0.7" right="0.7" top="0.75" bottom="0.75" header="0.3" footer="0.3"/>
  <headerFooter>
    <oddHeader>&amp;R&amp;"Calibri"&amp;10&amp;K000000 Protected B - Internal / Protégé B - Interne&amp;1#_x000D_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6CEF2-34B8-4EFF-BA74-616FA14444A6}">
  <sheetPr codeName="Feuil19">
    <tabColor rgb="FFFFFF00"/>
  </sheetPr>
  <dimension ref="A1:L69"/>
  <sheetViews>
    <sheetView showGridLines="0" topLeftCell="A11" workbookViewId="0">
      <selection activeCell="S23" sqref="S23"/>
    </sheetView>
  </sheetViews>
  <sheetFormatPr defaultColWidth="9.140625" defaultRowHeight="12.75" x14ac:dyDescent="0.2"/>
  <cols>
    <col min="1" max="1" width="19.85546875" style="1" customWidth="1"/>
    <col min="2" max="4" width="11.140625" style="1" customWidth="1"/>
    <col min="5" max="5" width="1.5703125" style="1" customWidth="1"/>
    <col min="6" max="6" width="15.140625" style="1" customWidth="1"/>
    <col min="7" max="8" width="12.42578125" style="1" customWidth="1"/>
    <col min="9" max="9" width="1.5703125" style="1" customWidth="1"/>
    <col min="10" max="10" width="11.140625" style="1" customWidth="1"/>
    <col min="11" max="11" width="3.85546875" style="1" customWidth="1"/>
    <col min="12" max="12" width="10.140625" style="1" customWidth="1"/>
    <col min="13" max="14" width="9.140625" style="1"/>
    <col min="15" max="15" width="6.42578125" style="1" customWidth="1"/>
    <col min="16"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10.140625" style="1" customWidth="1"/>
    <col min="269" max="270" width="9.140625" style="1"/>
    <col min="271" max="271" width="6.42578125" style="1" customWidth="1"/>
    <col min="272"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10.140625" style="1" customWidth="1"/>
    <col min="525" max="526" width="9.140625" style="1"/>
    <col min="527" max="527" width="6.42578125" style="1" customWidth="1"/>
    <col min="528"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10.140625" style="1" customWidth="1"/>
    <col min="781" max="782" width="9.140625" style="1"/>
    <col min="783" max="783" width="6.42578125" style="1" customWidth="1"/>
    <col min="784"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10.140625" style="1" customWidth="1"/>
    <col min="1037" max="1038" width="9.140625" style="1"/>
    <col min="1039" max="1039" width="6.42578125" style="1" customWidth="1"/>
    <col min="1040"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10.140625" style="1" customWidth="1"/>
    <col min="1293" max="1294" width="9.140625" style="1"/>
    <col min="1295" max="1295" width="6.42578125" style="1" customWidth="1"/>
    <col min="1296"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10.140625" style="1" customWidth="1"/>
    <col min="1549" max="1550" width="9.140625" style="1"/>
    <col min="1551" max="1551" width="6.42578125" style="1" customWidth="1"/>
    <col min="1552"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10.140625" style="1" customWidth="1"/>
    <col min="1805" max="1806" width="9.140625" style="1"/>
    <col min="1807" max="1807" width="6.42578125" style="1" customWidth="1"/>
    <col min="1808"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10.140625" style="1" customWidth="1"/>
    <col min="2061" max="2062" width="9.140625" style="1"/>
    <col min="2063" max="2063" width="6.42578125" style="1" customWidth="1"/>
    <col min="2064"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10.140625" style="1" customWidth="1"/>
    <col min="2317" max="2318" width="9.140625" style="1"/>
    <col min="2319" max="2319" width="6.42578125" style="1" customWidth="1"/>
    <col min="2320"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10.140625" style="1" customWidth="1"/>
    <col min="2573" max="2574" width="9.140625" style="1"/>
    <col min="2575" max="2575" width="6.42578125" style="1" customWidth="1"/>
    <col min="2576"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10.140625" style="1" customWidth="1"/>
    <col min="2829" max="2830" width="9.140625" style="1"/>
    <col min="2831" max="2831" width="6.42578125" style="1" customWidth="1"/>
    <col min="2832"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10.140625" style="1" customWidth="1"/>
    <col min="3085" max="3086" width="9.140625" style="1"/>
    <col min="3087" max="3087" width="6.42578125" style="1" customWidth="1"/>
    <col min="3088"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10.140625" style="1" customWidth="1"/>
    <col min="3341" max="3342" width="9.140625" style="1"/>
    <col min="3343" max="3343" width="6.42578125" style="1" customWidth="1"/>
    <col min="3344"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10.140625" style="1" customWidth="1"/>
    <col min="3597" max="3598" width="9.140625" style="1"/>
    <col min="3599" max="3599" width="6.42578125" style="1" customWidth="1"/>
    <col min="3600"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10.140625" style="1" customWidth="1"/>
    <col min="3853" max="3854" width="9.140625" style="1"/>
    <col min="3855" max="3855" width="6.42578125" style="1" customWidth="1"/>
    <col min="3856"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10.140625" style="1" customWidth="1"/>
    <col min="4109" max="4110" width="9.140625" style="1"/>
    <col min="4111" max="4111" width="6.42578125" style="1" customWidth="1"/>
    <col min="4112"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10.140625" style="1" customWidth="1"/>
    <col min="4365" max="4366" width="9.140625" style="1"/>
    <col min="4367" max="4367" width="6.42578125" style="1" customWidth="1"/>
    <col min="4368"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10.140625" style="1" customWidth="1"/>
    <col min="4621" max="4622" width="9.140625" style="1"/>
    <col min="4623" max="4623" width="6.42578125" style="1" customWidth="1"/>
    <col min="4624"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10.140625" style="1" customWidth="1"/>
    <col min="4877" max="4878" width="9.140625" style="1"/>
    <col min="4879" max="4879" width="6.42578125" style="1" customWidth="1"/>
    <col min="4880"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10.140625" style="1" customWidth="1"/>
    <col min="5133" max="5134" width="9.140625" style="1"/>
    <col min="5135" max="5135" width="6.42578125" style="1" customWidth="1"/>
    <col min="5136"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10.140625" style="1" customWidth="1"/>
    <col min="5389" max="5390" width="9.140625" style="1"/>
    <col min="5391" max="5391" width="6.42578125" style="1" customWidth="1"/>
    <col min="5392"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10.140625" style="1" customWidth="1"/>
    <col min="5645" max="5646" width="9.140625" style="1"/>
    <col min="5647" max="5647" width="6.42578125" style="1" customWidth="1"/>
    <col min="5648"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10.140625" style="1" customWidth="1"/>
    <col min="5901" max="5902" width="9.140625" style="1"/>
    <col min="5903" max="5903" width="6.42578125" style="1" customWidth="1"/>
    <col min="5904"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10.140625" style="1" customWidth="1"/>
    <col min="6157" max="6158" width="9.140625" style="1"/>
    <col min="6159" max="6159" width="6.42578125" style="1" customWidth="1"/>
    <col min="6160"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10.140625" style="1" customWidth="1"/>
    <col min="6413" max="6414" width="9.140625" style="1"/>
    <col min="6415" max="6415" width="6.42578125" style="1" customWidth="1"/>
    <col min="6416"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10.140625" style="1" customWidth="1"/>
    <col min="6669" max="6670" width="9.140625" style="1"/>
    <col min="6671" max="6671" width="6.42578125" style="1" customWidth="1"/>
    <col min="6672"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10.140625" style="1" customWidth="1"/>
    <col min="6925" max="6926" width="9.140625" style="1"/>
    <col min="6927" max="6927" width="6.42578125" style="1" customWidth="1"/>
    <col min="6928"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10.140625" style="1" customWidth="1"/>
    <col min="7181" max="7182" width="9.140625" style="1"/>
    <col min="7183" max="7183" width="6.42578125" style="1" customWidth="1"/>
    <col min="7184"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10.140625" style="1" customWidth="1"/>
    <col min="7437" max="7438" width="9.140625" style="1"/>
    <col min="7439" max="7439" width="6.42578125" style="1" customWidth="1"/>
    <col min="7440"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10.140625" style="1" customWidth="1"/>
    <col min="7693" max="7694" width="9.140625" style="1"/>
    <col min="7695" max="7695" width="6.42578125" style="1" customWidth="1"/>
    <col min="7696"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10.140625" style="1" customWidth="1"/>
    <col min="7949" max="7950" width="9.140625" style="1"/>
    <col min="7951" max="7951" width="6.42578125" style="1" customWidth="1"/>
    <col min="7952"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10.140625" style="1" customWidth="1"/>
    <col min="8205" max="8206" width="9.140625" style="1"/>
    <col min="8207" max="8207" width="6.42578125" style="1" customWidth="1"/>
    <col min="8208"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10.140625" style="1" customWidth="1"/>
    <col min="8461" max="8462" width="9.140625" style="1"/>
    <col min="8463" max="8463" width="6.42578125" style="1" customWidth="1"/>
    <col min="8464"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10.140625" style="1" customWidth="1"/>
    <col min="8717" max="8718" width="9.140625" style="1"/>
    <col min="8719" max="8719" width="6.42578125" style="1" customWidth="1"/>
    <col min="8720"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10.140625" style="1" customWidth="1"/>
    <col min="8973" max="8974" width="9.140625" style="1"/>
    <col min="8975" max="8975" width="6.42578125" style="1" customWidth="1"/>
    <col min="8976"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10.140625" style="1" customWidth="1"/>
    <col min="9229" max="9230" width="9.140625" style="1"/>
    <col min="9231" max="9231" width="6.42578125" style="1" customWidth="1"/>
    <col min="9232"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10.140625" style="1" customWidth="1"/>
    <col min="9485" max="9486" width="9.140625" style="1"/>
    <col min="9487" max="9487" width="6.42578125" style="1" customWidth="1"/>
    <col min="9488"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10.140625" style="1" customWidth="1"/>
    <col min="9741" max="9742" width="9.140625" style="1"/>
    <col min="9743" max="9743" width="6.42578125" style="1" customWidth="1"/>
    <col min="9744"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10.140625" style="1" customWidth="1"/>
    <col min="9997" max="9998" width="9.140625" style="1"/>
    <col min="9999" max="9999" width="6.42578125" style="1" customWidth="1"/>
    <col min="10000"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10.140625" style="1" customWidth="1"/>
    <col min="10253" max="10254" width="9.140625" style="1"/>
    <col min="10255" max="10255" width="6.42578125" style="1" customWidth="1"/>
    <col min="10256"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10.140625" style="1" customWidth="1"/>
    <col min="10509" max="10510" width="9.140625" style="1"/>
    <col min="10511" max="10511" width="6.42578125" style="1" customWidth="1"/>
    <col min="10512"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10.140625" style="1" customWidth="1"/>
    <col min="10765" max="10766" width="9.140625" style="1"/>
    <col min="10767" max="10767" width="6.42578125" style="1" customWidth="1"/>
    <col min="10768"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10.140625" style="1" customWidth="1"/>
    <col min="11021" max="11022" width="9.140625" style="1"/>
    <col min="11023" max="11023" width="6.42578125" style="1" customWidth="1"/>
    <col min="11024"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10.140625" style="1" customWidth="1"/>
    <col min="11277" max="11278" width="9.140625" style="1"/>
    <col min="11279" max="11279" width="6.42578125" style="1" customWidth="1"/>
    <col min="11280"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10.140625" style="1" customWidth="1"/>
    <col min="11533" max="11534" width="9.140625" style="1"/>
    <col min="11535" max="11535" width="6.42578125" style="1" customWidth="1"/>
    <col min="11536"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10.140625" style="1" customWidth="1"/>
    <col min="11789" max="11790" width="9.140625" style="1"/>
    <col min="11791" max="11791" width="6.42578125" style="1" customWidth="1"/>
    <col min="11792"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10.140625" style="1" customWidth="1"/>
    <col min="12045" max="12046" width="9.140625" style="1"/>
    <col min="12047" max="12047" width="6.42578125" style="1" customWidth="1"/>
    <col min="12048"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10.140625" style="1" customWidth="1"/>
    <col min="12301" max="12302" width="9.140625" style="1"/>
    <col min="12303" max="12303" width="6.42578125" style="1" customWidth="1"/>
    <col min="12304"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10.140625" style="1" customWidth="1"/>
    <col min="12557" max="12558" width="9.140625" style="1"/>
    <col min="12559" max="12559" width="6.42578125" style="1" customWidth="1"/>
    <col min="12560"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10.140625" style="1" customWidth="1"/>
    <col min="12813" max="12814" width="9.140625" style="1"/>
    <col min="12815" max="12815" width="6.42578125" style="1" customWidth="1"/>
    <col min="12816"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10.140625" style="1" customWidth="1"/>
    <col min="13069" max="13070" width="9.140625" style="1"/>
    <col min="13071" max="13071" width="6.42578125" style="1" customWidth="1"/>
    <col min="13072"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10.140625" style="1" customWidth="1"/>
    <col min="13325" max="13326" width="9.140625" style="1"/>
    <col min="13327" max="13327" width="6.42578125" style="1" customWidth="1"/>
    <col min="13328"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10.140625" style="1" customWidth="1"/>
    <col min="13581" max="13582" width="9.140625" style="1"/>
    <col min="13583" max="13583" width="6.42578125" style="1" customWidth="1"/>
    <col min="13584"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10.140625" style="1" customWidth="1"/>
    <col min="13837" max="13838" width="9.140625" style="1"/>
    <col min="13839" max="13839" width="6.42578125" style="1" customWidth="1"/>
    <col min="13840"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10.140625" style="1" customWidth="1"/>
    <col min="14093" max="14094" width="9.140625" style="1"/>
    <col min="14095" max="14095" width="6.42578125" style="1" customWidth="1"/>
    <col min="14096"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10.140625" style="1" customWidth="1"/>
    <col min="14349" max="14350" width="9.140625" style="1"/>
    <col min="14351" max="14351" width="6.42578125" style="1" customWidth="1"/>
    <col min="14352"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10.140625" style="1" customWidth="1"/>
    <col min="14605" max="14606" width="9.140625" style="1"/>
    <col min="14607" max="14607" width="6.42578125" style="1" customWidth="1"/>
    <col min="14608"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10.140625" style="1" customWidth="1"/>
    <col min="14861" max="14862" width="9.140625" style="1"/>
    <col min="14863" max="14863" width="6.42578125" style="1" customWidth="1"/>
    <col min="14864"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10.140625" style="1" customWidth="1"/>
    <col min="15117" max="15118" width="9.140625" style="1"/>
    <col min="15119" max="15119" width="6.42578125" style="1" customWidth="1"/>
    <col min="15120"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10.140625" style="1" customWidth="1"/>
    <col min="15373" max="15374" width="9.140625" style="1"/>
    <col min="15375" max="15375" width="6.42578125" style="1" customWidth="1"/>
    <col min="15376"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10.140625" style="1" customWidth="1"/>
    <col min="15629" max="15630" width="9.140625" style="1"/>
    <col min="15631" max="15631" width="6.42578125" style="1" customWidth="1"/>
    <col min="15632"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10.140625" style="1" customWidth="1"/>
    <col min="15885" max="15886" width="9.140625" style="1"/>
    <col min="15887" max="15887" width="6.42578125" style="1" customWidth="1"/>
    <col min="15888"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10.140625" style="1" customWidth="1"/>
    <col min="16141" max="16142" width="9.140625" style="1"/>
    <col min="16143" max="16143" width="6.42578125" style="1" customWidth="1"/>
    <col min="16144" max="16384" width="9.140625" style="1"/>
  </cols>
  <sheetData>
    <row r="1" spans="1:12" ht="15.75" x14ac:dyDescent="0.25">
      <c r="A1" s="494" t="s">
        <v>2437</v>
      </c>
      <c r="B1" s="18"/>
      <c r="C1" s="18"/>
      <c r="D1" s="23"/>
      <c r="E1" s="23"/>
      <c r="F1" s="23"/>
      <c r="G1" s="23"/>
      <c r="L1" s="20">
        <v>7</v>
      </c>
    </row>
    <row r="2" spans="1:12" ht="15.75" x14ac:dyDescent="0.25">
      <c r="A2" s="1958" t="s">
        <v>145</v>
      </c>
      <c r="B2" s="1959"/>
      <c r="C2" s="1960"/>
      <c r="D2" s="39"/>
      <c r="E2" s="23"/>
      <c r="F2" s="23"/>
      <c r="G2" s="23"/>
    </row>
    <row r="3" spans="1:12" ht="15.75" x14ac:dyDescent="0.25">
      <c r="A3" s="329" t="s">
        <v>2438</v>
      </c>
      <c r="B3" s="199"/>
      <c r="C3" s="18"/>
      <c r="D3" s="23"/>
      <c r="E3" s="23"/>
      <c r="F3" s="23"/>
      <c r="G3" s="23"/>
    </row>
    <row r="4" spans="1:12" ht="15" customHeight="1" x14ac:dyDescent="0.25">
      <c r="A4" s="21" t="s">
        <v>2439</v>
      </c>
      <c r="B4" s="199"/>
      <c r="C4" s="18"/>
      <c r="D4" s="23"/>
      <c r="E4" s="23"/>
      <c r="F4" s="23"/>
      <c r="G4" s="23"/>
    </row>
    <row r="5" spans="1:12" ht="12.75" customHeight="1" x14ac:dyDescent="0.25">
      <c r="A5" s="18"/>
      <c r="B5" s="18"/>
      <c r="C5" s="18"/>
      <c r="D5" s="23"/>
      <c r="E5" s="23"/>
      <c r="F5" s="23"/>
      <c r="G5" s="23"/>
    </row>
    <row r="6" spans="1:12" x14ac:dyDescent="0.2">
      <c r="A6" s="330"/>
      <c r="B6" s="2049" t="s">
        <v>2440</v>
      </c>
      <c r="C6" s="1855"/>
      <c r="D6" s="1856"/>
      <c r="E6" s="331"/>
      <c r="F6" s="2049" t="s">
        <v>2441</v>
      </c>
      <c r="G6" s="2050"/>
      <c r="H6" s="2051"/>
      <c r="I6" s="495"/>
      <c r="J6" s="82"/>
      <c r="K6" s="139"/>
      <c r="L6" s="139"/>
    </row>
    <row r="7" spans="1:12" ht="58.5" customHeight="1" x14ac:dyDescent="0.2">
      <c r="A7" s="1387" t="s">
        <v>2442</v>
      </c>
      <c r="B7" s="332" t="s">
        <v>2443</v>
      </c>
      <c r="C7" s="332" t="s">
        <v>2444</v>
      </c>
      <c r="D7" s="332" t="s">
        <v>2445</v>
      </c>
      <c r="E7" s="333"/>
      <c r="F7" s="332" t="s">
        <v>2446</v>
      </c>
      <c r="G7" s="332" t="s">
        <v>2447</v>
      </c>
      <c r="H7" s="496" t="s">
        <v>2448</v>
      </c>
      <c r="I7" s="123"/>
      <c r="J7" s="1387" t="s">
        <v>2449</v>
      </c>
      <c r="K7" s="336"/>
      <c r="L7" s="1387" t="s">
        <v>2450</v>
      </c>
    </row>
    <row r="8" spans="1:12" x14ac:dyDescent="0.2">
      <c r="A8" s="229" t="s">
        <v>299</v>
      </c>
      <c r="B8" s="229"/>
      <c r="C8" s="229"/>
      <c r="D8" s="229" t="s">
        <v>300</v>
      </c>
      <c r="E8" s="155"/>
      <c r="F8" s="155" t="s">
        <v>301</v>
      </c>
      <c r="G8" s="155" t="s">
        <v>465</v>
      </c>
      <c r="H8" s="155" t="s">
        <v>466</v>
      </c>
      <c r="I8" s="155"/>
      <c r="J8" s="155" t="s">
        <v>2451</v>
      </c>
      <c r="K8" s="155"/>
      <c r="L8" s="155" t="s">
        <v>2452</v>
      </c>
    </row>
    <row r="9" spans="1:12" x14ac:dyDescent="0.2">
      <c r="A9" s="2052" t="s">
        <v>1874</v>
      </c>
      <c r="B9" s="2053"/>
      <c r="C9" s="2053"/>
      <c r="D9" s="337"/>
      <c r="E9" s="196"/>
      <c r="F9" s="196"/>
      <c r="G9" s="196"/>
      <c r="H9" s="196"/>
      <c r="I9" s="196"/>
      <c r="J9" s="196"/>
      <c r="K9" s="196"/>
      <c r="L9" s="196"/>
    </row>
    <row r="10" spans="1:12" ht="12.75" customHeight="1" x14ac:dyDescent="0.2">
      <c r="A10" s="1421" t="s">
        <v>2453</v>
      </c>
      <c r="B10" s="1487"/>
      <c r="C10" s="987"/>
      <c r="D10" s="987"/>
      <c r="E10" s="338"/>
      <c r="F10" s="987"/>
      <c r="G10" s="987"/>
      <c r="H10" s="987"/>
      <c r="I10" s="339"/>
      <c r="J10" s="986"/>
      <c r="K10" s="339"/>
      <c r="L10" s="1488"/>
    </row>
    <row r="11" spans="1:12" x14ac:dyDescent="0.2">
      <c r="A11" s="1421" t="s">
        <v>2454</v>
      </c>
      <c r="B11" s="1487"/>
      <c r="C11" s="987"/>
      <c r="D11" s="987"/>
      <c r="E11" s="338"/>
      <c r="F11" s="987"/>
      <c r="G11" s="987"/>
      <c r="H11" s="987"/>
      <c r="I11" s="339"/>
      <c r="J11" s="986"/>
      <c r="K11" s="339"/>
      <c r="L11" s="986"/>
    </row>
    <row r="12" spans="1:12" x14ac:dyDescent="0.2">
      <c r="A12" s="1417" t="s">
        <v>2455</v>
      </c>
      <c r="B12" s="1487"/>
      <c r="C12" s="987"/>
      <c r="D12" s="987"/>
      <c r="E12" s="338"/>
      <c r="F12" s="987"/>
      <c r="G12" s="987"/>
      <c r="H12" s="987"/>
      <c r="I12" s="339"/>
      <c r="J12" s="986"/>
      <c r="K12" s="339"/>
      <c r="L12" s="986"/>
    </row>
    <row r="13" spans="1:12" x14ac:dyDescent="0.2">
      <c r="A13" s="1421" t="s">
        <v>2456</v>
      </c>
      <c r="B13" s="1487"/>
      <c r="C13" s="987"/>
      <c r="D13" s="987"/>
      <c r="E13" s="338"/>
      <c r="F13" s="987"/>
      <c r="G13" s="987"/>
      <c r="H13" s="987"/>
      <c r="I13" s="339"/>
      <c r="J13" s="986"/>
      <c r="K13" s="339"/>
      <c r="L13" s="986"/>
    </row>
    <row r="14" spans="1:12" x14ac:dyDescent="0.2">
      <c r="A14" s="1421" t="s">
        <v>2457</v>
      </c>
      <c r="B14" s="1487"/>
      <c r="C14" s="987"/>
      <c r="D14" s="987"/>
      <c r="E14" s="338"/>
      <c r="F14" s="987"/>
      <c r="G14" s="987"/>
      <c r="H14" s="987"/>
      <c r="I14" s="339"/>
      <c r="J14" s="986"/>
      <c r="K14" s="339"/>
      <c r="L14" s="986"/>
    </row>
    <row r="15" spans="1:12" x14ac:dyDescent="0.2">
      <c r="A15" s="1421" t="s">
        <v>2458</v>
      </c>
      <c r="B15" s="1487"/>
      <c r="C15" s="987"/>
      <c r="D15" s="987"/>
      <c r="E15" s="340"/>
      <c r="F15" s="987"/>
      <c r="G15" s="987"/>
      <c r="H15" s="987"/>
      <c r="I15" s="341"/>
      <c r="J15" s="986"/>
      <c r="K15" s="341"/>
      <c r="L15" s="986"/>
    </row>
    <row r="16" spans="1:12" x14ac:dyDescent="0.2">
      <c r="A16" s="1421" t="s">
        <v>2459</v>
      </c>
      <c r="B16" s="1487"/>
      <c r="C16" s="987"/>
      <c r="D16" s="987"/>
      <c r="E16" s="340"/>
      <c r="F16" s="987"/>
      <c r="G16" s="987"/>
      <c r="H16" s="987"/>
      <c r="I16" s="341"/>
      <c r="J16" s="986"/>
      <c r="K16" s="341"/>
      <c r="L16" s="986"/>
    </row>
    <row r="17" spans="1:12" x14ac:dyDescent="0.2">
      <c r="A17" s="1421" t="s">
        <v>2460</v>
      </c>
      <c r="B17" s="1487"/>
      <c r="C17" s="987"/>
      <c r="D17" s="987"/>
      <c r="E17" s="340"/>
      <c r="F17" s="987"/>
      <c r="G17" s="987"/>
      <c r="H17" s="987"/>
      <c r="I17" s="341"/>
      <c r="J17" s="986"/>
      <c r="K17" s="341"/>
      <c r="L17" s="986"/>
    </row>
    <row r="18" spans="1:12" ht="15" x14ac:dyDescent="0.25">
      <c r="A18" s="1489" t="s">
        <v>2461</v>
      </c>
      <c r="B18" s="1490"/>
      <c r="C18" s="986"/>
      <c r="D18" s="986"/>
      <c r="E18" s="342"/>
      <c r="F18" s="1491"/>
      <c r="G18" s="1491"/>
      <c r="H18" s="986"/>
      <c r="I18" s="343"/>
      <c r="J18" s="986"/>
      <c r="K18" s="343"/>
      <c r="L18" s="986"/>
    </row>
    <row r="19" spans="1:12" ht="6" customHeight="1" x14ac:dyDescent="0.2">
      <c r="A19" s="2"/>
      <c r="B19" s="2"/>
      <c r="J19" s="8"/>
    </row>
    <row r="20" spans="1:12" x14ac:dyDescent="0.2">
      <c r="A20" s="88" t="s">
        <v>1875</v>
      </c>
      <c r="B20" s="23"/>
      <c r="J20" s="8"/>
    </row>
    <row r="21" spans="1:12" x14ac:dyDescent="0.2">
      <c r="A21" s="1421" t="s">
        <v>2453</v>
      </c>
      <c r="B21" s="987"/>
      <c r="C21" s="987"/>
      <c r="D21" s="987"/>
      <c r="E21" s="338"/>
      <c r="F21" s="987"/>
      <c r="G21" s="987"/>
      <c r="H21" s="987"/>
      <c r="I21" s="339"/>
      <c r="J21" s="986"/>
      <c r="K21" s="339"/>
      <c r="L21" s="1488"/>
    </row>
    <row r="22" spans="1:12" x14ac:dyDescent="0.2">
      <c r="A22" s="1421" t="s">
        <v>2454</v>
      </c>
      <c r="B22" s="987"/>
      <c r="C22" s="987"/>
      <c r="D22" s="987"/>
      <c r="E22" s="338"/>
      <c r="F22" s="987"/>
      <c r="G22" s="987"/>
      <c r="H22" s="987"/>
      <c r="I22" s="339"/>
      <c r="J22" s="986"/>
      <c r="K22" s="339"/>
      <c r="L22" s="986"/>
    </row>
    <row r="23" spans="1:12" x14ac:dyDescent="0.2">
      <c r="A23" s="1417" t="s">
        <v>2455</v>
      </c>
      <c r="B23" s="987"/>
      <c r="C23" s="987"/>
      <c r="D23" s="987"/>
      <c r="E23" s="338"/>
      <c r="F23" s="987"/>
      <c r="G23" s="987"/>
      <c r="H23" s="987"/>
      <c r="I23" s="339"/>
      <c r="J23" s="986"/>
      <c r="K23" s="339"/>
      <c r="L23" s="986"/>
    </row>
    <row r="24" spans="1:12" x14ac:dyDescent="0.2">
      <c r="A24" s="1421" t="s">
        <v>2456</v>
      </c>
      <c r="B24" s="987"/>
      <c r="C24" s="987"/>
      <c r="D24" s="987"/>
      <c r="E24" s="338"/>
      <c r="F24" s="987"/>
      <c r="G24" s="987"/>
      <c r="H24" s="987"/>
      <c r="I24" s="339"/>
      <c r="J24" s="986"/>
      <c r="K24" s="339"/>
      <c r="L24" s="986"/>
    </row>
    <row r="25" spans="1:12" x14ac:dyDescent="0.2">
      <c r="A25" s="1421" t="s">
        <v>2457</v>
      </c>
      <c r="B25" s="987"/>
      <c r="C25" s="987"/>
      <c r="D25" s="987"/>
      <c r="E25" s="338"/>
      <c r="F25" s="987"/>
      <c r="G25" s="987"/>
      <c r="H25" s="987"/>
      <c r="I25" s="339"/>
      <c r="J25" s="986"/>
      <c r="K25" s="339"/>
      <c r="L25" s="986"/>
    </row>
    <row r="26" spans="1:12" x14ac:dyDescent="0.2">
      <c r="A26" s="1421" t="s">
        <v>2458</v>
      </c>
      <c r="B26" s="987"/>
      <c r="C26" s="987"/>
      <c r="D26" s="987"/>
      <c r="E26" s="344"/>
      <c r="F26" s="987"/>
      <c r="G26" s="987"/>
      <c r="H26" s="987"/>
      <c r="I26" s="339"/>
      <c r="J26" s="986"/>
      <c r="K26" s="339"/>
      <c r="L26" s="986"/>
    </row>
    <row r="27" spans="1:12" x14ac:dyDescent="0.2">
      <c r="A27" s="1421" t="s">
        <v>2459</v>
      </c>
      <c r="B27" s="987"/>
      <c r="C27" s="987"/>
      <c r="D27" s="987"/>
      <c r="E27" s="344"/>
      <c r="F27" s="987"/>
      <c r="G27" s="987"/>
      <c r="H27" s="987"/>
      <c r="I27" s="339"/>
      <c r="J27" s="986"/>
      <c r="K27" s="339"/>
      <c r="L27" s="986"/>
    </row>
    <row r="28" spans="1:12" x14ac:dyDescent="0.2">
      <c r="A28" s="1421" t="s">
        <v>2460</v>
      </c>
      <c r="B28" s="987"/>
      <c r="C28" s="987"/>
      <c r="D28" s="987"/>
      <c r="E28" s="344"/>
      <c r="F28" s="987"/>
      <c r="G28" s="987"/>
      <c r="H28" s="987"/>
      <c r="I28" s="339"/>
      <c r="J28" s="986"/>
      <c r="K28" s="339"/>
      <c r="L28" s="986"/>
    </row>
    <row r="29" spans="1:12" ht="15" x14ac:dyDescent="0.25">
      <c r="A29" s="1489" t="s">
        <v>2461</v>
      </c>
      <c r="B29" s="986"/>
      <c r="C29" s="986"/>
      <c r="D29" s="986"/>
      <c r="E29" s="342"/>
      <c r="F29" s="1491"/>
      <c r="G29" s="1491"/>
      <c r="H29" s="986"/>
      <c r="I29" s="343"/>
      <c r="J29" s="986"/>
      <c r="K29" s="343"/>
      <c r="L29" s="986"/>
    </row>
    <row r="30" spans="1:12" ht="6" customHeight="1" x14ac:dyDescent="0.2"/>
    <row r="31" spans="1:12" x14ac:dyDescent="0.2">
      <c r="A31" s="88" t="s">
        <v>1876</v>
      </c>
      <c r="B31" s="23"/>
    </row>
    <row r="32" spans="1:12" x14ac:dyDescent="0.2">
      <c r="A32" s="1421" t="s">
        <v>2453</v>
      </c>
      <c r="B32" s="1487"/>
      <c r="C32" s="987"/>
      <c r="D32" s="987"/>
      <c r="E32" s="338"/>
      <c r="F32" s="987"/>
      <c r="G32" s="987"/>
      <c r="H32" s="987"/>
      <c r="I32" s="339"/>
      <c r="J32" s="986"/>
      <c r="K32" s="339"/>
      <c r="L32" s="1488"/>
    </row>
    <row r="33" spans="1:12" x14ac:dyDescent="0.2">
      <c r="A33" s="1421" t="s">
        <v>2462</v>
      </c>
      <c r="B33" s="1487"/>
      <c r="C33" s="1488"/>
      <c r="D33" s="1488"/>
      <c r="E33" s="345"/>
      <c r="F33" s="1488"/>
      <c r="G33" s="987"/>
      <c r="H33" s="1488"/>
      <c r="I33" s="339"/>
      <c r="J33" s="986"/>
      <c r="K33" s="339"/>
      <c r="L33" s="986"/>
    </row>
    <row r="34" spans="1:12" x14ac:dyDescent="0.2">
      <c r="A34" s="1421" t="s">
        <v>2454</v>
      </c>
      <c r="B34" s="1487"/>
      <c r="C34" s="987"/>
      <c r="D34" s="987"/>
      <c r="E34" s="338"/>
      <c r="F34" s="987"/>
      <c r="G34" s="987"/>
      <c r="H34" s="987"/>
      <c r="I34" s="339"/>
      <c r="J34" s="986"/>
      <c r="K34" s="339"/>
      <c r="L34" s="986"/>
    </row>
    <row r="35" spans="1:12" x14ac:dyDescent="0.2">
      <c r="A35" s="1417" t="s">
        <v>2455</v>
      </c>
      <c r="B35" s="1487"/>
      <c r="C35" s="987"/>
      <c r="D35" s="987"/>
      <c r="E35" s="338"/>
      <c r="F35" s="987"/>
      <c r="G35" s="987"/>
      <c r="H35" s="987"/>
      <c r="I35" s="339"/>
      <c r="J35" s="986"/>
      <c r="K35" s="339"/>
      <c r="L35" s="986"/>
    </row>
    <row r="36" spans="1:12" x14ac:dyDescent="0.2">
      <c r="A36" s="1421" t="s">
        <v>2456</v>
      </c>
      <c r="B36" s="1487"/>
      <c r="C36" s="987"/>
      <c r="D36" s="987"/>
      <c r="E36" s="338"/>
      <c r="F36" s="987"/>
      <c r="G36" s="987"/>
      <c r="H36" s="987"/>
      <c r="I36" s="339"/>
      <c r="J36" s="986"/>
      <c r="K36" s="339"/>
      <c r="L36" s="986"/>
    </row>
    <row r="37" spans="1:12" x14ac:dyDescent="0.2">
      <c r="A37" s="1421" t="s">
        <v>2457</v>
      </c>
      <c r="B37" s="1487"/>
      <c r="C37" s="987"/>
      <c r="D37" s="987"/>
      <c r="E37" s="338"/>
      <c r="F37" s="987"/>
      <c r="G37" s="987"/>
      <c r="H37" s="987"/>
      <c r="I37" s="339"/>
      <c r="J37" s="986"/>
      <c r="K37" s="339"/>
      <c r="L37" s="986"/>
    </row>
    <row r="38" spans="1:12" x14ac:dyDescent="0.2">
      <c r="A38" s="1421" t="s">
        <v>2458</v>
      </c>
      <c r="B38" s="1487"/>
      <c r="C38" s="987"/>
      <c r="D38" s="987"/>
      <c r="E38" s="344"/>
      <c r="F38" s="987"/>
      <c r="G38" s="987"/>
      <c r="H38" s="987"/>
      <c r="I38" s="339"/>
      <c r="J38" s="986"/>
      <c r="K38" s="339"/>
      <c r="L38" s="986"/>
    </row>
    <row r="39" spans="1:12" x14ac:dyDescent="0.2">
      <c r="A39" s="1421" t="s">
        <v>2459</v>
      </c>
      <c r="B39" s="1487"/>
      <c r="C39" s="987"/>
      <c r="D39" s="987"/>
      <c r="E39" s="344"/>
      <c r="F39" s="987"/>
      <c r="G39" s="987"/>
      <c r="H39" s="987"/>
      <c r="I39" s="339"/>
      <c r="J39" s="986"/>
      <c r="K39" s="339"/>
      <c r="L39" s="986"/>
    </row>
    <row r="40" spans="1:12" x14ac:dyDescent="0.2">
      <c r="A40" s="1421" t="s">
        <v>2460</v>
      </c>
      <c r="B40" s="1487"/>
      <c r="C40" s="987"/>
      <c r="D40" s="987"/>
      <c r="E40" s="344"/>
      <c r="F40" s="987"/>
      <c r="G40" s="987"/>
      <c r="H40" s="987"/>
      <c r="I40" s="339"/>
      <c r="J40" s="986"/>
      <c r="K40" s="339"/>
      <c r="L40" s="986"/>
    </row>
    <row r="41" spans="1:12" ht="15" x14ac:dyDescent="0.25">
      <c r="A41" s="1489" t="s">
        <v>2461</v>
      </c>
      <c r="B41" s="1490"/>
      <c r="C41" s="986"/>
      <c r="D41" s="986"/>
      <c r="E41" s="342"/>
      <c r="F41" s="1491"/>
      <c r="G41" s="1491"/>
      <c r="H41" s="986"/>
      <c r="I41" s="343"/>
      <c r="J41" s="986"/>
      <c r="K41" s="343"/>
      <c r="L41" s="986"/>
    </row>
    <row r="42" spans="1:12" ht="6" customHeight="1" x14ac:dyDescent="0.2"/>
    <row r="43" spans="1:12" x14ac:dyDescent="0.2">
      <c r="A43" s="23" t="s">
        <v>1877</v>
      </c>
      <c r="B43" s="23"/>
    </row>
    <row r="44" spans="1:12" x14ac:dyDescent="0.2">
      <c r="A44" s="1421" t="s">
        <v>2453</v>
      </c>
      <c r="B44" s="987"/>
      <c r="C44" s="987"/>
      <c r="D44" s="987"/>
      <c r="E44" s="338"/>
      <c r="F44" s="987"/>
      <c r="G44" s="987"/>
      <c r="H44" s="987"/>
      <c r="I44" s="339"/>
      <c r="J44" s="986"/>
      <c r="K44" s="339"/>
      <c r="L44" s="1488"/>
    </row>
    <row r="45" spans="1:12" x14ac:dyDescent="0.2">
      <c r="A45" s="1421" t="s">
        <v>2454</v>
      </c>
      <c r="B45" s="987"/>
      <c r="C45" s="987"/>
      <c r="D45" s="987"/>
      <c r="E45" s="345"/>
      <c r="F45" s="987"/>
      <c r="G45" s="987"/>
      <c r="H45" s="987"/>
      <c r="I45" s="349"/>
      <c r="J45" s="986"/>
      <c r="K45" s="339"/>
      <c r="L45" s="986"/>
    </row>
    <row r="46" spans="1:12" x14ac:dyDescent="0.2">
      <c r="A46" s="1421" t="s">
        <v>2455</v>
      </c>
      <c r="B46" s="987"/>
      <c r="C46" s="987"/>
      <c r="D46" s="987"/>
      <c r="E46" s="345"/>
      <c r="F46" s="987"/>
      <c r="G46" s="987"/>
      <c r="H46" s="987"/>
      <c r="I46" s="349"/>
      <c r="J46" s="986"/>
      <c r="K46" s="339"/>
      <c r="L46" s="986"/>
    </row>
    <row r="47" spans="1:12" x14ac:dyDescent="0.2">
      <c r="A47" s="1421" t="s">
        <v>2456</v>
      </c>
      <c r="B47" s="987"/>
      <c r="C47" s="987"/>
      <c r="D47" s="987"/>
      <c r="E47" s="345"/>
      <c r="F47" s="987"/>
      <c r="G47" s="987"/>
      <c r="H47" s="987"/>
      <c r="I47" s="349"/>
      <c r="J47" s="986"/>
      <c r="K47" s="339"/>
      <c r="L47" s="986"/>
    </row>
    <row r="48" spans="1:12" x14ac:dyDescent="0.2">
      <c r="A48" s="1421" t="s">
        <v>2457</v>
      </c>
      <c r="B48" s="987"/>
      <c r="C48" s="987"/>
      <c r="D48" s="987"/>
      <c r="E48" s="345"/>
      <c r="F48" s="987"/>
      <c r="G48" s="987"/>
      <c r="H48" s="987"/>
      <c r="I48" s="349"/>
      <c r="J48" s="986"/>
      <c r="K48" s="339"/>
      <c r="L48" s="986"/>
    </row>
    <row r="49" spans="1:12" x14ac:dyDescent="0.2">
      <c r="A49" s="1421" t="s">
        <v>2458</v>
      </c>
      <c r="B49" s="987"/>
      <c r="C49" s="987"/>
      <c r="D49" s="987"/>
      <c r="E49" s="350"/>
      <c r="F49" s="987"/>
      <c r="G49" s="987"/>
      <c r="H49" s="987"/>
      <c r="I49" s="349"/>
      <c r="J49" s="986"/>
      <c r="K49" s="339"/>
      <c r="L49" s="986"/>
    </row>
    <row r="50" spans="1:12" x14ac:dyDescent="0.2">
      <c r="A50" s="1421" t="s">
        <v>2459</v>
      </c>
      <c r="B50" s="987"/>
      <c r="C50" s="987"/>
      <c r="D50" s="987"/>
      <c r="E50" s="350"/>
      <c r="F50" s="987"/>
      <c r="G50" s="987"/>
      <c r="H50" s="987"/>
      <c r="I50" s="349"/>
      <c r="J50" s="986"/>
      <c r="K50" s="339"/>
      <c r="L50" s="986"/>
    </row>
    <row r="51" spans="1:12" x14ac:dyDescent="0.2">
      <c r="A51" s="1421" t="s">
        <v>2460</v>
      </c>
      <c r="B51" s="987"/>
      <c r="C51" s="987"/>
      <c r="D51" s="987"/>
      <c r="E51" s="350"/>
      <c r="F51" s="987"/>
      <c r="G51" s="987"/>
      <c r="H51" s="987"/>
      <c r="I51" s="349"/>
      <c r="J51" s="986"/>
      <c r="K51" s="339"/>
      <c r="L51" s="986"/>
    </row>
    <row r="52" spans="1:12" ht="15" x14ac:dyDescent="0.25">
      <c r="A52" s="1489" t="s">
        <v>2461</v>
      </c>
      <c r="B52" s="986"/>
      <c r="C52" s="986"/>
      <c r="D52" s="986"/>
      <c r="E52" s="351"/>
      <c r="F52" s="1491"/>
      <c r="G52" s="1491"/>
      <c r="H52" s="986"/>
      <c r="I52" s="352"/>
      <c r="J52" s="986"/>
      <c r="K52" s="343"/>
      <c r="L52" s="986"/>
    </row>
    <row r="53" spans="1:12" ht="6" customHeight="1" x14ac:dyDescent="0.2"/>
    <row r="54" spans="1:12" x14ac:dyDescent="0.2">
      <c r="A54" s="23" t="s">
        <v>1878</v>
      </c>
      <c r="B54" s="23"/>
    </row>
    <row r="55" spans="1:12" x14ac:dyDescent="0.2">
      <c r="A55" s="1421" t="s">
        <v>2453</v>
      </c>
      <c r="B55" s="987"/>
      <c r="C55" s="987"/>
      <c r="D55" s="987"/>
      <c r="E55" s="338"/>
      <c r="F55" s="987"/>
      <c r="G55" s="987"/>
      <c r="H55" s="987"/>
      <c r="I55" s="339"/>
      <c r="J55" s="986"/>
      <c r="K55" s="339"/>
      <c r="L55" s="1488"/>
    </row>
    <row r="56" spans="1:12" x14ac:dyDescent="0.2">
      <c r="A56" s="1421" t="s">
        <v>2454</v>
      </c>
      <c r="B56" s="987"/>
      <c r="C56" s="987"/>
      <c r="D56" s="987"/>
      <c r="E56" s="338"/>
      <c r="F56" s="987"/>
      <c r="G56" s="987"/>
      <c r="H56" s="987"/>
      <c r="I56" s="339"/>
      <c r="J56" s="986"/>
      <c r="K56" s="339"/>
      <c r="L56" s="986"/>
    </row>
    <row r="57" spans="1:12" x14ac:dyDescent="0.2">
      <c r="A57" s="1421" t="s">
        <v>2455</v>
      </c>
      <c r="B57" s="987"/>
      <c r="C57" s="987"/>
      <c r="D57" s="987"/>
      <c r="E57" s="338"/>
      <c r="F57" s="987"/>
      <c r="G57" s="987"/>
      <c r="H57" s="987"/>
      <c r="I57" s="339"/>
      <c r="J57" s="986"/>
      <c r="K57" s="339"/>
      <c r="L57" s="986"/>
    </row>
    <row r="58" spans="1:12" x14ac:dyDescent="0.2">
      <c r="A58" s="1421" t="s">
        <v>2456</v>
      </c>
      <c r="B58" s="987"/>
      <c r="C58" s="987"/>
      <c r="D58" s="987"/>
      <c r="E58" s="338"/>
      <c r="F58" s="987"/>
      <c r="G58" s="987"/>
      <c r="H58" s="987"/>
      <c r="I58" s="339"/>
      <c r="J58" s="986"/>
      <c r="K58" s="339"/>
      <c r="L58" s="986"/>
    </row>
    <row r="59" spans="1:12" x14ac:dyDescent="0.2">
      <c r="A59" s="1421" t="s">
        <v>2457</v>
      </c>
      <c r="B59" s="987"/>
      <c r="C59" s="987"/>
      <c r="D59" s="987"/>
      <c r="E59" s="338"/>
      <c r="F59" s="987"/>
      <c r="G59" s="987"/>
      <c r="H59" s="987"/>
      <c r="I59" s="339"/>
      <c r="J59" s="986"/>
      <c r="K59" s="339"/>
      <c r="L59" s="986"/>
    </row>
    <row r="60" spans="1:12" x14ac:dyDescent="0.2">
      <c r="A60" s="1421" t="s">
        <v>2458</v>
      </c>
      <c r="B60" s="987"/>
      <c r="C60" s="987"/>
      <c r="D60" s="987"/>
      <c r="E60" s="344"/>
      <c r="F60" s="987"/>
      <c r="G60" s="987"/>
      <c r="H60" s="987"/>
      <c r="I60" s="339"/>
      <c r="J60" s="986"/>
      <c r="K60" s="339"/>
      <c r="L60" s="986"/>
    </row>
    <row r="61" spans="1:12" x14ac:dyDescent="0.2">
      <c r="A61" s="1421" t="s">
        <v>2459</v>
      </c>
      <c r="B61" s="987"/>
      <c r="C61" s="987"/>
      <c r="D61" s="987"/>
      <c r="E61" s="344"/>
      <c r="F61" s="987"/>
      <c r="G61" s="987"/>
      <c r="H61" s="987"/>
      <c r="I61" s="339"/>
      <c r="J61" s="986"/>
      <c r="K61" s="339"/>
      <c r="L61" s="986"/>
    </row>
    <row r="62" spans="1:12" x14ac:dyDescent="0.2">
      <c r="A62" s="1421" t="s">
        <v>2460</v>
      </c>
      <c r="B62" s="987"/>
      <c r="C62" s="987"/>
      <c r="D62" s="987"/>
      <c r="E62" s="344"/>
      <c r="F62" s="987"/>
      <c r="G62" s="987"/>
      <c r="H62" s="987"/>
      <c r="I62" s="339"/>
      <c r="J62" s="986"/>
      <c r="K62" s="339"/>
      <c r="L62" s="986"/>
    </row>
    <row r="63" spans="1:12" ht="15" x14ac:dyDescent="0.25">
      <c r="A63" s="1489" t="s">
        <v>2461</v>
      </c>
      <c r="B63" s="986"/>
      <c r="C63" s="986"/>
      <c r="D63" s="986"/>
      <c r="E63" s="342"/>
      <c r="F63" s="1491"/>
      <c r="G63" s="1491"/>
      <c r="H63" s="986"/>
      <c r="I63" s="343"/>
      <c r="J63" s="986"/>
      <c r="K63" s="343"/>
      <c r="L63" s="986"/>
    </row>
    <row r="64" spans="1:12" ht="15" x14ac:dyDescent="0.25">
      <c r="A64" s="2"/>
      <c r="B64" s="353"/>
      <c r="C64" s="353"/>
      <c r="D64" s="353"/>
      <c r="E64" s="351"/>
      <c r="F64" s="354"/>
      <c r="G64" s="354"/>
      <c r="H64" s="353"/>
      <c r="I64" s="352"/>
      <c r="J64" s="353"/>
      <c r="K64" s="352"/>
      <c r="L64" s="353"/>
    </row>
    <row r="65" spans="1:12" ht="15" x14ac:dyDescent="0.25">
      <c r="A65" s="355" t="s">
        <v>811</v>
      </c>
      <c r="B65" s="353"/>
      <c r="C65" s="986"/>
      <c r="D65" s="986"/>
      <c r="E65" s="351"/>
      <c r="F65" s="354"/>
      <c r="G65" s="354"/>
      <c r="H65" s="353"/>
      <c r="I65" s="352"/>
      <c r="J65" s="1807"/>
      <c r="K65" s="352"/>
      <c r="L65" s="986"/>
    </row>
    <row r="66" spans="1:12" ht="15" x14ac:dyDescent="0.25">
      <c r="A66" s="2"/>
      <c r="B66" s="353"/>
      <c r="C66" s="353"/>
      <c r="D66" s="353"/>
      <c r="E66" s="351"/>
      <c r="F66" s="354"/>
      <c r="G66" s="354"/>
      <c r="H66" s="353"/>
      <c r="I66" s="352"/>
      <c r="J66" s="353"/>
      <c r="K66" s="352"/>
      <c r="L66" s="353"/>
    </row>
    <row r="67" spans="1:12" x14ac:dyDescent="0.2">
      <c r="A67" s="26" t="s">
        <v>2463</v>
      </c>
      <c r="B67" s="26"/>
      <c r="H67" s="356"/>
    </row>
    <row r="68" spans="1:12" x14ac:dyDescent="0.2">
      <c r="B68" s="8"/>
      <c r="H68" s="24"/>
    </row>
    <row r="69" spans="1:12" x14ac:dyDescent="0.2">
      <c r="A69" s="13"/>
      <c r="B69" s="8"/>
      <c r="H69" s="24"/>
    </row>
  </sheetData>
  <mergeCells count="4">
    <mergeCell ref="A2:C2"/>
    <mergeCell ref="B6:D6"/>
    <mergeCell ref="F6:H6"/>
    <mergeCell ref="A9:C9"/>
  </mergeCells>
  <hyperlinks>
    <hyperlink ref="A2:C2" location="'Liste tableaux'!A1" display="Retour à la liste des tableaux" xr:uid="{D6A2EA2F-C801-430D-8B68-C92723543BC0}"/>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564CF-6338-45D1-B2F0-A22F256319E5}">
  <sheetPr codeName="Feuil2">
    <tabColor rgb="FFFFFF00"/>
  </sheetPr>
  <dimension ref="A1:K128"/>
  <sheetViews>
    <sheetView showGridLines="0" topLeftCell="A53" zoomScaleNormal="100" workbookViewId="0">
      <selection activeCell="C62" sqref="C62:F62"/>
    </sheetView>
  </sheetViews>
  <sheetFormatPr defaultColWidth="9.140625" defaultRowHeight="12.75" x14ac:dyDescent="0.2"/>
  <cols>
    <col min="1" max="1" width="8.85546875" style="2" customWidth="1"/>
    <col min="2" max="2" width="13.85546875" style="1098" customWidth="1"/>
    <col min="3" max="3" width="7.140625" style="1" customWidth="1"/>
    <col min="4" max="4" width="32" style="1" customWidth="1"/>
    <col min="5" max="5" width="7.140625" style="1" customWidth="1"/>
    <col min="6" max="6" width="99.140625" style="1" customWidth="1"/>
    <col min="7" max="7" width="11.5703125" style="1" customWidth="1"/>
    <col min="8" max="256" width="9.140625" style="1"/>
    <col min="257" max="257" width="9.5703125" style="1" customWidth="1"/>
    <col min="258" max="258" width="7.5703125" style="1" customWidth="1"/>
    <col min="259" max="259" width="7.140625" style="1" customWidth="1"/>
    <col min="260" max="260" width="36.42578125" style="1" customWidth="1"/>
    <col min="261" max="261" width="7.140625" style="1" customWidth="1"/>
    <col min="262" max="262" width="36.42578125" style="1" customWidth="1"/>
    <col min="263" max="263" width="11.5703125" style="1" customWidth="1"/>
    <col min="264" max="512" width="9.140625" style="1"/>
    <col min="513" max="513" width="9.5703125" style="1" customWidth="1"/>
    <col min="514" max="514" width="7.5703125" style="1" customWidth="1"/>
    <col min="515" max="515" width="7.140625" style="1" customWidth="1"/>
    <col min="516" max="516" width="36.42578125" style="1" customWidth="1"/>
    <col min="517" max="517" width="7.140625" style="1" customWidth="1"/>
    <col min="518" max="518" width="36.42578125" style="1" customWidth="1"/>
    <col min="519" max="519" width="11.5703125" style="1" customWidth="1"/>
    <col min="520" max="768" width="9.140625" style="1"/>
    <col min="769" max="769" width="9.5703125" style="1" customWidth="1"/>
    <col min="770" max="770" width="7.5703125" style="1" customWidth="1"/>
    <col min="771" max="771" width="7.140625" style="1" customWidth="1"/>
    <col min="772" max="772" width="36.42578125" style="1" customWidth="1"/>
    <col min="773" max="773" width="7.140625" style="1" customWidth="1"/>
    <col min="774" max="774" width="36.42578125" style="1" customWidth="1"/>
    <col min="775" max="775" width="11.5703125" style="1" customWidth="1"/>
    <col min="776" max="1024" width="9.140625" style="1"/>
    <col min="1025" max="1025" width="9.5703125" style="1" customWidth="1"/>
    <col min="1026" max="1026" width="7.5703125" style="1" customWidth="1"/>
    <col min="1027" max="1027" width="7.140625" style="1" customWidth="1"/>
    <col min="1028" max="1028" width="36.42578125" style="1" customWidth="1"/>
    <col min="1029" max="1029" width="7.140625" style="1" customWidth="1"/>
    <col min="1030" max="1030" width="36.42578125" style="1" customWidth="1"/>
    <col min="1031" max="1031" width="11.5703125" style="1" customWidth="1"/>
    <col min="1032" max="1280" width="9.140625" style="1"/>
    <col min="1281" max="1281" width="9.5703125" style="1" customWidth="1"/>
    <col min="1282" max="1282" width="7.5703125" style="1" customWidth="1"/>
    <col min="1283" max="1283" width="7.140625" style="1" customWidth="1"/>
    <col min="1284" max="1284" width="36.42578125" style="1" customWidth="1"/>
    <col min="1285" max="1285" width="7.140625" style="1" customWidth="1"/>
    <col min="1286" max="1286" width="36.42578125" style="1" customWidth="1"/>
    <col min="1287" max="1287" width="11.5703125" style="1" customWidth="1"/>
    <col min="1288" max="1536" width="9.140625" style="1"/>
    <col min="1537" max="1537" width="9.5703125" style="1" customWidth="1"/>
    <col min="1538" max="1538" width="7.5703125" style="1" customWidth="1"/>
    <col min="1539" max="1539" width="7.140625" style="1" customWidth="1"/>
    <col min="1540" max="1540" width="36.42578125" style="1" customWidth="1"/>
    <col min="1541" max="1541" width="7.140625" style="1" customWidth="1"/>
    <col min="1542" max="1542" width="36.42578125" style="1" customWidth="1"/>
    <col min="1543" max="1543" width="11.5703125" style="1" customWidth="1"/>
    <col min="1544" max="1792" width="9.140625" style="1"/>
    <col min="1793" max="1793" width="9.5703125" style="1" customWidth="1"/>
    <col min="1794" max="1794" width="7.5703125" style="1" customWidth="1"/>
    <col min="1795" max="1795" width="7.140625" style="1" customWidth="1"/>
    <col min="1796" max="1796" width="36.42578125" style="1" customWidth="1"/>
    <col min="1797" max="1797" width="7.140625" style="1" customWidth="1"/>
    <col min="1798" max="1798" width="36.42578125" style="1" customWidth="1"/>
    <col min="1799" max="1799" width="11.5703125" style="1" customWidth="1"/>
    <col min="1800" max="2048" width="9.140625" style="1"/>
    <col min="2049" max="2049" width="9.5703125" style="1" customWidth="1"/>
    <col min="2050" max="2050" width="7.5703125" style="1" customWidth="1"/>
    <col min="2051" max="2051" width="7.140625" style="1" customWidth="1"/>
    <col min="2052" max="2052" width="36.42578125" style="1" customWidth="1"/>
    <col min="2053" max="2053" width="7.140625" style="1" customWidth="1"/>
    <col min="2054" max="2054" width="36.42578125" style="1" customWidth="1"/>
    <col min="2055" max="2055" width="11.5703125" style="1" customWidth="1"/>
    <col min="2056" max="2304" width="9.140625" style="1"/>
    <col min="2305" max="2305" width="9.5703125" style="1" customWidth="1"/>
    <col min="2306" max="2306" width="7.5703125" style="1" customWidth="1"/>
    <col min="2307" max="2307" width="7.140625" style="1" customWidth="1"/>
    <col min="2308" max="2308" width="36.42578125" style="1" customWidth="1"/>
    <col min="2309" max="2309" width="7.140625" style="1" customWidth="1"/>
    <col min="2310" max="2310" width="36.42578125" style="1" customWidth="1"/>
    <col min="2311" max="2311" width="11.5703125" style="1" customWidth="1"/>
    <col min="2312" max="2560" width="9.140625" style="1"/>
    <col min="2561" max="2561" width="9.5703125" style="1" customWidth="1"/>
    <col min="2562" max="2562" width="7.5703125" style="1" customWidth="1"/>
    <col min="2563" max="2563" width="7.140625" style="1" customWidth="1"/>
    <col min="2564" max="2564" width="36.42578125" style="1" customWidth="1"/>
    <col min="2565" max="2565" width="7.140625" style="1" customWidth="1"/>
    <col min="2566" max="2566" width="36.42578125" style="1" customWidth="1"/>
    <col min="2567" max="2567" width="11.5703125" style="1" customWidth="1"/>
    <col min="2568" max="2816" width="9.140625" style="1"/>
    <col min="2817" max="2817" width="9.5703125" style="1" customWidth="1"/>
    <col min="2818" max="2818" width="7.5703125" style="1" customWidth="1"/>
    <col min="2819" max="2819" width="7.140625" style="1" customWidth="1"/>
    <col min="2820" max="2820" width="36.42578125" style="1" customWidth="1"/>
    <col min="2821" max="2821" width="7.140625" style="1" customWidth="1"/>
    <col min="2822" max="2822" width="36.42578125" style="1" customWidth="1"/>
    <col min="2823" max="2823" width="11.5703125" style="1" customWidth="1"/>
    <col min="2824" max="3072" width="9.140625" style="1"/>
    <col min="3073" max="3073" width="9.5703125" style="1" customWidth="1"/>
    <col min="3074" max="3074" width="7.5703125" style="1" customWidth="1"/>
    <col min="3075" max="3075" width="7.140625" style="1" customWidth="1"/>
    <col min="3076" max="3076" width="36.42578125" style="1" customWidth="1"/>
    <col min="3077" max="3077" width="7.140625" style="1" customWidth="1"/>
    <col min="3078" max="3078" width="36.42578125" style="1" customWidth="1"/>
    <col min="3079" max="3079" width="11.5703125" style="1" customWidth="1"/>
    <col min="3080" max="3328" width="9.140625" style="1"/>
    <col min="3329" max="3329" width="9.5703125" style="1" customWidth="1"/>
    <col min="3330" max="3330" width="7.5703125" style="1" customWidth="1"/>
    <col min="3331" max="3331" width="7.140625" style="1" customWidth="1"/>
    <col min="3332" max="3332" width="36.42578125" style="1" customWidth="1"/>
    <col min="3333" max="3333" width="7.140625" style="1" customWidth="1"/>
    <col min="3334" max="3334" width="36.42578125" style="1" customWidth="1"/>
    <col min="3335" max="3335" width="11.5703125" style="1" customWidth="1"/>
    <col min="3336" max="3584" width="9.140625" style="1"/>
    <col min="3585" max="3585" width="9.5703125" style="1" customWidth="1"/>
    <col min="3586" max="3586" width="7.5703125" style="1" customWidth="1"/>
    <col min="3587" max="3587" width="7.140625" style="1" customWidth="1"/>
    <col min="3588" max="3588" width="36.42578125" style="1" customWidth="1"/>
    <col min="3589" max="3589" width="7.140625" style="1" customWidth="1"/>
    <col min="3590" max="3590" width="36.42578125" style="1" customWidth="1"/>
    <col min="3591" max="3591" width="11.5703125" style="1" customWidth="1"/>
    <col min="3592" max="3840" width="9.140625" style="1"/>
    <col min="3841" max="3841" width="9.5703125" style="1" customWidth="1"/>
    <col min="3842" max="3842" width="7.5703125" style="1" customWidth="1"/>
    <col min="3843" max="3843" width="7.140625" style="1" customWidth="1"/>
    <col min="3844" max="3844" width="36.42578125" style="1" customWidth="1"/>
    <col min="3845" max="3845" width="7.140625" style="1" customWidth="1"/>
    <col min="3846" max="3846" width="36.42578125" style="1" customWidth="1"/>
    <col min="3847" max="3847" width="11.5703125" style="1" customWidth="1"/>
    <col min="3848" max="4096" width="9.140625" style="1"/>
    <col min="4097" max="4097" width="9.5703125" style="1" customWidth="1"/>
    <col min="4098" max="4098" width="7.5703125" style="1" customWidth="1"/>
    <col min="4099" max="4099" width="7.140625" style="1" customWidth="1"/>
    <col min="4100" max="4100" width="36.42578125" style="1" customWidth="1"/>
    <col min="4101" max="4101" width="7.140625" style="1" customWidth="1"/>
    <col min="4102" max="4102" width="36.42578125" style="1" customWidth="1"/>
    <col min="4103" max="4103" width="11.5703125" style="1" customWidth="1"/>
    <col min="4104" max="4352" width="9.140625" style="1"/>
    <col min="4353" max="4353" width="9.5703125" style="1" customWidth="1"/>
    <col min="4354" max="4354" width="7.5703125" style="1" customWidth="1"/>
    <col min="4355" max="4355" width="7.140625" style="1" customWidth="1"/>
    <col min="4356" max="4356" width="36.42578125" style="1" customWidth="1"/>
    <col min="4357" max="4357" width="7.140625" style="1" customWidth="1"/>
    <col min="4358" max="4358" width="36.42578125" style="1" customWidth="1"/>
    <col min="4359" max="4359" width="11.5703125" style="1" customWidth="1"/>
    <col min="4360" max="4608" width="9.140625" style="1"/>
    <col min="4609" max="4609" width="9.5703125" style="1" customWidth="1"/>
    <col min="4610" max="4610" width="7.5703125" style="1" customWidth="1"/>
    <col min="4611" max="4611" width="7.140625" style="1" customWidth="1"/>
    <col min="4612" max="4612" width="36.42578125" style="1" customWidth="1"/>
    <col min="4613" max="4613" width="7.140625" style="1" customWidth="1"/>
    <col min="4614" max="4614" width="36.42578125" style="1" customWidth="1"/>
    <col min="4615" max="4615" width="11.5703125" style="1" customWidth="1"/>
    <col min="4616" max="4864" width="9.140625" style="1"/>
    <col min="4865" max="4865" width="9.5703125" style="1" customWidth="1"/>
    <col min="4866" max="4866" width="7.5703125" style="1" customWidth="1"/>
    <col min="4867" max="4867" width="7.140625" style="1" customWidth="1"/>
    <col min="4868" max="4868" width="36.42578125" style="1" customWidth="1"/>
    <col min="4869" max="4869" width="7.140625" style="1" customWidth="1"/>
    <col min="4870" max="4870" width="36.42578125" style="1" customWidth="1"/>
    <col min="4871" max="4871" width="11.5703125" style="1" customWidth="1"/>
    <col min="4872" max="5120" width="9.140625" style="1"/>
    <col min="5121" max="5121" width="9.5703125" style="1" customWidth="1"/>
    <col min="5122" max="5122" width="7.5703125" style="1" customWidth="1"/>
    <col min="5123" max="5123" width="7.140625" style="1" customWidth="1"/>
    <col min="5124" max="5124" width="36.42578125" style="1" customWidth="1"/>
    <col min="5125" max="5125" width="7.140625" style="1" customWidth="1"/>
    <col min="5126" max="5126" width="36.42578125" style="1" customWidth="1"/>
    <col min="5127" max="5127" width="11.5703125" style="1" customWidth="1"/>
    <col min="5128" max="5376" width="9.140625" style="1"/>
    <col min="5377" max="5377" width="9.5703125" style="1" customWidth="1"/>
    <col min="5378" max="5378" width="7.5703125" style="1" customWidth="1"/>
    <col min="5379" max="5379" width="7.140625" style="1" customWidth="1"/>
    <col min="5380" max="5380" width="36.42578125" style="1" customWidth="1"/>
    <col min="5381" max="5381" width="7.140625" style="1" customWidth="1"/>
    <col min="5382" max="5382" width="36.42578125" style="1" customWidth="1"/>
    <col min="5383" max="5383" width="11.5703125" style="1" customWidth="1"/>
    <col min="5384" max="5632" width="9.140625" style="1"/>
    <col min="5633" max="5633" width="9.5703125" style="1" customWidth="1"/>
    <col min="5634" max="5634" width="7.5703125" style="1" customWidth="1"/>
    <col min="5635" max="5635" width="7.140625" style="1" customWidth="1"/>
    <col min="5636" max="5636" width="36.42578125" style="1" customWidth="1"/>
    <col min="5637" max="5637" width="7.140625" style="1" customWidth="1"/>
    <col min="5638" max="5638" width="36.42578125" style="1" customWidth="1"/>
    <col min="5639" max="5639" width="11.5703125" style="1" customWidth="1"/>
    <col min="5640" max="5888" width="9.140625" style="1"/>
    <col min="5889" max="5889" width="9.5703125" style="1" customWidth="1"/>
    <col min="5890" max="5890" width="7.5703125" style="1" customWidth="1"/>
    <col min="5891" max="5891" width="7.140625" style="1" customWidth="1"/>
    <col min="5892" max="5892" width="36.42578125" style="1" customWidth="1"/>
    <col min="5893" max="5893" width="7.140625" style="1" customWidth="1"/>
    <col min="5894" max="5894" width="36.42578125" style="1" customWidth="1"/>
    <col min="5895" max="5895" width="11.5703125" style="1" customWidth="1"/>
    <col min="5896" max="6144" width="9.140625" style="1"/>
    <col min="6145" max="6145" width="9.5703125" style="1" customWidth="1"/>
    <col min="6146" max="6146" width="7.5703125" style="1" customWidth="1"/>
    <col min="6147" max="6147" width="7.140625" style="1" customWidth="1"/>
    <col min="6148" max="6148" width="36.42578125" style="1" customWidth="1"/>
    <col min="6149" max="6149" width="7.140625" style="1" customWidth="1"/>
    <col min="6150" max="6150" width="36.42578125" style="1" customWidth="1"/>
    <col min="6151" max="6151" width="11.5703125" style="1" customWidth="1"/>
    <col min="6152" max="6400" width="9.140625" style="1"/>
    <col min="6401" max="6401" width="9.5703125" style="1" customWidth="1"/>
    <col min="6402" max="6402" width="7.5703125" style="1" customWidth="1"/>
    <col min="6403" max="6403" width="7.140625" style="1" customWidth="1"/>
    <col min="6404" max="6404" width="36.42578125" style="1" customWidth="1"/>
    <col min="6405" max="6405" width="7.140625" style="1" customWidth="1"/>
    <col min="6406" max="6406" width="36.42578125" style="1" customWidth="1"/>
    <col min="6407" max="6407" width="11.5703125" style="1" customWidth="1"/>
    <col min="6408" max="6656" width="9.140625" style="1"/>
    <col min="6657" max="6657" width="9.5703125" style="1" customWidth="1"/>
    <col min="6658" max="6658" width="7.5703125" style="1" customWidth="1"/>
    <col min="6659" max="6659" width="7.140625" style="1" customWidth="1"/>
    <col min="6660" max="6660" width="36.42578125" style="1" customWidth="1"/>
    <col min="6661" max="6661" width="7.140625" style="1" customWidth="1"/>
    <col min="6662" max="6662" width="36.42578125" style="1" customWidth="1"/>
    <col min="6663" max="6663" width="11.5703125" style="1" customWidth="1"/>
    <col min="6664" max="6912" width="9.140625" style="1"/>
    <col min="6913" max="6913" width="9.5703125" style="1" customWidth="1"/>
    <col min="6914" max="6914" width="7.5703125" style="1" customWidth="1"/>
    <col min="6915" max="6915" width="7.140625" style="1" customWidth="1"/>
    <col min="6916" max="6916" width="36.42578125" style="1" customWidth="1"/>
    <col min="6917" max="6917" width="7.140625" style="1" customWidth="1"/>
    <col min="6918" max="6918" width="36.42578125" style="1" customWidth="1"/>
    <col min="6919" max="6919" width="11.5703125" style="1" customWidth="1"/>
    <col min="6920" max="7168" width="9.140625" style="1"/>
    <col min="7169" max="7169" width="9.5703125" style="1" customWidth="1"/>
    <col min="7170" max="7170" width="7.5703125" style="1" customWidth="1"/>
    <col min="7171" max="7171" width="7.140625" style="1" customWidth="1"/>
    <col min="7172" max="7172" width="36.42578125" style="1" customWidth="1"/>
    <col min="7173" max="7173" width="7.140625" style="1" customWidth="1"/>
    <col min="7174" max="7174" width="36.42578125" style="1" customWidth="1"/>
    <col min="7175" max="7175" width="11.5703125" style="1" customWidth="1"/>
    <col min="7176" max="7424" width="9.140625" style="1"/>
    <col min="7425" max="7425" width="9.5703125" style="1" customWidth="1"/>
    <col min="7426" max="7426" width="7.5703125" style="1" customWidth="1"/>
    <col min="7427" max="7427" width="7.140625" style="1" customWidth="1"/>
    <col min="7428" max="7428" width="36.42578125" style="1" customWidth="1"/>
    <col min="7429" max="7429" width="7.140625" style="1" customWidth="1"/>
    <col min="7430" max="7430" width="36.42578125" style="1" customWidth="1"/>
    <col min="7431" max="7431" width="11.5703125" style="1" customWidth="1"/>
    <col min="7432" max="7680" width="9.140625" style="1"/>
    <col min="7681" max="7681" width="9.5703125" style="1" customWidth="1"/>
    <col min="7682" max="7682" width="7.5703125" style="1" customWidth="1"/>
    <col min="7683" max="7683" width="7.140625" style="1" customWidth="1"/>
    <col min="7684" max="7684" width="36.42578125" style="1" customWidth="1"/>
    <col min="7685" max="7685" width="7.140625" style="1" customWidth="1"/>
    <col min="7686" max="7686" width="36.42578125" style="1" customWidth="1"/>
    <col min="7687" max="7687" width="11.5703125" style="1" customWidth="1"/>
    <col min="7688" max="7936" width="9.140625" style="1"/>
    <col min="7937" max="7937" width="9.5703125" style="1" customWidth="1"/>
    <col min="7938" max="7938" width="7.5703125" style="1" customWidth="1"/>
    <col min="7939" max="7939" width="7.140625" style="1" customWidth="1"/>
    <col min="7940" max="7940" width="36.42578125" style="1" customWidth="1"/>
    <col min="7941" max="7941" width="7.140625" style="1" customWidth="1"/>
    <col min="7942" max="7942" width="36.42578125" style="1" customWidth="1"/>
    <col min="7943" max="7943" width="11.5703125" style="1" customWidth="1"/>
    <col min="7944" max="8192" width="9.140625" style="1"/>
    <col min="8193" max="8193" width="9.5703125" style="1" customWidth="1"/>
    <col min="8194" max="8194" width="7.5703125" style="1" customWidth="1"/>
    <col min="8195" max="8195" width="7.140625" style="1" customWidth="1"/>
    <col min="8196" max="8196" width="36.42578125" style="1" customWidth="1"/>
    <col min="8197" max="8197" width="7.140625" style="1" customWidth="1"/>
    <col min="8198" max="8198" width="36.42578125" style="1" customWidth="1"/>
    <col min="8199" max="8199" width="11.5703125" style="1" customWidth="1"/>
    <col min="8200" max="8448" width="9.140625" style="1"/>
    <col min="8449" max="8449" width="9.5703125" style="1" customWidth="1"/>
    <col min="8450" max="8450" width="7.5703125" style="1" customWidth="1"/>
    <col min="8451" max="8451" width="7.140625" style="1" customWidth="1"/>
    <col min="8452" max="8452" width="36.42578125" style="1" customWidth="1"/>
    <col min="8453" max="8453" width="7.140625" style="1" customWidth="1"/>
    <col min="8454" max="8454" width="36.42578125" style="1" customWidth="1"/>
    <col min="8455" max="8455" width="11.5703125" style="1" customWidth="1"/>
    <col min="8456" max="8704" width="9.140625" style="1"/>
    <col min="8705" max="8705" width="9.5703125" style="1" customWidth="1"/>
    <col min="8706" max="8706" width="7.5703125" style="1" customWidth="1"/>
    <col min="8707" max="8707" width="7.140625" style="1" customWidth="1"/>
    <col min="8708" max="8708" width="36.42578125" style="1" customWidth="1"/>
    <col min="8709" max="8709" width="7.140625" style="1" customWidth="1"/>
    <col min="8710" max="8710" width="36.42578125" style="1" customWidth="1"/>
    <col min="8711" max="8711" width="11.5703125" style="1" customWidth="1"/>
    <col min="8712" max="8960" width="9.140625" style="1"/>
    <col min="8961" max="8961" width="9.5703125" style="1" customWidth="1"/>
    <col min="8962" max="8962" width="7.5703125" style="1" customWidth="1"/>
    <col min="8963" max="8963" width="7.140625" style="1" customWidth="1"/>
    <col min="8964" max="8964" width="36.42578125" style="1" customWidth="1"/>
    <col min="8965" max="8965" width="7.140625" style="1" customWidth="1"/>
    <col min="8966" max="8966" width="36.42578125" style="1" customWidth="1"/>
    <col min="8967" max="8967" width="11.5703125" style="1" customWidth="1"/>
    <col min="8968" max="9216" width="9.140625" style="1"/>
    <col min="9217" max="9217" width="9.5703125" style="1" customWidth="1"/>
    <col min="9218" max="9218" width="7.5703125" style="1" customWidth="1"/>
    <col min="9219" max="9219" width="7.140625" style="1" customWidth="1"/>
    <col min="9220" max="9220" width="36.42578125" style="1" customWidth="1"/>
    <col min="9221" max="9221" width="7.140625" style="1" customWidth="1"/>
    <col min="9222" max="9222" width="36.42578125" style="1" customWidth="1"/>
    <col min="9223" max="9223" width="11.5703125" style="1" customWidth="1"/>
    <col min="9224" max="9472" width="9.140625" style="1"/>
    <col min="9473" max="9473" width="9.5703125" style="1" customWidth="1"/>
    <col min="9474" max="9474" width="7.5703125" style="1" customWidth="1"/>
    <col min="9475" max="9475" width="7.140625" style="1" customWidth="1"/>
    <col min="9476" max="9476" width="36.42578125" style="1" customWidth="1"/>
    <col min="9477" max="9477" width="7.140625" style="1" customWidth="1"/>
    <col min="9478" max="9478" width="36.42578125" style="1" customWidth="1"/>
    <col min="9479" max="9479" width="11.5703125" style="1" customWidth="1"/>
    <col min="9480" max="9728" width="9.140625" style="1"/>
    <col min="9729" max="9729" width="9.5703125" style="1" customWidth="1"/>
    <col min="9730" max="9730" width="7.5703125" style="1" customWidth="1"/>
    <col min="9731" max="9731" width="7.140625" style="1" customWidth="1"/>
    <col min="9732" max="9732" width="36.42578125" style="1" customWidth="1"/>
    <col min="9733" max="9733" width="7.140625" style="1" customWidth="1"/>
    <col min="9734" max="9734" width="36.42578125" style="1" customWidth="1"/>
    <col min="9735" max="9735" width="11.5703125" style="1" customWidth="1"/>
    <col min="9736" max="9984" width="9.140625" style="1"/>
    <col min="9985" max="9985" width="9.5703125" style="1" customWidth="1"/>
    <col min="9986" max="9986" width="7.5703125" style="1" customWidth="1"/>
    <col min="9987" max="9987" width="7.140625" style="1" customWidth="1"/>
    <col min="9988" max="9988" width="36.42578125" style="1" customWidth="1"/>
    <col min="9989" max="9989" width="7.140625" style="1" customWidth="1"/>
    <col min="9990" max="9990" width="36.42578125" style="1" customWidth="1"/>
    <col min="9991" max="9991" width="11.5703125" style="1" customWidth="1"/>
    <col min="9992" max="10240" width="9.140625" style="1"/>
    <col min="10241" max="10241" width="9.5703125" style="1" customWidth="1"/>
    <col min="10242" max="10242" width="7.5703125" style="1" customWidth="1"/>
    <col min="10243" max="10243" width="7.140625" style="1" customWidth="1"/>
    <col min="10244" max="10244" width="36.42578125" style="1" customWidth="1"/>
    <col min="10245" max="10245" width="7.140625" style="1" customWidth="1"/>
    <col min="10246" max="10246" width="36.42578125" style="1" customWidth="1"/>
    <col min="10247" max="10247" width="11.5703125" style="1" customWidth="1"/>
    <col min="10248" max="10496" width="9.140625" style="1"/>
    <col min="10497" max="10497" width="9.5703125" style="1" customWidth="1"/>
    <col min="10498" max="10498" width="7.5703125" style="1" customWidth="1"/>
    <col min="10499" max="10499" width="7.140625" style="1" customWidth="1"/>
    <col min="10500" max="10500" width="36.42578125" style="1" customWidth="1"/>
    <col min="10501" max="10501" width="7.140625" style="1" customWidth="1"/>
    <col min="10502" max="10502" width="36.42578125" style="1" customWidth="1"/>
    <col min="10503" max="10503" width="11.5703125" style="1" customWidth="1"/>
    <col min="10504" max="10752" width="9.140625" style="1"/>
    <col min="10753" max="10753" width="9.5703125" style="1" customWidth="1"/>
    <col min="10754" max="10754" width="7.5703125" style="1" customWidth="1"/>
    <col min="10755" max="10755" width="7.140625" style="1" customWidth="1"/>
    <col min="10756" max="10756" width="36.42578125" style="1" customWidth="1"/>
    <col min="10757" max="10757" width="7.140625" style="1" customWidth="1"/>
    <col min="10758" max="10758" width="36.42578125" style="1" customWidth="1"/>
    <col min="10759" max="10759" width="11.5703125" style="1" customWidth="1"/>
    <col min="10760" max="11008" width="9.140625" style="1"/>
    <col min="11009" max="11009" width="9.5703125" style="1" customWidth="1"/>
    <col min="11010" max="11010" width="7.5703125" style="1" customWidth="1"/>
    <col min="11011" max="11011" width="7.140625" style="1" customWidth="1"/>
    <col min="11012" max="11012" width="36.42578125" style="1" customWidth="1"/>
    <col min="11013" max="11013" width="7.140625" style="1" customWidth="1"/>
    <col min="11014" max="11014" width="36.42578125" style="1" customWidth="1"/>
    <col min="11015" max="11015" width="11.5703125" style="1" customWidth="1"/>
    <col min="11016" max="11264" width="9.140625" style="1"/>
    <col min="11265" max="11265" width="9.5703125" style="1" customWidth="1"/>
    <col min="11266" max="11266" width="7.5703125" style="1" customWidth="1"/>
    <col min="11267" max="11267" width="7.140625" style="1" customWidth="1"/>
    <col min="11268" max="11268" width="36.42578125" style="1" customWidth="1"/>
    <col min="11269" max="11269" width="7.140625" style="1" customWidth="1"/>
    <col min="11270" max="11270" width="36.42578125" style="1" customWidth="1"/>
    <col min="11271" max="11271" width="11.5703125" style="1" customWidth="1"/>
    <col min="11272" max="11520" width="9.140625" style="1"/>
    <col min="11521" max="11521" width="9.5703125" style="1" customWidth="1"/>
    <col min="11522" max="11522" width="7.5703125" style="1" customWidth="1"/>
    <col min="11523" max="11523" width="7.140625" style="1" customWidth="1"/>
    <col min="11524" max="11524" width="36.42578125" style="1" customWidth="1"/>
    <col min="11525" max="11525" width="7.140625" style="1" customWidth="1"/>
    <col min="11526" max="11526" width="36.42578125" style="1" customWidth="1"/>
    <col min="11527" max="11527" width="11.5703125" style="1" customWidth="1"/>
    <col min="11528" max="11776" width="9.140625" style="1"/>
    <col min="11777" max="11777" width="9.5703125" style="1" customWidth="1"/>
    <col min="11778" max="11778" width="7.5703125" style="1" customWidth="1"/>
    <col min="11779" max="11779" width="7.140625" style="1" customWidth="1"/>
    <col min="11780" max="11780" width="36.42578125" style="1" customWidth="1"/>
    <col min="11781" max="11781" width="7.140625" style="1" customWidth="1"/>
    <col min="11782" max="11782" width="36.42578125" style="1" customWidth="1"/>
    <col min="11783" max="11783" width="11.5703125" style="1" customWidth="1"/>
    <col min="11784" max="12032" width="9.140625" style="1"/>
    <col min="12033" max="12033" width="9.5703125" style="1" customWidth="1"/>
    <col min="12034" max="12034" width="7.5703125" style="1" customWidth="1"/>
    <col min="12035" max="12035" width="7.140625" style="1" customWidth="1"/>
    <col min="12036" max="12036" width="36.42578125" style="1" customWidth="1"/>
    <col min="12037" max="12037" width="7.140625" style="1" customWidth="1"/>
    <col min="12038" max="12038" width="36.42578125" style="1" customWidth="1"/>
    <col min="12039" max="12039" width="11.5703125" style="1" customWidth="1"/>
    <col min="12040" max="12288" width="9.140625" style="1"/>
    <col min="12289" max="12289" width="9.5703125" style="1" customWidth="1"/>
    <col min="12290" max="12290" width="7.5703125" style="1" customWidth="1"/>
    <col min="12291" max="12291" width="7.140625" style="1" customWidth="1"/>
    <col min="12292" max="12292" width="36.42578125" style="1" customWidth="1"/>
    <col min="12293" max="12293" width="7.140625" style="1" customWidth="1"/>
    <col min="12294" max="12294" width="36.42578125" style="1" customWidth="1"/>
    <col min="12295" max="12295" width="11.5703125" style="1" customWidth="1"/>
    <col min="12296" max="12544" width="9.140625" style="1"/>
    <col min="12545" max="12545" width="9.5703125" style="1" customWidth="1"/>
    <col min="12546" max="12546" width="7.5703125" style="1" customWidth="1"/>
    <col min="12547" max="12547" width="7.140625" style="1" customWidth="1"/>
    <col min="12548" max="12548" width="36.42578125" style="1" customWidth="1"/>
    <col min="12549" max="12549" width="7.140625" style="1" customWidth="1"/>
    <col min="12550" max="12550" width="36.42578125" style="1" customWidth="1"/>
    <col min="12551" max="12551" width="11.5703125" style="1" customWidth="1"/>
    <col min="12552" max="12800" width="9.140625" style="1"/>
    <col min="12801" max="12801" width="9.5703125" style="1" customWidth="1"/>
    <col min="12802" max="12802" width="7.5703125" style="1" customWidth="1"/>
    <col min="12803" max="12803" width="7.140625" style="1" customWidth="1"/>
    <col min="12804" max="12804" width="36.42578125" style="1" customWidth="1"/>
    <col min="12805" max="12805" width="7.140625" style="1" customWidth="1"/>
    <col min="12806" max="12806" width="36.42578125" style="1" customWidth="1"/>
    <col min="12807" max="12807" width="11.5703125" style="1" customWidth="1"/>
    <col min="12808" max="13056" width="9.140625" style="1"/>
    <col min="13057" max="13057" width="9.5703125" style="1" customWidth="1"/>
    <col min="13058" max="13058" width="7.5703125" style="1" customWidth="1"/>
    <col min="13059" max="13059" width="7.140625" style="1" customWidth="1"/>
    <col min="13060" max="13060" width="36.42578125" style="1" customWidth="1"/>
    <col min="13061" max="13061" width="7.140625" style="1" customWidth="1"/>
    <col min="13062" max="13062" width="36.42578125" style="1" customWidth="1"/>
    <col min="13063" max="13063" width="11.5703125" style="1" customWidth="1"/>
    <col min="13064" max="13312" width="9.140625" style="1"/>
    <col min="13313" max="13313" width="9.5703125" style="1" customWidth="1"/>
    <col min="13314" max="13314" width="7.5703125" style="1" customWidth="1"/>
    <col min="13315" max="13315" width="7.140625" style="1" customWidth="1"/>
    <col min="13316" max="13316" width="36.42578125" style="1" customWidth="1"/>
    <col min="13317" max="13317" width="7.140625" style="1" customWidth="1"/>
    <col min="13318" max="13318" width="36.42578125" style="1" customWidth="1"/>
    <col min="13319" max="13319" width="11.5703125" style="1" customWidth="1"/>
    <col min="13320" max="13568" width="9.140625" style="1"/>
    <col min="13569" max="13569" width="9.5703125" style="1" customWidth="1"/>
    <col min="13570" max="13570" width="7.5703125" style="1" customWidth="1"/>
    <col min="13571" max="13571" width="7.140625" style="1" customWidth="1"/>
    <col min="13572" max="13572" width="36.42578125" style="1" customWidth="1"/>
    <col min="13573" max="13573" width="7.140625" style="1" customWidth="1"/>
    <col min="13574" max="13574" width="36.42578125" style="1" customWidth="1"/>
    <col min="13575" max="13575" width="11.5703125" style="1" customWidth="1"/>
    <col min="13576" max="13824" width="9.140625" style="1"/>
    <col min="13825" max="13825" width="9.5703125" style="1" customWidth="1"/>
    <col min="13826" max="13826" width="7.5703125" style="1" customWidth="1"/>
    <col min="13827" max="13827" width="7.140625" style="1" customWidth="1"/>
    <col min="13828" max="13828" width="36.42578125" style="1" customWidth="1"/>
    <col min="13829" max="13829" width="7.140625" style="1" customWidth="1"/>
    <col min="13830" max="13830" width="36.42578125" style="1" customWidth="1"/>
    <col min="13831" max="13831" width="11.5703125" style="1" customWidth="1"/>
    <col min="13832" max="14080" width="9.140625" style="1"/>
    <col min="14081" max="14081" width="9.5703125" style="1" customWidth="1"/>
    <col min="14082" max="14082" width="7.5703125" style="1" customWidth="1"/>
    <col min="14083" max="14083" width="7.140625" style="1" customWidth="1"/>
    <col min="14084" max="14084" width="36.42578125" style="1" customWidth="1"/>
    <col min="14085" max="14085" width="7.140625" style="1" customWidth="1"/>
    <col min="14086" max="14086" width="36.42578125" style="1" customWidth="1"/>
    <col min="14087" max="14087" width="11.5703125" style="1" customWidth="1"/>
    <col min="14088" max="14336" width="9.140625" style="1"/>
    <col min="14337" max="14337" width="9.5703125" style="1" customWidth="1"/>
    <col min="14338" max="14338" width="7.5703125" style="1" customWidth="1"/>
    <col min="14339" max="14339" width="7.140625" style="1" customWidth="1"/>
    <col min="14340" max="14340" width="36.42578125" style="1" customWidth="1"/>
    <col min="14341" max="14341" width="7.140625" style="1" customWidth="1"/>
    <col min="14342" max="14342" width="36.42578125" style="1" customWidth="1"/>
    <col min="14343" max="14343" width="11.5703125" style="1" customWidth="1"/>
    <col min="14344" max="14592" width="9.140625" style="1"/>
    <col min="14593" max="14593" width="9.5703125" style="1" customWidth="1"/>
    <col min="14594" max="14594" width="7.5703125" style="1" customWidth="1"/>
    <col min="14595" max="14595" width="7.140625" style="1" customWidth="1"/>
    <col min="14596" max="14596" width="36.42578125" style="1" customWidth="1"/>
    <col min="14597" max="14597" width="7.140625" style="1" customWidth="1"/>
    <col min="14598" max="14598" width="36.42578125" style="1" customWidth="1"/>
    <col min="14599" max="14599" width="11.5703125" style="1" customWidth="1"/>
    <col min="14600" max="14848" width="9.140625" style="1"/>
    <col min="14849" max="14849" width="9.5703125" style="1" customWidth="1"/>
    <col min="14850" max="14850" width="7.5703125" style="1" customWidth="1"/>
    <col min="14851" max="14851" width="7.140625" style="1" customWidth="1"/>
    <col min="14852" max="14852" width="36.42578125" style="1" customWidth="1"/>
    <col min="14853" max="14853" width="7.140625" style="1" customWidth="1"/>
    <col min="14854" max="14854" width="36.42578125" style="1" customWidth="1"/>
    <col min="14855" max="14855" width="11.5703125" style="1" customWidth="1"/>
    <col min="14856" max="15104" width="9.140625" style="1"/>
    <col min="15105" max="15105" width="9.5703125" style="1" customWidth="1"/>
    <col min="15106" max="15106" width="7.5703125" style="1" customWidth="1"/>
    <col min="15107" max="15107" width="7.140625" style="1" customWidth="1"/>
    <col min="15108" max="15108" width="36.42578125" style="1" customWidth="1"/>
    <col min="15109" max="15109" width="7.140625" style="1" customWidth="1"/>
    <col min="15110" max="15110" width="36.42578125" style="1" customWidth="1"/>
    <col min="15111" max="15111" width="11.5703125" style="1" customWidth="1"/>
    <col min="15112" max="15360" width="9.140625" style="1"/>
    <col min="15361" max="15361" width="9.5703125" style="1" customWidth="1"/>
    <col min="15362" max="15362" width="7.5703125" style="1" customWidth="1"/>
    <col min="15363" max="15363" width="7.140625" style="1" customWidth="1"/>
    <col min="15364" max="15364" width="36.42578125" style="1" customWidth="1"/>
    <col min="15365" max="15365" width="7.140625" style="1" customWidth="1"/>
    <col min="15366" max="15366" width="36.42578125" style="1" customWidth="1"/>
    <col min="15367" max="15367" width="11.5703125" style="1" customWidth="1"/>
    <col min="15368" max="15616" width="9.140625" style="1"/>
    <col min="15617" max="15617" width="9.5703125" style="1" customWidth="1"/>
    <col min="15618" max="15618" width="7.5703125" style="1" customWidth="1"/>
    <col min="15619" max="15619" width="7.140625" style="1" customWidth="1"/>
    <col min="15620" max="15620" width="36.42578125" style="1" customWidth="1"/>
    <col min="15621" max="15621" width="7.140625" style="1" customWidth="1"/>
    <col min="15622" max="15622" width="36.42578125" style="1" customWidth="1"/>
    <col min="15623" max="15623" width="11.5703125" style="1" customWidth="1"/>
    <col min="15624" max="15872" width="9.140625" style="1"/>
    <col min="15873" max="15873" width="9.5703125" style="1" customWidth="1"/>
    <col min="15874" max="15874" width="7.5703125" style="1" customWidth="1"/>
    <col min="15875" max="15875" width="7.140625" style="1" customWidth="1"/>
    <col min="15876" max="15876" width="36.42578125" style="1" customWidth="1"/>
    <col min="15877" max="15877" width="7.140625" style="1" customWidth="1"/>
    <col min="15878" max="15878" width="36.42578125" style="1" customWidth="1"/>
    <col min="15879" max="15879" width="11.5703125" style="1" customWidth="1"/>
    <col min="15880" max="16128" width="9.140625" style="1"/>
    <col min="16129" max="16129" width="9.5703125" style="1" customWidth="1"/>
    <col min="16130" max="16130" width="7.5703125" style="1" customWidth="1"/>
    <col min="16131" max="16131" width="7.140625" style="1" customWidth="1"/>
    <col min="16132" max="16132" width="36.42578125" style="1" customWidth="1"/>
    <col min="16133" max="16133" width="7.140625" style="1" customWidth="1"/>
    <col min="16134" max="16134" width="36.42578125" style="1" customWidth="1"/>
    <col min="16135" max="16135" width="11.5703125" style="1" customWidth="1"/>
    <col min="16136" max="16384" width="9.140625" style="1"/>
  </cols>
  <sheetData>
    <row r="1" spans="1:11" ht="18.75" x14ac:dyDescent="0.3">
      <c r="A1" s="1943" t="s">
        <v>50</v>
      </c>
      <c r="B1" s="1943"/>
      <c r="C1" s="1943"/>
      <c r="D1" s="1943"/>
      <c r="E1" s="1943"/>
      <c r="F1" s="1943"/>
      <c r="G1" s="1943"/>
    </row>
    <row r="2" spans="1:11" ht="26.25" customHeight="1" x14ac:dyDescent="0.25">
      <c r="A2" s="1944" t="s">
        <v>51</v>
      </c>
      <c r="B2" s="1945"/>
      <c r="C2" s="1946"/>
      <c r="D2" s="1947"/>
      <c r="E2" s="1947"/>
      <c r="F2" s="1948"/>
      <c r="G2" s="1083"/>
    </row>
    <row r="3" spans="1:11" ht="29.25" customHeight="1" x14ac:dyDescent="0.25">
      <c r="A3" s="1944" t="s">
        <v>52</v>
      </c>
      <c r="B3" s="1945"/>
      <c r="C3" s="1949"/>
      <c r="D3" s="1950"/>
      <c r="E3" s="1950"/>
      <c r="F3" s="1951"/>
      <c r="G3" s="1083"/>
    </row>
    <row r="4" spans="1:11" ht="30" customHeight="1" x14ac:dyDescent="0.25">
      <c r="A4" s="1944" t="s">
        <v>53</v>
      </c>
      <c r="B4" s="1945"/>
      <c r="C4" s="1949"/>
      <c r="D4" s="1950"/>
      <c r="E4" s="1950"/>
      <c r="F4" s="1951"/>
      <c r="G4" s="1083"/>
    </row>
    <row r="5" spans="1:11" x14ac:dyDescent="0.2">
      <c r="A5" s="1935"/>
      <c r="B5" s="1936"/>
    </row>
    <row r="6" spans="1:11" x14ac:dyDescent="0.2">
      <c r="A6" s="1084" t="s">
        <v>54</v>
      </c>
      <c r="B6" s="1085"/>
      <c r="C6" s="1086"/>
      <c r="D6" s="1087"/>
      <c r="E6" s="1087"/>
      <c r="F6" s="1087"/>
    </row>
    <row r="7" spans="1:11" ht="11.25" customHeight="1" x14ac:dyDescent="0.2">
      <c r="B7" s="1088"/>
      <c r="C7" s="1937"/>
      <c r="D7" s="1938"/>
      <c r="E7" s="1938"/>
      <c r="F7" s="1938"/>
      <c r="G7" s="3"/>
    </row>
    <row r="8" spans="1:11" s="1091" customFormat="1" ht="11.25" customHeight="1" x14ac:dyDescent="0.2">
      <c r="A8" s="1089"/>
      <c r="B8" s="1090"/>
      <c r="C8" s="1938"/>
      <c r="D8" s="1938"/>
      <c r="E8" s="1938"/>
      <c r="F8" s="1938"/>
      <c r="G8" s="3"/>
    </row>
    <row r="9" spans="1:11" s="1091" customFormat="1" ht="11.25" customHeight="1" x14ac:dyDescent="0.2">
      <c r="A9" s="1092"/>
      <c r="B9" s="1090"/>
      <c r="C9" s="1938"/>
      <c r="D9" s="1938"/>
      <c r="E9" s="1938"/>
      <c r="F9" s="1938"/>
      <c r="G9" s="3"/>
    </row>
    <row r="10" spans="1:11" s="1091" customFormat="1" ht="23.25" customHeight="1" x14ac:dyDescent="0.2">
      <c r="A10" s="1939" t="s">
        <v>55</v>
      </c>
      <c r="B10" s="1941" t="s">
        <v>56</v>
      </c>
      <c r="C10" s="1093"/>
      <c r="D10" s="1094"/>
      <c r="E10" s="1093"/>
      <c r="F10" s="1094"/>
      <c r="G10" s="3"/>
    </row>
    <row r="11" spans="1:11" s="1091" customFormat="1" ht="34.5" customHeight="1" x14ac:dyDescent="0.2">
      <c r="A11" s="1940"/>
      <c r="B11" s="1942"/>
      <c r="C11" s="1095"/>
      <c r="D11" s="1095"/>
      <c r="E11" s="1095"/>
      <c r="F11" s="1095"/>
      <c r="G11" s="3"/>
    </row>
    <row r="12" spans="1:11" ht="15" x14ac:dyDescent="0.25">
      <c r="A12" s="212">
        <v>10.01</v>
      </c>
      <c r="B12" s="214">
        <v>1</v>
      </c>
      <c r="C12" s="1923" t="s">
        <v>57</v>
      </c>
      <c r="D12" s="1923"/>
      <c r="E12" s="1923"/>
      <c r="F12" s="1923"/>
      <c r="G12" s="4"/>
    </row>
    <row r="13" spans="1:11" ht="15" x14ac:dyDescent="0.25">
      <c r="A13" s="212">
        <v>10.010999999999999</v>
      </c>
      <c r="B13" s="214">
        <v>1</v>
      </c>
      <c r="C13" s="1923" t="s">
        <v>58</v>
      </c>
      <c r="D13" s="1923"/>
      <c r="E13" s="1923"/>
      <c r="F13" s="1923"/>
      <c r="G13" s="4"/>
      <c r="K13" s="1096"/>
    </row>
    <row r="14" spans="1:11" ht="14.25" customHeight="1" x14ac:dyDescent="0.25">
      <c r="A14" s="212">
        <v>10.02</v>
      </c>
      <c r="B14" s="214">
        <v>2</v>
      </c>
      <c r="C14" s="1923" t="s">
        <v>59</v>
      </c>
      <c r="D14" s="1923"/>
      <c r="E14" s="1923"/>
      <c r="F14" s="1923"/>
      <c r="G14" s="4"/>
    </row>
    <row r="15" spans="1:11" ht="14.25" customHeight="1" x14ac:dyDescent="0.25">
      <c r="A15" s="212">
        <v>10.029999999999999</v>
      </c>
      <c r="B15" s="214" t="s">
        <v>60</v>
      </c>
      <c r="C15" s="1923" t="s">
        <v>61</v>
      </c>
      <c r="D15" s="1923"/>
      <c r="E15" s="1923"/>
      <c r="F15" s="1923"/>
      <c r="G15" s="4"/>
    </row>
    <row r="16" spans="1:11" ht="15" x14ac:dyDescent="0.25">
      <c r="A16" s="212">
        <v>10.039999999999999</v>
      </c>
      <c r="B16" s="214">
        <v>46</v>
      </c>
      <c r="C16" s="1922" t="s">
        <v>62</v>
      </c>
      <c r="D16" s="1922"/>
      <c r="E16" s="1922"/>
      <c r="F16" s="1922"/>
      <c r="G16" s="4"/>
    </row>
    <row r="17" spans="1:11" ht="15" x14ac:dyDescent="0.25">
      <c r="A17" s="212">
        <v>10.041</v>
      </c>
      <c r="B17" s="214">
        <v>46</v>
      </c>
      <c r="C17" s="1922" t="s">
        <v>63</v>
      </c>
      <c r="D17" s="1922"/>
      <c r="E17" s="1922"/>
      <c r="F17" s="1922"/>
      <c r="G17" s="4"/>
    </row>
    <row r="18" spans="1:11" ht="15" x14ac:dyDescent="0.25">
      <c r="A18" s="212">
        <v>10.050000000000001</v>
      </c>
      <c r="B18" s="214">
        <v>39</v>
      </c>
      <c r="C18" s="1922" t="s">
        <v>64</v>
      </c>
      <c r="D18" s="1922"/>
      <c r="E18" s="1922"/>
      <c r="F18" s="1922"/>
      <c r="G18" s="4"/>
    </row>
    <row r="19" spans="1:11" ht="15" x14ac:dyDescent="0.25">
      <c r="A19" s="212">
        <v>10.06</v>
      </c>
      <c r="B19" s="214">
        <v>44</v>
      </c>
      <c r="C19" s="1923" t="s">
        <v>65</v>
      </c>
      <c r="D19" s="1923"/>
      <c r="E19" s="1923"/>
      <c r="F19" s="1923"/>
      <c r="G19" s="4"/>
    </row>
    <row r="20" spans="1:11" ht="11.25" customHeight="1" x14ac:dyDescent="0.25">
      <c r="A20" s="212">
        <v>10.07</v>
      </c>
      <c r="B20" s="214">
        <v>45</v>
      </c>
      <c r="C20" s="1922" t="s">
        <v>66</v>
      </c>
      <c r="D20" s="1922"/>
      <c r="E20" s="1922"/>
      <c r="F20" s="1922"/>
      <c r="G20" s="4"/>
    </row>
    <row r="21" spans="1:11" ht="15" x14ac:dyDescent="0.25">
      <c r="A21" s="212">
        <v>10.08</v>
      </c>
      <c r="B21" s="214" t="s">
        <v>67</v>
      </c>
      <c r="C21" s="1923" t="s">
        <v>68</v>
      </c>
      <c r="D21" s="1923"/>
      <c r="E21" s="1923"/>
      <c r="F21" s="1923"/>
      <c r="G21" s="4"/>
    </row>
    <row r="22" spans="1:11" ht="15" x14ac:dyDescent="0.25">
      <c r="A22" s="212">
        <v>10.09</v>
      </c>
      <c r="B22" s="214" t="s">
        <v>67</v>
      </c>
      <c r="C22" s="1934" t="s">
        <v>69</v>
      </c>
      <c r="D22" s="1934"/>
      <c r="E22" s="1934"/>
      <c r="F22" s="1934"/>
      <c r="G22" s="4"/>
    </row>
    <row r="23" spans="1:11" ht="15" x14ac:dyDescent="0.25">
      <c r="A23" s="212">
        <v>10.1</v>
      </c>
      <c r="B23" s="214" t="s">
        <v>67</v>
      </c>
      <c r="C23" s="1922" t="s">
        <v>70</v>
      </c>
      <c r="D23" s="1922"/>
      <c r="E23" s="1922"/>
      <c r="F23" s="1922"/>
      <c r="G23" s="4"/>
    </row>
    <row r="24" spans="1:11" x14ac:dyDescent="0.2">
      <c r="A24" s="212"/>
      <c r="B24" s="214"/>
      <c r="C24" s="5"/>
      <c r="D24" s="5"/>
      <c r="E24" s="5"/>
      <c r="F24" s="5"/>
      <c r="G24" s="4"/>
    </row>
    <row r="25" spans="1:11" ht="15" x14ac:dyDescent="0.25">
      <c r="A25" s="212">
        <v>20.010000000000002</v>
      </c>
      <c r="B25" s="214">
        <v>3</v>
      </c>
      <c r="C25" s="1923" t="s">
        <v>71</v>
      </c>
      <c r="D25" s="1923"/>
      <c r="E25" s="1923"/>
      <c r="F25" s="1923"/>
      <c r="G25" s="4"/>
    </row>
    <row r="26" spans="1:11" ht="15" x14ac:dyDescent="0.25">
      <c r="A26" s="212">
        <v>20.02</v>
      </c>
      <c r="B26" s="214" t="s">
        <v>72</v>
      </c>
      <c r="C26" s="1923" t="s">
        <v>73</v>
      </c>
      <c r="D26" s="1923"/>
      <c r="E26" s="1923"/>
      <c r="F26" s="1923"/>
      <c r="G26" s="4"/>
      <c r="K26" s="1096"/>
    </row>
    <row r="27" spans="1:11" ht="13.5" customHeight="1" x14ac:dyDescent="0.25">
      <c r="A27" s="212">
        <v>20.03</v>
      </c>
      <c r="B27" s="214">
        <v>4</v>
      </c>
      <c r="C27" s="1923" t="s">
        <v>74</v>
      </c>
      <c r="D27" s="1923"/>
      <c r="E27" s="1923"/>
      <c r="F27" s="1923"/>
      <c r="G27" s="4"/>
      <c r="K27" s="1096"/>
    </row>
    <row r="28" spans="1:11" x14ac:dyDescent="0.2">
      <c r="A28" s="212"/>
      <c r="B28" s="214"/>
      <c r="C28" s="6"/>
      <c r="D28" s="6"/>
      <c r="E28" s="6"/>
      <c r="F28" s="6"/>
      <c r="G28" s="4"/>
    </row>
    <row r="29" spans="1:11" ht="15" x14ac:dyDescent="0.25">
      <c r="A29" s="212">
        <v>30.01</v>
      </c>
      <c r="B29" s="214">
        <v>43</v>
      </c>
      <c r="C29" s="1923" t="s">
        <v>75</v>
      </c>
      <c r="D29" s="1923"/>
      <c r="E29" s="1923"/>
      <c r="F29" s="1923"/>
      <c r="G29" s="4"/>
    </row>
    <row r="30" spans="1:11" ht="11.25" customHeight="1" x14ac:dyDescent="0.2">
      <c r="A30" s="212"/>
      <c r="B30" s="214"/>
      <c r="C30" s="1932" t="s">
        <v>76</v>
      </c>
      <c r="D30" s="1932"/>
      <c r="E30" s="1932"/>
      <c r="F30" s="1932"/>
      <c r="G30" s="7"/>
    </row>
    <row r="31" spans="1:11" ht="8.25" customHeight="1" x14ac:dyDescent="0.2">
      <c r="A31" s="212"/>
      <c r="B31" s="214"/>
      <c r="C31" s="8"/>
      <c r="D31" s="8"/>
      <c r="E31" s="8"/>
      <c r="F31" s="8"/>
      <c r="G31" s="7"/>
    </row>
    <row r="32" spans="1:11" x14ac:dyDescent="0.2">
      <c r="A32" s="212"/>
      <c r="B32" s="214"/>
      <c r="C32" s="1933" t="s">
        <v>77</v>
      </c>
      <c r="D32" s="1933"/>
      <c r="E32" s="1933"/>
      <c r="F32" s="1933"/>
      <c r="G32" s="7"/>
    </row>
    <row r="33" spans="1:11" x14ac:dyDescent="0.2">
      <c r="A33" s="212"/>
      <c r="B33" s="214"/>
      <c r="C33" s="1929" t="s">
        <v>78</v>
      </c>
      <c r="D33" s="1929"/>
      <c r="E33" s="1929"/>
      <c r="F33" s="1929"/>
      <c r="G33" s="7"/>
    </row>
    <row r="34" spans="1:11" x14ac:dyDescent="0.2">
      <c r="A34" s="212"/>
      <c r="B34" s="214"/>
      <c r="C34" s="968"/>
      <c r="D34" s="968"/>
      <c r="E34" s="968"/>
      <c r="F34" s="968"/>
      <c r="G34" s="7"/>
      <c r="K34" s="1096"/>
    </row>
    <row r="35" spans="1:11" ht="15" x14ac:dyDescent="0.25">
      <c r="A35" s="212">
        <v>40.01</v>
      </c>
      <c r="B35" s="214">
        <v>7</v>
      </c>
      <c r="C35" s="1925" t="s">
        <v>79</v>
      </c>
      <c r="D35" s="1925"/>
      <c r="E35" s="1925"/>
      <c r="F35" s="1925"/>
      <c r="G35" s="4"/>
      <c r="K35" s="1096"/>
    </row>
    <row r="36" spans="1:11" ht="15" x14ac:dyDescent="0.25">
      <c r="A36" s="212">
        <v>40.020000000000003</v>
      </c>
      <c r="B36" s="214">
        <v>7</v>
      </c>
      <c r="C36" s="1925" t="s">
        <v>80</v>
      </c>
      <c r="D36" s="1925"/>
      <c r="E36" s="1925"/>
      <c r="F36" s="1925"/>
      <c r="G36" s="4"/>
      <c r="K36" s="1096"/>
    </row>
    <row r="37" spans="1:11" ht="12.95" customHeight="1" x14ac:dyDescent="0.25">
      <c r="A37" s="212">
        <v>40.03</v>
      </c>
      <c r="B37" s="214">
        <v>7</v>
      </c>
      <c r="C37" s="1925" t="s">
        <v>81</v>
      </c>
      <c r="D37" s="1925"/>
      <c r="E37" s="1925"/>
      <c r="F37" s="1925"/>
      <c r="G37" s="4"/>
      <c r="K37" s="1096"/>
    </row>
    <row r="38" spans="1:11" ht="12.95" customHeight="1" x14ac:dyDescent="0.25">
      <c r="A38" s="212">
        <v>40.04</v>
      </c>
      <c r="B38" s="214">
        <v>8</v>
      </c>
      <c r="C38" s="1925" t="s">
        <v>82</v>
      </c>
      <c r="D38" s="1925"/>
      <c r="E38" s="1925"/>
      <c r="F38" s="1925"/>
      <c r="G38" s="4"/>
      <c r="K38" s="1096"/>
    </row>
    <row r="39" spans="1:11" ht="14.1" customHeight="1" x14ac:dyDescent="0.25">
      <c r="A39" s="212">
        <v>40.049999999999997</v>
      </c>
      <c r="B39" s="214">
        <v>8</v>
      </c>
      <c r="C39" s="1925" t="s">
        <v>83</v>
      </c>
      <c r="D39" s="1925"/>
      <c r="E39" s="1925"/>
      <c r="F39" s="1925"/>
      <c r="G39" s="4"/>
      <c r="K39" s="1096"/>
    </row>
    <row r="40" spans="1:11" ht="12.95" customHeight="1" x14ac:dyDescent="0.25">
      <c r="A40" s="212">
        <v>40.06</v>
      </c>
      <c r="B40" s="214">
        <v>8</v>
      </c>
      <c r="C40" s="1925" t="s">
        <v>84</v>
      </c>
      <c r="D40" s="1925"/>
      <c r="E40" s="1925"/>
      <c r="F40" s="1925"/>
      <c r="G40" s="4"/>
      <c r="K40" s="1096"/>
    </row>
    <row r="41" spans="1:11" ht="12.95" customHeight="1" x14ac:dyDescent="0.25">
      <c r="A41" s="212">
        <v>40.07</v>
      </c>
      <c r="B41" s="214">
        <v>5</v>
      </c>
      <c r="C41" s="1924" t="s">
        <v>85</v>
      </c>
      <c r="D41" s="1924"/>
      <c r="E41" s="1924"/>
      <c r="F41" s="1924"/>
      <c r="G41" s="4"/>
      <c r="K41" s="1096"/>
    </row>
    <row r="42" spans="1:11" ht="15" x14ac:dyDescent="0.25">
      <c r="A42" s="212">
        <v>40.08</v>
      </c>
      <c r="B42" s="214">
        <v>5</v>
      </c>
      <c r="C42" s="1924" t="s">
        <v>86</v>
      </c>
      <c r="D42" s="1924"/>
      <c r="E42" s="1924"/>
      <c r="F42" s="1924"/>
      <c r="G42" s="4"/>
    </row>
    <row r="43" spans="1:11" ht="15" x14ac:dyDescent="0.25">
      <c r="A43" s="212">
        <v>40.090000000000003</v>
      </c>
      <c r="B43" s="214">
        <v>5</v>
      </c>
      <c r="C43" s="1924" t="s">
        <v>87</v>
      </c>
      <c r="D43" s="1924"/>
      <c r="E43" s="1924"/>
      <c r="F43" s="1924"/>
      <c r="G43" s="4"/>
    </row>
    <row r="44" spans="1:11" ht="12.6" customHeight="1" x14ac:dyDescent="0.25">
      <c r="A44" s="212">
        <v>40.1</v>
      </c>
      <c r="B44" s="214">
        <v>5</v>
      </c>
      <c r="C44" s="1924" t="s">
        <v>88</v>
      </c>
      <c r="D44" s="1924"/>
      <c r="E44" s="1924"/>
      <c r="F44" s="1924"/>
      <c r="G44" s="4"/>
    </row>
    <row r="45" spans="1:11" ht="12.6" customHeight="1" x14ac:dyDescent="0.25">
      <c r="A45" s="212">
        <v>40.11</v>
      </c>
      <c r="B45" s="214">
        <v>5</v>
      </c>
      <c r="C45" s="1924" t="s">
        <v>89</v>
      </c>
      <c r="D45" s="1924"/>
      <c r="E45" s="1924"/>
      <c r="F45" s="1924"/>
      <c r="G45" s="4"/>
    </row>
    <row r="46" spans="1:11" ht="15" x14ac:dyDescent="0.25">
      <c r="A46" s="212">
        <v>40.119999999999997</v>
      </c>
      <c r="B46" s="214">
        <v>38</v>
      </c>
      <c r="C46" s="1925" t="s">
        <v>90</v>
      </c>
      <c r="D46" s="1925"/>
      <c r="E46" s="1925"/>
      <c r="F46" s="1925"/>
      <c r="G46" s="4"/>
      <c r="K46" s="1096"/>
    </row>
    <row r="47" spans="1:11" ht="12.6" customHeight="1" x14ac:dyDescent="0.25">
      <c r="A47" s="212">
        <v>40.130000000000003</v>
      </c>
      <c r="B47" s="214">
        <v>10</v>
      </c>
      <c r="C47" s="1925" t="s">
        <v>91</v>
      </c>
      <c r="D47" s="1925"/>
      <c r="E47" s="1925"/>
      <c r="F47" s="1925"/>
      <c r="G47" s="4"/>
    </row>
    <row r="48" spans="1:11" s="9" customFormat="1" ht="13.7" customHeight="1" x14ac:dyDescent="0.25">
      <c r="A48" s="212">
        <v>40.14</v>
      </c>
      <c r="B48" s="214">
        <v>10</v>
      </c>
      <c r="C48" s="1925" t="s">
        <v>92</v>
      </c>
      <c r="D48" s="1925"/>
      <c r="E48" s="1925"/>
      <c r="F48" s="1925"/>
      <c r="G48" s="4"/>
    </row>
    <row r="49" spans="1:11" ht="15" x14ac:dyDescent="0.25">
      <c r="A49" s="212">
        <v>40.15</v>
      </c>
      <c r="B49" s="214">
        <v>10</v>
      </c>
      <c r="C49" s="1925" t="s">
        <v>93</v>
      </c>
      <c r="D49" s="1925"/>
      <c r="E49" s="1925"/>
      <c r="F49" s="1925"/>
      <c r="G49" s="4"/>
    </row>
    <row r="50" spans="1:11" ht="15" x14ac:dyDescent="0.25">
      <c r="A50" s="212">
        <v>40.159999999999997</v>
      </c>
      <c r="B50" s="214">
        <v>11</v>
      </c>
      <c r="C50" s="1925" t="s">
        <v>94</v>
      </c>
      <c r="D50" s="1925"/>
      <c r="E50" s="1925"/>
      <c r="F50" s="1925"/>
      <c r="G50" s="4"/>
    </row>
    <row r="51" spans="1:11" ht="15" x14ac:dyDescent="0.25">
      <c r="A51" s="212">
        <v>40.17</v>
      </c>
      <c r="B51" s="214">
        <v>10</v>
      </c>
      <c r="C51" s="1925" t="s">
        <v>95</v>
      </c>
      <c r="D51" s="1925"/>
      <c r="E51" s="1925"/>
      <c r="F51" s="1925"/>
      <c r="G51" s="4"/>
    </row>
    <row r="52" spans="1:11" ht="15" x14ac:dyDescent="0.25">
      <c r="A52" s="212">
        <v>40.18</v>
      </c>
      <c r="B52" s="214">
        <v>10</v>
      </c>
      <c r="C52" s="1925" t="s">
        <v>96</v>
      </c>
      <c r="D52" s="1925"/>
      <c r="E52" s="1925"/>
      <c r="F52" s="1925"/>
      <c r="G52" s="4"/>
    </row>
    <row r="53" spans="1:11" ht="14.1" customHeight="1" x14ac:dyDescent="0.25">
      <c r="A53" s="212">
        <v>40.19</v>
      </c>
      <c r="B53" s="214">
        <v>9</v>
      </c>
      <c r="C53" s="1925" t="s">
        <v>97</v>
      </c>
      <c r="D53" s="1925"/>
      <c r="E53" s="1925"/>
      <c r="F53" s="1925"/>
      <c r="G53" s="4"/>
      <c r="K53" s="1096"/>
    </row>
    <row r="54" spans="1:11" ht="14.1" customHeight="1" x14ac:dyDescent="0.25">
      <c r="A54" s="212">
        <v>40.200000000000003</v>
      </c>
      <c r="B54" s="214">
        <v>9</v>
      </c>
      <c r="C54" s="1925" t="s">
        <v>98</v>
      </c>
      <c r="D54" s="1925"/>
      <c r="E54" s="1925"/>
      <c r="F54" s="1925"/>
      <c r="G54" s="4"/>
      <c r="K54" s="1096"/>
    </row>
    <row r="55" spans="1:11" ht="14.1" customHeight="1" x14ac:dyDescent="0.25">
      <c r="A55" s="212">
        <v>40.21</v>
      </c>
      <c r="B55" s="214">
        <v>9</v>
      </c>
      <c r="C55" s="1925" t="s">
        <v>99</v>
      </c>
      <c r="D55" s="1925"/>
      <c r="E55" s="1925"/>
      <c r="F55" s="1925"/>
      <c r="G55" s="4"/>
      <c r="K55" s="1096"/>
    </row>
    <row r="56" spans="1:11" ht="14.1" customHeight="1" x14ac:dyDescent="0.25">
      <c r="A56" s="212">
        <v>40.22</v>
      </c>
      <c r="B56" s="214">
        <v>9</v>
      </c>
      <c r="C56" s="1925" t="s">
        <v>100</v>
      </c>
      <c r="D56" s="1925"/>
      <c r="E56" s="1925"/>
      <c r="F56" s="1925"/>
      <c r="G56" s="4"/>
      <c r="K56" s="1096"/>
    </row>
    <row r="57" spans="1:11" ht="15" x14ac:dyDescent="0.25">
      <c r="A57" s="212" t="s">
        <v>101</v>
      </c>
      <c r="B57" s="214" t="s">
        <v>67</v>
      </c>
      <c r="C57" s="1925" t="s">
        <v>102</v>
      </c>
      <c r="D57" s="1925"/>
      <c r="E57" s="1925"/>
      <c r="F57" s="1925"/>
      <c r="G57" s="4"/>
    </row>
    <row r="58" spans="1:11" ht="15" x14ac:dyDescent="0.25">
      <c r="A58" s="212" t="s">
        <v>103</v>
      </c>
      <c r="B58" s="214" t="s">
        <v>67</v>
      </c>
      <c r="C58" s="1925" t="s">
        <v>104</v>
      </c>
      <c r="D58" s="1925"/>
      <c r="E58" s="1925"/>
      <c r="F58" s="1925"/>
      <c r="G58" s="4"/>
    </row>
    <row r="59" spans="1:11" ht="14.1" customHeight="1" x14ac:dyDescent="0.25">
      <c r="A59" s="212">
        <v>40.229999999999997</v>
      </c>
      <c r="B59" s="214">
        <v>9</v>
      </c>
      <c r="C59" s="1924" t="s">
        <v>105</v>
      </c>
      <c r="D59" s="1924"/>
      <c r="E59" s="1924"/>
      <c r="F59" s="1924"/>
      <c r="G59" s="4"/>
      <c r="K59" s="1096"/>
    </row>
    <row r="60" spans="1:11" ht="15" x14ac:dyDescent="0.25">
      <c r="A60" s="212">
        <v>40.24</v>
      </c>
      <c r="B60" s="214">
        <v>9</v>
      </c>
      <c r="C60" s="1924" t="s">
        <v>106</v>
      </c>
      <c r="D60" s="1924"/>
      <c r="E60" s="1924"/>
      <c r="F60" s="1924"/>
      <c r="G60" s="4"/>
    </row>
    <row r="61" spans="1:11" ht="15" x14ac:dyDescent="0.25">
      <c r="A61" s="212" t="s">
        <v>4652</v>
      </c>
      <c r="B61" s="214">
        <v>5</v>
      </c>
      <c r="C61" s="1930" t="s">
        <v>4661</v>
      </c>
      <c r="D61" s="1930"/>
      <c r="E61" s="1930"/>
      <c r="F61" s="1930"/>
      <c r="G61" s="1756"/>
    </row>
    <row r="62" spans="1:11" s="1755" customFormat="1" ht="15" x14ac:dyDescent="0.25">
      <c r="A62" s="1752" t="s">
        <v>4653</v>
      </c>
      <c r="B62" s="1753">
        <v>5</v>
      </c>
      <c r="C62" s="1931" t="s">
        <v>4671</v>
      </c>
      <c r="D62" s="1931"/>
      <c r="E62" s="1931"/>
      <c r="F62" s="1931"/>
      <c r="G62" s="1754"/>
    </row>
    <row r="63" spans="1:11" ht="15" x14ac:dyDescent="0.25">
      <c r="A63" s="212">
        <v>40.26</v>
      </c>
      <c r="B63" s="214">
        <v>9</v>
      </c>
      <c r="C63" s="1924" t="s">
        <v>107</v>
      </c>
      <c r="D63" s="1924"/>
      <c r="E63" s="1924"/>
      <c r="F63" s="1924"/>
      <c r="G63" s="4"/>
    </row>
    <row r="64" spans="1:11" ht="15" x14ac:dyDescent="0.25">
      <c r="A64" s="212">
        <v>40.270000000000003</v>
      </c>
      <c r="B64" s="214">
        <v>9</v>
      </c>
      <c r="C64" s="1924" t="s">
        <v>108</v>
      </c>
      <c r="D64" s="1924"/>
      <c r="E64" s="1924"/>
      <c r="F64" s="1924"/>
      <c r="G64" s="4"/>
    </row>
    <row r="65" spans="1:7" ht="15" x14ac:dyDescent="0.25">
      <c r="A65" s="212">
        <v>40.28</v>
      </c>
      <c r="B65" s="214" t="s">
        <v>109</v>
      </c>
      <c r="C65" s="1924" t="s">
        <v>110</v>
      </c>
      <c r="D65" s="1924"/>
      <c r="E65" s="1924"/>
      <c r="F65" s="1924"/>
      <c r="G65" s="4"/>
    </row>
    <row r="66" spans="1:7" ht="15" x14ac:dyDescent="0.25">
      <c r="A66" s="212">
        <v>40.29</v>
      </c>
      <c r="B66" s="214">
        <v>38</v>
      </c>
      <c r="C66" s="1925" t="s">
        <v>111</v>
      </c>
      <c r="D66" s="1925"/>
      <c r="E66" s="1925"/>
      <c r="F66" s="1925"/>
      <c r="G66" s="4"/>
    </row>
    <row r="67" spans="1:7" x14ac:dyDescent="0.2">
      <c r="A67" s="212"/>
      <c r="B67" s="214"/>
      <c r="C67" s="5"/>
      <c r="D67" s="5"/>
      <c r="E67" s="5"/>
      <c r="F67" s="5"/>
      <c r="G67" s="4"/>
    </row>
    <row r="68" spans="1:7" ht="15" x14ac:dyDescent="0.25">
      <c r="A68" s="212">
        <v>60.01</v>
      </c>
      <c r="B68" s="214">
        <v>14</v>
      </c>
      <c r="C68" s="1925" t="s">
        <v>112</v>
      </c>
      <c r="D68" s="1925"/>
      <c r="E68" s="1925"/>
      <c r="F68" s="1925"/>
      <c r="G68" s="4"/>
    </row>
    <row r="69" spans="1:7" ht="15" x14ac:dyDescent="0.25">
      <c r="A69" s="212">
        <v>70.010000000000005</v>
      </c>
      <c r="B69" s="214">
        <v>13</v>
      </c>
      <c r="C69" s="1925" t="s">
        <v>113</v>
      </c>
      <c r="D69" s="1925"/>
      <c r="E69" s="1925"/>
      <c r="F69" s="1925"/>
      <c r="G69" s="4"/>
    </row>
    <row r="70" spans="1:7" x14ac:dyDescent="0.2">
      <c r="A70" s="212"/>
      <c r="B70" s="214"/>
      <c r="C70" s="11"/>
      <c r="D70" s="11"/>
      <c r="E70" s="11"/>
      <c r="F70" s="11"/>
      <c r="G70" s="4"/>
    </row>
    <row r="71" spans="1:7" x14ac:dyDescent="0.2">
      <c r="A71" s="212"/>
      <c r="B71" s="214"/>
      <c r="C71" s="1928" t="s">
        <v>114</v>
      </c>
      <c r="D71" s="1928"/>
      <c r="E71" s="1928"/>
      <c r="F71" s="1928"/>
      <c r="G71" s="7"/>
    </row>
    <row r="72" spans="1:7" s="12" customFormat="1" x14ac:dyDescent="0.2">
      <c r="A72" s="212"/>
      <c r="B72" s="214"/>
      <c r="C72" s="1929" t="s">
        <v>78</v>
      </c>
      <c r="D72" s="1929"/>
      <c r="E72" s="1929"/>
      <c r="F72" s="1929"/>
      <c r="G72" s="7"/>
    </row>
    <row r="73" spans="1:7" ht="15" x14ac:dyDescent="0.25">
      <c r="A73" s="212">
        <v>50.01</v>
      </c>
      <c r="B73" s="214">
        <v>26</v>
      </c>
      <c r="C73" s="1925" t="s">
        <v>79</v>
      </c>
      <c r="D73" s="1925"/>
      <c r="E73" s="1925"/>
      <c r="F73" s="1925"/>
      <c r="G73" s="4"/>
    </row>
    <row r="74" spans="1:7" ht="13.5" customHeight="1" x14ac:dyDescent="0.25">
      <c r="A74" s="212">
        <v>50.02</v>
      </c>
      <c r="B74" s="214">
        <v>26</v>
      </c>
      <c r="C74" s="1925" t="s">
        <v>80</v>
      </c>
      <c r="D74" s="1925"/>
      <c r="E74" s="1925"/>
      <c r="F74" s="1925"/>
      <c r="G74" s="4"/>
    </row>
    <row r="75" spans="1:7" ht="13.5" customHeight="1" x14ac:dyDescent="0.25">
      <c r="A75" s="212">
        <v>50.03</v>
      </c>
      <c r="B75" s="214">
        <v>26</v>
      </c>
      <c r="C75" s="1925" t="s">
        <v>81</v>
      </c>
      <c r="D75" s="1925"/>
      <c r="E75" s="1925"/>
      <c r="F75" s="1925"/>
      <c r="G75" s="4"/>
    </row>
    <row r="76" spans="1:7" ht="15" x14ac:dyDescent="0.25">
      <c r="A76" s="212">
        <v>50.04</v>
      </c>
      <c r="B76" s="214">
        <v>27</v>
      </c>
      <c r="C76" s="1925" t="s">
        <v>82</v>
      </c>
      <c r="D76" s="1925"/>
      <c r="E76" s="1925"/>
      <c r="F76" s="1925"/>
      <c r="G76" s="4"/>
    </row>
    <row r="77" spans="1:7" ht="13.5" customHeight="1" x14ac:dyDescent="0.25">
      <c r="A77" s="212">
        <v>50.05</v>
      </c>
      <c r="B77" s="214">
        <v>27</v>
      </c>
      <c r="C77" s="1925" t="s">
        <v>83</v>
      </c>
      <c r="D77" s="1925"/>
      <c r="E77" s="1925"/>
      <c r="F77" s="1925"/>
      <c r="G77" s="4"/>
    </row>
    <row r="78" spans="1:7" ht="13.5" customHeight="1" x14ac:dyDescent="0.25">
      <c r="A78" s="212">
        <v>50.06</v>
      </c>
      <c r="B78" s="214">
        <v>27</v>
      </c>
      <c r="C78" s="1925" t="s">
        <v>115</v>
      </c>
      <c r="D78" s="1925"/>
      <c r="E78" s="1925"/>
      <c r="F78" s="1925"/>
      <c r="G78" s="4"/>
    </row>
    <row r="79" spans="1:7" ht="13.5" customHeight="1" x14ac:dyDescent="0.25">
      <c r="A79" s="212">
        <v>50.07</v>
      </c>
      <c r="B79" s="214" t="s">
        <v>116</v>
      </c>
      <c r="C79" s="1924" t="s">
        <v>85</v>
      </c>
      <c r="D79" s="1924"/>
      <c r="E79" s="1924"/>
      <c r="F79" s="1924"/>
      <c r="G79" s="7"/>
    </row>
    <row r="80" spans="1:7" ht="13.5" customHeight="1" x14ac:dyDescent="0.25">
      <c r="A80" s="212">
        <v>50.08</v>
      </c>
      <c r="B80" s="214" t="s">
        <v>116</v>
      </c>
      <c r="C80" s="1924" t="s">
        <v>86</v>
      </c>
      <c r="D80" s="1924"/>
      <c r="E80" s="1924"/>
      <c r="F80" s="1924"/>
      <c r="G80" s="7"/>
    </row>
    <row r="81" spans="1:7" ht="13.5" customHeight="1" x14ac:dyDescent="0.25">
      <c r="A81" s="212">
        <v>50.09</v>
      </c>
      <c r="B81" s="214" t="s">
        <v>117</v>
      </c>
      <c r="C81" s="1925" t="s">
        <v>87</v>
      </c>
      <c r="D81" s="1925"/>
      <c r="E81" s="1925"/>
      <c r="F81" s="1925"/>
      <c r="G81" s="4"/>
    </row>
    <row r="82" spans="1:7" ht="15" x14ac:dyDescent="0.25">
      <c r="A82" s="212">
        <v>50.1</v>
      </c>
      <c r="B82" s="214" t="s">
        <v>117</v>
      </c>
      <c r="C82" s="1924" t="s">
        <v>118</v>
      </c>
      <c r="D82" s="1924"/>
      <c r="E82" s="1924"/>
      <c r="F82" s="1924"/>
      <c r="G82" s="7"/>
    </row>
    <row r="83" spans="1:7" ht="12.75" customHeight="1" x14ac:dyDescent="0.25">
      <c r="A83" s="212">
        <v>50.11</v>
      </c>
      <c r="B83" s="214" t="s">
        <v>119</v>
      </c>
      <c r="C83" s="1924" t="s">
        <v>120</v>
      </c>
      <c r="D83" s="1924"/>
      <c r="E83" s="1924"/>
      <c r="F83" s="1924"/>
      <c r="G83" s="7"/>
    </row>
    <row r="84" spans="1:7" ht="12.75" customHeight="1" x14ac:dyDescent="0.25">
      <c r="A84" s="212">
        <v>50.12</v>
      </c>
      <c r="B84" s="214" t="s">
        <v>119</v>
      </c>
      <c r="C84" s="1924" t="s">
        <v>121</v>
      </c>
      <c r="D84" s="1924"/>
      <c r="E84" s="1924"/>
      <c r="F84" s="1924"/>
      <c r="G84" s="7"/>
    </row>
    <row r="85" spans="1:7" ht="12.75" customHeight="1" x14ac:dyDescent="0.25">
      <c r="A85" s="212">
        <v>50.13</v>
      </c>
      <c r="B85" s="214" t="s">
        <v>119</v>
      </c>
      <c r="C85" s="1924" t="s">
        <v>122</v>
      </c>
      <c r="D85" s="1924"/>
      <c r="E85" s="1924"/>
      <c r="F85" s="1924"/>
      <c r="G85" s="7"/>
    </row>
    <row r="86" spans="1:7" ht="12.75" customHeight="1" x14ac:dyDescent="0.25">
      <c r="A86" s="212">
        <v>50.14</v>
      </c>
      <c r="B86" s="214" t="s">
        <v>119</v>
      </c>
      <c r="C86" s="1924" t="s">
        <v>123</v>
      </c>
      <c r="D86" s="1924"/>
      <c r="E86" s="1924"/>
      <c r="F86" s="1924"/>
      <c r="G86" s="7"/>
    </row>
    <row r="87" spans="1:7" ht="12.75" customHeight="1" x14ac:dyDescent="0.25">
      <c r="A87" s="212">
        <v>50.15</v>
      </c>
      <c r="B87" s="214">
        <v>29</v>
      </c>
      <c r="C87" s="1925" t="s">
        <v>124</v>
      </c>
      <c r="D87" s="1925"/>
      <c r="E87" s="1925"/>
      <c r="F87" s="1925"/>
      <c r="G87" s="4"/>
    </row>
    <row r="88" spans="1:7" ht="12.75" hidden="1" customHeight="1" x14ac:dyDescent="0.2">
      <c r="A88" s="212"/>
      <c r="B88" s="215" t="s">
        <v>125</v>
      </c>
      <c r="C88" s="1926" t="s">
        <v>126</v>
      </c>
      <c r="D88" s="1926"/>
      <c r="E88" s="1926"/>
      <c r="F88" s="1926"/>
      <c r="G88" s="4"/>
    </row>
    <row r="89" spans="1:7" ht="12.75" hidden="1" customHeight="1" x14ac:dyDescent="0.2">
      <c r="A89" s="212"/>
      <c r="B89" s="215" t="s">
        <v>127</v>
      </c>
      <c r="C89" s="1926" t="s">
        <v>128</v>
      </c>
      <c r="D89" s="1926"/>
      <c r="E89" s="1926"/>
      <c r="F89" s="1926"/>
      <c r="G89" s="4"/>
    </row>
    <row r="90" spans="1:7" ht="12.75" hidden="1" customHeight="1" x14ac:dyDescent="0.2">
      <c r="A90" s="212"/>
      <c r="B90" s="215"/>
      <c r="C90" s="1927" t="s">
        <v>129</v>
      </c>
      <c r="D90" s="1927"/>
      <c r="E90" s="1927"/>
      <c r="F90" s="1927"/>
      <c r="G90" s="4"/>
    </row>
    <row r="91" spans="1:7" s="13" customFormat="1" ht="12.75" hidden="1" customHeight="1" x14ac:dyDescent="0.2">
      <c r="A91" s="212"/>
      <c r="B91" s="215" t="s">
        <v>125</v>
      </c>
      <c r="C91" s="1926" t="s">
        <v>126</v>
      </c>
      <c r="D91" s="1926"/>
      <c r="E91" s="1926"/>
      <c r="F91" s="1926"/>
      <c r="G91" s="4"/>
    </row>
    <row r="92" spans="1:7" s="13" customFormat="1" ht="12.75" hidden="1" customHeight="1" x14ac:dyDescent="0.2">
      <c r="A92" s="212"/>
      <c r="B92" s="215" t="s">
        <v>127</v>
      </c>
      <c r="C92" s="1926" t="s">
        <v>128</v>
      </c>
      <c r="D92" s="1926"/>
      <c r="E92" s="1926"/>
      <c r="F92" s="1926"/>
      <c r="G92" s="4"/>
    </row>
    <row r="93" spans="1:7" s="1097" customFormat="1" hidden="1" x14ac:dyDescent="0.2">
      <c r="A93" s="212"/>
      <c r="B93" s="215"/>
      <c r="C93" s="1927" t="s">
        <v>130</v>
      </c>
      <c r="D93" s="1927"/>
      <c r="E93" s="1927"/>
      <c r="F93" s="1927"/>
      <c r="G93" s="4"/>
    </row>
    <row r="94" spans="1:7" s="1097" customFormat="1" hidden="1" x14ac:dyDescent="0.2">
      <c r="A94" s="212"/>
      <c r="B94" s="215" t="s">
        <v>125</v>
      </c>
      <c r="C94" s="1926" t="s">
        <v>126</v>
      </c>
      <c r="D94" s="1926"/>
      <c r="E94" s="1926"/>
      <c r="F94" s="1926"/>
      <c r="G94" s="4"/>
    </row>
    <row r="95" spans="1:7" s="1097" customFormat="1" hidden="1" x14ac:dyDescent="0.2">
      <c r="A95" s="212"/>
      <c r="B95" s="215" t="s">
        <v>127</v>
      </c>
      <c r="C95" s="1926" t="s">
        <v>128</v>
      </c>
      <c r="D95" s="1926"/>
      <c r="E95" s="1926"/>
      <c r="F95" s="1926"/>
      <c r="G95" s="4"/>
    </row>
    <row r="96" spans="1:7" s="1097" customFormat="1" hidden="1" x14ac:dyDescent="0.2">
      <c r="A96" s="213"/>
      <c r="B96" s="215" t="s">
        <v>125</v>
      </c>
      <c r="C96" s="1926" t="s">
        <v>126</v>
      </c>
      <c r="D96" s="1926"/>
      <c r="E96" s="1926"/>
      <c r="F96" s="1926"/>
      <c r="G96" s="4"/>
    </row>
    <row r="97" spans="1:11" s="1097" customFormat="1" hidden="1" x14ac:dyDescent="0.2">
      <c r="A97" s="213"/>
      <c r="B97" s="215" t="s">
        <v>127</v>
      </c>
      <c r="C97" s="1926" t="s">
        <v>128</v>
      </c>
      <c r="D97" s="1926"/>
      <c r="E97" s="1926"/>
      <c r="F97" s="1926"/>
      <c r="G97" s="4"/>
    </row>
    <row r="98" spans="1:11" s="1097" customFormat="1" ht="13.35" customHeight="1" x14ac:dyDescent="0.25">
      <c r="A98" s="212">
        <v>50.16</v>
      </c>
      <c r="B98" s="214">
        <v>33</v>
      </c>
      <c r="C98" s="1925" t="s">
        <v>91</v>
      </c>
      <c r="D98" s="1925"/>
      <c r="E98" s="1925"/>
      <c r="F98" s="1925"/>
      <c r="G98" s="4"/>
    </row>
    <row r="99" spans="1:11" s="1097" customFormat="1" ht="15" x14ac:dyDescent="0.25">
      <c r="A99" s="212">
        <v>50.17</v>
      </c>
      <c r="B99" s="214">
        <v>33</v>
      </c>
      <c r="C99" s="1925" t="s">
        <v>92</v>
      </c>
      <c r="D99" s="1925"/>
      <c r="E99" s="1925"/>
      <c r="F99" s="1925"/>
      <c r="G99" s="4"/>
    </row>
    <row r="100" spans="1:11" s="1097" customFormat="1" ht="15" x14ac:dyDescent="0.25">
      <c r="A100" s="212">
        <v>50.18</v>
      </c>
      <c r="B100" s="214">
        <v>33</v>
      </c>
      <c r="C100" s="1925" t="s">
        <v>93</v>
      </c>
      <c r="D100" s="1925"/>
      <c r="E100" s="1925"/>
      <c r="F100" s="1925"/>
      <c r="G100" s="4"/>
    </row>
    <row r="101" spans="1:11" s="1097" customFormat="1" ht="15" x14ac:dyDescent="0.25">
      <c r="A101" s="212">
        <v>50.19</v>
      </c>
      <c r="B101" s="214">
        <v>34</v>
      </c>
      <c r="C101" s="1925" t="s">
        <v>94</v>
      </c>
      <c r="D101" s="1925"/>
      <c r="E101" s="1925"/>
      <c r="F101" s="1925"/>
      <c r="G101" s="4"/>
    </row>
    <row r="102" spans="1:11" s="1097" customFormat="1" ht="15" x14ac:dyDescent="0.25">
      <c r="A102" s="212">
        <v>50.2</v>
      </c>
      <c r="B102" s="214">
        <v>32</v>
      </c>
      <c r="C102" s="1925" t="s">
        <v>95</v>
      </c>
      <c r="D102" s="1925"/>
      <c r="E102" s="1925"/>
      <c r="F102" s="1925"/>
      <c r="G102" s="4"/>
    </row>
    <row r="103" spans="1:11" ht="14.1" customHeight="1" x14ac:dyDescent="0.25">
      <c r="A103" s="212">
        <v>50.21</v>
      </c>
      <c r="B103" s="214">
        <v>33</v>
      </c>
      <c r="C103" s="1925" t="s">
        <v>96</v>
      </c>
      <c r="D103" s="1925"/>
      <c r="E103" s="1925"/>
      <c r="F103" s="1925"/>
      <c r="G103" s="4"/>
      <c r="K103" s="1096"/>
    </row>
    <row r="104" spans="1:11" ht="14.1" customHeight="1" x14ac:dyDescent="0.25">
      <c r="A104" s="212">
        <v>50.22</v>
      </c>
      <c r="B104" s="214">
        <v>30</v>
      </c>
      <c r="C104" s="1925" t="s">
        <v>131</v>
      </c>
      <c r="D104" s="1925"/>
      <c r="E104" s="1925"/>
      <c r="F104" s="1925"/>
      <c r="G104" s="4"/>
      <c r="K104" s="1096"/>
    </row>
    <row r="105" spans="1:11" ht="14.1" customHeight="1" x14ac:dyDescent="0.25">
      <c r="A105" s="212">
        <v>50.23</v>
      </c>
      <c r="B105" s="214">
        <v>30</v>
      </c>
      <c r="C105" s="1925" t="s">
        <v>132</v>
      </c>
      <c r="D105" s="1925"/>
      <c r="E105" s="1925"/>
      <c r="F105" s="1925"/>
      <c r="G105" s="4"/>
      <c r="K105" s="1096"/>
    </row>
    <row r="106" spans="1:11" ht="14.1" customHeight="1" x14ac:dyDescent="0.25">
      <c r="A106" s="212">
        <v>50.24</v>
      </c>
      <c r="B106" s="214">
        <v>31</v>
      </c>
      <c r="C106" s="1925" t="s">
        <v>99</v>
      </c>
      <c r="D106" s="1925"/>
      <c r="E106" s="1925"/>
      <c r="F106" s="1925"/>
      <c r="G106" s="4"/>
      <c r="K106" s="1096"/>
    </row>
    <row r="107" spans="1:11" ht="15" x14ac:dyDescent="0.25">
      <c r="A107" s="212">
        <v>50.25</v>
      </c>
      <c r="B107" s="214">
        <v>31</v>
      </c>
      <c r="C107" s="1925" t="s">
        <v>133</v>
      </c>
      <c r="D107" s="1925"/>
      <c r="E107" s="1925"/>
      <c r="F107" s="1925"/>
      <c r="G107" s="4"/>
    </row>
    <row r="108" spans="1:11" s="1097" customFormat="1" ht="12.75" customHeight="1" x14ac:dyDescent="0.25">
      <c r="A108" s="212" t="s">
        <v>134</v>
      </c>
      <c r="B108" s="214" t="s">
        <v>67</v>
      </c>
      <c r="C108" s="1925" t="s">
        <v>102</v>
      </c>
      <c r="D108" s="1925"/>
      <c r="E108" s="1925"/>
      <c r="F108" s="1925"/>
      <c r="G108" s="4"/>
    </row>
    <row r="109" spans="1:11" s="1097" customFormat="1" ht="12.75" customHeight="1" x14ac:dyDescent="0.25">
      <c r="A109" s="212" t="s">
        <v>135</v>
      </c>
      <c r="B109" s="214" t="s">
        <v>67</v>
      </c>
      <c r="C109" s="1925" t="s">
        <v>104</v>
      </c>
      <c r="D109" s="1925"/>
      <c r="E109" s="1925"/>
      <c r="F109" s="1925"/>
      <c r="G109" s="4"/>
    </row>
    <row r="110" spans="1:11" ht="15" x14ac:dyDescent="0.25">
      <c r="A110" s="212">
        <v>50.26</v>
      </c>
      <c r="B110" s="214">
        <v>31</v>
      </c>
      <c r="C110" s="1924" t="s">
        <v>105</v>
      </c>
      <c r="D110" s="1924"/>
      <c r="E110" s="1924"/>
      <c r="F110" s="1924"/>
      <c r="G110" s="4"/>
    </row>
    <row r="111" spans="1:11" ht="15" x14ac:dyDescent="0.25">
      <c r="A111" s="212">
        <v>50.270000000000103</v>
      </c>
      <c r="B111" s="214">
        <v>31</v>
      </c>
      <c r="C111" s="1924" t="s">
        <v>106</v>
      </c>
      <c r="D111" s="1924"/>
      <c r="E111" s="1924"/>
      <c r="F111" s="1924"/>
      <c r="G111" s="4"/>
    </row>
    <row r="112" spans="1:11" ht="15" x14ac:dyDescent="0.25">
      <c r="A112" s="212">
        <v>50.28</v>
      </c>
      <c r="B112" s="214">
        <v>31</v>
      </c>
      <c r="C112" s="1924" t="s">
        <v>136</v>
      </c>
      <c r="D112" s="1924"/>
      <c r="E112" s="1924"/>
      <c r="F112" s="1924"/>
      <c r="G112" s="4"/>
    </row>
    <row r="113" spans="1:7" ht="12.75" customHeight="1" x14ac:dyDescent="0.25">
      <c r="A113" s="212">
        <v>50.29</v>
      </c>
      <c r="B113" s="214">
        <v>35</v>
      </c>
      <c r="C113" s="1924" t="s">
        <v>110</v>
      </c>
      <c r="D113" s="1924"/>
      <c r="E113" s="1924"/>
      <c r="F113" s="1924"/>
      <c r="G113" s="4"/>
    </row>
    <row r="114" spans="1:7" ht="12.75" customHeight="1" x14ac:dyDescent="0.2">
      <c r="A114" s="212"/>
      <c r="B114" s="214"/>
      <c r="C114" s="14"/>
      <c r="D114" s="14"/>
      <c r="E114" s="14"/>
      <c r="F114" s="14"/>
      <c r="G114" s="4"/>
    </row>
    <row r="115" spans="1:7" ht="15" x14ac:dyDescent="0.25">
      <c r="A115" s="212">
        <v>60.02</v>
      </c>
      <c r="B115" s="214">
        <v>37</v>
      </c>
      <c r="C115" s="1922" t="s">
        <v>137</v>
      </c>
      <c r="D115" s="1922"/>
      <c r="E115" s="1922"/>
      <c r="F115" s="1922"/>
      <c r="G115" s="4"/>
    </row>
    <row r="116" spans="1:7" ht="15" x14ac:dyDescent="0.25">
      <c r="A116" s="212">
        <v>60.03</v>
      </c>
      <c r="B116" s="214">
        <v>41</v>
      </c>
      <c r="C116" s="1922" t="s">
        <v>138</v>
      </c>
      <c r="D116" s="1922"/>
      <c r="E116" s="1922"/>
      <c r="F116" s="1922"/>
      <c r="G116" s="4"/>
    </row>
    <row r="117" spans="1:7" x14ac:dyDescent="0.2">
      <c r="A117" s="212"/>
      <c r="B117" s="214"/>
      <c r="C117" s="5"/>
      <c r="D117" s="5"/>
      <c r="E117" s="5"/>
      <c r="F117" s="5"/>
      <c r="G117" s="4"/>
    </row>
    <row r="118" spans="1:7" ht="15" x14ac:dyDescent="0.25">
      <c r="A118" s="212">
        <v>70.02</v>
      </c>
      <c r="B118" s="214">
        <v>28</v>
      </c>
      <c r="C118" s="1922" t="s">
        <v>113</v>
      </c>
      <c r="D118" s="1922"/>
      <c r="E118" s="1922"/>
      <c r="F118" s="1922"/>
      <c r="G118" s="4"/>
    </row>
    <row r="119" spans="1:7" ht="15" x14ac:dyDescent="0.25">
      <c r="A119" s="212">
        <v>70.03</v>
      </c>
      <c r="B119" s="214">
        <v>40</v>
      </c>
      <c r="C119" s="1922" t="s">
        <v>139</v>
      </c>
      <c r="D119" s="1922"/>
      <c r="E119" s="1922"/>
      <c r="F119" s="1922"/>
      <c r="G119" s="4"/>
    </row>
    <row r="120" spans="1:7" ht="15" x14ac:dyDescent="0.25">
      <c r="A120" s="212">
        <v>70.040000000000006</v>
      </c>
      <c r="B120" s="214">
        <v>38</v>
      </c>
      <c r="C120" s="1922" t="s">
        <v>140</v>
      </c>
      <c r="D120" s="1922"/>
      <c r="E120" s="1922"/>
      <c r="F120" s="1922"/>
      <c r="G120" s="4"/>
    </row>
    <row r="121" spans="1:7" x14ac:dyDescent="0.2">
      <c r="A121" s="212"/>
      <c r="B121" s="214"/>
      <c r="C121" s="15"/>
      <c r="D121" s="15"/>
      <c r="E121" s="15"/>
      <c r="F121" s="15"/>
      <c r="G121" s="4"/>
    </row>
    <row r="122" spans="1:7" ht="15" x14ac:dyDescent="0.25">
      <c r="A122" s="212">
        <v>80.010000000000005</v>
      </c>
      <c r="B122" s="214">
        <v>38</v>
      </c>
      <c r="C122" s="1922" t="s">
        <v>141</v>
      </c>
      <c r="D122" s="1922"/>
      <c r="E122" s="1922"/>
      <c r="F122" s="1922"/>
      <c r="G122" s="4"/>
    </row>
    <row r="123" spans="1:7" x14ac:dyDescent="0.2">
      <c r="A123" s="31"/>
      <c r="B123" s="17"/>
      <c r="C123" s="8"/>
      <c r="D123" s="8"/>
      <c r="E123" s="8"/>
      <c r="F123" s="8"/>
      <c r="G123" s="8"/>
    </row>
    <row r="124" spans="1:7" ht="15" x14ac:dyDescent="0.25">
      <c r="A124" s="212">
        <v>90.01</v>
      </c>
      <c r="B124" s="214">
        <v>42</v>
      </c>
      <c r="C124" s="1923" t="s">
        <v>142</v>
      </c>
      <c r="D124" s="1923"/>
      <c r="E124" s="1923"/>
      <c r="F124" s="1923"/>
      <c r="G124" s="4"/>
    </row>
    <row r="125" spans="1:7" x14ac:dyDescent="0.2">
      <c r="A125" s="1"/>
    </row>
    <row r="126" spans="1:7" x14ac:dyDescent="0.2">
      <c r="C126" s="17" t="s">
        <v>143</v>
      </c>
    </row>
    <row r="128" spans="1:7" x14ac:dyDescent="0.2">
      <c r="A128" s="13"/>
    </row>
  </sheetData>
  <mergeCells count="114">
    <mergeCell ref="A1:G1"/>
    <mergeCell ref="A2:B2"/>
    <mergeCell ref="C2:F2"/>
    <mergeCell ref="A3:B3"/>
    <mergeCell ref="C3:F3"/>
    <mergeCell ref="A4:B4"/>
    <mergeCell ref="C4:F4"/>
    <mergeCell ref="C14:F14"/>
    <mergeCell ref="C15:F15"/>
    <mergeCell ref="C16:F16"/>
    <mergeCell ref="C17:F17"/>
    <mergeCell ref="C18:F18"/>
    <mergeCell ref="C19:F19"/>
    <mergeCell ref="A5:B5"/>
    <mergeCell ref="C7:F9"/>
    <mergeCell ref="A10:A11"/>
    <mergeCell ref="B10:B11"/>
    <mergeCell ref="C12:F12"/>
    <mergeCell ref="C13:F13"/>
    <mergeCell ref="C29:F29"/>
    <mergeCell ref="C30:F30"/>
    <mergeCell ref="C32:F32"/>
    <mergeCell ref="C33:F33"/>
    <mergeCell ref="C35:F35"/>
    <mergeCell ref="C36:F36"/>
    <mergeCell ref="C20:F20"/>
    <mergeCell ref="C21:F21"/>
    <mergeCell ref="C22:F22"/>
    <mergeCell ref="C25:F25"/>
    <mergeCell ref="C26:F26"/>
    <mergeCell ref="C27:F27"/>
    <mergeCell ref="C23:F23"/>
    <mergeCell ref="C43:F43"/>
    <mergeCell ref="C44:F44"/>
    <mergeCell ref="C45:F45"/>
    <mergeCell ref="C46:F46"/>
    <mergeCell ref="C47:F47"/>
    <mergeCell ref="C48:F48"/>
    <mergeCell ref="C37:F37"/>
    <mergeCell ref="C38:F38"/>
    <mergeCell ref="C39:F39"/>
    <mergeCell ref="C40:F40"/>
    <mergeCell ref="C41:F41"/>
    <mergeCell ref="C42:F42"/>
    <mergeCell ref="C55:F55"/>
    <mergeCell ref="C56:F56"/>
    <mergeCell ref="C57:F57"/>
    <mergeCell ref="C58:F58"/>
    <mergeCell ref="C59:F59"/>
    <mergeCell ref="C60:F60"/>
    <mergeCell ref="C49:F49"/>
    <mergeCell ref="C50:F50"/>
    <mergeCell ref="C51:F51"/>
    <mergeCell ref="C52:F52"/>
    <mergeCell ref="C53:F53"/>
    <mergeCell ref="C54:F54"/>
    <mergeCell ref="C69:F69"/>
    <mergeCell ref="C71:F71"/>
    <mergeCell ref="C72:F72"/>
    <mergeCell ref="C73:F73"/>
    <mergeCell ref="C74:F74"/>
    <mergeCell ref="C75:F75"/>
    <mergeCell ref="C61:F61"/>
    <mergeCell ref="C63:F63"/>
    <mergeCell ref="C64:F64"/>
    <mergeCell ref="C65:F65"/>
    <mergeCell ref="C66:F66"/>
    <mergeCell ref="C68:F68"/>
    <mergeCell ref="C62:F62"/>
    <mergeCell ref="C82:F82"/>
    <mergeCell ref="C83:F83"/>
    <mergeCell ref="C84:F84"/>
    <mergeCell ref="C85:F85"/>
    <mergeCell ref="C86:F86"/>
    <mergeCell ref="C87:F87"/>
    <mergeCell ref="C76:F76"/>
    <mergeCell ref="C77:F77"/>
    <mergeCell ref="C78:F78"/>
    <mergeCell ref="C79:F79"/>
    <mergeCell ref="C80:F80"/>
    <mergeCell ref="C81:F81"/>
    <mergeCell ref="C94:F94"/>
    <mergeCell ref="C95:F95"/>
    <mergeCell ref="C96:F96"/>
    <mergeCell ref="C97:F97"/>
    <mergeCell ref="C98:F98"/>
    <mergeCell ref="C99:F99"/>
    <mergeCell ref="C88:F88"/>
    <mergeCell ref="C89:F89"/>
    <mergeCell ref="C90:F90"/>
    <mergeCell ref="C91:F91"/>
    <mergeCell ref="C92:F92"/>
    <mergeCell ref="C93:F93"/>
    <mergeCell ref="C106:F106"/>
    <mergeCell ref="C107:F107"/>
    <mergeCell ref="C108:F108"/>
    <mergeCell ref="C109:F109"/>
    <mergeCell ref="C110:F110"/>
    <mergeCell ref="C111:F111"/>
    <mergeCell ref="C100:F100"/>
    <mergeCell ref="C101:F101"/>
    <mergeCell ref="C102:F102"/>
    <mergeCell ref="C103:F103"/>
    <mergeCell ref="C104:F104"/>
    <mergeCell ref="C105:F105"/>
    <mergeCell ref="C120:F120"/>
    <mergeCell ref="C122:F122"/>
    <mergeCell ref="C124:F124"/>
    <mergeCell ref="C112:F112"/>
    <mergeCell ref="C113:F113"/>
    <mergeCell ref="C115:F115"/>
    <mergeCell ref="C116:F116"/>
    <mergeCell ref="C118:F118"/>
    <mergeCell ref="C119:F119"/>
  </mergeCells>
  <hyperlinks>
    <hyperlink ref="C124:F124" location="'90.010'!A1" display="Exigences minimales de fonds propres au titre du risque de marché*" xr:uid="{A567FC85-C55D-48F6-AFA1-3489E280BA97}"/>
    <hyperlink ref="C14:F14" location="'10.020'!A1" display="Sommaire des actifs pondérés en fonction du risque et de l'exposition en cas de défaut" xr:uid="{C9F735D9-E0DF-48B5-9E6F-31FE54AE5AD4}"/>
    <hyperlink ref="C13:F13" location="'10.011'!A1" display="Ratios simplifiés de fonds propres fondés sur le risque pour les PMB de catégorie III" xr:uid="{9EEA9B78-F922-4EB0-8104-C301645AED71}"/>
    <hyperlink ref="C12:F12" location="'10.010'!A1" display="Calcul des ratios" xr:uid="{145FEF41-9D87-4369-9947-AD8F2E0E6B61}"/>
    <hyperlink ref="C15:F15" location="'10.030'!A1" display="Sommaire des actifs pondérés en fonction du risque en vertu du plancher de fonds propres" xr:uid="{7B5C83C7-99FA-4328-9E25-92C530B9ADD8}"/>
    <hyperlink ref="C16:F16" location="'10.040'!A1" display="Réserve de fonds propres contracyclique" xr:uid="{0ECCDCB0-1AEC-424F-877D-7136E40737FB}"/>
    <hyperlink ref="C17:F17" location="'10.041'!A1" display="Réserve de fonds propres contracyclique des PMB de catégorie III" xr:uid="{448549AC-EC4F-4AD8-8CB3-48AB34BAEF48}"/>
    <hyperlink ref="C18:F18" location="'10.050'!A1" display="Expositions hors bilan à l’exclusion des dérivés et des expositions de titrisation" xr:uid="{93A16B1B-74F8-42CA-AD58-6A8E3F7626A8}"/>
    <hyperlink ref="C19:F19" location="'10.060'!A1" display="Expositions brutes, par premier débiteur, dernier garant et vendeur de sûreté" xr:uid="{886E2CFA-C174-4767-8168-C3EF8BE0F6D6}"/>
    <hyperlink ref="C20:F20" location="'10.070'!A1" display="Couverture du bilan par type de risque et rapprochement avec le bilan consolidé" xr:uid="{2E817E51-07C0-4B7D-84ED-929FC6054A22}"/>
    <hyperlink ref="C21:F21" location="'10.080'!A1" display="Sommaire de tous les prêts hypothécaires et marges de crédit adossées à un bien immobilier canadiens assurés" xr:uid="{1CCC8579-752C-4C26-B8CD-55E9A76C0736}"/>
    <hyperlink ref="C22:F22" location="'10.090'!A1" display="Sommaire de toutes les expositions calculées selon l'approche standard et assujetties à un multiplicateur pour l'asymétrie des devises" xr:uid="{74C5095E-0ED7-4C97-A9CC-5E83F02D084F}"/>
    <hyperlink ref="C25:F25" location="'20.010'!A1" display="Éléments de fonds propres et de la capacité totale d'absorption des pertes (TLAC)" xr:uid="{F209929C-E549-4F52-A4B9-CFA1AB7FF713}"/>
    <hyperlink ref="C26:F26" location="'20.020'!A1" display="Fonds propres admissibles émis par des filiales" xr:uid="{8351665B-811A-4D8D-AD64-E2FE591440E2}"/>
    <hyperlink ref="C27:F27" location="'20.030'!A1" display="Provisions pour créances douteuses : régime au regard des normes de fonds propres" xr:uid="{628384C5-461A-440F-8C26-A0AF602DFCE3}"/>
    <hyperlink ref="C29:F29" location="'30.010'!A1" display="Exigences minimales de fonds propres au titre du risque opérationnel" xr:uid="{5F106229-DB19-4A52-B463-C101C30F5804}"/>
    <hyperlink ref="C35:F35" location="'40.010'!A1" display="Expositions sur les emprunteurs souverains" xr:uid="{43F54981-B677-46C0-91F8-E31D1E89F386}"/>
    <hyperlink ref="C36:F36" location="'40.020'!A1" display="Expositions sur les entités du secteur public" xr:uid="{4795879F-9B2A-498F-8118-2E0A5C18C27F}"/>
    <hyperlink ref="C37:F37" location="'40.030'!A1" display="Expositions sur les banques multilatérales de développement" xr:uid="{51737D5F-4911-4C07-8E8F-67D1625A3898}"/>
    <hyperlink ref="C38:F38" location="'40.040'!A1" display="Expositions sur les banques (à l'exclusion des obligations sécurisées)" xr:uid="{3C0E716D-8B2A-4ED1-9490-9CC82CC64293}"/>
    <hyperlink ref="C39:F39" location="'40.050'!A1" display="Expositions sur les obligations sécurisées" xr:uid="{9394D2C4-E1D9-44A9-B755-34C95A947DAE}"/>
    <hyperlink ref="C40:F40" location="'40.060'!A1" display="Expositions sur les entreprises d'investissement et les autres institutions financières assimilées à des banques " xr:uid="{94666E82-6F3A-4A7E-8923-68E64C5EDDC4}"/>
    <hyperlink ref="C41:F41" location="'40.070'!A1" display="Expositions sur les grandes entreprises" xr:uid="{A8E0A28D-7EA6-4D59-9F4D-9F39A4B2F1DC}"/>
    <hyperlink ref="C42:F42" location="'40.080'!A1" display="Expositions sur les moyennes entreprises" xr:uid="{81740567-EC90-4A05-9094-E97478CDEFF0}"/>
    <hyperlink ref="C43:F43" location="'40.090'!A1" display="Expositions sur les petites et moyennes entités assimilées à des entreprises" xr:uid="{0D284418-A485-4928-BE25-B0533BCA2DC0}"/>
    <hyperlink ref="C44:F44" location="'40.100'!A1" display="Expositions sur les entreprises d'investissement et les autres institutions financières assimiliées à des entreprises" xr:uid="{ADC36002-1AB1-40D3-81B0-65C51B593C87}"/>
    <hyperlink ref="C45:F45" location="'40.110'!A1" display="Expositions sur le financement spécialisé" xr:uid="{6A14D9D2-9A0F-4407-809F-93A37A6DF4A9}"/>
    <hyperlink ref="C46:F46" location="'40.120'!A1" display="Expositions sur les dettes subordonnées, les actions et les autres instruments de fonds propres" xr:uid="{899C4461-7E8E-4342-A698-E5C488DAD6AB}"/>
    <hyperlink ref="C47:F47" location="'40.130'!A1" display="Expositions du portefeuille réglementaire sur la clientèle de détail - Titulaires sans solde" xr:uid="{252753AD-2C32-4A34-B115-BF50981E553F}"/>
    <hyperlink ref="C48:F48" location="'40.140'!A1" display="Expositions du portefeuille réglementaire sur la clientèle de détail - Titulaires avec solde" xr:uid="{09D4CBBC-66C5-443A-AA79-F35FACA5AC01}"/>
    <hyperlink ref="C49:F49" location="'40.150'!A1" display="Expositions du portefeuille réglementaire sur la clientèle de détail - Prêts automobiles indirects" xr:uid="{09003699-FBD4-46AE-AE84-1EE6942CBC08}"/>
    <hyperlink ref="C50:F50" location="'40.160'!A1" display="Expositions sur les petites entités assimilées à des expositions du portefeuille réglementaire sur la clientèle de détail" xr:uid="{2DE9CA09-0F07-415D-9475-5EB3624A95B0}"/>
    <hyperlink ref="C51:F51" location="'40.170'!A1" display="Expositions du portefeuille réglementaire sur la clientèle de détail - Toutes les autres expositions" xr:uid="{449C940B-EC2F-4F2B-9D35-40A25C8C9F26}"/>
    <hyperlink ref="C52:F52" location="'40.180'!A1" display="Expositions du portefeuille non réglementaire sur la clientèle de détail" xr:uid="{37BBCDE1-8A63-430D-99D9-B551A21A138F}"/>
    <hyperlink ref="C53:F53" location="'40.190'!A1" display="Expositions sur l'immobilier résidentiel général, à l'exclusion des marges de crédit adossées à un bien immobilier (MCBI)" xr:uid="{9362E2BA-C880-4B13-AAFC-4BF3A0CD7617}"/>
    <hyperlink ref="C54:F54" location="'40.200'!A1" display="Expositions sur les marges de crédit adossées à un bien immobilier (MCBI) générales" xr:uid="{E1CB49EF-644B-460A-8B3C-7C3E506B1121}"/>
    <hyperlink ref="C55:F55" location="'40.210'!A1" display="Expositions sur l'immobilier résidentiel de rapport, à l'exclusion des marges de crédit adossées à un bien immobilier (MCBI)" xr:uid="{BF6987AA-2585-4DCC-A3BD-35A7E4C36B27}"/>
    <hyperlink ref="C56:F56" location="'40.220'!A1" display="Expositions sur les marges de crédit adossées à un bien immobilier (MCBI) de rapport" xr:uid="{E6E129A1-D058-4457-B3DF-D776CCEA27D3}"/>
    <hyperlink ref="C57:F57" location="'40.220a'!A1" display="Expositions sur l'immobilier résidentiel qui ne sont pas conformes à la ligne directrice B-20 (prêts hypothécaires)" xr:uid="{73B64C9E-9916-415D-B243-412D5D100388}"/>
    <hyperlink ref="C58:F58" location="'40.220b'!A1" display="Expositions sur l'immobilier résidentiel qui ne sont pas conformes à la ligne directrice B-20 (MCBI)" xr:uid="{81154FCE-09A0-4320-9190-242C00C89EC7}"/>
    <hyperlink ref="C59:F59" location="'40.230'!A1" display="Expositions sur l'immobilier commercial général" xr:uid="{33A54AD7-B13A-45A9-BC04-86E9231FBFCD}"/>
    <hyperlink ref="C60:F60" location="'40.240'!A1" display="Expositions sur l'immobilier commercial de rapport" xr:uid="{596C6172-887B-4CBA-8F18-14022800EACF}"/>
    <hyperlink ref="C61:F61" location="'40.250'!A1" display="Expositions sur l'acquisition et l'aménagement de terrains et la construction de bâtiments (AATCB), à l'exclusion de l'ICFV" xr:uid="{87610BFB-CBE5-48DF-A162-B6BB8708F727}"/>
    <hyperlink ref="C63:F63" location="'40.260'!A1" display="Expositions sur les prêts hypothécaires inversés" xr:uid="{F0471F22-607D-4E6B-80DE-A28C2CDCB428}"/>
    <hyperlink ref="C64:F64" location="'40.270'!A1" display="Expositions sur titres hypothécaires" xr:uid="{8DD81A83-4B6A-4A9D-BC6E-7CB5C423C787}"/>
    <hyperlink ref="C65:F65" location="'40.280'!A1" display="Expositions sur les placements en actions dans des fonds" xr:uid="{0524111D-5DF0-4A00-97CD-8100C679922B}"/>
    <hyperlink ref="C66:F66" location="'40.290'!A1" display="Autres actifs pondérés en fonction du risque de crédit" xr:uid="{64085D81-30F4-47EF-B48F-F9E384BA9CA4}"/>
    <hyperlink ref="C68:F68" location="'60.010'!A1" display="Expositions de titrisation assujetties à l'approche standard ou à l'approche fondée sur les notations externes " xr:uid="{B6718313-3CB1-4476-B015-F834B905A47C}"/>
    <hyperlink ref="C69:F69" location="'70.010'!A1" display="Risque de crédit de contrepartie des expositions du portefeuille de négociation" xr:uid="{3BE95D9D-F832-4548-AEF2-12A1D3623CC1}"/>
    <hyperlink ref="C73:F73" location="'50.010'!A1" display="Expositions sur les emprunteurs souverains" xr:uid="{EB74C31E-1E99-4216-A77C-6BE87A5F2CA4}"/>
    <hyperlink ref="C74:F74" location="'50.020'!A1" display="Expositions sur les entités du secteur public" xr:uid="{9C8A0A95-91C0-4C64-BA92-12F9F2B505A8}"/>
    <hyperlink ref="C75:F75" location="'50.030'!A1" display="Expositions sur les banques multilatérales de développement" xr:uid="{D4AD4B74-D9E8-43E7-87AF-76F1C0AADB65}"/>
    <hyperlink ref="C76:F76" location="'50.040'!A1" display="Expositions sur les banques (à l'exclusion des obligations sécurisées)" xr:uid="{62A1CE31-01F8-49AD-8FC3-93B6DC0FE64F}"/>
    <hyperlink ref="C77:F77" location="'50.050'!A1" display="Expositions sur les obligations sécurisées" xr:uid="{274007D5-7F8B-474D-8564-CD1D576E999E}"/>
    <hyperlink ref="C78:F78" location="'50.060'!A1" display="Expositions sur les entreprises d'investissement et les autres institutions financières assimilées à des banques" xr:uid="{8C02FA64-9F1F-422B-90AB-46CC2CA77D4A}"/>
    <hyperlink ref="C79:F79" location="'50.070'!A1" display="Expositions sur les grandes entreprises" xr:uid="{731A96C2-AFB1-4F77-95E8-E67DCE6A8D5D}"/>
    <hyperlink ref="C80:F80" location="'50.080'!A1" display="Expositions sur les moyennes entreprises" xr:uid="{B943F9B6-AAAE-4CB6-882A-18EB0F346027}"/>
    <hyperlink ref="C81:F81" location="'50.090'!A1" display="Expositions sur les petites et moyennes entités assimilées à des entreprises" xr:uid="{8FAECBDB-6A4B-479B-A231-4093C2A8E82C}"/>
    <hyperlink ref="C82:F82" location="'50.100'!A1" display="Expositions sur les entreprises d'investissement et les autres institutions financières assimilées à des entreprises" xr:uid="{76EA4207-E3D9-4E85-8843-DC69CB4A2E0A}"/>
    <hyperlink ref="C83:F83" location="'50.110'!A1" display="Expositions sur le financement spécialisé - Financement de projets" xr:uid="{835C8626-1165-4F4F-8B25-CFB595FA0726}"/>
    <hyperlink ref="C84:F84" location="'50.120'!A1" display="Expositions sur le financement spécialisé - Financement d'objets" xr:uid="{908F2206-0CC4-4004-A0C6-DB880668B0AE}"/>
    <hyperlink ref="C85:F85" location="'50.130'!A1" display="Expositions sur le financement spécialisé - Financement de produits de base" xr:uid="{55B942EE-01C7-4711-881A-63EB3E63CF62}"/>
    <hyperlink ref="C86:F86" location="'50.140'!A1" display="Expositions sur le financement spécialisé – Immobilier commercial à forte volatilité, y compris l'AATCB" xr:uid="{6FBA4D13-1454-4C11-BDB4-F9177F79E3A6}"/>
    <hyperlink ref="C87:F87" location="'50.150'!A1" display="Expositions sur le financement spécialisé  - Approche de classement" xr:uid="{8A47ECFE-0493-4D16-8144-302510FDCDB3}"/>
    <hyperlink ref="C98:F98" location="'50.160'!A1" display="Expositions du portefeuille réglementaire sur la clientèle de détail - Titulaires sans solde" xr:uid="{5E64AB64-4868-4AB5-AA5E-73C38A5C6F00}"/>
    <hyperlink ref="C99:F99" location="'50.170'!A1" display="Expositions du portefeuille réglementaire sur la clientèle de détail - Titulaires avec solde" xr:uid="{9E4D90C6-21A2-49A8-A340-16B67AACF518}"/>
    <hyperlink ref="C100:F100" location="'50.180'!A1" display="Expositions du portefeuille réglementaire sur la clientèle de détail - Prêts automobiles indirects" xr:uid="{9DBE0531-F87B-4AF8-A6AF-F8BAD51C5361}"/>
    <hyperlink ref="C101:F101" location="'50.190'!A1" display="Expositions sur les petites entités assimilées à des expositions du portefeuille réglementaire sur la clientèle de détail" xr:uid="{353EA8E4-230C-4D93-B212-D1CCE934F87C}"/>
    <hyperlink ref="C102:F102" location="'50.200'!A1" display="Expositions du portefeuille réglementaire sur la clientèle de détail - Toutes les autres expositions" xr:uid="{6943EACC-519C-4312-91E9-989175AAA217}"/>
    <hyperlink ref="C103:F103" location="'50.210'!A1" display="Expositions du portefeuille non réglementaire sur la clientèle de détail" xr:uid="{1C962713-BD9C-4883-A8D6-886EA56DA775}"/>
    <hyperlink ref="C104:F104" location="'50.220'!A1" display="Expositions sur l'immobilier résidentiel général, à l'exclusion des marges de crédit adossées à un bien immobilier" xr:uid="{1E13683B-33D5-460E-BAF9-CF4C63D7FD78}"/>
    <hyperlink ref="C105:F105" location="'50.230'!A1" display="Expositions sur les marges de crédit adossées à un bien immobilier générales" xr:uid="{859D8469-7703-4639-A978-0BFA0CD6D2CE}"/>
    <hyperlink ref="C106:F106" location="'50.240'!A1" display="Expositions sur l'immobilier résidentiel de rapport, à l'exclusion des marges de crédit adossées à un bien immobilier (MCBI)" xr:uid="{A38C895F-F59E-40BB-B963-7E01418D4445}"/>
    <hyperlink ref="C107:F107" location="'50.250'!A1" display="Expositions sur les marges de crédit adossées à un bien immobilier de rapport" xr:uid="{0101558C-0A8E-475E-9784-601911EA9757}"/>
    <hyperlink ref="C108:F108" location="'50.250a'!A1" display="Expositions sur l'immobilier résidentiel qui ne sont pas conformes à la ligne directrice B-20 (prêts hypothécaires)" xr:uid="{D681894E-5746-4177-BBA7-4EC539075D1A}"/>
    <hyperlink ref="C109:F109" location="'50.250b'!A1" display="Expositions sur l'immobilier résidentiel qui ne sont pas conformes à la ligne directrice B-20 (MCBI)" xr:uid="{D53C7DCB-77A6-4934-8220-82BA0ED957E5}"/>
    <hyperlink ref="C110:F110" location="'50.260'!A1" display="Expositions sur l'immobilier commercial général" xr:uid="{9E711300-637A-411F-963E-6F3501347533}"/>
    <hyperlink ref="C111:F111" location="'50.270'!A1" display="Expositions sur l'immobilier commercial de rapport" xr:uid="{81A1FF8A-6F65-44B2-815A-7C4075FA1BAC}"/>
    <hyperlink ref="C112:F112" location="'50.280'!A1" display="Expositions sur l'acquisition et l'aménagement de terrains et la construction de bâtiments, à l'exclusion de l'ICFV" xr:uid="{2FDA47D8-8D4D-4824-BA22-3856DFA70CD7}"/>
    <hyperlink ref="C113:F113" location="'50.290'!A1" display="Expositions sur les placements en actions dans des fonds" xr:uid="{9EF45457-5387-4112-A554-75824CC68A05}"/>
    <hyperlink ref="C115:F115" location="'60.020'!A1" display="Expositions de titrisation assujetties à l'autorisation d'appliquer l'approche fondée sur les notations internes" xr:uid="{52A9F84A-8727-4261-80A7-5EED71A5F550}"/>
    <hyperlink ref="C116:F116" location="'60.030'!A1" display="Sommaire des expositions de titrisation dans le portefeuille bancaire" xr:uid="{8B459396-51C5-46F7-B1B6-43831525AACA}"/>
    <hyperlink ref="C118:F118" location="'70.020'!A1" display="Risque de crédit de contrepartie des expositions du portefeuille de négociation" xr:uid="{49C5CB69-E4E7-42BF-BE5C-03A6F0476132}"/>
    <hyperlink ref="C119:F119" location="'70.030'!A1" display="Contrats sur dérivés" xr:uid="{4F71D53B-362C-446F-88F3-FADF360FD988}"/>
    <hyperlink ref="C120:F120" location="'70.040'!A1" display="Actifs pondérés en fonction du risque de crédit - Contreparties centrales" xr:uid="{4B45BF60-E04C-4431-8633-5F930E27E1EB}"/>
    <hyperlink ref="C122:F122" location="'80.010'!A1" display="Rajustement de la valeur du crédit (RVC)" xr:uid="{E37D17B9-67FC-4BC9-899B-AF8AA3991F81}"/>
    <hyperlink ref="C23" location="'10.100 (New Schedule)'!A1" display="Schedule 10.100 - Summary of Crypto-asset Exposures" xr:uid="{F326E501-4787-46EC-AC5A-405586B3B92A}"/>
    <hyperlink ref="C23:F23" location="'10.100 (Nouveau tableau)'!A1" display="Tableau 10.100 – Sommaire des expositions sur crypto-actifs" xr:uid="{B496AF7E-CF0C-4963-869A-A351B06F5F5D}"/>
    <hyperlink ref="C62:F62" location="'40.250'!A1" display="Expositions sur l'acquisition et l'aménagement de terrains et la construction de bâtiments (AATCB), à l'exclusion de l'ICFV" xr:uid="{1699060D-1809-4C5C-916E-F1E72C42531B}"/>
  </hyperlinks>
  <pageMargins left="0.7" right="0.7" top="0.75" bottom="0.75" header="0.3" footer="0.3"/>
  <headerFooter>
    <oddHeader>&amp;R&amp;"Calibri"&amp;10&amp;K000000 Protected B - Internal / Protégé B - Interne&amp;1#_x000D_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2ACEF-5A11-4C77-AD17-CCBDC3C9A4CF}">
  <sheetPr codeName="Feuil20">
    <tabColor rgb="FFFFFF00"/>
  </sheetPr>
  <dimension ref="A1:M67"/>
  <sheetViews>
    <sheetView showGridLines="0" topLeftCell="A36" workbookViewId="0">
      <selection activeCell="H84" sqref="H84"/>
    </sheetView>
  </sheetViews>
  <sheetFormatPr defaultColWidth="9.140625" defaultRowHeight="12.75" x14ac:dyDescent="0.2"/>
  <cols>
    <col min="1" max="1" width="19.8554687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3.85546875" style="1" customWidth="1"/>
    <col min="12" max="12" width="10.140625" style="1" customWidth="1"/>
    <col min="13" max="14" width="9.140625" style="1"/>
    <col min="15" max="15" width="6.42578125" style="1" customWidth="1"/>
    <col min="16"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10.140625" style="1" customWidth="1"/>
    <col min="269" max="270" width="9.140625" style="1"/>
    <col min="271" max="271" width="6.42578125" style="1" customWidth="1"/>
    <col min="272"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10.140625" style="1" customWidth="1"/>
    <col min="525" max="526" width="9.140625" style="1"/>
    <col min="527" max="527" width="6.42578125" style="1" customWidth="1"/>
    <col min="528"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10.140625" style="1" customWidth="1"/>
    <col min="781" max="782" width="9.140625" style="1"/>
    <col min="783" max="783" width="6.42578125" style="1" customWidth="1"/>
    <col min="784"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10.140625" style="1" customWidth="1"/>
    <col min="1037" max="1038" width="9.140625" style="1"/>
    <col min="1039" max="1039" width="6.42578125" style="1" customWidth="1"/>
    <col min="1040"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10.140625" style="1" customWidth="1"/>
    <col min="1293" max="1294" width="9.140625" style="1"/>
    <col min="1295" max="1295" width="6.42578125" style="1" customWidth="1"/>
    <col min="1296"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10.140625" style="1" customWidth="1"/>
    <col min="1549" max="1550" width="9.140625" style="1"/>
    <col min="1551" max="1551" width="6.42578125" style="1" customWidth="1"/>
    <col min="1552"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10.140625" style="1" customWidth="1"/>
    <col min="1805" max="1806" width="9.140625" style="1"/>
    <col min="1807" max="1807" width="6.42578125" style="1" customWidth="1"/>
    <col min="1808"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10.140625" style="1" customWidth="1"/>
    <col min="2061" max="2062" width="9.140625" style="1"/>
    <col min="2063" max="2063" width="6.42578125" style="1" customWidth="1"/>
    <col min="2064"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10.140625" style="1" customWidth="1"/>
    <col min="2317" max="2318" width="9.140625" style="1"/>
    <col min="2319" max="2319" width="6.42578125" style="1" customWidth="1"/>
    <col min="2320"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10.140625" style="1" customWidth="1"/>
    <col min="2573" max="2574" width="9.140625" style="1"/>
    <col min="2575" max="2575" width="6.42578125" style="1" customWidth="1"/>
    <col min="2576"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10.140625" style="1" customWidth="1"/>
    <col min="2829" max="2830" width="9.140625" style="1"/>
    <col min="2831" max="2831" width="6.42578125" style="1" customWidth="1"/>
    <col min="2832"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10.140625" style="1" customWidth="1"/>
    <col min="3085" max="3086" width="9.140625" style="1"/>
    <col min="3087" max="3087" width="6.42578125" style="1" customWidth="1"/>
    <col min="3088"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10.140625" style="1" customWidth="1"/>
    <col min="3341" max="3342" width="9.140625" style="1"/>
    <col min="3343" max="3343" width="6.42578125" style="1" customWidth="1"/>
    <col min="3344"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10.140625" style="1" customWidth="1"/>
    <col min="3597" max="3598" width="9.140625" style="1"/>
    <col min="3599" max="3599" width="6.42578125" style="1" customWidth="1"/>
    <col min="3600"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10.140625" style="1" customWidth="1"/>
    <col min="3853" max="3854" width="9.140625" style="1"/>
    <col min="3855" max="3855" width="6.42578125" style="1" customWidth="1"/>
    <col min="3856"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10.140625" style="1" customWidth="1"/>
    <col min="4109" max="4110" width="9.140625" style="1"/>
    <col min="4111" max="4111" width="6.42578125" style="1" customWidth="1"/>
    <col min="4112"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10.140625" style="1" customWidth="1"/>
    <col min="4365" max="4366" width="9.140625" style="1"/>
    <col min="4367" max="4367" width="6.42578125" style="1" customWidth="1"/>
    <col min="4368"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10.140625" style="1" customWidth="1"/>
    <col min="4621" max="4622" width="9.140625" style="1"/>
    <col min="4623" max="4623" width="6.42578125" style="1" customWidth="1"/>
    <col min="4624"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10.140625" style="1" customWidth="1"/>
    <col min="4877" max="4878" width="9.140625" style="1"/>
    <col min="4879" max="4879" width="6.42578125" style="1" customWidth="1"/>
    <col min="4880"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10.140625" style="1" customWidth="1"/>
    <col min="5133" max="5134" width="9.140625" style="1"/>
    <col min="5135" max="5135" width="6.42578125" style="1" customWidth="1"/>
    <col min="5136"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10.140625" style="1" customWidth="1"/>
    <col min="5389" max="5390" width="9.140625" style="1"/>
    <col min="5391" max="5391" width="6.42578125" style="1" customWidth="1"/>
    <col min="5392"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10.140625" style="1" customWidth="1"/>
    <col min="5645" max="5646" width="9.140625" style="1"/>
    <col min="5647" max="5647" width="6.42578125" style="1" customWidth="1"/>
    <col min="5648"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10.140625" style="1" customWidth="1"/>
    <col min="5901" max="5902" width="9.140625" style="1"/>
    <col min="5903" max="5903" width="6.42578125" style="1" customWidth="1"/>
    <col min="5904"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10.140625" style="1" customWidth="1"/>
    <col min="6157" max="6158" width="9.140625" style="1"/>
    <col min="6159" max="6159" width="6.42578125" style="1" customWidth="1"/>
    <col min="6160"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10.140625" style="1" customWidth="1"/>
    <col min="6413" max="6414" width="9.140625" style="1"/>
    <col min="6415" max="6415" width="6.42578125" style="1" customWidth="1"/>
    <col min="6416"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10.140625" style="1" customWidth="1"/>
    <col min="6669" max="6670" width="9.140625" style="1"/>
    <col min="6671" max="6671" width="6.42578125" style="1" customWidth="1"/>
    <col min="6672"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10.140625" style="1" customWidth="1"/>
    <col min="6925" max="6926" width="9.140625" style="1"/>
    <col min="6927" max="6927" width="6.42578125" style="1" customWidth="1"/>
    <col min="6928"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10.140625" style="1" customWidth="1"/>
    <col min="7181" max="7182" width="9.140625" style="1"/>
    <col min="7183" max="7183" width="6.42578125" style="1" customWidth="1"/>
    <col min="7184"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10.140625" style="1" customWidth="1"/>
    <col min="7437" max="7438" width="9.140625" style="1"/>
    <col min="7439" max="7439" width="6.42578125" style="1" customWidth="1"/>
    <col min="7440"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10.140625" style="1" customWidth="1"/>
    <col min="7693" max="7694" width="9.140625" style="1"/>
    <col min="7695" max="7695" width="6.42578125" style="1" customWidth="1"/>
    <col min="7696"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10.140625" style="1" customWidth="1"/>
    <col min="7949" max="7950" width="9.140625" style="1"/>
    <col min="7951" max="7951" width="6.42578125" style="1" customWidth="1"/>
    <col min="7952"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10.140625" style="1" customWidth="1"/>
    <col min="8205" max="8206" width="9.140625" style="1"/>
    <col min="8207" max="8207" width="6.42578125" style="1" customWidth="1"/>
    <col min="8208"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10.140625" style="1" customWidth="1"/>
    <col min="8461" max="8462" width="9.140625" style="1"/>
    <col min="8463" max="8463" width="6.42578125" style="1" customWidth="1"/>
    <col min="8464"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10.140625" style="1" customWidth="1"/>
    <col min="8717" max="8718" width="9.140625" style="1"/>
    <col min="8719" max="8719" width="6.42578125" style="1" customWidth="1"/>
    <col min="8720"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10.140625" style="1" customWidth="1"/>
    <col min="8973" max="8974" width="9.140625" style="1"/>
    <col min="8975" max="8975" width="6.42578125" style="1" customWidth="1"/>
    <col min="8976"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10.140625" style="1" customWidth="1"/>
    <col min="9229" max="9230" width="9.140625" style="1"/>
    <col min="9231" max="9231" width="6.42578125" style="1" customWidth="1"/>
    <col min="9232"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10.140625" style="1" customWidth="1"/>
    <col min="9485" max="9486" width="9.140625" style="1"/>
    <col min="9487" max="9487" width="6.42578125" style="1" customWidth="1"/>
    <col min="9488"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10.140625" style="1" customWidth="1"/>
    <col min="9741" max="9742" width="9.140625" style="1"/>
    <col min="9743" max="9743" width="6.42578125" style="1" customWidth="1"/>
    <col min="9744"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10.140625" style="1" customWidth="1"/>
    <col min="9997" max="9998" width="9.140625" style="1"/>
    <col min="9999" max="9999" width="6.42578125" style="1" customWidth="1"/>
    <col min="10000"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10.140625" style="1" customWidth="1"/>
    <col min="10253" max="10254" width="9.140625" style="1"/>
    <col min="10255" max="10255" width="6.42578125" style="1" customWidth="1"/>
    <col min="10256"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10.140625" style="1" customWidth="1"/>
    <col min="10509" max="10510" width="9.140625" style="1"/>
    <col min="10511" max="10511" width="6.42578125" style="1" customWidth="1"/>
    <col min="10512"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10.140625" style="1" customWidth="1"/>
    <col min="10765" max="10766" width="9.140625" style="1"/>
    <col min="10767" max="10767" width="6.42578125" style="1" customWidth="1"/>
    <col min="10768"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10.140625" style="1" customWidth="1"/>
    <col min="11021" max="11022" width="9.140625" style="1"/>
    <col min="11023" max="11023" width="6.42578125" style="1" customWidth="1"/>
    <col min="11024"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10.140625" style="1" customWidth="1"/>
    <col min="11277" max="11278" width="9.140625" style="1"/>
    <col min="11279" max="11279" width="6.42578125" style="1" customWidth="1"/>
    <col min="11280"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10.140625" style="1" customWidth="1"/>
    <col min="11533" max="11534" width="9.140625" style="1"/>
    <col min="11535" max="11535" width="6.42578125" style="1" customWidth="1"/>
    <col min="11536"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10.140625" style="1" customWidth="1"/>
    <col min="11789" max="11790" width="9.140625" style="1"/>
    <col min="11791" max="11791" width="6.42578125" style="1" customWidth="1"/>
    <col min="11792"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10.140625" style="1" customWidth="1"/>
    <col min="12045" max="12046" width="9.140625" style="1"/>
    <col min="12047" max="12047" width="6.42578125" style="1" customWidth="1"/>
    <col min="12048"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10.140625" style="1" customWidth="1"/>
    <col min="12301" max="12302" width="9.140625" style="1"/>
    <col min="12303" max="12303" width="6.42578125" style="1" customWidth="1"/>
    <col min="12304"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10.140625" style="1" customWidth="1"/>
    <col min="12557" max="12558" width="9.140625" style="1"/>
    <col min="12559" max="12559" width="6.42578125" style="1" customWidth="1"/>
    <col min="12560"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10.140625" style="1" customWidth="1"/>
    <col min="12813" max="12814" width="9.140625" style="1"/>
    <col min="12815" max="12815" width="6.42578125" style="1" customWidth="1"/>
    <col min="12816"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10.140625" style="1" customWidth="1"/>
    <col min="13069" max="13070" width="9.140625" style="1"/>
    <col min="13071" max="13071" width="6.42578125" style="1" customWidth="1"/>
    <col min="13072"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10.140625" style="1" customWidth="1"/>
    <col min="13325" max="13326" width="9.140625" style="1"/>
    <col min="13327" max="13327" width="6.42578125" style="1" customWidth="1"/>
    <col min="13328"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10.140625" style="1" customWidth="1"/>
    <col min="13581" max="13582" width="9.140625" style="1"/>
    <col min="13583" max="13583" width="6.42578125" style="1" customWidth="1"/>
    <col min="13584"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10.140625" style="1" customWidth="1"/>
    <col min="13837" max="13838" width="9.140625" style="1"/>
    <col min="13839" max="13839" width="6.42578125" style="1" customWidth="1"/>
    <col min="13840"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10.140625" style="1" customWidth="1"/>
    <col min="14093" max="14094" width="9.140625" style="1"/>
    <col min="14095" max="14095" width="6.42578125" style="1" customWidth="1"/>
    <col min="14096"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10.140625" style="1" customWidth="1"/>
    <col min="14349" max="14350" width="9.140625" style="1"/>
    <col min="14351" max="14351" width="6.42578125" style="1" customWidth="1"/>
    <col min="14352"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10.140625" style="1" customWidth="1"/>
    <col min="14605" max="14606" width="9.140625" style="1"/>
    <col min="14607" max="14607" width="6.42578125" style="1" customWidth="1"/>
    <col min="14608"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10.140625" style="1" customWidth="1"/>
    <col min="14861" max="14862" width="9.140625" style="1"/>
    <col min="14863" max="14863" width="6.42578125" style="1" customWidth="1"/>
    <col min="14864"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10.140625" style="1" customWidth="1"/>
    <col min="15117" max="15118" width="9.140625" style="1"/>
    <col min="15119" max="15119" width="6.42578125" style="1" customWidth="1"/>
    <col min="15120"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10.140625" style="1" customWidth="1"/>
    <col min="15373" max="15374" width="9.140625" style="1"/>
    <col min="15375" max="15375" width="6.42578125" style="1" customWidth="1"/>
    <col min="15376"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10.140625" style="1" customWidth="1"/>
    <col min="15629" max="15630" width="9.140625" style="1"/>
    <col min="15631" max="15631" width="6.42578125" style="1" customWidth="1"/>
    <col min="15632"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10.140625" style="1" customWidth="1"/>
    <col min="15885" max="15886" width="9.140625" style="1"/>
    <col min="15887" max="15887" width="6.42578125" style="1" customWidth="1"/>
    <col min="15888"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10.140625" style="1" customWidth="1"/>
    <col min="16141" max="16142" width="9.140625" style="1"/>
    <col min="16143" max="16143" width="6.42578125" style="1" customWidth="1"/>
    <col min="16144" max="16384" width="9.140625" style="1"/>
  </cols>
  <sheetData>
    <row r="1" spans="1:13" s="12" customFormat="1" ht="15.75" x14ac:dyDescent="0.25">
      <c r="A1" s="494" t="s">
        <v>2464</v>
      </c>
      <c r="B1" s="32"/>
      <c r="C1" s="32"/>
      <c r="D1" s="205"/>
      <c r="E1" s="205"/>
      <c r="F1" s="205"/>
      <c r="G1" s="205"/>
      <c r="L1" s="203">
        <v>7</v>
      </c>
    </row>
    <row r="2" spans="1:13" ht="15.75" x14ac:dyDescent="0.25">
      <c r="A2" s="1958" t="s">
        <v>145</v>
      </c>
      <c r="B2" s="1959"/>
      <c r="C2" s="1960"/>
      <c r="D2" s="39"/>
      <c r="E2" s="23"/>
      <c r="F2" s="23"/>
      <c r="G2" s="23"/>
    </row>
    <row r="3" spans="1:13" ht="15.75" x14ac:dyDescent="0.25">
      <c r="A3" s="329" t="s">
        <v>2465</v>
      </c>
      <c r="B3" s="112"/>
      <c r="C3" s="32"/>
      <c r="D3" s="23"/>
      <c r="E3" s="23"/>
      <c r="F3" s="23"/>
      <c r="G3" s="23"/>
    </row>
    <row r="4" spans="1:13" ht="15" customHeight="1" x14ac:dyDescent="0.25">
      <c r="A4" s="181" t="s">
        <v>2439</v>
      </c>
      <c r="B4" s="112"/>
      <c r="C4" s="32"/>
      <c r="D4" s="23"/>
      <c r="E4" s="23"/>
      <c r="F4" s="23"/>
      <c r="G4" s="23"/>
    </row>
    <row r="5" spans="1:13" ht="12.75" customHeight="1" x14ac:dyDescent="0.25">
      <c r="A5" s="18"/>
      <c r="B5" s="18"/>
      <c r="C5" s="18"/>
      <c r="D5" s="23"/>
      <c r="E5" s="23"/>
      <c r="F5" s="23"/>
      <c r="G5" s="23"/>
    </row>
    <row r="6" spans="1:13" x14ac:dyDescent="0.2">
      <c r="A6" s="330"/>
      <c r="B6" s="2049" t="s">
        <v>2440</v>
      </c>
      <c r="C6" s="1855"/>
      <c r="D6" s="1856"/>
      <c r="E6" s="497"/>
      <c r="F6" s="2049" t="s">
        <v>2441</v>
      </c>
      <c r="G6" s="2050"/>
      <c r="H6" s="2051"/>
      <c r="I6" s="495"/>
      <c r="K6" s="495"/>
      <c r="L6" s="495"/>
    </row>
    <row r="7" spans="1:13" ht="56.25" customHeight="1" x14ac:dyDescent="0.2">
      <c r="A7" s="1387" t="s">
        <v>2442</v>
      </c>
      <c r="B7" s="332" t="s">
        <v>2443</v>
      </c>
      <c r="C7" s="332" t="s">
        <v>2444</v>
      </c>
      <c r="D7" s="332" t="s">
        <v>2445</v>
      </c>
      <c r="E7" s="492"/>
      <c r="F7" s="332" t="s">
        <v>2446</v>
      </c>
      <c r="G7" s="332" t="s">
        <v>2447</v>
      </c>
      <c r="H7" s="496" t="s">
        <v>2448</v>
      </c>
      <c r="I7" s="123"/>
      <c r="J7" s="1387" t="s">
        <v>2449</v>
      </c>
      <c r="K7" s="123"/>
      <c r="L7" s="1387" t="s">
        <v>2450</v>
      </c>
    </row>
    <row r="8" spans="1:13" x14ac:dyDescent="0.2">
      <c r="A8" s="229" t="s">
        <v>299</v>
      </c>
      <c r="B8" s="229"/>
      <c r="C8" s="229"/>
      <c r="D8" s="229" t="s">
        <v>300</v>
      </c>
      <c r="E8" s="229"/>
      <c r="F8" s="229" t="s">
        <v>301</v>
      </c>
      <c r="G8" s="229" t="s">
        <v>465</v>
      </c>
      <c r="H8" s="229" t="s">
        <v>466</v>
      </c>
      <c r="I8" s="229"/>
      <c r="J8" s="229" t="s">
        <v>2451</v>
      </c>
      <c r="K8" s="229"/>
      <c r="L8" s="229" t="s">
        <v>2452</v>
      </c>
      <c r="M8" s="82"/>
    </row>
    <row r="9" spans="1:13" x14ac:dyDescent="0.2">
      <c r="A9" s="2052" t="s">
        <v>1874</v>
      </c>
      <c r="B9" s="2053"/>
      <c r="C9" s="2053"/>
      <c r="D9" s="337"/>
      <c r="E9" s="337"/>
      <c r="F9" s="337"/>
      <c r="G9" s="337"/>
      <c r="H9" s="337"/>
      <c r="I9" s="337"/>
      <c r="J9" s="337"/>
      <c r="K9" s="337"/>
      <c r="L9" s="337"/>
      <c r="M9" s="82"/>
    </row>
    <row r="10" spans="1:13" ht="12.75" customHeight="1" x14ac:dyDescent="0.2">
      <c r="A10" s="1421" t="s">
        <v>2453</v>
      </c>
      <c r="B10" s="1492"/>
      <c r="C10" s="992"/>
      <c r="D10" s="992"/>
      <c r="E10" s="498"/>
      <c r="F10" s="992"/>
      <c r="G10" s="992"/>
      <c r="H10" s="992"/>
      <c r="I10" s="499"/>
      <c r="J10" s="993"/>
      <c r="K10" s="499"/>
      <c r="L10" s="1493"/>
      <c r="M10" s="82"/>
    </row>
    <row r="11" spans="1:13" x14ac:dyDescent="0.2">
      <c r="A11" s="1421" t="s">
        <v>2454</v>
      </c>
      <c r="B11" s="1492"/>
      <c r="C11" s="992"/>
      <c r="D11" s="992"/>
      <c r="E11" s="498"/>
      <c r="F11" s="992"/>
      <c r="G11" s="992"/>
      <c r="H11" s="992"/>
      <c r="I11" s="499"/>
      <c r="J11" s="993"/>
      <c r="K11" s="499"/>
      <c r="L11" s="993"/>
      <c r="M11" s="82"/>
    </row>
    <row r="12" spans="1:13" x14ac:dyDescent="0.2">
      <c r="A12" s="1417" t="s">
        <v>2455</v>
      </c>
      <c r="B12" s="1492"/>
      <c r="C12" s="992"/>
      <c r="D12" s="992"/>
      <c r="E12" s="498"/>
      <c r="F12" s="992"/>
      <c r="G12" s="992"/>
      <c r="H12" s="992"/>
      <c r="I12" s="499"/>
      <c r="J12" s="993"/>
      <c r="K12" s="499"/>
      <c r="L12" s="993"/>
      <c r="M12" s="82"/>
    </row>
    <row r="13" spans="1:13" x14ac:dyDescent="0.2">
      <c r="A13" s="1421" t="s">
        <v>2456</v>
      </c>
      <c r="B13" s="1492"/>
      <c r="C13" s="992"/>
      <c r="D13" s="992"/>
      <c r="E13" s="498"/>
      <c r="F13" s="992"/>
      <c r="G13" s="992"/>
      <c r="H13" s="992"/>
      <c r="I13" s="499"/>
      <c r="J13" s="993"/>
      <c r="K13" s="499"/>
      <c r="L13" s="993"/>
      <c r="M13" s="82"/>
    </row>
    <row r="14" spans="1:13" x14ac:dyDescent="0.2">
      <c r="A14" s="1421" t="s">
        <v>2457</v>
      </c>
      <c r="B14" s="1492"/>
      <c r="C14" s="992"/>
      <c r="D14" s="992"/>
      <c r="E14" s="498"/>
      <c r="F14" s="992"/>
      <c r="G14" s="992"/>
      <c r="H14" s="992"/>
      <c r="I14" s="499"/>
      <c r="J14" s="993"/>
      <c r="K14" s="499"/>
      <c r="L14" s="993"/>
      <c r="M14" s="82"/>
    </row>
    <row r="15" spans="1:13" x14ac:dyDescent="0.2">
      <c r="A15" s="1421" t="s">
        <v>2458</v>
      </c>
      <c r="B15" s="1492"/>
      <c r="C15" s="992"/>
      <c r="D15" s="992"/>
      <c r="E15" s="500"/>
      <c r="F15" s="992"/>
      <c r="G15" s="992"/>
      <c r="H15" s="992"/>
      <c r="I15" s="501"/>
      <c r="J15" s="993"/>
      <c r="K15" s="501"/>
      <c r="L15" s="993"/>
      <c r="M15" s="82"/>
    </row>
    <row r="16" spans="1:13" x14ac:dyDescent="0.2">
      <c r="A16" s="1421" t="s">
        <v>2459</v>
      </c>
      <c r="B16" s="1492"/>
      <c r="C16" s="992"/>
      <c r="D16" s="992"/>
      <c r="E16" s="500"/>
      <c r="F16" s="992"/>
      <c r="G16" s="992"/>
      <c r="H16" s="992"/>
      <c r="I16" s="501"/>
      <c r="J16" s="993"/>
      <c r="K16" s="501"/>
      <c r="L16" s="993"/>
      <c r="M16" s="82"/>
    </row>
    <row r="17" spans="1:13" x14ac:dyDescent="0.2">
      <c r="A17" s="1421" t="s">
        <v>2460</v>
      </c>
      <c r="B17" s="1492"/>
      <c r="C17" s="992"/>
      <c r="D17" s="992"/>
      <c r="E17" s="500"/>
      <c r="F17" s="992"/>
      <c r="G17" s="992"/>
      <c r="H17" s="992"/>
      <c r="I17" s="501"/>
      <c r="J17" s="993"/>
      <c r="K17" s="501"/>
      <c r="L17" s="993"/>
      <c r="M17" s="82"/>
    </row>
    <row r="18" spans="1:13" ht="15" x14ac:dyDescent="0.25">
      <c r="A18" s="1494" t="s">
        <v>2466</v>
      </c>
      <c r="B18" s="1495"/>
      <c r="C18" s="993"/>
      <c r="D18" s="993"/>
      <c r="E18" s="502"/>
      <c r="F18" s="1496"/>
      <c r="G18" s="1496"/>
      <c r="H18" s="993"/>
      <c r="I18" s="503"/>
      <c r="J18" s="993"/>
      <c r="K18" s="503"/>
      <c r="L18" s="993"/>
      <c r="M18" s="82"/>
    </row>
    <row r="19" spans="1:13" ht="6" customHeight="1" x14ac:dyDescent="0.2">
      <c r="A19" s="55"/>
      <c r="B19" s="55"/>
      <c r="C19" s="82"/>
      <c r="D19" s="82"/>
      <c r="E19" s="82"/>
      <c r="F19" s="82"/>
      <c r="G19" s="82"/>
      <c r="H19" s="82"/>
      <c r="I19" s="82"/>
      <c r="J19" s="31"/>
      <c r="K19" s="82"/>
      <c r="L19" s="82"/>
      <c r="M19" s="82"/>
    </row>
    <row r="20" spans="1:13" x14ac:dyDescent="0.2">
      <c r="A20" s="88" t="s">
        <v>1875</v>
      </c>
      <c r="B20" s="88"/>
      <c r="C20" s="82"/>
      <c r="D20" s="82"/>
      <c r="E20" s="82"/>
      <c r="F20" s="82"/>
      <c r="G20" s="82"/>
      <c r="H20" s="82"/>
      <c r="I20" s="82"/>
      <c r="J20" s="31"/>
      <c r="K20" s="82"/>
      <c r="L20" s="82"/>
      <c r="M20" s="82"/>
    </row>
    <row r="21" spans="1:13" x14ac:dyDescent="0.2">
      <c r="A21" s="1421" t="s">
        <v>2453</v>
      </c>
      <c r="B21" s="992"/>
      <c r="C21" s="992"/>
      <c r="D21" s="992"/>
      <c r="E21" s="498"/>
      <c r="F21" s="992"/>
      <c r="G21" s="992"/>
      <c r="H21" s="992"/>
      <c r="I21" s="499"/>
      <c r="J21" s="993"/>
      <c r="K21" s="499"/>
      <c r="L21" s="1493"/>
      <c r="M21" s="82"/>
    </row>
    <row r="22" spans="1:13" x14ac:dyDescent="0.2">
      <c r="A22" s="1421" t="s">
        <v>2454</v>
      </c>
      <c r="B22" s="992"/>
      <c r="C22" s="992"/>
      <c r="D22" s="992"/>
      <c r="E22" s="498"/>
      <c r="F22" s="992"/>
      <c r="G22" s="992"/>
      <c r="H22" s="992"/>
      <c r="I22" s="499"/>
      <c r="J22" s="993"/>
      <c r="K22" s="499"/>
      <c r="L22" s="993"/>
      <c r="M22" s="82"/>
    </row>
    <row r="23" spans="1:13" x14ac:dyDescent="0.2">
      <c r="A23" s="1417" t="s">
        <v>2455</v>
      </c>
      <c r="B23" s="992"/>
      <c r="C23" s="992"/>
      <c r="D23" s="992"/>
      <c r="E23" s="498"/>
      <c r="F23" s="992"/>
      <c r="G23" s="992"/>
      <c r="H23" s="992"/>
      <c r="I23" s="499"/>
      <c r="J23" s="993"/>
      <c r="K23" s="499"/>
      <c r="L23" s="993"/>
      <c r="M23" s="82"/>
    </row>
    <row r="24" spans="1:13" x14ac:dyDescent="0.2">
      <c r="A24" s="1421" t="s">
        <v>2456</v>
      </c>
      <c r="B24" s="992"/>
      <c r="C24" s="992"/>
      <c r="D24" s="992"/>
      <c r="E24" s="498"/>
      <c r="F24" s="992"/>
      <c r="G24" s="992"/>
      <c r="H24" s="992"/>
      <c r="I24" s="499"/>
      <c r="J24" s="993"/>
      <c r="K24" s="499"/>
      <c r="L24" s="993"/>
      <c r="M24" s="82"/>
    </row>
    <row r="25" spans="1:13" x14ac:dyDescent="0.2">
      <c r="A25" s="1421" t="s">
        <v>2457</v>
      </c>
      <c r="B25" s="992"/>
      <c r="C25" s="992"/>
      <c r="D25" s="992"/>
      <c r="E25" s="498"/>
      <c r="F25" s="992"/>
      <c r="G25" s="992"/>
      <c r="H25" s="992"/>
      <c r="I25" s="499"/>
      <c r="J25" s="993"/>
      <c r="K25" s="499"/>
      <c r="L25" s="993"/>
      <c r="M25" s="82"/>
    </row>
    <row r="26" spans="1:13" x14ac:dyDescent="0.2">
      <c r="A26" s="1421" t="s">
        <v>2458</v>
      </c>
      <c r="B26" s="992"/>
      <c r="C26" s="992"/>
      <c r="D26" s="992"/>
      <c r="E26" s="504"/>
      <c r="F26" s="992"/>
      <c r="G26" s="992"/>
      <c r="H26" s="992"/>
      <c r="I26" s="499"/>
      <c r="J26" s="993"/>
      <c r="K26" s="499"/>
      <c r="L26" s="993"/>
      <c r="M26" s="82"/>
    </row>
    <row r="27" spans="1:13" x14ac:dyDescent="0.2">
      <c r="A27" s="1421" t="s">
        <v>2459</v>
      </c>
      <c r="B27" s="992"/>
      <c r="C27" s="992"/>
      <c r="D27" s="992"/>
      <c r="E27" s="504"/>
      <c r="F27" s="992"/>
      <c r="G27" s="992"/>
      <c r="H27" s="992"/>
      <c r="I27" s="499"/>
      <c r="J27" s="993"/>
      <c r="K27" s="499"/>
      <c r="L27" s="993"/>
      <c r="M27" s="82"/>
    </row>
    <row r="28" spans="1:13" x14ac:dyDescent="0.2">
      <c r="A28" s="1421" t="s">
        <v>2460</v>
      </c>
      <c r="B28" s="992"/>
      <c r="C28" s="992"/>
      <c r="D28" s="992"/>
      <c r="E28" s="504"/>
      <c r="F28" s="992"/>
      <c r="G28" s="992"/>
      <c r="H28" s="992"/>
      <c r="I28" s="499"/>
      <c r="J28" s="993"/>
      <c r="K28" s="499"/>
      <c r="L28" s="993"/>
      <c r="M28" s="82"/>
    </row>
    <row r="29" spans="1:13" ht="15" x14ac:dyDescent="0.25">
      <c r="A29" s="1494" t="s">
        <v>2466</v>
      </c>
      <c r="B29" s="993"/>
      <c r="C29" s="993"/>
      <c r="D29" s="993"/>
      <c r="E29" s="502"/>
      <c r="F29" s="1496"/>
      <c r="G29" s="1496"/>
      <c r="H29" s="993"/>
      <c r="I29" s="503"/>
      <c r="J29" s="993"/>
      <c r="K29" s="503"/>
      <c r="L29" s="993"/>
      <c r="M29" s="82"/>
    </row>
    <row r="30" spans="1:13" ht="6" customHeight="1" x14ac:dyDescent="0.2">
      <c r="A30" s="82"/>
      <c r="B30" s="82"/>
      <c r="C30" s="82"/>
      <c r="D30" s="82"/>
      <c r="E30" s="82"/>
      <c r="F30" s="82"/>
      <c r="G30" s="82"/>
      <c r="H30" s="82"/>
      <c r="I30" s="82"/>
      <c r="J30" s="82"/>
      <c r="K30" s="82"/>
      <c r="L30" s="82"/>
      <c r="M30" s="82"/>
    </row>
    <row r="31" spans="1:13" x14ac:dyDescent="0.2">
      <c r="A31" s="88" t="s">
        <v>1876</v>
      </c>
      <c r="B31" s="88"/>
      <c r="C31" s="82"/>
      <c r="D31" s="82"/>
      <c r="E31" s="82"/>
      <c r="F31" s="82"/>
      <c r="G31" s="82"/>
      <c r="H31" s="82"/>
      <c r="I31" s="82"/>
      <c r="J31" s="82"/>
      <c r="K31" s="82"/>
      <c r="L31" s="82"/>
      <c r="M31" s="82"/>
    </row>
    <row r="32" spans="1:13" x14ac:dyDescent="0.2">
      <c r="A32" s="1421" t="s">
        <v>2453</v>
      </c>
      <c r="B32" s="1492"/>
      <c r="C32" s="992"/>
      <c r="D32" s="992"/>
      <c r="E32" s="498"/>
      <c r="F32" s="992"/>
      <c r="G32" s="992"/>
      <c r="H32" s="992"/>
      <c r="I32" s="499"/>
      <c r="J32" s="993"/>
      <c r="K32" s="499"/>
      <c r="L32" s="1493"/>
      <c r="M32" s="82"/>
    </row>
    <row r="33" spans="1:13" x14ac:dyDescent="0.2">
      <c r="A33" s="1421" t="s">
        <v>2462</v>
      </c>
      <c r="B33" s="1492"/>
      <c r="C33" s="1493"/>
      <c r="D33" s="1493"/>
      <c r="E33" s="505"/>
      <c r="F33" s="1493"/>
      <c r="G33" s="992"/>
      <c r="H33" s="1493"/>
      <c r="I33" s="506"/>
      <c r="J33" s="993"/>
      <c r="K33" s="499"/>
      <c r="L33" s="993"/>
      <c r="M33" s="82"/>
    </row>
    <row r="34" spans="1:13" x14ac:dyDescent="0.2">
      <c r="A34" s="1421" t="s">
        <v>2454</v>
      </c>
      <c r="B34" s="1492"/>
      <c r="C34" s="992"/>
      <c r="D34" s="992"/>
      <c r="E34" s="498"/>
      <c r="F34" s="992"/>
      <c r="G34" s="992"/>
      <c r="H34" s="992"/>
      <c r="I34" s="499"/>
      <c r="J34" s="993"/>
      <c r="K34" s="499"/>
      <c r="L34" s="993"/>
      <c r="M34" s="82"/>
    </row>
    <row r="35" spans="1:13" x14ac:dyDescent="0.2">
      <c r="A35" s="1417" t="s">
        <v>2455</v>
      </c>
      <c r="B35" s="1492"/>
      <c r="C35" s="992"/>
      <c r="D35" s="992"/>
      <c r="E35" s="498"/>
      <c r="F35" s="992"/>
      <c r="G35" s="992"/>
      <c r="H35" s="992"/>
      <c r="I35" s="499"/>
      <c r="J35" s="993"/>
      <c r="K35" s="499"/>
      <c r="L35" s="993"/>
      <c r="M35" s="82"/>
    </row>
    <row r="36" spans="1:13" x14ac:dyDescent="0.2">
      <c r="A36" s="1421" t="s">
        <v>2456</v>
      </c>
      <c r="B36" s="1492"/>
      <c r="C36" s="992"/>
      <c r="D36" s="992"/>
      <c r="E36" s="498"/>
      <c r="F36" s="992"/>
      <c r="G36" s="992"/>
      <c r="H36" s="992"/>
      <c r="I36" s="499"/>
      <c r="J36" s="993"/>
      <c r="K36" s="499"/>
      <c r="L36" s="993"/>
      <c r="M36" s="82"/>
    </row>
    <row r="37" spans="1:13" x14ac:dyDescent="0.2">
      <c r="A37" s="1421" t="s">
        <v>2457</v>
      </c>
      <c r="B37" s="1492"/>
      <c r="C37" s="992"/>
      <c r="D37" s="992"/>
      <c r="E37" s="498"/>
      <c r="F37" s="992"/>
      <c r="G37" s="992"/>
      <c r="H37" s="992"/>
      <c r="I37" s="499"/>
      <c r="J37" s="993"/>
      <c r="K37" s="499"/>
      <c r="L37" s="993"/>
      <c r="M37" s="82"/>
    </row>
    <row r="38" spans="1:13" x14ac:dyDescent="0.2">
      <c r="A38" s="1421" t="s">
        <v>2458</v>
      </c>
      <c r="B38" s="1492"/>
      <c r="C38" s="992"/>
      <c r="D38" s="992"/>
      <c r="E38" s="504"/>
      <c r="F38" s="992"/>
      <c r="G38" s="992"/>
      <c r="H38" s="992"/>
      <c r="I38" s="499"/>
      <c r="J38" s="993"/>
      <c r="K38" s="499"/>
      <c r="L38" s="993"/>
      <c r="M38" s="82"/>
    </row>
    <row r="39" spans="1:13" x14ac:dyDescent="0.2">
      <c r="A39" s="1421" t="s">
        <v>2459</v>
      </c>
      <c r="B39" s="1492"/>
      <c r="C39" s="992"/>
      <c r="D39" s="992"/>
      <c r="E39" s="504"/>
      <c r="F39" s="992"/>
      <c r="G39" s="992"/>
      <c r="H39" s="992"/>
      <c r="I39" s="499"/>
      <c r="J39" s="993"/>
      <c r="K39" s="499"/>
      <c r="L39" s="993"/>
      <c r="M39" s="82"/>
    </row>
    <row r="40" spans="1:13" x14ac:dyDescent="0.2">
      <c r="A40" s="1421" t="s">
        <v>2460</v>
      </c>
      <c r="B40" s="1492"/>
      <c r="C40" s="992"/>
      <c r="D40" s="992"/>
      <c r="E40" s="504"/>
      <c r="F40" s="992"/>
      <c r="G40" s="992"/>
      <c r="H40" s="992"/>
      <c r="I40" s="499"/>
      <c r="J40" s="993"/>
      <c r="K40" s="499"/>
      <c r="L40" s="993"/>
      <c r="M40" s="82"/>
    </row>
    <row r="41" spans="1:13" ht="15" x14ac:dyDescent="0.25">
      <c r="A41" s="1494" t="s">
        <v>2466</v>
      </c>
      <c r="B41" s="1495"/>
      <c r="C41" s="993"/>
      <c r="D41" s="993"/>
      <c r="E41" s="502"/>
      <c r="F41" s="1496"/>
      <c r="G41" s="1496"/>
      <c r="H41" s="993"/>
      <c r="I41" s="503"/>
      <c r="J41" s="993"/>
      <c r="K41" s="503"/>
      <c r="L41" s="993"/>
      <c r="M41" s="82"/>
    </row>
    <row r="42" spans="1:13" ht="6" customHeight="1" x14ac:dyDescent="0.2">
      <c r="A42" s="82"/>
      <c r="B42" s="82"/>
      <c r="C42" s="82"/>
      <c r="D42" s="82"/>
      <c r="E42" s="82"/>
      <c r="F42" s="82"/>
      <c r="G42" s="82"/>
      <c r="H42" s="82"/>
      <c r="I42" s="82"/>
      <c r="J42" s="82"/>
      <c r="K42" s="82"/>
      <c r="L42" s="82"/>
      <c r="M42" s="82"/>
    </row>
    <row r="43" spans="1:13" x14ac:dyDescent="0.2">
      <c r="A43" s="88" t="s">
        <v>1877</v>
      </c>
      <c r="B43" s="88"/>
      <c r="C43" s="82"/>
      <c r="D43" s="82"/>
      <c r="E43" s="82"/>
      <c r="F43" s="82"/>
      <c r="G43" s="82"/>
      <c r="H43" s="82"/>
      <c r="I43" s="82"/>
      <c r="J43" s="82"/>
      <c r="K43" s="82"/>
      <c r="L43" s="82"/>
      <c r="M43" s="82"/>
    </row>
    <row r="44" spans="1:13" x14ac:dyDescent="0.2">
      <c r="A44" s="1421" t="s">
        <v>2453</v>
      </c>
      <c r="B44" s="992"/>
      <c r="C44" s="992"/>
      <c r="D44" s="992"/>
      <c r="E44" s="498"/>
      <c r="F44" s="992"/>
      <c r="G44" s="992"/>
      <c r="H44" s="992"/>
      <c r="I44" s="499"/>
      <c r="J44" s="993"/>
      <c r="K44" s="499"/>
      <c r="L44" s="1493"/>
      <c r="M44" s="82"/>
    </row>
    <row r="45" spans="1:13" x14ac:dyDescent="0.2">
      <c r="A45" s="1421" t="s">
        <v>2454</v>
      </c>
      <c r="B45" s="992"/>
      <c r="C45" s="992"/>
      <c r="D45" s="992"/>
      <c r="E45" s="498"/>
      <c r="F45" s="992"/>
      <c r="G45" s="992"/>
      <c r="H45" s="992"/>
      <c r="I45" s="499"/>
      <c r="J45" s="993"/>
      <c r="K45" s="499"/>
      <c r="L45" s="993"/>
      <c r="M45" s="82"/>
    </row>
    <row r="46" spans="1:13" x14ac:dyDescent="0.2">
      <c r="A46" s="1417" t="s">
        <v>2455</v>
      </c>
      <c r="B46" s="992"/>
      <c r="C46" s="992"/>
      <c r="D46" s="992"/>
      <c r="E46" s="498"/>
      <c r="F46" s="992"/>
      <c r="G46" s="992"/>
      <c r="H46" s="992"/>
      <c r="I46" s="499"/>
      <c r="J46" s="993"/>
      <c r="K46" s="499"/>
      <c r="L46" s="993"/>
      <c r="M46" s="82"/>
    </row>
    <row r="47" spans="1:13" x14ac:dyDescent="0.2">
      <c r="A47" s="1421" t="s">
        <v>2456</v>
      </c>
      <c r="B47" s="992"/>
      <c r="C47" s="992"/>
      <c r="D47" s="992"/>
      <c r="E47" s="498"/>
      <c r="F47" s="992"/>
      <c r="G47" s="992"/>
      <c r="H47" s="992"/>
      <c r="I47" s="499"/>
      <c r="J47" s="993"/>
      <c r="K47" s="499"/>
      <c r="L47" s="993"/>
      <c r="M47" s="82"/>
    </row>
    <row r="48" spans="1:13" x14ac:dyDescent="0.2">
      <c r="A48" s="1421" t="s">
        <v>2457</v>
      </c>
      <c r="B48" s="992"/>
      <c r="C48" s="992"/>
      <c r="D48" s="992"/>
      <c r="E48" s="498"/>
      <c r="F48" s="992"/>
      <c r="G48" s="992"/>
      <c r="H48" s="992"/>
      <c r="I48" s="499"/>
      <c r="J48" s="993"/>
      <c r="K48" s="499"/>
      <c r="L48" s="993"/>
      <c r="M48" s="82"/>
    </row>
    <row r="49" spans="1:13" x14ac:dyDescent="0.2">
      <c r="A49" s="1421" t="s">
        <v>2458</v>
      </c>
      <c r="B49" s="992"/>
      <c r="C49" s="992"/>
      <c r="D49" s="992"/>
      <c r="E49" s="504"/>
      <c r="F49" s="992"/>
      <c r="G49" s="992"/>
      <c r="H49" s="992"/>
      <c r="I49" s="499"/>
      <c r="J49" s="993"/>
      <c r="K49" s="499"/>
      <c r="L49" s="993"/>
      <c r="M49" s="82"/>
    </row>
    <row r="50" spans="1:13" x14ac:dyDescent="0.2">
      <c r="A50" s="1421" t="s">
        <v>2459</v>
      </c>
      <c r="B50" s="992"/>
      <c r="C50" s="992"/>
      <c r="D50" s="992"/>
      <c r="E50" s="504"/>
      <c r="F50" s="992"/>
      <c r="G50" s="992"/>
      <c r="H50" s="992"/>
      <c r="I50" s="499"/>
      <c r="J50" s="993"/>
      <c r="K50" s="499"/>
      <c r="L50" s="993"/>
      <c r="M50" s="82"/>
    </row>
    <row r="51" spans="1:13" x14ac:dyDescent="0.2">
      <c r="A51" s="1421" t="s">
        <v>2460</v>
      </c>
      <c r="B51" s="992"/>
      <c r="C51" s="992"/>
      <c r="D51" s="992"/>
      <c r="E51" s="504"/>
      <c r="F51" s="992"/>
      <c r="G51" s="992"/>
      <c r="H51" s="992"/>
      <c r="I51" s="499"/>
      <c r="J51" s="993"/>
      <c r="K51" s="499"/>
      <c r="L51" s="993"/>
      <c r="M51" s="82"/>
    </row>
    <row r="52" spans="1:13" ht="15" x14ac:dyDescent="0.25">
      <c r="A52" s="1494" t="s">
        <v>2466</v>
      </c>
      <c r="B52" s="993"/>
      <c r="C52" s="993"/>
      <c r="D52" s="993"/>
      <c r="E52" s="502"/>
      <c r="F52" s="1496"/>
      <c r="G52" s="1496"/>
      <c r="H52" s="993"/>
      <c r="I52" s="503"/>
      <c r="J52" s="993"/>
      <c r="K52" s="503"/>
      <c r="L52" s="993"/>
      <c r="M52" s="82"/>
    </row>
    <row r="53" spans="1:13" ht="6" customHeight="1" x14ac:dyDescent="0.2">
      <c r="A53" s="82"/>
      <c r="B53" s="82"/>
      <c r="C53" s="82"/>
      <c r="D53" s="82"/>
      <c r="E53" s="82"/>
      <c r="F53" s="82"/>
      <c r="G53" s="82"/>
      <c r="H53" s="82"/>
      <c r="I53" s="82"/>
      <c r="J53" s="82"/>
      <c r="K53" s="82"/>
      <c r="L53" s="82"/>
      <c r="M53" s="82"/>
    </row>
    <row r="54" spans="1:13" x14ac:dyDescent="0.2">
      <c r="A54" s="88" t="s">
        <v>1878</v>
      </c>
      <c r="B54" s="88"/>
      <c r="C54" s="82"/>
      <c r="D54" s="82"/>
      <c r="E54" s="82"/>
      <c r="F54" s="82"/>
      <c r="G54" s="82"/>
      <c r="H54" s="82"/>
      <c r="I54" s="82"/>
      <c r="J54" s="82"/>
      <c r="K54" s="82"/>
      <c r="L54" s="82"/>
      <c r="M54" s="82"/>
    </row>
    <row r="55" spans="1:13" x14ac:dyDescent="0.2">
      <c r="A55" s="1421" t="s">
        <v>2453</v>
      </c>
      <c r="B55" s="992"/>
      <c r="C55" s="992"/>
      <c r="D55" s="992"/>
      <c r="E55" s="498"/>
      <c r="F55" s="992"/>
      <c r="G55" s="992"/>
      <c r="H55" s="992"/>
      <c r="I55" s="499"/>
      <c r="J55" s="993"/>
      <c r="K55" s="499"/>
      <c r="L55" s="1493"/>
      <c r="M55" s="82"/>
    </row>
    <row r="56" spans="1:13" x14ac:dyDescent="0.2">
      <c r="A56" s="1421" t="s">
        <v>2454</v>
      </c>
      <c r="B56" s="992"/>
      <c r="C56" s="992"/>
      <c r="D56" s="992"/>
      <c r="E56" s="498"/>
      <c r="F56" s="992"/>
      <c r="G56" s="992"/>
      <c r="H56" s="992"/>
      <c r="I56" s="499"/>
      <c r="J56" s="993"/>
      <c r="K56" s="499"/>
      <c r="L56" s="993"/>
      <c r="M56" s="82"/>
    </row>
    <row r="57" spans="1:13" x14ac:dyDescent="0.2">
      <c r="A57" s="1417" t="s">
        <v>2455</v>
      </c>
      <c r="B57" s="992"/>
      <c r="C57" s="992"/>
      <c r="D57" s="992"/>
      <c r="E57" s="498"/>
      <c r="F57" s="992"/>
      <c r="G57" s="992"/>
      <c r="H57" s="992"/>
      <c r="I57" s="499"/>
      <c r="J57" s="993"/>
      <c r="K57" s="499"/>
      <c r="L57" s="993"/>
      <c r="M57" s="82"/>
    </row>
    <row r="58" spans="1:13" x14ac:dyDescent="0.2">
      <c r="A58" s="1421" t="s">
        <v>2456</v>
      </c>
      <c r="B58" s="992"/>
      <c r="C58" s="992"/>
      <c r="D58" s="992"/>
      <c r="E58" s="498"/>
      <c r="F58" s="992"/>
      <c r="G58" s="992"/>
      <c r="H58" s="992"/>
      <c r="I58" s="499"/>
      <c r="J58" s="993"/>
      <c r="K58" s="499"/>
      <c r="L58" s="993"/>
      <c r="M58" s="82"/>
    </row>
    <row r="59" spans="1:13" x14ac:dyDescent="0.2">
      <c r="A59" s="1421" t="s">
        <v>2457</v>
      </c>
      <c r="B59" s="992"/>
      <c r="C59" s="992"/>
      <c r="D59" s="992"/>
      <c r="E59" s="498"/>
      <c r="F59" s="992"/>
      <c r="G59" s="992"/>
      <c r="H59" s="992"/>
      <c r="I59" s="499"/>
      <c r="J59" s="993"/>
      <c r="K59" s="499"/>
      <c r="L59" s="993"/>
      <c r="M59" s="82"/>
    </row>
    <row r="60" spans="1:13" x14ac:dyDescent="0.2">
      <c r="A60" s="1421" t="s">
        <v>2458</v>
      </c>
      <c r="B60" s="992"/>
      <c r="C60" s="992"/>
      <c r="D60" s="992"/>
      <c r="E60" s="504"/>
      <c r="F60" s="992"/>
      <c r="G60" s="992"/>
      <c r="H60" s="992"/>
      <c r="I60" s="499"/>
      <c r="J60" s="993"/>
      <c r="K60" s="499"/>
      <c r="L60" s="993"/>
      <c r="M60" s="82"/>
    </row>
    <row r="61" spans="1:13" x14ac:dyDescent="0.2">
      <c r="A61" s="1421" t="s">
        <v>2459</v>
      </c>
      <c r="B61" s="992"/>
      <c r="C61" s="992"/>
      <c r="D61" s="992"/>
      <c r="E61" s="504"/>
      <c r="F61" s="992"/>
      <c r="G61" s="992"/>
      <c r="H61" s="992"/>
      <c r="I61" s="499"/>
      <c r="J61" s="993"/>
      <c r="K61" s="499"/>
      <c r="L61" s="993"/>
      <c r="M61" s="82"/>
    </row>
    <row r="62" spans="1:13" x14ac:dyDescent="0.2">
      <c r="A62" s="1421" t="s">
        <v>2460</v>
      </c>
      <c r="B62" s="992"/>
      <c r="C62" s="992"/>
      <c r="D62" s="992"/>
      <c r="E62" s="504"/>
      <c r="F62" s="992"/>
      <c r="G62" s="992"/>
      <c r="H62" s="992"/>
      <c r="I62" s="499"/>
      <c r="J62" s="993"/>
      <c r="K62" s="499"/>
      <c r="L62" s="993"/>
      <c r="M62" s="82"/>
    </row>
    <row r="63" spans="1:13" ht="15" x14ac:dyDescent="0.25">
      <c r="A63" s="1494" t="s">
        <v>2466</v>
      </c>
      <c r="B63" s="993"/>
      <c r="C63" s="993"/>
      <c r="D63" s="993"/>
      <c r="E63" s="502"/>
      <c r="F63" s="1496"/>
      <c r="G63" s="1496"/>
      <c r="H63" s="993"/>
      <c r="I63" s="503"/>
      <c r="J63" s="993"/>
      <c r="K63" s="503"/>
      <c r="L63" s="993"/>
      <c r="M63" s="82"/>
    </row>
    <row r="64" spans="1:13" ht="15" x14ac:dyDescent="0.25">
      <c r="A64" s="55"/>
      <c r="B64" s="507"/>
      <c r="C64" s="507"/>
      <c r="D64" s="507"/>
      <c r="E64" s="508"/>
      <c r="F64" s="509"/>
      <c r="G64" s="509"/>
      <c r="H64" s="507"/>
      <c r="I64" s="510"/>
      <c r="J64" s="507"/>
      <c r="K64" s="510"/>
      <c r="L64" s="507"/>
      <c r="M64" s="82"/>
    </row>
    <row r="65" spans="1:13" ht="15" x14ac:dyDescent="0.25">
      <c r="A65" s="511" t="s">
        <v>811</v>
      </c>
      <c r="B65" s="507"/>
      <c r="C65" s="993"/>
      <c r="D65" s="993"/>
      <c r="E65" s="508"/>
      <c r="F65" s="509"/>
      <c r="G65" s="509"/>
      <c r="H65" s="507"/>
      <c r="I65" s="510"/>
      <c r="J65" s="1807"/>
      <c r="K65" s="510"/>
      <c r="L65" s="993"/>
      <c r="M65" s="82"/>
    </row>
    <row r="66" spans="1:13" ht="15" x14ac:dyDescent="0.25">
      <c r="A66" s="55"/>
      <c r="B66" s="507"/>
      <c r="C66" s="507"/>
      <c r="D66" s="507"/>
      <c r="E66" s="508"/>
      <c r="F66" s="509"/>
      <c r="G66" s="509"/>
      <c r="H66" s="507"/>
      <c r="I66" s="510"/>
      <c r="J66" s="507"/>
      <c r="K66" s="510"/>
      <c r="L66" s="507"/>
      <c r="M66" s="82"/>
    </row>
    <row r="67" spans="1:13" x14ac:dyDescent="0.2">
      <c r="A67" s="50" t="s">
        <v>2463</v>
      </c>
      <c r="B67" s="50"/>
      <c r="C67" s="82"/>
      <c r="D67" s="82"/>
      <c r="E67" s="82"/>
      <c r="F67" s="82"/>
      <c r="G67" s="82"/>
      <c r="H67" s="512"/>
      <c r="I67" s="82"/>
      <c r="J67" s="82"/>
      <c r="K67" s="82"/>
      <c r="L67" s="82"/>
      <c r="M67" s="82"/>
    </row>
  </sheetData>
  <mergeCells count="4">
    <mergeCell ref="A2:C2"/>
    <mergeCell ref="B6:D6"/>
    <mergeCell ref="F6:H6"/>
    <mergeCell ref="A9:C9"/>
  </mergeCells>
  <hyperlinks>
    <hyperlink ref="A2:C2" location="'Liste tableaux'!A1" display="Retour à la liste des tableaux" xr:uid="{90A40132-2205-4789-A276-518EC785D576}"/>
  </hyperlinks>
  <pageMargins left="0.7" right="0.7" top="0.75" bottom="0.75" header="0.3" footer="0.3"/>
  <headerFooter>
    <oddHeader>&amp;R&amp;"Calibri"&amp;10&amp;K000000 Protected B - Internal / Protégé B - Interne&amp;1#_x000D_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E6325-3C98-4230-8692-9133387EC223}">
  <sheetPr codeName="Feuil21">
    <tabColor rgb="FFFFFF00"/>
  </sheetPr>
  <dimension ref="A1:L73"/>
  <sheetViews>
    <sheetView showGridLines="0" topLeftCell="A33" workbookViewId="0">
      <selection activeCell="H84" sqref="H84"/>
    </sheetView>
  </sheetViews>
  <sheetFormatPr defaultColWidth="9.140625" defaultRowHeight="12.75" x14ac:dyDescent="0.2"/>
  <cols>
    <col min="1" max="1" width="19.8554687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3.85546875" style="1" customWidth="1"/>
    <col min="12" max="12" width="11.140625" style="1" customWidth="1"/>
    <col min="13" max="14" width="9.140625" style="1"/>
    <col min="15" max="15" width="6.42578125" style="1" customWidth="1"/>
    <col min="16"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10.140625" style="1" customWidth="1"/>
    <col min="269" max="270" width="9.140625" style="1"/>
    <col min="271" max="271" width="6.42578125" style="1" customWidth="1"/>
    <col min="272"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10.140625" style="1" customWidth="1"/>
    <col min="525" max="526" width="9.140625" style="1"/>
    <col min="527" max="527" width="6.42578125" style="1" customWidth="1"/>
    <col min="528"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10.140625" style="1" customWidth="1"/>
    <col min="781" max="782" width="9.140625" style="1"/>
    <col min="783" max="783" width="6.42578125" style="1" customWidth="1"/>
    <col min="784"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10.140625" style="1" customWidth="1"/>
    <col min="1037" max="1038" width="9.140625" style="1"/>
    <col min="1039" max="1039" width="6.42578125" style="1" customWidth="1"/>
    <col min="1040"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10.140625" style="1" customWidth="1"/>
    <col min="1293" max="1294" width="9.140625" style="1"/>
    <col min="1295" max="1295" width="6.42578125" style="1" customWidth="1"/>
    <col min="1296"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10.140625" style="1" customWidth="1"/>
    <col min="1549" max="1550" width="9.140625" style="1"/>
    <col min="1551" max="1551" width="6.42578125" style="1" customWidth="1"/>
    <col min="1552"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10.140625" style="1" customWidth="1"/>
    <col min="1805" max="1806" width="9.140625" style="1"/>
    <col min="1807" max="1807" width="6.42578125" style="1" customWidth="1"/>
    <col min="1808"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10.140625" style="1" customWidth="1"/>
    <col min="2061" max="2062" width="9.140625" style="1"/>
    <col min="2063" max="2063" width="6.42578125" style="1" customWidth="1"/>
    <col min="2064"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10.140625" style="1" customWidth="1"/>
    <col min="2317" max="2318" width="9.140625" style="1"/>
    <col min="2319" max="2319" width="6.42578125" style="1" customWidth="1"/>
    <col min="2320"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10.140625" style="1" customWidth="1"/>
    <col min="2573" max="2574" width="9.140625" style="1"/>
    <col min="2575" max="2575" width="6.42578125" style="1" customWidth="1"/>
    <col min="2576"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10.140625" style="1" customWidth="1"/>
    <col min="2829" max="2830" width="9.140625" style="1"/>
    <col min="2831" max="2831" width="6.42578125" style="1" customWidth="1"/>
    <col min="2832"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10.140625" style="1" customWidth="1"/>
    <col min="3085" max="3086" width="9.140625" style="1"/>
    <col min="3087" max="3087" width="6.42578125" style="1" customWidth="1"/>
    <col min="3088"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10.140625" style="1" customWidth="1"/>
    <col min="3341" max="3342" width="9.140625" style="1"/>
    <col min="3343" max="3343" width="6.42578125" style="1" customWidth="1"/>
    <col min="3344"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10.140625" style="1" customWidth="1"/>
    <col min="3597" max="3598" width="9.140625" style="1"/>
    <col min="3599" max="3599" width="6.42578125" style="1" customWidth="1"/>
    <col min="3600"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10.140625" style="1" customWidth="1"/>
    <col min="3853" max="3854" width="9.140625" style="1"/>
    <col min="3855" max="3855" width="6.42578125" style="1" customWidth="1"/>
    <col min="3856"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10.140625" style="1" customWidth="1"/>
    <col min="4109" max="4110" width="9.140625" style="1"/>
    <col min="4111" max="4111" width="6.42578125" style="1" customWidth="1"/>
    <col min="4112"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10.140625" style="1" customWidth="1"/>
    <col min="4365" max="4366" width="9.140625" style="1"/>
    <col min="4367" max="4367" width="6.42578125" style="1" customWidth="1"/>
    <col min="4368"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10.140625" style="1" customWidth="1"/>
    <col min="4621" max="4622" width="9.140625" style="1"/>
    <col min="4623" max="4623" width="6.42578125" style="1" customWidth="1"/>
    <col min="4624"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10.140625" style="1" customWidth="1"/>
    <col min="4877" max="4878" width="9.140625" style="1"/>
    <col min="4879" max="4879" width="6.42578125" style="1" customWidth="1"/>
    <col min="4880"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10.140625" style="1" customWidth="1"/>
    <col min="5133" max="5134" width="9.140625" style="1"/>
    <col min="5135" max="5135" width="6.42578125" style="1" customWidth="1"/>
    <col min="5136"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10.140625" style="1" customWidth="1"/>
    <col min="5389" max="5390" width="9.140625" style="1"/>
    <col min="5391" max="5391" width="6.42578125" style="1" customWidth="1"/>
    <col min="5392"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10.140625" style="1" customWidth="1"/>
    <col min="5645" max="5646" width="9.140625" style="1"/>
    <col min="5647" max="5647" width="6.42578125" style="1" customWidth="1"/>
    <col min="5648"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10.140625" style="1" customWidth="1"/>
    <col min="5901" max="5902" width="9.140625" style="1"/>
    <col min="5903" max="5903" width="6.42578125" style="1" customWidth="1"/>
    <col min="5904"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10.140625" style="1" customWidth="1"/>
    <col min="6157" max="6158" width="9.140625" style="1"/>
    <col min="6159" max="6159" width="6.42578125" style="1" customWidth="1"/>
    <col min="6160"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10.140625" style="1" customWidth="1"/>
    <col min="6413" max="6414" width="9.140625" style="1"/>
    <col min="6415" max="6415" width="6.42578125" style="1" customWidth="1"/>
    <col min="6416"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10.140625" style="1" customWidth="1"/>
    <col min="6669" max="6670" width="9.140625" style="1"/>
    <col min="6671" max="6671" width="6.42578125" style="1" customWidth="1"/>
    <col min="6672"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10.140625" style="1" customWidth="1"/>
    <col min="6925" max="6926" width="9.140625" style="1"/>
    <col min="6927" max="6927" width="6.42578125" style="1" customWidth="1"/>
    <col min="6928"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10.140625" style="1" customWidth="1"/>
    <col min="7181" max="7182" width="9.140625" style="1"/>
    <col min="7183" max="7183" width="6.42578125" style="1" customWidth="1"/>
    <col min="7184"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10.140625" style="1" customWidth="1"/>
    <col min="7437" max="7438" width="9.140625" style="1"/>
    <col min="7439" max="7439" width="6.42578125" style="1" customWidth="1"/>
    <col min="7440"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10.140625" style="1" customWidth="1"/>
    <col min="7693" max="7694" width="9.140625" style="1"/>
    <col min="7695" max="7695" width="6.42578125" style="1" customWidth="1"/>
    <col min="7696"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10.140625" style="1" customWidth="1"/>
    <col min="7949" max="7950" width="9.140625" style="1"/>
    <col min="7951" max="7951" width="6.42578125" style="1" customWidth="1"/>
    <col min="7952"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10.140625" style="1" customWidth="1"/>
    <col min="8205" max="8206" width="9.140625" style="1"/>
    <col min="8207" max="8207" width="6.42578125" style="1" customWidth="1"/>
    <col min="8208"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10.140625" style="1" customWidth="1"/>
    <col min="8461" max="8462" width="9.140625" style="1"/>
    <col min="8463" max="8463" width="6.42578125" style="1" customWidth="1"/>
    <col min="8464"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10.140625" style="1" customWidth="1"/>
    <col min="8717" max="8718" width="9.140625" style="1"/>
    <col min="8719" max="8719" width="6.42578125" style="1" customWidth="1"/>
    <col min="8720"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10.140625" style="1" customWidth="1"/>
    <col min="8973" max="8974" width="9.140625" style="1"/>
    <col min="8975" max="8975" width="6.42578125" style="1" customWidth="1"/>
    <col min="8976"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10.140625" style="1" customWidth="1"/>
    <col min="9229" max="9230" width="9.140625" style="1"/>
    <col min="9231" max="9231" width="6.42578125" style="1" customWidth="1"/>
    <col min="9232"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10.140625" style="1" customWidth="1"/>
    <col min="9485" max="9486" width="9.140625" style="1"/>
    <col min="9487" max="9487" width="6.42578125" style="1" customWidth="1"/>
    <col min="9488"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10.140625" style="1" customWidth="1"/>
    <col min="9741" max="9742" width="9.140625" style="1"/>
    <col min="9743" max="9743" width="6.42578125" style="1" customWidth="1"/>
    <col min="9744"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10.140625" style="1" customWidth="1"/>
    <col min="9997" max="9998" width="9.140625" style="1"/>
    <col min="9999" max="9999" width="6.42578125" style="1" customWidth="1"/>
    <col min="10000"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10.140625" style="1" customWidth="1"/>
    <col min="10253" max="10254" width="9.140625" style="1"/>
    <col min="10255" max="10255" width="6.42578125" style="1" customWidth="1"/>
    <col min="10256"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10.140625" style="1" customWidth="1"/>
    <col min="10509" max="10510" width="9.140625" style="1"/>
    <col min="10511" max="10511" width="6.42578125" style="1" customWidth="1"/>
    <col min="10512"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10.140625" style="1" customWidth="1"/>
    <col min="10765" max="10766" width="9.140625" style="1"/>
    <col min="10767" max="10767" width="6.42578125" style="1" customWidth="1"/>
    <col min="10768"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10.140625" style="1" customWidth="1"/>
    <col min="11021" max="11022" width="9.140625" style="1"/>
    <col min="11023" max="11023" width="6.42578125" style="1" customWidth="1"/>
    <col min="11024"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10.140625" style="1" customWidth="1"/>
    <col min="11277" max="11278" width="9.140625" style="1"/>
    <col min="11279" max="11279" width="6.42578125" style="1" customWidth="1"/>
    <col min="11280"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10.140625" style="1" customWidth="1"/>
    <col min="11533" max="11534" width="9.140625" style="1"/>
    <col min="11535" max="11535" width="6.42578125" style="1" customWidth="1"/>
    <col min="11536"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10.140625" style="1" customWidth="1"/>
    <col min="11789" max="11790" width="9.140625" style="1"/>
    <col min="11791" max="11791" width="6.42578125" style="1" customWidth="1"/>
    <col min="11792"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10.140625" style="1" customWidth="1"/>
    <col min="12045" max="12046" width="9.140625" style="1"/>
    <col min="12047" max="12047" width="6.42578125" style="1" customWidth="1"/>
    <col min="12048"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10.140625" style="1" customWidth="1"/>
    <col min="12301" max="12302" width="9.140625" style="1"/>
    <col min="12303" max="12303" width="6.42578125" style="1" customWidth="1"/>
    <col min="12304"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10.140625" style="1" customWidth="1"/>
    <col min="12557" max="12558" width="9.140625" style="1"/>
    <col min="12559" max="12559" width="6.42578125" style="1" customWidth="1"/>
    <col min="12560"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10.140625" style="1" customWidth="1"/>
    <col min="12813" max="12814" width="9.140625" style="1"/>
    <col min="12815" max="12815" width="6.42578125" style="1" customWidth="1"/>
    <col min="12816"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10.140625" style="1" customWidth="1"/>
    <col min="13069" max="13070" width="9.140625" style="1"/>
    <col min="13071" max="13071" width="6.42578125" style="1" customWidth="1"/>
    <col min="13072"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10.140625" style="1" customWidth="1"/>
    <col min="13325" max="13326" width="9.140625" style="1"/>
    <col min="13327" max="13327" width="6.42578125" style="1" customWidth="1"/>
    <col min="13328"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10.140625" style="1" customWidth="1"/>
    <col min="13581" max="13582" width="9.140625" style="1"/>
    <col min="13583" max="13583" width="6.42578125" style="1" customWidth="1"/>
    <col min="13584"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10.140625" style="1" customWidth="1"/>
    <col min="13837" max="13838" width="9.140625" style="1"/>
    <col min="13839" max="13839" width="6.42578125" style="1" customWidth="1"/>
    <col min="13840"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10.140625" style="1" customWidth="1"/>
    <col min="14093" max="14094" width="9.140625" style="1"/>
    <col min="14095" max="14095" width="6.42578125" style="1" customWidth="1"/>
    <col min="14096"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10.140625" style="1" customWidth="1"/>
    <col min="14349" max="14350" width="9.140625" style="1"/>
    <col min="14351" max="14351" width="6.42578125" style="1" customWidth="1"/>
    <col min="14352"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10.140625" style="1" customWidth="1"/>
    <col min="14605" max="14606" width="9.140625" style="1"/>
    <col min="14607" max="14607" width="6.42578125" style="1" customWidth="1"/>
    <col min="14608"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10.140625" style="1" customWidth="1"/>
    <col min="14861" max="14862" width="9.140625" style="1"/>
    <col min="14863" max="14863" width="6.42578125" style="1" customWidth="1"/>
    <col min="14864"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10.140625" style="1" customWidth="1"/>
    <col min="15117" max="15118" width="9.140625" style="1"/>
    <col min="15119" max="15119" width="6.42578125" style="1" customWidth="1"/>
    <col min="15120"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10.140625" style="1" customWidth="1"/>
    <col min="15373" max="15374" width="9.140625" style="1"/>
    <col min="15375" max="15375" width="6.42578125" style="1" customWidth="1"/>
    <col min="15376"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10.140625" style="1" customWidth="1"/>
    <col min="15629" max="15630" width="9.140625" style="1"/>
    <col min="15631" max="15631" width="6.42578125" style="1" customWidth="1"/>
    <col min="15632"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10.140625" style="1" customWidth="1"/>
    <col min="15885" max="15886" width="9.140625" style="1"/>
    <col min="15887" max="15887" width="6.42578125" style="1" customWidth="1"/>
    <col min="15888"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10.140625" style="1" customWidth="1"/>
    <col min="16141" max="16142" width="9.140625" style="1"/>
    <col min="16143" max="16143" width="6.42578125" style="1" customWidth="1"/>
    <col min="16144" max="16384" width="9.140625" style="1"/>
  </cols>
  <sheetData>
    <row r="1" spans="1:12" ht="15.75" x14ac:dyDescent="0.25">
      <c r="A1" s="494" t="s">
        <v>2467</v>
      </c>
      <c r="B1" s="18"/>
      <c r="C1" s="18"/>
      <c r="D1" s="23"/>
      <c r="E1" s="23"/>
      <c r="F1" s="23"/>
      <c r="G1" s="23"/>
      <c r="L1" s="20">
        <v>7</v>
      </c>
    </row>
    <row r="2" spans="1:12" ht="15.75" x14ac:dyDescent="0.25">
      <c r="A2" s="1958" t="s">
        <v>145</v>
      </c>
      <c r="B2" s="1959"/>
      <c r="C2" s="1960"/>
      <c r="D2" s="39"/>
      <c r="E2" s="23"/>
      <c r="F2" s="23"/>
      <c r="G2" s="23"/>
    </row>
    <row r="3" spans="1:12" ht="15.75" x14ac:dyDescent="0.25">
      <c r="A3" s="329" t="s">
        <v>2468</v>
      </c>
      <c r="B3" s="199"/>
      <c r="C3" s="18"/>
      <c r="D3" s="23"/>
      <c r="E3" s="23"/>
      <c r="F3" s="23"/>
      <c r="G3" s="23"/>
    </row>
    <row r="4" spans="1:12" ht="15" customHeight="1" x14ac:dyDescent="0.25">
      <c r="A4" s="21" t="s">
        <v>2439</v>
      </c>
      <c r="B4" s="199"/>
      <c r="C4" s="18"/>
      <c r="D4" s="23"/>
      <c r="E4" s="23"/>
      <c r="F4" s="23"/>
      <c r="G4" s="23"/>
    </row>
    <row r="5" spans="1:12" ht="12.75" customHeight="1" x14ac:dyDescent="0.25">
      <c r="A5" s="18"/>
      <c r="B5" s="18"/>
      <c r="C5" s="18"/>
      <c r="D5" s="23"/>
      <c r="E5" s="23"/>
      <c r="F5" s="23"/>
      <c r="G5" s="23"/>
    </row>
    <row r="6" spans="1:12" x14ac:dyDescent="0.2">
      <c r="A6" s="330"/>
      <c r="B6" s="2049" t="s">
        <v>2440</v>
      </c>
      <c r="C6" s="1855"/>
      <c r="D6" s="1856"/>
      <c r="E6" s="497"/>
      <c r="F6" s="2049" t="s">
        <v>2441</v>
      </c>
      <c r="G6" s="2050"/>
      <c r="H6" s="2051"/>
      <c r="I6" s="495"/>
      <c r="K6" s="495"/>
      <c r="L6" s="495"/>
    </row>
    <row r="7" spans="1:12" ht="56.25" customHeight="1" x14ac:dyDescent="0.2">
      <c r="A7" s="1387" t="s">
        <v>2442</v>
      </c>
      <c r="B7" s="332" t="s">
        <v>2443</v>
      </c>
      <c r="C7" s="332" t="s">
        <v>2444</v>
      </c>
      <c r="D7" s="332" t="s">
        <v>2445</v>
      </c>
      <c r="E7" s="492"/>
      <c r="F7" s="332" t="s">
        <v>2446</v>
      </c>
      <c r="G7" s="332" t="s">
        <v>2447</v>
      </c>
      <c r="H7" s="496" t="s">
        <v>2448</v>
      </c>
      <c r="I7" s="123"/>
      <c r="J7" s="1387" t="s">
        <v>2449</v>
      </c>
      <c r="K7" s="123"/>
      <c r="L7" s="1387" t="s">
        <v>2450</v>
      </c>
    </row>
    <row r="8" spans="1:12" x14ac:dyDescent="0.2">
      <c r="A8" s="229" t="s">
        <v>299</v>
      </c>
      <c r="B8" s="229"/>
      <c r="C8" s="229"/>
      <c r="D8" s="229" t="s">
        <v>300</v>
      </c>
      <c r="E8" s="229"/>
      <c r="F8" s="229" t="s">
        <v>301</v>
      </c>
      <c r="G8" s="229" t="s">
        <v>465</v>
      </c>
      <c r="H8" s="229" t="s">
        <v>466</v>
      </c>
      <c r="I8" s="229"/>
      <c r="J8" s="229" t="s">
        <v>2451</v>
      </c>
      <c r="K8" s="229"/>
      <c r="L8" s="229" t="s">
        <v>2452</v>
      </c>
    </row>
    <row r="9" spans="1:12" x14ac:dyDescent="0.2">
      <c r="A9" s="2052" t="s">
        <v>1874</v>
      </c>
      <c r="B9" s="2053"/>
      <c r="C9" s="2053"/>
      <c r="D9" s="196"/>
      <c r="E9" s="196"/>
      <c r="F9" s="196"/>
      <c r="G9" s="196"/>
      <c r="H9" s="196"/>
      <c r="I9" s="196"/>
      <c r="J9" s="196"/>
      <c r="K9" s="196"/>
      <c r="L9" s="196"/>
    </row>
    <row r="10" spans="1:12" x14ac:dyDescent="0.2">
      <c r="A10" s="1421" t="s">
        <v>2469</v>
      </c>
      <c r="B10" s="1492"/>
      <c r="C10" s="992"/>
      <c r="D10" s="1013"/>
      <c r="E10" s="372"/>
      <c r="F10" s="1013"/>
      <c r="G10" s="1013"/>
      <c r="H10" s="1013"/>
      <c r="I10" s="361"/>
      <c r="J10" s="1014"/>
      <c r="K10" s="361"/>
      <c r="L10" s="1014"/>
    </row>
    <row r="11" spans="1:12" ht="12.75" customHeight="1" x14ac:dyDescent="0.2">
      <c r="A11" s="1421" t="s">
        <v>2454</v>
      </c>
      <c r="B11" s="1492"/>
      <c r="C11" s="992"/>
      <c r="D11" s="1013"/>
      <c r="E11" s="358"/>
      <c r="F11" s="1013"/>
      <c r="G11" s="1013"/>
      <c r="H11" s="1013"/>
      <c r="I11" s="359"/>
      <c r="J11" s="1014"/>
      <c r="K11" s="339"/>
      <c r="L11" s="1014"/>
    </row>
    <row r="12" spans="1:12" x14ac:dyDescent="0.2">
      <c r="A12" s="1421" t="s">
        <v>2470</v>
      </c>
      <c r="B12" s="1492"/>
      <c r="C12" s="992"/>
      <c r="D12" s="1013"/>
      <c r="E12" s="358"/>
      <c r="F12" s="1013"/>
      <c r="G12" s="1013"/>
      <c r="H12" s="1013"/>
      <c r="I12" s="359"/>
      <c r="J12" s="1014"/>
      <c r="K12" s="339"/>
      <c r="L12" s="986"/>
    </row>
    <row r="13" spans="1:12" x14ac:dyDescent="0.2">
      <c r="A13" s="1417" t="s">
        <v>2455</v>
      </c>
      <c r="B13" s="1492"/>
      <c r="C13" s="992"/>
      <c r="D13" s="1013"/>
      <c r="E13" s="358"/>
      <c r="F13" s="1013"/>
      <c r="G13" s="1013"/>
      <c r="H13" s="1013"/>
      <c r="I13" s="359"/>
      <c r="J13" s="1014"/>
      <c r="K13" s="339"/>
      <c r="L13" s="986"/>
    </row>
    <row r="14" spans="1:12" x14ac:dyDescent="0.2">
      <c r="A14" s="1421" t="s">
        <v>2456</v>
      </c>
      <c r="B14" s="1492"/>
      <c r="C14" s="992"/>
      <c r="D14" s="1013"/>
      <c r="E14" s="358"/>
      <c r="F14" s="1013"/>
      <c r="G14" s="1013"/>
      <c r="H14" s="1013"/>
      <c r="I14" s="359"/>
      <c r="J14" s="1014"/>
      <c r="K14" s="339"/>
      <c r="L14" s="986"/>
    </row>
    <row r="15" spans="1:12" x14ac:dyDescent="0.2">
      <c r="A15" s="1421" t="s">
        <v>2457</v>
      </c>
      <c r="B15" s="1492"/>
      <c r="C15" s="992"/>
      <c r="D15" s="1013"/>
      <c r="E15" s="358"/>
      <c r="F15" s="1013"/>
      <c r="G15" s="1013"/>
      <c r="H15" s="1013"/>
      <c r="I15" s="359"/>
      <c r="J15" s="1014"/>
      <c r="K15" s="339"/>
      <c r="L15" s="986"/>
    </row>
    <row r="16" spans="1:12" x14ac:dyDescent="0.2">
      <c r="A16" s="1421" t="s">
        <v>2471</v>
      </c>
      <c r="B16" s="1492"/>
      <c r="C16" s="992"/>
      <c r="D16" s="1013"/>
      <c r="E16" s="360"/>
      <c r="F16" s="1013"/>
      <c r="G16" s="1013"/>
      <c r="H16" s="1013"/>
      <c r="I16" s="361"/>
      <c r="J16" s="1014"/>
      <c r="K16" s="341"/>
      <c r="L16" s="986"/>
    </row>
    <row r="17" spans="1:12" x14ac:dyDescent="0.2">
      <c r="A17" s="1421" t="s">
        <v>2459</v>
      </c>
      <c r="B17" s="1492"/>
      <c r="C17" s="992"/>
      <c r="D17" s="1013"/>
      <c r="E17" s="360"/>
      <c r="F17" s="1013"/>
      <c r="G17" s="1013"/>
      <c r="H17" s="1013"/>
      <c r="I17" s="361"/>
      <c r="J17" s="1014"/>
      <c r="K17" s="341"/>
      <c r="L17" s="986"/>
    </row>
    <row r="18" spans="1:12" x14ac:dyDescent="0.2">
      <c r="A18" s="1421" t="s">
        <v>2460</v>
      </c>
      <c r="B18" s="1492"/>
      <c r="C18" s="992"/>
      <c r="D18" s="1013"/>
      <c r="E18" s="360"/>
      <c r="F18" s="1013"/>
      <c r="G18" s="1013"/>
      <c r="H18" s="1013"/>
      <c r="I18" s="361"/>
      <c r="J18" s="1014"/>
      <c r="K18" s="341"/>
      <c r="L18" s="986"/>
    </row>
    <row r="19" spans="1:12" ht="15" x14ac:dyDescent="0.25">
      <c r="A19" s="1494" t="s">
        <v>2466</v>
      </c>
      <c r="B19" s="1495"/>
      <c r="C19" s="993"/>
      <c r="D19" s="1014"/>
      <c r="E19" s="362"/>
      <c r="F19" s="1491"/>
      <c r="G19" s="1491"/>
      <c r="H19" s="1014"/>
      <c r="I19" s="363"/>
      <c r="J19" s="1014"/>
      <c r="K19" s="343"/>
      <c r="L19" s="986"/>
    </row>
    <row r="20" spans="1:12" ht="6" customHeight="1" x14ac:dyDescent="0.2">
      <c r="A20" s="2"/>
      <c r="B20" s="2"/>
      <c r="J20" s="8"/>
    </row>
    <row r="21" spans="1:12" x14ac:dyDescent="0.2">
      <c r="A21" s="88" t="s">
        <v>1875</v>
      </c>
      <c r="B21" s="23"/>
      <c r="J21" s="8"/>
    </row>
    <row r="22" spans="1:12" x14ac:dyDescent="0.2">
      <c r="A22" s="1421" t="s">
        <v>2469</v>
      </c>
      <c r="B22" s="1497"/>
      <c r="C22" s="1013"/>
      <c r="D22" s="1013"/>
      <c r="E22" s="372"/>
      <c r="F22" s="1013"/>
      <c r="G22" s="1013"/>
      <c r="H22" s="1013"/>
      <c r="I22" s="361"/>
      <c r="J22" s="1014"/>
      <c r="K22" s="361"/>
      <c r="L22" s="1014"/>
    </row>
    <row r="23" spans="1:12" x14ac:dyDescent="0.2">
      <c r="A23" s="1421" t="s">
        <v>2454</v>
      </c>
      <c r="B23" s="1013"/>
      <c r="C23" s="1013"/>
      <c r="D23" s="987"/>
      <c r="E23" s="338"/>
      <c r="F23" s="987"/>
      <c r="G23" s="987"/>
      <c r="H23" s="987"/>
      <c r="I23" s="339"/>
      <c r="J23" s="986"/>
      <c r="K23" s="339"/>
      <c r="L23" s="1014"/>
    </row>
    <row r="24" spans="1:12" x14ac:dyDescent="0.2">
      <c r="A24" s="1421" t="s">
        <v>2470</v>
      </c>
      <c r="B24" s="1013"/>
      <c r="C24" s="1013"/>
      <c r="D24" s="987"/>
      <c r="E24" s="338"/>
      <c r="F24" s="987"/>
      <c r="G24" s="987"/>
      <c r="H24" s="987"/>
      <c r="I24" s="339"/>
      <c r="J24" s="986"/>
      <c r="K24" s="339"/>
      <c r="L24" s="986"/>
    </row>
    <row r="25" spans="1:12" x14ac:dyDescent="0.2">
      <c r="A25" s="1417" t="s">
        <v>2455</v>
      </c>
      <c r="B25" s="1013"/>
      <c r="C25" s="1013"/>
      <c r="D25" s="987"/>
      <c r="E25" s="338"/>
      <c r="F25" s="987"/>
      <c r="G25" s="987"/>
      <c r="H25" s="987"/>
      <c r="I25" s="339"/>
      <c r="J25" s="986"/>
      <c r="K25" s="339"/>
      <c r="L25" s="986"/>
    </row>
    <row r="26" spans="1:12" x14ac:dyDescent="0.2">
      <c r="A26" s="1421" t="s">
        <v>2456</v>
      </c>
      <c r="B26" s="1013"/>
      <c r="C26" s="1013"/>
      <c r="D26" s="987"/>
      <c r="E26" s="338"/>
      <c r="F26" s="987"/>
      <c r="G26" s="987"/>
      <c r="H26" s="987"/>
      <c r="I26" s="339"/>
      <c r="J26" s="986"/>
      <c r="K26" s="339"/>
      <c r="L26" s="986"/>
    </row>
    <row r="27" spans="1:12" x14ac:dyDescent="0.2">
      <c r="A27" s="1421" t="s">
        <v>2457</v>
      </c>
      <c r="B27" s="1013"/>
      <c r="C27" s="1013"/>
      <c r="D27" s="987"/>
      <c r="E27" s="338"/>
      <c r="F27" s="987"/>
      <c r="G27" s="987"/>
      <c r="H27" s="987"/>
      <c r="I27" s="339"/>
      <c r="J27" s="986"/>
      <c r="K27" s="339"/>
      <c r="L27" s="986"/>
    </row>
    <row r="28" spans="1:12" x14ac:dyDescent="0.2">
      <c r="A28" s="1421" t="s">
        <v>2471</v>
      </c>
      <c r="B28" s="1013"/>
      <c r="C28" s="1013"/>
      <c r="D28" s="987"/>
      <c r="E28" s="344"/>
      <c r="F28" s="987"/>
      <c r="G28" s="987"/>
      <c r="H28" s="987"/>
      <c r="I28" s="339"/>
      <c r="J28" s="986"/>
      <c r="K28" s="339"/>
      <c r="L28" s="986"/>
    </row>
    <row r="29" spans="1:12" x14ac:dyDescent="0.2">
      <c r="A29" s="1421" t="s">
        <v>2459</v>
      </c>
      <c r="B29" s="1013"/>
      <c r="C29" s="1013"/>
      <c r="D29" s="987"/>
      <c r="E29" s="344"/>
      <c r="F29" s="987"/>
      <c r="G29" s="987"/>
      <c r="H29" s="987"/>
      <c r="I29" s="339"/>
      <c r="J29" s="986"/>
      <c r="K29" s="339"/>
      <c r="L29" s="986"/>
    </row>
    <row r="30" spans="1:12" x14ac:dyDescent="0.2">
      <c r="A30" s="1421" t="s">
        <v>2460</v>
      </c>
      <c r="B30" s="1013"/>
      <c r="C30" s="1013"/>
      <c r="D30" s="987"/>
      <c r="E30" s="344"/>
      <c r="F30" s="987"/>
      <c r="G30" s="987"/>
      <c r="H30" s="987"/>
      <c r="I30" s="339"/>
      <c r="J30" s="986"/>
      <c r="K30" s="339"/>
      <c r="L30" s="986"/>
    </row>
    <row r="31" spans="1:12" ht="14.25" customHeight="1" x14ac:dyDescent="0.25">
      <c r="A31" s="1494" t="s">
        <v>2466</v>
      </c>
      <c r="B31" s="1014"/>
      <c r="C31" s="1014"/>
      <c r="D31" s="986"/>
      <c r="E31" s="342"/>
      <c r="F31" s="1491"/>
      <c r="G31" s="1491"/>
      <c r="H31" s="986"/>
      <c r="I31" s="343"/>
      <c r="J31" s="986"/>
      <c r="K31" s="343"/>
      <c r="L31" s="986"/>
    </row>
    <row r="33" spans="1:12" x14ac:dyDescent="0.2">
      <c r="A33" s="88" t="s">
        <v>1876</v>
      </c>
      <c r="B33" s="23"/>
    </row>
    <row r="34" spans="1:12" x14ac:dyDescent="0.2">
      <c r="A34" s="1421" t="s">
        <v>2469</v>
      </c>
      <c r="B34" s="1498"/>
      <c r="C34" s="1013"/>
      <c r="D34" s="1013"/>
      <c r="E34" s="372"/>
      <c r="F34" s="1013"/>
      <c r="G34" s="1013"/>
      <c r="H34" s="1013"/>
      <c r="I34" s="361"/>
      <c r="J34" s="1014"/>
      <c r="K34" s="361"/>
      <c r="L34" s="1014"/>
    </row>
    <row r="35" spans="1:12" x14ac:dyDescent="0.2">
      <c r="A35" s="1421" t="s">
        <v>2462</v>
      </c>
      <c r="B35" s="1498"/>
      <c r="C35" s="987"/>
      <c r="D35" s="987"/>
      <c r="E35" s="338"/>
      <c r="F35" s="987"/>
      <c r="G35" s="987"/>
      <c r="H35" s="987"/>
      <c r="I35" s="339"/>
      <c r="J35" s="986"/>
      <c r="K35" s="339"/>
      <c r="L35" s="1014"/>
    </row>
    <row r="36" spans="1:12" x14ac:dyDescent="0.2">
      <c r="A36" s="1421" t="s">
        <v>2454</v>
      </c>
      <c r="B36" s="1498"/>
      <c r="C36" s="1488"/>
      <c r="D36" s="1488"/>
      <c r="E36" s="345"/>
      <c r="F36" s="1488"/>
      <c r="G36" s="987"/>
      <c r="H36" s="1488"/>
      <c r="I36" s="349"/>
      <c r="J36" s="986"/>
      <c r="K36" s="339"/>
      <c r="L36" s="986"/>
    </row>
    <row r="37" spans="1:12" x14ac:dyDescent="0.2">
      <c r="A37" s="1421" t="s">
        <v>2470</v>
      </c>
      <c r="B37" s="1498"/>
      <c r="C37" s="987"/>
      <c r="D37" s="987"/>
      <c r="E37" s="338"/>
      <c r="F37" s="987"/>
      <c r="G37" s="987"/>
      <c r="H37" s="987"/>
      <c r="I37" s="339"/>
      <c r="J37" s="986"/>
      <c r="K37" s="339"/>
      <c r="L37" s="986"/>
    </row>
    <row r="38" spans="1:12" x14ac:dyDescent="0.2">
      <c r="A38" s="1417" t="s">
        <v>2455</v>
      </c>
      <c r="B38" s="1498"/>
      <c r="C38" s="987"/>
      <c r="D38" s="987"/>
      <c r="E38" s="338"/>
      <c r="F38" s="987"/>
      <c r="G38" s="987"/>
      <c r="H38" s="987"/>
      <c r="I38" s="339"/>
      <c r="J38" s="986"/>
      <c r="K38" s="339"/>
      <c r="L38" s="986"/>
    </row>
    <row r="39" spans="1:12" x14ac:dyDescent="0.2">
      <c r="A39" s="1421" t="s">
        <v>2456</v>
      </c>
      <c r="B39" s="1498"/>
      <c r="C39" s="987"/>
      <c r="D39" s="987"/>
      <c r="E39" s="338"/>
      <c r="F39" s="987"/>
      <c r="G39" s="987"/>
      <c r="H39" s="987"/>
      <c r="I39" s="339"/>
      <c r="J39" s="986"/>
      <c r="K39" s="339"/>
      <c r="L39" s="986"/>
    </row>
    <row r="40" spans="1:12" x14ac:dyDescent="0.2">
      <c r="A40" s="1421" t="s">
        <v>2457</v>
      </c>
      <c r="B40" s="1498"/>
      <c r="C40" s="987"/>
      <c r="D40" s="987"/>
      <c r="E40" s="338"/>
      <c r="F40" s="987"/>
      <c r="G40" s="987"/>
      <c r="H40" s="987"/>
      <c r="I40" s="339"/>
      <c r="J40" s="986"/>
      <c r="K40" s="339"/>
      <c r="L40" s="986"/>
    </row>
    <row r="41" spans="1:12" x14ac:dyDescent="0.2">
      <c r="A41" s="1421" t="s">
        <v>2471</v>
      </c>
      <c r="B41" s="1498"/>
      <c r="C41" s="987"/>
      <c r="D41" s="987"/>
      <c r="E41" s="344"/>
      <c r="F41" s="987"/>
      <c r="G41" s="987"/>
      <c r="H41" s="987"/>
      <c r="I41" s="339"/>
      <c r="J41" s="986"/>
      <c r="K41" s="339"/>
      <c r="L41" s="986"/>
    </row>
    <row r="42" spans="1:12" x14ac:dyDescent="0.2">
      <c r="A42" s="1421" t="s">
        <v>2459</v>
      </c>
      <c r="B42" s="1498"/>
      <c r="C42" s="987"/>
      <c r="D42" s="987"/>
      <c r="E42" s="344"/>
      <c r="F42" s="987"/>
      <c r="G42" s="987"/>
      <c r="H42" s="987"/>
      <c r="I42" s="339"/>
      <c r="J42" s="986"/>
      <c r="K42" s="339"/>
      <c r="L42" s="986"/>
    </row>
    <row r="43" spans="1:12" ht="12.75" customHeight="1" x14ac:dyDescent="0.2">
      <c r="A43" s="1421" t="s">
        <v>2460</v>
      </c>
      <c r="B43" s="1498"/>
      <c r="C43" s="987"/>
      <c r="D43" s="987"/>
      <c r="E43" s="344"/>
      <c r="F43" s="987"/>
      <c r="G43" s="987"/>
      <c r="H43" s="987"/>
      <c r="I43" s="339"/>
      <c r="J43" s="986"/>
      <c r="K43" s="339"/>
      <c r="L43" s="986"/>
    </row>
    <row r="44" spans="1:12" ht="15" x14ac:dyDescent="0.25">
      <c r="A44" s="1494" t="s">
        <v>2466</v>
      </c>
      <c r="B44" s="1499"/>
      <c r="C44" s="986"/>
      <c r="D44" s="986"/>
      <c r="E44" s="342"/>
      <c r="F44" s="1491"/>
      <c r="G44" s="1491"/>
      <c r="H44" s="986"/>
      <c r="I44" s="343"/>
      <c r="J44" s="986"/>
      <c r="K44" s="343"/>
      <c r="L44" s="986"/>
    </row>
    <row r="46" spans="1:12" x14ac:dyDescent="0.2">
      <c r="A46" s="88" t="s">
        <v>1877</v>
      </c>
      <c r="B46" s="205"/>
    </row>
    <row r="47" spans="1:12" x14ac:dyDescent="0.2">
      <c r="A47" s="1421" t="s">
        <v>2469</v>
      </c>
      <c r="B47" s="1497"/>
      <c r="C47" s="1013"/>
      <c r="D47" s="1013"/>
      <c r="E47" s="372"/>
      <c r="F47" s="1013"/>
      <c r="G47" s="1013"/>
      <c r="H47" s="1013"/>
      <c r="I47" s="361"/>
      <c r="J47" s="1014"/>
      <c r="K47" s="361"/>
      <c r="L47" s="1014"/>
    </row>
    <row r="48" spans="1:12" x14ac:dyDescent="0.2">
      <c r="A48" s="1421" t="s">
        <v>2454</v>
      </c>
      <c r="B48" s="1013"/>
      <c r="C48" s="987"/>
      <c r="D48" s="987"/>
      <c r="E48" s="338"/>
      <c r="F48" s="987"/>
      <c r="G48" s="987"/>
      <c r="H48" s="987"/>
      <c r="I48" s="339"/>
      <c r="J48" s="986"/>
      <c r="K48" s="339"/>
      <c r="L48" s="1014"/>
    </row>
    <row r="49" spans="1:12" x14ac:dyDescent="0.2">
      <c r="A49" s="1421" t="s">
        <v>2470</v>
      </c>
      <c r="B49" s="1013"/>
      <c r="C49" s="987"/>
      <c r="D49" s="987"/>
      <c r="E49" s="338"/>
      <c r="F49" s="987"/>
      <c r="G49" s="987"/>
      <c r="H49" s="987"/>
      <c r="I49" s="339"/>
      <c r="J49" s="986"/>
      <c r="K49" s="339"/>
      <c r="L49" s="986"/>
    </row>
    <row r="50" spans="1:12" x14ac:dyDescent="0.2">
      <c r="A50" s="1417" t="s">
        <v>2455</v>
      </c>
      <c r="B50" s="1013"/>
      <c r="C50" s="987"/>
      <c r="D50" s="987"/>
      <c r="E50" s="338"/>
      <c r="F50" s="987"/>
      <c r="G50" s="987"/>
      <c r="H50" s="987"/>
      <c r="I50" s="339"/>
      <c r="J50" s="986"/>
      <c r="K50" s="339"/>
      <c r="L50" s="986"/>
    </row>
    <row r="51" spans="1:12" x14ac:dyDescent="0.2">
      <c r="A51" s="1421" t="s">
        <v>2456</v>
      </c>
      <c r="B51" s="1013"/>
      <c r="C51" s="987"/>
      <c r="D51" s="987"/>
      <c r="E51" s="338"/>
      <c r="F51" s="987"/>
      <c r="G51" s="987"/>
      <c r="H51" s="987"/>
      <c r="I51" s="339"/>
      <c r="J51" s="986"/>
      <c r="K51" s="339"/>
      <c r="L51" s="986"/>
    </row>
    <row r="52" spans="1:12" x14ac:dyDescent="0.2">
      <c r="A52" s="1421" t="s">
        <v>2457</v>
      </c>
      <c r="B52" s="1013"/>
      <c r="C52" s="987"/>
      <c r="D52" s="987"/>
      <c r="E52" s="338"/>
      <c r="F52" s="987"/>
      <c r="G52" s="987"/>
      <c r="H52" s="987"/>
      <c r="I52" s="339"/>
      <c r="J52" s="986"/>
      <c r="K52" s="339"/>
      <c r="L52" s="986"/>
    </row>
    <row r="53" spans="1:12" x14ac:dyDescent="0.2">
      <c r="A53" s="1421" t="s">
        <v>2471</v>
      </c>
      <c r="B53" s="1013"/>
      <c r="C53" s="987"/>
      <c r="D53" s="987"/>
      <c r="E53" s="344"/>
      <c r="F53" s="987"/>
      <c r="G53" s="987"/>
      <c r="H53" s="987"/>
      <c r="I53" s="339"/>
      <c r="J53" s="986"/>
      <c r="K53" s="339"/>
      <c r="L53" s="986"/>
    </row>
    <row r="54" spans="1:12" ht="12" customHeight="1" x14ac:dyDescent="0.2">
      <c r="A54" s="1421" t="s">
        <v>2459</v>
      </c>
      <c r="B54" s="1013"/>
      <c r="C54" s="987"/>
      <c r="D54" s="987"/>
      <c r="E54" s="344"/>
      <c r="F54" s="987"/>
      <c r="G54" s="987"/>
      <c r="H54" s="987"/>
      <c r="I54" s="339"/>
      <c r="J54" s="986"/>
      <c r="K54" s="339"/>
      <c r="L54" s="986"/>
    </row>
    <row r="55" spans="1:12" x14ac:dyDescent="0.2">
      <c r="A55" s="1421" t="s">
        <v>2460</v>
      </c>
      <c r="B55" s="1013"/>
      <c r="C55" s="987"/>
      <c r="D55" s="987"/>
      <c r="E55" s="344"/>
      <c r="F55" s="987"/>
      <c r="G55" s="987"/>
      <c r="H55" s="987"/>
      <c r="I55" s="339"/>
      <c r="J55" s="986"/>
      <c r="K55" s="339"/>
      <c r="L55" s="986"/>
    </row>
    <row r="56" spans="1:12" ht="15" x14ac:dyDescent="0.25">
      <c r="A56" s="1494" t="s">
        <v>2466</v>
      </c>
      <c r="B56" s="1014"/>
      <c r="C56" s="986"/>
      <c r="D56" s="986"/>
      <c r="E56" s="342"/>
      <c r="F56" s="1491"/>
      <c r="G56" s="1491"/>
      <c r="H56" s="986"/>
      <c r="I56" s="343"/>
      <c r="J56" s="986"/>
      <c r="K56" s="343"/>
      <c r="L56" s="986"/>
    </row>
    <row r="58" spans="1:12" x14ac:dyDescent="0.2">
      <c r="A58" s="88" t="s">
        <v>1878</v>
      </c>
      <c r="B58" s="205"/>
      <c r="C58" s="12"/>
      <c r="D58" s="12"/>
      <c r="E58" s="12"/>
      <c r="F58" s="12"/>
      <c r="G58" s="12"/>
      <c r="H58" s="12"/>
      <c r="I58" s="12"/>
      <c r="J58" s="12"/>
    </row>
    <row r="59" spans="1:12" x14ac:dyDescent="0.2">
      <c r="A59" s="1421" t="s">
        <v>2469</v>
      </c>
      <c r="B59" s="1497"/>
      <c r="C59" s="1013"/>
      <c r="D59" s="1013"/>
      <c r="E59" s="372"/>
      <c r="F59" s="1013"/>
      <c r="G59" s="1013"/>
      <c r="H59" s="1013"/>
      <c r="I59" s="361"/>
      <c r="J59" s="1014"/>
      <c r="K59" s="361"/>
      <c r="L59" s="1014"/>
    </row>
    <row r="60" spans="1:12" x14ac:dyDescent="0.2">
      <c r="A60" s="1421" t="s">
        <v>2454</v>
      </c>
      <c r="B60" s="1013"/>
      <c r="C60" s="1013"/>
      <c r="D60" s="1013"/>
      <c r="E60" s="358"/>
      <c r="F60" s="1013"/>
      <c r="G60" s="1013"/>
      <c r="H60" s="1013"/>
      <c r="I60" s="359"/>
      <c r="J60" s="1014"/>
      <c r="K60" s="339"/>
      <c r="L60" s="1014"/>
    </row>
    <row r="61" spans="1:12" x14ac:dyDescent="0.2">
      <c r="A61" s="1421" t="s">
        <v>2470</v>
      </c>
      <c r="B61" s="1013"/>
      <c r="C61" s="1013"/>
      <c r="D61" s="1013"/>
      <c r="E61" s="358"/>
      <c r="F61" s="1013"/>
      <c r="G61" s="1013"/>
      <c r="H61" s="1013"/>
      <c r="I61" s="359"/>
      <c r="J61" s="1014"/>
      <c r="K61" s="339"/>
      <c r="L61" s="986"/>
    </row>
    <row r="62" spans="1:12" x14ac:dyDescent="0.2">
      <c r="A62" s="1417" t="s">
        <v>2455</v>
      </c>
      <c r="B62" s="1013"/>
      <c r="C62" s="1013"/>
      <c r="D62" s="1013"/>
      <c r="E62" s="358"/>
      <c r="F62" s="1013"/>
      <c r="G62" s="1013"/>
      <c r="H62" s="1013"/>
      <c r="I62" s="359"/>
      <c r="J62" s="1014"/>
      <c r="K62" s="339"/>
      <c r="L62" s="986"/>
    </row>
    <row r="63" spans="1:12" x14ac:dyDescent="0.2">
      <c r="A63" s="1421" t="s">
        <v>2456</v>
      </c>
      <c r="B63" s="1013"/>
      <c r="C63" s="1013"/>
      <c r="D63" s="1013"/>
      <c r="E63" s="358"/>
      <c r="F63" s="1013"/>
      <c r="G63" s="1013"/>
      <c r="H63" s="1013"/>
      <c r="I63" s="359"/>
      <c r="J63" s="1014"/>
      <c r="K63" s="339"/>
      <c r="L63" s="986"/>
    </row>
    <row r="64" spans="1:12" x14ac:dyDescent="0.2">
      <c r="A64" s="1421" t="s">
        <v>2457</v>
      </c>
      <c r="B64" s="1013"/>
      <c r="C64" s="1013"/>
      <c r="D64" s="1013"/>
      <c r="E64" s="358"/>
      <c r="F64" s="1013"/>
      <c r="G64" s="1013"/>
      <c r="H64" s="1013"/>
      <c r="I64" s="359"/>
      <c r="J64" s="1014"/>
      <c r="K64" s="339"/>
      <c r="L64" s="986"/>
    </row>
    <row r="65" spans="1:12" x14ac:dyDescent="0.2">
      <c r="A65" s="1421" t="s">
        <v>2471</v>
      </c>
      <c r="B65" s="1013"/>
      <c r="C65" s="1013"/>
      <c r="D65" s="1013"/>
      <c r="E65" s="364"/>
      <c r="F65" s="1013"/>
      <c r="G65" s="1013"/>
      <c r="H65" s="1013"/>
      <c r="I65" s="359"/>
      <c r="J65" s="1014"/>
      <c r="K65" s="339"/>
      <c r="L65" s="986"/>
    </row>
    <row r="66" spans="1:12" x14ac:dyDescent="0.2">
      <c r="A66" s="1421" t="s">
        <v>2459</v>
      </c>
      <c r="B66" s="1013"/>
      <c r="C66" s="1013"/>
      <c r="D66" s="1013"/>
      <c r="E66" s="364"/>
      <c r="F66" s="1013"/>
      <c r="G66" s="1013"/>
      <c r="H66" s="1013"/>
      <c r="I66" s="359"/>
      <c r="J66" s="1014"/>
      <c r="K66" s="339"/>
      <c r="L66" s="986"/>
    </row>
    <row r="67" spans="1:12" x14ac:dyDescent="0.2">
      <c r="A67" s="1421" t="s">
        <v>2460</v>
      </c>
      <c r="B67" s="1013"/>
      <c r="C67" s="1013"/>
      <c r="D67" s="1013"/>
      <c r="E67" s="364"/>
      <c r="F67" s="1013"/>
      <c r="G67" s="1013"/>
      <c r="H67" s="1013"/>
      <c r="I67" s="359"/>
      <c r="J67" s="1014"/>
      <c r="K67" s="339"/>
      <c r="L67" s="986"/>
    </row>
    <row r="68" spans="1:12" ht="15" x14ac:dyDescent="0.25">
      <c r="A68" s="1494" t="s">
        <v>2466</v>
      </c>
      <c r="B68" s="1014"/>
      <c r="C68" s="1014"/>
      <c r="D68" s="1014"/>
      <c r="E68" s="362"/>
      <c r="F68" s="1491"/>
      <c r="G68" s="1491"/>
      <c r="H68" s="1014"/>
      <c r="I68" s="363"/>
      <c r="J68" s="1014"/>
      <c r="K68" s="343"/>
      <c r="L68" s="986"/>
    </row>
    <row r="69" spans="1:12" ht="15" x14ac:dyDescent="0.25">
      <c r="A69" s="365"/>
      <c r="B69" s="366"/>
      <c r="C69" s="366"/>
      <c r="D69" s="366"/>
      <c r="E69" s="367"/>
      <c r="F69" s="368"/>
      <c r="G69" s="368"/>
      <c r="H69" s="366"/>
      <c r="I69" s="369"/>
      <c r="J69" s="366"/>
      <c r="K69" s="352"/>
      <c r="L69" s="353"/>
    </row>
    <row r="70" spans="1:12" ht="15" x14ac:dyDescent="0.25">
      <c r="A70" s="511" t="s">
        <v>811</v>
      </c>
      <c r="B70" s="366"/>
      <c r="C70" s="1014"/>
      <c r="D70" s="1014"/>
      <c r="E70" s="367"/>
      <c r="F70" s="368"/>
      <c r="G70" s="368"/>
      <c r="H70" s="366"/>
      <c r="I70" s="369"/>
      <c r="J70" s="1807"/>
      <c r="K70" s="352"/>
      <c r="L70" s="986"/>
    </row>
    <row r="71" spans="1:12" ht="15" x14ac:dyDescent="0.25">
      <c r="A71" s="55"/>
      <c r="B71" s="366"/>
      <c r="C71" s="366"/>
      <c r="D71" s="366"/>
      <c r="E71" s="367"/>
      <c r="F71" s="368"/>
      <c r="G71" s="368"/>
      <c r="H71" s="366"/>
      <c r="I71" s="369"/>
      <c r="J71" s="366"/>
      <c r="K71" s="352"/>
      <c r="L71" s="353"/>
    </row>
    <row r="72" spans="1:12" x14ac:dyDescent="0.2">
      <c r="A72" s="50" t="s">
        <v>2463</v>
      </c>
      <c r="B72" s="36"/>
      <c r="C72" s="12"/>
      <c r="D72" s="12"/>
      <c r="E72" s="12"/>
      <c r="F72" s="12"/>
      <c r="G72" s="12"/>
      <c r="H72" s="371"/>
      <c r="I72" s="12"/>
      <c r="J72" s="12"/>
    </row>
    <row r="73" spans="1:12" x14ac:dyDescent="0.2">
      <c r="A73" s="82"/>
    </row>
  </sheetData>
  <mergeCells count="4">
    <mergeCell ref="A2:C2"/>
    <mergeCell ref="B6:D6"/>
    <mergeCell ref="F6:H6"/>
    <mergeCell ref="A9:C9"/>
  </mergeCells>
  <hyperlinks>
    <hyperlink ref="A2:C2" location="'Liste tableaux'!A1" display="Retour à la liste des tableaux" xr:uid="{0E836E15-747B-498B-AD34-C67D747E77B3}"/>
  </hyperlinks>
  <pageMargins left="0.7" right="0.7" top="0.75" bottom="0.75" header="0.3" footer="0.3"/>
  <headerFooter>
    <oddHeader>&amp;R&amp;"Calibri"&amp;10&amp;K000000 Protected B - Internal / Protégé B - Interne&amp;1#_x000D_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FE3AB-8093-4D04-B789-A31097FA00AA}">
  <sheetPr codeName="Feuil22">
    <tabColor rgb="FFFFFF00"/>
  </sheetPr>
  <dimension ref="A1:L149"/>
  <sheetViews>
    <sheetView showGridLines="0" topLeftCell="A115" workbookViewId="0">
      <selection activeCell="A28" sqref="A28"/>
    </sheetView>
  </sheetViews>
  <sheetFormatPr defaultColWidth="9.140625" defaultRowHeight="12.75" x14ac:dyDescent="0.2"/>
  <cols>
    <col min="1" max="1" width="28" style="1" customWidth="1"/>
    <col min="2" max="4" width="11.140625" style="1" customWidth="1"/>
    <col min="5" max="5" width="1.140625" style="1" customWidth="1"/>
    <col min="6" max="6" width="15.140625" style="1" customWidth="1"/>
    <col min="7" max="8" width="12.42578125" style="1" customWidth="1"/>
    <col min="9" max="9" width="1.5703125" style="1" customWidth="1"/>
    <col min="10" max="10" width="11.140625" style="1" customWidth="1"/>
    <col min="11" max="11" width="1.5703125" style="1" customWidth="1"/>
    <col min="12" max="12" width="9.5703125" style="1" customWidth="1"/>
    <col min="13" max="14" width="9.140625" style="1"/>
    <col min="15" max="15" width="6.42578125" style="1" customWidth="1"/>
    <col min="16"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9.5703125" style="1" customWidth="1"/>
    <col min="269" max="270" width="9.140625" style="1"/>
    <col min="271" max="271" width="6.42578125" style="1" customWidth="1"/>
    <col min="272"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9.5703125" style="1" customWidth="1"/>
    <col min="525" max="526" width="9.140625" style="1"/>
    <col min="527" max="527" width="6.42578125" style="1" customWidth="1"/>
    <col min="528"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9.5703125" style="1" customWidth="1"/>
    <col min="781" max="782" width="9.140625" style="1"/>
    <col min="783" max="783" width="6.42578125" style="1" customWidth="1"/>
    <col min="784"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9.5703125" style="1" customWidth="1"/>
    <col min="1037" max="1038" width="9.140625" style="1"/>
    <col min="1039" max="1039" width="6.42578125" style="1" customWidth="1"/>
    <col min="1040"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9.5703125" style="1" customWidth="1"/>
    <col min="1293" max="1294" width="9.140625" style="1"/>
    <col min="1295" max="1295" width="6.42578125" style="1" customWidth="1"/>
    <col min="1296"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9.5703125" style="1" customWidth="1"/>
    <col min="1549" max="1550" width="9.140625" style="1"/>
    <col min="1551" max="1551" width="6.42578125" style="1" customWidth="1"/>
    <col min="1552"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9.5703125" style="1" customWidth="1"/>
    <col min="1805" max="1806" width="9.140625" style="1"/>
    <col min="1807" max="1807" width="6.42578125" style="1" customWidth="1"/>
    <col min="1808"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9.5703125" style="1" customWidth="1"/>
    <col min="2061" max="2062" width="9.140625" style="1"/>
    <col min="2063" max="2063" width="6.42578125" style="1" customWidth="1"/>
    <col min="2064"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9.5703125" style="1" customWidth="1"/>
    <col min="2317" max="2318" width="9.140625" style="1"/>
    <col min="2319" max="2319" width="6.42578125" style="1" customWidth="1"/>
    <col min="2320"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9.5703125" style="1" customWidth="1"/>
    <col min="2573" max="2574" width="9.140625" style="1"/>
    <col min="2575" max="2575" width="6.42578125" style="1" customWidth="1"/>
    <col min="2576"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9.5703125" style="1" customWidth="1"/>
    <col min="2829" max="2830" width="9.140625" style="1"/>
    <col min="2831" max="2831" width="6.42578125" style="1" customWidth="1"/>
    <col min="2832"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9.5703125" style="1" customWidth="1"/>
    <col min="3085" max="3086" width="9.140625" style="1"/>
    <col min="3087" max="3087" width="6.42578125" style="1" customWidth="1"/>
    <col min="3088"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9.5703125" style="1" customWidth="1"/>
    <col min="3341" max="3342" width="9.140625" style="1"/>
    <col min="3343" max="3343" width="6.42578125" style="1" customWidth="1"/>
    <col min="3344"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9.5703125" style="1" customWidth="1"/>
    <col min="3597" max="3598" width="9.140625" style="1"/>
    <col min="3599" max="3599" width="6.42578125" style="1" customWidth="1"/>
    <col min="3600"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9.5703125" style="1" customWidth="1"/>
    <col min="3853" max="3854" width="9.140625" style="1"/>
    <col min="3855" max="3855" width="6.42578125" style="1" customWidth="1"/>
    <col min="3856"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9.5703125" style="1" customWidth="1"/>
    <col min="4109" max="4110" width="9.140625" style="1"/>
    <col min="4111" max="4111" width="6.42578125" style="1" customWidth="1"/>
    <col min="4112"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9.5703125" style="1" customWidth="1"/>
    <col min="4365" max="4366" width="9.140625" style="1"/>
    <col min="4367" max="4367" width="6.42578125" style="1" customWidth="1"/>
    <col min="4368"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9.5703125" style="1" customWidth="1"/>
    <col min="4621" max="4622" width="9.140625" style="1"/>
    <col min="4623" max="4623" width="6.42578125" style="1" customWidth="1"/>
    <col min="4624"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9.5703125" style="1" customWidth="1"/>
    <col min="4877" max="4878" width="9.140625" style="1"/>
    <col min="4879" max="4879" width="6.42578125" style="1" customWidth="1"/>
    <col min="4880"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9.5703125" style="1" customWidth="1"/>
    <col min="5133" max="5134" width="9.140625" style="1"/>
    <col min="5135" max="5135" width="6.42578125" style="1" customWidth="1"/>
    <col min="5136"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9.5703125" style="1" customWidth="1"/>
    <col min="5389" max="5390" width="9.140625" style="1"/>
    <col min="5391" max="5391" width="6.42578125" style="1" customWidth="1"/>
    <col min="5392"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9.5703125" style="1" customWidth="1"/>
    <col min="5645" max="5646" width="9.140625" style="1"/>
    <col min="5647" max="5647" width="6.42578125" style="1" customWidth="1"/>
    <col min="5648"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9.5703125" style="1" customWidth="1"/>
    <col min="5901" max="5902" width="9.140625" style="1"/>
    <col min="5903" max="5903" width="6.42578125" style="1" customWidth="1"/>
    <col min="5904"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9.5703125" style="1" customWidth="1"/>
    <col min="6157" max="6158" width="9.140625" style="1"/>
    <col min="6159" max="6159" width="6.42578125" style="1" customWidth="1"/>
    <col min="6160"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9.5703125" style="1" customWidth="1"/>
    <col min="6413" max="6414" width="9.140625" style="1"/>
    <col min="6415" max="6415" width="6.42578125" style="1" customWidth="1"/>
    <col min="6416"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9.5703125" style="1" customWidth="1"/>
    <col min="6669" max="6670" width="9.140625" style="1"/>
    <col min="6671" max="6671" width="6.42578125" style="1" customWidth="1"/>
    <col min="6672"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9.5703125" style="1" customWidth="1"/>
    <col min="6925" max="6926" width="9.140625" style="1"/>
    <col min="6927" max="6927" width="6.42578125" style="1" customWidth="1"/>
    <col min="6928"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9.5703125" style="1" customWidth="1"/>
    <col min="7181" max="7182" width="9.140625" style="1"/>
    <col min="7183" max="7183" width="6.42578125" style="1" customWidth="1"/>
    <col min="7184"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9.5703125" style="1" customWidth="1"/>
    <col min="7437" max="7438" width="9.140625" style="1"/>
    <col min="7439" max="7439" width="6.42578125" style="1" customWidth="1"/>
    <col min="7440"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9.5703125" style="1" customWidth="1"/>
    <col min="7693" max="7694" width="9.140625" style="1"/>
    <col min="7695" max="7695" width="6.42578125" style="1" customWidth="1"/>
    <col min="7696"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9.5703125" style="1" customWidth="1"/>
    <col min="7949" max="7950" width="9.140625" style="1"/>
    <col min="7951" max="7951" width="6.42578125" style="1" customWidth="1"/>
    <col min="7952"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9.5703125" style="1" customWidth="1"/>
    <col min="8205" max="8206" width="9.140625" style="1"/>
    <col min="8207" max="8207" width="6.42578125" style="1" customWidth="1"/>
    <col min="8208"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9.5703125" style="1" customWidth="1"/>
    <col min="8461" max="8462" width="9.140625" style="1"/>
    <col min="8463" max="8463" width="6.42578125" style="1" customWidth="1"/>
    <col min="8464"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9.5703125" style="1" customWidth="1"/>
    <col min="8717" max="8718" width="9.140625" style="1"/>
    <col min="8719" max="8719" width="6.42578125" style="1" customWidth="1"/>
    <col min="8720"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9.5703125" style="1" customWidth="1"/>
    <col min="8973" max="8974" width="9.140625" style="1"/>
    <col min="8975" max="8975" width="6.42578125" style="1" customWidth="1"/>
    <col min="8976"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9.5703125" style="1" customWidth="1"/>
    <col min="9229" max="9230" width="9.140625" style="1"/>
    <col min="9231" max="9231" width="6.42578125" style="1" customWidth="1"/>
    <col min="9232"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9.5703125" style="1" customWidth="1"/>
    <col min="9485" max="9486" width="9.140625" style="1"/>
    <col min="9487" max="9487" width="6.42578125" style="1" customWidth="1"/>
    <col min="9488"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9.5703125" style="1" customWidth="1"/>
    <col min="9741" max="9742" width="9.140625" style="1"/>
    <col min="9743" max="9743" width="6.42578125" style="1" customWidth="1"/>
    <col min="9744"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9.5703125" style="1" customWidth="1"/>
    <col min="9997" max="9998" width="9.140625" style="1"/>
    <col min="9999" max="9999" width="6.42578125" style="1" customWidth="1"/>
    <col min="10000"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9.5703125" style="1" customWidth="1"/>
    <col min="10253" max="10254" width="9.140625" style="1"/>
    <col min="10255" max="10255" width="6.42578125" style="1" customWidth="1"/>
    <col min="10256"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9.5703125" style="1" customWidth="1"/>
    <col min="10509" max="10510" width="9.140625" style="1"/>
    <col min="10511" max="10511" width="6.42578125" style="1" customWidth="1"/>
    <col min="10512"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9.5703125" style="1" customWidth="1"/>
    <col min="10765" max="10766" width="9.140625" style="1"/>
    <col min="10767" max="10767" width="6.42578125" style="1" customWidth="1"/>
    <col min="10768"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9.5703125" style="1" customWidth="1"/>
    <col min="11021" max="11022" width="9.140625" style="1"/>
    <col min="11023" max="11023" width="6.42578125" style="1" customWidth="1"/>
    <col min="11024"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9.5703125" style="1" customWidth="1"/>
    <col min="11277" max="11278" width="9.140625" style="1"/>
    <col min="11279" max="11279" width="6.42578125" style="1" customWidth="1"/>
    <col min="11280"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9.5703125" style="1" customWidth="1"/>
    <col min="11533" max="11534" width="9.140625" style="1"/>
    <col min="11535" max="11535" width="6.42578125" style="1" customWidth="1"/>
    <col min="11536"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9.5703125" style="1" customWidth="1"/>
    <col min="11789" max="11790" width="9.140625" style="1"/>
    <col min="11791" max="11791" width="6.42578125" style="1" customWidth="1"/>
    <col min="11792"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9.5703125" style="1" customWidth="1"/>
    <col min="12045" max="12046" width="9.140625" style="1"/>
    <col min="12047" max="12047" width="6.42578125" style="1" customWidth="1"/>
    <col min="12048"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9.5703125" style="1" customWidth="1"/>
    <col min="12301" max="12302" width="9.140625" style="1"/>
    <col min="12303" max="12303" width="6.42578125" style="1" customWidth="1"/>
    <col min="12304"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9.5703125" style="1" customWidth="1"/>
    <col min="12557" max="12558" width="9.140625" style="1"/>
    <col min="12559" max="12559" width="6.42578125" style="1" customWidth="1"/>
    <col min="12560"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9.5703125" style="1" customWidth="1"/>
    <col min="12813" max="12814" width="9.140625" style="1"/>
    <col min="12815" max="12815" width="6.42578125" style="1" customWidth="1"/>
    <col min="12816"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9.5703125" style="1" customWidth="1"/>
    <col min="13069" max="13070" width="9.140625" style="1"/>
    <col min="13071" max="13071" width="6.42578125" style="1" customWidth="1"/>
    <col min="13072"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9.5703125" style="1" customWidth="1"/>
    <col min="13325" max="13326" width="9.140625" style="1"/>
    <col min="13327" max="13327" width="6.42578125" style="1" customWidth="1"/>
    <col min="13328"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9.5703125" style="1" customWidth="1"/>
    <col min="13581" max="13582" width="9.140625" style="1"/>
    <col min="13583" max="13583" width="6.42578125" style="1" customWidth="1"/>
    <col min="13584"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9.5703125" style="1" customWidth="1"/>
    <col min="13837" max="13838" width="9.140625" style="1"/>
    <col min="13839" max="13839" width="6.42578125" style="1" customWidth="1"/>
    <col min="13840"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9.5703125" style="1" customWidth="1"/>
    <col min="14093" max="14094" width="9.140625" style="1"/>
    <col min="14095" max="14095" width="6.42578125" style="1" customWidth="1"/>
    <col min="14096"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9.5703125" style="1" customWidth="1"/>
    <col min="14349" max="14350" width="9.140625" style="1"/>
    <col min="14351" max="14351" width="6.42578125" style="1" customWidth="1"/>
    <col min="14352"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9.5703125" style="1" customWidth="1"/>
    <col min="14605" max="14606" width="9.140625" style="1"/>
    <col min="14607" max="14607" width="6.42578125" style="1" customWidth="1"/>
    <col min="14608"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9.5703125" style="1" customWidth="1"/>
    <col min="14861" max="14862" width="9.140625" style="1"/>
    <col min="14863" max="14863" width="6.42578125" style="1" customWidth="1"/>
    <col min="14864"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9.5703125" style="1" customWidth="1"/>
    <col min="15117" max="15118" width="9.140625" style="1"/>
    <col min="15119" max="15119" width="6.42578125" style="1" customWidth="1"/>
    <col min="15120"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9.5703125" style="1" customWidth="1"/>
    <col min="15373" max="15374" width="9.140625" style="1"/>
    <col min="15375" max="15375" width="6.42578125" style="1" customWidth="1"/>
    <col min="15376"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9.5703125" style="1" customWidth="1"/>
    <col min="15629" max="15630" width="9.140625" style="1"/>
    <col min="15631" max="15631" width="6.42578125" style="1" customWidth="1"/>
    <col min="15632"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9.5703125" style="1" customWidth="1"/>
    <col min="15885" max="15886" width="9.140625" style="1"/>
    <col min="15887" max="15887" width="6.42578125" style="1" customWidth="1"/>
    <col min="15888"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9.5703125" style="1" customWidth="1"/>
    <col min="16141" max="16142" width="9.140625" style="1"/>
    <col min="16143" max="16143" width="6.42578125" style="1" customWidth="1"/>
    <col min="16144" max="16384" width="9.140625" style="1"/>
  </cols>
  <sheetData>
    <row r="1" spans="1:12" ht="15.75" x14ac:dyDescent="0.25">
      <c r="A1" s="216" t="s">
        <v>2472</v>
      </c>
      <c r="B1" s="18"/>
      <c r="C1" s="18"/>
      <c r="D1" s="23"/>
      <c r="E1" s="23"/>
      <c r="F1" s="23"/>
      <c r="G1" s="23"/>
      <c r="L1" s="20">
        <v>8</v>
      </c>
    </row>
    <row r="2" spans="1:12" ht="15.75" x14ac:dyDescent="0.25">
      <c r="A2" s="1958" t="s">
        <v>145</v>
      </c>
      <c r="B2" s="1959"/>
      <c r="C2" s="1960"/>
      <c r="D2" s="39"/>
      <c r="E2" s="23"/>
      <c r="F2" s="23"/>
      <c r="G2" s="23"/>
    </row>
    <row r="3" spans="1:12" ht="31.5" customHeight="1" x14ac:dyDescent="0.2">
      <c r="A3" s="2054" t="s">
        <v>2473</v>
      </c>
      <c r="B3" s="2054"/>
      <c r="C3" s="2054"/>
      <c r="D3" s="2054"/>
      <c r="E3" s="2054"/>
      <c r="F3" s="2054"/>
      <c r="G3" s="2054"/>
      <c r="H3" s="2054"/>
      <c r="I3" s="2054"/>
      <c r="J3" s="2054"/>
      <c r="K3" s="2054"/>
      <c r="L3" s="2054"/>
    </row>
    <row r="4" spans="1:12" ht="15" x14ac:dyDescent="0.2">
      <c r="A4" s="21" t="s">
        <v>2439</v>
      </c>
      <c r="B4" s="199"/>
      <c r="C4" s="199"/>
      <c r="D4" s="23"/>
      <c r="E4" s="23"/>
      <c r="F4" s="23"/>
      <c r="G4" s="23"/>
    </row>
    <row r="5" spans="1:12" ht="12.6" customHeight="1" x14ac:dyDescent="0.25">
      <c r="A5" s="18"/>
      <c r="B5" s="18"/>
      <c r="C5" s="18"/>
      <c r="D5" s="23"/>
      <c r="E5" s="23"/>
      <c r="F5" s="23"/>
      <c r="G5" s="23"/>
    </row>
    <row r="6" spans="1:12" x14ac:dyDescent="0.2">
      <c r="A6" s="330"/>
      <c r="B6" s="2049" t="s">
        <v>2440</v>
      </c>
      <c r="C6" s="1855"/>
      <c r="D6" s="1856"/>
      <c r="E6" s="497"/>
      <c r="F6" s="2049" t="s">
        <v>2441</v>
      </c>
      <c r="G6" s="2050"/>
      <c r="H6" s="2051"/>
      <c r="I6" s="495"/>
      <c r="K6" s="495"/>
      <c r="L6" s="495"/>
    </row>
    <row r="7" spans="1:12" ht="56.25" customHeight="1" x14ac:dyDescent="0.2">
      <c r="A7" s="1387" t="s">
        <v>2442</v>
      </c>
      <c r="B7" s="332" t="s">
        <v>2443</v>
      </c>
      <c r="C7" s="332" t="s">
        <v>2444</v>
      </c>
      <c r="D7" s="332" t="s">
        <v>2445</v>
      </c>
      <c r="E7" s="492"/>
      <c r="F7" s="332" t="s">
        <v>2446</v>
      </c>
      <c r="G7" s="332" t="s">
        <v>2447</v>
      </c>
      <c r="H7" s="496" t="s">
        <v>2448</v>
      </c>
      <c r="I7" s="123"/>
      <c r="J7" s="1387" t="s">
        <v>2449</v>
      </c>
      <c r="K7" s="123"/>
      <c r="L7" s="1387" t="s">
        <v>2450</v>
      </c>
    </row>
    <row r="8" spans="1:12" x14ac:dyDescent="0.2">
      <c r="A8" s="155" t="s">
        <v>299</v>
      </c>
      <c r="B8" s="155"/>
      <c r="C8" s="155"/>
      <c r="D8" s="155" t="s">
        <v>300</v>
      </c>
      <c r="E8" s="155"/>
      <c r="F8" s="155" t="s">
        <v>301</v>
      </c>
      <c r="G8" s="155" t="s">
        <v>465</v>
      </c>
      <c r="H8" s="155" t="s">
        <v>466</v>
      </c>
      <c r="I8" s="155"/>
      <c r="J8" s="155" t="s">
        <v>2451</v>
      </c>
      <c r="K8" s="155"/>
      <c r="L8" s="155" t="s">
        <v>2452</v>
      </c>
    </row>
    <row r="9" spans="1:12" x14ac:dyDescent="0.2">
      <c r="A9" s="2055" t="s">
        <v>1874</v>
      </c>
      <c r="B9" s="2056"/>
      <c r="C9" s="2056"/>
      <c r="D9" s="196"/>
      <c r="E9" s="196"/>
      <c r="F9" s="196"/>
      <c r="G9" s="196"/>
      <c r="H9" s="196"/>
      <c r="I9" s="196"/>
      <c r="J9" s="196"/>
      <c r="K9" s="196"/>
      <c r="L9" s="196"/>
    </row>
    <row r="10" spans="1:12" x14ac:dyDescent="0.2">
      <c r="A10" s="1773" t="s">
        <v>4678</v>
      </c>
      <c r="B10" s="1500"/>
      <c r="C10" s="1766"/>
      <c r="D10" s="1767"/>
      <c r="E10" s="196"/>
      <c r="F10" s="1767"/>
      <c r="G10" s="1767"/>
      <c r="H10" s="1767"/>
      <c r="I10" s="196"/>
      <c r="J10" s="1767"/>
      <c r="K10" s="196"/>
      <c r="L10" s="1767"/>
    </row>
    <row r="11" spans="1:12" x14ac:dyDescent="0.2">
      <c r="A11" s="1421" t="s">
        <v>2474</v>
      </c>
      <c r="B11" s="1500"/>
      <c r="C11" s="987"/>
      <c r="D11" s="987"/>
      <c r="E11" s="338"/>
      <c r="F11" s="987"/>
      <c r="G11" s="987"/>
      <c r="H11" s="987"/>
      <c r="I11" s="339"/>
      <c r="J11" s="986"/>
      <c r="K11" s="339"/>
      <c r="L11" s="986"/>
    </row>
    <row r="12" spans="1:12" x14ac:dyDescent="0.2">
      <c r="A12" s="1421" t="s">
        <v>2475</v>
      </c>
      <c r="B12" s="1500"/>
      <c r="C12" s="987"/>
      <c r="D12" s="987"/>
      <c r="E12" s="338"/>
      <c r="F12" s="987"/>
      <c r="G12" s="987"/>
      <c r="H12" s="987"/>
      <c r="I12" s="339"/>
      <c r="J12" s="986"/>
      <c r="K12" s="339"/>
      <c r="L12" s="986"/>
    </row>
    <row r="13" spans="1:12" x14ac:dyDescent="0.2">
      <c r="A13" s="1421" t="s">
        <v>2476</v>
      </c>
      <c r="B13" s="1500"/>
      <c r="C13" s="987"/>
      <c r="D13" s="987"/>
      <c r="E13" s="338"/>
      <c r="F13" s="987"/>
      <c r="G13" s="987"/>
      <c r="H13" s="987"/>
      <c r="I13" s="339"/>
      <c r="J13" s="986"/>
      <c r="K13" s="339"/>
      <c r="L13" s="986"/>
    </row>
    <row r="14" spans="1:12" x14ac:dyDescent="0.2">
      <c r="A14" s="1421" t="s">
        <v>2477</v>
      </c>
      <c r="B14" s="1500"/>
      <c r="C14" s="987"/>
      <c r="D14" s="987"/>
      <c r="E14" s="338"/>
      <c r="F14" s="987"/>
      <c r="G14" s="987"/>
      <c r="H14" s="987"/>
      <c r="I14" s="339"/>
      <c r="J14" s="986"/>
      <c r="K14" s="339"/>
      <c r="L14" s="986"/>
    </row>
    <row r="15" spans="1:12" x14ac:dyDescent="0.2">
      <c r="A15" s="1421" t="s">
        <v>2478</v>
      </c>
      <c r="B15" s="1500"/>
      <c r="C15" s="987"/>
      <c r="D15" s="987"/>
      <c r="E15" s="338"/>
      <c r="F15" s="987"/>
      <c r="G15" s="987"/>
      <c r="H15" s="987"/>
      <c r="I15" s="339"/>
      <c r="J15" s="986"/>
      <c r="K15" s="339"/>
      <c r="L15" s="986"/>
    </row>
    <row r="16" spans="1:12" x14ac:dyDescent="0.2">
      <c r="A16" s="1773" t="s">
        <v>4679</v>
      </c>
      <c r="B16" s="1500"/>
      <c r="C16" s="987"/>
      <c r="D16" s="987"/>
      <c r="E16" s="350"/>
      <c r="F16" s="987"/>
      <c r="G16" s="987"/>
      <c r="H16" s="987"/>
      <c r="I16" s="349"/>
      <c r="J16" s="986"/>
      <c r="K16" s="349"/>
      <c r="L16" s="986"/>
    </row>
    <row r="17" spans="1:12" x14ac:dyDescent="0.2">
      <c r="A17" s="1421" t="s">
        <v>2479</v>
      </c>
      <c r="B17" s="1500"/>
      <c r="C17" s="987"/>
      <c r="D17" s="987"/>
      <c r="E17" s="344"/>
      <c r="F17" s="987"/>
      <c r="G17" s="987"/>
      <c r="H17" s="987"/>
      <c r="I17" s="339"/>
      <c r="J17" s="986"/>
      <c r="K17" s="339"/>
      <c r="L17" s="986"/>
    </row>
    <row r="18" spans="1:12" x14ac:dyDescent="0.2">
      <c r="A18" s="1421" t="s">
        <v>2480</v>
      </c>
      <c r="B18" s="1500"/>
      <c r="C18" s="987"/>
      <c r="D18" s="987"/>
      <c r="E18" s="340"/>
      <c r="F18" s="987"/>
      <c r="G18" s="987"/>
      <c r="H18" s="987"/>
      <c r="I18" s="341"/>
      <c r="J18" s="986"/>
      <c r="K18" s="341"/>
      <c r="L18" s="986"/>
    </row>
    <row r="19" spans="1:12" x14ac:dyDescent="0.2">
      <c r="A19" s="1421" t="s">
        <v>2481</v>
      </c>
      <c r="B19" s="1500"/>
      <c r="C19" s="987"/>
      <c r="D19" s="987"/>
      <c r="E19" s="340"/>
      <c r="F19" s="987"/>
      <c r="G19" s="987"/>
      <c r="H19" s="987"/>
      <c r="I19" s="341"/>
      <c r="J19" s="986"/>
      <c r="K19" s="341"/>
      <c r="L19" s="986"/>
    </row>
    <row r="20" spans="1:12" x14ac:dyDescent="0.2">
      <c r="A20" s="1421" t="s">
        <v>2482</v>
      </c>
      <c r="B20" s="1500"/>
      <c r="C20" s="987"/>
      <c r="D20" s="987"/>
      <c r="E20" s="340"/>
      <c r="F20" s="987"/>
      <c r="G20" s="987"/>
      <c r="H20" s="987"/>
      <c r="I20" s="341"/>
      <c r="J20" s="986"/>
      <c r="K20" s="341"/>
      <c r="L20" s="986"/>
    </row>
    <row r="21" spans="1:12" x14ac:dyDescent="0.2">
      <c r="A21" s="1421" t="s">
        <v>2483</v>
      </c>
      <c r="B21" s="1500"/>
      <c r="C21" s="987"/>
      <c r="D21" s="987"/>
      <c r="E21" s="350"/>
      <c r="F21" s="987"/>
      <c r="G21" s="987"/>
      <c r="H21" s="987"/>
      <c r="I21" s="349"/>
      <c r="J21" s="986"/>
      <c r="K21" s="349"/>
      <c r="L21" s="986"/>
    </row>
    <row r="22" spans="1:12" x14ac:dyDescent="0.2">
      <c r="A22" s="1421" t="s">
        <v>2484</v>
      </c>
      <c r="B22" s="1500"/>
      <c r="C22" s="987"/>
      <c r="D22" s="987"/>
      <c r="E22" s="350"/>
      <c r="F22" s="987"/>
      <c r="G22" s="987"/>
      <c r="H22" s="987"/>
      <c r="I22" s="349"/>
      <c r="J22" s="986"/>
      <c r="K22" s="349"/>
      <c r="L22" s="986"/>
    </row>
    <row r="23" spans="1:12" x14ac:dyDescent="0.2">
      <c r="A23" s="1421" t="s">
        <v>2485</v>
      </c>
      <c r="B23" s="1500"/>
      <c r="C23" s="987"/>
      <c r="D23" s="987"/>
      <c r="E23" s="350"/>
      <c r="F23" s="987"/>
      <c r="G23" s="987"/>
      <c r="H23" s="987"/>
      <c r="I23" s="349"/>
      <c r="J23" s="986"/>
      <c r="K23" s="349"/>
      <c r="L23" s="986"/>
    </row>
    <row r="24" spans="1:12" x14ac:dyDescent="0.2">
      <c r="A24" s="1773" t="s">
        <v>4680</v>
      </c>
      <c r="B24" s="1500"/>
      <c r="C24" s="987"/>
      <c r="D24" s="987"/>
      <c r="E24" s="350"/>
      <c r="F24" s="987"/>
      <c r="G24" s="987"/>
      <c r="H24" s="987"/>
      <c r="I24" s="349"/>
      <c r="J24" s="986"/>
      <c r="K24" s="349"/>
      <c r="L24" s="986"/>
    </row>
    <row r="25" spans="1:12" x14ac:dyDescent="0.2">
      <c r="A25" s="1421" t="s">
        <v>2486</v>
      </c>
      <c r="B25" s="1500"/>
      <c r="C25" s="987"/>
      <c r="D25" s="987"/>
      <c r="E25" s="350"/>
      <c r="F25" s="987"/>
      <c r="G25" s="987"/>
      <c r="H25" s="987"/>
      <c r="I25" s="349"/>
      <c r="J25" s="986"/>
      <c r="K25" s="349"/>
      <c r="L25" s="986"/>
    </row>
    <row r="26" spans="1:12" x14ac:dyDescent="0.2">
      <c r="A26" s="1421" t="s">
        <v>2487</v>
      </c>
      <c r="B26" s="1500"/>
      <c r="C26" s="987"/>
      <c r="D26" s="987"/>
      <c r="E26" s="350"/>
      <c r="F26" s="987"/>
      <c r="G26" s="987"/>
      <c r="H26" s="987"/>
      <c r="I26" s="349"/>
      <c r="J26" s="986"/>
      <c r="K26" s="349"/>
      <c r="L26" s="986"/>
    </row>
    <row r="27" spans="1:12" x14ac:dyDescent="0.2">
      <c r="A27" s="1421" t="s">
        <v>2488</v>
      </c>
      <c r="B27" s="1500"/>
      <c r="C27" s="987"/>
      <c r="D27" s="987"/>
      <c r="E27" s="350"/>
      <c r="F27" s="987"/>
      <c r="G27" s="987"/>
      <c r="H27" s="987"/>
      <c r="I27" s="349"/>
      <c r="J27" s="986"/>
      <c r="K27" s="349"/>
      <c r="L27" s="986"/>
    </row>
    <row r="28" spans="1:12" x14ac:dyDescent="0.2">
      <c r="A28" s="1773" t="s">
        <v>4706</v>
      </c>
      <c r="B28" s="1500"/>
      <c r="C28" s="987"/>
      <c r="D28" s="987"/>
      <c r="E28" s="350"/>
      <c r="F28" s="987"/>
      <c r="G28" s="987"/>
      <c r="H28" s="987"/>
      <c r="I28" s="349"/>
      <c r="J28" s="986"/>
      <c r="K28" s="349"/>
      <c r="L28" s="986"/>
    </row>
    <row r="29" spans="1:12" x14ac:dyDescent="0.2">
      <c r="A29" s="1421" t="s">
        <v>2489</v>
      </c>
      <c r="B29" s="1500"/>
      <c r="C29" s="987"/>
      <c r="D29" s="987"/>
      <c r="E29" s="350"/>
      <c r="F29" s="987"/>
      <c r="G29" s="987"/>
      <c r="H29" s="987"/>
      <c r="I29" s="349"/>
      <c r="J29" s="986"/>
      <c r="K29" s="349"/>
      <c r="L29" s="986"/>
    </row>
    <row r="30" spans="1:12" x14ac:dyDescent="0.2">
      <c r="A30" s="1421" t="s">
        <v>2490</v>
      </c>
      <c r="B30" s="1500"/>
      <c r="C30" s="987"/>
      <c r="D30" s="987"/>
      <c r="E30" s="350"/>
      <c r="F30" s="987"/>
      <c r="G30" s="987"/>
      <c r="H30" s="987"/>
      <c r="I30" s="349"/>
      <c r="J30" s="986"/>
      <c r="K30" s="349"/>
      <c r="L30" s="986"/>
    </row>
    <row r="31" spans="1:12" x14ac:dyDescent="0.2">
      <c r="A31" s="1421" t="s">
        <v>2491</v>
      </c>
      <c r="B31" s="1500"/>
      <c r="C31" s="987"/>
      <c r="D31" s="987"/>
      <c r="E31" s="350"/>
      <c r="F31" s="987"/>
      <c r="G31" s="987"/>
      <c r="H31" s="987"/>
      <c r="I31" s="349"/>
      <c r="J31" s="986"/>
      <c r="K31" s="349"/>
      <c r="L31" s="986"/>
    </row>
    <row r="32" spans="1:12" x14ac:dyDescent="0.2">
      <c r="A32" s="1421" t="s">
        <v>2459</v>
      </c>
      <c r="B32" s="1500"/>
      <c r="C32" s="987"/>
      <c r="D32" s="987"/>
      <c r="E32" s="350"/>
      <c r="F32" s="987"/>
      <c r="G32" s="987"/>
      <c r="H32" s="987"/>
      <c r="I32" s="349"/>
      <c r="J32" s="986"/>
      <c r="K32" s="349"/>
      <c r="L32" s="986"/>
    </row>
    <row r="33" spans="1:12" x14ac:dyDescent="0.2">
      <c r="A33" s="1421" t="s">
        <v>2460</v>
      </c>
      <c r="B33" s="1500"/>
      <c r="C33" s="987"/>
      <c r="D33" s="987"/>
      <c r="E33" s="350"/>
      <c r="F33" s="987"/>
      <c r="G33" s="987"/>
      <c r="H33" s="987"/>
      <c r="I33" s="349"/>
      <c r="J33" s="986"/>
      <c r="K33" s="349"/>
      <c r="L33" s="986"/>
    </row>
    <row r="34" spans="1:12" x14ac:dyDescent="0.2">
      <c r="A34" s="1489" t="s">
        <v>2461</v>
      </c>
      <c r="B34" s="1501"/>
      <c r="C34" s="986"/>
      <c r="D34" s="986"/>
      <c r="E34" s="375"/>
      <c r="F34" s="1491"/>
      <c r="G34" s="1491"/>
      <c r="H34" s="986"/>
      <c r="I34" s="376"/>
      <c r="J34" s="986"/>
      <c r="K34" s="376"/>
      <c r="L34" s="986"/>
    </row>
    <row r="35" spans="1:12" ht="6" customHeight="1" x14ac:dyDescent="0.2">
      <c r="A35" s="2"/>
      <c r="B35" s="2"/>
      <c r="J35" s="8"/>
    </row>
    <row r="36" spans="1:12" x14ac:dyDescent="0.2">
      <c r="A36" s="88" t="s">
        <v>1875</v>
      </c>
      <c r="B36" s="23"/>
      <c r="J36" s="8"/>
    </row>
    <row r="37" spans="1:12" x14ac:dyDescent="0.2">
      <c r="A37" s="1773" t="s">
        <v>4678</v>
      </c>
      <c r="B37" s="1765"/>
      <c r="C37" s="1585"/>
      <c r="D37" s="1585"/>
      <c r="F37" s="1585"/>
      <c r="G37" s="1585"/>
      <c r="H37" s="1585"/>
      <c r="J37" s="1644"/>
      <c r="L37" s="1585"/>
    </row>
    <row r="38" spans="1:12" x14ac:dyDescent="0.2">
      <c r="A38" s="1421" t="s">
        <v>2474</v>
      </c>
      <c r="B38" s="987"/>
      <c r="C38" s="987"/>
      <c r="D38" s="987"/>
      <c r="E38" s="345"/>
      <c r="F38" s="987"/>
      <c r="G38" s="987"/>
      <c r="H38" s="987"/>
      <c r="I38" s="349"/>
      <c r="J38" s="986"/>
      <c r="K38" s="349"/>
      <c r="L38" s="986"/>
    </row>
    <row r="39" spans="1:12" x14ac:dyDescent="0.2">
      <c r="A39" s="1421" t="s">
        <v>2475</v>
      </c>
      <c r="B39" s="987"/>
      <c r="C39" s="987"/>
      <c r="D39" s="987"/>
      <c r="E39" s="345"/>
      <c r="F39" s="987"/>
      <c r="G39" s="987"/>
      <c r="H39" s="987"/>
      <c r="I39" s="349"/>
      <c r="J39" s="986"/>
      <c r="K39" s="349"/>
      <c r="L39" s="986"/>
    </row>
    <row r="40" spans="1:12" x14ac:dyDescent="0.2">
      <c r="A40" s="1421" t="s">
        <v>2476</v>
      </c>
      <c r="B40" s="987"/>
      <c r="C40" s="987"/>
      <c r="D40" s="987"/>
      <c r="E40" s="345"/>
      <c r="F40" s="987"/>
      <c r="G40" s="987"/>
      <c r="H40" s="987"/>
      <c r="I40" s="349"/>
      <c r="J40" s="986"/>
      <c r="K40" s="349"/>
      <c r="L40" s="986"/>
    </row>
    <row r="41" spans="1:12" x14ac:dyDescent="0.2">
      <c r="A41" s="1421" t="s">
        <v>2477</v>
      </c>
      <c r="B41" s="987"/>
      <c r="C41" s="987"/>
      <c r="D41" s="987"/>
      <c r="E41" s="345"/>
      <c r="F41" s="987"/>
      <c r="G41" s="987"/>
      <c r="H41" s="987"/>
      <c r="I41" s="349"/>
      <c r="J41" s="986"/>
      <c r="K41" s="349"/>
      <c r="L41" s="986"/>
    </row>
    <row r="42" spans="1:12" x14ac:dyDescent="0.2">
      <c r="A42" s="1421" t="s">
        <v>2478</v>
      </c>
      <c r="B42" s="987"/>
      <c r="C42" s="987"/>
      <c r="D42" s="987"/>
      <c r="E42" s="345"/>
      <c r="F42" s="987"/>
      <c r="G42" s="987"/>
      <c r="H42" s="987"/>
      <c r="I42" s="349"/>
      <c r="J42" s="986"/>
      <c r="K42" s="349"/>
      <c r="L42" s="986"/>
    </row>
    <row r="43" spans="1:12" x14ac:dyDescent="0.2">
      <c r="A43" s="1773" t="s">
        <v>4679</v>
      </c>
      <c r="B43" s="987"/>
      <c r="C43" s="987"/>
      <c r="D43" s="987"/>
      <c r="E43" s="350"/>
      <c r="F43" s="987"/>
      <c r="G43" s="987"/>
      <c r="H43" s="987"/>
      <c r="I43" s="349"/>
      <c r="J43" s="986"/>
      <c r="K43" s="349"/>
      <c r="L43" s="986"/>
    </row>
    <row r="44" spans="1:12" x14ac:dyDescent="0.2">
      <c r="A44" s="1421" t="s">
        <v>2479</v>
      </c>
      <c r="B44" s="987"/>
      <c r="C44" s="987"/>
      <c r="D44" s="987"/>
      <c r="E44" s="350"/>
      <c r="F44" s="987"/>
      <c r="G44" s="987"/>
      <c r="H44" s="987"/>
      <c r="I44" s="349"/>
      <c r="J44" s="986"/>
      <c r="K44" s="349"/>
      <c r="L44" s="986"/>
    </row>
    <row r="45" spans="1:12" x14ac:dyDescent="0.2">
      <c r="A45" s="1421" t="s">
        <v>2480</v>
      </c>
      <c r="B45" s="987"/>
      <c r="C45" s="987"/>
      <c r="D45" s="987"/>
      <c r="E45" s="350"/>
      <c r="F45" s="987"/>
      <c r="G45" s="987"/>
      <c r="H45" s="987"/>
      <c r="I45" s="349"/>
      <c r="J45" s="986"/>
      <c r="K45" s="349"/>
      <c r="L45" s="986"/>
    </row>
    <row r="46" spans="1:12" x14ac:dyDescent="0.2">
      <c r="A46" s="1421" t="s">
        <v>2481</v>
      </c>
      <c r="B46" s="987"/>
      <c r="C46" s="987"/>
      <c r="D46" s="987"/>
      <c r="E46" s="350"/>
      <c r="F46" s="987"/>
      <c r="G46" s="987"/>
      <c r="H46" s="987"/>
      <c r="I46" s="349"/>
      <c r="J46" s="986"/>
      <c r="K46" s="349"/>
      <c r="L46" s="986"/>
    </row>
    <row r="47" spans="1:12" x14ac:dyDescent="0.2">
      <c r="A47" s="1421" t="s">
        <v>2482</v>
      </c>
      <c r="B47" s="987"/>
      <c r="C47" s="987"/>
      <c r="D47" s="987"/>
      <c r="E47" s="340"/>
      <c r="F47" s="987"/>
      <c r="G47" s="987"/>
      <c r="H47" s="987"/>
      <c r="I47" s="341"/>
      <c r="J47" s="986"/>
      <c r="K47" s="341"/>
      <c r="L47" s="986"/>
    </row>
    <row r="48" spans="1:12" x14ac:dyDescent="0.2">
      <c r="A48" s="1421" t="s">
        <v>2483</v>
      </c>
      <c r="B48" s="987"/>
      <c r="C48" s="987"/>
      <c r="D48" s="987"/>
      <c r="E48" s="344"/>
      <c r="F48" s="987"/>
      <c r="G48" s="987"/>
      <c r="H48" s="987"/>
      <c r="I48" s="339"/>
      <c r="J48" s="986"/>
      <c r="K48" s="339"/>
      <c r="L48" s="986"/>
    </row>
    <row r="49" spans="1:12" x14ac:dyDescent="0.2">
      <c r="A49" s="1421" t="s">
        <v>2484</v>
      </c>
      <c r="B49" s="987"/>
      <c r="C49" s="987"/>
      <c r="D49" s="987"/>
      <c r="E49" s="344"/>
      <c r="F49" s="987"/>
      <c r="G49" s="987"/>
      <c r="H49" s="987"/>
      <c r="I49" s="339"/>
      <c r="J49" s="986"/>
      <c r="K49" s="339"/>
      <c r="L49" s="986"/>
    </row>
    <row r="50" spans="1:12" x14ac:dyDescent="0.2">
      <c r="A50" s="1421" t="s">
        <v>2485</v>
      </c>
      <c r="B50" s="987"/>
      <c r="C50" s="987"/>
      <c r="D50" s="987"/>
      <c r="E50" s="344"/>
      <c r="F50" s="987"/>
      <c r="G50" s="987"/>
      <c r="H50" s="987"/>
      <c r="I50" s="339"/>
      <c r="J50" s="986"/>
      <c r="K50" s="339"/>
      <c r="L50" s="986"/>
    </row>
    <row r="51" spans="1:12" x14ac:dyDescent="0.2">
      <c r="A51" s="1773" t="s">
        <v>4680</v>
      </c>
      <c r="B51" s="987"/>
      <c r="C51" s="987"/>
      <c r="D51" s="987"/>
      <c r="E51" s="344"/>
      <c r="F51" s="987"/>
      <c r="G51" s="987"/>
      <c r="H51" s="987"/>
      <c r="I51" s="339"/>
      <c r="J51" s="986"/>
      <c r="K51" s="339"/>
      <c r="L51" s="986"/>
    </row>
    <row r="52" spans="1:12" x14ac:dyDescent="0.2">
      <c r="A52" s="1421" t="s">
        <v>2486</v>
      </c>
      <c r="B52" s="987"/>
      <c r="C52" s="987"/>
      <c r="D52" s="987"/>
      <c r="E52" s="344"/>
      <c r="F52" s="987"/>
      <c r="G52" s="987"/>
      <c r="H52" s="987"/>
      <c r="I52" s="339"/>
      <c r="J52" s="986"/>
      <c r="K52" s="339"/>
      <c r="L52" s="986"/>
    </row>
    <row r="53" spans="1:12" x14ac:dyDescent="0.2">
      <c r="A53" s="1421" t="s">
        <v>2487</v>
      </c>
      <c r="B53" s="987"/>
      <c r="C53" s="987"/>
      <c r="D53" s="987"/>
      <c r="E53" s="344"/>
      <c r="F53" s="987"/>
      <c r="G53" s="987"/>
      <c r="H53" s="987"/>
      <c r="I53" s="339"/>
      <c r="J53" s="986"/>
      <c r="K53" s="339"/>
      <c r="L53" s="986"/>
    </row>
    <row r="54" spans="1:12" x14ac:dyDescent="0.2">
      <c r="A54" s="1421" t="s">
        <v>2488</v>
      </c>
      <c r="B54" s="987"/>
      <c r="C54" s="987"/>
      <c r="D54" s="987"/>
      <c r="E54" s="344"/>
      <c r="F54" s="987"/>
      <c r="G54" s="987"/>
      <c r="H54" s="987"/>
      <c r="I54" s="339"/>
      <c r="J54" s="986"/>
      <c r="K54" s="339"/>
      <c r="L54" s="986"/>
    </row>
    <row r="55" spans="1:12" x14ac:dyDescent="0.2">
      <c r="A55" s="1773" t="s">
        <v>4706</v>
      </c>
      <c r="B55" s="987"/>
      <c r="C55" s="987"/>
      <c r="D55" s="987"/>
      <c r="E55" s="344"/>
      <c r="F55" s="987"/>
      <c r="G55" s="987"/>
      <c r="H55" s="987"/>
      <c r="I55" s="339"/>
      <c r="J55" s="986"/>
      <c r="K55" s="339"/>
      <c r="L55" s="986"/>
    </row>
    <row r="56" spans="1:12" x14ac:dyDescent="0.2">
      <c r="A56" s="1421" t="s">
        <v>2489</v>
      </c>
      <c r="B56" s="987"/>
      <c r="C56" s="987"/>
      <c r="D56" s="987"/>
      <c r="E56" s="344"/>
      <c r="F56" s="987"/>
      <c r="G56" s="987"/>
      <c r="H56" s="987"/>
      <c r="I56" s="339"/>
      <c r="J56" s="986"/>
      <c r="K56" s="339"/>
      <c r="L56" s="986"/>
    </row>
    <row r="57" spans="1:12" x14ac:dyDescent="0.2">
      <c r="A57" s="1421" t="s">
        <v>2490</v>
      </c>
      <c r="B57" s="987"/>
      <c r="C57" s="987"/>
      <c r="D57" s="987"/>
      <c r="E57" s="344"/>
      <c r="F57" s="987"/>
      <c r="G57" s="987"/>
      <c r="H57" s="987"/>
      <c r="I57" s="339"/>
      <c r="J57" s="986"/>
      <c r="K57" s="339"/>
      <c r="L57" s="986"/>
    </row>
    <row r="58" spans="1:12" x14ac:dyDescent="0.2">
      <c r="A58" s="1421" t="s">
        <v>2491</v>
      </c>
      <c r="B58" s="987"/>
      <c r="C58" s="987"/>
      <c r="D58" s="987"/>
      <c r="E58" s="344"/>
      <c r="F58" s="987"/>
      <c r="G58" s="987"/>
      <c r="H58" s="987"/>
      <c r="I58" s="339"/>
      <c r="J58" s="986"/>
      <c r="K58" s="339"/>
      <c r="L58" s="986"/>
    </row>
    <row r="59" spans="1:12" x14ac:dyDescent="0.2">
      <c r="A59" s="1421" t="s">
        <v>2459</v>
      </c>
      <c r="B59" s="987"/>
      <c r="C59" s="987"/>
      <c r="D59" s="987"/>
      <c r="E59" s="344"/>
      <c r="F59" s="987"/>
      <c r="G59" s="987"/>
      <c r="H59" s="987"/>
      <c r="I59" s="339"/>
      <c r="J59" s="986"/>
      <c r="K59" s="339"/>
      <c r="L59" s="986"/>
    </row>
    <row r="60" spans="1:12" x14ac:dyDescent="0.2">
      <c r="A60" s="1421" t="s">
        <v>2460</v>
      </c>
      <c r="B60" s="987"/>
      <c r="C60" s="987"/>
      <c r="D60" s="987"/>
      <c r="E60" s="344"/>
      <c r="F60" s="987"/>
      <c r="G60" s="987"/>
      <c r="H60" s="987"/>
      <c r="I60" s="339"/>
      <c r="J60" s="986"/>
      <c r="K60" s="339"/>
      <c r="L60" s="986"/>
    </row>
    <row r="61" spans="1:12" x14ac:dyDescent="0.2">
      <c r="A61" s="1489" t="s">
        <v>2461</v>
      </c>
      <c r="B61" s="986"/>
      <c r="C61" s="986"/>
      <c r="D61" s="986"/>
      <c r="E61" s="373"/>
      <c r="F61" s="1491"/>
      <c r="G61" s="1491"/>
      <c r="H61" s="986"/>
      <c r="I61" s="374"/>
      <c r="J61" s="986"/>
      <c r="K61" s="374"/>
      <c r="L61" s="986"/>
    </row>
    <row r="62" spans="1:12" ht="6" customHeight="1" x14ac:dyDescent="0.2"/>
    <row r="63" spans="1:12" x14ac:dyDescent="0.2">
      <c r="A63" s="88" t="s">
        <v>1876</v>
      </c>
      <c r="B63" s="23"/>
    </row>
    <row r="64" spans="1:12" x14ac:dyDescent="0.2">
      <c r="A64" s="1421" t="s">
        <v>2492</v>
      </c>
      <c r="B64" s="1500"/>
      <c r="C64" s="1502"/>
      <c r="D64" s="1503"/>
      <c r="E64" s="345"/>
      <c r="F64" s="1488"/>
      <c r="G64" s="987"/>
      <c r="H64" s="1488"/>
      <c r="I64" s="349"/>
      <c r="J64" s="986"/>
      <c r="K64" s="349"/>
      <c r="L64" s="986"/>
    </row>
    <row r="65" spans="1:12" x14ac:dyDescent="0.2">
      <c r="A65" s="1773" t="s">
        <v>4678</v>
      </c>
      <c r="B65" s="1500"/>
      <c r="C65" s="1502"/>
      <c r="D65" s="1503"/>
      <c r="E65" s="345"/>
      <c r="F65" s="1488"/>
      <c r="G65" s="987"/>
      <c r="H65" s="1488"/>
      <c r="I65" s="349"/>
      <c r="J65" s="986"/>
      <c r="K65" s="349"/>
      <c r="L65" s="986"/>
    </row>
    <row r="66" spans="1:12" x14ac:dyDescent="0.2">
      <c r="A66" s="1421" t="s">
        <v>2474</v>
      </c>
      <c r="B66" s="1500"/>
      <c r="C66" s="987"/>
      <c r="D66" s="987"/>
      <c r="E66" s="345"/>
      <c r="F66" s="987"/>
      <c r="G66" s="987"/>
      <c r="H66" s="987"/>
      <c r="I66" s="349"/>
      <c r="J66" s="986"/>
      <c r="K66" s="349"/>
      <c r="L66" s="986"/>
    </row>
    <row r="67" spans="1:12" x14ac:dyDescent="0.2">
      <c r="A67" s="1421" t="s">
        <v>2475</v>
      </c>
      <c r="B67" s="1500"/>
      <c r="C67" s="987"/>
      <c r="D67" s="987"/>
      <c r="E67" s="345"/>
      <c r="F67" s="987"/>
      <c r="G67" s="987"/>
      <c r="H67" s="987"/>
      <c r="I67" s="349"/>
      <c r="J67" s="986"/>
      <c r="K67" s="349"/>
      <c r="L67" s="986"/>
    </row>
    <row r="68" spans="1:12" x14ac:dyDescent="0.2">
      <c r="A68" s="1421" t="s">
        <v>2476</v>
      </c>
      <c r="B68" s="1500"/>
      <c r="C68" s="987"/>
      <c r="D68" s="987"/>
      <c r="E68" s="345"/>
      <c r="F68" s="987"/>
      <c r="G68" s="987"/>
      <c r="H68" s="987"/>
      <c r="I68" s="349"/>
      <c r="J68" s="986"/>
      <c r="K68" s="349"/>
      <c r="L68" s="986"/>
    </row>
    <row r="69" spans="1:12" x14ac:dyDescent="0.2">
      <c r="A69" s="1421" t="s">
        <v>2477</v>
      </c>
      <c r="B69" s="1500"/>
      <c r="C69" s="987"/>
      <c r="D69" s="987"/>
      <c r="E69" s="345"/>
      <c r="F69" s="987"/>
      <c r="G69" s="987"/>
      <c r="H69" s="987"/>
      <c r="I69" s="349"/>
      <c r="J69" s="986"/>
      <c r="K69" s="349"/>
      <c r="L69" s="986"/>
    </row>
    <row r="70" spans="1:12" x14ac:dyDescent="0.2">
      <c r="A70" s="1421" t="s">
        <v>2478</v>
      </c>
      <c r="B70" s="1500"/>
      <c r="C70" s="987"/>
      <c r="D70" s="987"/>
      <c r="E70" s="345"/>
      <c r="F70" s="987"/>
      <c r="G70" s="987"/>
      <c r="H70" s="987"/>
      <c r="I70" s="349"/>
      <c r="J70" s="986"/>
      <c r="K70" s="349"/>
      <c r="L70" s="986"/>
    </row>
    <row r="71" spans="1:12" x14ac:dyDescent="0.2">
      <c r="A71" s="1773" t="s">
        <v>4679</v>
      </c>
      <c r="B71" s="1500"/>
      <c r="C71" s="987"/>
      <c r="D71" s="987"/>
      <c r="E71" s="350"/>
      <c r="F71" s="987"/>
      <c r="G71" s="987"/>
      <c r="H71" s="987"/>
      <c r="I71" s="349"/>
      <c r="J71" s="986"/>
      <c r="K71" s="349"/>
      <c r="L71" s="986"/>
    </row>
    <row r="72" spans="1:12" x14ac:dyDescent="0.2">
      <c r="A72" s="1421" t="s">
        <v>2479</v>
      </c>
      <c r="B72" s="1500"/>
      <c r="C72" s="987"/>
      <c r="D72" s="987"/>
      <c r="E72" s="350"/>
      <c r="F72" s="987"/>
      <c r="G72" s="987"/>
      <c r="H72" s="987"/>
      <c r="I72" s="349"/>
      <c r="J72" s="986"/>
      <c r="K72" s="349"/>
      <c r="L72" s="986"/>
    </row>
    <row r="73" spans="1:12" x14ac:dyDescent="0.2">
      <c r="A73" s="1421" t="s">
        <v>2480</v>
      </c>
      <c r="B73" s="1500"/>
      <c r="C73" s="987"/>
      <c r="D73" s="987"/>
      <c r="E73" s="350"/>
      <c r="F73" s="987"/>
      <c r="G73" s="987"/>
      <c r="H73" s="987"/>
      <c r="I73" s="349"/>
      <c r="J73" s="986"/>
      <c r="K73" s="349"/>
      <c r="L73" s="986"/>
    </row>
    <row r="74" spans="1:12" x14ac:dyDescent="0.2">
      <c r="A74" s="1421" t="s">
        <v>2481</v>
      </c>
      <c r="B74" s="1500"/>
      <c r="C74" s="987"/>
      <c r="D74" s="987"/>
      <c r="E74" s="350"/>
      <c r="F74" s="987"/>
      <c r="G74" s="987"/>
      <c r="H74" s="987"/>
      <c r="I74" s="349"/>
      <c r="J74" s="986"/>
      <c r="K74" s="349"/>
      <c r="L74" s="986"/>
    </row>
    <row r="75" spans="1:12" x14ac:dyDescent="0.2">
      <c r="A75" s="1421" t="s">
        <v>2482</v>
      </c>
      <c r="B75" s="1500"/>
      <c r="C75" s="987"/>
      <c r="D75" s="987"/>
      <c r="E75" s="340"/>
      <c r="F75" s="987"/>
      <c r="G75" s="987"/>
      <c r="H75" s="987"/>
      <c r="I75" s="341"/>
      <c r="J75" s="986"/>
      <c r="K75" s="341"/>
      <c r="L75" s="986"/>
    </row>
    <row r="76" spans="1:12" x14ac:dyDescent="0.2">
      <c r="A76" s="1421" t="s">
        <v>2483</v>
      </c>
      <c r="B76" s="1500"/>
      <c r="C76" s="987"/>
      <c r="D76" s="987"/>
      <c r="E76" s="350"/>
      <c r="F76" s="987"/>
      <c r="G76" s="987"/>
      <c r="H76" s="987"/>
      <c r="I76" s="349"/>
      <c r="J76" s="986"/>
      <c r="K76" s="349"/>
      <c r="L76" s="986"/>
    </row>
    <row r="77" spans="1:12" x14ac:dyDescent="0.2">
      <c r="A77" s="1421" t="s">
        <v>2484</v>
      </c>
      <c r="B77" s="1500"/>
      <c r="C77" s="987"/>
      <c r="D77" s="987"/>
      <c r="E77" s="350"/>
      <c r="F77" s="987"/>
      <c r="G77" s="987"/>
      <c r="H77" s="987"/>
      <c r="I77" s="349"/>
      <c r="J77" s="986"/>
      <c r="K77" s="349"/>
      <c r="L77" s="986"/>
    </row>
    <row r="78" spans="1:12" x14ac:dyDescent="0.2">
      <c r="A78" s="1421" t="s">
        <v>2485</v>
      </c>
      <c r="B78" s="1500"/>
      <c r="C78" s="987"/>
      <c r="D78" s="987"/>
      <c r="E78" s="350"/>
      <c r="F78" s="987"/>
      <c r="G78" s="987"/>
      <c r="H78" s="987"/>
      <c r="I78" s="349"/>
      <c r="J78" s="986"/>
      <c r="K78" s="349"/>
      <c r="L78" s="986"/>
    </row>
    <row r="79" spans="1:12" x14ac:dyDescent="0.2">
      <c r="A79" s="1773" t="s">
        <v>4656</v>
      </c>
      <c r="B79" s="1500"/>
      <c r="C79" s="987"/>
      <c r="D79" s="987"/>
      <c r="E79" s="350"/>
      <c r="F79" s="987"/>
      <c r="G79" s="987"/>
      <c r="H79" s="987"/>
      <c r="I79" s="349"/>
      <c r="J79" s="986"/>
      <c r="K79" s="349"/>
      <c r="L79" s="986"/>
    </row>
    <row r="80" spans="1:12" x14ac:dyDescent="0.2">
      <c r="A80" s="1421" t="s">
        <v>2486</v>
      </c>
      <c r="B80" s="1500"/>
      <c r="C80" s="987"/>
      <c r="D80" s="987"/>
      <c r="E80" s="350"/>
      <c r="F80" s="987"/>
      <c r="G80" s="987"/>
      <c r="H80" s="987"/>
      <c r="I80" s="349"/>
      <c r="J80" s="986"/>
      <c r="K80" s="349"/>
      <c r="L80" s="986"/>
    </row>
    <row r="81" spans="1:12" x14ac:dyDescent="0.2">
      <c r="A81" s="1421" t="s">
        <v>2487</v>
      </c>
      <c r="B81" s="1500"/>
      <c r="C81" s="987"/>
      <c r="D81" s="987"/>
      <c r="E81" s="350"/>
      <c r="F81" s="987"/>
      <c r="G81" s="987"/>
      <c r="H81" s="987"/>
      <c r="I81" s="349"/>
      <c r="J81" s="986"/>
      <c r="K81" s="349"/>
      <c r="L81" s="986"/>
    </row>
    <row r="82" spans="1:12" x14ac:dyDescent="0.2">
      <c r="A82" s="1421" t="s">
        <v>2488</v>
      </c>
      <c r="B82" s="1500"/>
      <c r="C82" s="987"/>
      <c r="D82" s="987"/>
      <c r="E82" s="350"/>
      <c r="F82" s="987"/>
      <c r="G82" s="987"/>
      <c r="H82" s="987"/>
      <c r="I82" s="349"/>
      <c r="J82" s="986"/>
      <c r="K82" s="349"/>
      <c r="L82" s="986"/>
    </row>
    <row r="83" spans="1:12" x14ac:dyDescent="0.2">
      <c r="A83" s="1773" t="s">
        <v>4706</v>
      </c>
      <c r="B83" s="1500"/>
      <c r="C83" s="987"/>
      <c r="D83" s="987"/>
      <c r="E83" s="350"/>
      <c r="F83" s="987"/>
      <c r="G83" s="987"/>
      <c r="H83" s="987"/>
      <c r="I83" s="349"/>
      <c r="J83" s="986"/>
      <c r="K83" s="349"/>
      <c r="L83" s="986"/>
    </row>
    <row r="84" spans="1:12" x14ac:dyDescent="0.2">
      <c r="A84" s="1421" t="s">
        <v>2489</v>
      </c>
      <c r="B84" s="1500"/>
      <c r="C84" s="987"/>
      <c r="D84" s="987"/>
      <c r="E84" s="350"/>
      <c r="F84" s="987"/>
      <c r="G84" s="987"/>
      <c r="H84" s="987"/>
      <c r="I84" s="349"/>
      <c r="J84" s="986"/>
      <c r="K84" s="349"/>
      <c r="L84" s="986"/>
    </row>
    <row r="85" spans="1:12" x14ac:dyDescent="0.2">
      <c r="A85" s="1421" t="s">
        <v>2490</v>
      </c>
      <c r="B85" s="1500"/>
      <c r="C85" s="987"/>
      <c r="D85" s="987"/>
      <c r="E85" s="350"/>
      <c r="F85" s="987"/>
      <c r="G85" s="987"/>
      <c r="H85" s="987"/>
      <c r="I85" s="349"/>
      <c r="J85" s="986"/>
      <c r="K85" s="349"/>
      <c r="L85" s="986"/>
    </row>
    <row r="86" spans="1:12" x14ac:dyDescent="0.2">
      <c r="A86" s="1421" t="s">
        <v>2491</v>
      </c>
      <c r="B86" s="1500"/>
      <c r="C86" s="987"/>
      <c r="D86" s="987"/>
      <c r="E86" s="350"/>
      <c r="F86" s="987"/>
      <c r="G86" s="987"/>
      <c r="H86" s="987"/>
      <c r="I86" s="349"/>
      <c r="J86" s="986"/>
      <c r="K86" s="349"/>
      <c r="L86" s="986"/>
    </row>
    <row r="87" spans="1:12" x14ac:dyDescent="0.2">
      <c r="A87" s="1421" t="s">
        <v>2459</v>
      </c>
      <c r="B87" s="1500"/>
      <c r="C87" s="987"/>
      <c r="D87" s="987"/>
      <c r="E87" s="350"/>
      <c r="F87" s="987"/>
      <c r="G87" s="987"/>
      <c r="H87" s="987"/>
      <c r="I87" s="349"/>
      <c r="J87" s="986"/>
      <c r="K87" s="349"/>
      <c r="L87" s="986"/>
    </row>
    <row r="88" spans="1:12" x14ac:dyDescent="0.2">
      <c r="A88" s="1421" t="s">
        <v>2460</v>
      </c>
      <c r="B88" s="1500"/>
      <c r="C88" s="987"/>
      <c r="D88" s="987"/>
      <c r="E88" s="350"/>
      <c r="F88" s="987"/>
      <c r="G88" s="987"/>
      <c r="H88" s="987"/>
      <c r="I88" s="349"/>
      <c r="J88" s="986"/>
      <c r="K88" s="349"/>
      <c r="L88" s="986"/>
    </row>
    <row r="89" spans="1:12" x14ac:dyDescent="0.2">
      <c r="A89" s="1489" t="s">
        <v>2461</v>
      </c>
      <c r="B89" s="1501"/>
      <c r="C89" s="986"/>
      <c r="D89" s="986"/>
      <c r="E89" s="375"/>
      <c r="F89" s="1491"/>
      <c r="G89" s="1491"/>
      <c r="H89" s="986"/>
      <c r="I89" s="376"/>
      <c r="J89" s="986"/>
      <c r="K89" s="376"/>
      <c r="L89" s="986"/>
    </row>
    <row r="90" spans="1:12" ht="6" customHeight="1" x14ac:dyDescent="0.2"/>
    <row r="91" spans="1:12" x14ac:dyDescent="0.2">
      <c r="A91" s="23" t="s">
        <v>1877</v>
      </c>
      <c r="B91" s="23"/>
    </row>
    <row r="92" spans="1:12" x14ac:dyDescent="0.2">
      <c r="A92" s="1773" t="s">
        <v>4678</v>
      </c>
      <c r="B92" s="987"/>
      <c r="C92" s="987"/>
      <c r="D92" s="987"/>
      <c r="E92" s="345"/>
      <c r="F92" s="987"/>
      <c r="G92" s="987"/>
      <c r="H92" s="987"/>
      <c r="I92" s="349"/>
      <c r="J92" s="986"/>
      <c r="K92" s="349"/>
      <c r="L92" s="986"/>
    </row>
    <row r="93" spans="1:12" x14ac:dyDescent="0.2">
      <c r="A93" s="1421" t="s">
        <v>2474</v>
      </c>
      <c r="B93" s="987"/>
      <c r="C93" s="987"/>
      <c r="D93" s="987"/>
      <c r="E93" s="345"/>
      <c r="F93" s="987"/>
      <c r="G93" s="987"/>
      <c r="H93" s="987"/>
      <c r="I93" s="349"/>
      <c r="J93" s="986"/>
      <c r="K93" s="349"/>
      <c r="L93" s="986"/>
    </row>
    <row r="94" spans="1:12" x14ac:dyDescent="0.2">
      <c r="A94" s="1421" t="s">
        <v>2475</v>
      </c>
      <c r="B94" s="987"/>
      <c r="C94" s="987"/>
      <c r="D94" s="987"/>
      <c r="E94" s="345"/>
      <c r="F94" s="987"/>
      <c r="G94" s="987"/>
      <c r="H94" s="987"/>
      <c r="I94" s="349"/>
      <c r="J94" s="986"/>
      <c r="K94" s="349"/>
      <c r="L94" s="986"/>
    </row>
    <row r="95" spans="1:12" x14ac:dyDescent="0.2">
      <c r="A95" s="1421" t="s">
        <v>2476</v>
      </c>
      <c r="B95" s="987"/>
      <c r="C95" s="987"/>
      <c r="D95" s="987"/>
      <c r="E95" s="345"/>
      <c r="F95" s="987"/>
      <c r="G95" s="987"/>
      <c r="H95" s="987"/>
      <c r="I95" s="349"/>
      <c r="J95" s="986"/>
      <c r="K95" s="349"/>
      <c r="L95" s="986"/>
    </row>
    <row r="96" spans="1:12" x14ac:dyDescent="0.2">
      <c r="A96" s="1421" t="s">
        <v>2477</v>
      </c>
      <c r="B96" s="987"/>
      <c r="C96" s="987"/>
      <c r="D96" s="987"/>
      <c r="E96" s="345"/>
      <c r="F96" s="987"/>
      <c r="G96" s="987"/>
      <c r="H96" s="987"/>
      <c r="I96" s="349"/>
      <c r="J96" s="986"/>
      <c r="K96" s="349"/>
      <c r="L96" s="986"/>
    </row>
    <row r="97" spans="1:12" x14ac:dyDescent="0.2">
      <c r="A97" s="1421" t="s">
        <v>2478</v>
      </c>
      <c r="B97" s="987"/>
      <c r="C97" s="987"/>
      <c r="D97" s="987"/>
      <c r="E97" s="345"/>
      <c r="F97" s="987"/>
      <c r="G97" s="987"/>
      <c r="H97" s="987"/>
      <c r="I97" s="349"/>
      <c r="J97" s="986"/>
      <c r="K97" s="349"/>
      <c r="L97" s="986"/>
    </row>
    <row r="98" spans="1:12" x14ac:dyDescent="0.2">
      <c r="A98" s="1773" t="s">
        <v>4679</v>
      </c>
      <c r="B98" s="987"/>
      <c r="C98" s="987"/>
      <c r="D98" s="987"/>
      <c r="E98" s="350"/>
      <c r="F98" s="987"/>
      <c r="G98" s="987"/>
      <c r="H98" s="987"/>
      <c r="I98" s="349"/>
      <c r="J98" s="986"/>
      <c r="K98" s="349"/>
      <c r="L98" s="986"/>
    </row>
    <row r="99" spans="1:12" x14ac:dyDescent="0.2">
      <c r="A99" s="1421" t="s">
        <v>2479</v>
      </c>
      <c r="B99" s="987"/>
      <c r="C99" s="987"/>
      <c r="D99" s="987"/>
      <c r="E99" s="350"/>
      <c r="F99" s="987"/>
      <c r="G99" s="987"/>
      <c r="H99" s="987"/>
      <c r="I99" s="349"/>
      <c r="J99" s="986"/>
      <c r="K99" s="349"/>
      <c r="L99" s="986"/>
    </row>
    <row r="100" spans="1:12" x14ac:dyDescent="0.2">
      <c r="A100" s="1421" t="s">
        <v>2480</v>
      </c>
      <c r="B100" s="987"/>
      <c r="C100" s="987"/>
      <c r="D100" s="987"/>
      <c r="E100" s="350"/>
      <c r="F100" s="987"/>
      <c r="G100" s="987"/>
      <c r="H100" s="987"/>
      <c r="I100" s="349"/>
      <c r="J100" s="986"/>
      <c r="K100" s="349"/>
      <c r="L100" s="986"/>
    </row>
    <row r="101" spans="1:12" x14ac:dyDescent="0.2">
      <c r="A101" s="1421" t="s">
        <v>2481</v>
      </c>
      <c r="B101" s="987"/>
      <c r="C101" s="987"/>
      <c r="D101" s="987"/>
      <c r="E101" s="350"/>
      <c r="F101" s="987"/>
      <c r="G101" s="987"/>
      <c r="H101" s="987"/>
      <c r="I101" s="349"/>
      <c r="J101" s="986"/>
      <c r="K101" s="349"/>
      <c r="L101" s="986"/>
    </row>
    <row r="102" spans="1:12" x14ac:dyDescent="0.2">
      <c r="A102" s="1421" t="s">
        <v>2482</v>
      </c>
      <c r="B102" s="1504"/>
      <c r="C102" s="987"/>
      <c r="D102" s="987"/>
      <c r="E102" s="340"/>
      <c r="F102" s="987"/>
      <c r="G102" s="987"/>
      <c r="H102" s="987"/>
      <c r="I102" s="341"/>
      <c r="J102" s="986"/>
      <c r="K102" s="341"/>
      <c r="L102" s="986"/>
    </row>
    <row r="103" spans="1:12" x14ac:dyDescent="0.2">
      <c r="A103" s="1421" t="s">
        <v>2483</v>
      </c>
      <c r="B103" s="987"/>
      <c r="C103" s="987"/>
      <c r="D103" s="987"/>
      <c r="E103" s="350"/>
      <c r="F103" s="987"/>
      <c r="G103" s="987"/>
      <c r="H103" s="987"/>
      <c r="I103" s="349"/>
      <c r="J103" s="986"/>
      <c r="K103" s="349"/>
      <c r="L103" s="986"/>
    </row>
    <row r="104" spans="1:12" x14ac:dyDescent="0.2">
      <c r="A104" s="1421" t="s">
        <v>2484</v>
      </c>
      <c r="B104" s="987"/>
      <c r="C104" s="987"/>
      <c r="D104" s="987"/>
      <c r="E104" s="350"/>
      <c r="F104" s="987"/>
      <c r="G104" s="987"/>
      <c r="H104" s="987"/>
      <c r="I104" s="349"/>
      <c r="J104" s="986"/>
      <c r="K104" s="349"/>
      <c r="L104" s="986"/>
    </row>
    <row r="105" spans="1:12" x14ac:dyDescent="0.2">
      <c r="A105" s="1421" t="s">
        <v>2485</v>
      </c>
      <c r="B105" s="987"/>
      <c r="C105" s="987"/>
      <c r="D105" s="987"/>
      <c r="E105" s="350"/>
      <c r="F105" s="987"/>
      <c r="G105" s="987"/>
      <c r="H105" s="987"/>
      <c r="I105" s="349"/>
      <c r="J105" s="986"/>
      <c r="K105" s="349"/>
      <c r="L105" s="986"/>
    </row>
    <row r="106" spans="1:12" x14ac:dyDescent="0.2">
      <c r="A106" s="1773" t="s">
        <v>4680</v>
      </c>
      <c r="B106" s="987"/>
      <c r="C106" s="987"/>
      <c r="D106" s="987"/>
      <c r="E106" s="350"/>
      <c r="F106" s="987"/>
      <c r="G106" s="987"/>
      <c r="H106" s="987"/>
      <c r="I106" s="349"/>
      <c r="J106" s="986"/>
      <c r="K106" s="349"/>
      <c r="L106" s="986"/>
    </row>
    <row r="107" spans="1:12" x14ac:dyDescent="0.2">
      <c r="A107" s="1421" t="s">
        <v>2486</v>
      </c>
      <c r="B107" s="987"/>
      <c r="C107" s="987"/>
      <c r="D107" s="987"/>
      <c r="E107" s="350"/>
      <c r="F107" s="987"/>
      <c r="G107" s="987"/>
      <c r="H107" s="987"/>
      <c r="I107" s="349"/>
      <c r="J107" s="986"/>
      <c r="K107" s="349"/>
      <c r="L107" s="986"/>
    </row>
    <row r="108" spans="1:12" x14ac:dyDescent="0.2">
      <c r="A108" s="1421" t="s">
        <v>2487</v>
      </c>
      <c r="B108" s="987"/>
      <c r="C108" s="987"/>
      <c r="D108" s="987"/>
      <c r="E108" s="350"/>
      <c r="F108" s="987"/>
      <c r="G108" s="987"/>
      <c r="H108" s="987"/>
      <c r="I108" s="349"/>
      <c r="J108" s="986"/>
      <c r="K108" s="349"/>
      <c r="L108" s="986"/>
    </row>
    <row r="109" spans="1:12" x14ac:dyDescent="0.2">
      <c r="A109" s="1421" t="s">
        <v>2488</v>
      </c>
      <c r="B109" s="987"/>
      <c r="C109" s="987"/>
      <c r="D109" s="987"/>
      <c r="E109" s="350"/>
      <c r="F109" s="987"/>
      <c r="G109" s="987"/>
      <c r="H109" s="987"/>
      <c r="I109" s="349"/>
      <c r="J109" s="986"/>
      <c r="K109" s="349"/>
      <c r="L109" s="986"/>
    </row>
    <row r="110" spans="1:12" x14ac:dyDescent="0.2">
      <c r="A110" s="1773" t="s">
        <v>4706</v>
      </c>
      <c r="B110" s="987"/>
      <c r="C110" s="987"/>
      <c r="D110" s="987"/>
      <c r="E110" s="350"/>
      <c r="F110" s="987"/>
      <c r="G110" s="987"/>
      <c r="H110" s="987"/>
      <c r="I110" s="349"/>
      <c r="J110" s="986"/>
      <c r="K110" s="349"/>
      <c r="L110" s="986"/>
    </row>
    <row r="111" spans="1:12" x14ac:dyDescent="0.2">
      <c r="A111" s="1421" t="s">
        <v>2489</v>
      </c>
      <c r="B111" s="987"/>
      <c r="C111" s="987"/>
      <c r="D111" s="987"/>
      <c r="E111" s="350"/>
      <c r="F111" s="987"/>
      <c r="G111" s="987"/>
      <c r="H111" s="987"/>
      <c r="I111" s="349"/>
      <c r="J111" s="986"/>
      <c r="K111" s="349"/>
      <c r="L111" s="986"/>
    </row>
    <row r="112" spans="1:12" x14ac:dyDescent="0.2">
      <c r="A112" s="1421" t="s">
        <v>2490</v>
      </c>
      <c r="B112" s="987"/>
      <c r="C112" s="987"/>
      <c r="D112" s="987"/>
      <c r="E112" s="350"/>
      <c r="F112" s="987"/>
      <c r="G112" s="987"/>
      <c r="H112" s="987"/>
      <c r="I112" s="349"/>
      <c r="J112" s="986"/>
      <c r="K112" s="349"/>
      <c r="L112" s="986"/>
    </row>
    <row r="113" spans="1:12" x14ac:dyDescent="0.2">
      <c r="A113" s="1421" t="s">
        <v>2491</v>
      </c>
      <c r="B113" s="987"/>
      <c r="C113" s="987"/>
      <c r="D113" s="987"/>
      <c r="E113" s="350"/>
      <c r="F113" s="987"/>
      <c r="G113" s="987"/>
      <c r="H113" s="987"/>
      <c r="I113" s="349"/>
      <c r="J113" s="986"/>
      <c r="K113" s="349"/>
      <c r="L113" s="986"/>
    </row>
    <row r="114" spans="1:12" x14ac:dyDescent="0.2">
      <c r="A114" s="1421" t="s">
        <v>2459</v>
      </c>
      <c r="B114" s="987"/>
      <c r="C114" s="987"/>
      <c r="D114" s="987"/>
      <c r="E114" s="350"/>
      <c r="F114" s="987"/>
      <c r="G114" s="987"/>
      <c r="H114" s="987"/>
      <c r="I114" s="349"/>
      <c r="J114" s="986"/>
      <c r="K114" s="349"/>
      <c r="L114" s="986"/>
    </row>
    <row r="115" spans="1:12" x14ac:dyDescent="0.2">
      <c r="A115" s="1421" t="s">
        <v>2460</v>
      </c>
      <c r="B115" s="987"/>
      <c r="C115" s="987"/>
      <c r="D115" s="987"/>
      <c r="E115" s="350"/>
      <c r="F115" s="987"/>
      <c r="G115" s="987"/>
      <c r="H115" s="987"/>
      <c r="I115" s="349"/>
      <c r="J115" s="986"/>
      <c r="K115" s="349"/>
      <c r="L115" s="986"/>
    </row>
    <row r="116" spans="1:12" x14ac:dyDescent="0.2">
      <c r="A116" s="1489" t="s">
        <v>2461</v>
      </c>
      <c r="B116" s="986"/>
      <c r="C116" s="986"/>
      <c r="D116" s="986"/>
      <c r="E116" s="375"/>
      <c r="F116" s="1491"/>
      <c r="G116" s="1491"/>
      <c r="H116" s="986"/>
      <c r="I116" s="376"/>
      <c r="J116" s="986"/>
      <c r="K116" s="376"/>
      <c r="L116" s="986"/>
    </row>
    <row r="117" spans="1:12" ht="6" customHeight="1" x14ac:dyDescent="0.2"/>
    <row r="118" spans="1:12" x14ac:dyDescent="0.2">
      <c r="A118" s="23" t="s">
        <v>1878</v>
      </c>
      <c r="B118" s="23"/>
    </row>
    <row r="119" spans="1:12" x14ac:dyDescent="0.2">
      <c r="A119" s="1773" t="s">
        <v>4678</v>
      </c>
      <c r="B119" s="987"/>
      <c r="C119" s="987"/>
      <c r="D119" s="987"/>
      <c r="E119" s="345"/>
      <c r="F119" s="987"/>
      <c r="G119" s="987"/>
      <c r="H119" s="987"/>
      <c r="I119" s="349"/>
      <c r="J119" s="986"/>
      <c r="K119" s="349"/>
      <c r="L119" s="986"/>
    </row>
    <row r="120" spans="1:12" x14ac:dyDescent="0.2">
      <c r="A120" s="1421" t="s">
        <v>2474</v>
      </c>
      <c r="B120" s="987"/>
      <c r="C120" s="987"/>
      <c r="D120" s="987"/>
      <c r="E120" s="345"/>
      <c r="F120" s="987"/>
      <c r="G120" s="987"/>
      <c r="H120" s="987"/>
      <c r="I120" s="349"/>
      <c r="J120" s="986"/>
      <c r="K120" s="349"/>
      <c r="L120" s="986"/>
    </row>
    <row r="121" spans="1:12" x14ac:dyDescent="0.2">
      <c r="A121" s="1421" t="s">
        <v>2475</v>
      </c>
      <c r="B121" s="987"/>
      <c r="C121" s="987"/>
      <c r="D121" s="987"/>
      <c r="E121" s="345"/>
      <c r="F121" s="987"/>
      <c r="G121" s="987"/>
      <c r="H121" s="987"/>
      <c r="I121" s="349"/>
      <c r="J121" s="986"/>
      <c r="K121" s="349"/>
      <c r="L121" s="986"/>
    </row>
    <row r="122" spans="1:12" x14ac:dyDescent="0.2">
      <c r="A122" s="1421" t="s">
        <v>2476</v>
      </c>
      <c r="B122" s="987"/>
      <c r="C122" s="987"/>
      <c r="D122" s="987"/>
      <c r="E122" s="345"/>
      <c r="F122" s="987"/>
      <c r="G122" s="987"/>
      <c r="H122" s="987"/>
      <c r="I122" s="349"/>
      <c r="J122" s="986"/>
      <c r="K122" s="349"/>
      <c r="L122" s="986"/>
    </row>
    <row r="123" spans="1:12" x14ac:dyDescent="0.2">
      <c r="A123" s="1421" t="s">
        <v>2477</v>
      </c>
      <c r="B123" s="987"/>
      <c r="C123" s="987"/>
      <c r="D123" s="987"/>
      <c r="E123" s="345"/>
      <c r="F123" s="987"/>
      <c r="G123" s="987"/>
      <c r="H123" s="987"/>
      <c r="I123" s="349"/>
      <c r="J123" s="986"/>
      <c r="K123" s="349"/>
      <c r="L123" s="986"/>
    </row>
    <row r="124" spans="1:12" x14ac:dyDescent="0.2">
      <c r="A124" s="1421" t="s">
        <v>2478</v>
      </c>
      <c r="B124" s="987"/>
      <c r="C124" s="987"/>
      <c r="D124" s="987"/>
      <c r="E124" s="345"/>
      <c r="F124" s="987"/>
      <c r="G124" s="987"/>
      <c r="H124" s="987"/>
      <c r="I124" s="349"/>
      <c r="J124" s="986"/>
      <c r="K124" s="349"/>
      <c r="L124" s="986"/>
    </row>
    <row r="125" spans="1:12" x14ac:dyDescent="0.2">
      <c r="A125" s="1773" t="s">
        <v>4679</v>
      </c>
      <c r="B125" s="987"/>
      <c r="C125" s="987"/>
      <c r="D125" s="987"/>
      <c r="E125" s="350"/>
      <c r="F125" s="987"/>
      <c r="G125" s="987"/>
      <c r="H125" s="987"/>
      <c r="I125" s="349"/>
      <c r="J125" s="986"/>
      <c r="K125" s="349"/>
      <c r="L125" s="986"/>
    </row>
    <row r="126" spans="1:12" x14ac:dyDescent="0.2">
      <c r="A126" s="1421" t="s">
        <v>2479</v>
      </c>
      <c r="B126" s="987"/>
      <c r="C126" s="987"/>
      <c r="D126" s="987"/>
      <c r="E126" s="350"/>
      <c r="F126" s="987"/>
      <c r="G126" s="987"/>
      <c r="H126" s="987"/>
      <c r="I126" s="349"/>
      <c r="J126" s="986"/>
      <c r="K126" s="349"/>
      <c r="L126" s="986"/>
    </row>
    <row r="127" spans="1:12" x14ac:dyDescent="0.2">
      <c r="A127" s="1421" t="s">
        <v>2480</v>
      </c>
      <c r="B127" s="987"/>
      <c r="C127" s="987"/>
      <c r="D127" s="987"/>
      <c r="E127" s="350"/>
      <c r="F127" s="987"/>
      <c r="G127" s="987"/>
      <c r="H127" s="987"/>
      <c r="I127" s="349"/>
      <c r="J127" s="986"/>
      <c r="K127" s="349"/>
      <c r="L127" s="986"/>
    </row>
    <row r="128" spans="1:12" x14ac:dyDescent="0.2">
      <c r="A128" s="1421" t="s">
        <v>2481</v>
      </c>
      <c r="B128" s="987"/>
      <c r="C128" s="987"/>
      <c r="D128" s="987"/>
      <c r="E128" s="350"/>
      <c r="F128" s="987"/>
      <c r="G128" s="987"/>
      <c r="H128" s="987"/>
      <c r="I128" s="349"/>
      <c r="J128" s="986"/>
      <c r="K128" s="349"/>
      <c r="L128" s="986"/>
    </row>
    <row r="129" spans="1:12" x14ac:dyDescent="0.2">
      <c r="A129" s="1421" t="s">
        <v>2482</v>
      </c>
      <c r="B129" s="1504"/>
      <c r="C129" s="987"/>
      <c r="D129" s="987"/>
      <c r="E129" s="340"/>
      <c r="F129" s="987"/>
      <c r="G129" s="987"/>
      <c r="H129" s="987"/>
      <c r="I129" s="341"/>
      <c r="J129" s="986"/>
      <c r="K129" s="341"/>
      <c r="L129" s="986"/>
    </row>
    <row r="130" spans="1:12" x14ac:dyDescent="0.2">
      <c r="A130" s="1421" t="s">
        <v>2483</v>
      </c>
      <c r="B130" s="987"/>
      <c r="C130" s="987"/>
      <c r="D130" s="987"/>
      <c r="E130" s="350"/>
      <c r="F130" s="987"/>
      <c r="G130" s="987"/>
      <c r="H130" s="987"/>
      <c r="I130" s="349"/>
      <c r="J130" s="986"/>
      <c r="K130" s="349"/>
      <c r="L130" s="986"/>
    </row>
    <row r="131" spans="1:12" x14ac:dyDescent="0.2">
      <c r="A131" s="1421" t="s">
        <v>2484</v>
      </c>
      <c r="B131" s="987"/>
      <c r="C131" s="987"/>
      <c r="D131" s="987"/>
      <c r="E131" s="350"/>
      <c r="F131" s="987"/>
      <c r="G131" s="987"/>
      <c r="H131" s="987"/>
      <c r="I131" s="349"/>
      <c r="J131" s="986"/>
      <c r="K131" s="349"/>
      <c r="L131" s="986"/>
    </row>
    <row r="132" spans="1:12" x14ac:dyDescent="0.2">
      <c r="A132" s="1421" t="s">
        <v>2485</v>
      </c>
      <c r="B132" s="987"/>
      <c r="C132" s="987"/>
      <c r="D132" s="987"/>
      <c r="E132" s="350"/>
      <c r="F132" s="987"/>
      <c r="G132" s="987"/>
      <c r="H132" s="987"/>
      <c r="I132" s="349"/>
      <c r="J132" s="986"/>
      <c r="K132" s="349"/>
      <c r="L132" s="986"/>
    </row>
    <row r="133" spans="1:12" x14ac:dyDescent="0.2">
      <c r="A133" s="1773" t="s">
        <v>4680</v>
      </c>
      <c r="B133" s="987"/>
      <c r="C133" s="987"/>
      <c r="D133" s="987"/>
      <c r="E133" s="350"/>
      <c r="F133" s="987"/>
      <c r="G133" s="987"/>
      <c r="H133" s="987"/>
      <c r="I133" s="349"/>
      <c r="J133" s="986"/>
      <c r="K133" s="349"/>
      <c r="L133" s="986"/>
    </row>
    <row r="134" spans="1:12" x14ac:dyDescent="0.2">
      <c r="A134" s="1421" t="s">
        <v>2486</v>
      </c>
      <c r="B134" s="987"/>
      <c r="C134" s="987"/>
      <c r="D134" s="987"/>
      <c r="E134" s="350"/>
      <c r="F134" s="987"/>
      <c r="G134" s="987"/>
      <c r="H134" s="987"/>
      <c r="I134" s="349"/>
      <c r="J134" s="986"/>
      <c r="K134" s="349"/>
      <c r="L134" s="986"/>
    </row>
    <row r="135" spans="1:12" x14ac:dyDescent="0.2">
      <c r="A135" s="1421" t="s">
        <v>2487</v>
      </c>
      <c r="B135" s="987"/>
      <c r="C135" s="987"/>
      <c r="D135" s="987"/>
      <c r="E135" s="350"/>
      <c r="F135" s="987"/>
      <c r="G135" s="987"/>
      <c r="H135" s="987"/>
      <c r="I135" s="349"/>
      <c r="J135" s="986"/>
      <c r="K135" s="349"/>
      <c r="L135" s="986"/>
    </row>
    <row r="136" spans="1:12" x14ac:dyDescent="0.2">
      <c r="A136" s="1421" t="s">
        <v>2488</v>
      </c>
      <c r="B136" s="987"/>
      <c r="C136" s="987"/>
      <c r="D136" s="987"/>
      <c r="E136" s="350"/>
      <c r="F136" s="987"/>
      <c r="G136" s="987"/>
      <c r="H136" s="987"/>
      <c r="I136" s="349"/>
      <c r="J136" s="986"/>
      <c r="K136" s="349"/>
      <c r="L136" s="986"/>
    </row>
    <row r="137" spans="1:12" x14ac:dyDescent="0.2">
      <c r="A137" s="1773" t="s">
        <v>4706</v>
      </c>
      <c r="B137" s="987"/>
      <c r="C137" s="987"/>
      <c r="D137" s="987"/>
      <c r="E137" s="350"/>
      <c r="F137" s="987"/>
      <c r="G137" s="987"/>
      <c r="H137" s="987"/>
      <c r="I137" s="349"/>
      <c r="J137" s="986"/>
      <c r="K137" s="349"/>
      <c r="L137" s="986"/>
    </row>
    <row r="138" spans="1:12" x14ac:dyDescent="0.2">
      <c r="A138" s="1421" t="s">
        <v>2489</v>
      </c>
      <c r="B138" s="987"/>
      <c r="C138" s="987"/>
      <c r="D138" s="987"/>
      <c r="E138" s="350"/>
      <c r="F138" s="987"/>
      <c r="G138" s="987"/>
      <c r="H138" s="987"/>
      <c r="I138" s="349"/>
      <c r="J138" s="986"/>
      <c r="K138" s="349"/>
      <c r="L138" s="986"/>
    </row>
    <row r="139" spans="1:12" x14ac:dyDescent="0.2">
      <c r="A139" s="1421" t="s">
        <v>2490</v>
      </c>
      <c r="B139" s="987"/>
      <c r="C139" s="987"/>
      <c r="D139" s="987"/>
      <c r="E139" s="350"/>
      <c r="F139" s="987"/>
      <c r="G139" s="987"/>
      <c r="H139" s="987"/>
      <c r="I139" s="349"/>
      <c r="J139" s="986"/>
      <c r="K139" s="349"/>
      <c r="L139" s="986"/>
    </row>
    <row r="140" spans="1:12" x14ac:dyDescent="0.2">
      <c r="A140" s="1421" t="s">
        <v>2491</v>
      </c>
      <c r="B140" s="987"/>
      <c r="C140" s="987"/>
      <c r="D140" s="987"/>
      <c r="E140" s="350"/>
      <c r="F140" s="987"/>
      <c r="G140" s="987"/>
      <c r="H140" s="987"/>
      <c r="I140" s="349"/>
      <c r="J140" s="986"/>
      <c r="K140" s="349"/>
      <c r="L140" s="986"/>
    </row>
    <row r="141" spans="1:12" x14ac:dyDescent="0.2">
      <c r="A141" s="1421" t="s">
        <v>2459</v>
      </c>
      <c r="B141" s="987"/>
      <c r="C141" s="987"/>
      <c r="D141" s="987"/>
      <c r="E141" s="350"/>
      <c r="F141" s="987"/>
      <c r="G141" s="987"/>
      <c r="H141" s="987"/>
      <c r="I141" s="349"/>
      <c r="J141" s="986"/>
      <c r="K141" s="349"/>
      <c r="L141" s="986"/>
    </row>
    <row r="142" spans="1:12" x14ac:dyDescent="0.2">
      <c r="A142" s="1421" t="s">
        <v>2460</v>
      </c>
      <c r="B142" s="987"/>
      <c r="C142" s="987"/>
      <c r="D142" s="987"/>
      <c r="E142" s="350"/>
      <c r="F142" s="987"/>
      <c r="G142" s="987"/>
      <c r="H142" s="987"/>
      <c r="I142" s="349"/>
      <c r="J142" s="986"/>
      <c r="K142" s="349"/>
      <c r="L142" s="986"/>
    </row>
    <row r="143" spans="1:12" x14ac:dyDescent="0.2">
      <c r="A143" s="1489" t="s">
        <v>2461</v>
      </c>
      <c r="B143" s="986"/>
      <c r="C143" s="986"/>
      <c r="D143" s="986"/>
      <c r="E143" s="375"/>
      <c r="F143" s="1491"/>
      <c r="G143" s="1491"/>
      <c r="H143" s="986"/>
      <c r="I143" s="376"/>
      <c r="J143" s="986"/>
      <c r="K143" s="376"/>
      <c r="L143" s="986"/>
    </row>
    <row r="144" spans="1:12" x14ac:dyDescent="0.2">
      <c r="A144" s="2"/>
      <c r="B144" s="353"/>
      <c r="C144" s="353"/>
      <c r="D144" s="353"/>
      <c r="E144" s="375"/>
      <c r="F144" s="354"/>
      <c r="G144" s="354"/>
      <c r="H144" s="353"/>
      <c r="I144" s="376"/>
      <c r="J144" s="353"/>
      <c r="K144" s="376"/>
      <c r="L144" s="353"/>
    </row>
    <row r="145" spans="1:12" x14ac:dyDescent="0.2">
      <c r="A145" s="355" t="s">
        <v>811</v>
      </c>
      <c r="B145" s="353"/>
      <c r="C145" s="986"/>
      <c r="D145" s="986"/>
      <c r="E145" s="375"/>
      <c r="F145" s="354"/>
      <c r="G145" s="354"/>
      <c r="H145" s="353"/>
      <c r="I145" s="376"/>
      <c r="J145" s="1768"/>
      <c r="K145" s="376"/>
      <c r="L145" s="986"/>
    </row>
    <row r="146" spans="1:12" x14ac:dyDescent="0.2">
      <c r="A146" s="2"/>
      <c r="B146" s="353"/>
      <c r="C146" s="353"/>
      <c r="D146" s="353"/>
      <c r="E146" s="375"/>
      <c r="F146" s="354"/>
      <c r="G146" s="354"/>
      <c r="H146" s="353"/>
      <c r="I146" s="376"/>
      <c r="J146" s="353"/>
      <c r="K146" s="376"/>
      <c r="L146" s="353"/>
    </row>
    <row r="147" spans="1:12" x14ac:dyDescent="0.2">
      <c r="A147" s="26" t="s">
        <v>2493</v>
      </c>
      <c r="B147" s="26"/>
      <c r="C147" s="26"/>
      <c r="H147" s="356"/>
    </row>
    <row r="148" spans="1:12" x14ac:dyDescent="0.2">
      <c r="A148" s="7"/>
      <c r="H148" s="24"/>
    </row>
    <row r="149" spans="1:12" x14ac:dyDescent="0.2">
      <c r="A149" s="13"/>
      <c r="B149" s="8"/>
      <c r="C149" s="8"/>
      <c r="H149" s="24"/>
    </row>
  </sheetData>
  <mergeCells count="5">
    <mergeCell ref="A2:C2"/>
    <mergeCell ref="A3:L3"/>
    <mergeCell ref="B6:D6"/>
    <mergeCell ref="F6:H6"/>
    <mergeCell ref="A9:C9"/>
  </mergeCells>
  <hyperlinks>
    <hyperlink ref="A2:C2" location="'Liste tableaux'!A1" display="Retour à la liste des tableaux" xr:uid="{523C8A68-4836-4528-BA5B-FAE93D03EFD7}"/>
  </hyperlinks>
  <pageMargins left="0.7" right="0.7" top="0.75" bottom="0.75" header="0.3" footer="0.3"/>
  <headerFooter>
    <oddHeader>&amp;R&amp;"Calibri"&amp;10&amp;K000000 Protected B - Internal / Protégé B - Interne&amp;1#_x000D_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DDA56-7C89-489B-93B4-56B4ED1C96D4}">
  <sheetPr codeName="Feuil23">
    <tabColor rgb="FFFFFF00"/>
  </sheetPr>
  <dimension ref="A1:L74"/>
  <sheetViews>
    <sheetView showGridLines="0" topLeftCell="A23" workbookViewId="0">
      <selection activeCell="A3" sqref="A3:L3"/>
    </sheetView>
  </sheetViews>
  <sheetFormatPr defaultColWidth="9.140625" defaultRowHeight="12.75" x14ac:dyDescent="0.2"/>
  <cols>
    <col min="1" max="1" width="22.4257812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9.5703125" style="1" customWidth="1"/>
    <col min="13" max="14" width="9.140625" style="1"/>
    <col min="15" max="15" width="6.42578125" style="1" customWidth="1"/>
    <col min="16"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9.5703125" style="1" customWidth="1"/>
    <col min="269" max="270" width="9.140625" style="1"/>
    <col min="271" max="271" width="6.42578125" style="1" customWidth="1"/>
    <col min="272"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9.5703125" style="1" customWidth="1"/>
    <col min="525" max="526" width="9.140625" style="1"/>
    <col min="527" max="527" width="6.42578125" style="1" customWidth="1"/>
    <col min="528"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9.5703125" style="1" customWidth="1"/>
    <col min="781" max="782" width="9.140625" style="1"/>
    <col min="783" max="783" width="6.42578125" style="1" customWidth="1"/>
    <col min="784"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9.5703125" style="1" customWidth="1"/>
    <col min="1037" max="1038" width="9.140625" style="1"/>
    <col min="1039" max="1039" width="6.42578125" style="1" customWidth="1"/>
    <col min="1040"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9.5703125" style="1" customWidth="1"/>
    <col min="1293" max="1294" width="9.140625" style="1"/>
    <col min="1295" max="1295" width="6.42578125" style="1" customWidth="1"/>
    <col min="1296"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9.5703125" style="1" customWidth="1"/>
    <col min="1549" max="1550" width="9.140625" style="1"/>
    <col min="1551" max="1551" width="6.42578125" style="1" customWidth="1"/>
    <col min="1552"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9.5703125" style="1" customWidth="1"/>
    <col min="1805" max="1806" width="9.140625" style="1"/>
    <col min="1807" max="1807" width="6.42578125" style="1" customWidth="1"/>
    <col min="1808"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9.5703125" style="1" customWidth="1"/>
    <col min="2061" max="2062" width="9.140625" style="1"/>
    <col min="2063" max="2063" width="6.42578125" style="1" customWidth="1"/>
    <col min="2064"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9.5703125" style="1" customWidth="1"/>
    <col min="2317" max="2318" width="9.140625" style="1"/>
    <col min="2319" max="2319" width="6.42578125" style="1" customWidth="1"/>
    <col min="2320"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9.5703125" style="1" customWidth="1"/>
    <col min="2573" max="2574" width="9.140625" style="1"/>
    <col min="2575" max="2575" width="6.42578125" style="1" customWidth="1"/>
    <col min="2576"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9.5703125" style="1" customWidth="1"/>
    <col min="2829" max="2830" width="9.140625" style="1"/>
    <col min="2831" max="2831" width="6.42578125" style="1" customWidth="1"/>
    <col min="2832"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9.5703125" style="1" customWidth="1"/>
    <col min="3085" max="3086" width="9.140625" style="1"/>
    <col min="3087" max="3087" width="6.42578125" style="1" customWidth="1"/>
    <col min="3088"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9.5703125" style="1" customWidth="1"/>
    <col min="3341" max="3342" width="9.140625" style="1"/>
    <col min="3343" max="3343" width="6.42578125" style="1" customWidth="1"/>
    <col min="3344"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9.5703125" style="1" customWidth="1"/>
    <col min="3597" max="3598" width="9.140625" style="1"/>
    <col min="3599" max="3599" width="6.42578125" style="1" customWidth="1"/>
    <col min="3600"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9.5703125" style="1" customWidth="1"/>
    <col min="3853" max="3854" width="9.140625" style="1"/>
    <col min="3855" max="3855" width="6.42578125" style="1" customWidth="1"/>
    <col min="3856"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9.5703125" style="1" customWidth="1"/>
    <col min="4109" max="4110" width="9.140625" style="1"/>
    <col min="4111" max="4111" width="6.42578125" style="1" customWidth="1"/>
    <col min="4112"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9.5703125" style="1" customWidth="1"/>
    <col min="4365" max="4366" width="9.140625" style="1"/>
    <col min="4367" max="4367" width="6.42578125" style="1" customWidth="1"/>
    <col min="4368"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9.5703125" style="1" customWidth="1"/>
    <col min="4621" max="4622" width="9.140625" style="1"/>
    <col min="4623" max="4623" width="6.42578125" style="1" customWidth="1"/>
    <col min="4624"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9.5703125" style="1" customWidth="1"/>
    <col min="4877" max="4878" width="9.140625" style="1"/>
    <col min="4879" max="4879" width="6.42578125" style="1" customWidth="1"/>
    <col min="4880"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9.5703125" style="1" customWidth="1"/>
    <col min="5133" max="5134" width="9.140625" style="1"/>
    <col min="5135" max="5135" width="6.42578125" style="1" customWidth="1"/>
    <col min="5136"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9.5703125" style="1" customWidth="1"/>
    <col min="5389" max="5390" width="9.140625" style="1"/>
    <col min="5391" max="5391" width="6.42578125" style="1" customWidth="1"/>
    <col min="5392"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9.5703125" style="1" customWidth="1"/>
    <col min="5645" max="5646" width="9.140625" style="1"/>
    <col min="5647" max="5647" width="6.42578125" style="1" customWidth="1"/>
    <col min="5648"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9.5703125" style="1" customWidth="1"/>
    <col min="5901" max="5902" width="9.140625" style="1"/>
    <col min="5903" max="5903" width="6.42578125" style="1" customWidth="1"/>
    <col min="5904"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9.5703125" style="1" customWidth="1"/>
    <col min="6157" max="6158" width="9.140625" style="1"/>
    <col min="6159" max="6159" width="6.42578125" style="1" customWidth="1"/>
    <col min="6160"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9.5703125" style="1" customWidth="1"/>
    <col min="6413" max="6414" width="9.140625" style="1"/>
    <col min="6415" max="6415" width="6.42578125" style="1" customWidth="1"/>
    <col min="6416"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9.5703125" style="1" customWidth="1"/>
    <col min="6669" max="6670" width="9.140625" style="1"/>
    <col min="6671" max="6671" width="6.42578125" style="1" customWidth="1"/>
    <col min="6672"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9.5703125" style="1" customWidth="1"/>
    <col min="6925" max="6926" width="9.140625" style="1"/>
    <col min="6927" max="6927" width="6.42578125" style="1" customWidth="1"/>
    <col min="6928"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9.5703125" style="1" customWidth="1"/>
    <col min="7181" max="7182" width="9.140625" style="1"/>
    <col min="7183" max="7183" width="6.42578125" style="1" customWidth="1"/>
    <col min="7184"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9.5703125" style="1" customWidth="1"/>
    <col min="7437" max="7438" width="9.140625" style="1"/>
    <col min="7439" max="7439" width="6.42578125" style="1" customWidth="1"/>
    <col min="7440"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9.5703125" style="1" customWidth="1"/>
    <col min="7693" max="7694" width="9.140625" style="1"/>
    <col min="7695" max="7695" width="6.42578125" style="1" customWidth="1"/>
    <col min="7696"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9.5703125" style="1" customWidth="1"/>
    <col min="7949" max="7950" width="9.140625" style="1"/>
    <col min="7951" max="7951" width="6.42578125" style="1" customWidth="1"/>
    <col min="7952"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9.5703125" style="1" customWidth="1"/>
    <col min="8205" max="8206" width="9.140625" style="1"/>
    <col min="8207" max="8207" width="6.42578125" style="1" customWidth="1"/>
    <col min="8208"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9.5703125" style="1" customWidth="1"/>
    <col min="8461" max="8462" width="9.140625" style="1"/>
    <col min="8463" max="8463" width="6.42578125" style="1" customWidth="1"/>
    <col min="8464"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9.5703125" style="1" customWidth="1"/>
    <col min="8717" max="8718" width="9.140625" style="1"/>
    <col min="8719" max="8719" width="6.42578125" style="1" customWidth="1"/>
    <col min="8720"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9.5703125" style="1" customWidth="1"/>
    <col min="8973" max="8974" width="9.140625" style="1"/>
    <col min="8975" max="8975" width="6.42578125" style="1" customWidth="1"/>
    <col min="8976"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9.5703125" style="1" customWidth="1"/>
    <col min="9229" max="9230" width="9.140625" style="1"/>
    <col min="9231" max="9231" width="6.42578125" style="1" customWidth="1"/>
    <col min="9232"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9.5703125" style="1" customWidth="1"/>
    <col min="9485" max="9486" width="9.140625" style="1"/>
    <col min="9487" max="9487" width="6.42578125" style="1" customWidth="1"/>
    <col min="9488"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9.5703125" style="1" customWidth="1"/>
    <col min="9741" max="9742" width="9.140625" style="1"/>
    <col min="9743" max="9743" width="6.42578125" style="1" customWidth="1"/>
    <col min="9744"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9.5703125" style="1" customWidth="1"/>
    <col min="9997" max="9998" width="9.140625" style="1"/>
    <col min="9999" max="9999" width="6.42578125" style="1" customWidth="1"/>
    <col min="10000"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9.5703125" style="1" customWidth="1"/>
    <col min="10253" max="10254" width="9.140625" style="1"/>
    <col min="10255" max="10255" width="6.42578125" style="1" customWidth="1"/>
    <col min="10256"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9.5703125" style="1" customWidth="1"/>
    <col min="10509" max="10510" width="9.140625" style="1"/>
    <col min="10511" max="10511" width="6.42578125" style="1" customWidth="1"/>
    <col min="10512"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9.5703125" style="1" customWidth="1"/>
    <col min="10765" max="10766" width="9.140625" style="1"/>
    <col min="10767" max="10767" width="6.42578125" style="1" customWidth="1"/>
    <col min="10768"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9.5703125" style="1" customWidth="1"/>
    <col min="11021" max="11022" width="9.140625" style="1"/>
    <col min="11023" max="11023" width="6.42578125" style="1" customWidth="1"/>
    <col min="11024"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9.5703125" style="1" customWidth="1"/>
    <col min="11277" max="11278" width="9.140625" style="1"/>
    <col min="11279" max="11279" width="6.42578125" style="1" customWidth="1"/>
    <col min="11280"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9.5703125" style="1" customWidth="1"/>
    <col min="11533" max="11534" width="9.140625" style="1"/>
    <col min="11535" max="11535" width="6.42578125" style="1" customWidth="1"/>
    <col min="11536"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9.5703125" style="1" customWidth="1"/>
    <col min="11789" max="11790" width="9.140625" style="1"/>
    <col min="11791" max="11791" width="6.42578125" style="1" customWidth="1"/>
    <col min="11792"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9.5703125" style="1" customWidth="1"/>
    <col min="12045" max="12046" width="9.140625" style="1"/>
    <col min="12047" max="12047" width="6.42578125" style="1" customWidth="1"/>
    <col min="12048"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9.5703125" style="1" customWidth="1"/>
    <col min="12301" max="12302" width="9.140625" style="1"/>
    <col min="12303" max="12303" width="6.42578125" style="1" customWidth="1"/>
    <col min="12304"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9.5703125" style="1" customWidth="1"/>
    <col min="12557" max="12558" width="9.140625" style="1"/>
    <col min="12559" max="12559" width="6.42578125" style="1" customWidth="1"/>
    <col min="12560"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9.5703125" style="1" customWidth="1"/>
    <col min="12813" max="12814" width="9.140625" style="1"/>
    <col min="12815" max="12815" width="6.42578125" style="1" customWidth="1"/>
    <col min="12816"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9.5703125" style="1" customWidth="1"/>
    <col min="13069" max="13070" width="9.140625" style="1"/>
    <col min="13071" max="13071" width="6.42578125" style="1" customWidth="1"/>
    <col min="13072"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9.5703125" style="1" customWidth="1"/>
    <col min="13325" max="13326" width="9.140625" style="1"/>
    <col min="13327" max="13327" width="6.42578125" style="1" customWidth="1"/>
    <col min="13328"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9.5703125" style="1" customWidth="1"/>
    <col min="13581" max="13582" width="9.140625" style="1"/>
    <col min="13583" max="13583" width="6.42578125" style="1" customWidth="1"/>
    <col min="13584"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9.5703125" style="1" customWidth="1"/>
    <col min="13837" max="13838" width="9.140625" style="1"/>
    <col min="13839" max="13839" width="6.42578125" style="1" customWidth="1"/>
    <col min="13840"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9.5703125" style="1" customWidth="1"/>
    <col min="14093" max="14094" width="9.140625" style="1"/>
    <col min="14095" max="14095" width="6.42578125" style="1" customWidth="1"/>
    <col min="14096"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9.5703125" style="1" customWidth="1"/>
    <col min="14349" max="14350" width="9.140625" style="1"/>
    <col min="14351" max="14351" width="6.42578125" style="1" customWidth="1"/>
    <col min="14352"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9.5703125" style="1" customWidth="1"/>
    <col min="14605" max="14606" width="9.140625" style="1"/>
    <col min="14607" max="14607" width="6.42578125" style="1" customWidth="1"/>
    <col min="14608"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9.5703125" style="1" customWidth="1"/>
    <col min="14861" max="14862" width="9.140625" style="1"/>
    <col min="14863" max="14863" width="6.42578125" style="1" customWidth="1"/>
    <col min="14864"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9.5703125" style="1" customWidth="1"/>
    <col min="15117" max="15118" width="9.140625" style="1"/>
    <col min="15119" max="15119" width="6.42578125" style="1" customWidth="1"/>
    <col min="15120"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9.5703125" style="1" customWidth="1"/>
    <col min="15373" max="15374" width="9.140625" style="1"/>
    <col min="15375" max="15375" width="6.42578125" style="1" customWidth="1"/>
    <col min="15376"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9.5703125" style="1" customWidth="1"/>
    <col min="15629" max="15630" width="9.140625" style="1"/>
    <col min="15631" max="15631" width="6.42578125" style="1" customWidth="1"/>
    <col min="15632"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9.5703125" style="1" customWidth="1"/>
    <col min="15885" max="15886" width="9.140625" style="1"/>
    <col min="15887" max="15887" width="6.42578125" style="1" customWidth="1"/>
    <col min="15888"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9.5703125" style="1" customWidth="1"/>
    <col min="16141" max="16142" width="9.140625" style="1"/>
    <col min="16143" max="16143" width="6.42578125" style="1" customWidth="1"/>
    <col min="16144" max="16384" width="9.140625" style="1"/>
  </cols>
  <sheetData>
    <row r="1" spans="1:12" ht="15.75" x14ac:dyDescent="0.25">
      <c r="A1" s="216" t="s">
        <v>2494</v>
      </c>
      <c r="B1" s="18"/>
      <c r="C1" s="18"/>
      <c r="D1" s="23"/>
      <c r="E1" s="23"/>
      <c r="F1" s="23"/>
      <c r="G1" s="23"/>
      <c r="L1" s="20">
        <v>8</v>
      </c>
    </row>
    <row r="2" spans="1:12" ht="15.75" x14ac:dyDescent="0.25">
      <c r="A2" s="1958" t="s">
        <v>145</v>
      </c>
      <c r="B2" s="1959"/>
      <c r="C2" s="1960"/>
      <c r="D2" s="39"/>
      <c r="E2" s="23"/>
      <c r="F2" s="23"/>
      <c r="G2" s="23"/>
    </row>
    <row r="3" spans="1:12" ht="15.75" customHeight="1" x14ac:dyDescent="0.2">
      <c r="A3" s="329" t="s">
        <v>2495</v>
      </c>
      <c r="B3" s="329"/>
      <c r="C3" s="329"/>
      <c r="D3" s="88"/>
      <c r="E3" s="88"/>
      <c r="F3" s="88"/>
      <c r="G3" s="88"/>
      <c r="H3" s="82"/>
      <c r="I3" s="82"/>
      <c r="J3" s="82"/>
      <c r="K3" s="82"/>
      <c r="L3" s="82"/>
    </row>
    <row r="4" spans="1:12" ht="15" x14ac:dyDescent="0.2">
      <c r="A4" s="181" t="s">
        <v>2439</v>
      </c>
      <c r="B4" s="329"/>
      <c r="C4" s="329"/>
      <c r="D4" s="88"/>
      <c r="E4" s="88"/>
      <c r="F4" s="88"/>
      <c r="G4" s="88"/>
      <c r="H4" s="82"/>
      <c r="I4" s="82"/>
      <c r="J4" s="82"/>
      <c r="K4" s="82"/>
      <c r="L4" s="82"/>
    </row>
    <row r="5" spans="1:12" ht="12.75" customHeight="1" x14ac:dyDescent="0.25">
      <c r="A5" s="216"/>
      <c r="B5" s="216"/>
      <c r="C5" s="216"/>
      <c r="D5" s="88"/>
      <c r="E5" s="88"/>
      <c r="F5" s="88"/>
      <c r="G5" s="88"/>
      <c r="H5" s="82"/>
      <c r="I5" s="82"/>
      <c r="J5" s="82"/>
      <c r="K5" s="82"/>
      <c r="L5" s="82"/>
    </row>
    <row r="6" spans="1:12" x14ac:dyDescent="0.2">
      <c r="A6" s="330"/>
      <c r="B6" s="2049" t="s">
        <v>2440</v>
      </c>
      <c r="C6" s="1855"/>
      <c r="D6" s="1856"/>
      <c r="E6" s="497"/>
      <c r="F6" s="2049" t="s">
        <v>2441</v>
      </c>
      <c r="G6" s="2050"/>
      <c r="H6" s="2051"/>
      <c r="I6" s="495"/>
      <c r="J6" s="1505"/>
      <c r="K6" s="495"/>
      <c r="L6" s="495"/>
    </row>
    <row r="7" spans="1:12" ht="56.25" customHeight="1" x14ac:dyDescent="0.2">
      <c r="A7" s="1387" t="s">
        <v>2442</v>
      </c>
      <c r="B7" s="332" t="s">
        <v>2443</v>
      </c>
      <c r="C7" s="332" t="s">
        <v>2444</v>
      </c>
      <c r="D7" s="332" t="s">
        <v>2445</v>
      </c>
      <c r="E7" s="492"/>
      <c r="F7" s="332" t="s">
        <v>2446</v>
      </c>
      <c r="G7" s="332" t="s">
        <v>2447</v>
      </c>
      <c r="H7" s="496" t="s">
        <v>2448</v>
      </c>
      <c r="I7" s="123"/>
      <c r="J7" s="1387" t="s">
        <v>2449</v>
      </c>
      <c r="K7" s="123"/>
      <c r="L7" s="1387" t="s">
        <v>2450</v>
      </c>
    </row>
    <row r="8" spans="1:12" x14ac:dyDescent="0.2">
      <c r="A8" s="229" t="s">
        <v>299</v>
      </c>
      <c r="B8" s="229"/>
      <c r="C8" s="229"/>
      <c r="D8" s="229" t="s">
        <v>300</v>
      </c>
      <c r="E8" s="229"/>
      <c r="F8" s="229" t="s">
        <v>301</v>
      </c>
      <c r="G8" s="229" t="s">
        <v>465</v>
      </c>
      <c r="H8" s="229" t="s">
        <v>466</v>
      </c>
      <c r="I8" s="229"/>
      <c r="J8" s="229" t="s">
        <v>2451</v>
      </c>
      <c r="K8" s="229"/>
      <c r="L8" s="229" t="s">
        <v>2452</v>
      </c>
    </row>
    <row r="9" spans="1:12" x14ac:dyDescent="0.2">
      <c r="A9" s="2055" t="s">
        <v>1874</v>
      </c>
      <c r="B9" s="2055"/>
      <c r="C9" s="2055"/>
      <c r="D9" s="337"/>
      <c r="E9" s="337"/>
      <c r="F9" s="337"/>
      <c r="G9" s="337"/>
      <c r="H9" s="337"/>
      <c r="I9" s="337"/>
      <c r="J9" s="337"/>
      <c r="K9" s="337"/>
      <c r="L9" s="337"/>
    </row>
    <row r="10" spans="1:12" x14ac:dyDescent="0.2">
      <c r="A10" s="1773" t="s">
        <v>4681</v>
      </c>
      <c r="B10" s="1506"/>
      <c r="C10" s="1013"/>
      <c r="D10" s="1013"/>
      <c r="E10" s="345"/>
      <c r="F10" s="987"/>
      <c r="G10" s="987"/>
      <c r="H10" s="987"/>
      <c r="I10" s="349"/>
      <c r="J10" s="986"/>
      <c r="K10" s="349"/>
      <c r="L10" s="986"/>
    </row>
    <row r="11" spans="1:12" x14ac:dyDescent="0.2">
      <c r="A11" s="1421" t="s">
        <v>2454</v>
      </c>
      <c r="B11" s="1506"/>
      <c r="C11" s="1013"/>
      <c r="D11" s="1013"/>
      <c r="E11" s="345"/>
      <c r="F11" s="987"/>
      <c r="G11" s="987"/>
      <c r="H11" s="987"/>
      <c r="I11" s="349"/>
      <c r="J11" s="986"/>
      <c r="K11" s="349"/>
      <c r="L11" s="986"/>
    </row>
    <row r="12" spans="1:12" x14ac:dyDescent="0.2">
      <c r="A12" s="1773" t="s">
        <v>4682</v>
      </c>
      <c r="B12" s="1506"/>
      <c r="C12" s="1013"/>
      <c r="D12" s="1013"/>
      <c r="E12" s="345"/>
      <c r="F12" s="987"/>
      <c r="G12" s="987"/>
      <c r="H12" s="987"/>
      <c r="I12" s="349"/>
      <c r="J12" s="986"/>
      <c r="K12" s="349"/>
      <c r="L12" s="986"/>
    </row>
    <row r="13" spans="1:12" x14ac:dyDescent="0.2">
      <c r="A13" s="1421" t="s">
        <v>2496</v>
      </c>
      <c r="B13" s="1507"/>
      <c r="C13" s="1013"/>
      <c r="D13" s="1013"/>
      <c r="E13" s="377"/>
      <c r="F13" s="987"/>
      <c r="G13" s="987"/>
      <c r="H13" s="987"/>
      <c r="I13" s="341"/>
      <c r="J13" s="986"/>
      <c r="K13" s="341"/>
      <c r="L13" s="986"/>
    </row>
    <row r="14" spans="1:12" x14ac:dyDescent="0.2">
      <c r="A14" s="1421" t="s">
        <v>2497</v>
      </c>
      <c r="B14" s="1508"/>
      <c r="C14" s="987"/>
      <c r="D14" s="987"/>
      <c r="E14" s="345"/>
      <c r="F14" s="987"/>
      <c r="G14" s="987"/>
      <c r="H14" s="987"/>
      <c r="I14" s="349"/>
      <c r="J14" s="986"/>
      <c r="K14" s="349"/>
      <c r="L14" s="986"/>
    </row>
    <row r="15" spans="1:12" x14ac:dyDescent="0.2">
      <c r="A15" s="1421" t="s">
        <v>2455</v>
      </c>
      <c r="B15" s="1508"/>
      <c r="C15" s="987"/>
      <c r="D15" s="987"/>
      <c r="E15" s="345"/>
      <c r="F15" s="987"/>
      <c r="G15" s="987"/>
      <c r="H15" s="987"/>
      <c r="I15" s="349"/>
      <c r="J15" s="986"/>
      <c r="K15" s="349"/>
      <c r="L15" s="986"/>
    </row>
    <row r="16" spans="1:12" x14ac:dyDescent="0.2">
      <c r="A16" s="1421" t="s">
        <v>2456</v>
      </c>
      <c r="B16" s="1508"/>
      <c r="C16" s="987"/>
      <c r="D16" s="987"/>
      <c r="E16" s="345"/>
      <c r="F16" s="987"/>
      <c r="G16" s="987"/>
      <c r="H16" s="987"/>
      <c r="I16" s="349"/>
      <c r="J16" s="986"/>
      <c r="K16" s="349"/>
      <c r="L16" s="986"/>
    </row>
    <row r="17" spans="1:12" x14ac:dyDescent="0.2">
      <c r="A17" s="1421" t="s">
        <v>2457</v>
      </c>
      <c r="B17" s="1508"/>
      <c r="C17" s="987"/>
      <c r="D17" s="987"/>
      <c r="E17" s="345"/>
      <c r="F17" s="987"/>
      <c r="G17" s="987"/>
      <c r="H17" s="987"/>
      <c r="I17" s="349"/>
      <c r="J17" s="986"/>
      <c r="K17" s="349"/>
      <c r="L17" s="986"/>
    </row>
    <row r="18" spans="1:12" x14ac:dyDescent="0.2">
      <c r="A18" s="1773" t="s">
        <v>4683</v>
      </c>
      <c r="B18" s="1508"/>
      <c r="C18" s="987"/>
      <c r="D18" s="987"/>
      <c r="E18" s="350"/>
      <c r="F18" s="987"/>
      <c r="G18" s="987"/>
      <c r="H18" s="987"/>
      <c r="I18" s="349"/>
      <c r="J18" s="986"/>
      <c r="K18" s="349"/>
      <c r="L18" s="986"/>
    </row>
    <row r="19" spans="1:12" x14ac:dyDescent="0.2">
      <c r="A19" s="1421" t="s">
        <v>2498</v>
      </c>
      <c r="B19" s="1508"/>
      <c r="C19" s="987"/>
      <c r="D19" s="987"/>
      <c r="E19" s="350"/>
      <c r="F19" s="987"/>
      <c r="G19" s="987"/>
      <c r="H19" s="987"/>
      <c r="I19" s="349"/>
      <c r="J19" s="986"/>
      <c r="K19" s="349"/>
      <c r="L19" s="986"/>
    </row>
    <row r="20" spans="1:12" x14ac:dyDescent="0.2">
      <c r="A20" s="1421" t="s">
        <v>2499</v>
      </c>
      <c r="B20" s="1508"/>
      <c r="C20" s="987"/>
      <c r="D20" s="987"/>
      <c r="E20" s="350"/>
      <c r="F20" s="987"/>
      <c r="G20" s="987"/>
      <c r="H20" s="987"/>
      <c r="I20" s="349"/>
      <c r="J20" s="986"/>
      <c r="K20" s="349"/>
      <c r="L20" s="986"/>
    </row>
    <row r="21" spans="1:12" x14ac:dyDescent="0.2">
      <c r="A21" s="1421" t="s">
        <v>2500</v>
      </c>
      <c r="B21" s="1508"/>
      <c r="C21" s="987"/>
      <c r="D21" s="987"/>
      <c r="E21" s="350"/>
      <c r="F21" s="987"/>
      <c r="G21" s="987"/>
      <c r="H21" s="987"/>
      <c r="I21" s="349"/>
      <c r="J21" s="986"/>
      <c r="K21" s="349"/>
      <c r="L21" s="986"/>
    </row>
    <row r="22" spans="1:12" x14ac:dyDescent="0.2">
      <c r="A22" s="1421" t="s">
        <v>2471</v>
      </c>
      <c r="B22" s="1508"/>
      <c r="C22" s="987"/>
      <c r="D22" s="987"/>
      <c r="E22" s="350"/>
      <c r="F22" s="987"/>
      <c r="G22" s="987"/>
      <c r="H22" s="987"/>
      <c r="I22" s="349"/>
      <c r="J22" s="986"/>
      <c r="K22" s="349"/>
      <c r="L22" s="986"/>
    </row>
    <row r="23" spans="1:12" x14ac:dyDescent="0.2">
      <c r="A23" s="1421" t="s">
        <v>2501</v>
      </c>
      <c r="B23" s="1508"/>
      <c r="C23" s="987"/>
      <c r="D23" s="987"/>
      <c r="E23" s="350"/>
      <c r="F23" s="987"/>
      <c r="G23" s="987"/>
      <c r="H23" s="987"/>
      <c r="I23" s="349"/>
      <c r="J23" s="986"/>
      <c r="K23" s="349"/>
      <c r="L23" s="986"/>
    </row>
    <row r="24" spans="1:12" x14ac:dyDescent="0.2">
      <c r="A24" s="1421" t="s">
        <v>2458</v>
      </c>
      <c r="B24" s="1508"/>
      <c r="C24" s="987"/>
      <c r="D24" s="987"/>
      <c r="E24" s="350"/>
      <c r="F24" s="987"/>
      <c r="G24" s="987"/>
      <c r="H24" s="987"/>
      <c r="I24" s="349"/>
      <c r="J24" s="986"/>
      <c r="K24" s="349"/>
      <c r="L24" s="986"/>
    </row>
    <row r="25" spans="1:12" x14ac:dyDescent="0.2">
      <c r="A25" s="1421" t="s">
        <v>2502</v>
      </c>
      <c r="B25" s="1508"/>
      <c r="C25" s="987"/>
      <c r="D25" s="987"/>
      <c r="E25" s="350"/>
      <c r="F25" s="987"/>
      <c r="G25" s="987"/>
      <c r="H25" s="987"/>
      <c r="I25" s="349"/>
      <c r="J25" s="986"/>
      <c r="K25" s="349"/>
      <c r="L25" s="986"/>
    </row>
    <row r="26" spans="1:12" x14ac:dyDescent="0.2">
      <c r="A26" s="1421" t="s">
        <v>2459</v>
      </c>
      <c r="B26" s="1508"/>
      <c r="C26" s="987"/>
      <c r="D26" s="987"/>
      <c r="E26" s="350"/>
      <c r="F26" s="987"/>
      <c r="G26" s="987"/>
      <c r="H26" s="987"/>
      <c r="I26" s="349"/>
      <c r="J26" s="986"/>
      <c r="K26" s="349"/>
      <c r="L26" s="986"/>
    </row>
    <row r="27" spans="1:12" x14ac:dyDescent="0.2">
      <c r="A27" s="1421" t="s">
        <v>2460</v>
      </c>
      <c r="B27" s="1508"/>
      <c r="C27" s="987"/>
      <c r="D27" s="987"/>
      <c r="E27" s="350"/>
      <c r="F27" s="987"/>
      <c r="G27" s="987"/>
      <c r="H27" s="987"/>
      <c r="I27" s="349"/>
      <c r="J27" s="986"/>
      <c r="K27" s="349"/>
      <c r="L27" s="986"/>
    </row>
    <row r="28" spans="1:12" x14ac:dyDescent="0.2">
      <c r="A28" s="1494" t="s">
        <v>2466</v>
      </c>
      <c r="B28" s="1509"/>
      <c r="C28" s="986"/>
      <c r="D28" s="986"/>
      <c r="E28" s="375"/>
      <c r="F28" s="1491"/>
      <c r="G28" s="1491"/>
      <c r="H28" s="986"/>
      <c r="I28" s="376"/>
      <c r="J28" s="986"/>
      <c r="K28" s="376"/>
      <c r="L28" s="986"/>
    </row>
    <row r="29" spans="1:12" ht="6" customHeight="1" x14ac:dyDescent="0.2">
      <c r="A29" s="2"/>
      <c r="B29" s="2"/>
      <c r="J29" s="8"/>
    </row>
    <row r="30" spans="1:12" x14ac:dyDescent="0.2">
      <c r="A30" s="88" t="s">
        <v>1875</v>
      </c>
      <c r="B30" s="23"/>
      <c r="J30" s="8"/>
    </row>
    <row r="31" spans="1:12" x14ac:dyDescent="0.2">
      <c r="A31" s="1773" t="s">
        <v>4681</v>
      </c>
      <c r="B31" s="987"/>
      <c r="C31" s="987"/>
      <c r="D31" s="987"/>
      <c r="E31" s="345"/>
      <c r="F31" s="987"/>
      <c r="G31" s="987"/>
      <c r="H31" s="987"/>
      <c r="I31" s="349"/>
      <c r="J31" s="986"/>
      <c r="K31" s="349"/>
      <c r="L31" s="986"/>
    </row>
    <row r="32" spans="1:12" x14ac:dyDescent="0.2">
      <c r="A32" s="1421" t="s">
        <v>2454</v>
      </c>
      <c r="B32" s="987"/>
      <c r="C32" s="987"/>
      <c r="D32" s="987"/>
      <c r="E32" s="345"/>
      <c r="F32" s="987"/>
      <c r="G32" s="987"/>
      <c r="H32" s="987"/>
      <c r="I32" s="349"/>
      <c r="J32" s="986"/>
      <c r="K32" s="349"/>
      <c r="L32" s="986"/>
    </row>
    <row r="33" spans="1:12" x14ac:dyDescent="0.2">
      <c r="A33" s="1773" t="s">
        <v>4682</v>
      </c>
      <c r="B33" s="987"/>
      <c r="C33" s="987"/>
      <c r="D33" s="987"/>
      <c r="E33" s="345"/>
      <c r="F33" s="987"/>
      <c r="G33" s="987"/>
      <c r="H33" s="987"/>
      <c r="I33" s="349"/>
      <c r="J33" s="986"/>
      <c r="K33" s="349"/>
      <c r="L33" s="986"/>
    </row>
    <row r="34" spans="1:12" x14ac:dyDescent="0.2">
      <c r="A34" s="1421" t="s">
        <v>2496</v>
      </c>
      <c r="B34" s="1510"/>
      <c r="C34" s="987"/>
      <c r="D34" s="987"/>
      <c r="E34" s="377"/>
      <c r="F34" s="987"/>
      <c r="G34" s="987"/>
      <c r="H34" s="987"/>
      <c r="I34" s="341"/>
      <c r="J34" s="986"/>
      <c r="K34" s="341"/>
      <c r="L34" s="986"/>
    </row>
    <row r="35" spans="1:12" x14ac:dyDescent="0.2">
      <c r="A35" s="1421" t="s">
        <v>2497</v>
      </c>
      <c r="B35" s="987"/>
      <c r="C35" s="987"/>
      <c r="D35" s="987"/>
      <c r="E35" s="345"/>
      <c r="F35" s="987"/>
      <c r="G35" s="987"/>
      <c r="H35" s="987"/>
      <c r="I35" s="349"/>
      <c r="J35" s="986"/>
      <c r="K35" s="349"/>
      <c r="L35" s="986"/>
    </row>
    <row r="36" spans="1:12" x14ac:dyDescent="0.2">
      <c r="A36" s="1421" t="s">
        <v>2455</v>
      </c>
      <c r="B36" s="987"/>
      <c r="C36" s="987"/>
      <c r="D36" s="987"/>
      <c r="E36" s="345"/>
      <c r="F36" s="987"/>
      <c r="G36" s="987"/>
      <c r="H36" s="987"/>
      <c r="I36" s="349"/>
      <c r="J36" s="986"/>
      <c r="K36" s="349"/>
      <c r="L36" s="986"/>
    </row>
    <row r="37" spans="1:12" x14ac:dyDescent="0.2">
      <c r="A37" s="1421" t="s">
        <v>2456</v>
      </c>
      <c r="B37" s="987"/>
      <c r="C37" s="987"/>
      <c r="D37" s="987"/>
      <c r="E37" s="345"/>
      <c r="F37" s="987"/>
      <c r="G37" s="987"/>
      <c r="H37" s="987"/>
      <c r="I37" s="349"/>
      <c r="J37" s="986"/>
      <c r="K37" s="349"/>
      <c r="L37" s="986"/>
    </row>
    <row r="38" spans="1:12" x14ac:dyDescent="0.2">
      <c r="A38" s="1421" t="s">
        <v>2457</v>
      </c>
      <c r="B38" s="987"/>
      <c r="C38" s="987"/>
      <c r="D38" s="987"/>
      <c r="E38" s="345"/>
      <c r="F38" s="987"/>
      <c r="G38" s="987"/>
      <c r="H38" s="987"/>
      <c r="I38" s="349"/>
      <c r="J38" s="986"/>
      <c r="K38" s="349"/>
      <c r="L38" s="986"/>
    </row>
    <row r="39" spans="1:12" x14ac:dyDescent="0.2">
      <c r="A39" s="1773" t="s">
        <v>4683</v>
      </c>
      <c r="B39" s="987"/>
      <c r="C39" s="987"/>
      <c r="D39" s="987"/>
      <c r="E39" s="350"/>
      <c r="F39" s="987"/>
      <c r="G39" s="987"/>
      <c r="H39" s="987"/>
      <c r="I39" s="349"/>
      <c r="J39" s="986"/>
      <c r="K39" s="349"/>
      <c r="L39" s="986"/>
    </row>
    <row r="40" spans="1:12" x14ac:dyDescent="0.2">
      <c r="A40" s="1421" t="s">
        <v>2498</v>
      </c>
      <c r="B40" s="987"/>
      <c r="C40" s="987"/>
      <c r="D40" s="987"/>
      <c r="E40" s="350"/>
      <c r="F40" s="987"/>
      <c r="G40" s="987"/>
      <c r="H40" s="987"/>
      <c r="I40" s="349"/>
      <c r="J40" s="986"/>
      <c r="K40" s="349"/>
      <c r="L40" s="986"/>
    </row>
    <row r="41" spans="1:12" x14ac:dyDescent="0.2">
      <c r="A41" s="1421" t="s">
        <v>2499</v>
      </c>
      <c r="B41" s="987"/>
      <c r="C41" s="987"/>
      <c r="D41" s="987"/>
      <c r="E41" s="350"/>
      <c r="F41" s="987"/>
      <c r="G41" s="987"/>
      <c r="H41" s="987"/>
      <c r="I41" s="349"/>
      <c r="J41" s="986"/>
      <c r="K41" s="349"/>
      <c r="L41" s="986"/>
    </row>
    <row r="42" spans="1:12" x14ac:dyDescent="0.2">
      <c r="A42" s="1421" t="s">
        <v>2500</v>
      </c>
      <c r="B42" s="987"/>
      <c r="C42" s="987"/>
      <c r="D42" s="987"/>
      <c r="E42" s="350"/>
      <c r="F42" s="987"/>
      <c r="G42" s="987"/>
      <c r="H42" s="987"/>
      <c r="I42" s="349"/>
      <c r="J42" s="986"/>
      <c r="K42" s="349"/>
      <c r="L42" s="986"/>
    </row>
    <row r="43" spans="1:12" x14ac:dyDescent="0.2">
      <c r="A43" s="1421" t="s">
        <v>2471</v>
      </c>
      <c r="B43" s="987"/>
      <c r="C43" s="987"/>
      <c r="D43" s="987"/>
      <c r="E43" s="350"/>
      <c r="F43" s="987"/>
      <c r="G43" s="987"/>
      <c r="H43" s="987"/>
      <c r="I43" s="349"/>
      <c r="J43" s="986"/>
      <c r="K43" s="349"/>
      <c r="L43" s="986"/>
    </row>
    <row r="44" spans="1:12" x14ac:dyDescent="0.2">
      <c r="A44" s="1421" t="s">
        <v>2501</v>
      </c>
      <c r="B44" s="987"/>
      <c r="C44" s="987"/>
      <c r="D44" s="987"/>
      <c r="E44" s="350"/>
      <c r="F44" s="987"/>
      <c r="G44" s="987"/>
      <c r="H44" s="987"/>
      <c r="I44" s="349"/>
      <c r="J44" s="986"/>
      <c r="K44" s="349"/>
      <c r="L44" s="986"/>
    </row>
    <row r="45" spans="1:12" x14ac:dyDescent="0.2">
      <c r="A45" s="1421" t="s">
        <v>2458</v>
      </c>
      <c r="B45" s="987"/>
      <c r="C45" s="987"/>
      <c r="D45" s="987"/>
      <c r="E45" s="350"/>
      <c r="F45" s="987"/>
      <c r="G45" s="987"/>
      <c r="H45" s="987"/>
      <c r="I45" s="349"/>
      <c r="J45" s="986"/>
      <c r="K45" s="349"/>
      <c r="L45" s="986"/>
    </row>
    <row r="46" spans="1:12" x14ac:dyDescent="0.2">
      <c r="A46" s="1421" t="s">
        <v>2502</v>
      </c>
      <c r="B46" s="987"/>
      <c r="C46" s="987"/>
      <c r="D46" s="987"/>
      <c r="E46" s="350"/>
      <c r="F46" s="987"/>
      <c r="G46" s="987"/>
      <c r="H46" s="987"/>
      <c r="I46" s="349"/>
      <c r="J46" s="986"/>
      <c r="K46" s="349"/>
      <c r="L46" s="986"/>
    </row>
    <row r="47" spans="1:12" x14ac:dyDescent="0.2">
      <c r="A47" s="1421" t="s">
        <v>2459</v>
      </c>
      <c r="B47" s="987"/>
      <c r="C47" s="987"/>
      <c r="D47" s="987"/>
      <c r="E47" s="350"/>
      <c r="F47" s="987"/>
      <c r="G47" s="987"/>
      <c r="H47" s="987"/>
      <c r="I47" s="349"/>
      <c r="J47" s="986"/>
      <c r="K47" s="349"/>
      <c r="L47" s="986"/>
    </row>
    <row r="48" spans="1:12" x14ac:dyDescent="0.2">
      <c r="A48" s="1421" t="s">
        <v>2460</v>
      </c>
      <c r="B48" s="987"/>
      <c r="C48" s="987"/>
      <c r="D48" s="987"/>
      <c r="E48" s="350"/>
      <c r="F48" s="987"/>
      <c r="G48" s="987"/>
      <c r="H48" s="987"/>
      <c r="I48" s="349"/>
      <c r="J48" s="986"/>
      <c r="K48" s="349"/>
      <c r="L48" s="986"/>
    </row>
    <row r="49" spans="1:12" x14ac:dyDescent="0.2">
      <c r="A49" s="1494" t="s">
        <v>2466</v>
      </c>
      <c r="B49" s="986"/>
      <c r="C49" s="986"/>
      <c r="D49" s="986"/>
      <c r="E49" s="375"/>
      <c r="F49" s="1491"/>
      <c r="G49" s="1491"/>
      <c r="H49" s="986"/>
      <c r="I49" s="376"/>
      <c r="J49" s="986"/>
      <c r="K49" s="376"/>
      <c r="L49" s="986"/>
    </row>
    <row r="50" spans="1:12" ht="6" customHeight="1" x14ac:dyDescent="0.2"/>
    <row r="51" spans="1:12" x14ac:dyDescent="0.2">
      <c r="A51" s="88" t="s">
        <v>1878</v>
      </c>
      <c r="B51" s="23"/>
    </row>
    <row r="52" spans="1:12" x14ac:dyDescent="0.2">
      <c r="A52" s="1773" t="s">
        <v>4681</v>
      </c>
      <c r="B52" s="987"/>
      <c r="C52" s="987"/>
      <c r="D52" s="987"/>
      <c r="E52" s="345"/>
      <c r="F52" s="987"/>
      <c r="G52" s="987"/>
      <c r="H52" s="987"/>
      <c r="I52" s="349"/>
      <c r="J52" s="986"/>
      <c r="K52" s="349"/>
      <c r="L52" s="986"/>
    </row>
    <row r="53" spans="1:12" x14ac:dyDescent="0.2">
      <c r="A53" s="1421" t="s">
        <v>2454</v>
      </c>
      <c r="B53" s="987"/>
      <c r="C53" s="987"/>
      <c r="D53" s="987"/>
      <c r="E53" s="345"/>
      <c r="F53" s="987"/>
      <c r="G53" s="987"/>
      <c r="H53" s="987"/>
      <c r="I53" s="349"/>
      <c r="J53" s="986"/>
      <c r="K53" s="349"/>
      <c r="L53" s="986"/>
    </row>
    <row r="54" spans="1:12" x14ac:dyDescent="0.2">
      <c r="A54" s="1773" t="s">
        <v>4682</v>
      </c>
      <c r="B54" s="987"/>
      <c r="C54" s="987"/>
      <c r="D54" s="987"/>
      <c r="E54" s="345"/>
      <c r="F54" s="987"/>
      <c r="G54" s="987"/>
      <c r="H54" s="987"/>
      <c r="I54" s="349"/>
      <c r="J54" s="986"/>
      <c r="K54" s="349"/>
      <c r="L54" s="986"/>
    </row>
    <row r="55" spans="1:12" x14ac:dyDescent="0.2">
      <c r="A55" s="1421" t="s">
        <v>2496</v>
      </c>
      <c r="B55" s="987"/>
      <c r="C55" s="987"/>
      <c r="D55" s="987"/>
      <c r="E55" s="377"/>
      <c r="F55" s="987"/>
      <c r="G55" s="987"/>
      <c r="H55" s="987"/>
      <c r="I55" s="341"/>
      <c r="J55" s="986"/>
      <c r="K55" s="341"/>
      <c r="L55" s="986"/>
    </row>
    <row r="56" spans="1:12" x14ac:dyDescent="0.2">
      <c r="A56" s="1421" t="s">
        <v>2497</v>
      </c>
      <c r="B56" s="987"/>
      <c r="C56" s="987"/>
      <c r="D56" s="987"/>
      <c r="E56" s="345"/>
      <c r="F56" s="987"/>
      <c r="G56" s="987"/>
      <c r="H56" s="987"/>
      <c r="I56" s="349"/>
      <c r="J56" s="986"/>
      <c r="K56" s="349"/>
      <c r="L56" s="986"/>
    </row>
    <row r="57" spans="1:12" x14ac:dyDescent="0.2">
      <c r="A57" s="1421" t="s">
        <v>2455</v>
      </c>
      <c r="B57" s="987"/>
      <c r="C57" s="987"/>
      <c r="D57" s="987"/>
      <c r="E57" s="345"/>
      <c r="F57" s="987"/>
      <c r="G57" s="987"/>
      <c r="H57" s="987"/>
      <c r="I57" s="349"/>
      <c r="J57" s="986"/>
      <c r="K57" s="349"/>
      <c r="L57" s="986"/>
    </row>
    <row r="58" spans="1:12" x14ac:dyDescent="0.2">
      <c r="A58" s="1421" t="s">
        <v>2456</v>
      </c>
      <c r="B58" s="987"/>
      <c r="C58" s="987"/>
      <c r="D58" s="987"/>
      <c r="E58" s="345"/>
      <c r="F58" s="987"/>
      <c r="G58" s="987"/>
      <c r="H58" s="987"/>
      <c r="I58" s="349"/>
      <c r="J58" s="986"/>
      <c r="K58" s="349"/>
      <c r="L58" s="986"/>
    </row>
    <row r="59" spans="1:12" x14ac:dyDescent="0.2">
      <c r="A59" s="1421" t="s">
        <v>2457</v>
      </c>
      <c r="B59" s="987"/>
      <c r="C59" s="987"/>
      <c r="D59" s="987"/>
      <c r="E59" s="345"/>
      <c r="F59" s="987"/>
      <c r="G59" s="987"/>
      <c r="H59" s="987"/>
      <c r="I59" s="349"/>
      <c r="J59" s="986"/>
      <c r="K59" s="349"/>
      <c r="L59" s="986"/>
    </row>
    <row r="60" spans="1:12" x14ac:dyDescent="0.2">
      <c r="A60" s="1773" t="s">
        <v>4683</v>
      </c>
      <c r="B60" s="987"/>
      <c r="C60" s="987"/>
      <c r="D60" s="987"/>
      <c r="E60" s="350"/>
      <c r="F60" s="987"/>
      <c r="G60" s="987"/>
      <c r="H60" s="987"/>
      <c r="I60" s="349"/>
      <c r="J60" s="986"/>
      <c r="K60" s="349"/>
      <c r="L60" s="986"/>
    </row>
    <row r="61" spans="1:12" x14ac:dyDescent="0.2">
      <c r="A61" s="1421" t="s">
        <v>2498</v>
      </c>
      <c r="B61" s="987"/>
      <c r="C61" s="987"/>
      <c r="D61" s="987"/>
      <c r="E61" s="350"/>
      <c r="F61" s="987"/>
      <c r="G61" s="987"/>
      <c r="H61" s="987"/>
      <c r="I61" s="349"/>
      <c r="J61" s="986"/>
      <c r="K61" s="349"/>
      <c r="L61" s="986"/>
    </row>
    <row r="62" spans="1:12" x14ac:dyDescent="0.2">
      <c r="A62" s="1421" t="s">
        <v>2499</v>
      </c>
      <c r="B62" s="987"/>
      <c r="C62" s="987"/>
      <c r="D62" s="987"/>
      <c r="E62" s="350"/>
      <c r="F62" s="987"/>
      <c r="G62" s="987"/>
      <c r="H62" s="987"/>
      <c r="I62" s="349"/>
      <c r="J62" s="986"/>
      <c r="K62" s="349"/>
      <c r="L62" s="986"/>
    </row>
    <row r="63" spans="1:12" x14ac:dyDescent="0.2">
      <c r="A63" s="1421" t="s">
        <v>2500</v>
      </c>
      <c r="B63" s="987"/>
      <c r="C63" s="987"/>
      <c r="D63" s="987"/>
      <c r="E63" s="350"/>
      <c r="F63" s="987"/>
      <c r="G63" s="987"/>
      <c r="H63" s="987"/>
      <c r="I63" s="349"/>
      <c r="J63" s="986"/>
      <c r="K63" s="349"/>
      <c r="L63" s="986"/>
    </row>
    <row r="64" spans="1:12" x14ac:dyDescent="0.2">
      <c r="A64" s="1421" t="s">
        <v>2471</v>
      </c>
      <c r="B64" s="987"/>
      <c r="C64" s="987"/>
      <c r="D64" s="987"/>
      <c r="E64" s="350"/>
      <c r="F64" s="987"/>
      <c r="G64" s="987"/>
      <c r="H64" s="987"/>
      <c r="I64" s="349"/>
      <c r="J64" s="986"/>
      <c r="K64" s="349"/>
      <c r="L64" s="986"/>
    </row>
    <row r="65" spans="1:12" x14ac:dyDescent="0.2">
      <c r="A65" s="1421" t="s">
        <v>2501</v>
      </c>
      <c r="B65" s="987"/>
      <c r="C65" s="987"/>
      <c r="D65" s="987"/>
      <c r="E65" s="350"/>
      <c r="F65" s="987"/>
      <c r="G65" s="987"/>
      <c r="H65" s="987"/>
      <c r="I65" s="349"/>
      <c r="J65" s="986"/>
      <c r="K65" s="349"/>
      <c r="L65" s="986"/>
    </row>
    <row r="66" spans="1:12" x14ac:dyDescent="0.2">
      <c r="A66" s="1421" t="s">
        <v>2458</v>
      </c>
      <c r="B66" s="987"/>
      <c r="C66" s="987"/>
      <c r="D66" s="987"/>
      <c r="E66" s="350"/>
      <c r="F66" s="987"/>
      <c r="G66" s="987"/>
      <c r="H66" s="987"/>
      <c r="I66" s="349"/>
      <c r="J66" s="986"/>
      <c r="K66" s="349"/>
      <c r="L66" s="986"/>
    </row>
    <row r="67" spans="1:12" x14ac:dyDescent="0.2">
      <c r="A67" s="1421" t="s">
        <v>2502</v>
      </c>
      <c r="B67" s="987"/>
      <c r="C67" s="987"/>
      <c r="D67" s="987"/>
      <c r="E67" s="350"/>
      <c r="F67" s="987"/>
      <c r="G67" s="987"/>
      <c r="H67" s="987"/>
      <c r="I67" s="349"/>
      <c r="J67" s="986"/>
      <c r="K67" s="349"/>
      <c r="L67" s="986"/>
    </row>
    <row r="68" spans="1:12" x14ac:dyDescent="0.2">
      <c r="A68" s="1421" t="s">
        <v>2459</v>
      </c>
      <c r="B68" s="987"/>
      <c r="C68" s="987"/>
      <c r="D68" s="987"/>
      <c r="E68" s="350"/>
      <c r="F68" s="987"/>
      <c r="G68" s="987"/>
      <c r="H68" s="987"/>
      <c r="I68" s="349"/>
      <c r="J68" s="986"/>
      <c r="K68" s="349"/>
      <c r="L68" s="986"/>
    </row>
    <row r="69" spans="1:12" x14ac:dyDescent="0.2">
      <c r="A69" s="1421" t="s">
        <v>2460</v>
      </c>
      <c r="B69" s="987"/>
      <c r="C69" s="987"/>
      <c r="D69" s="987"/>
      <c r="E69" s="350"/>
      <c r="F69" s="987"/>
      <c r="G69" s="987"/>
      <c r="H69" s="987"/>
      <c r="I69" s="349"/>
      <c r="J69" s="986"/>
      <c r="K69" s="349"/>
      <c r="L69" s="986"/>
    </row>
    <row r="70" spans="1:12" x14ac:dyDescent="0.2">
      <c r="A70" s="1494" t="s">
        <v>2466</v>
      </c>
      <c r="B70" s="986"/>
      <c r="C70" s="986"/>
      <c r="D70" s="986"/>
      <c r="E70" s="375"/>
      <c r="F70" s="1491"/>
      <c r="G70" s="1491"/>
      <c r="H70" s="986"/>
      <c r="I70" s="376"/>
      <c r="J70" s="986"/>
      <c r="K70" s="376"/>
      <c r="L70" s="986"/>
    </row>
    <row r="71" spans="1:12" x14ac:dyDescent="0.2">
      <c r="A71" s="55"/>
      <c r="B71" s="353"/>
      <c r="C71" s="353"/>
      <c r="D71" s="353"/>
      <c r="E71" s="375"/>
      <c r="F71" s="354"/>
      <c r="G71" s="354"/>
      <c r="H71" s="353"/>
      <c r="I71" s="376"/>
      <c r="J71" s="353"/>
      <c r="K71" s="376"/>
      <c r="L71" s="353"/>
    </row>
    <row r="72" spans="1:12" s="12" customFormat="1" x14ac:dyDescent="0.2">
      <c r="A72" s="511" t="s">
        <v>811</v>
      </c>
      <c r="B72" s="366"/>
      <c r="C72" s="1014"/>
      <c r="D72" s="1014"/>
      <c r="E72" s="378"/>
      <c r="F72" s="368"/>
      <c r="G72" s="368"/>
      <c r="H72" s="366"/>
      <c r="I72" s="379"/>
      <c r="J72" s="1782"/>
      <c r="K72" s="379"/>
      <c r="L72" s="1014"/>
    </row>
    <row r="73" spans="1:12" s="12" customFormat="1" x14ac:dyDescent="0.2">
      <c r="A73" s="55"/>
      <c r="B73" s="366"/>
      <c r="C73" s="366"/>
      <c r="D73" s="366"/>
      <c r="E73" s="378"/>
      <c r="F73" s="368"/>
      <c r="G73" s="368"/>
      <c r="H73" s="366"/>
      <c r="I73" s="379"/>
      <c r="J73" s="366"/>
      <c r="K73" s="379"/>
      <c r="L73" s="366"/>
    </row>
    <row r="74" spans="1:12" s="12" customFormat="1" x14ac:dyDescent="0.2">
      <c r="A74" s="50" t="s">
        <v>2493</v>
      </c>
      <c r="B74" s="36"/>
      <c r="C74" s="36"/>
      <c r="H74" s="371"/>
    </row>
  </sheetData>
  <mergeCells count="4">
    <mergeCell ref="A2:C2"/>
    <mergeCell ref="B6:D6"/>
    <mergeCell ref="F6:H6"/>
    <mergeCell ref="A9:C9"/>
  </mergeCells>
  <hyperlinks>
    <hyperlink ref="A2:C2" location="'Liste tableaux'!A1" display="Retour à la liste des tableaux" xr:uid="{AE6817CC-2558-4AFB-80C4-E5F9E07FF08A}"/>
  </hyperlinks>
  <pageMargins left="0.7" right="0.7" top="0.75" bottom="0.75" header="0.3" footer="0.3"/>
  <headerFooter>
    <oddHeader>&amp;R&amp;"Calibri"&amp;10&amp;K000000 Protected B - Internal / Protégé B - Interne&amp;1#_x000D_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453E1-5548-4B5A-8A47-5DCA1CDC130E}">
  <sheetPr codeName="Feuil24">
    <tabColor rgb="FFFFFF00"/>
  </sheetPr>
  <dimension ref="A1:M127"/>
  <sheetViews>
    <sheetView showGridLines="0" topLeftCell="A22" zoomScale="140" zoomScaleNormal="140" workbookViewId="0">
      <selection activeCell="J125" sqref="J125"/>
    </sheetView>
  </sheetViews>
  <sheetFormatPr defaultColWidth="9.140625" defaultRowHeight="12.75" x14ac:dyDescent="0.2"/>
  <cols>
    <col min="1" max="1" width="28.8554687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9.5703125" style="1" customWidth="1"/>
    <col min="13" max="14" width="9.140625" style="1"/>
    <col min="15" max="15" width="6.42578125" style="1" customWidth="1"/>
    <col min="16"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9.5703125" style="1" customWidth="1"/>
    <col min="269" max="270" width="9.140625" style="1"/>
    <col min="271" max="271" width="6.42578125" style="1" customWidth="1"/>
    <col min="272"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9.5703125" style="1" customWidth="1"/>
    <col min="525" max="526" width="9.140625" style="1"/>
    <col min="527" max="527" width="6.42578125" style="1" customWidth="1"/>
    <col min="528"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9.5703125" style="1" customWidth="1"/>
    <col min="781" max="782" width="9.140625" style="1"/>
    <col min="783" max="783" width="6.42578125" style="1" customWidth="1"/>
    <col min="784"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9.5703125" style="1" customWidth="1"/>
    <col min="1037" max="1038" width="9.140625" style="1"/>
    <col min="1039" max="1039" width="6.42578125" style="1" customWidth="1"/>
    <col min="1040"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9.5703125" style="1" customWidth="1"/>
    <col min="1293" max="1294" width="9.140625" style="1"/>
    <col min="1295" max="1295" width="6.42578125" style="1" customWidth="1"/>
    <col min="1296"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9.5703125" style="1" customWidth="1"/>
    <col min="1549" max="1550" width="9.140625" style="1"/>
    <col min="1551" max="1551" width="6.42578125" style="1" customWidth="1"/>
    <col min="1552"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9.5703125" style="1" customWidth="1"/>
    <col min="1805" max="1806" width="9.140625" style="1"/>
    <col min="1807" max="1807" width="6.42578125" style="1" customWidth="1"/>
    <col min="1808"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9.5703125" style="1" customWidth="1"/>
    <col min="2061" max="2062" width="9.140625" style="1"/>
    <col min="2063" max="2063" width="6.42578125" style="1" customWidth="1"/>
    <col min="2064"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9.5703125" style="1" customWidth="1"/>
    <col min="2317" max="2318" width="9.140625" style="1"/>
    <col min="2319" max="2319" width="6.42578125" style="1" customWidth="1"/>
    <col min="2320"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9.5703125" style="1" customWidth="1"/>
    <col min="2573" max="2574" width="9.140625" style="1"/>
    <col min="2575" max="2575" width="6.42578125" style="1" customWidth="1"/>
    <col min="2576"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9.5703125" style="1" customWidth="1"/>
    <col min="2829" max="2830" width="9.140625" style="1"/>
    <col min="2831" max="2831" width="6.42578125" style="1" customWidth="1"/>
    <col min="2832"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9.5703125" style="1" customWidth="1"/>
    <col min="3085" max="3086" width="9.140625" style="1"/>
    <col min="3087" max="3087" width="6.42578125" style="1" customWidth="1"/>
    <col min="3088"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9.5703125" style="1" customWidth="1"/>
    <col min="3341" max="3342" width="9.140625" style="1"/>
    <col min="3343" max="3343" width="6.42578125" style="1" customWidth="1"/>
    <col min="3344"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9.5703125" style="1" customWidth="1"/>
    <col min="3597" max="3598" width="9.140625" style="1"/>
    <col min="3599" max="3599" width="6.42578125" style="1" customWidth="1"/>
    <col min="3600"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9.5703125" style="1" customWidth="1"/>
    <col min="3853" max="3854" width="9.140625" style="1"/>
    <col min="3855" max="3855" width="6.42578125" style="1" customWidth="1"/>
    <col min="3856"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9.5703125" style="1" customWidth="1"/>
    <col min="4109" max="4110" width="9.140625" style="1"/>
    <col min="4111" max="4111" width="6.42578125" style="1" customWidth="1"/>
    <col min="4112"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9.5703125" style="1" customWidth="1"/>
    <col min="4365" max="4366" width="9.140625" style="1"/>
    <col min="4367" max="4367" width="6.42578125" style="1" customWidth="1"/>
    <col min="4368"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9.5703125" style="1" customWidth="1"/>
    <col min="4621" max="4622" width="9.140625" style="1"/>
    <col min="4623" max="4623" width="6.42578125" style="1" customWidth="1"/>
    <col min="4624"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9.5703125" style="1" customWidth="1"/>
    <col min="4877" max="4878" width="9.140625" style="1"/>
    <col min="4879" max="4879" width="6.42578125" style="1" customWidth="1"/>
    <col min="4880"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9.5703125" style="1" customWidth="1"/>
    <col min="5133" max="5134" width="9.140625" style="1"/>
    <col min="5135" max="5135" width="6.42578125" style="1" customWidth="1"/>
    <col min="5136"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9.5703125" style="1" customWidth="1"/>
    <col min="5389" max="5390" width="9.140625" style="1"/>
    <col min="5391" max="5391" width="6.42578125" style="1" customWidth="1"/>
    <col min="5392"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9.5703125" style="1" customWidth="1"/>
    <col min="5645" max="5646" width="9.140625" style="1"/>
    <col min="5647" max="5647" width="6.42578125" style="1" customWidth="1"/>
    <col min="5648"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9.5703125" style="1" customWidth="1"/>
    <col min="5901" max="5902" width="9.140625" style="1"/>
    <col min="5903" max="5903" width="6.42578125" style="1" customWidth="1"/>
    <col min="5904"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9.5703125" style="1" customWidth="1"/>
    <col min="6157" max="6158" width="9.140625" style="1"/>
    <col min="6159" max="6159" width="6.42578125" style="1" customWidth="1"/>
    <col min="6160"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9.5703125" style="1" customWidth="1"/>
    <col min="6413" max="6414" width="9.140625" style="1"/>
    <col min="6415" max="6415" width="6.42578125" style="1" customWidth="1"/>
    <col min="6416"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9.5703125" style="1" customWidth="1"/>
    <col min="6669" max="6670" width="9.140625" style="1"/>
    <col min="6671" max="6671" width="6.42578125" style="1" customWidth="1"/>
    <col min="6672"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9.5703125" style="1" customWidth="1"/>
    <col min="6925" max="6926" width="9.140625" style="1"/>
    <col min="6927" max="6927" width="6.42578125" style="1" customWidth="1"/>
    <col min="6928"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9.5703125" style="1" customWidth="1"/>
    <col min="7181" max="7182" width="9.140625" style="1"/>
    <col min="7183" max="7183" width="6.42578125" style="1" customWidth="1"/>
    <col min="7184"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9.5703125" style="1" customWidth="1"/>
    <col min="7437" max="7438" width="9.140625" style="1"/>
    <col min="7439" max="7439" width="6.42578125" style="1" customWidth="1"/>
    <col min="7440"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9.5703125" style="1" customWidth="1"/>
    <col min="7693" max="7694" width="9.140625" style="1"/>
    <col min="7695" max="7695" width="6.42578125" style="1" customWidth="1"/>
    <col min="7696"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9.5703125" style="1" customWidth="1"/>
    <col min="7949" max="7950" width="9.140625" style="1"/>
    <col min="7951" max="7951" width="6.42578125" style="1" customWidth="1"/>
    <col min="7952"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9.5703125" style="1" customWidth="1"/>
    <col min="8205" max="8206" width="9.140625" style="1"/>
    <col min="8207" max="8207" width="6.42578125" style="1" customWidth="1"/>
    <col min="8208"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9.5703125" style="1" customWidth="1"/>
    <col min="8461" max="8462" width="9.140625" style="1"/>
    <col min="8463" max="8463" width="6.42578125" style="1" customWidth="1"/>
    <col min="8464"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9.5703125" style="1" customWidth="1"/>
    <col min="8717" max="8718" width="9.140625" style="1"/>
    <col min="8719" max="8719" width="6.42578125" style="1" customWidth="1"/>
    <col min="8720"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9.5703125" style="1" customWidth="1"/>
    <col min="8973" max="8974" width="9.140625" style="1"/>
    <col min="8975" max="8975" width="6.42578125" style="1" customWidth="1"/>
    <col min="8976"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9.5703125" style="1" customWidth="1"/>
    <col min="9229" max="9230" width="9.140625" style="1"/>
    <col min="9231" max="9231" width="6.42578125" style="1" customWidth="1"/>
    <col min="9232"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9.5703125" style="1" customWidth="1"/>
    <col min="9485" max="9486" width="9.140625" style="1"/>
    <col min="9487" max="9487" width="6.42578125" style="1" customWidth="1"/>
    <col min="9488"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9.5703125" style="1" customWidth="1"/>
    <col min="9741" max="9742" width="9.140625" style="1"/>
    <col min="9743" max="9743" width="6.42578125" style="1" customWidth="1"/>
    <col min="9744"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9.5703125" style="1" customWidth="1"/>
    <col min="9997" max="9998" width="9.140625" style="1"/>
    <col min="9999" max="9999" width="6.42578125" style="1" customWidth="1"/>
    <col min="10000"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9.5703125" style="1" customWidth="1"/>
    <col min="10253" max="10254" width="9.140625" style="1"/>
    <col min="10255" max="10255" width="6.42578125" style="1" customWidth="1"/>
    <col min="10256"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9.5703125" style="1" customWidth="1"/>
    <col min="10509" max="10510" width="9.140625" style="1"/>
    <col min="10511" max="10511" width="6.42578125" style="1" customWidth="1"/>
    <col min="10512"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9.5703125" style="1" customWidth="1"/>
    <col min="10765" max="10766" width="9.140625" style="1"/>
    <col min="10767" max="10767" width="6.42578125" style="1" customWidth="1"/>
    <col min="10768"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9.5703125" style="1" customWidth="1"/>
    <col min="11021" max="11022" width="9.140625" style="1"/>
    <col min="11023" max="11023" width="6.42578125" style="1" customWidth="1"/>
    <col min="11024"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9.5703125" style="1" customWidth="1"/>
    <col min="11277" max="11278" width="9.140625" style="1"/>
    <col min="11279" max="11279" width="6.42578125" style="1" customWidth="1"/>
    <col min="11280"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9.5703125" style="1" customWidth="1"/>
    <col min="11533" max="11534" width="9.140625" style="1"/>
    <col min="11535" max="11535" width="6.42578125" style="1" customWidth="1"/>
    <col min="11536"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9.5703125" style="1" customWidth="1"/>
    <col min="11789" max="11790" width="9.140625" style="1"/>
    <col min="11791" max="11791" width="6.42578125" style="1" customWidth="1"/>
    <col min="11792"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9.5703125" style="1" customWidth="1"/>
    <col min="12045" max="12046" width="9.140625" style="1"/>
    <col min="12047" max="12047" width="6.42578125" style="1" customWidth="1"/>
    <col min="12048"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9.5703125" style="1" customWidth="1"/>
    <col min="12301" max="12302" width="9.140625" style="1"/>
    <col min="12303" max="12303" width="6.42578125" style="1" customWidth="1"/>
    <col min="12304"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9.5703125" style="1" customWidth="1"/>
    <col min="12557" max="12558" width="9.140625" style="1"/>
    <col min="12559" max="12559" width="6.42578125" style="1" customWidth="1"/>
    <col min="12560"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9.5703125" style="1" customWidth="1"/>
    <col min="12813" max="12814" width="9.140625" style="1"/>
    <col min="12815" max="12815" width="6.42578125" style="1" customWidth="1"/>
    <col min="12816"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9.5703125" style="1" customWidth="1"/>
    <col min="13069" max="13070" width="9.140625" style="1"/>
    <col min="13071" max="13071" width="6.42578125" style="1" customWidth="1"/>
    <col min="13072"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9.5703125" style="1" customWidth="1"/>
    <col min="13325" max="13326" width="9.140625" style="1"/>
    <col min="13327" max="13327" width="6.42578125" style="1" customWidth="1"/>
    <col min="13328"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9.5703125" style="1" customWidth="1"/>
    <col min="13581" max="13582" width="9.140625" style="1"/>
    <col min="13583" max="13583" width="6.42578125" style="1" customWidth="1"/>
    <col min="13584"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9.5703125" style="1" customWidth="1"/>
    <col min="13837" max="13838" width="9.140625" style="1"/>
    <col min="13839" max="13839" width="6.42578125" style="1" customWidth="1"/>
    <col min="13840"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9.5703125" style="1" customWidth="1"/>
    <col min="14093" max="14094" width="9.140625" style="1"/>
    <col min="14095" max="14095" width="6.42578125" style="1" customWidth="1"/>
    <col min="14096"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9.5703125" style="1" customWidth="1"/>
    <col min="14349" max="14350" width="9.140625" style="1"/>
    <col min="14351" max="14351" width="6.42578125" style="1" customWidth="1"/>
    <col min="14352"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9.5703125" style="1" customWidth="1"/>
    <col min="14605" max="14606" width="9.140625" style="1"/>
    <col min="14607" max="14607" width="6.42578125" style="1" customWidth="1"/>
    <col min="14608"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9.5703125" style="1" customWidth="1"/>
    <col min="14861" max="14862" width="9.140625" style="1"/>
    <col min="14863" max="14863" width="6.42578125" style="1" customWidth="1"/>
    <col min="14864"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9.5703125" style="1" customWidth="1"/>
    <col min="15117" max="15118" width="9.140625" style="1"/>
    <col min="15119" max="15119" width="6.42578125" style="1" customWidth="1"/>
    <col min="15120"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9.5703125" style="1" customWidth="1"/>
    <col min="15373" max="15374" width="9.140625" style="1"/>
    <col min="15375" max="15375" width="6.42578125" style="1" customWidth="1"/>
    <col min="15376"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9.5703125" style="1" customWidth="1"/>
    <col min="15629" max="15630" width="9.140625" style="1"/>
    <col min="15631" max="15631" width="6.42578125" style="1" customWidth="1"/>
    <col min="15632"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9.5703125" style="1" customWidth="1"/>
    <col min="15885" max="15886" width="9.140625" style="1"/>
    <col min="15887" max="15887" width="6.42578125" style="1" customWidth="1"/>
    <col min="15888"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9.5703125" style="1" customWidth="1"/>
    <col min="16141" max="16142" width="9.140625" style="1"/>
    <col min="16143" max="16143" width="6.42578125" style="1" customWidth="1"/>
    <col min="16144" max="16384" width="9.140625" style="1"/>
  </cols>
  <sheetData>
    <row r="1" spans="1:13" ht="15.75" x14ac:dyDescent="0.25">
      <c r="A1" s="216" t="s">
        <v>2503</v>
      </c>
      <c r="B1" s="18"/>
      <c r="C1" s="18"/>
      <c r="D1" s="23"/>
      <c r="E1" s="23"/>
      <c r="F1" s="23"/>
      <c r="G1" s="23"/>
      <c r="L1" s="20">
        <v>8</v>
      </c>
    </row>
    <row r="2" spans="1:13" ht="15.75" x14ac:dyDescent="0.25">
      <c r="A2" s="1958" t="s">
        <v>145</v>
      </c>
      <c r="B2" s="1959"/>
      <c r="C2" s="1960"/>
      <c r="D2" s="39"/>
      <c r="E2" s="23"/>
      <c r="F2" s="23"/>
      <c r="G2" s="23"/>
    </row>
    <row r="3" spans="1:13" ht="32.25" customHeight="1" x14ac:dyDescent="0.2">
      <c r="A3" s="2054" t="s">
        <v>2504</v>
      </c>
      <c r="B3" s="2054"/>
      <c r="C3" s="2054"/>
      <c r="D3" s="2054"/>
      <c r="E3" s="2054"/>
      <c r="F3" s="2054"/>
      <c r="G3" s="2054"/>
      <c r="H3" s="2054"/>
      <c r="I3" s="2054"/>
      <c r="J3" s="2054"/>
      <c r="K3" s="2054"/>
      <c r="L3" s="2054"/>
      <c r="M3" s="2054"/>
    </row>
    <row r="4" spans="1:13" ht="15" x14ac:dyDescent="0.2">
      <c r="A4" s="181" t="s">
        <v>2439</v>
      </c>
      <c r="B4" s="329"/>
      <c r="C4" s="329"/>
      <c r="D4" s="88"/>
      <c r="E4" s="88"/>
      <c r="F4" s="88"/>
      <c r="G4" s="88"/>
      <c r="H4" s="82"/>
      <c r="I4" s="82"/>
      <c r="J4" s="82"/>
      <c r="K4" s="82"/>
      <c r="L4" s="82"/>
      <c r="M4" s="82"/>
    </row>
    <row r="5" spans="1:13" ht="12.75" customHeight="1" x14ac:dyDescent="0.25">
      <c r="A5" s="216"/>
      <c r="B5" s="216"/>
      <c r="C5" s="216"/>
      <c r="D5" s="88"/>
      <c r="E5" s="88"/>
      <c r="F5" s="88"/>
      <c r="G5" s="88"/>
      <c r="H5" s="82"/>
      <c r="I5" s="82"/>
      <c r="J5" s="82"/>
      <c r="K5" s="82"/>
      <c r="L5" s="82"/>
      <c r="M5" s="82"/>
    </row>
    <row r="6" spans="1:13" x14ac:dyDescent="0.2">
      <c r="A6" s="330"/>
      <c r="B6" s="2049" t="s">
        <v>2440</v>
      </c>
      <c r="C6" s="1855"/>
      <c r="D6" s="1856"/>
      <c r="E6" s="497"/>
      <c r="F6" s="2049" t="s">
        <v>2441</v>
      </c>
      <c r="G6" s="2050"/>
      <c r="H6" s="2051"/>
      <c r="I6" s="495"/>
      <c r="J6" s="82"/>
      <c r="K6" s="495"/>
      <c r="L6" s="495"/>
      <c r="M6" s="82"/>
    </row>
    <row r="7" spans="1:13" ht="56.25" customHeight="1" x14ac:dyDescent="0.2">
      <c r="A7" s="1387" t="s">
        <v>2442</v>
      </c>
      <c r="B7" s="332" t="s">
        <v>2443</v>
      </c>
      <c r="C7" s="332" t="s">
        <v>2444</v>
      </c>
      <c r="D7" s="332" t="s">
        <v>2445</v>
      </c>
      <c r="E7" s="492"/>
      <c r="F7" s="332" t="s">
        <v>2446</v>
      </c>
      <c r="G7" s="332" t="s">
        <v>2447</v>
      </c>
      <c r="H7" s="496" t="s">
        <v>2448</v>
      </c>
      <c r="I7" s="123"/>
      <c r="J7" s="1387" t="s">
        <v>2449</v>
      </c>
      <c r="K7" s="123"/>
      <c r="L7" s="1387" t="s">
        <v>2450</v>
      </c>
      <c r="M7" s="82"/>
    </row>
    <row r="8" spans="1:13" x14ac:dyDescent="0.2">
      <c r="A8" s="229" t="s">
        <v>299</v>
      </c>
      <c r="B8" s="229"/>
      <c r="C8" s="229"/>
      <c r="D8" s="229" t="s">
        <v>300</v>
      </c>
      <c r="E8" s="229"/>
      <c r="F8" s="229" t="s">
        <v>301</v>
      </c>
      <c r="G8" s="229" t="s">
        <v>465</v>
      </c>
      <c r="H8" s="229" t="s">
        <v>466</v>
      </c>
      <c r="I8" s="229"/>
      <c r="J8" s="229" t="s">
        <v>2451</v>
      </c>
      <c r="K8" s="229"/>
      <c r="L8" s="229" t="s">
        <v>2452</v>
      </c>
      <c r="M8" s="82"/>
    </row>
    <row r="9" spans="1:13" ht="12.75" customHeight="1" x14ac:dyDescent="0.2">
      <c r="A9" s="2055" t="s">
        <v>1874</v>
      </c>
      <c r="B9" s="2055"/>
      <c r="C9" s="2055"/>
      <c r="D9" s="196"/>
      <c r="E9" s="196"/>
      <c r="F9" s="196"/>
      <c r="G9" s="196"/>
      <c r="H9" s="196"/>
      <c r="I9" s="196"/>
      <c r="J9" s="196"/>
      <c r="K9" s="196"/>
      <c r="L9" s="196"/>
    </row>
    <row r="10" spans="1:13" x14ac:dyDescent="0.2">
      <c r="A10" s="1421" t="s">
        <v>2474</v>
      </c>
      <c r="B10" s="1508"/>
      <c r="C10" s="987"/>
      <c r="D10" s="987"/>
      <c r="E10" s="345"/>
      <c r="F10" s="987"/>
      <c r="G10" s="987"/>
      <c r="H10" s="987"/>
      <c r="I10" s="349"/>
      <c r="J10" s="986"/>
      <c r="K10" s="349"/>
      <c r="L10" s="986"/>
    </row>
    <row r="11" spans="1:13" x14ac:dyDescent="0.2">
      <c r="A11" s="1421" t="s">
        <v>2475</v>
      </c>
      <c r="B11" s="1508"/>
      <c r="C11" s="987"/>
      <c r="D11" s="987"/>
      <c r="E11" s="345"/>
      <c r="F11" s="987"/>
      <c r="G11" s="987"/>
      <c r="H11" s="987"/>
      <c r="I11" s="349"/>
      <c r="J11" s="986"/>
      <c r="K11" s="349"/>
      <c r="L11" s="986"/>
    </row>
    <row r="12" spans="1:13" x14ac:dyDescent="0.2">
      <c r="A12" s="1421" t="s">
        <v>2476</v>
      </c>
      <c r="B12" s="1508"/>
      <c r="C12" s="987"/>
      <c r="D12" s="987"/>
      <c r="E12" s="345"/>
      <c r="F12" s="987"/>
      <c r="G12" s="987"/>
      <c r="H12" s="987"/>
      <c r="I12" s="349"/>
      <c r="J12" s="986"/>
      <c r="K12" s="349"/>
      <c r="L12" s="986"/>
    </row>
    <row r="13" spans="1:13" x14ac:dyDescent="0.2">
      <c r="A13" s="1421" t="s">
        <v>2505</v>
      </c>
      <c r="B13" s="1508"/>
      <c r="C13" s="987"/>
      <c r="D13" s="987"/>
      <c r="E13" s="345"/>
      <c r="F13" s="987"/>
      <c r="G13" s="987"/>
      <c r="H13" s="987"/>
      <c r="I13" s="349"/>
      <c r="J13" s="986"/>
      <c r="K13" s="349"/>
      <c r="L13" s="986"/>
    </row>
    <row r="14" spans="1:13" x14ac:dyDescent="0.2">
      <c r="A14" s="1421" t="s">
        <v>2506</v>
      </c>
      <c r="B14" s="1508"/>
      <c r="C14" s="987"/>
      <c r="D14" s="987"/>
      <c r="E14" s="345"/>
      <c r="F14" s="987"/>
      <c r="G14" s="987"/>
      <c r="H14" s="987"/>
      <c r="I14" s="349"/>
      <c r="J14" s="986"/>
      <c r="K14" s="349"/>
      <c r="L14" s="986"/>
    </row>
    <row r="15" spans="1:13" x14ac:dyDescent="0.2">
      <c r="A15" s="1421" t="s">
        <v>2480</v>
      </c>
      <c r="B15" s="1508"/>
      <c r="C15" s="987"/>
      <c r="D15" s="987"/>
      <c r="E15" s="340"/>
      <c r="F15" s="987"/>
      <c r="G15" s="987"/>
      <c r="H15" s="987"/>
      <c r="I15" s="341"/>
      <c r="J15" s="986"/>
      <c r="K15" s="341"/>
      <c r="L15" s="986"/>
    </row>
    <row r="16" spans="1:13" x14ac:dyDescent="0.2">
      <c r="A16" s="1421" t="s">
        <v>2481</v>
      </c>
      <c r="B16" s="1500"/>
      <c r="C16" s="987"/>
      <c r="D16" s="987"/>
      <c r="E16" s="340"/>
      <c r="F16" s="987"/>
      <c r="G16" s="987"/>
      <c r="H16" s="987"/>
      <c r="I16" s="341"/>
      <c r="J16" s="986"/>
      <c r="K16" s="341"/>
      <c r="L16" s="986"/>
    </row>
    <row r="17" spans="1:12" x14ac:dyDescent="0.2">
      <c r="A17" s="1421" t="s">
        <v>2483</v>
      </c>
      <c r="B17" s="1508"/>
      <c r="C17" s="987"/>
      <c r="D17" s="987"/>
      <c r="E17" s="340"/>
      <c r="F17" s="987"/>
      <c r="G17" s="987"/>
      <c r="H17" s="987"/>
      <c r="I17" s="341"/>
      <c r="J17" s="986"/>
      <c r="K17" s="341"/>
      <c r="L17" s="986"/>
    </row>
    <row r="18" spans="1:12" x14ac:dyDescent="0.2">
      <c r="A18" s="1421" t="s">
        <v>2484</v>
      </c>
      <c r="B18" s="1508"/>
      <c r="C18" s="987"/>
      <c r="D18" s="987"/>
      <c r="E18" s="340"/>
      <c r="F18" s="987"/>
      <c r="G18" s="987"/>
      <c r="H18" s="987"/>
      <c r="I18" s="341"/>
      <c r="J18" s="986"/>
      <c r="K18" s="341"/>
      <c r="L18" s="986"/>
    </row>
    <row r="19" spans="1:12" x14ac:dyDescent="0.2">
      <c r="A19" s="1421" t="s">
        <v>2485</v>
      </c>
      <c r="B19" s="1508"/>
      <c r="C19" s="987"/>
      <c r="D19" s="987"/>
      <c r="E19" s="377"/>
      <c r="F19" s="987"/>
      <c r="G19" s="987"/>
      <c r="H19" s="987"/>
      <c r="I19" s="341"/>
      <c r="J19" s="986"/>
      <c r="K19" s="341"/>
      <c r="L19" s="986"/>
    </row>
    <row r="20" spans="1:12" x14ac:dyDescent="0.2">
      <c r="A20" s="1421" t="s">
        <v>2486</v>
      </c>
      <c r="B20" s="1508"/>
      <c r="C20" s="987"/>
      <c r="D20" s="987"/>
      <c r="E20" s="377"/>
      <c r="F20" s="987"/>
      <c r="G20" s="987"/>
      <c r="H20" s="987"/>
      <c r="I20" s="341"/>
      <c r="J20" s="986"/>
      <c r="K20" s="341"/>
      <c r="L20" s="986"/>
    </row>
    <row r="21" spans="1:12" x14ac:dyDescent="0.2">
      <c r="A21" s="1421" t="s">
        <v>2487</v>
      </c>
      <c r="B21" s="1508"/>
      <c r="C21" s="987"/>
      <c r="D21" s="987"/>
      <c r="E21" s="377"/>
      <c r="F21" s="987"/>
      <c r="G21" s="987"/>
      <c r="H21" s="987"/>
      <c r="I21" s="341"/>
      <c r="J21" s="986"/>
      <c r="K21" s="341"/>
      <c r="L21" s="986"/>
    </row>
    <row r="22" spans="1:12" x14ac:dyDescent="0.2">
      <c r="A22" s="1421" t="s">
        <v>2488</v>
      </c>
      <c r="B22" s="1508"/>
      <c r="C22" s="987"/>
      <c r="D22" s="987"/>
      <c r="E22" s="377"/>
      <c r="F22" s="987"/>
      <c r="G22" s="987"/>
      <c r="H22" s="987"/>
      <c r="I22" s="341"/>
      <c r="J22" s="986"/>
      <c r="K22" s="341"/>
      <c r="L22" s="986"/>
    </row>
    <row r="23" spans="1:12" x14ac:dyDescent="0.2">
      <c r="A23" s="1421" t="s">
        <v>2489</v>
      </c>
      <c r="B23" s="1508"/>
      <c r="C23" s="987"/>
      <c r="D23" s="987"/>
      <c r="E23" s="377"/>
      <c r="F23" s="987"/>
      <c r="G23" s="987"/>
      <c r="H23" s="987"/>
      <c r="I23" s="341"/>
      <c r="J23" s="986"/>
      <c r="K23" s="341"/>
      <c r="L23" s="986"/>
    </row>
    <row r="24" spans="1:12" x14ac:dyDescent="0.2">
      <c r="A24" s="1421" t="s">
        <v>2490</v>
      </c>
      <c r="B24" s="1508"/>
      <c r="C24" s="987"/>
      <c r="D24" s="987"/>
      <c r="E24" s="377"/>
      <c r="F24" s="987"/>
      <c r="G24" s="987"/>
      <c r="H24" s="987"/>
      <c r="I24" s="341"/>
      <c r="J24" s="986"/>
      <c r="K24" s="341"/>
      <c r="L24" s="986"/>
    </row>
    <row r="25" spans="1:12" x14ac:dyDescent="0.2">
      <c r="A25" s="1421" t="s">
        <v>2491</v>
      </c>
      <c r="B25" s="1508"/>
      <c r="C25" s="987"/>
      <c r="D25" s="987"/>
      <c r="E25" s="377"/>
      <c r="F25" s="987"/>
      <c r="G25" s="987"/>
      <c r="H25" s="987"/>
      <c r="I25" s="341"/>
      <c r="J25" s="986"/>
      <c r="K25" s="341"/>
      <c r="L25" s="986"/>
    </row>
    <row r="26" spans="1:12" x14ac:dyDescent="0.2">
      <c r="A26" s="1421" t="s">
        <v>2459</v>
      </c>
      <c r="B26" s="1508"/>
      <c r="C26" s="987"/>
      <c r="D26" s="987"/>
      <c r="E26" s="340"/>
      <c r="F26" s="987"/>
      <c r="G26" s="987"/>
      <c r="H26" s="987"/>
      <c r="I26" s="341"/>
      <c r="J26" s="986"/>
      <c r="K26" s="341"/>
      <c r="L26" s="986"/>
    </row>
    <row r="27" spans="1:12" x14ac:dyDescent="0.2">
      <c r="A27" s="1421" t="s">
        <v>2460</v>
      </c>
      <c r="B27" s="1508"/>
      <c r="C27" s="987"/>
      <c r="D27" s="987"/>
      <c r="E27" s="340"/>
      <c r="F27" s="987"/>
      <c r="G27" s="987"/>
      <c r="H27" s="987"/>
      <c r="I27" s="341"/>
      <c r="J27" s="986"/>
      <c r="K27" s="341"/>
      <c r="L27" s="986"/>
    </row>
    <row r="28" spans="1:12" x14ac:dyDescent="0.2">
      <c r="A28" s="1421" t="s">
        <v>2507</v>
      </c>
      <c r="B28" s="1508"/>
      <c r="C28" s="987"/>
      <c r="D28" s="987"/>
      <c r="E28" s="340"/>
      <c r="F28" s="987"/>
      <c r="G28" s="987"/>
      <c r="H28" s="987"/>
      <c r="I28" s="341"/>
      <c r="J28" s="986"/>
      <c r="K28" s="341"/>
      <c r="L28" s="986"/>
    </row>
    <row r="29" spans="1:12" x14ac:dyDescent="0.2">
      <c r="A29" s="1421" t="s">
        <v>2508</v>
      </c>
      <c r="B29" s="1508"/>
      <c r="C29" s="987"/>
      <c r="D29" s="987"/>
      <c r="E29" s="340"/>
      <c r="F29" s="987"/>
      <c r="G29" s="987"/>
      <c r="H29" s="987"/>
      <c r="I29" s="341"/>
      <c r="J29" s="986"/>
      <c r="K29" s="341"/>
      <c r="L29" s="986"/>
    </row>
    <row r="30" spans="1:12" x14ac:dyDescent="0.2">
      <c r="A30" s="1421" t="s">
        <v>2509</v>
      </c>
      <c r="B30" s="1508"/>
      <c r="C30" s="987"/>
      <c r="D30" s="987"/>
      <c r="E30" s="340"/>
      <c r="F30" s="987"/>
      <c r="G30" s="987"/>
      <c r="H30" s="987"/>
      <c r="I30" s="341"/>
      <c r="J30" s="986"/>
      <c r="K30" s="341"/>
      <c r="L30" s="986"/>
    </row>
    <row r="31" spans="1:12" x14ac:dyDescent="0.2">
      <c r="A31" s="1421" t="s">
        <v>2510</v>
      </c>
      <c r="B31" s="1508"/>
      <c r="C31" s="987"/>
      <c r="D31" s="987"/>
      <c r="E31" s="340"/>
      <c r="F31" s="987"/>
      <c r="G31" s="987"/>
      <c r="H31" s="987"/>
      <c r="I31" s="341"/>
      <c r="J31" s="986"/>
      <c r="K31" s="341"/>
      <c r="L31" s="986"/>
    </row>
    <row r="32" spans="1:12" x14ac:dyDescent="0.2">
      <c r="A32" s="1421" t="s">
        <v>2511</v>
      </c>
      <c r="B32" s="1508"/>
      <c r="C32" s="987"/>
      <c r="D32" s="987"/>
      <c r="E32" s="340"/>
      <c r="F32" s="987"/>
      <c r="G32" s="987"/>
      <c r="H32" s="987"/>
      <c r="I32" s="341"/>
      <c r="J32" s="986"/>
      <c r="K32" s="341"/>
      <c r="L32" s="986"/>
    </row>
    <row r="33" spans="1:12" x14ac:dyDescent="0.2">
      <c r="A33" s="1494" t="s">
        <v>2466</v>
      </c>
      <c r="B33" s="1509"/>
      <c r="C33" s="986"/>
      <c r="D33" s="986"/>
      <c r="E33" s="375"/>
      <c r="F33" s="1491"/>
      <c r="G33" s="1491"/>
      <c r="H33" s="986"/>
      <c r="I33" s="376"/>
      <c r="J33" s="986"/>
      <c r="K33" s="376"/>
      <c r="L33" s="986"/>
    </row>
    <row r="34" spans="1:12" ht="6" customHeight="1" x14ac:dyDescent="0.2">
      <c r="A34" s="2"/>
      <c r="B34" s="2"/>
      <c r="J34" s="8"/>
    </row>
    <row r="35" spans="1:12" x14ac:dyDescent="0.2">
      <c r="A35" s="88" t="s">
        <v>1875</v>
      </c>
      <c r="B35" s="23"/>
      <c r="J35" s="8"/>
    </row>
    <row r="36" spans="1:12" x14ac:dyDescent="0.2">
      <c r="A36" s="1421" t="s">
        <v>2474</v>
      </c>
      <c r="B36" s="987"/>
      <c r="C36" s="987"/>
      <c r="D36" s="987"/>
      <c r="E36" s="345"/>
      <c r="F36" s="987"/>
      <c r="G36" s="987"/>
      <c r="H36" s="987"/>
      <c r="I36" s="349"/>
      <c r="J36" s="986"/>
      <c r="K36" s="349"/>
      <c r="L36" s="986"/>
    </row>
    <row r="37" spans="1:12" x14ac:dyDescent="0.2">
      <c r="A37" s="1421" t="s">
        <v>2475</v>
      </c>
      <c r="B37" s="987"/>
      <c r="C37" s="987"/>
      <c r="D37" s="987"/>
      <c r="E37" s="345"/>
      <c r="F37" s="987"/>
      <c r="G37" s="987"/>
      <c r="H37" s="987"/>
      <c r="I37" s="349"/>
      <c r="J37" s="986"/>
      <c r="K37" s="349"/>
      <c r="L37" s="986"/>
    </row>
    <row r="38" spans="1:12" x14ac:dyDescent="0.2">
      <c r="A38" s="1421" t="s">
        <v>2476</v>
      </c>
      <c r="B38" s="987"/>
      <c r="C38" s="987"/>
      <c r="D38" s="987"/>
      <c r="E38" s="345"/>
      <c r="F38" s="987"/>
      <c r="G38" s="987"/>
      <c r="H38" s="987"/>
      <c r="I38" s="349"/>
      <c r="J38" s="986"/>
      <c r="K38" s="349"/>
      <c r="L38" s="986"/>
    </row>
    <row r="39" spans="1:12" x14ac:dyDescent="0.2">
      <c r="A39" s="1421" t="s">
        <v>2505</v>
      </c>
      <c r="B39" s="987"/>
      <c r="C39" s="987"/>
      <c r="D39" s="987"/>
      <c r="E39" s="345"/>
      <c r="F39" s="987"/>
      <c r="G39" s="987"/>
      <c r="H39" s="987"/>
      <c r="I39" s="349"/>
      <c r="J39" s="986"/>
      <c r="K39" s="349"/>
      <c r="L39" s="986"/>
    </row>
    <row r="40" spans="1:12" x14ac:dyDescent="0.2">
      <c r="A40" s="1421" t="s">
        <v>2506</v>
      </c>
      <c r="B40" s="987"/>
      <c r="C40" s="987"/>
      <c r="D40" s="987"/>
      <c r="E40" s="345"/>
      <c r="F40" s="987"/>
      <c r="G40" s="987"/>
      <c r="H40" s="987"/>
      <c r="I40" s="349"/>
      <c r="J40" s="986"/>
      <c r="K40" s="349"/>
      <c r="L40" s="986"/>
    </row>
    <row r="41" spans="1:12" x14ac:dyDescent="0.2">
      <c r="A41" s="1421" t="s">
        <v>2480</v>
      </c>
      <c r="B41" s="1504"/>
      <c r="C41" s="987"/>
      <c r="D41" s="987"/>
      <c r="E41" s="340"/>
      <c r="F41" s="987"/>
      <c r="G41" s="987"/>
      <c r="H41" s="987"/>
      <c r="I41" s="341"/>
      <c r="J41" s="986"/>
      <c r="K41" s="341"/>
      <c r="L41" s="986"/>
    </row>
    <row r="42" spans="1:12" x14ac:dyDescent="0.2">
      <c r="A42" s="1421" t="s">
        <v>2481</v>
      </c>
      <c r="B42" s="987"/>
      <c r="C42" s="987"/>
      <c r="D42" s="987"/>
      <c r="E42" s="350"/>
      <c r="F42" s="987"/>
      <c r="G42" s="987"/>
      <c r="H42" s="987"/>
      <c r="I42" s="349"/>
      <c r="J42" s="986"/>
      <c r="K42" s="349"/>
      <c r="L42" s="986"/>
    </row>
    <row r="43" spans="1:12" x14ac:dyDescent="0.2">
      <c r="A43" s="1421" t="s">
        <v>2483</v>
      </c>
      <c r="B43" s="1504"/>
      <c r="C43" s="987"/>
      <c r="D43" s="987"/>
      <c r="E43" s="340"/>
      <c r="F43" s="987"/>
      <c r="G43" s="987"/>
      <c r="H43" s="987"/>
      <c r="I43" s="341"/>
      <c r="J43" s="986"/>
      <c r="K43" s="341"/>
      <c r="L43" s="986"/>
    </row>
    <row r="44" spans="1:12" x14ac:dyDescent="0.2">
      <c r="A44" s="1421" t="s">
        <v>2484</v>
      </c>
      <c r="B44" s="1504"/>
      <c r="C44" s="987"/>
      <c r="D44" s="987"/>
      <c r="E44" s="340"/>
      <c r="F44" s="987"/>
      <c r="G44" s="987"/>
      <c r="H44" s="987"/>
      <c r="I44" s="341"/>
      <c r="J44" s="986"/>
      <c r="K44" s="341"/>
      <c r="L44" s="986"/>
    </row>
    <row r="45" spans="1:12" x14ac:dyDescent="0.2">
      <c r="A45" s="1421" t="s">
        <v>2485</v>
      </c>
      <c r="B45" s="1504"/>
      <c r="C45" s="987"/>
      <c r="D45" s="987"/>
      <c r="E45" s="377"/>
      <c r="F45" s="987"/>
      <c r="G45" s="987"/>
      <c r="H45" s="987"/>
      <c r="I45" s="341"/>
      <c r="J45" s="986"/>
      <c r="K45" s="341"/>
      <c r="L45" s="986"/>
    </row>
    <row r="46" spans="1:12" x14ac:dyDescent="0.2">
      <c r="A46" s="1421" t="s">
        <v>2486</v>
      </c>
      <c r="B46" s="1504"/>
      <c r="C46" s="987"/>
      <c r="D46" s="987"/>
      <c r="E46" s="377"/>
      <c r="F46" s="987"/>
      <c r="G46" s="987"/>
      <c r="H46" s="987"/>
      <c r="I46" s="341"/>
      <c r="J46" s="986"/>
      <c r="K46" s="341"/>
      <c r="L46" s="986"/>
    </row>
    <row r="47" spans="1:12" x14ac:dyDescent="0.2">
      <c r="A47" s="1421" t="s">
        <v>2487</v>
      </c>
      <c r="B47" s="1504"/>
      <c r="C47" s="987"/>
      <c r="D47" s="987"/>
      <c r="E47" s="377"/>
      <c r="F47" s="987"/>
      <c r="G47" s="987"/>
      <c r="H47" s="987"/>
      <c r="I47" s="341"/>
      <c r="J47" s="986"/>
      <c r="K47" s="341"/>
      <c r="L47" s="986"/>
    </row>
    <row r="48" spans="1:12" x14ac:dyDescent="0.2">
      <c r="A48" s="1421" t="s">
        <v>2488</v>
      </c>
      <c r="B48" s="1504"/>
      <c r="C48" s="987"/>
      <c r="D48" s="987"/>
      <c r="E48" s="377"/>
      <c r="F48" s="987"/>
      <c r="G48" s="987"/>
      <c r="H48" s="987"/>
      <c r="I48" s="341"/>
      <c r="J48" s="986"/>
      <c r="K48" s="341"/>
      <c r="L48" s="986"/>
    </row>
    <row r="49" spans="1:12" x14ac:dyDescent="0.2">
      <c r="A49" s="1421" t="s">
        <v>2489</v>
      </c>
      <c r="B49" s="1504"/>
      <c r="C49" s="987"/>
      <c r="D49" s="987"/>
      <c r="E49" s="377"/>
      <c r="F49" s="987"/>
      <c r="G49" s="987"/>
      <c r="H49" s="987"/>
      <c r="I49" s="341"/>
      <c r="J49" s="986"/>
      <c r="K49" s="341"/>
      <c r="L49" s="986"/>
    </row>
    <row r="50" spans="1:12" x14ac:dyDescent="0.2">
      <c r="A50" s="1421" t="s">
        <v>2490</v>
      </c>
      <c r="B50" s="1504"/>
      <c r="C50" s="987"/>
      <c r="D50" s="987"/>
      <c r="E50" s="377"/>
      <c r="F50" s="987"/>
      <c r="G50" s="987"/>
      <c r="H50" s="987"/>
      <c r="I50" s="341"/>
      <c r="J50" s="986"/>
      <c r="K50" s="341"/>
      <c r="L50" s="986"/>
    </row>
    <row r="51" spans="1:12" x14ac:dyDescent="0.2">
      <c r="A51" s="1421" t="s">
        <v>2491</v>
      </c>
      <c r="B51" s="1504"/>
      <c r="C51" s="987"/>
      <c r="D51" s="987"/>
      <c r="E51" s="377"/>
      <c r="F51" s="987"/>
      <c r="G51" s="987"/>
      <c r="H51" s="987"/>
      <c r="I51" s="341"/>
      <c r="J51" s="986"/>
      <c r="K51" s="341"/>
      <c r="L51" s="986"/>
    </row>
    <row r="52" spans="1:12" x14ac:dyDescent="0.2">
      <c r="A52" s="1421" t="s">
        <v>2459</v>
      </c>
      <c r="B52" s="987"/>
      <c r="C52" s="987"/>
      <c r="D52" s="987"/>
      <c r="E52" s="340"/>
      <c r="F52" s="987"/>
      <c r="G52" s="987"/>
      <c r="H52" s="987"/>
      <c r="I52" s="341"/>
      <c r="J52" s="986"/>
      <c r="K52" s="341"/>
      <c r="L52" s="986"/>
    </row>
    <row r="53" spans="1:12" x14ac:dyDescent="0.2">
      <c r="A53" s="1421" t="s">
        <v>2460</v>
      </c>
      <c r="B53" s="987"/>
      <c r="C53" s="987"/>
      <c r="D53" s="987"/>
      <c r="E53" s="340"/>
      <c r="F53" s="987"/>
      <c r="G53" s="987"/>
      <c r="H53" s="987"/>
      <c r="I53" s="341"/>
      <c r="J53" s="986"/>
      <c r="K53" s="341"/>
      <c r="L53" s="986"/>
    </row>
    <row r="54" spans="1:12" x14ac:dyDescent="0.2">
      <c r="A54" s="1421" t="s">
        <v>2507</v>
      </c>
      <c r="B54" s="987"/>
      <c r="C54" s="987"/>
      <c r="D54" s="987"/>
      <c r="E54" s="340"/>
      <c r="F54" s="987"/>
      <c r="G54" s="987"/>
      <c r="H54" s="987"/>
      <c r="I54" s="341"/>
      <c r="J54" s="986"/>
      <c r="K54" s="341"/>
      <c r="L54" s="986"/>
    </row>
    <row r="55" spans="1:12" x14ac:dyDescent="0.2">
      <c r="A55" s="1421" t="s">
        <v>2508</v>
      </c>
      <c r="B55" s="987"/>
      <c r="C55" s="987"/>
      <c r="D55" s="987"/>
      <c r="E55" s="340"/>
      <c r="F55" s="987"/>
      <c r="G55" s="987"/>
      <c r="H55" s="987"/>
      <c r="I55" s="341"/>
      <c r="J55" s="986"/>
      <c r="K55" s="341"/>
      <c r="L55" s="986"/>
    </row>
    <row r="56" spans="1:12" x14ac:dyDescent="0.2">
      <c r="A56" s="1421" t="s">
        <v>2509</v>
      </c>
      <c r="B56" s="987"/>
      <c r="C56" s="987"/>
      <c r="D56" s="987"/>
      <c r="E56" s="340"/>
      <c r="F56" s="987"/>
      <c r="G56" s="987"/>
      <c r="H56" s="987"/>
      <c r="I56" s="341"/>
      <c r="J56" s="986"/>
      <c r="K56" s="341"/>
      <c r="L56" s="986"/>
    </row>
    <row r="57" spans="1:12" x14ac:dyDescent="0.2">
      <c r="A57" s="1421" t="s">
        <v>2510</v>
      </c>
      <c r="B57" s="987"/>
      <c r="C57" s="987"/>
      <c r="D57" s="987"/>
      <c r="E57" s="340"/>
      <c r="F57" s="987"/>
      <c r="G57" s="987"/>
      <c r="H57" s="987"/>
      <c r="I57" s="341"/>
      <c r="J57" s="986"/>
      <c r="K57" s="341"/>
      <c r="L57" s="986"/>
    </row>
    <row r="58" spans="1:12" x14ac:dyDescent="0.2">
      <c r="A58" s="1421" t="s">
        <v>2511</v>
      </c>
      <c r="B58" s="987"/>
      <c r="C58" s="987"/>
      <c r="D58" s="987"/>
      <c r="E58" s="340"/>
      <c r="F58" s="987"/>
      <c r="G58" s="987"/>
      <c r="H58" s="987"/>
      <c r="I58" s="341"/>
      <c r="J58" s="986"/>
      <c r="K58" s="341"/>
      <c r="L58" s="986"/>
    </row>
    <row r="59" spans="1:12" x14ac:dyDescent="0.2">
      <c r="A59" s="1494" t="s">
        <v>2466</v>
      </c>
      <c r="B59" s="986"/>
      <c r="C59" s="986"/>
      <c r="D59" s="986"/>
      <c r="E59" s="375"/>
      <c r="F59" s="1491"/>
      <c r="G59" s="1491"/>
      <c r="H59" s="986"/>
      <c r="I59" s="376"/>
      <c r="J59" s="986"/>
      <c r="K59" s="376"/>
      <c r="L59" s="986"/>
    </row>
    <row r="60" spans="1:12" ht="6" customHeight="1" x14ac:dyDescent="0.2"/>
    <row r="61" spans="1:12" x14ac:dyDescent="0.2">
      <c r="A61" s="88" t="s">
        <v>1876</v>
      </c>
      <c r="B61" s="23"/>
    </row>
    <row r="62" spans="1:12" x14ac:dyDescent="0.2">
      <c r="A62" s="1421" t="s">
        <v>2492</v>
      </c>
      <c r="B62" s="1508"/>
      <c r="C62" s="1502"/>
      <c r="D62" s="1503"/>
      <c r="E62" s="345"/>
      <c r="F62" s="1488"/>
      <c r="G62" s="987"/>
      <c r="H62" s="1488"/>
      <c r="I62" s="349"/>
      <c r="J62" s="986"/>
      <c r="K62" s="349"/>
      <c r="L62" s="986"/>
    </row>
    <row r="63" spans="1:12" x14ac:dyDescent="0.2">
      <c r="A63" s="1421" t="s">
        <v>2474</v>
      </c>
      <c r="B63" s="1508"/>
      <c r="C63" s="987"/>
      <c r="D63" s="987"/>
      <c r="E63" s="345"/>
      <c r="F63" s="987"/>
      <c r="G63" s="987"/>
      <c r="H63" s="987"/>
      <c r="I63" s="349"/>
      <c r="J63" s="986"/>
      <c r="K63" s="349"/>
      <c r="L63" s="986"/>
    </row>
    <row r="64" spans="1:12" x14ac:dyDescent="0.2">
      <c r="A64" s="1421" t="s">
        <v>2475</v>
      </c>
      <c r="B64" s="1508"/>
      <c r="C64" s="987"/>
      <c r="D64" s="987"/>
      <c r="E64" s="345"/>
      <c r="F64" s="987"/>
      <c r="G64" s="987"/>
      <c r="H64" s="987"/>
      <c r="I64" s="349"/>
      <c r="J64" s="986"/>
      <c r="K64" s="349"/>
      <c r="L64" s="986"/>
    </row>
    <row r="65" spans="1:12" x14ac:dyDescent="0.2">
      <c r="A65" s="1421" t="s">
        <v>2476</v>
      </c>
      <c r="B65" s="1508"/>
      <c r="C65" s="987"/>
      <c r="D65" s="987"/>
      <c r="E65" s="345"/>
      <c r="F65" s="987"/>
      <c r="G65" s="987"/>
      <c r="H65" s="987"/>
      <c r="I65" s="349"/>
      <c r="J65" s="986"/>
      <c r="K65" s="349"/>
      <c r="L65" s="986"/>
    </row>
    <row r="66" spans="1:12" x14ac:dyDescent="0.2">
      <c r="A66" s="1421" t="s">
        <v>2505</v>
      </c>
      <c r="B66" s="1508"/>
      <c r="C66" s="987"/>
      <c r="D66" s="987"/>
      <c r="E66" s="345"/>
      <c r="F66" s="987"/>
      <c r="G66" s="987"/>
      <c r="H66" s="987"/>
      <c r="I66" s="349"/>
      <c r="J66" s="986"/>
      <c r="K66" s="349"/>
      <c r="L66" s="986"/>
    </row>
    <row r="67" spans="1:12" x14ac:dyDescent="0.2">
      <c r="A67" s="1421" t="s">
        <v>2506</v>
      </c>
      <c r="B67" s="1508"/>
      <c r="C67" s="987"/>
      <c r="D67" s="987"/>
      <c r="E67" s="345"/>
      <c r="F67" s="987"/>
      <c r="G67" s="987"/>
      <c r="H67" s="987"/>
      <c r="I67" s="349"/>
      <c r="J67" s="986"/>
      <c r="K67" s="349"/>
      <c r="L67" s="986"/>
    </row>
    <row r="68" spans="1:12" x14ac:dyDescent="0.2">
      <c r="A68" s="1421" t="s">
        <v>2480</v>
      </c>
      <c r="B68" s="1508"/>
      <c r="C68" s="987"/>
      <c r="D68" s="987"/>
      <c r="E68" s="340"/>
      <c r="F68" s="987"/>
      <c r="G68" s="987"/>
      <c r="H68" s="987"/>
      <c r="I68" s="341"/>
      <c r="J68" s="986"/>
      <c r="K68" s="341"/>
      <c r="L68" s="986"/>
    </row>
    <row r="69" spans="1:12" x14ac:dyDescent="0.2">
      <c r="A69" s="1421" t="s">
        <v>2481</v>
      </c>
      <c r="B69" s="1500"/>
      <c r="C69" s="987"/>
      <c r="D69" s="987"/>
      <c r="E69" s="340"/>
      <c r="F69" s="987"/>
      <c r="G69" s="987"/>
      <c r="H69" s="987"/>
      <c r="I69" s="341"/>
      <c r="J69" s="986"/>
      <c r="K69" s="341"/>
      <c r="L69" s="986"/>
    </row>
    <row r="70" spans="1:12" x14ac:dyDescent="0.2">
      <c r="A70" s="1421" t="s">
        <v>2483</v>
      </c>
      <c r="B70" s="1508"/>
      <c r="C70" s="987"/>
      <c r="D70" s="987"/>
      <c r="E70" s="340"/>
      <c r="F70" s="987"/>
      <c r="G70" s="987"/>
      <c r="H70" s="987"/>
      <c r="I70" s="341"/>
      <c r="J70" s="986"/>
      <c r="K70" s="341"/>
      <c r="L70" s="986"/>
    </row>
    <row r="71" spans="1:12" x14ac:dyDescent="0.2">
      <c r="A71" s="1421" t="s">
        <v>2484</v>
      </c>
      <c r="B71" s="1508"/>
      <c r="C71" s="987"/>
      <c r="D71" s="987"/>
      <c r="E71" s="340"/>
      <c r="F71" s="987"/>
      <c r="G71" s="987"/>
      <c r="H71" s="987"/>
      <c r="I71" s="341"/>
      <c r="J71" s="986"/>
      <c r="K71" s="341"/>
      <c r="L71" s="986"/>
    </row>
    <row r="72" spans="1:12" x14ac:dyDescent="0.2">
      <c r="A72" s="1421" t="s">
        <v>2485</v>
      </c>
      <c r="B72" s="1508"/>
      <c r="C72" s="987"/>
      <c r="D72" s="987"/>
      <c r="E72" s="377"/>
      <c r="F72" s="987"/>
      <c r="G72" s="987"/>
      <c r="H72" s="987"/>
      <c r="I72" s="341"/>
      <c r="J72" s="986"/>
      <c r="K72" s="341"/>
      <c r="L72" s="986"/>
    </row>
    <row r="73" spans="1:12" x14ac:dyDescent="0.2">
      <c r="A73" s="1421" t="s">
        <v>2486</v>
      </c>
      <c r="B73" s="1508"/>
      <c r="C73" s="987"/>
      <c r="D73" s="987"/>
      <c r="E73" s="377"/>
      <c r="F73" s="987"/>
      <c r="G73" s="987"/>
      <c r="H73" s="987"/>
      <c r="I73" s="341"/>
      <c r="J73" s="986"/>
      <c r="K73" s="341"/>
      <c r="L73" s="986"/>
    </row>
    <row r="74" spans="1:12" x14ac:dyDescent="0.2">
      <c r="A74" s="1421" t="s">
        <v>2487</v>
      </c>
      <c r="B74" s="1508"/>
      <c r="C74" s="987"/>
      <c r="D74" s="987"/>
      <c r="E74" s="377"/>
      <c r="F74" s="987"/>
      <c r="G74" s="987"/>
      <c r="H74" s="987"/>
      <c r="I74" s="341"/>
      <c r="J74" s="986"/>
      <c r="K74" s="341"/>
      <c r="L74" s="986"/>
    </row>
    <row r="75" spans="1:12" x14ac:dyDescent="0.2">
      <c r="A75" s="1421" t="s">
        <v>2488</v>
      </c>
      <c r="B75" s="1508"/>
      <c r="C75" s="987"/>
      <c r="D75" s="987"/>
      <c r="E75" s="377"/>
      <c r="F75" s="987"/>
      <c r="G75" s="987"/>
      <c r="H75" s="987"/>
      <c r="I75" s="341"/>
      <c r="J75" s="986"/>
      <c r="K75" s="341"/>
      <c r="L75" s="986"/>
    </row>
    <row r="76" spans="1:12" ht="12" customHeight="1" x14ac:dyDescent="0.2">
      <c r="A76" s="1421" t="s">
        <v>2489</v>
      </c>
      <c r="B76" s="1508"/>
      <c r="C76" s="987"/>
      <c r="D76" s="987"/>
      <c r="E76" s="377"/>
      <c r="F76" s="987"/>
      <c r="G76" s="987"/>
      <c r="H76" s="987"/>
      <c r="I76" s="341"/>
      <c r="J76" s="986"/>
      <c r="K76" s="341"/>
      <c r="L76" s="986"/>
    </row>
    <row r="77" spans="1:12" x14ac:dyDescent="0.2">
      <c r="A77" s="1421" t="s">
        <v>2490</v>
      </c>
      <c r="B77" s="1508"/>
      <c r="C77" s="987"/>
      <c r="D77" s="987"/>
      <c r="E77" s="377"/>
      <c r="F77" s="987"/>
      <c r="G77" s="987"/>
      <c r="H77" s="987"/>
      <c r="I77" s="341"/>
      <c r="J77" s="986"/>
      <c r="K77" s="341"/>
      <c r="L77" s="986"/>
    </row>
    <row r="78" spans="1:12" x14ac:dyDescent="0.2">
      <c r="A78" s="1421" t="s">
        <v>2491</v>
      </c>
      <c r="B78" s="1508"/>
      <c r="C78" s="987"/>
      <c r="D78" s="987"/>
      <c r="E78" s="377"/>
      <c r="F78" s="987"/>
      <c r="G78" s="987"/>
      <c r="H78" s="987"/>
      <c r="I78" s="341"/>
      <c r="J78" s="986"/>
      <c r="K78" s="341"/>
      <c r="L78" s="986"/>
    </row>
    <row r="79" spans="1:12" x14ac:dyDescent="0.2">
      <c r="A79" s="1421" t="s">
        <v>2459</v>
      </c>
      <c r="B79" s="1508"/>
      <c r="C79" s="987"/>
      <c r="D79" s="987"/>
      <c r="E79" s="340"/>
      <c r="F79" s="987"/>
      <c r="G79" s="987"/>
      <c r="H79" s="987"/>
      <c r="I79" s="341"/>
      <c r="J79" s="986"/>
      <c r="K79" s="341"/>
      <c r="L79" s="986"/>
    </row>
    <row r="80" spans="1:12" x14ac:dyDescent="0.2">
      <c r="A80" s="1421" t="s">
        <v>2460</v>
      </c>
      <c r="B80" s="1508"/>
      <c r="C80" s="987"/>
      <c r="D80" s="987"/>
      <c r="E80" s="340"/>
      <c r="F80" s="987"/>
      <c r="G80" s="987"/>
      <c r="H80" s="987"/>
      <c r="I80" s="341"/>
      <c r="J80" s="986"/>
      <c r="K80" s="341"/>
      <c r="L80" s="986"/>
    </row>
    <row r="81" spans="1:12" x14ac:dyDescent="0.2">
      <c r="A81" s="1494" t="s">
        <v>2466</v>
      </c>
      <c r="B81" s="1509"/>
      <c r="C81" s="986"/>
      <c r="D81" s="986"/>
      <c r="E81" s="375"/>
      <c r="F81" s="1491"/>
      <c r="G81" s="1491"/>
      <c r="H81" s="986"/>
      <c r="I81" s="376"/>
      <c r="J81" s="986"/>
      <c r="K81" s="376"/>
      <c r="L81" s="986"/>
    </row>
    <row r="82" spans="1:12" ht="6" customHeight="1" x14ac:dyDescent="0.2"/>
    <row r="83" spans="1:12" x14ac:dyDescent="0.2">
      <c r="A83" s="88" t="s">
        <v>1877</v>
      </c>
      <c r="B83" s="23"/>
    </row>
    <row r="84" spans="1:12" x14ac:dyDescent="0.2">
      <c r="A84" s="1421" t="s">
        <v>2474</v>
      </c>
      <c r="B84" s="987"/>
      <c r="C84" s="987"/>
      <c r="D84" s="987"/>
      <c r="E84" s="345"/>
      <c r="F84" s="987"/>
      <c r="G84" s="987"/>
      <c r="H84" s="987"/>
      <c r="I84" s="349"/>
      <c r="J84" s="986"/>
      <c r="K84" s="349"/>
      <c r="L84" s="986"/>
    </row>
    <row r="85" spans="1:12" x14ac:dyDescent="0.2">
      <c r="A85" s="1421" t="s">
        <v>2475</v>
      </c>
      <c r="B85" s="987"/>
      <c r="C85" s="987"/>
      <c r="D85" s="987"/>
      <c r="E85" s="345"/>
      <c r="F85" s="987"/>
      <c r="G85" s="987"/>
      <c r="H85" s="987"/>
      <c r="I85" s="349"/>
      <c r="J85" s="986"/>
      <c r="K85" s="349"/>
      <c r="L85" s="986"/>
    </row>
    <row r="86" spans="1:12" x14ac:dyDescent="0.2">
      <c r="A86" s="1421" t="s">
        <v>2476</v>
      </c>
      <c r="B86" s="987"/>
      <c r="C86" s="987"/>
      <c r="D86" s="987"/>
      <c r="E86" s="345"/>
      <c r="F86" s="987"/>
      <c r="G86" s="987"/>
      <c r="H86" s="987"/>
      <c r="I86" s="349"/>
      <c r="J86" s="986"/>
      <c r="K86" s="349"/>
      <c r="L86" s="986"/>
    </row>
    <row r="87" spans="1:12" x14ac:dyDescent="0.2">
      <c r="A87" s="1421" t="s">
        <v>2505</v>
      </c>
      <c r="B87" s="987"/>
      <c r="C87" s="987"/>
      <c r="D87" s="987"/>
      <c r="E87" s="345"/>
      <c r="F87" s="987"/>
      <c r="G87" s="987"/>
      <c r="H87" s="987"/>
      <c r="I87" s="349"/>
      <c r="J87" s="986"/>
      <c r="K87" s="349"/>
      <c r="L87" s="986"/>
    </row>
    <row r="88" spans="1:12" x14ac:dyDescent="0.2">
      <c r="A88" s="1421" t="s">
        <v>2506</v>
      </c>
      <c r="B88" s="987"/>
      <c r="C88" s="987"/>
      <c r="D88" s="987"/>
      <c r="E88" s="345"/>
      <c r="F88" s="987"/>
      <c r="G88" s="987"/>
      <c r="H88" s="987"/>
      <c r="I88" s="349"/>
      <c r="J88" s="986"/>
      <c r="K88" s="349"/>
      <c r="L88" s="986"/>
    </row>
    <row r="89" spans="1:12" x14ac:dyDescent="0.2">
      <c r="A89" s="1421" t="s">
        <v>2480</v>
      </c>
      <c r="B89" s="1504"/>
      <c r="C89" s="987"/>
      <c r="D89" s="987"/>
      <c r="E89" s="340"/>
      <c r="F89" s="987"/>
      <c r="G89" s="987"/>
      <c r="H89" s="987"/>
      <c r="I89" s="341"/>
      <c r="J89" s="986"/>
      <c r="K89" s="341"/>
      <c r="L89" s="986"/>
    </row>
    <row r="90" spans="1:12" x14ac:dyDescent="0.2">
      <c r="A90" s="1421" t="s">
        <v>2481</v>
      </c>
      <c r="B90" s="987"/>
      <c r="C90" s="987"/>
      <c r="D90" s="987"/>
      <c r="E90" s="350"/>
      <c r="F90" s="987"/>
      <c r="G90" s="987"/>
      <c r="H90" s="987"/>
      <c r="I90" s="349"/>
      <c r="J90" s="986"/>
      <c r="K90" s="349"/>
      <c r="L90" s="986"/>
    </row>
    <row r="91" spans="1:12" x14ac:dyDescent="0.2">
      <c r="A91" s="1421" t="s">
        <v>2483</v>
      </c>
      <c r="B91" s="1504"/>
      <c r="C91" s="987"/>
      <c r="D91" s="987"/>
      <c r="E91" s="340"/>
      <c r="F91" s="987"/>
      <c r="G91" s="987"/>
      <c r="H91" s="987"/>
      <c r="I91" s="341"/>
      <c r="J91" s="986"/>
      <c r="K91" s="341"/>
      <c r="L91" s="986"/>
    </row>
    <row r="92" spans="1:12" x14ac:dyDescent="0.2">
      <c r="A92" s="1421" t="s">
        <v>2484</v>
      </c>
      <c r="B92" s="1504"/>
      <c r="C92" s="987"/>
      <c r="D92" s="987"/>
      <c r="E92" s="340"/>
      <c r="F92" s="987"/>
      <c r="G92" s="987"/>
      <c r="H92" s="987"/>
      <c r="I92" s="341"/>
      <c r="J92" s="986"/>
      <c r="K92" s="341"/>
      <c r="L92" s="986"/>
    </row>
    <row r="93" spans="1:12" x14ac:dyDescent="0.2">
      <c r="A93" s="1421" t="s">
        <v>2485</v>
      </c>
      <c r="B93" s="1504"/>
      <c r="C93" s="987"/>
      <c r="D93" s="987"/>
      <c r="E93" s="377"/>
      <c r="F93" s="987"/>
      <c r="G93" s="987"/>
      <c r="H93" s="987"/>
      <c r="I93" s="341"/>
      <c r="J93" s="986"/>
      <c r="K93" s="341"/>
      <c r="L93" s="986"/>
    </row>
    <row r="94" spans="1:12" x14ac:dyDescent="0.2">
      <c r="A94" s="1421" t="s">
        <v>2486</v>
      </c>
      <c r="B94" s="1504"/>
      <c r="C94" s="987"/>
      <c r="D94" s="987"/>
      <c r="E94" s="377"/>
      <c r="F94" s="987"/>
      <c r="G94" s="987"/>
      <c r="H94" s="987"/>
      <c r="I94" s="341"/>
      <c r="J94" s="986"/>
      <c r="K94" s="341"/>
      <c r="L94" s="986"/>
    </row>
    <row r="95" spans="1:12" x14ac:dyDescent="0.2">
      <c r="A95" s="1421" t="s">
        <v>2487</v>
      </c>
      <c r="B95" s="1504"/>
      <c r="C95" s="987"/>
      <c r="D95" s="987"/>
      <c r="E95" s="377"/>
      <c r="F95" s="987"/>
      <c r="G95" s="987"/>
      <c r="H95" s="987"/>
      <c r="I95" s="341"/>
      <c r="J95" s="986"/>
      <c r="K95" s="341"/>
      <c r="L95" s="986"/>
    </row>
    <row r="96" spans="1:12" x14ac:dyDescent="0.2">
      <c r="A96" s="1421" t="s">
        <v>2488</v>
      </c>
      <c r="B96" s="1504"/>
      <c r="C96" s="987"/>
      <c r="D96" s="987"/>
      <c r="E96" s="377"/>
      <c r="F96" s="987"/>
      <c r="G96" s="987"/>
      <c r="H96" s="987"/>
      <c r="I96" s="341"/>
      <c r="J96" s="986"/>
      <c r="K96" s="341"/>
      <c r="L96" s="986"/>
    </row>
    <row r="97" spans="1:12" ht="13.5" customHeight="1" x14ac:dyDescent="0.2">
      <c r="A97" s="1421" t="s">
        <v>2489</v>
      </c>
      <c r="B97" s="1504"/>
      <c r="C97" s="987"/>
      <c r="D97" s="987"/>
      <c r="E97" s="377"/>
      <c r="F97" s="987"/>
      <c r="G97" s="987"/>
      <c r="H97" s="987"/>
      <c r="I97" s="341"/>
      <c r="J97" s="986"/>
      <c r="K97" s="341"/>
      <c r="L97" s="986"/>
    </row>
    <row r="98" spans="1:12" x14ac:dyDescent="0.2">
      <c r="A98" s="1421" t="s">
        <v>2490</v>
      </c>
      <c r="B98" s="1504"/>
      <c r="C98" s="987"/>
      <c r="D98" s="987"/>
      <c r="E98" s="377"/>
      <c r="F98" s="987"/>
      <c r="G98" s="987"/>
      <c r="H98" s="987"/>
      <c r="I98" s="341"/>
      <c r="J98" s="986"/>
      <c r="K98" s="341"/>
      <c r="L98" s="986"/>
    </row>
    <row r="99" spans="1:12" x14ac:dyDescent="0.2">
      <c r="A99" s="1421" t="s">
        <v>2491</v>
      </c>
      <c r="B99" s="1504"/>
      <c r="C99" s="987"/>
      <c r="D99" s="987"/>
      <c r="E99" s="377"/>
      <c r="F99" s="987"/>
      <c r="G99" s="987"/>
      <c r="H99" s="987"/>
      <c r="I99" s="341"/>
      <c r="J99" s="986"/>
      <c r="K99" s="341"/>
      <c r="L99" s="986"/>
    </row>
    <row r="100" spans="1:12" x14ac:dyDescent="0.2">
      <c r="A100" s="1421" t="s">
        <v>2459</v>
      </c>
      <c r="B100" s="987"/>
      <c r="C100" s="987"/>
      <c r="D100" s="987"/>
      <c r="E100" s="340"/>
      <c r="F100" s="987"/>
      <c r="G100" s="987"/>
      <c r="H100" s="987"/>
      <c r="I100" s="341"/>
      <c r="J100" s="986"/>
      <c r="K100" s="341"/>
      <c r="L100" s="986"/>
    </row>
    <row r="101" spans="1:12" x14ac:dyDescent="0.2">
      <c r="A101" s="1421" t="s">
        <v>2460</v>
      </c>
      <c r="B101" s="987"/>
      <c r="C101" s="987"/>
      <c r="D101" s="987"/>
      <c r="E101" s="340"/>
      <c r="F101" s="987"/>
      <c r="G101" s="987"/>
      <c r="H101" s="987"/>
      <c r="I101" s="341"/>
      <c r="J101" s="986"/>
      <c r="K101" s="341"/>
      <c r="L101" s="986"/>
    </row>
    <row r="102" spans="1:12" x14ac:dyDescent="0.2">
      <c r="A102" s="1494" t="s">
        <v>2466</v>
      </c>
      <c r="B102" s="986"/>
      <c r="C102" s="986"/>
      <c r="D102" s="986"/>
      <c r="E102" s="375"/>
      <c r="F102" s="1491"/>
      <c r="G102" s="1491"/>
      <c r="H102" s="986"/>
      <c r="I102" s="376"/>
      <c r="J102" s="986"/>
      <c r="K102" s="376"/>
      <c r="L102" s="986"/>
    </row>
    <row r="103" spans="1:12" ht="6" customHeight="1" x14ac:dyDescent="0.2"/>
    <row r="104" spans="1:12" x14ac:dyDescent="0.2">
      <c r="A104" s="88" t="s">
        <v>1878</v>
      </c>
      <c r="B104" s="205"/>
    </row>
    <row r="105" spans="1:12" x14ac:dyDescent="0.2">
      <c r="A105" s="1421" t="s">
        <v>2474</v>
      </c>
      <c r="B105" s="1013"/>
      <c r="C105" s="987"/>
      <c r="D105" s="987"/>
      <c r="E105" s="345"/>
      <c r="F105" s="987"/>
      <c r="G105" s="987"/>
      <c r="H105" s="987"/>
      <c r="I105" s="349"/>
      <c r="J105" s="986"/>
      <c r="K105" s="349"/>
      <c r="L105" s="986"/>
    </row>
    <row r="106" spans="1:12" x14ac:dyDescent="0.2">
      <c r="A106" s="1421" t="s">
        <v>2475</v>
      </c>
      <c r="B106" s="1013"/>
      <c r="C106" s="987"/>
      <c r="D106" s="987"/>
      <c r="E106" s="345"/>
      <c r="F106" s="987"/>
      <c r="G106" s="987"/>
      <c r="H106" s="987"/>
      <c r="I106" s="349"/>
      <c r="J106" s="986"/>
      <c r="K106" s="349"/>
      <c r="L106" s="986"/>
    </row>
    <row r="107" spans="1:12" x14ac:dyDescent="0.2">
      <c r="A107" s="1421" t="s">
        <v>2476</v>
      </c>
      <c r="B107" s="1013"/>
      <c r="C107" s="987"/>
      <c r="D107" s="987"/>
      <c r="E107" s="345"/>
      <c r="F107" s="987"/>
      <c r="G107" s="987"/>
      <c r="H107" s="987"/>
      <c r="I107" s="349"/>
      <c r="J107" s="986"/>
      <c r="K107" s="349"/>
      <c r="L107" s="986"/>
    </row>
    <row r="108" spans="1:12" x14ac:dyDescent="0.2">
      <c r="A108" s="1421" t="s">
        <v>2505</v>
      </c>
      <c r="B108" s="1013"/>
      <c r="C108" s="987"/>
      <c r="D108" s="987"/>
      <c r="E108" s="345"/>
      <c r="F108" s="987"/>
      <c r="G108" s="987"/>
      <c r="H108" s="987"/>
      <c r="I108" s="349"/>
      <c r="J108" s="986"/>
      <c r="K108" s="349"/>
      <c r="L108" s="986"/>
    </row>
    <row r="109" spans="1:12" x14ac:dyDescent="0.2">
      <c r="A109" s="1421" t="s">
        <v>2506</v>
      </c>
      <c r="B109" s="1013"/>
      <c r="C109" s="987"/>
      <c r="D109" s="987"/>
      <c r="E109" s="345"/>
      <c r="F109" s="987"/>
      <c r="G109" s="987"/>
      <c r="H109" s="987"/>
      <c r="I109" s="349"/>
      <c r="J109" s="986"/>
      <c r="K109" s="349"/>
      <c r="L109" s="986"/>
    </row>
    <row r="110" spans="1:12" x14ac:dyDescent="0.2">
      <c r="A110" s="1421" t="s">
        <v>2480</v>
      </c>
      <c r="B110" s="1510"/>
      <c r="C110" s="987"/>
      <c r="D110" s="987"/>
      <c r="E110" s="340"/>
      <c r="F110" s="987"/>
      <c r="G110" s="987"/>
      <c r="H110" s="987"/>
      <c r="I110" s="341"/>
      <c r="J110" s="986"/>
      <c r="K110" s="341"/>
      <c r="L110" s="986"/>
    </row>
    <row r="111" spans="1:12" x14ac:dyDescent="0.2">
      <c r="A111" s="1421" t="s">
        <v>2481</v>
      </c>
      <c r="B111" s="987"/>
      <c r="C111" s="987"/>
      <c r="D111" s="987"/>
      <c r="E111" s="350"/>
      <c r="F111" s="987"/>
      <c r="G111" s="987"/>
      <c r="H111" s="987"/>
      <c r="I111" s="349"/>
      <c r="J111" s="986"/>
      <c r="K111" s="349"/>
      <c r="L111" s="986"/>
    </row>
    <row r="112" spans="1:12" x14ac:dyDescent="0.2">
      <c r="A112" s="1421" t="s">
        <v>2483</v>
      </c>
      <c r="B112" s="1510"/>
      <c r="C112" s="987"/>
      <c r="D112" s="987"/>
      <c r="E112" s="340"/>
      <c r="F112" s="987"/>
      <c r="G112" s="987"/>
      <c r="H112" s="987"/>
      <c r="I112" s="341"/>
      <c r="J112" s="986"/>
      <c r="K112" s="341"/>
      <c r="L112" s="986"/>
    </row>
    <row r="113" spans="1:12" x14ac:dyDescent="0.2">
      <c r="A113" s="1421" t="s">
        <v>2484</v>
      </c>
      <c r="B113" s="1510"/>
      <c r="C113" s="987"/>
      <c r="D113" s="987"/>
      <c r="E113" s="340"/>
      <c r="F113" s="987"/>
      <c r="G113" s="987"/>
      <c r="H113" s="987"/>
      <c r="I113" s="341"/>
      <c r="J113" s="986"/>
      <c r="K113" s="341"/>
      <c r="L113" s="986"/>
    </row>
    <row r="114" spans="1:12" x14ac:dyDescent="0.2">
      <c r="A114" s="1421" t="s">
        <v>2485</v>
      </c>
      <c r="B114" s="1510"/>
      <c r="C114" s="987"/>
      <c r="D114" s="987"/>
      <c r="E114" s="377"/>
      <c r="F114" s="987"/>
      <c r="G114" s="987"/>
      <c r="H114" s="987"/>
      <c r="I114" s="341"/>
      <c r="J114" s="986"/>
      <c r="K114" s="341"/>
      <c r="L114" s="986"/>
    </row>
    <row r="115" spans="1:12" x14ac:dyDescent="0.2">
      <c r="A115" s="1421" t="s">
        <v>2486</v>
      </c>
      <c r="B115" s="1510"/>
      <c r="C115" s="987"/>
      <c r="D115" s="987"/>
      <c r="E115" s="377"/>
      <c r="F115" s="987"/>
      <c r="G115" s="987"/>
      <c r="H115" s="987"/>
      <c r="I115" s="341"/>
      <c r="J115" s="986"/>
      <c r="K115" s="341"/>
      <c r="L115" s="986"/>
    </row>
    <row r="116" spans="1:12" x14ac:dyDescent="0.2">
      <c r="A116" s="1421" t="s">
        <v>2487</v>
      </c>
      <c r="B116" s="1510"/>
      <c r="C116" s="987"/>
      <c r="D116" s="987"/>
      <c r="E116" s="377"/>
      <c r="F116" s="987"/>
      <c r="G116" s="987"/>
      <c r="H116" s="987"/>
      <c r="I116" s="341"/>
      <c r="J116" s="986"/>
      <c r="K116" s="341"/>
      <c r="L116" s="986"/>
    </row>
    <row r="117" spans="1:12" x14ac:dyDescent="0.2">
      <c r="A117" s="1421" t="s">
        <v>2488</v>
      </c>
      <c r="B117" s="1510"/>
      <c r="C117" s="987"/>
      <c r="D117" s="987"/>
      <c r="E117" s="377"/>
      <c r="F117" s="987"/>
      <c r="G117" s="987"/>
      <c r="H117" s="987"/>
      <c r="I117" s="341"/>
      <c r="J117" s="986"/>
      <c r="K117" s="341"/>
      <c r="L117" s="986"/>
    </row>
    <row r="118" spans="1:12" x14ac:dyDescent="0.2">
      <c r="A118" s="1421" t="s">
        <v>2489</v>
      </c>
      <c r="B118" s="1510"/>
      <c r="C118" s="987"/>
      <c r="D118" s="987"/>
      <c r="E118" s="377"/>
      <c r="F118" s="987"/>
      <c r="G118" s="987"/>
      <c r="H118" s="987"/>
      <c r="I118" s="341"/>
      <c r="J118" s="986"/>
      <c r="K118" s="341"/>
      <c r="L118" s="986"/>
    </row>
    <row r="119" spans="1:12" x14ac:dyDescent="0.2">
      <c r="A119" s="1421" t="s">
        <v>2490</v>
      </c>
      <c r="B119" s="1510"/>
      <c r="C119" s="987"/>
      <c r="D119" s="987"/>
      <c r="E119" s="377"/>
      <c r="F119" s="987"/>
      <c r="G119" s="987"/>
      <c r="H119" s="987"/>
      <c r="I119" s="341"/>
      <c r="J119" s="986"/>
      <c r="K119" s="341"/>
      <c r="L119" s="986"/>
    </row>
    <row r="120" spans="1:12" x14ac:dyDescent="0.2">
      <c r="A120" s="1421" t="s">
        <v>2491</v>
      </c>
      <c r="B120" s="1510"/>
      <c r="C120" s="987"/>
      <c r="D120" s="987"/>
      <c r="E120" s="377"/>
      <c r="F120" s="987"/>
      <c r="G120" s="987"/>
      <c r="H120" s="987"/>
      <c r="I120" s="341"/>
      <c r="J120" s="986"/>
      <c r="K120" s="341"/>
      <c r="L120" s="986"/>
    </row>
    <row r="121" spans="1:12" x14ac:dyDescent="0.2">
      <c r="A121" s="1421" t="s">
        <v>2459</v>
      </c>
      <c r="B121" s="1013"/>
      <c r="C121" s="987"/>
      <c r="D121" s="987"/>
      <c r="E121" s="340"/>
      <c r="F121" s="987"/>
      <c r="G121" s="987"/>
      <c r="H121" s="987"/>
      <c r="I121" s="341"/>
      <c r="J121" s="986"/>
      <c r="K121" s="341"/>
      <c r="L121" s="986"/>
    </row>
    <row r="122" spans="1:12" x14ac:dyDescent="0.2">
      <c r="A122" s="1421" t="s">
        <v>2460</v>
      </c>
      <c r="B122" s="1013"/>
      <c r="C122" s="987"/>
      <c r="D122" s="987"/>
      <c r="E122" s="340"/>
      <c r="F122" s="987"/>
      <c r="G122" s="987"/>
      <c r="H122" s="987"/>
      <c r="I122" s="341"/>
      <c r="J122" s="986"/>
      <c r="K122" s="341"/>
      <c r="L122" s="986"/>
    </row>
    <row r="123" spans="1:12" x14ac:dyDescent="0.2">
      <c r="A123" s="1494" t="s">
        <v>2466</v>
      </c>
      <c r="B123" s="1014"/>
      <c r="C123" s="986"/>
      <c r="D123" s="986"/>
      <c r="E123" s="375"/>
      <c r="F123" s="1491"/>
      <c r="G123" s="1491"/>
      <c r="H123" s="986"/>
      <c r="I123" s="376"/>
      <c r="J123" s="986"/>
      <c r="K123" s="376"/>
      <c r="L123" s="986"/>
    </row>
    <row r="124" spans="1:12" x14ac:dyDescent="0.2">
      <c r="A124" s="2"/>
      <c r="B124" s="353"/>
      <c r="C124" s="353"/>
      <c r="D124" s="353"/>
      <c r="E124" s="375"/>
      <c r="F124" s="354"/>
      <c r="G124" s="354"/>
      <c r="H124" s="353"/>
      <c r="I124" s="376"/>
      <c r="J124" s="353"/>
      <c r="K124" s="376"/>
      <c r="L124" s="353"/>
    </row>
    <row r="125" spans="1:12" x14ac:dyDescent="0.2">
      <c r="A125" s="511" t="s">
        <v>811</v>
      </c>
      <c r="B125" s="366"/>
      <c r="C125" s="1014"/>
      <c r="D125" s="986"/>
      <c r="E125" s="375"/>
      <c r="F125" s="354"/>
      <c r="G125" s="354"/>
      <c r="H125" s="353"/>
      <c r="I125" s="376"/>
      <c r="J125" s="1807"/>
      <c r="K125" s="376"/>
      <c r="L125" s="986"/>
    </row>
    <row r="126" spans="1:12" x14ac:dyDescent="0.2">
      <c r="A126" s="55"/>
      <c r="B126" s="366"/>
      <c r="C126" s="366"/>
      <c r="D126" s="353"/>
      <c r="E126" s="375"/>
      <c r="F126" s="354"/>
      <c r="G126" s="354"/>
      <c r="H126" s="353"/>
      <c r="I126" s="376"/>
      <c r="J126" s="353"/>
      <c r="K126" s="376"/>
      <c r="L126" s="353"/>
    </row>
    <row r="127" spans="1:12" x14ac:dyDescent="0.2">
      <c r="A127" s="50" t="s">
        <v>2493</v>
      </c>
      <c r="B127" s="36"/>
      <c r="C127" s="36"/>
      <c r="H127" s="356"/>
    </row>
  </sheetData>
  <mergeCells count="5">
    <mergeCell ref="A2:C2"/>
    <mergeCell ref="A3:M3"/>
    <mergeCell ref="B6:D6"/>
    <mergeCell ref="F6:H6"/>
    <mergeCell ref="A9:C9"/>
  </mergeCells>
  <hyperlinks>
    <hyperlink ref="A2:C2" location="'Liste tableaux'!A1" display="Retour à la liste des tableaux" xr:uid="{8838E423-E0D6-45DD-8C27-13AD9CABE514}"/>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4BA9A-4AC8-4B81-8375-99D6AF08848B}">
  <sheetPr codeName="Feuil25">
    <tabColor rgb="FFFFFF00"/>
  </sheetPr>
  <dimension ref="A1:L105"/>
  <sheetViews>
    <sheetView showGridLines="0" topLeftCell="A71" workbookViewId="0">
      <selection activeCell="A18" sqref="A18"/>
    </sheetView>
  </sheetViews>
  <sheetFormatPr defaultColWidth="9.140625" defaultRowHeight="12.75" x14ac:dyDescent="0.2"/>
  <cols>
    <col min="1" max="1" width="25.14062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0.140625" style="1" customWidth="1"/>
    <col min="13" max="14" width="9.140625" style="1"/>
    <col min="15" max="15" width="6.42578125" style="1" customWidth="1"/>
    <col min="16"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10.140625" style="1" customWidth="1"/>
    <col min="269" max="270" width="9.140625" style="1"/>
    <col min="271" max="271" width="6.42578125" style="1" customWidth="1"/>
    <col min="272"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10.140625" style="1" customWidth="1"/>
    <col min="525" max="526" width="9.140625" style="1"/>
    <col min="527" max="527" width="6.42578125" style="1" customWidth="1"/>
    <col min="528"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10.140625" style="1" customWidth="1"/>
    <col min="781" max="782" width="9.140625" style="1"/>
    <col min="783" max="783" width="6.42578125" style="1" customWidth="1"/>
    <col min="784"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10.140625" style="1" customWidth="1"/>
    <col min="1037" max="1038" width="9.140625" style="1"/>
    <col min="1039" max="1039" width="6.42578125" style="1" customWidth="1"/>
    <col min="1040"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10.140625" style="1" customWidth="1"/>
    <col min="1293" max="1294" width="9.140625" style="1"/>
    <col min="1295" max="1295" width="6.42578125" style="1" customWidth="1"/>
    <col min="1296"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10.140625" style="1" customWidth="1"/>
    <col min="1549" max="1550" width="9.140625" style="1"/>
    <col min="1551" max="1551" width="6.42578125" style="1" customWidth="1"/>
    <col min="1552"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10.140625" style="1" customWidth="1"/>
    <col min="1805" max="1806" width="9.140625" style="1"/>
    <col min="1807" max="1807" width="6.42578125" style="1" customWidth="1"/>
    <col min="1808"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10.140625" style="1" customWidth="1"/>
    <col min="2061" max="2062" width="9.140625" style="1"/>
    <col min="2063" max="2063" width="6.42578125" style="1" customWidth="1"/>
    <col min="2064"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10.140625" style="1" customWidth="1"/>
    <col min="2317" max="2318" width="9.140625" style="1"/>
    <col min="2319" max="2319" width="6.42578125" style="1" customWidth="1"/>
    <col min="2320"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10.140625" style="1" customWidth="1"/>
    <col min="2573" max="2574" width="9.140625" style="1"/>
    <col min="2575" max="2575" width="6.42578125" style="1" customWidth="1"/>
    <col min="2576"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10.140625" style="1" customWidth="1"/>
    <col min="2829" max="2830" width="9.140625" style="1"/>
    <col min="2831" max="2831" width="6.42578125" style="1" customWidth="1"/>
    <col min="2832"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10.140625" style="1" customWidth="1"/>
    <col min="3085" max="3086" width="9.140625" style="1"/>
    <col min="3087" max="3087" width="6.42578125" style="1" customWidth="1"/>
    <col min="3088"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10.140625" style="1" customWidth="1"/>
    <col min="3341" max="3342" width="9.140625" style="1"/>
    <col min="3343" max="3343" width="6.42578125" style="1" customWidth="1"/>
    <col min="3344"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10.140625" style="1" customWidth="1"/>
    <col min="3597" max="3598" width="9.140625" style="1"/>
    <col min="3599" max="3599" width="6.42578125" style="1" customWidth="1"/>
    <col min="3600"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10.140625" style="1" customWidth="1"/>
    <col min="3853" max="3854" width="9.140625" style="1"/>
    <col min="3855" max="3855" width="6.42578125" style="1" customWidth="1"/>
    <col min="3856"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10.140625" style="1" customWidth="1"/>
    <col min="4109" max="4110" width="9.140625" style="1"/>
    <col min="4111" max="4111" width="6.42578125" style="1" customWidth="1"/>
    <col min="4112"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10.140625" style="1" customWidth="1"/>
    <col min="4365" max="4366" width="9.140625" style="1"/>
    <col min="4367" max="4367" width="6.42578125" style="1" customWidth="1"/>
    <col min="4368"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10.140625" style="1" customWidth="1"/>
    <col min="4621" max="4622" width="9.140625" style="1"/>
    <col min="4623" max="4623" width="6.42578125" style="1" customWidth="1"/>
    <col min="4624"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10.140625" style="1" customWidth="1"/>
    <col min="4877" max="4878" width="9.140625" style="1"/>
    <col min="4879" max="4879" width="6.42578125" style="1" customWidth="1"/>
    <col min="4880"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10.140625" style="1" customWidth="1"/>
    <col min="5133" max="5134" width="9.140625" style="1"/>
    <col min="5135" max="5135" width="6.42578125" style="1" customWidth="1"/>
    <col min="5136"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10.140625" style="1" customWidth="1"/>
    <col min="5389" max="5390" width="9.140625" style="1"/>
    <col min="5391" max="5391" width="6.42578125" style="1" customWidth="1"/>
    <col min="5392"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10.140625" style="1" customWidth="1"/>
    <col min="5645" max="5646" width="9.140625" style="1"/>
    <col min="5647" max="5647" width="6.42578125" style="1" customWidth="1"/>
    <col min="5648"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10.140625" style="1" customWidth="1"/>
    <col min="5901" max="5902" width="9.140625" style="1"/>
    <col min="5903" max="5903" width="6.42578125" style="1" customWidth="1"/>
    <col min="5904"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10.140625" style="1" customWidth="1"/>
    <col min="6157" max="6158" width="9.140625" style="1"/>
    <col min="6159" max="6159" width="6.42578125" style="1" customWidth="1"/>
    <col min="6160"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10.140625" style="1" customWidth="1"/>
    <col min="6413" max="6414" width="9.140625" style="1"/>
    <col min="6415" max="6415" width="6.42578125" style="1" customWidth="1"/>
    <col min="6416"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10.140625" style="1" customWidth="1"/>
    <col min="6669" max="6670" width="9.140625" style="1"/>
    <col min="6671" max="6671" width="6.42578125" style="1" customWidth="1"/>
    <col min="6672"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10.140625" style="1" customWidth="1"/>
    <col min="6925" max="6926" width="9.140625" style="1"/>
    <col min="6927" max="6927" width="6.42578125" style="1" customWidth="1"/>
    <col min="6928"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10.140625" style="1" customWidth="1"/>
    <col min="7181" max="7182" width="9.140625" style="1"/>
    <col min="7183" max="7183" width="6.42578125" style="1" customWidth="1"/>
    <col min="7184"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10.140625" style="1" customWidth="1"/>
    <col min="7437" max="7438" width="9.140625" style="1"/>
    <col min="7439" max="7439" width="6.42578125" style="1" customWidth="1"/>
    <col min="7440"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10.140625" style="1" customWidth="1"/>
    <col min="7693" max="7694" width="9.140625" style="1"/>
    <col min="7695" max="7695" width="6.42578125" style="1" customWidth="1"/>
    <col min="7696"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10.140625" style="1" customWidth="1"/>
    <col min="7949" max="7950" width="9.140625" style="1"/>
    <col min="7951" max="7951" width="6.42578125" style="1" customWidth="1"/>
    <col min="7952"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10.140625" style="1" customWidth="1"/>
    <col min="8205" max="8206" width="9.140625" style="1"/>
    <col min="8207" max="8207" width="6.42578125" style="1" customWidth="1"/>
    <col min="8208"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10.140625" style="1" customWidth="1"/>
    <col min="8461" max="8462" width="9.140625" style="1"/>
    <col min="8463" max="8463" width="6.42578125" style="1" customWidth="1"/>
    <col min="8464"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10.140625" style="1" customWidth="1"/>
    <col min="8717" max="8718" width="9.140625" style="1"/>
    <col min="8719" max="8719" width="6.42578125" style="1" customWidth="1"/>
    <col min="8720"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10.140625" style="1" customWidth="1"/>
    <col min="8973" max="8974" width="9.140625" style="1"/>
    <col min="8975" max="8975" width="6.42578125" style="1" customWidth="1"/>
    <col min="8976"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10.140625" style="1" customWidth="1"/>
    <col min="9229" max="9230" width="9.140625" style="1"/>
    <col min="9231" max="9231" width="6.42578125" style="1" customWidth="1"/>
    <col min="9232"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10.140625" style="1" customWidth="1"/>
    <col min="9485" max="9486" width="9.140625" style="1"/>
    <col min="9487" max="9487" width="6.42578125" style="1" customWidth="1"/>
    <col min="9488"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10.140625" style="1" customWidth="1"/>
    <col min="9741" max="9742" width="9.140625" style="1"/>
    <col min="9743" max="9743" width="6.42578125" style="1" customWidth="1"/>
    <col min="9744"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10.140625" style="1" customWidth="1"/>
    <col min="9997" max="9998" width="9.140625" style="1"/>
    <col min="9999" max="9999" width="6.42578125" style="1" customWidth="1"/>
    <col min="10000"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10.140625" style="1" customWidth="1"/>
    <col min="10253" max="10254" width="9.140625" style="1"/>
    <col min="10255" max="10255" width="6.42578125" style="1" customWidth="1"/>
    <col min="10256"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10.140625" style="1" customWidth="1"/>
    <col min="10509" max="10510" width="9.140625" style="1"/>
    <col min="10511" max="10511" width="6.42578125" style="1" customWidth="1"/>
    <col min="10512"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10.140625" style="1" customWidth="1"/>
    <col min="10765" max="10766" width="9.140625" style="1"/>
    <col min="10767" max="10767" width="6.42578125" style="1" customWidth="1"/>
    <col min="10768"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10.140625" style="1" customWidth="1"/>
    <col min="11021" max="11022" width="9.140625" style="1"/>
    <col min="11023" max="11023" width="6.42578125" style="1" customWidth="1"/>
    <col min="11024"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10.140625" style="1" customWidth="1"/>
    <col min="11277" max="11278" width="9.140625" style="1"/>
    <col min="11279" max="11279" width="6.42578125" style="1" customWidth="1"/>
    <col min="11280"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10.140625" style="1" customWidth="1"/>
    <col min="11533" max="11534" width="9.140625" style="1"/>
    <col min="11535" max="11535" width="6.42578125" style="1" customWidth="1"/>
    <col min="11536"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10.140625" style="1" customWidth="1"/>
    <col min="11789" max="11790" width="9.140625" style="1"/>
    <col min="11791" max="11791" width="6.42578125" style="1" customWidth="1"/>
    <col min="11792"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10.140625" style="1" customWidth="1"/>
    <col min="12045" max="12046" width="9.140625" style="1"/>
    <col min="12047" max="12047" width="6.42578125" style="1" customWidth="1"/>
    <col min="12048"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10.140625" style="1" customWidth="1"/>
    <col min="12301" max="12302" width="9.140625" style="1"/>
    <col min="12303" max="12303" width="6.42578125" style="1" customWidth="1"/>
    <col min="12304"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10.140625" style="1" customWidth="1"/>
    <col min="12557" max="12558" width="9.140625" style="1"/>
    <col min="12559" max="12559" width="6.42578125" style="1" customWidth="1"/>
    <col min="12560"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10.140625" style="1" customWidth="1"/>
    <col min="12813" max="12814" width="9.140625" style="1"/>
    <col min="12815" max="12815" width="6.42578125" style="1" customWidth="1"/>
    <col min="12816"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10.140625" style="1" customWidth="1"/>
    <col min="13069" max="13070" width="9.140625" style="1"/>
    <col min="13071" max="13071" width="6.42578125" style="1" customWidth="1"/>
    <col min="13072"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10.140625" style="1" customWidth="1"/>
    <col min="13325" max="13326" width="9.140625" style="1"/>
    <col min="13327" max="13327" width="6.42578125" style="1" customWidth="1"/>
    <col min="13328"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10.140625" style="1" customWidth="1"/>
    <col min="13581" max="13582" width="9.140625" style="1"/>
    <col min="13583" max="13583" width="6.42578125" style="1" customWidth="1"/>
    <col min="13584"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10.140625" style="1" customWidth="1"/>
    <col min="13837" max="13838" width="9.140625" style="1"/>
    <col min="13839" max="13839" width="6.42578125" style="1" customWidth="1"/>
    <col min="13840"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10.140625" style="1" customWidth="1"/>
    <col min="14093" max="14094" width="9.140625" style="1"/>
    <col min="14095" max="14095" width="6.42578125" style="1" customWidth="1"/>
    <col min="14096"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10.140625" style="1" customWidth="1"/>
    <col min="14349" max="14350" width="9.140625" style="1"/>
    <col min="14351" max="14351" width="6.42578125" style="1" customWidth="1"/>
    <col min="14352"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10.140625" style="1" customWidth="1"/>
    <col min="14605" max="14606" width="9.140625" style="1"/>
    <col min="14607" max="14607" width="6.42578125" style="1" customWidth="1"/>
    <col min="14608"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10.140625" style="1" customWidth="1"/>
    <col min="14861" max="14862" width="9.140625" style="1"/>
    <col min="14863" max="14863" width="6.42578125" style="1" customWidth="1"/>
    <col min="14864"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10.140625" style="1" customWidth="1"/>
    <col min="15117" max="15118" width="9.140625" style="1"/>
    <col min="15119" max="15119" width="6.42578125" style="1" customWidth="1"/>
    <col min="15120"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10.140625" style="1" customWidth="1"/>
    <col min="15373" max="15374" width="9.140625" style="1"/>
    <col min="15375" max="15375" width="6.42578125" style="1" customWidth="1"/>
    <col min="15376"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10.140625" style="1" customWidth="1"/>
    <col min="15629" max="15630" width="9.140625" style="1"/>
    <col min="15631" max="15631" width="6.42578125" style="1" customWidth="1"/>
    <col min="15632"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10.140625" style="1" customWidth="1"/>
    <col min="15885" max="15886" width="9.140625" style="1"/>
    <col min="15887" max="15887" width="6.42578125" style="1" customWidth="1"/>
    <col min="15888"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10.140625" style="1" customWidth="1"/>
    <col min="16141" max="16142" width="9.140625" style="1"/>
    <col min="16143" max="16143" width="6.42578125" style="1" customWidth="1"/>
    <col min="16144" max="16384" width="9.140625" style="1"/>
  </cols>
  <sheetData>
    <row r="1" spans="1:12" ht="15.75" x14ac:dyDescent="0.25">
      <c r="A1" s="216" t="s">
        <v>2512</v>
      </c>
      <c r="B1" s="18"/>
      <c r="C1" s="18"/>
      <c r="D1" s="23"/>
      <c r="E1" s="380"/>
      <c r="F1" s="23"/>
      <c r="G1" s="23"/>
      <c r="L1" s="20">
        <v>5</v>
      </c>
    </row>
    <row r="2" spans="1:12" ht="15.75" x14ac:dyDescent="0.25">
      <c r="A2" s="1958" t="s">
        <v>145</v>
      </c>
      <c r="B2" s="1959"/>
      <c r="C2" s="1960"/>
      <c r="D2" s="39"/>
      <c r="E2" s="23"/>
      <c r="F2" s="23"/>
      <c r="G2" s="23"/>
    </row>
    <row r="3" spans="1:12" ht="15.75" customHeight="1" x14ac:dyDescent="0.2">
      <c r="A3" s="2057" t="s">
        <v>2513</v>
      </c>
      <c r="B3" s="2058"/>
      <c r="C3" s="2058"/>
      <c r="D3" s="2058"/>
      <c r="E3" s="2058"/>
      <c r="F3" s="2058"/>
      <c r="G3" s="2058"/>
      <c r="H3" s="2058"/>
      <c r="I3" s="2058"/>
      <c r="J3" s="2058"/>
      <c r="K3" s="2058"/>
      <c r="L3" s="2058"/>
    </row>
    <row r="4" spans="1:12" ht="15" customHeight="1" x14ac:dyDescent="0.2">
      <c r="A4" s="21" t="s">
        <v>2439</v>
      </c>
      <c r="B4" s="933"/>
      <c r="C4" s="933"/>
      <c r="D4" s="933"/>
      <c r="E4" s="933"/>
      <c r="F4" s="933"/>
      <c r="G4" s="933"/>
      <c r="H4" s="933"/>
      <c r="I4" s="933"/>
      <c r="J4" s="933"/>
      <c r="K4" s="933"/>
      <c r="L4" s="933"/>
    </row>
    <row r="5" spans="1:12" ht="12.6" customHeight="1" x14ac:dyDescent="0.25">
      <c r="B5" s="18"/>
      <c r="C5" s="18"/>
      <c r="D5" s="23"/>
      <c r="E5" s="23"/>
      <c r="F5" s="23"/>
      <c r="G5" s="23"/>
    </row>
    <row r="6" spans="1:12" x14ac:dyDescent="0.2">
      <c r="A6" s="330"/>
      <c r="B6" s="1854" t="s">
        <v>2440</v>
      </c>
      <c r="C6" s="1855"/>
      <c r="D6" s="1856"/>
      <c r="E6" s="497"/>
      <c r="F6" s="1854" t="s">
        <v>2441</v>
      </c>
      <c r="G6" s="1855"/>
      <c r="H6" s="1856"/>
      <c r="I6" s="495"/>
      <c r="J6" s="933"/>
      <c r="K6" s="495"/>
      <c r="L6" s="495"/>
    </row>
    <row r="7" spans="1:12" ht="56.25" customHeight="1" x14ac:dyDescent="0.2">
      <c r="A7" s="1387" t="s">
        <v>2442</v>
      </c>
      <c r="B7" s="332" t="s">
        <v>2443</v>
      </c>
      <c r="C7" s="332" t="s">
        <v>2444</v>
      </c>
      <c r="D7" s="332" t="s">
        <v>2445</v>
      </c>
      <c r="E7" s="492"/>
      <c r="F7" s="332" t="s">
        <v>2446</v>
      </c>
      <c r="G7" s="332" t="s">
        <v>2447</v>
      </c>
      <c r="H7" s="496" t="s">
        <v>2448</v>
      </c>
      <c r="I7" s="123"/>
      <c r="J7" s="1387" t="s">
        <v>2449</v>
      </c>
      <c r="K7" s="123"/>
      <c r="L7" s="1387" t="s">
        <v>2450</v>
      </c>
    </row>
    <row r="8" spans="1:12" x14ac:dyDescent="0.2">
      <c r="A8" s="155" t="s">
        <v>299</v>
      </c>
      <c r="B8" s="155"/>
      <c r="C8" s="155"/>
      <c r="D8" s="155" t="s">
        <v>300</v>
      </c>
      <c r="E8" s="155"/>
      <c r="F8" s="155" t="s">
        <v>301</v>
      </c>
      <c r="G8" s="155" t="s">
        <v>465</v>
      </c>
      <c r="H8" s="155" t="s">
        <v>466</v>
      </c>
      <c r="I8" s="155"/>
      <c r="J8" s="155" t="s">
        <v>2451</v>
      </c>
      <c r="K8" s="155"/>
      <c r="L8" s="155" t="s">
        <v>2452</v>
      </c>
    </row>
    <row r="9" spans="1:12" ht="14.25" customHeight="1" x14ac:dyDescent="0.2">
      <c r="A9" s="2055" t="s">
        <v>1874</v>
      </c>
      <c r="B9" s="2055"/>
      <c r="C9" s="2055"/>
      <c r="D9" s="196"/>
      <c r="E9" s="196"/>
      <c r="F9" s="196"/>
      <c r="G9" s="196"/>
      <c r="H9" s="196"/>
      <c r="I9" s="196"/>
      <c r="J9" s="196"/>
      <c r="K9" s="196"/>
      <c r="L9" s="196"/>
    </row>
    <row r="10" spans="1:12" x14ac:dyDescent="0.2">
      <c r="A10" s="1421" t="s">
        <v>2454</v>
      </c>
      <c r="B10" s="1504"/>
      <c r="C10" s="987"/>
      <c r="D10" s="987"/>
      <c r="E10" s="338"/>
      <c r="F10" s="987"/>
      <c r="G10" s="987"/>
      <c r="H10" s="987"/>
      <c r="I10" s="339"/>
      <c r="J10" s="986"/>
      <c r="K10" s="339"/>
      <c r="L10" s="986"/>
    </row>
    <row r="11" spans="1:12" x14ac:dyDescent="0.2">
      <c r="A11" s="1421" t="s">
        <v>2455</v>
      </c>
      <c r="B11" s="1504"/>
      <c r="C11" s="987"/>
      <c r="D11" s="987"/>
      <c r="E11" s="338"/>
      <c r="F11" s="987"/>
      <c r="G11" s="987"/>
      <c r="H11" s="987"/>
      <c r="I11" s="339"/>
      <c r="J11" s="986"/>
      <c r="K11" s="339"/>
      <c r="L11" s="986"/>
    </row>
    <row r="12" spans="1:12" x14ac:dyDescent="0.2">
      <c r="A12" s="1421" t="s">
        <v>2514</v>
      </c>
      <c r="B12" s="1504"/>
      <c r="C12" s="987"/>
      <c r="D12" s="987"/>
      <c r="E12" s="338"/>
      <c r="F12" s="987"/>
      <c r="G12" s="987"/>
      <c r="H12" s="987"/>
      <c r="I12" s="339"/>
      <c r="J12" s="986"/>
      <c r="K12" s="339"/>
      <c r="L12" s="986"/>
    </row>
    <row r="13" spans="1:12" x14ac:dyDescent="0.2">
      <c r="A13" s="1421" t="s">
        <v>2456</v>
      </c>
      <c r="B13" s="1504"/>
      <c r="C13" s="987"/>
      <c r="D13" s="987"/>
      <c r="E13" s="338"/>
      <c r="F13" s="987"/>
      <c r="G13" s="987"/>
      <c r="H13" s="987"/>
      <c r="I13" s="339"/>
      <c r="J13" s="986"/>
      <c r="K13" s="339"/>
      <c r="L13" s="986"/>
    </row>
    <row r="14" spans="1:12" x14ac:dyDescent="0.2">
      <c r="A14" s="1421" t="s">
        <v>2515</v>
      </c>
      <c r="B14" s="1504"/>
      <c r="C14" s="987"/>
      <c r="D14" s="987"/>
      <c r="E14" s="377"/>
      <c r="F14" s="987"/>
      <c r="G14" s="987"/>
      <c r="H14" s="987"/>
      <c r="I14" s="341"/>
      <c r="J14" s="986"/>
      <c r="K14" s="341"/>
      <c r="L14" s="986"/>
    </row>
    <row r="15" spans="1:12" x14ac:dyDescent="0.2">
      <c r="A15" s="1421" t="s">
        <v>2457</v>
      </c>
      <c r="B15" s="1504"/>
      <c r="C15" s="987"/>
      <c r="D15" s="987"/>
      <c r="E15" s="338"/>
      <c r="F15" s="987"/>
      <c r="G15" s="987"/>
      <c r="H15" s="987"/>
      <c r="I15" s="339"/>
      <c r="J15" s="986"/>
      <c r="K15" s="339"/>
      <c r="L15" s="986"/>
    </row>
    <row r="16" spans="1:12" x14ac:dyDescent="0.2">
      <c r="A16" s="1421" t="s">
        <v>2516</v>
      </c>
      <c r="B16" s="1504"/>
      <c r="C16" s="987"/>
      <c r="D16" s="987"/>
      <c r="E16" s="344"/>
      <c r="F16" s="987"/>
      <c r="G16" s="987"/>
      <c r="H16" s="987"/>
      <c r="I16" s="339"/>
      <c r="J16" s="986"/>
      <c r="K16" s="339"/>
      <c r="L16" s="986"/>
    </row>
    <row r="17" spans="1:12" x14ac:dyDescent="0.2">
      <c r="A17" s="1421" t="s">
        <v>2458</v>
      </c>
      <c r="B17" s="1504"/>
      <c r="C17" s="987"/>
      <c r="D17" s="987"/>
      <c r="E17" s="344"/>
      <c r="F17" s="987"/>
      <c r="G17" s="987"/>
      <c r="H17" s="987"/>
      <c r="I17" s="339"/>
      <c r="J17" s="986"/>
      <c r="K17" s="339"/>
      <c r="L17" s="986"/>
    </row>
    <row r="18" spans="1:12" x14ac:dyDescent="0.2">
      <c r="A18" s="1773" t="s">
        <v>4684</v>
      </c>
      <c r="B18" s="1504"/>
      <c r="C18" s="987"/>
      <c r="D18" s="987"/>
      <c r="E18" s="344"/>
      <c r="F18" s="987"/>
      <c r="G18" s="987"/>
      <c r="H18" s="987"/>
      <c r="I18" s="339"/>
      <c r="J18" s="986"/>
      <c r="K18" s="339"/>
      <c r="L18" s="986"/>
    </row>
    <row r="19" spans="1:12" x14ac:dyDescent="0.2">
      <c r="A19" s="1421" t="s">
        <v>2486</v>
      </c>
      <c r="B19" s="1504"/>
      <c r="C19" s="987"/>
      <c r="D19" s="987"/>
      <c r="E19" s="350"/>
      <c r="F19" s="987"/>
      <c r="G19" s="987"/>
      <c r="H19" s="987"/>
      <c r="I19" s="349"/>
      <c r="J19" s="986"/>
      <c r="K19" s="349"/>
      <c r="L19" s="986"/>
    </row>
    <row r="20" spans="1:12" x14ac:dyDescent="0.2">
      <c r="A20" s="1421" t="s">
        <v>2487</v>
      </c>
      <c r="B20" s="1504"/>
      <c r="C20" s="987"/>
      <c r="D20" s="987"/>
      <c r="E20" s="350"/>
      <c r="F20" s="987"/>
      <c r="G20" s="987"/>
      <c r="H20" s="987"/>
      <c r="I20" s="349"/>
      <c r="J20" s="986"/>
      <c r="K20" s="349"/>
      <c r="L20" s="986"/>
    </row>
    <row r="21" spans="1:12" x14ac:dyDescent="0.2">
      <c r="A21" s="1421" t="s">
        <v>2517</v>
      </c>
      <c r="B21" s="1504"/>
      <c r="C21" s="987"/>
      <c r="D21" s="987"/>
      <c r="E21" s="350"/>
      <c r="F21" s="987"/>
      <c r="G21" s="987"/>
      <c r="H21" s="987"/>
      <c r="I21" s="349"/>
      <c r="J21" s="986"/>
      <c r="K21" s="349"/>
      <c r="L21" s="986"/>
    </row>
    <row r="22" spans="1:12" x14ac:dyDescent="0.2">
      <c r="A22" s="1421" t="s">
        <v>2488</v>
      </c>
      <c r="B22" s="1504"/>
      <c r="C22" s="987"/>
      <c r="D22" s="987"/>
      <c r="E22" s="350"/>
      <c r="F22" s="987"/>
      <c r="G22" s="987"/>
      <c r="H22" s="987"/>
      <c r="I22" s="349"/>
      <c r="J22" s="986"/>
      <c r="K22" s="349"/>
      <c r="L22" s="986"/>
    </row>
    <row r="23" spans="1:12" x14ac:dyDescent="0.2">
      <c r="A23" s="1421" t="s">
        <v>2459</v>
      </c>
      <c r="B23" s="1504"/>
      <c r="C23" s="987"/>
      <c r="D23" s="987"/>
      <c r="E23" s="350"/>
      <c r="F23" s="987"/>
      <c r="G23" s="987"/>
      <c r="H23" s="987"/>
      <c r="I23" s="349"/>
      <c r="J23" s="986"/>
      <c r="K23" s="349"/>
      <c r="L23" s="986"/>
    </row>
    <row r="24" spans="1:12" x14ac:dyDescent="0.2">
      <c r="A24" s="1421" t="s">
        <v>2460</v>
      </c>
      <c r="B24" s="1504"/>
      <c r="C24" s="987"/>
      <c r="D24" s="987"/>
      <c r="E24" s="350"/>
      <c r="F24" s="987"/>
      <c r="G24" s="987"/>
      <c r="H24" s="987"/>
      <c r="I24" s="349"/>
      <c r="J24" s="986"/>
      <c r="K24" s="349"/>
      <c r="L24" s="986"/>
    </row>
    <row r="25" spans="1:12" x14ac:dyDescent="0.2">
      <c r="A25" s="1489" t="s">
        <v>2461</v>
      </c>
      <c r="B25" s="1511"/>
      <c r="C25" s="986"/>
      <c r="D25" s="986"/>
      <c r="E25" s="375"/>
      <c r="F25" s="1512"/>
      <c r="G25" s="1512"/>
      <c r="H25" s="986"/>
      <c r="I25" s="376"/>
      <c r="J25" s="986"/>
      <c r="K25" s="376"/>
      <c r="L25" s="986"/>
    </row>
    <row r="26" spans="1:12" ht="6" customHeight="1" x14ac:dyDescent="0.2">
      <c r="A26" s="2"/>
      <c r="B26" s="2"/>
      <c r="J26" s="8"/>
      <c r="L26" s="1" t="s">
        <v>2518</v>
      </c>
    </row>
    <row r="27" spans="1:12" x14ac:dyDescent="0.2">
      <c r="A27" s="88" t="s">
        <v>1875</v>
      </c>
      <c r="B27" s="23"/>
      <c r="J27" s="8"/>
    </row>
    <row r="28" spans="1:12" x14ac:dyDescent="0.2">
      <c r="A28" s="1421" t="s">
        <v>2454</v>
      </c>
      <c r="B28" s="987"/>
      <c r="C28" s="987"/>
      <c r="D28" s="987"/>
      <c r="E28" s="345"/>
      <c r="F28" s="987"/>
      <c r="G28" s="987"/>
      <c r="H28" s="987"/>
      <c r="I28" s="349"/>
      <c r="J28" s="986"/>
      <c r="K28" s="349"/>
      <c r="L28" s="986"/>
    </row>
    <row r="29" spans="1:12" x14ac:dyDescent="0.2">
      <c r="A29" s="1421" t="s">
        <v>2455</v>
      </c>
      <c r="B29" s="987"/>
      <c r="C29" s="987"/>
      <c r="D29" s="987"/>
      <c r="E29" s="345"/>
      <c r="F29" s="987"/>
      <c r="G29" s="987"/>
      <c r="H29" s="987"/>
      <c r="I29" s="349"/>
      <c r="J29" s="986"/>
      <c r="K29" s="349"/>
      <c r="L29" s="986"/>
    </row>
    <row r="30" spans="1:12" x14ac:dyDescent="0.2">
      <c r="A30" s="1421" t="s">
        <v>2514</v>
      </c>
      <c r="B30" s="987"/>
      <c r="C30" s="987"/>
      <c r="D30" s="987"/>
      <c r="E30" s="345"/>
      <c r="F30" s="987"/>
      <c r="G30" s="987"/>
      <c r="H30" s="987"/>
      <c r="I30" s="349"/>
      <c r="J30" s="986"/>
      <c r="K30" s="349"/>
      <c r="L30" s="986"/>
    </row>
    <row r="31" spans="1:12" x14ac:dyDescent="0.2">
      <c r="A31" s="1421" t="s">
        <v>2456</v>
      </c>
      <c r="B31" s="987"/>
      <c r="C31" s="987"/>
      <c r="D31" s="987"/>
      <c r="E31" s="345"/>
      <c r="F31" s="987"/>
      <c r="G31" s="987"/>
      <c r="H31" s="987"/>
      <c r="I31" s="349"/>
      <c r="J31" s="986"/>
      <c r="K31" s="349"/>
      <c r="L31" s="986"/>
    </row>
    <row r="32" spans="1:12" x14ac:dyDescent="0.2">
      <c r="A32" s="1421" t="s">
        <v>2515</v>
      </c>
      <c r="B32" s="987"/>
      <c r="C32" s="987"/>
      <c r="D32" s="987"/>
      <c r="E32" s="377"/>
      <c r="F32" s="987"/>
      <c r="G32" s="987"/>
      <c r="H32" s="987"/>
      <c r="I32" s="341"/>
      <c r="J32" s="986"/>
      <c r="K32" s="341"/>
      <c r="L32" s="986"/>
    </row>
    <row r="33" spans="1:12" x14ac:dyDescent="0.2">
      <c r="A33" s="1421" t="s">
        <v>2457</v>
      </c>
      <c r="B33" s="987"/>
      <c r="C33" s="987"/>
      <c r="D33" s="987"/>
      <c r="E33" s="345"/>
      <c r="F33" s="987"/>
      <c r="G33" s="987"/>
      <c r="H33" s="987"/>
      <c r="I33" s="349"/>
      <c r="J33" s="986"/>
      <c r="K33" s="349"/>
      <c r="L33" s="986"/>
    </row>
    <row r="34" spans="1:12" x14ac:dyDescent="0.2">
      <c r="A34" s="1421" t="s">
        <v>2516</v>
      </c>
      <c r="B34" s="987"/>
      <c r="C34" s="987"/>
      <c r="D34" s="987"/>
      <c r="E34" s="350"/>
      <c r="F34" s="987"/>
      <c r="G34" s="987"/>
      <c r="H34" s="987"/>
      <c r="I34" s="349"/>
      <c r="J34" s="986"/>
      <c r="K34" s="349"/>
      <c r="L34" s="986"/>
    </row>
    <row r="35" spans="1:12" x14ac:dyDescent="0.2">
      <c r="A35" s="1421" t="s">
        <v>2458</v>
      </c>
      <c r="B35" s="987"/>
      <c r="C35" s="987"/>
      <c r="D35" s="987"/>
      <c r="E35" s="350"/>
      <c r="F35" s="987"/>
      <c r="G35" s="987"/>
      <c r="H35" s="987"/>
      <c r="I35" s="349"/>
      <c r="J35" s="986"/>
      <c r="K35" s="349"/>
      <c r="L35" s="986"/>
    </row>
    <row r="36" spans="1:12" x14ac:dyDescent="0.2">
      <c r="A36" s="1773" t="s">
        <v>4684</v>
      </c>
      <c r="B36" s="987"/>
      <c r="C36" s="987"/>
      <c r="D36" s="987"/>
      <c r="E36" s="350"/>
      <c r="F36" s="987"/>
      <c r="G36" s="987"/>
      <c r="H36" s="987"/>
      <c r="I36" s="349"/>
      <c r="J36" s="986"/>
      <c r="K36" s="349"/>
      <c r="L36" s="986"/>
    </row>
    <row r="37" spans="1:12" x14ac:dyDescent="0.2">
      <c r="A37" s="1421" t="s">
        <v>2486</v>
      </c>
      <c r="B37" s="1504"/>
      <c r="C37" s="987"/>
      <c r="D37" s="987"/>
      <c r="E37" s="350"/>
      <c r="F37" s="987"/>
      <c r="G37" s="987"/>
      <c r="H37" s="987"/>
      <c r="I37" s="349"/>
      <c r="J37" s="986"/>
      <c r="K37" s="349"/>
      <c r="L37" s="986"/>
    </row>
    <row r="38" spans="1:12" x14ac:dyDescent="0.2">
      <c r="A38" s="1421" t="s">
        <v>2487</v>
      </c>
      <c r="B38" s="1504"/>
      <c r="C38" s="987"/>
      <c r="D38" s="987"/>
      <c r="E38" s="350"/>
      <c r="F38" s="987"/>
      <c r="G38" s="987"/>
      <c r="H38" s="987"/>
      <c r="I38" s="349"/>
      <c r="J38" s="986"/>
      <c r="K38" s="349"/>
      <c r="L38" s="986"/>
    </row>
    <row r="39" spans="1:12" x14ac:dyDescent="0.2">
      <c r="A39" s="1421" t="s">
        <v>2517</v>
      </c>
      <c r="B39" s="1504"/>
      <c r="C39" s="987"/>
      <c r="D39" s="987"/>
      <c r="E39" s="350"/>
      <c r="F39" s="987"/>
      <c r="G39" s="987"/>
      <c r="H39" s="987"/>
      <c r="I39" s="349"/>
      <c r="J39" s="986"/>
      <c r="K39" s="349"/>
      <c r="L39" s="986"/>
    </row>
    <row r="40" spans="1:12" x14ac:dyDescent="0.2">
      <c r="A40" s="1421" t="s">
        <v>2488</v>
      </c>
      <c r="B40" s="1504"/>
      <c r="C40" s="987"/>
      <c r="D40" s="987"/>
      <c r="E40" s="350"/>
      <c r="F40" s="987"/>
      <c r="G40" s="987"/>
      <c r="H40" s="987"/>
      <c r="I40" s="349"/>
      <c r="J40" s="986"/>
      <c r="K40" s="349"/>
      <c r="L40" s="986"/>
    </row>
    <row r="41" spans="1:12" x14ac:dyDescent="0.2">
      <c r="A41" s="1421" t="s">
        <v>2459</v>
      </c>
      <c r="B41" s="987"/>
      <c r="C41" s="987"/>
      <c r="D41" s="987"/>
      <c r="E41" s="350"/>
      <c r="F41" s="987"/>
      <c r="G41" s="987"/>
      <c r="H41" s="987"/>
      <c r="I41" s="349"/>
      <c r="J41" s="986"/>
      <c r="K41" s="349"/>
      <c r="L41" s="986"/>
    </row>
    <row r="42" spans="1:12" x14ac:dyDescent="0.2">
      <c r="A42" s="1421" t="s">
        <v>2460</v>
      </c>
      <c r="B42" s="987"/>
      <c r="C42" s="987"/>
      <c r="D42" s="987"/>
      <c r="E42" s="350"/>
      <c r="F42" s="987"/>
      <c r="G42" s="987"/>
      <c r="H42" s="987"/>
      <c r="I42" s="349"/>
      <c r="J42" s="986"/>
      <c r="K42" s="349"/>
      <c r="L42" s="986"/>
    </row>
    <row r="43" spans="1:12" x14ac:dyDescent="0.2">
      <c r="A43" s="1489" t="s">
        <v>2461</v>
      </c>
      <c r="B43" s="986"/>
      <c r="C43" s="986"/>
      <c r="D43" s="986"/>
      <c r="E43" s="375"/>
      <c r="F43" s="1512"/>
      <c r="G43" s="1512"/>
      <c r="H43" s="986"/>
      <c r="I43" s="376"/>
      <c r="J43" s="986"/>
      <c r="K43" s="376"/>
      <c r="L43" s="986"/>
    </row>
    <row r="44" spans="1:12" ht="6" customHeight="1" x14ac:dyDescent="0.2"/>
    <row r="45" spans="1:12" x14ac:dyDescent="0.2">
      <c r="A45" s="88" t="s">
        <v>1876</v>
      </c>
      <c r="B45" s="23"/>
    </row>
    <row r="46" spans="1:12" x14ac:dyDescent="0.2">
      <c r="A46" s="1421" t="s">
        <v>2462</v>
      </c>
      <c r="B46" s="1504"/>
      <c r="C46" s="1502"/>
      <c r="D46" s="1503"/>
      <c r="E46" s="345"/>
      <c r="F46" s="1488"/>
      <c r="G46" s="987"/>
      <c r="H46" s="1488"/>
      <c r="I46" s="349"/>
      <c r="J46" s="986"/>
      <c r="K46" s="349"/>
      <c r="L46" s="986"/>
    </row>
    <row r="47" spans="1:12" x14ac:dyDescent="0.2">
      <c r="A47" s="1421" t="s">
        <v>2454</v>
      </c>
      <c r="B47" s="1504"/>
      <c r="C47" s="987"/>
      <c r="D47" s="987"/>
      <c r="E47" s="345"/>
      <c r="F47" s="987"/>
      <c r="G47" s="987"/>
      <c r="H47" s="987"/>
      <c r="I47" s="349"/>
      <c r="J47" s="986"/>
      <c r="K47" s="349"/>
      <c r="L47" s="986"/>
    </row>
    <row r="48" spans="1:12" x14ac:dyDescent="0.2">
      <c r="A48" s="1421" t="s">
        <v>2455</v>
      </c>
      <c r="B48" s="1504"/>
      <c r="C48" s="987"/>
      <c r="D48" s="987"/>
      <c r="E48" s="345"/>
      <c r="F48" s="987"/>
      <c r="G48" s="987"/>
      <c r="H48" s="987"/>
      <c r="I48" s="349"/>
      <c r="J48" s="986"/>
      <c r="K48" s="349"/>
      <c r="L48" s="986"/>
    </row>
    <row r="49" spans="1:12" x14ac:dyDescent="0.2">
      <c r="A49" s="1421" t="s">
        <v>2514</v>
      </c>
      <c r="B49" s="1504"/>
      <c r="C49" s="987"/>
      <c r="D49" s="987"/>
      <c r="E49" s="345"/>
      <c r="F49" s="987"/>
      <c r="G49" s="987"/>
      <c r="H49" s="987"/>
      <c r="I49" s="349"/>
      <c r="J49" s="986"/>
      <c r="K49" s="349"/>
      <c r="L49" s="986"/>
    </row>
    <row r="50" spans="1:12" x14ac:dyDescent="0.2">
      <c r="A50" s="1421" t="s">
        <v>2456</v>
      </c>
      <c r="B50" s="1504"/>
      <c r="C50" s="987"/>
      <c r="D50" s="987"/>
      <c r="E50" s="345"/>
      <c r="F50" s="987"/>
      <c r="G50" s="987"/>
      <c r="H50" s="987"/>
      <c r="I50" s="349"/>
      <c r="J50" s="986"/>
      <c r="K50" s="349"/>
      <c r="L50" s="986"/>
    </row>
    <row r="51" spans="1:12" x14ac:dyDescent="0.2">
      <c r="A51" s="1421" t="s">
        <v>2515</v>
      </c>
      <c r="B51" s="1504"/>
      <c r="C51" s="987"/>
      <c r="D51" s="987"/>
      <c r="E51" s="377"/>
      <c r="F51" s="987"/>
      <c r="G51" s="987"/>
      <c r="H51" s="987"/>
      <c r="I51" s="341"/>
      <c r="J51" s="986"/>
      <c r="K51" s="341"/>
      <c r="L51" s="986"/>
    </row>
    <row r="52" spans="1:12" x14ac:dyDescent="0.2">
      <c r="A52" s="1421" t="s">
        <v>2457</v>
      </c>
      <c r="B52" s="1504"/>
      <c r="C52" s="987"/>
      <c r="D52" s="987"/>
      <c r="E52" s="345"/>
      <c r="F52" s="987"/>
      <c r="G52" s="987"/>
      <c r="H52" s="987"/>
      <c r="I52" s="349"/>
      <c r="J52" s="986"/>
      <c r="K52" s="349"/>
      <c r="L52" s="986"/>
    </row>
    <row r="53" spans="1:12" x14ac:dyDescent="0.2">
      <c r="A53" s="1421" t="s">
        <v>2516</v>
      </c>
      <c r="B53" s="1504"/>
      <c r="C53" s="987"/>
      <c r="D53" s="987"/>
      <c r="E53" s="350"/>
      <c r="F53" s="987"/>
      <c r="G53" s="987"/>
      <c r="H53" s="987"/>
      <c r="I53" s="349"/>
      <c r="J53" s="986"/>
      <c r="K53" s="349"/>
      <c r="L53" s="986"/>
    </row>
    <row r="54" spans="1:12" x14ac:dyDescent="0.2">
      <c r="A54" s="1421" t="s">
        <v>2458</v>
      </c>
      <c r="B54" s="1504"/>
      <c r="C54" s="987"/>
      <c r="D54" s="987"/>
      <c r="E54" s="350"/>
      <c r="F54" s="987"/>
      <c r="G54" s="987"/>
      <c r="H54" s="987"/>
      <c r="I54" s="349"/>
      <c r="J54" s="986"/>
      <c r="K54" s="349"/>
      <c r="L54" s="986"/>
    </row>
    <row r="55" spans="1:12" x14ac:dyDescent="0.2">
      <c r="A55" s="1773" t="s">
        <v>4684</v>
      </c>
      <c r="B55" s="1504"/>
      <c r="C55" s="987"/>
      <c r="D55" s="987"/>
      <c r="E55" s="350"/>
      <c r="F55" s="987"/>
      <c r="G55" s="987"/>
      <c r="H55" s="987"/>
      <c r="I55" s="349"/>
      <c r="J55" s="986"/>
      <c r="K55" s="349"/>
      <c r="L55" s="986"/>
    </row>
    <row r="56" spans="1:12" x14ac:dyDescent="0.2">
      <c r="A56" s="1421" t="s">
        <v>2486</v>
      </c>
      <c r="B56" s="1504"/>
      <c r="C56" s="987"/>
      <c r="D56" s="987"/>
      <c r="E56" s="350"/>
      <c r="F56" s="987"/>
      <c r="G56" s="987"/>
      <c r="H56" s="987"/>
      <c r="I56" s="349"/>
      <c r="J56" s="986"/>
      <c r="K56" s="349"/>
      <c r="L56" s="986"/>
    </row>
    <row r="57" spans="1:12" x14ac:dyDescent="0.2">
      <c r="A57" s="1421" t="s">
        <v>2487</v>
      </c>
      <c r="B57" s="1504"/>
      <c r="C57" s="987"/>
      <c r="D57" s="987"/>
      <c r="E57" s="350"/>
      <c r="F57" s="987"/>
      <c r="G57" s="987"/>
      <c r="H57" s="987"/>
      <c r="I57" s="349"/>
      <c r="J57" s="986"/>
      <c r="K57" s="349"/>
      <c r="L57" s="986"/>
    </row>
    <row r="58" spans="1:12" x14ac:dyDescent="0.2">
      <c r="A58" s="1421" t="s">
        <v>2517</v>
      </c>
      <c r="B58" s="1504"/>
      <c r="C58" s="987"/>
      <c r="D58" s="987"/>
      <c r="E58" s="350"/>
      <c r="F58" s="987"/>
      <c r="G58" s="987"/>
      <c r="H58" s="987"/>
      <c r="I58" s="349"/>
      <c r="J58" s="986"/>
      <c r="K58" s="349"/>
      <c r="L58" s="986"/>
    </row>
    <row r="59" spans="1:12" x14ac:dyDescent="0.2">
      <c r="A59" s="1421" t="s">
        <v>2488</v>
      </c>
      <c r="B59" s="1504"/>
      <c r="C59" s="987"/>
      <c r="D59" s="987"/>
      <c r="E59" s="350"/>
      <c r="F59" s="987"/>
      <c r="G59" s="987"/>
      <c r="H59" s="987"/>
      <c r="I59" s="349"/>
      <c r="J59" s="986"/>
      <c r="K59" s="349"/>
      <c r="L59" s="986"/>
    </row>
    <row r="60" spans="1:12" x14ac:dyDescent="0.2">
      <c r="A60" s="1421" t="s">
        <v>2459</v>
      </c>
      <c r="B60" s="1504"/>
      <c r="C60" s="987"/>
      <c r="D60" s="987"/>
      <c r="E60" s="350"/>
      <c r="F60" s="987"/>
      <c r="G60" s="987"/>
      <c r="H60" s="987"/>
      <c r="I60" s="349"/>
      <c r="J60" s="986"/>
      <c r="K60" s="349"/>
      <c r="L60" s="986"/>
    </row>
    <row r="61" spans="1:12" x14ac:dyDescent="0.2">
      <c r="A61" s="1421" t="s">
        <v>2460</v>
      </c>
      <c r="B61" s="1504"/>
      <c r="C61" s="987"/>
      <c r="D61" s="987"/>
      <c r="E61" s="350"/>
      <c r="F61" s="987"/>
      <c r="G61" s="987"/>
      <c r="H61" s="987"/>
      <c r="I61" s="349"/>
      <c r="J61" s="986"/>
      <c r="K61" s="349"/>
      <c r="L61" s="986"/>
    </row>
    <row r="62" spans="1:12" x14ac:dyDescent="0.2">
      <c r="A62" s="1489" t="s">
        <v>2461</v>
      </c>
      <c r="B62" s="1511"/>
      <c r="C62" s="986"/>
      <c r="D62" s="986"/>
      <c r="E62" s="375"/>
      <c r="F62" s="1512"/>
      <c r="G62" s="1512"/>
      <c r="H62" s="986"/>
      <c r="I62" s="376"/>
      <c r="J62" s="986"/>
      <c r="K62" s="376"/>
      <c r="L62" s="986"/>
    </row>
    <row r="63" spans="1:12" ht="6" customHeight="1" x14ac:dyDescent="0.2"/>
    <row r="64" spans="1:12" x14ac:dyDescent="0.2">
      <c r="A64" s="381" t="s">
        <v>1877</v>
      </c>
      <c r="B64" s="381"/>
      <c r="C64" s="381"/>
    </row>
    <row r="65" spans="1:12" x14ac:dyDescent="0.2">
      <c r="A65" s="1421" t="s">
        <v>2454</v>
      </c>
      <c r="B65" s="987"/>
      <c r="C65" s="987"/>
      <c r="D65" s="987"/>
      <c r="E65" s="345"/>
      <c r="F65" s="987"/>
      <c r="G65" s="987"/>
      <c r="H65" s="987"/>
      <c r="I65" s="349"/>
      <c r="J65" s="986"/>
      <c r="K65" s="349"/>
      <c r="L65" s="986"/>
    </row>
    <row r="66" spans="1:12" x14ac:dyDescent="0.2">
      <c r="A66" s="1421" t="s">
        <v>2455</v>
      </c>
      <c r="B66" s="987"/>
      <c r="C66" s="987"/>
      <c r="D66" s="987"/>
      <c r="E66" s="345"/>
      <c r="F66" s="987"/>
      <c r="G66" s="987"/>
      <c r="H66" s="987"/>
      <c r="I66" s="349"/>
      <c r="J66" s="986"/>
      <c r="K66" s="349"/>
      <c r="L66" s="986"/>
    </row>
    <row r="67" spans="1:12" x14ac:dyDescent="0.2">
      <c r="A67" s="1421" t="s">
        <v>2514</v>
      </c>
      <c r="B67" s="987"/>
      <c r="C67" s="987"/>
      <c r="D67" s="987"/>
      <c r="E67" s="345"/>
      <c r="F67" s="987"/>
      <c r="G67" s="987"/>
      <c r="H67" s="987"/>
      <c r="I67" s="349"/>
      <c r="J67" s="986"/>
      <c r="K67" s="349"/>
      <c r="L67" s="986"/>
    </row>
    <row r="68" spans="1:12" x14ac:dyDescent="0.2">
      <c r="A68" s="1421" t="s">
        <v>2456</v>
      </c>
      <c r="B68" s="987"/>
      <c r="C68" s="987"/>
      <c r="D68" s="987"/>
      <c r="E68" s="345"/>
      <c r="F68" s="987"/>
      <c r="G68" s="987"/>
      <c r="H68" s="987"/>
      <c r="I68" s="349"/>
      <c r="J68" s="986"/>
      <c r="K68" s="349"/>
      <c r="L68" s="986"/>
    </row>
    <row r="69" spans="1:12" x14ac:dyDescent="0.2">
      <c r="A69" s="1421" t="s">
        <v>2515</v>
      </c>
      <c r="B69" s="987"/>
      <c r="C69" s="987"/>
      <c r="D69" s="987"/>
      <c r="E69" s="377"/>
      <c r="F69" s="987"/>
      <c r="G69" s="987"/>
      <c r="H69" s="987"/>
      <c r="I69" s="341"/>
      <c r="J69" s="986"/>
      <c r="K69" s="341"/>
      <c r="L69" s="986"/>
    </row>
    <row r="70" spans="1:12" x14ac:dyDescent="0.2">
      <c r="A70" s="1421" t="s">
        <v>2457</v>
      </c>
      <c r="B70" s="987"/>
      <c r="C70" s="987"/>
      <c r="D70" s="987"/>
      <c r="E70" s="345"/>
      <c r="F70" s="987"/>
      <c r="G70" s="987"/>
      <c r="H70" s="987"/>
      <c r="I70" s="349"/>
      <c r="J70" s="986"/>
      <c r="K70" s="349"/>
      <c r="L70" s="986"/>
    </row>
    <row r="71" spans="1:12" x14ac:dyDescent="0.2">
      <c r="A71" s="1421" t="s">
        <v>2516</v>
      </c>
      <c r="B71" s="1013"/>
      <c r="C71" s="1013"/>
      <c r="D71" s="1013"/>
      <c r="E71" s="360"/>
      <c r="F71" s="1013"/>
      <c r="G71" s="1013"/>
      <c r="H71" s="1013"/>
      <c r="I71" s="361"/>
      <c r="J71" s="1014"/>
      <c r="K71" s="361"/>
      <c r="L71" s="1014"/>
    </row>
    <row r="72" spans="1:12" x14ac:dyDescent="0.2">
      <c r="A72" s="1421" t="s">
        <v>2458</v>
      </c>
      <c r="B72" s="1013"/>
      <c r="C72" s="1013"/>
      <c r="D72" s="1013"/>
      <c r="E72" s="360"/>
      <c r="F72" s="1013"/>
      <c r="G72" s="1013"/>
      <c r="H72" s="1013"/>
      <c r="I72" s="361"/>
      <c r="J72" s="1014"/>
      <c r="K72" s="361"/>
      <c r="L72" s="1014"/>
    </row>
    <row r="73" spans="1:12" x14ac:dyDescent="0.2">
      <c r="A73" s="1773" t="s">
        <v>4684</v>
      </c>
      <c r="B73" s="1013"/>
      <c r="C73" s="1013"/>
      <c r="D73" s="1013"/>
      <c r="E73" s="360"/>
      <c r="F73" s="1013"/>
      <c r="G73" s="1013"/>
      <c r="H73" s="1013"/>
      <c r="I73" s="361"/>
      <c r="J73" s="1014"/>
      <c r="K73" s="361"/>
      <c r="L73" s="1014"/>
    </row>
    <row r="74" spans="1:12" x14ac:dyDescent="0.2">
      <c r="A74" s="1421" t="s">
        <v>2486</v>
      </c>
      <c r="B74" s="1504"/>
      <c r="C74" s="987"/>
      <c r="D74" s="987"/>
      <c r="E74" s="350"/>
      <c r="F74" s="987"/>
      <c r="G74" s="987"/>
      <c r="H74" s="987"/>
      <c r="I74" s="349"/>
      <c r="J74" s="986"/>
      <c r="K74" s="349"/>
      <c r="L74" s="986"/>
    </row>
    <row r="75" spans="1:12" x14ac:dyDescent="0.2">
      <c r="A75" s="1421" t="s">
        <v>2487</v>
      </c>
      <c r="B75" s="1504"/>
      <c r="C75" s="987"/>
      <c r="D75" s="987"/>
      <c r="E75" s="350"/>
      <c r="F75" s="987"/>
      <c r="G75" s="987"/>
      <c r="H75" s="987"/>
      <c r="I75" s="349"/>
      <c r="J75" s="986"/>
      <c r="K75" s="349"/>
      <c r="L75" s="986"/>
    </row>
    <row r="76" spans="1:12" x14ac:dyDescent="0.2">
      <c r="A76" s="1421" t="s">
        <v>2517</v>
      </c>
      <c r="B76" s="1504"/>
      <c r="C76" s="987"/>
      <c r="D76" s="987"/>
      <c r="E76" s="350"/>
      <c r="F76" s="987"/>
      <c r="G76" s="987"/>
      <c r="H76" s="987"/>
      <c r="I76" s="349"/>
      <c r="J76" s="986"/>
      <c r="K76" s="349"/>
      <c r="L76" s="986"/>
    </row>
    <row r="77" spans="1:12" x14ac:dyDescent="0.2">
      <c r="A77" s="1421" t="s">
        <v>2488</v>
      </c>
      <c r="B77" s="1504"/>
      <c r="C77" s="987"/>
      <c r="D77" s="987"/>
      <c r="E77" s="350"/>
      <c r="F77" s="987"/>
      <c r="G77" s="987"/>
      <c r="H77" s="987"/>
      <c r="I77" s="349"/>
      <c r="J77" s="986"/>
      <c r="K77" s="349"/>
      <c r="L77" s="986"/>
    </row>
    <row r="78" spans="1:12" x14ac:dyDescent="0.2">
      <c r="A78" s="1421" t="s">
        <v>2459</v>
      </c>
      <c r="B78" s="1013"/>
      <c r="C78" s="1013"/>
      <c r="D78" s="1013"/>
      <c r="E78" s="360"/>
      <c r="F78" s="1013"/>
      <c r="G78" s="1013"/>
      <c r="H78" s="1013"/>
      <c r="I78" s="361"/>
      <c r="J78" s="1014"/>
      <c r="K78" s="361"/>
      <c r="L78" s="1014"/>
    </row>
    <row r="79" spans="1:12" x14ac:dyDescent="0.2">
      <c r="A79" s="1421" t="s">
        <v>2460</v>
      </c>
      <c r="B79" s="1013"/>
      <c r="C79" s="1013"/>
      <c r="D79" s="1013"/>
      <c r="E79" s="360"/>
      <c r="F79" s="1013"/>
      <c r="G79" s="1013"/>
      <c r="H79" s="1013"/>
      <c r="I79" s="361"/>
      <c r="J79" s="1014"/>
      <c r="K79" s="361"/>
      <c r="L79" s="1014"/>
    </row>
    <row r="80" spans="1:12" x14ac:dyDescent="0.2">
      <c r="A80" s="1489" t="s">
        <v>2461</v>
      </c>
      <c r="B80" s="986"/>
      <c r="C80" s="986"/>
      <c r="D80" s="986"/>
      <c r="E80" s="375"/>
      <c r="F80" s="1512"/>
      <c r="G80" s="1512"/>
      <c r="H80" s="986"/>
      <c r="I80" s="376"/>
      <c r="J80" s="986"/>
      <c r="K80" s="376"/>
      <c r="L80" s="986"/>
    </row>
    <row r="81" spans="1:12" ht="6" customHeight="1" x14ac:dyDescent="0.2"/>
    <row r="82" spans="1:12" x14ac:dyDescent="0.2">
      <c r="A82" s="23" t="s">
        <v>1878</v>
      </c>
      <c r="B82" s="23"/>
    </row>
    <row r="83" spans="1:12" x14ac:dyDescent="0.2">
      <c r="A83" s="1421" t="s">
        <v>2454</v>
      </c>
      <c r="B83" s="987"/>
      <c r="C83" s="987"/>
      <c r="D83" s="987"/>
      <c r="E83" s="345"/>
      <c r="F83" s="987"/>
      <c r="G83" s="987"/>
      <c r="H83" s="987"/>
      <c r="I83" s="349"/>
      <c r="J83" s="986"/>
      <c r="K83" s="349"/>
      <c r="L83" s="986"/>
    </row>
    <row r="84" spans="1:12" x14ac:dyDescent="0.2">
      <c r="A84" s="1421" t="s">
        <v>2455</v>
      </c>
      <c r="B84" s="987"/>
      <c r="C84" s="987"/>
      <c r="D84" s="987"/>
      <c r="E84" s="345"/>
      <c r="F84" s="987"/>
      <c r="G84" s="987"/>
      <c r="H84" s="987"/>
      <c r="I84" s="349"/>
      <c r="J84" s="986"/>
      <c r="K84" s="349"/>
      <c r="L84" s="986"/>
    </row>
    <row r="85" spans="1:12" x14ac:dyDescent="0.2">
      <c r="A85" s="1421" t="s">
        <v>2514</v>
      </c>
      <c r="B85" s="987"/>
      <c r="C85" s="987"/>
      <c r="D85" s="987"/>
      <c r="E85" s="345"/>
      <c r="F85" s="987"/>
      <c r="G85" s="987"/>
      <c r="H85" s="987"/>
      <c r="I85" s="349"/>
      <c r="J85" s="986"/>
      <c r="K85" s="349"/>
      <c r="L85" s="986"/>
    </row>
    <row r="86" spans="1:12" x14ac:dyDescent="0.2">
      <c r="A86" s="1421" t="s">
        <v>2456</v>
      </c>
      <c r="B86" s="987"/>
      <c r="C86" s="987"/>
      <c r="D86" s="987"/>
      <c r="E86" s="345"/>
      <c r="F86" s="987"/>
      <c r="G86" s="987"/>
      <c r="H86" s="987"/>
      <c r="I86" s="349"/>
      <c r="J86" s="986"/>
      <c r="K86" s="349"/>
      <c r="L86" s="986"/>
    </row>
    <row r="87" spans="1:12" x14ac:dyDescent="0.2">
      <c r="A87" s="1421" t="s">
        <v>2515</v>
      </c>
      <c r="B87" s="987"/>
      <c r="C87" s="987"/>
      <c r="D87" s="987"/>
      <c r="E87" s="377"/>
      <c r="F87" s="987"/>
      <c r="G87" s="987"/>
      <c r="H87" s="987"/>
      <c r="I87" s="341"/>
      <c r="J87" s="986"/>
      <c r="K87" s="341"/>
      <c r="L87" s="986"/>
    </row>
    <row r="88" spans="1:12" x14ac:dyDescent="0.2">
      <c r="A88" s="1421" t="s">
        <v>2457</v>
      </c>
      <c r="B88" s="987"/>
      <c r="C88" s="987"/>
      <c r="D88" s="987"/>
      <c r="E88" s="345"/>
      <c r="F88" s="987"/>
      <c r="G88" s="987"/>
      <c r="H88" s="987"/>
      <c r="I88" s="349"/>
      <c r="J88" s="986"/>
      <c r="K88" s="349"/>
      <c r="L88" s="986"/>
    </row>
    <row r="89" spans="1:12" x14ac:dyDescent="0.2">
      <c r="A89" s="1421" t="s">
        <v>2516</v>
      </c>
      <c r="B89" s="1013"/>
      <c r="C89" s="1013"/>
      <c r="D89" s="1013"/>
      <c r="E89" s="360"/>
      <c r="F89" s="1013"/>
      <c r="G89" s="1013"/>
      <c r="H89" s="1013"/>
      <c r="I89" s="361"/>
      <c r="J89" s="1014"/>
      <c r="K89" s="361"/>
      <c r="L89" s="1014"/>
    </row>
    <row r="90" spans="1:12" x14ac:dyDescent="0.2">
      <c r="A90" s="1421" t="s">
        <v>2458</v>
      </c>
      <c r="B90" s="1013"/>
      <c r="C90" s="1013"/>
      <c r="D90" s="1013"/>
      <c r="E90" s="360"/>
      <c r="F90" s="1013"/>
      <c r="G90" s="1013"/>
      <c r="H90" s="1013"/>
      <c r="I90" s="361"/>
      <c r="J90" s="1014"/>
      <c r="K90" s="361"/>
      <c r="L90" s="1014"/>
    </row>
    <row r="91" spans="1:12" x14ac:dyDescent="0.2">
      <c r="A91" s="1773" t="s">
        <v>4684</v>
      </c>
      <c r="B91" s="1013"/>
      <c r="C91" s="1013"/>
      <c r="D91" s="1013"/>
      <c r="E91" s="360"/>
      <c r="F91" s="1013"/>
      <c r="G91" s="1013"/>
      <c r="H91" s="1013"/>
      <c r="I91" s="361"/>
      <c r="J91" s="1014"/>
      <c r="K91" s="361"/>
      <c r="L91" s="1014"/>
    </row>
    <row r="92" spans="1:12" x14ac:dyDescent="0.2">
      <c r="A92" s="1421" t="s">
        <v>2486</v>
      </c>
      <c r="B92" s="1504"/>
      <c r="C92" s="987"/>
      <c r="D92" s="987"/>
      <c r="E92" s="350"/>
      <c r="F92" s="987"/>
      <c r="G92" s="987"/>
      <c r="H92" s="987"/>
      <c r="I92" s="349"/>
      <c r="J92" s="986"/>
      <c r="K92" s="349"/>
      <c r="L92" s="986"/>
    </row>
    <row r="93" spans="1:12" x14ac:dyDescent="0.2">
      <c r="A93" s="1421" t="s">
        <v>2487</v>
      </c>
      <c r="B93" s="1504"/>
      <c r="C93" s="987"/>
      <c r="D93" s="987"/>
      <c r="E93" s="350"/>
      <c r="F93" s="987"/>
      <c r="G93" s="987"/>
      <c r="H93" s="987"/>
      <c r="I93" s="349"/>
      <c r="J93" s="986"/>
      <c r="K93" s="349"/>
      <c r="L93" s="986"/>
    </row>
    <row r="94" spans="1:12" x14ac:dyDescent="0.2">
      <c r="A94" s="1421" t="s">
        <v>2517</v>
      </c>
      <c r="B94" s="1504"/>
      <c r="C94" s="987"/>
      <c r="D94" s="987"/>
      <c r="E94" s="350"/>
      <c r="F94" s="987"/>
      <c r="G94" s="987"/>
      <c r="H94" s="987"/>
      <c r="I94" s="349"/>
      <c r="J94" s="986"/>
      <c r="K94" s="349"/>
      <c r="L94" s="986"/>
    </row>
    <row r="95" spans="1:12" x14ac:dyDescent="0.2">
      <c r="A95" s="1421" t="s">
        <v>2488</v>
      </c>
      <c r="B95" s="1504"/>
      <c r="C95" s="987"/>
      <c r="D95" s="987"/>
      <c r="E95" s="350"/>
      <c r="F95" s="987"/>
      <c r="G95" s="987"/>
      <c r="H95" s="987"/>
      <c r="I95" s="349"/>
      <c r="J95" s="986"/>
      <c r="K95" s="349"/>
      <c r="L95" s="986"/>
    </row>
    <row r="96" spans="1:12" x14ac:dyDescent="0.2">
      <c r="A96" s="1421" t="s">
        <v>2459</v>
      </c>
      <c r="B96" s="1013"/>
      <c r="C96" s="1013"/>
      <c r="D96" s="1013"/>
      <c r="E96" s="360"/>
      <c r="F96" s="1013"/>
      <c r="G96" s="1013"/>
      <c r="H96" s="1013"/>
      <c r="I96" s="361"/>
      <c r="J96" s="1014"/>
      <c r="K96" s="361"/>
      <c r="L96" s="1014"/>
    </row>
    <row r="97" spans="1:12" x14ac:dyDescent="0.2">
      <c r="A97" s="1421" t="s">
        <v>2460</v>
      </c>
      <c r="B97" s="1013"/>
      <c r="C97" s="1013"/>
      <c r="D97" s="1013"/>
      <c r="E97" s="360"/>
      <c r="F97" s="1013"/>
      <c r="G97" s="1013"/>
      <c r="H97" s="1013"/>
      <c r="I97" s="361"/>
      <c r="J97" s="1014"/>
      <c r="K97" s="361"/>
      <c r="L97" s="1014"/>
    </row>
    <row r="98" spans="1:12" x14ac:dyDescent="0.2">
      <c r="A98" s="1489" t="s">
        <v>2461</v>
      </c>
      <c r="B98" s="986"/>
      <c r="C98" s="986"/>
      <c r="D98" s="986"/>
      <c r="E98" s="375"/>
      <c r="F98" s="1491"/>
      <c r="G98" s="1491"/>
      <c r="H98" s="986"/>
      <c r="I98" s="376"/>
      <c r="J98" s="986"/>
      <c r="K98" s="376"/>
      <c r="L98" s="986"/>
    </row>
    <row r="99" spans="1:12" x14ac:dyDescent="0.2">
      <c r="A99" s="2"/>
      <c r="B99" s="353"/>
      <c r="C99" s="353"/>
      <c r="D99" s="353"/>
      <c r="E99" s="375"/>
      <c r="F99" s="354"/>
      <c r="G99" s="354"/>
      <c r="H99" s="353"/>
      <c r="I99" s="376"/>
      <c r="J99" s="353"/>
      <c r="K99" s="376"/>
      <c r="L99" s="353"/>
    </row>
    <row r="100" spans="1:12" x14ac:dyDescent="0.2">
      <c r="A100" s="355" t="s">
        <v>811</v>
      </c>
      <c r="B100" s="353"/>
      <c r="C100" s="986"/>
      <c r="D100" s="986"/>
      <c r="E100" s="375"/>
      <c r="F100" s="354"/>
      <c r="G100" s="354"/>
      <c r="H100" s="353"/>
      <c r="I100" s="376"/>
      <c r="J100" s="1768"/>
      <c r="K100" s="376"/>
      <c r="L100" s="986"/>
    </row>
    <row r="101" spans="1:12" x14ac:dyDescent="0.2">
      <c r="A101" s="2"/>
      <c r="B101" s="353"/>
      <c r="C101" s="353"/>
      <c r="D101" s="353"/>
      <c r="E101" s="375"/>
      <c r="F101" s="354"/>
      <c r="G101" s="354"/>
      <c r="H101" s="353"/>
      <c r="I101" s="376"/>
      <c r="J101" s="353"/>
      <c r="K101" s="376"/>
      <c r="L101" s="353"/>
    </row>
    <row r="102" spans="1:12" x14ac:dyDescent="0.2">
      <c r="A102" s="26" t="s">
        <v>2493</v>
      </c>
      <c r="B102" s="26"/>
      <c r="C102" s="26"/>
      <c r="H102" s="356"/>
    </row>
    <row r="103" spans="1:12" x14ac:dyDescent="0.2">
      <c r="A103" s="7"/>
      <c r="H103" s="24"/>
    </row>
    <row r="104" spans="1:12" x14ac:dyDescent="0.2">
      <c r="B104" s="8"/>
      <c r="C104" s="8"/>
      <c r="H104" s="24"/>
    </row>
    <row r="105" spans="1:12" x14ac:dyDescent="0.2">
      <c r="A105" s="13"/>
      <c r="B105" s="7"/>
      <c r="C105" s="8"/>
      <c r="H105" s="24"/>
    </row>
  </sheetData>
  <mergeCells count="5">
    <mergeCell ref="A2:C2"/>
    <mergeCell ref="A3:L3"/>
    <mergeCell ref="B6:D6"/>
    <mergeCell ref="F6:H6"/>
    <mergeCell ref="A9:C9"/>
  </mergeCells>
  <hyperlinks>
    <hyperlink ref="A2:C2" location="'Liste tableaux'!A1" display="Retour à la liste des tableaux" xr:uid="{4F9C3A17-89BD-4D4C-A497-D1E647B5FC4F}"/>
  </hyperlinks>
  <pageMargins left="0.7" right="0.7" top="0.75" bottom="0.75" header="0.3" footer="0.3"/>
  <headerFooter>
    <oddHeader>&amp;R&amp;"Calibri"&amp;10&amp;K000000 Protected B - Internal / Protégé B - Interne&amp;1#_x000D_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F31A4-7084-4C58-89E1-7D3CF66A096C}">
  <sheetPr codeName="Feuil26">
    <tabColor rgb="FFFFFF00"/>
  </sheetPr>
  <dimension ref="A1:L97"/>
  <sheetViews>
    <sheetView showGridLines="0" topLeftCell="A14" workbookViewId="0">
      <selection activeCell="A18" sqref="A18"/>
    </sheetView>
  </sheetViews>
  <sheetFormatPr defaultColWidth="9.140625" defaultRowHeight="12.75" x14ac:dyDescent="0.2"/>
  <cols>
    <col min="1" max="1" width="24.14062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0.140625" style="1" customWidth="1"/>
    <col min="13" max="14" width="9.140625" style="1"/>
    <col min="15" max="15" width="6.42578125" style="1" customWidth="1"/>
    <col min="16"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10.140625" style="1" customWidth="1"/>
    <col min="269" max="270" width="9.140625" style="1"/>
    <col min="271" max="271" width="6.42578125" style="1" customWidth="1"/>
    <col min="272"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10.140625" style="1" customWidth="1"/>
    <col min="525" max="526" width="9.140625" style="1"/>
    <col min="527" max="527" width="6.42578125" style="1" customWidth="1"/>
    <col min="528"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10.140625" style="1" customWidth="1"/>
    <col min="781" max="782" width="9.140625" style="1"/>
    <col min="783" max="783" width="6.42578125" style="1" customWidth="1"/>
    <col min="784"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10.140625" style="1" customWidth="1"/>
    <col min="1037" max="1038" width="9.140625" style="1"/>
    <col min="1039" max="1039" width="6.42578125" style="1" customWidth="1"/>
    <col min="1040"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10.140625" style="1" customWidth="1"/>
    <col min="1293" max="1294" width="9.140625" style="1"/>
    <col min="1295" max="1295" width="6.42578125" style="1" customWidth="1"/>
    <col min="1296"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10.140625" style="1" customWidth="1"/>
    <col min="1549" max="1550" width="9.140625" style="1"/>
    <col min="1551" max="1551" width="6.42578125" style="1" customWidth="1"/>
    <col min="1552"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10.140625" style="1" customWidth="1"/>
    <col min="1805" max="1806" width="9.140625" style="1"/>
    <col min="1807" max="1807" width="6.42578125" style="1" customWidth="1"/>
    <col min="1808"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10.140625" style="1" customWidth="1"/>
    <col min="2061" max="2062" width="9.140625" style="1"/>
    <col min="2063" max="2063" width="6.42578125" style="1" customWidth="1"/>
    <col min="2064"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10.140625" style="1" customWidth="1"/>
    <col min="2317" max="2318" width="9.140625" style="1"/>
    <col min="2319" max="2319" width="6.42578125" style="1" customWidth="1"/>
    <col min="2320"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10.140625" style="1" customWidth="1"/>
    <col min="2573" max="2574" width="9.140625" style="1"/>
    <col min="2575" max="2575" width="6.42578125" style="1" customWidth="1"/>
    <col min="2576"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10.140625" style="1" customWidth="1"/>
    <col min="2829" max="2830" width="9.140625" style="1"/>
    <col min="2831" max="2831" width="6.42578125" style="1" customWidth="1"/>
    <col min="2832"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10.140625" style="1" customWidth="1"/>
    <col min="3085" max="3086" width="9.140625" style="1"/>
    <col min="3087" max="3087" width="6.42578125" style="1" customWidth="1"/>
    <col min="3088"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10.140625" style="1" customWidth="1"/>
    <col min="3341" max="3342" width="9.140625" style="1"/>
    <col min="3343" max="3343" width="6.42578125" style="1" customWidth="1"/>
    <col min="3344"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10.140625" style="1" customWidth="1"/>
    <col min="3597" max="3598" width="9.140625" style="1"/>
    <col min="3599" max="3599" width="6.42578125" style="1" customWidth="1"/>
    <col min="3600"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10.140625" style="1" customWidth="1"/>
    <col min="3853" max="3854" width="9.140625" style="1"/>
    <col min="3855" max="3855" width="6.42578125" style="1" customWidth="1"/>
    <col min="3856"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10.140625" style="1" customWidth="1"/>
    <col min="4109" max="4110" width="9.140625" style="1"/>
    <col min="4111" max="4111" width="6.42578125" style="1" customWidth="1"/>
    <col min="4112"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10.140625" style="1" customWidth="1"/>
    <col min="4365" max="4366" width="9.140625" style="1"/>
    <col min="4367" max="4367" width="6.42578125" style="1" customWidth="1"/>
    <col min="4368"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10.140625" style="1" customWidth="1"/>
    <col min="4621" max="4622" width="9.140625" style="1"/>
    <col min="4623" max="4623" width="6.42578125" style="1" customWidth="1"/>
    <col min="4624"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10.140625" style="1" customWidth="1"/>
    <col min="4877" max="4878" width="9.140625" style="1"/>
    <col min="4879" max="4879" width="6.42578125" style="1" customWidth="1"/>
    <col min="4880"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10.140625" style="1" customWidth="1"/>
    <col min="5133" max="5134" width="9.140625" style="1"/>
    <col min="5135" max="5135" width="6.42578125" style="1" customWidth="1"/>
    <col min="5136"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10.140625" style="1" customWidth="1"/>
    <col min="5389" max="5390" width="9.140625" style="1"/>
    <col min="5391" max="5391" width="6.42578125" style="1" customWidth="1"/>
    <col min="5392"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10.140625" style="1" customWidth="1"/>
    <col min="5645" max="5646" width="9.140625" style="1"/>
    <col min="5647" max="5647" width="6.42578125" style="1" customWidth="1"/>
    <col min="5648"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10.140625" style="1" customWidth="1"/>
    <col min="5901" max="5902" width="9.140625" style="1"/>
    <col min="5903" max="5903" width="6.42578125" style="1" customWidth="1"/>
    <col min="5904"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10.140625" style="1" customWidth="1"/>
    <col min="6157" max="6158" width="9.140625" style="1"/>
    <col min="6159" max="6159" width="6.42578125" style="1" customWidth="1"/>
    <col min="6160"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10.140625" style="1" customWidth="1"/>
    <col min="6413" max="6414" width="9.140625" style="1"/>
    <col min="6415" max="6415" width="6.42578125" style="1" customWidth="1"/>
    <col min="6416"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10.140625" style="1" customWidth="1"/>
    <col min="6669" max="6670" width="9.140625" style="1"/>
    <col min="6671" max="6671" width="6.42578125" style="1" customWidth="1"/>
    <col min="6672"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10.140625" style="1" customWidth="1"/>
    <col min="6925" max="6926" width="9.140625" style="1"/>
    <col min="6927" max="6927" width="6.42578125" style="1" customWidth="1"/>
    <col min="6928"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10.140625" style="1" customWidth="1"/>
    <col min="7181" max="7182" width="9.140625" style="1"/>
    <col min="7183" max="7183" width="6.42578125" style="1" customWidth="1"/>
    <col min="7184"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10.140625" style="1" customWidth="1"/>
    <col min="7437" max="7438" width="9.140625" style="1"/>
    <col min="7439" max="7439" width="6.42578125" style="1" customWidth="1"/>
    <col min="7440"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10.140625" style="1" customWidth="1"/>
    <col min="7693" max="7694" width="9.140625" style="1"/>
    <col min="7695" max="7695" width="6.42578125" style="1" customWidth="1"/>
    <col min="7696"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10.140625" style="1" customWidth="1"/>
    <col min="7949" max="7950" width="9.140625" style="1"/>
    <col min="7951" max="7951" width="6.42578125" style="1" customWidth="1"/>
    <col min="7952"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10.140625" style="1" customWidth="1"/>
    <col min="8205" max="8206" width="9.140625" style="1"/>
    <col min="8207" max="8207" width="6.42578125" style="1" customWidth="1"/>
    <col min="8208"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10.140625" style="1" customWidth="1"/>
    <col min="8461" max="8462" width="9.140625" style="1"/>
    <col min="8463" max="8463" width="6.42578125" style="1" customWidth="1"/>
    <col min="8464"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10.140625" style="1" customWidth="1"/>
    <col min="8717" max="8718" width="9.140625" style="1"/>
    <col min="8719" max="8719" width="6.42578125" style="1" customWidth="1"/>
    <col min="8720"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10.140625" style="1" customWidth="1"/>
    <col min="8973" max="8974" width="9.140625" style="1"/>
    <col min="8975" max="8975" width="6.42578125" style="1" customWidth="1"/>
    <col min="8976"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10.140625" style="1" customWidth="1"/>
    <col min="9229" max="9230" width="9.140625" style="1"/>
    <col min="9231" max="9231" width="6.42578125" style="1" customWidth="1"/>
    <col min="9232"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10.140625" style="1" customWidth="1"/>
    <col min="9485" max="9486" width="9.140625" style="1"/>
    <col min="9487" max="9487" width="6.42578125" style="1" customWidth="1"/>
    <col min="9488"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10.140625" style="1" customWidth="1"/>
    <col min="9741" max="9742" width="9.140625" style="1"/>
    <col min="9743" max="9743" width="6.42578125" style="1" customWidth="1"/>
    <col min="9744"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10.140625" style="1" customWidth="1"/>
    <col min="9997" max="9998" width="9.140625" style="1"/>
    <col min="9999" max="9999" width="6.42578125" style="1" customWidth="1"/>
    <col min="10000"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10.140625" style="1" customWidth="1"/>
    <col min="10253" max="10254" width="9.140625" style="1"/>
    <col min="10255" max="10255" width="6.42578125" style="1" customWidth="1"/>
    <col min="10256"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10.140625" style="1" customWidth="1"/>
    <col min="10509" max="10510" width="9.140625" style="1"/>
    <col min="10511" max="10511" width="6.42578125" style="1" customWidth="1"/>
    <col min="10512"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10.140625" style="1" customWidth="1"/>
    <col min="10765" max="10766" width="9.140625" style="1"/>
    <col min="10767" max="10767" width="6.42578125" style="1" customWidth="1"/>
    <col min="10768"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10.140625" style="1" customWidth="1"/>
    <col min="11021" max="11022" width="9.140625" style="1"/>
    <col min="11023" max="11023" width="6.42578125" style="1" customWidth="1"/>
    <col min="11024"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10.140625" style="1" customWidth="1"/>
    <col min="11277" max="11278" width="9.140625" style="1"/>
    <col min="11279" max="11279" width="6.42578125" style="1" customWidth="1"/>
    <col min="11280"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10.140625" style="1" customWidth="1"/>
    <col min="11533" max="11534" width="9.140625" style="1"/>
    <col min="11535" max="11535" width="6.42578125" style="1" customWidth="1"/>
    <col min="11536"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10.140625" style="1" customWidth="1"/>
    <col min="11789" max="11790" width="9.140625" style="1"/>
    <col min="11791" max="11791" width="6.42578125" style="1" customWidth="1"/>
    <col min="11792"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10.140625" style="1" customWidth="1"/>
    <col min="12045" max="12046" width="9.140625" style="1"/>
    <col min="12047" max="12047" width="6.42578125" style="1" customWidth="1"/>
    <col min="12048"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10.140625" style="1" customWidth="1"/>
    <col min="12301" max="12302" width="9.140625" style="1"/>
    <col min="12303" max="12303" width="6.42578125" style="1" customWidth="1"/>
    <col min="12304"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10.140625" style="1" customWidth="1"/>
    <col min="12557" max="12558" width="9.140625" style="1"/>
    <col min="12559" max="12559" width="6.42578125" style="1" customWidth="1"/>
    <col min="12560"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10.140625" style="1" customWidth="1"/>
    <col min="12813" max="12814" width="9.140625" style="1"/>
    <col min="12815" max="12815" width="6.42578125" style="1" customWidth="1"/>
    <col min="12816"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10.140625" style="1" customWidth="1"/>
    <col min="13069" max="13070" width="9.140625" style="1"/>
    <col min="13071" max="13071" width="6.42578125" style="1" customWidth="1"/>
    <col min="13072"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10.140625" style="1" customWidth="1"/>
    <col min="13325" max="13326" width="9.140625" style="1"/>
    <col min="13327" max="13327" width="6.42578125" style="1" customWidth="1"/>
    <col min="13328"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10.140625" style="1" customWidth="1"/>
    <col min="13581" max="13582" width="9.140625" style="1"/>
    <col min="13583" max="13583" width="6.42578125" style="1" customWidth="1"/>
    <col min="13584"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10.140625" style="1" customWidth="1"/>
    <col min="13837" max="13838" width="9.140625" style="1"/>
    <col min="13839" max="13839" width="6.42578125" style="1" customWidth="1"/>
    <col min="13840"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10.140625" style="1" customWidth="1"/>
    <col min="14093" max="14094" width="9.140625" style="1"/>
    <col min="14095" max="14095" width="6.42578125" style="1" customWidth="1"/>
    <col min="14096"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10.140625" style="1" customWidth="1"/>
    <col min="14349" max="14350" width="9.140625" style="1"/>
    <col min="14351" max="14351" width="6.42578125" style="1" customWidth="1"/>
    <col min="14352"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10.140625" style="1" customWidth="1"/>
    <col min="14605" max="14606" width="9.140625" style="1"/>
    <col min="14607" max="14607" width="6.42578125" style="1" customWidth="1"/>
    <col min="14608"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10.140625" style="1" customWidth="1"/>
    <col min="14861" max="14862" width="9.140625" style="1"/>
    <col min="14863" max="14863" width="6.42578125" style="1" customWidth="1"/>
    <col min="14864"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10.140625" style="1" customWidth="1"/>
    <col min="15117" max="15118" width="9.140625" style="1"/>
    <col min="15119" max="15119" width="6.42578125" style="1" customWidth="1"/>
    <col min="15120"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10.140625" style="1" customWidth="1"/>
    <col min="15373" max="15374" width="9.140625" style="1"/>
    <col min="15375" max="15375" width="6.42578125" style="1" customWidth="1"/>
    <col min="15376"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10.140625" style="1" customWidth="1"/>
    <col min="15629" max="15630" width="9.140625" style="1"/>
    <col min="15631" max="15631" width="6.42578125" style="1" customWidth="1"/>
    <col min="15632"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10.140625" style="1" customWidth="1"/>
    <col min="15885" max="15886" width="9.140625" style="1"/>
    <col min="15887" max="15887" width="6.42578125" style="1" customWidth="1"/>
    <col min="15888"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10.140625" style="1" customWidth="1"/>
    <col min="16141" max="16142" width="9.140625" style="1"/>
    <col min="16143" max="16143" width="6.42578125" style="1" customWidth="1"/>
    <col min="16144" max="16384" width="9.140625" style="1"/>
  </cols>
  <sheetData>
    <row r="1" spans="1:12" ht="15.75" x14ac:dyDescent="0.25">
      <c r="A1" s="216" t="s">
        <v>2519</v>
      </c>
      <c r="B1" s="18"/>
      <c r="C1" s="18"/>
      <c r="D1" s="23"/>
      <c r="E1" s="380"/>
      <c r="F1" s="23"/>
      <c r="G1" s="23"/>
      <c r="L1" s="20">
        <v>5</v>
      </c>
    </row>
    <row r="2" spans="1:12" ht="15.75" x14ac:dyDescent="0.25">
      <c r="A2" s="1958" t="s">
        <v>145</v>
      </c>
      <c r="B2" s="1959"/>
      <c r="C2" s="1960"/>
      <c r="D2" s="39"/>
      <c r="E2" s="23"/>
      <c r="F2" s="23"/>
      <c r="G2" s="23"/>
    </row>
    <row r="3" spans="1:12" ht="15.75" customHeight="1" x14ac:dyDescent="0.2">
      <c r="A3" s="2057" t="s">
        <v>2520</v>
      </c>
      <c r="B3" s="2058"/>
      <c r="C3" s="2058"/>
      <c r="D3" s="2058"/>
      <c r="E3" s="2058"/>
      <c r="F3" s="2058"/>
      <c r="G3" s="2058"/>
      <c r="H3" s="2058"/>
      <c r="I3" s="2058"/>
      <c r="J3" s="2058"/>
      <c r="K3" s="2058"/>
      <c r="L3" s="2058"/>
    </row>
    <row r="4" spans="1:12" ht="15" customHeight="1" x14ac:dyDescent="0.2">
      <c r="A4" s="181" t="s">
        <v>2439</v>
      </c>
      <c r="B4" s="979"/>
      <c r="C4" s="979"/>
      <c r="D4" s="979"/>
      <c r="E4" s="979"/>
      <c r="F4" s="979"/>
      <c r="G4" s="979"/>
      <c r="H4" s="979"/>
      <c r="I4" s="979"/>
      <c r="J4" s="979"/>
      <c r="K4" s="979"/>
      <c r="L4" s="979"/>
    </row>
    <row r="5" spans="1:12" ht="12.6" customHeight="1" x14ac:dyDescent="0.25">
      <c r="A5" s="82"/>
      <c r="B5" s="216"/>
      <c r="C5" s="216"/>
      <c r="D5" s="88"/>
      <c r="E5" s="88"/>
      <c r="F5" s="88"/>
      <c r="G5" s="88"/>
      <c r="H5" s="82"/>
      <c r="I5" s="82"/>
      <c r="J5" s="82"/>
      <c r="K5" s="82"/>
      <c r="L5" s="82"/>
    </row>
    <row r="6" spans="1:12" x14ac:dyDescent="0.2">
      <c r="A6" s="330"/>
      <c r="B6" s="2049" t="s">
        <v>2440</v>
      </c>
      <c r="C6" s="1855"/>
      <c r="D6" s="1856"/>
      <c r="E6" s="497"/>
      <c r="F6" s="2049" t="s">
        <v>2441</v>
      </c>
      <c r="G6" s="2050"/>
      <c r="H6" s="2051"/>
      <c r="I6" s="495"/>
      <c r="J6" s="979"/>
      <c r="K6" s="495"/>
      <c r="L6" s="495"/>
    </row>
    <row r="7" spans="1:12" ht="56.25" customHeight="1" x14ac:dyDescent="0.2">
      <c r="A7" s="1387" t="s">
        <v>2442</v>
      </c>
      <c r="B7" s="332" t="s">
        <v>2443</v>
      </c>
      <c r="C7" s="332" t="s">
        <v>2444</v>
      </c>
      <c r="D7" s="332" t="s">
        <v>2445</v>
      </c>
      <c r="E7" s="492"/>
      <c r="F7" s="332" t="s">
        <v>2446</v>
      </c>
      <c r="G7" s="332" t="s">
        <v>2447</v>
      </c>
      <c r="H7" s="496" t="s">
        <v>2448</v>
      </c>
      <c r="I7" s="123"/>
      <c r="J7" s="1387" t="s">
        <v>2449</v>
      </c>
      <c r="K7" s="123"/>
      <c r="L7" s="1387" t="s">
        <v>2450</v>
      </c>
    </row>
    <row r="8" spans="1:12" x14ac:dyDescent="0.2">
      <c r="A8" s="229" t="s">
        <v>299</v>
      </c>
      <c r="B8" s="229"/>
      <c r="C8" s="229"/>
      <c r="D8" s="229" t="s">
        <v>300</v>
      </c>
      <c r="E8" s="229"/>
      <c r="F8" s="229" t="s">
        <v>301</v>
      </c>
      <c r="G8" s="229" t="s">
        <v>465</v>
      </c>
      <c r="H8" s="229" t="s">
        <v>466</v>
      </c>
      <c r="I8" s="229"/>
      <c r="J8" s="229" t="s">
        <v>2451</v>
      </c>
      <c r="K8" s="229"/>
      <c r="L8" s="229" t="s">
        <v>2452</v>
      </c>
    </row>
    <row r="9" spans="1:12" ht="14.25" customHeight="1" x14ac:dyDescent="0.2">
      <c r="A9" s="2055" t="s">
        <v>1874</v>
      </c>
      <c r="B9" s="2055"/>
      <c r="C9" s="2055"/>
      <c r="D9" s="196"/>
      <c r="E9" s="196"/>
      <c r="F9" s="196"/>
      <c r="G9" s="196"/>
      <c r="H9" s="196"/>
      <c r="I9" s="196"/>
      <c r="J9" s="196"/>
      <c r="K9" s="196"/>
      <c r="L9" s="196"/>
    </row>
    <row r="10" spans="1:12" x14ac:dyDescent="0.2">
      <c r="A10" s="1421" t="s">
        <v>2454</v>
      </c>
      <c r="B10" s="1513"/>
      <c r="C10" s="992"/>
      <c r="D10" s="987"/>
      <c r="E10" s="338"/>
      <c r="F10" s="987"/>
      <c r="G10" s="987"/>
      <c r="H10" s="987"/>
      <c r="I10" s="339"/>
      <c r="J10" s="986"/>
      <c r="K10" s="339"/>
      <c r="L10" s="986"/>
    </row>
    <row r="11" spans="1:12" x14ac:dyDescent="0.2">
      <c r="A11" s="1421" t="s">
        <v>2455</v>
      </c>
      <c r="B11" s="1513"/>
      <c r="C11" s="992"/>
      <c r="D11" s="987"/>
      <c r="E11" s="338"/>
      <c r="F11" s="987"/>
      <c r="G11" s="987"/>
      <c r="H11" s="987"/>
      <c r="I11" s="339"/>
      <c r="J11" s="986"/>
      <c r="K11" s="339"/>
      <c r="L11" s="986"/>
    </row>
    <row r="12" spans="1:12" x14ac:dyDescent="0.2">
      <c r="A12" s="1421" t="s">
        <v>2521</v>
      </c>
      <c r="B12" s="1513"/>
      <c r="C12" s="992"/>
      <c r="D12" s="987"/>
      <c r="E12" s="338"/>
      <c r="F12" s="987"/>
      <c r="G12" s="987"/>
      <c r="H12" s="987"/>
      <c r="I12" s="339"/>
      <c r="J12" s="986"/>
      <c r="K12" s="339"/>
      <c r="L12" s="986"/>
    </row>
    <row r="13" spans="1:12" x14ac:dyDescent="0.2">
      <c r="A13" s="1421" t="s">
        <v>2456</v>
      </c>
      <c r="B13" s="1513"/>
      <c r="C13" s="992"/>
      <c r="D13" s="987"/>
      <c r="E13" s="338"/>
      <c r="F13" s="987"/>
      <c r="G13" s="987"/>
      <c r="H13" s="987"/>
      <c r="I13" s="339"/>
      <c r="J13" s="986"/>
      <c r="K13" s="339"/>
      <c r="L13" s="986"/>
    </row>
    <row r="14" spans="1:12" x14ac:dyDescent="0.2">
      <c r="A14" s="1421" t="s">
        <v>2457</v>
      </c>
      <c r="B14" s="1513"/>
      <c r="C14" s="992"/>
      <c r="D14" s="987"/>
      <c r="E14" s="338"/>
      <c r="F14" s="987"/>
      <c r="G14" s="987"/>
      <c r="H14" s="987"/>
      <c r="I14" s="339"/>
      <c r="J14" s="986"/>
      <c r="K14" s="339"/>
      <c r="L14" s="986"/>
    </row>
    <row r="15" spans="1:12" x14ac:dyDescent="0.2">
      <c r="A15" s="1421" t="s">
        <v>2516</v>
      </c>
      <c r="B15" s="1513"/>
      <c r="C15" s="992"/>
      <c r="D15" s="1013"/>
      <c r="E15" s="360"/>
      <c r="F15" s="1013"/>
      <c r="G15" s="1013"/>
      <c r="H15" s="1013"/>
      <c r="I15" s="361"/>
      <c r="J15" s="1014"/>
      <c r="K15" s="361"/>
      <c r="L15" s="1014"/>
    </row>
    <row r="16" spans="1:12" x14ac:dyDescent="0.2">
      <c r="A16" s="1421" t="s">
        <v>2458</v>
      </c>
      <c r="B16" s="1513"/>
      <c r="C16" s="992"/>
      <c r="D16" s="1013"/>
      <c r="E16" s="360"/>
      <c r="F16" s="1013"/>
      <c r="G16" s="1013"/>
      <c r="H16" s="1013"/>
      <c r="I16" s="361"/>
      <c r="J16" s="1014"/>
      <c r="K16" s="361"/>
      <c r="L16" s="1014"/>
    </row>
    <row r="17" spans="1:12" x14ac:dyDescent="0.2">
      <c r="A17" s="1773" t="s">
        <v>4684</v>
      </c>
      <c r="B17" s="1513"/>
      <c r="C17" s="992"/>
      <c r="D17" s="1013"/>
      <c r="E17" s="360"/>
      <c r="F17" s="1013"/>
      <c r="G17" s="1013"/>
      <c r="H17" s="1013"/>
      <c r="I17" s="361"/>
      <c r="J17" s="1014"/>
      <c r="K17" s="361"/>
      <c r="L17" s="1014"/>
    </row>
    <row r="18" spans="1:12" x14ac:dyDescent="0.2">
      <c r="A18" s="1421" t="s">
        <v>2486</v>
      </c>
      <c r="B18" s="1513"/>
      <c r="C18" s="987"/>
      <c r="D18" s="987"/>
      <c r="E18" s="350"/>
      <c r="F18" s="987"/>
      <c r="G18" s="987"/>
      <c r="H18" s="987"/>
      <c r="I18" s="349"/>
      <c r="J18" s="986"/>
      <c r="K18" s="349"/>
      <c r="L18" s="986"/>
    </row>
    <row r="19" spans="1:12" x14ac:dyDescent="0.2">
      <c r="A19" s="1421" t="s">
        <v>2487</v>
      </c>
      <c r="B19" s="1513"/>
      <c r="C19" s="987"/>
      <c r="D19" s="987"/>
      <c r="E19" s="350"/>
      <c r="F19" s="987"/>
      <c r="G19" s="987"/>
      <c r="H19" s="987"/>
      <c r="I19" s="349"/>
      <c r="J19" s="986"/>
      <c r="K19" s="349"/>
      <c r="L19" s="986"/>
    </row>
    <row r="20" spans="1:12" x14ac:dyDescent="0.2">
      <c r="A20" s="1421" t="s">
        <v>2517</v>
      </c>
      <c r="B20" s="1513"/>
      <c r="C20" s="987"/>
      <c r="D20" s="987"/>
      <c r="E20" s="350"/>
      <c r="F20" s="987"/>
      <c r="G20" s="987"/>
      <c r="H20" s="987"/>
      <c r="I20" s="349"/>
      <c r="J20" s="986"/>
      <c r="K20" s="349"/>
      <c r="L20" s="986"/>
    </row>
    <row r="21" spans="1:12" x14ac:dyDescent="0.2">
      <c r="A21" s="1421" t="s">
        <v>2488</v>
      </c>
      <c r="B21" s="1513"/>
      <c r="C21" s="987"/>
      <c r="D21" s="987"/>
      <c r="E21" s="350"/>
      <c r="F21" s="987"/>
      <c r="G21" s="987"/>
      <c r="H21" s="987"/>
      <c r="I21" s="349"/>
      <c r="J21" s="986"/>
      <c r="K21" s="349"/>
      <c r="L21" s="986"/>
    </row>
    <row r="22" spans="1:12" x14ac:dyDescent="0.2">
      <c r="A22" s="1421" t="s">
        <v>2459</v>
      </c>
      <c r="B22" s="1513"/>
      <c r="C22" s="992"/>
      <c r="D22" s="1013"/>
      <c r="E22" s="360"/>
      <c r="F22" s="1013"/>
      <c r="G22" s="1013"/>
      <c r="H22" s="1013"/>
      <c r="I22" s="361"/>
      <c r="J22" s="1014"/>
      <c r="K22" s="361"/>
      <c r="L22" s="1014"/>
    </row>
    <row r="23" spans="1:12" x14ac:dyDescent="0.2">
      <c r="A23" s="1421" t="s">
        <v>2460</v>
      </c>
      <c r="B23" s="1513"/>
      <c r="C23" s="992"/>
      <c r="D23" s="1013"/>
      <c r="E23" s="360"/>
      <c r="F23" s="1013"/>
      <c r="G23" s="1013"/>
      <c r="H23" s="1013"/>
      <c r="I23" s="361"/>
      <c r="J23" s="1014"/>
      <c r="K23" s="361"/>
      <c r="L23" s="1014"/>
    </row>
    <row r="24" spans="1:12" x14ac:dyDescent="0.2">
      <c r="A24" s="1494" t="s">
        <v>2466</v>
      </c>
      <c r="B24" s="1514"/>
      <c r="C24" s="993"/>
      <c r="D24" s="986"/>
      <c r="E24" s="375"/>
      <c r="F24" s="1491"/>
      <c r="G24" s="1491"/>
      <c r="H24" s="986"/>
      <c r="I24" s="376"/>
      <c r="J24" s="986"/>
      <c r="K24" s="376"/>
      <c r="L24" s="986"/>
    </row>
    <row r="25" spans="1:12" ht="6" customHeight="1" x14ac:dyDescent="0.2">
      <c r="A25" s="2"/>
      <c r="B25" s="2"/>
      <c r="J25" s="8"/>
      <c r="L25" s="1" t="s">
        <v>2518</v>
      </c>
    </row>
    <row r="26" spans="1:12" x14ac:dyDescent="0.2">
      <c r="A26" s="88" t="s">
        <v>1875</v>
      </c>
      <c r="B26" s="23"/>
      <c r="J26" s="8"/>
    </row>
    <row r="27" spans="1:12" x14ac:dyDescent="0.2">
      <c r="A27" s="1421" t="s">
        <v>2454</v>
      </c>
      <c r="B27" s="987"/>
      <c r="C27" s="987"/>
      <c r="D27" s="987"/>
      <c r="E27" s="345"/>
      <c r="F27" s="987"/>
      <c r="G27" s="987"/>
      <c r="H27" s="987"/>
      <c r="I27" s="349"/>
      <c r="J27" s="986"/>
      <c r="K27" s="349"/>
      <c r="L27" s="986"/>
    </row>
    <row r="28" spans="1:12" x14ac:dyDescent="0.2">
      <c r="A28" s="1421" t="s">
        <v>2455</v>
      </c>
      <c r="B28" s="987"/>
      <c r="C28" s="987"/>
      <c r="D28" s="987"/>
      <c r="E28" s="345"/>
      <c r="F28" s="987"/>
      <c r="G28" s="987"/>
      <c r="H28" s="987"/>
      <c r="I28" s="349"/>
      <c r="J28" s="986"/>
      <c r="K28" s="349"/>
      <c r="L28" s="986"/>
    </row>
    <row r="29" spans="1:12" x14ac:dyDescent="0.2">
      <c r="A29" s="1421" t="s">
        <v>2521</v>
      </c>
      <c r="B29" s="1013"/>
      <c r="C29" s="1013"/>
      <c r="D29" s="1013"/>
      <c r="E29" s="372"/>
      <c r="F29" s="1013"/>
      <c r="G29" s="1013"/>
      <c r="H29" s="1013"/>
      <c r="I29" s="361"/>
      <c r="J29" s="1014"/>
      <c r="K29" s="361"/>
      <c r="L29" s="1014"/>
    </row>
    <row r="30" spans="1:12" x14ac:dyDescent="0.2">
      <c r="A30" s="1421" t="s">
        <v>2456</v>
      </c>
      <c r="B30" s="987"/>
      <c r="C30" s="987"/>
      <c r="D30" s="987"/>
      <c r="E30" s="345"/>
      <c r="F30" s="987"/>
      <c r="G30" s="987"/>
      <c r="H30" s="987"/>
      <c r="I30" s="349"/>
      <c r="J30" s="986"/>
      <c r="K30" s="349"/>
      <c r="L30" s="986"/>
    </row>
    <row r="31" spans="1:12" x14ac:dyDescent="0.2">
      <c r="A31" s="1421" t="s">
        <v>2457</v>
      </c>
      <c r="B31" s="987"/>
      <c r="C31" s="987"/>
      <c r="D31" s="987"/>
      <c r="E31" s="345"/>
      <c r="F31" s="987"/>
      <c r="G31" s="987"/>
      <c r="H31" s="987"/>
      <c r="I31" s="349"/>
      <c r="J31" s="986"/>
      <c r="K31" s="349"/>
      <c r="L31" s="986"/>
    </row>
    <row r="32" spans="1:12" x14ac:dyDescent="0.2">
      <c r="A32" s="1421" t="s">
        <v>2516</v>
      </c>
      <c r="B32" s="987"/>
      <c r="C32" s="987"/>
      <c r="D32" s="987"/>
      <c r="E32" s="340"/>
      <c r="F32" s="987"/>
      <c r="G32" s="987"/>
      <c r="H32" s="987"/>
      <c r="I32" s="341"/>
      <c r="J32" s="986"/>
      <c r="K32" s="341"/>
      <c r="L32" s="986"/>
    </row>
    <row r="33" spans="1:12" x14ac:dyDescent="0.2">
      <c r="A33" s="1421" t="s">
        <v>2458</v>
      </c>
      <c r="B33" s="987"/>
      <c r="C33" s="987"/>
      <c r="D33" s="987"/>
      <c r="E33" s="340"/>
      <c r="F33" s="987"/>
      <c r="G33" s="987"/>
      <c r="H33" s="987"/>
      <c r="I33" s="341"/>
      <c r="J33" s="986"/>
      <c r="K33" s="341"/>
      <c r="L33" s="986"/>
    </row>
    <row r="34" spans="1:12" x14ac:dyDescent="0.2">
      <c r="A34" s="1773" t="s">
        <v>4684</v>
      </c>
      <c r="B34" s="987"/>
      <c r="C34" s="987"/>
      <c r="D34" s="987"/>
      <c r="E34" s="340"/>
      <c r="F34" s="987"/>
      <c r="G34" s="987"/>
      <c r="H34" s="987"/>
      <c r="I34" s="341"/>
      <c r="J34" s="986"/>
      <c r="K34" s="341"/>
      <c r="L34" s="986"/>
    </row>
    <row r="35" spans="1:12" x14ac:dyDescent="0.2">
      <c r="A35" s="1421" t="s">
        <v>2486</v>
      </c>
      <c r="B35" s="1504"/>
      <c r="C35" s="987"/>
      <c r="D35" s="987"/>
      <c r="E35" s="350"/>
      <c r="F35" s="987"/>
      <c r="G35" s="987"/>
      <c r="H35" s="987"/>
      <c r="I35" s="349"/>
      <c r="J35" s="986"/>
      <c r="K35" s="349"/>
      <c r="L35" s="986"/>
    </row>
    <row r="36" spans="1:12" x14ac:dyDescent="0.2">
      <c r="A36" s="1421" t="s">
        <v>2487</v>
      </c>
      <c r="B36" s="1504"/>
      <c r="C36" s="987"/>
      <c r="D36" s="987"/>
      <c r="E36" s="350"/>
      <c r="F36" s="987"/>
      <c r="G36" s="987"/>
      <c r="H36" s="987"/>
      <c r="I36" s="349"/>
      <c r="J36" s="986"/>
      <c r="K36" s="349"/>
      <c r="L36" s="986"/>
    </row>
    <row r="37" spans="1:12" x14ac:dyDescent="0.2">
      <c r="A37" s="1421" t="s">
        <v>2517</v>
      </c>
      <c r="B37" s="1504"/>
      <c r="C37" s="987"/>
      <c r="D37" s="987"/>
      <c r="E37" s="350"/>
      <c r="F37" s="987"/>
      <c r="G37" s="987"/>
      <c r="H37" s="987"/>
      <c r="I37" s="349"/>
      <c r="J37" s="986"/>
      <c r="K37" s="349"/>
      <c r="L37" s="986"/>
    </row>
    <row r="38" spans="1:12" x14ac:dyDescent="0.2">
      <c r="A38" s="1421" t="s">
        <v>2488</v>
      </c>
      <c r="B38" s="1504"/>
      <c r="C38" s="987"/>
      <c r="D38" s="987"/>
      <c r="E38" s="350"/>
      <c r="F38" s="987"/>
      <c r="G38" s="987"/>
      <c r="H38" s="987"/>
      <c r="I38" s="349"/>
      <c r="J38" s="986"/>
      <c r="K38" s="349"/>
      <c r="L38" s="986"/>
    </row>
    <row r="39" spans="1:12" x14ac:dyDescent="0.2">
      <c r="A39" s="1421" t="s">
        <v>2459</v>
      </c>
      <c r="B39" s="987"/>
      <c r="C39" s="987"/>
      <c r="D39" s="987"/>
      <c r="E39" s="340"/>
      <c r="F39" s="987"/>
      <c r="G39" s="987"/>
      <c r="H39" s="987"/>
      <c r="I39" s="341"/>
      <c r="J39" s="986"/>
      <c r="K39" s="341"/>
      <c r="L39" s="986"/>
    </row>
    <row r="40" spans="1:12" x14ac:dyDescent="0.2">
      <c r="A40" s="1421" t="s">
        <v>2460</v>
      </c>
      <c r="B40" s="987"/>
      <c r="C40" s="987"/>
      <c r="D40" s="987"/>
      <c r="E40" s="340"/>
      <c r="F40" s="987"/>
      <c r="G40" s="987"/>
      <c r="H40" s="987"/>
      <c r="I40" s="341"/>
      <c r="J40" s="986"/>
      <c r="K40" s="341"/>
      <c r="L40" s="986"/>
    </row>
    <row r="41" spans="1:12" x14ac:dyDescent="0.2">
      <c r="A41" s="1494" t="s">
        <v>2466</v>
      </c>
      <c r="B41" s="986"/>
      <c r="C41" s="986"/>
      <c r="D41" s="986"/>
      <c r="E41" s="375"/>
      <c r="F41" s="1491"/>
      <c r="G41" s="1491"/>
      <c r="H41" s="986"/>
      <c r="I41" s="376"/>
      <c r="J41" s="986"/>
      <c r="K41" s="376"/>
      <c r="L41" s="986"/>
    </row>
    <row r="42" spans="1:12" ht="6" customHeight="1" x14ac:dyDescent="0.2"/>
    <row r="43" spans="1:12" x14ac:dyDescent="0.2">
      <c r="A43" s="88" t="s">
        <v>1876</v>
      </c>
      <c r="B43" s="23"/>
    </row>
    <row r="44" spans="1:12" x14ac:dyDescent="0.2">
      <c r="A44" s="1421" t="s">
        <v>2462</v>
      </c>
      <c r="B44" s="1500"/>
      <c r="C44" s="1502"/>
      <c r="D44" s="1503"/>
      <c r="E44" s="345"/>
      <c r="F44" s="1488"/>
      <c r="G44" s="987"/>
      <c r="H44" s="1488"/>
      <c r="I44" s="349"/>
      <c r="J44" s="986"/>
      <c r="K44" s="349"/>
      <c r="L44" s="986"/>
    </row>
    <row r="45" spans="1:12" x14ac:dyDescent="0.2">
      <c r="A45" s="1421" t="s">
        <v>2454</v>
      </c>
      <c r="B45" s="1500"/>
      <c r="C45" s="987"/>
      <c r="D45" s="987"/>
      <c r="E45" s="345"/>
      <c r="F45" s="987"/>
      <c r="G45" s="987"/>
      <c r="H45" s="987"/>
      <c r="I45" s="349"/>
      <c r="J45" s="986"/>
      <c r="K45" s="349"/>
      <c r="L45" s="986"/>
    </row>
    <row r="46" spans="1:12" x14ac:dyDescent="0.2">
      <c r="A46" s="1421" t="s">
        <v>2455</v>
      </c>
      <c r="B46" s="1500"/>
      <c r="C46" s="987"/>
      <c r="D46" s="987"/>
      <c r="E46" s="345"/>
      <c r="F46" s="987"/>
      <c r="G46" s="987"/>
      <c r="H46" s="987"/>
      <c r="I46" s="349"/>
      <c r="J46" s="986"/>
      <c r="K46" s="349"/>
      <c r="L46" s="986"/>
    </row>
    <row r="47" spans="1:12" x14ac:dyDescent="0.2">
      <c r="A47" s="1421" t="s">
        <v>2521</v>
      </c>
      <c r="B47" s="1500"/>
      <c r="C47" s="1013"/>
      <c r="D47" s="1013"/>
      <c r="E47" s="372"/>
      <c r="F47" s="1013"/>
      <c r="G47" s="1013"/>
      <c r="H47" s="1013"/>
      <c r="I47" s="361"/>
      <c r="J47" s="1014"/>
      <c r="K47" s="361"/>
      <c r="L47" s="1014"/>
    </row>
    <row r="48" spans="1:12" x14ac:dyDescent="0.2">
      <c r="A48" s="1421" t="s">
        <v>2456</v>
      </c>
      <c r="B48" s="1500"/>
      <c r="C48" s="987"/>
      <c r="D48" s="987"/>
      <c r="E48" s="345"/>
      <c r="F48" s="987"/>
      <c r="G48" s="987"/>
      <c r="H48" s="987"/>
      <c r="I48" s="349"/>
      <c r="J48" s="986"/>
      <c r="K48" s="349"/>
      <c r="L48" s="986"/>
    </row>
    <row r="49" spans="1:12" x14ac:dyDescent="0.2">
      <c r="A49" s="1421" t="s">
        <v>2457</v>
      </c>
      <c r="B49" s="1500"/>
      <c r="C49" s="987"/>
      <c r="D49" s="987"/>
      <c r="E49" s="345"/>
      <c r="F49" s="987"/>
      <c r="G49" s="987"/>
      <c r="H49" s="987"/>
      <c r="I49" s="349"/>
      <c r="J49" s="986"/>
      <c r="K49" s="349"/>
      <c r="L49" s="986"/>
    </row>
    <row r="50" spans="1:12" x14ac:dyDescent="0.2">
      <c r="A50" s="1421" t="s">
        <v>2516</v>
      </c>
      <c r="B50" s="1500"/>
      <c r="C50" s="1013"/>
      <c r="D50" s="1013"/>
      <c r="E50" s="360"/>
      <c r="F50" s="1013"/>
      <c r="G50" s="1013"/>
      <c r="H50" s="1013"/>
      <c r="I50" s="361"/>
      <c r="J50" s="1014"/>
      <c r="K50" s="361"/>
      <c r="L50" s="1014"/>
    </row>
    <row r="51" spans="1:12" x14ac:dyDescent="0.2">
      <c r="A51" s="1421" t="s">
        <v>2458</v>
      </c>
      <c r="B51" s="1500"/>
      <c r="C51" s="1013"/>
      <c r="D51" s="1013"/>
      <c r="E51" s="360"/>
      <c r="F51" s="1013"/>
      <c r="G51" s="1013"/>
      <c r="H51" s="1013"/>
      <c r="I51" s="361"/>
      <c r="J51" s="1014"/>
      <c r="K51" s="361"/>
      <c r="L51" s="1014"/>
    </row>
    <row r="52" spans="1:12" x14ac:dyDescent="0.2">
      <c r="A52" s="1773" t="s">
        <v>4684</v>
      </c>
      <c r="B52" s="1500"/>
      <c r="C52" s="1013"/>
      <c r="D52" s="1013"/>
      <c r="E52" s="360"/>
      <c r="F52" s="1013"/>
      <c r="G52" s="1013"/>
      <c r="H52" s="1013"/>
      <c r="I52" s="361"/>
      <c r="J52" s="1014"/>
      <c r="K52" s="361"/>
      <c r="L52" s="1014"/>
    </row>
    <row r="53" spans="1:12" x14ac:dyDescent="0.2">
      <c r="A53" s="1421" t="s">
        <v>2486</v>
      </c>
      <c r="B53" s="1513"/>
      <c r="C53" s="987"/>
      <c r="D53" s="987"/>
      <c r="E53" s="350"/>
      <c r="F53" s="987"/>
      <c r="G53" s="987"/>
      <c r="H53" s="987"/>
      <c r="I53" s="349"/>
      <c r="J53" s="986"/>
      <c r="K53" s="349"/>
      <c r="L53" s="986"/>
    </row>
    <row r="54" spans="1:12" x14ac:dyDescent="0.2">
      <c r="A54" s="1421" t="s">
        <v>2487</v>
      </c>
      <c r="B54" s="1513"/>
      <c r="C54" s="987"/>
      <c r="D54" s="987"/>
      <c r="E54" s="350"/>
      <c r="F54" s="987"/>
      <c r="G54" s="987"/>
      <c r="H54" s="987"/>
      <c r="I54" s="349"/>
      <c r="J54" s="986"/>
      <c r="K54" s="349"/>
      <c r="L54" s="986"/>
    </row>
    <row r="55" spans="1:12" x14ac:dyDescent="0.2">
      <c r="A55" s="1421" t="s">
        <v>2517</v>
      </c>
      <c r="B55" s="1513"/>
      <c r="C55" s="987"/>
      <c r="D55" s="987"/>
      <c r="E55" s="350"/>
      <c r="F55" s="987"/>
      <c r="G55" s="987"/>
      <c r="H55" s="987"/>
      <c r="I55" s="349"/>
      <c r="J55" s="986"/>
      <c r="K55" s="349"/>
      <c r="L55" s="986"/>
    </row>
    <row r="56" spans="1:12" x14ac:dyDescent="0.2">
      <c r="A56" s="1421" t="s">
        <v>2488</v>
      </c>
      <c r="B56" s="1513"/>
      <c r="C56" s="987"/>
      <c r="D56" s="987"/>
      <c r="E56" s="350"/>
      <c r="F56" s="987"/>
      <c r="G56" s="987"/>
      <c r="H56" s="987"/>
      <c r="I56" s="349"/>
      <c r="J56" s="986"/>
      <c r="K56" s="349"/>
      <c r="L56" s="986"/>
    </row>
    <row r="57" spans="1:12" x14ac:dyDescent="0.2">
      <c r="A57" s="1421" t="s">
        <v>2459</v>
      </c>
      <c r="B57" s="1500"/>
      <c r="C57" s="1013"/>
      <c r="D57" s="1013"/>
      <c r="E57" s="360"/>
      <c r="F57" s="1013"/>
      <c r="G57" s="1013"/>
      <c r="H57" s="1013"/>
      <c r="I57" s="361"/>
      <c r="J57" s="1014"/>
      <c r="K57" s="361"/>
      <c r="L57" s="1014"/>
    </row>
    <row r="58" spans="1:12" x14ac:dyDescent="0.2">
      <c r="A58" s="1421" t="s">
        <v>2460</v>
      </c>
      <c r="B58" s="1500"/>
      <c r="C58" s="1013"/>
      <c r="D58" s="1013"/>
      <c r="E58" s="360"/>
      <c r="F58" s="1013"/>
      <c r="G58" s="1013"/>
      <c r="H58" s="1013"/>
      <c r="I58" s="361"/>
      <c r="J58" s="1014"/>
      <c r="K58" s="361"/>
      <c r="L58" s="1014"/>
    </row>
    <row r="59" spans="1:12" x14ac:dyDescent="0.2">
      <c r="A59" s="1494" t="s">
        <v>2466</v>
      </c>
      <c r="B59" s="1501"/>
      <c r="C59" s="986"/>
      <c r="D59" s="986"/>
      <c r="E59" s="375"/>
      <c r="F59" s="1491"/>
      <c r="G59" s="1491"/>
      <c r="H59" s="986"/>
      <c r="I59" s="376"/>
      <c r="J59" s="986"/>
      <c r="K59" s="376"/>
      <c r="L59" s="986"/>
    </row>
    <row r="60" spans="1:12" ht="6" customHeight="1" x14ac:dyDescent="0.2"/>
    <row r="61" spans="1:12" x14ac:dyDescent="0.2">
      <c r="A61" s="513" t="s">
        <v>1877</v>
      </c>
      <c r="B61" s="381"/>
      <c r="C61" s="381"/>
    </row>
    <row r="62" spans="1:12" x14ac:dyDescent="0.2">
      <c r="A62" s="1421" t="s">
        <v>2454</v>
      </c>
      <c r="B62" s="987"/>
      <c r="C62" s="987"/>
      <c r="D62" s="987"/>
      <c r="E62" s="345"/>
      <c r="F62" s="987"/>
      <c r="G62" s="987"/>
      <c r="H62" s="987"/>
      <c r="I62" s="349"/>
      <c r="J62" s="986"/>
      <c r="K62" s="349"/>
      <c r="L62" s="986"/>
    </row>
    <row r="63" spans="1:12" x14ac:dyDescent="0.2">
      <c r="A63" s="1421" t="s">
        <v>2455</v>
      </c>
      <c r="B63" s="987"/>
      <c r="C63" s="987"/>
      <c r="D63" s="987"/>
      <c r="E63" s="345"/>
      <c r="F63" s="987"/>
      <c r="G63" s="987"/>
      <c r="H63" s="987"/>
      <c r="I63" s="349"/>
      <c r="J63" s="986"/>
      <c r="K63" s="349"/>
      <c r="L63" s="986"/>
    </row>
    <row r="64" spans="1:12" x14ac:dyDescent="0.2">
      <c r="A64" s="1421" t="s">
        <v>2521</v>
      </c>
      <c r="B64" s="1013"/>
      <c r="C64" s="1013"/>
      <c r="D64" s="1013"/>
      <c r="E64" s="372"/>
      <c r="F64" s="1013"/>
      <c r="G64" s="1013"/>
      <c r="H64" s="1013"/>
      <c r="I64" s="361"/>
      <c r="J64" s="1014"/>
      <c r="K64" s="361"/>
      <c r="L64" s="1014"/>
    </row>
    <row r="65" spans="1:12" x14ac:dyDescent="0.2">
      <c r="A65" s="1421" t="s">
        <v>2456</v>
      </c>
      <c r="B65" s="987"/>
      <c r="C65" s="987"/>
      <c r="D65" s="987"/>
      <c r="E65" s="345"/>
      <c r="F65" s="987"/>
      <c r="G65" s="987"/>
      <c r="H65" s="987"/>
      <c r="I65" s="349"/>
      <c r="J65" s="986"/>
      <c r="K65" s="349"/>
      <c r="L65" s="986"/>
    </row>
    <row r="66" spans="1:12" x14ac:dyDescent="0.2">
      <c r="A66" s="1421" t="s">
        <v>2457</v>
      </c>
      <c r="B66" s="987"/>
      <c r="C66" s="987"/>
      <c r="D66" s="987"/>
      <c r="E66" s="345"/>
      <c r="F66" s="987"/>
      <c r="G66" s="987"/>
      <c r="H66" s="987"/>
      <c r="I66" s="349"/>
      <c r="J66" s="986"/>
      <c r="K66" s="349"/>
      <c r="L66" s="986"/>
    </row>
    <row r="67" spans="1:12" x14ac:dyDescent="0.2">
      <c r="A67" s="1421" t="s">
        <v>2516</v>
      </c>
      <c r="B67" s="1013"/>
      <c r="C67" s="1013"/>
      <c r="D67" s="1013"/>
      <c r="E67" s="360"/>
      <c r="F67" s="1013"/>
      <c r="G67" s="1013"/>
      <c r="H67" s="1013"/>
      <c r="I67" s="361"/>
      <c r="J67" s="1014"/>
      <c r="K67" s="361"/>
      <c r="L67" s="1014"/>
    </row>
    <row r="68" spans="1:12" x14ac:dyDescent="0.2">
      <c r="A68" s="1421" t="s">
        <v>2458</v>
      </c>
      <c r="B68" s="1013"/>
      <c r="C68" s="1013"/>
      <c r="D68" s="1013"/>
      <c r="E68" s="360"/>
      <c r="F68" s="1013"/>
      <c r="G68" s="1013"/>
      <c r="H68" s="1013"/>
      <c r="I68" s="361"/>
      <c r="J68" s="1014"/>
      <c r="K68" s="361"/>
      <c r="L68" s="1014"/>
    </row>
    <row r="69" spans="1:12" x14ac:dyDescent="0.2">
      <c r="A69" s="1773" t="s">
        <v>4684</v>
      </c>
      <c r="B69" s="1013"/>
      <c r="C69" s="1013"/>
      <c r="D69" s="1013"/>
      <c r="E69" s="360"/>
      <c r="F69" s="1013"/>
      <c r="G69" s="1013"/>
      <c r="H69" s="1013"/>
      <c r="I69" s="361"/>
      <c r="J69" s="1014"/>
      <c r="K69" s="361"/>
      <c r="L69" s="1014"/>
    </row>
    <row r="70" spans="1:12" x14ac:dyDescent="0.2">
      <c r="A70" s="1421" t="s">
        <v>2486</v>
      </c>
      <c r="B70" s="1504"/>
      <c r="C70" s="987"/>
      <c r="D70" s="987"/>
      <c r="E70" s="350"/>
      <c r="F70" s="987"/>
      <c r="G70" s="987"/>
      <c r="H70" s="987"/>
      <c r="I70" s="349"/>
      <c r="J70" s="986"/>
      <c r="K70" s="349"/>
      <c r="L70" s="986"/>
    </row>
    <row r="71" spans="1:12" x14ac:dyDescent="0.2">
      <c r="A71" s="1421" t="s">
        <v>2487</v>
      </c>
      <c r="B71" s="1504"/>
      <c r="C71" s="987"/>
      <c r="D71" s="987"/>
      <c r="E71" s="350"/>
      <c r="F71" s="987"/>
      <c r="G71" s="987"/>
      <c r="H71" s="987"/>
      <c r="I71" s="349"/>
      <c r="J71" s="986"/>
      <c r="K71" s="349"/>
      <c r="L71" s="986"/>
    </row>
    <row r="72" spans="1:12" x14ac:dyDescent="0.2">
      <c r="A72" s="1421" t="s">
        <v>2517</v>
      </c>
      <c r="B72" s="1504"/>
      <c r="C72" s="987"/>
      <c r="D72" s="987"/>
      <c r="E72" s="350"/>
      <c r="F72" s="987"/>
      <c r="G72" s="987"/>
      <c r="H72" s="987"/>
      <c r="I72" s="349"/>
      <c r="J72" s="986"/>
      <c r="K72" s="349"/>
      <c r="L72" s="986"/>
    </row>
    <row r="73" spans="1:12" x14ac:dyDescent="0.2">
      <c r="A73" s="1421" t="s">
        <v>2488</v>
      </c>
      <c r="B73" s="1504"/>
      <c r="C73" s="987"/>
      <c r="D73" s="987"/>
      <c r="E73" s="350"/>
      <c r="F73" s="987"/>
      <c r="G73" s="987"/>
      <c r="H73" s="987"/>
      <c r="I73" s="349"/>
      <c r="J73" s="986"/>
      <c r="K73" s="349"/>
      <c r="L73" s="986"/>
    </row>
    <row r="74" spans="1:12" x14ac:dyDescent="0.2">
      <c r="A74" s="1421" t="s">
        <v>2459</v>
      </c>
      <c r="B74" s="1013"/>
      <c r="C74" s="1013"/>
      <c r="D74" s="1013"/>
      <c r="E74" s="360"/>
      <c r="F74" s="1013"/>
      <c r="G74" s="1013"/>
      <c r="H74" s="1013"/>
      <c r="I74" s="361"/>
      <c r="J74" s="1014"/>
      <c r="K74" s="361"/>
      <c r="L74" s="1014"/>
    </row>
    <row r="75" spans="1:12" x14ac:dyDescent="0.2">
      <c r="A75" s="1421" t="s">
        <v>2460</v>
      </c>
      <c r="B75" s="1013"/>
      <c r="C75" s="1013"/>
      <c r="D75" s="1013"/>
      <c r="E75" s="360"/>
      <c r="F75" s="1013"/>
      <c r="G75" s="1013"/>
      <c r="H75" s="1013"/>
      <c r="I75" s="361"/>
      <c r="J75" s="1014"/>
      <c r="K75" s="361"/>
      <c r="L75" s="1014"/>
    </row>
    <row r="76" spans="1:12" x14ac:dyDescent="0.2">
      <c r="A76" s="1494" t="s">
        <v>2466</v>
      </c>
      <c r="B76" s="986"/>
      <c r="C76" s="986"/>
      <c r="D76" s="986"/>
      <c r="E76" s="375"/>
      <c r="F76" s="1491"/>
      <c r="G76" s="1491"/>
      <c r="H76" s="986"/>
      <c r="I76" s="376"/>
      <c r="J76" s="986"/>
      <c r="K76" s="376"/>
      <c r="L76" s="986"/>
    </row>
    <row r="77" spans="1:12" ht="6" customHeight="1" x14ac:dyDescent="0.2"/>
    <row r="78" spans="1:12" x14ac:dyDescent="0.2">
      <c r="A78" s="88" t="s">
        <v>1878</v>
      </c>
      <c r="B78" s="23"/>
    </row>
    <row r="79" spans="1:12" x14ac:dyDescent="0.2">
      <c r="A79" s="1421" t="s">
        <v>2454</v>
      </c>
      <c r="B79" s="987"/>
      <c r="C79" s="987"/>
      <c r="D79" s="987"/>
      <c r="E79" s="345"/>
      <c r="F79" s="987"/>
      <c r="G79" s="987"/>
      <c r="H79" s="987"/>
      <c r="I79" s="349"/>
      <c r="J79" s="986"/>
      <c r="K79" s="349"/>
      <c r="L79" s="986"/>
    </row>
    <row r="80" spans="1:12" x14ac:dyDescent="0.2">
      <c r="A80" s="1421" t="s">
        <v>2455</v>
      </c>
      <c r="B80" s="987"/>
      <c r="C80" s="987"/>
      <c r="D80" s="987"/>
      <c r="E80" s="345"/>
      <c r="F80" s="987"/>
      <c r="G80" s="987"/>
      <c r="H80" s="987"/>
      <c r="I80" s="349"/>
      <c r="J80" s="986"/>
      <c r="K80" s="349"/>
      <c r="L80" s="986"/>
    </row>
    <row r="81" spans="1:12" x14ac:dyDescent="0.2">
      <c r="A81" s="1421" t="s">
        <v>2521</v>
      </c>
      <c r="B81" s="1013"/>
      <c r="C81" s="1013"/>
      <c r="D81" s="1013"/>
      <c r="E81" s="372"/>
      <c r="F81" s="1013"/>
      <c r="G81" s="1013"/>
      <c r="H81" s="1013"/>
      <c r="I81" s="361"/>
      <c r="J81" s="1014"/>
      <c r="K81" s="361"/>
      <c r="L81" s="1014"/>
    </row>
    <row r="82" spans="1:12" x14ac:dyDescent="0.2">
      <c r="A82" s="1421" t="s">
        <v>2456</v>
      </c>
      <c r="B82" s="987"/>
      <c r="C82" s="987"/>
      <c r="D82" s="987"/>
      <c r="E82" s="345"/>
      <c r="F82" s="987"/>
      <c r="G82" s="987"/>
      <c r="H82" s="987"/>
      <c r="I82" s="349"/>
      <c r="J82" s="986"/>
      <c r="K82" s="349"/>
      <c r="L82" s="986"/>
    </row>
    <row r="83" spans="1:12" x14ac:dyDescent="0.2">
      <c r="A83" s="1421" t="s">
        <v>2457</v>
      </c>
      <c r="B83" s="987"/>
      <c r="C83" s="987"/>
      <c r="D83" s="987"/>
      <c r="E83" s="345"/>
      <c r="F83" s="987"/>
      <c r="G83" s="987"/>
      <c r="H83" s="987"/>
      <c r="I83" s="349"/>
      <c r="J83" s="986"/>
      <c r="K83" s="349"/>
      <c r="L83" s="986"/>
    </row>
    <row r="84" spans="1:12" x14ac:dyDescent="0.2">
      <c r="A84" s="1421" t="s">
        <v>2516</v>
      </c>
      <c r="B84" s="1013"/>
      <c r="C84" s="1013"/>
      <c r="D84" s="1013"/>
      <c r="E84" s="360"/>
      <c r="F84" s="1013"/>
      <c r="G84" s="1013"/>
      <c r="H84" s="1013"/>
      <c r="I84" s="361"/>
      <c r="J84" s="1014"/>
      <c r="K84" s="361"/>
      <c r="L84" s="1014"/>
    </row>
    <row r="85" spans="1:12" x14ac:dyDescent="0.2">
      <c r="A85" s="1421" t="s">
        <v>2458</v>
      </c>
      <c r="B85" s="1013"/>
      <c r="C85" s="1013"/>
      <c r="D85" s="1013"/>
      <c r="E85" s="360"/>
      <c r="F85" s="1013"/>
      <c r="G85" s="1013"/>
      <c r="H85" s="1013"/>
      <c r="I85" s="361"/>
      <c r="J85" s="1014"/>
      <c r="K85" s="361"/>
      <c r="L85" s="1014"/>
    </row>
    <row r="86" spans="1:12" x14ac:dyDescent="0.2">
      <c r="A86" s="1773" t="s">
        <v>4684</v>
      </c>
      <c r="B86" s="1013"/>
      <c r="C86" s="1013"/>
      <c r="D86" s="1013"/>
      <c r="E86" s="360"/>
      <c r="F86" s="1013"/>
      <c r="G86" s="1013"/>
      <c r="H86" s="1013"/>
      <c r="I86" s="361"/>
      <c r="J86" s="1014"/>
      <c r="K86" s="361"/>
      <c r="L86" s="1014"/>
    </row>
    <row r="87" spans="1:12" x14ac:dyDescent="0.2">
      <c r="A87" s="1421" t="s">
        <v>2486</v>
      </c>
      <c r="B87" s="1504"/>
      <c r="C87" s="987"/>
      <c r="D87" s="987"/>
      <c r="E87" s="350"/>
      <c r="F87" s="987"/>
      <c r="G87" s="987"/>
      <c r="H87" s="987"/>
      <c r="I87" s="349"/>
      <c r="J87" s="986"/>
      <c r="K87" s="349"/>
      <c r="L87" s="986"/>
    </row>
    <row r="88" spans="1:12" x14ac:dyDescent="0.2">
      <c r="A88" s="1421" t="s">
        <v>2487</v>
      </c>
      <c r="B88" s="1504"/>
      <c r="C88" s="987"/>
      <c r="D88" s="987"/>
      <c r="E88" s="350"/>
      <c r="F88" s="987"/>
      <c r="G88" s="987"/>
      <c r="H88" s="987"/>
      <c r="I88" s="349"/>
      <c r="J88" s="986"/>
      <c r="K88" s="349"/>
      <c r="L88" s="986"/>
    </row>
    <row r="89" spans="1:12" x14ac:dyDescent="0.2">
      <c r="A89" s="1421" t="s">
        <v>2517</v>
      </c>
      <c r="B89" s="1504"/>
      <c r="C89" s="987"/>
      <c r="D89" s="987"/>
      <c r="E89" s="350"/>
      <c r="F89" s="987"/>
      <c r="G89" s="987"/>
      <c r="H89" s="987"/>
      <c r="I89" s="349"/>
      <c r="J89" s="986"/>
      <c r="K89" s="349"/>
      <c r="L89" s="986"/>
    </row>
    <row r="90" spans="1:12" x14ac:dyDescent="0.2">
      <c r="A90" s="1421" t="s">
        <v>2488</v>
      </c>
      <c r="B90" s="1504"/>
      <c r="C90" s="987"/>
      <c r="D90" s="987"/>
      <c r="E90" s="350"/>
      <c r="F90" s="987"/>
      <c r="G90" s="987"/>
      <c r="H90" s="987"/>
      <c r="I90" s="349"/>
      <c r="J90" s="986"/>
      <c r="K90" s="349"/>
      <c r="L90" s="986"/>
    </row>
    <row r="91" spans="1:12" x14ac:dyDescent="0.2">
      <c r="A91" s="1421" t="s">
        <v>2459</v>
      </c>
      <c r="B91" s="1013"/>
      <c r="C91" s="1013"/>
      <c r="D91" s="1013"/>
      <c r="E91" s="360"/>
      <c r="F91" s="1013"/>
      <c r="G91" s="1013"/>
      <c r="H91" s="1013"/>
      <c r="I91" s="361"/>
      <c r="J91" s="1014"/>
      <c r="K91" s="361"/>
      <c r="L91" s="1014"/>
    </row>
    <row r="92" spans="1:12" x14ac:dyDescent="0.2">
      <c r="A92" s="1421" t="s">
        <v>2460</v>
      </c>
      <c r="B92" s="1013"/>
      <c r="C92" s="1013"/>
      <c r="D92" s="1013"/>
      <c r="E92" s="360"/>
      <c r="F92" s="1013"/>
      <c r="G92" s="1013"/>
      <c r="H92" s="1013"/>
      <c r="I92" s="361"/>
      <c r="J92" s="1014"/>
      <c r="K92" s="361"/>
      <c r="L92" s="1014"/>
    </row>
    <row r="93" spans="1:12" x14ac:dyDescent="0.2">
      <c r="A93" s="1494" t="s">
        <v>2466</v>
      </c>
      <c r="B93" s="986"/>
      <c r="C93" s="986"/>
      <c r="D93" s="986"/>
      <c r="E93" s="375"/>
      <c r="F93" s="1491"/>
      <c r="G93" s="1491"/>
      <c r="H93" s="986"/>
      <c r="I93" s="376"/>
      <c r="J93" s="986"/>
      <c r="K93" s="376"/>
      <c r="L93" s="986"/>
    </row>
    <row r="94" spans="1:12" x14ac:dyDescent="0.2">
      <c r="A94" s="55"/>
      <c r="B94" s="353"/>
      <c r="C94" s="353"/>
      <c r="D94" s="353"/>
      <c r="E94" s="375"/>
      <c r="F94" s="354"/>
      <c r="G94" s="354"/>
      <c r="H94" s="353"/>
      <c r="I94" s="376"/>
      <c r="J94" s="353"/>
      <c r="K94" s="376"/>
      <c r="L94" s="353"/>
    </row>
    <row r="95" spans="1:12" x14ac:dyDescent="0.2">
      <c r="A95" s="511" t="s">
        <v>811</v>
      </c>
      <c r="B95" s="353"/>
      <c r="C95" s="986"/>
      <c r="D95" s="986"/>
      <c r="E95" s="375"/>
      <c r="F95" s="354"/>
      <c r="G95" s="354"/>
      <c r="H95" s="353"/>
      <c r="I95" s="376"/>
      <c r="J95" s="1768"/>
      <c r="K95" s="376"/>
      <c r="L95" s="986"/>
    </row>
    <row r="96" spans="1:12" x14ac:dyDescent="0.2">
      <c r="A96" s="55"/>
      <c r="B96" s="353"/>
      <c r="C96" s="353"/>
      <c r="D96" s="353"/>
      <c r="E96" s="375"/>
      <c r="F96" s="354"/>
      <c r="G96" s="354"/>
      <c r="H96" s="353"/>
      <c r="I96" s="376"/>
      <c r="J96" s="353"/>
      <c r="K96" s="376"/>
      <c r="L96" s="353"/>
    </row>
    <row r="97" spans="1:8" x14ac:dyDescent="0.2">
      <c r="A97" s="50" t="s">
        <v>2493</v>
      </c>
      <c r="B97" s="26"/>
      <c r="C97" s="26"/>
      <c r="H97" s="356"/>
    </row>
  </sheetData>
  <mergeCells count="5">
    <mergeCell ref="A2:C2"/>
    <mergeCell ref="A3:L3"/>
    <mergeCell ref="B6:D6"/>
    <mergeCell ref="F6:H6"/>
    <mergeCell ref="A9:C9"/>
  </mergeCells>
  <hyperlinks>
    <hyperlink ref="A2:C2" location="'Liste tableaux'!A1" display="Retour à la liste des tableaux" xr:uid="{B5C26C60-0002-4E31-8C30-9904EDA92CDC}"/>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340F8-4B8E-442C-95D8-5FD0738B60F9}">
  <sheetPr codeName="Feuil27">
    <tabColor rgb="FFFFFF00"/>
  </sheetPr>
  <dimension ref="A1:L87"/>
  <sheetViews>
    <sheetView showGridLines="0" topLeftCell="A50" workbookViewId="0">
      <selection activeCell="J54" sqref="J54"/>
    </sheetView>
  </sheetViews>
  <sheetFormatPr defaultColWidth="9.140625" defaultRowHeight="12.75" x14ac:dyDescent="0.2"/>
  <cols>
    <col min="1" max="1" width="2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0.140625" style="1" customWidth="1"/>
    <col min="13" max="14" width="9.140625" style="1"/>
    <col min="15" max="15" width="6.42578125" style="1" customWidth="1"/>
    <col min="16"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10.140625" style="1" customWidth="1"/>
    <col min="269" max="270" width="9.140625" style="1"/>
    <col min="271" max="271" width="6.42578125" style="1" customWidth="1"/>
    <col min="272"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10.140625" style="1" customWidth="1"/>
    <col min="525" max="526" width="9.140625" style="1"/>
    <col min="527" max="527" width="6.42578125" style="1" customWidth="1"/>
    <col min="528"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10.140625" style="1" customWidth="1"/>
    <col min="781" max="782" width="9.140625" style="1"/>
    <col min="783" max="783" width="6.42578125" style="1" customWidth="1"/>
    <col min="784"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10.140625" style="1" customWidth="1"/>
    <col min="1037" max="1038" width="9.140625" style="1"/>
    <col min="1039" max="1039" width="6.42578125" style="1" customWidth="1"/>
    <col min="1040"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10.140625" style="1" customWidth="1"/>
    <col min="1293" max="1294" width="9.140625" style="1"/>
    <col min="1295" max="1295" width="6.42578125" style="1" customWidth="1"/>
    <col min="1296"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10.140625" style="1" customWidth="1"/>
    <col min="1549" max="1550" width="9.140625" style="1"/>
    <col min="1551" max="1551" width="6.42578125" style="1" customWidth="1"/>
    <col min="1552"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10.140625" style="1" customWidth="1"/>
    <col min="1805" max="1806" width="9.140625" style="1"/>
    <col min="1807" max="1807" width="6.42578125" style="1" customWidth="1"/>
    <col min="1808"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10.140625" style="1" customWidth="1"/>
    <col min="2061" max="2062" width="9.140625" style="1"/>
    <col min="2063" max="2063" width="6.42578125" style="1" customWidth="1"/>
    <col min="2064"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10.140625" style="1" customWidth="1"/>
    <col min="2317" max="2318" width="9.140625" style="1"/>
    <col min="2319" max="2319" width="6.42578125" style="1" customWidth="1"/>
    <col min="2320"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10.140625" style="1" customWidth="1"/>
    <col min="2573" max="2574" width="9.140625" style="1"/>
    <col min="2575" max="2575" width="6.42578125" style="1" customWidth="1"/>
    <col min="2576"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10.140625" style="1" customWidth="1"/>
    <col min="2829" max="2830" width="9.140625" style="1"/>
    <col min="2831" max="2831" width="6.42578125" style="1" customWidth="1"/>
    <col min="2832"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10.140625" style="1" customWidth="1"/>
    <col min="3085" max="3086" width="9.140625" style="1"/>
    <col min="3087" max="3087" width="6.42578125" style="1" customWidth="1"/>
    <col min="3088"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10.140625" style="1" customWidth="1"/>
    <col min="3341" max="3342" width="9.140625" style="1"/>
    <col min="3343" max="3343" width="6.42578125" style="1" customWidth="1"/>
    <col min="3344"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10.140625" style="1" customWidth="1"/>
    <col min="3597" max="3598" width="9.140625" style="1"/>
    <col min="3599" max="3599" width="6.42578125" style="1" customWidth="1"/>
    <col min="3600"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10.140625" style="1" customWidth="1"/>
    <col min="3853" max="3854" width="9.140625" style="1"/>
    <col min="3855" max="3855" width="6.42578125" style="1" customWidth="1"/>
    <col min="3856"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10.140625" style="1" customWidth="1"/>
    <col min="4109" max="4110" width="9.140625" style="1"/>
    <col min="4111" max="4111" width="6.42578125" style="1" customWidth="1"/>
    <col min="4112"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10.140625" style="1" customWidth="1"/>
    <col min="4365" max="4366" width="9.140625" style="1"/>
    <col min="4367" max="4367" width="6.42578125" style="1" customWidth="1"/>
    <col min="4368"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10.140625" style="1" customWidth="1"/>
    <col min="4621" max="4622" width="9.140625" style="1"/>
    <col min="4623" max="4623" width="6.42578125" style="1" customWidth="1"/>
    <col min="4624"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10.140625" style="1" customWidth="1"/>
    <col min="4877" max="4878" width="9.140625" style="1"/>
    <col min="4879" max="4879" width="6.42578125" style="1" customWidth="1"/>
    <col min="4880"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10.140625" style="1" customWidth="1"/>
    <col min="5133" max="5134" width="9.140625" style="1"/>
    <col min="5135" max="5135" width="6.42578125" style="1" customWidth="1"/>
    <col min="5136"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10.140625" style="1" customWidth="1"/>
    <col min="5389" max="5390" width="9.140625" style="1"/>
    <col min="5391" max="5391" width="6.42578125" style="1" customWidth="1"/>
    <col min="5392"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10.140625" style="1" customWidth="1"/>
    <col min="5645" max="5646" width="9.140625" style="1"/>
    <col min="5647" max="5647" width="6.42578125" style="1" customWidth="1"/>
    <col min="5648"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10.140625" style="1" customWidth="1"/>
    <col min="5901" max="5902" width="9.140625" style="1"/>
    <col min="5903" max="5903" width="6.42578125" style="1" customWidth="1"/>
    <col min="5904"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10.140625" style="1" customWidth="1"/>
    <col min="6157" max="6158" width="9.140625" style="1"/>
    <col min="6159" max="6159" width="6.42578125" style="1" customWidth="1"/>
    <col min="6160"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10.140625" style="1" customWidth="1"/>
    <col min="6413" max="6414" width="9.140625" style="1"/>
    <col min="6415" max="6415" width="6.42578125" style="1" customWidth="1"/>
    <col min="6416"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10.140625" style="1" customWidth="1"/>
    <col min="6669" max="6670" width="9.140625" style="1"/>
    <col min="6671" max="6671" width="6.42578125" style="1" customWidth="1"/>
    <col min="6672"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10.140625" style="1" customWidth="1"/>
    <col min="6925" max="6926" width="9.140625" style="1"/>
    <col min="6927" max="6927" width="6.42578125" style="1" customWidth="1"/>
    <col min="6928"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10.140625" style="1" customWidth="1"/>
    <col min="7181" max="7182" width="9.140625" style="1"/>
    <col min="7183" max="7183" width="6.42578125" style="1" customWidth="1"/>
    <col min="7184"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10.140625" style="1" customWidth="1"/>
    <col min="7437" max="7438" width="9.140625" style="1"/>
    <col min="7439" max="7439" width="6.42578125" style="1" customWidth="1"/>
    <col min="7440"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10.140625" style="1" customWidth="1"/>
    <col min="7693" max="7694" width="9.140625" style="1"/>
    <col min="7695" max="7695" width="6.42578125" style="1" customWidth="1"/>
    <col min="7696"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10.140625" style="1" customWidth="1"/>
    <col min="7949" max="7950" width="9.140625" style="1"/>
    <col min="7951" max="7951" width="6.42578125" style="1" customWidth="1"/>
    <col min="7952"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10.140625" style="1" customWidth="1"/>
    <col min="8205" max="8206" width="9.140625" style="1"/>
    <col min="8207" max="8207" width="6.42578125" style="1" customWidth="1"/>
    <col min="8208"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10.140625" style="1" customWidth="1"/>
    <col min="8461" max="8462" width="9.140625" style="1"/>
    <col min="8463" max="8463" width="6.42578125" style="1" customWidth="1"/>
    <col min="8464"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10.140625" style="1" customWidth="1"/>
    <col min="8717" max="8718" width="9.140625" style="1"/>
    <col min="8719" max="8719" width="6.42578125" style="1" customWidth="1"/>
    <col min="8720"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10.140625" style="1" customWidth="1"/>
    <col min="8973" max="8974" width="9.140625" style="1"/>
    <col min="8975" max="8975" width="6.42578125" style="1" customWidth="1"/>
    <col min="8976"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10.140625" style="1" customWidth="1"/>
    <col min="9229" max="9230" width="9.140625" style="1"/>
    <col min="9231" max="9231" width="6.42578125" style="1" customWidth="1"/>
    <col min="9232"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10.140625" style="1" customWidth="1"/>
    <col min="9485" max="9486" width="9.140625" style="1"/>
    <col min="9487" max="9487" width="6.42578125" style="1" customWidth="1"/>
    <col min="9488"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10.140625" style="1" customWidth="1"/>
    <col min="9741" max="9742" width="9.140625" style="1"/>
    <col min="9743" max="9743" width="6.42578125" style="1" customWidth="1"/>
    <col min="9744"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10.140625" style="1" customWidth="1"/>
    <col min="9997" max="9998" width="9.140625" style="1"/>
    <col min="9999" max="9999" width="6.42578125" style="1" customWidth="1"/>
    <col min="10000"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10.140625" style="1" customWidth="1"/>
    <col min="10253" max="10254" width="9.140625" style="1"/>
    <col min="10255" max="10255" width="6.42578125" style="1" customWidth="1"/>
    <col min="10256"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10.140625" style="1" customWidth="1"/>
    <col min="10509" max="10510" width="9.140625" style="1"/>
    <col min="10511" max="10511" width="6.42578125" style="1" customWidth="1"/>
    <col min="10512"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10.140625" style="1" customWidth="1"/>
    <col min="10765" max="10766" width="9.140625" style="1"/>
    <col min="10767" max="10767" width="6.42578125" style="1" customWidth="1"/>
    <col min="10768"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10.140625" style="1" customWidth="1"/>
    <col min="11021" max="11022" width="9.140625" style="1"/>
    <col min="11023" max="11023" width="6.42578125" style="1" customWidth="1"/>
    <col min="11024"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10.140625" style="1" customWidth="1"/>
    <col min="11277" max="11278" width="9.140625" style="1"/>
    <col min="11279" max="11279" width="6.42578125" style="1" customWidth="1"/>
    <col min="11280"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10.140625" style="1" customWidth="1"/>
    <col min="11533" max="11534" width="9.140625" style="1"/>
    <col min="11535" max="11535" width="6.42578125" style="1" customWidth="1"/>
    <col min="11536"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10.140625" style="1" customWidth="1"/>
    <col min="11789" max="11790" width="9.140625" style="1"/>
    <col min="11791" max="11791" width="6.42578125" style="1" customWidth="1"/>
    <col min="11792"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10.140625" style="1" customWidth="1"/>
    <col min="12045" max="12046" width="9.140625" style="1"/>
    <col min="12047" max="12047" width="6.42578125" style="1" customWidth="1"/>
    <col min="12048"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10.140625" style="1" customWidth="1"/>
    <col min="12301" max="12302" width="9.140625" style="1"/>
    <col min="12303" max="12303" width="6.42578125" style="1" customWidth="1"/>
    <col min="12304"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10.140625" style="1" customWidth="1"/>
    <col min="12557" max="12558" width="9.140625" style="1"/>
    <col min="12559" max="12559" width="6.42578125" style="1" customWidth="1"/>
    <col min="12560"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10.140625" style="1" customWidth="1"/>
    <col min="12813" max="12814" width="9.140625" style="1"/>
    <col min="12815" max="12815" width="6.42578125" style="1" customWidth="1"/>
    <col min="12816"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10.140625" style="1" customWidth="1"/>
    <col min="13069" max="13070" width="9.140625" style="1"/>
    <col min="13071" max="13071" width="6.42578125" style="1" customWidth="1"/>
    <col min="13072"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10.140625" style="1" customWidth="1"/>
    <col min="13325" max="13326" width="9.140625" style="1"/>
    <col min="13327" max="13327" width="6.42578125" style="1" customWidth="1"/>
    <col min="13328"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10.140625" style="1" customWidth="1"/>
    <col min="13581" max="13582" width="9.140625" style="1"/>
    <col min="13583" max="13583" width="6.42578125" style="1" customWidth="1"/>
    <col min="13584"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10.140625" style="1" customWidth="1"/>
    <col min="13837" max="13838" width="9.140625" style="1"/>
    <col min="13839" max="13839" width="6.42578125" style="1" customWidth="1"/>
    <col min="13840"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10.140625" style="1" customWidth="1"/>
    <col min="14093" max="14094" width="9.140625" style="1"/>
    <col min="14095" max="14095" width="6.42578125" style="1" customWidth="1"/>
    <col min="14096"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10.140625" style="1" customWidth="1"/>
    <col min="14349" max="14350" width="9.140625" style="1"/>
    <col min="14351" max="14351" width="6.42578125" style="1" customWidth="1"/>
    <col min="14352"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10.140625" style="1" customWidth="1"/>
    <col min="14605" max="14606" width="9.140625" style="1"/>
    <col min="14607" max="14607" width="6.42578125" style="1" customWidth="1"/>
    <col min="14608"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10.140625" style="1" customWidth="1"/>
    <col min="14861" max="14862" width="9.140625" style="1"/>
    <col min="14863" max="14863" width="6.42578125" style="1" customWidth="1"/>
    <col min="14864"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10.140625" style="1" customWidth="1"/>
    <col min="15117" max="15118" width="9.140625" style="1"/>
    <col min="15119" max="15119" width="6.42578125" style="1" customWidth="1"/>
    <col min="15120"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10.140625" style="1" customWidth="1"/>
    <col min="15373" max="15374" width="9.140625" style="1"/>
    <col min="15375" max="15375" width="6.42578125" style="1" customWidth="1"/>
    <col min="15376"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10.140625" style="1" customWidth="1"/>
    <col min="15629" max="15630" width="9.140625" style="1"/>
    <col min="15631" max="15631" width="6.42578125" style="1" customWidth="1"/>
    <col min="15632"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10.140625" style="1" customWidth="1"/>
    <col min="15885" max="15886" width="9.140625" style="1"/>
    <col min="15887" max="15887" width="6.42578125" style="1" customWidth="1"/>
    <col min="15888"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10.140625" style="1" customWidth="1"/>
    <col min="16141" max="16142" width="9.140625" style="1"/>
    <col min="16143" max="16143" width="6.42578125" style="1" customWidth="1"/>
    <col min="16144" max="16384" width="9.140625" style="1"/>
  </cols>
  <sheetData>
    <row r="1" spans="1:12" ht="15.75" x14ac:dyDescent="0.25">
      <c r="A1" s="216" t="s">
        <v>2522</v>
      </c>
      <c r="B1" s="18"/>
      <c r="C1" s="18"/>
      <c r="D1" s="23"/>
      <c r="E1" s="380"/>
      <c r="F1" s="23"/>
      <c r="G1" s="23"/>
      <c r="L1" s="20">
        <v>5</v>
      </c>
    </row>
    <row r="2" spans="1:12" ht="15.75" x14ac:dyDescent="0.25">
      <c r="A2" s="1958" t="s">
        <v>145</v>
      </c>
      <c r="B2" s="1959"/>
      <c r="C2" s="1960"/>
      <c r="D2" s="39"/>
      <c r="E2" s="23"/>
      <c r="F2" s="23"/>
      <c r="G2" s="23"/>
    </row>
    <row r="3" spans="1:12" ht="33.75" customHeight="1" x14ac:dyDescent="0.2">
      <c r="A3" s="2057" t="s">
        <v>2523</v>
      </c>
      <c r="B3" s="2058"/>
      <c r="C3" s="2058"/>
      <c r="D3" s="2058"/>
      <c r="E3" s="2058"/>
      <c r="F3" s="2058"/>
      <c r="G3" s="2058"/>
      <c r="H3" s="2058"/>
      <c r="I3" s="2058"/>
      <c r="J3" s="2058"/>
      <c r="K3" s="2058"/>
      <c r="L3" s="2058"/>
    </row>
    <row r="4" spans="1:12" ht="15" customHeight="1" x14ac:dyDescent="0.2">
      <c r="A4" s="181" t="s">
        <v>2439</v>
      </c>
      <c r="B4" s="979"/>
      <c r="C4" s="979"/>
      <c r="D4" s="979"/>
      <c r="E4" s="979"/>
      <c r="F4" s="979"/>
      <c r="G4" s="979"/>
      <c r="H4" s="979"/>
      <c r="I4" s="979"/>
      <c r="J4" s="979"/>
      <c r="K4" s="979"/>
      <c r="L4" s="979"/>
    </row>
    <row r="5" spans="1:12" ht="12.6" customHeight="1" x14ac:dyDescent="0.25">
      <c r="A5" s="82"/>
      <c r="B5" s="216"/>
      <c r="C5" s="216"/>
      <c r="D5" s="88"/>
      <c r="E5" s="88"/>
      <c r="F5" s="88"/>
      <c r="G5" s="88"/>
      <c r="H5" s="82"/>
      <c r="I5" s="82"/>
      <c r="J5" s="82"/>
      <c r="K5" s="82"/>
      <c r="L5" s="82"/>
    </row>
    <row r="6" spans="1:12" x14ac:dyDescent="0.2">
      <c r="A6" s="330"/>
      <c r="B6" s="2049" t="s">
        <v>2440</v>
      </c>
      <c r="C6" s="1855"/>
      <c r="D6" s="1856"/>
      <c r="E6" s="497"/>
      <c r="F6" s="2049" t="s">
        <v>2441</v>
      </c>
      <c r="G6" s="2050"/>
      <c r="H6" s="2051"/>
      <c r="I6" s="495"/>
      <c r="J6" s="979"/>
      <c r="K6" s="495"/>
      <c r="L6" s="495"/>
    </row>
    <row r="7" spans="1:12" ht="56.25" customHeight="1" x14ac:dyDescent="0.2">
      <c r="A7" s="1387" t="s">
        <v>2442</v>
      </c>
      <c r="B7" s="332" t="s">
        <v>2443</v>
      </c>
      <c r="C7" s="332" t="s">
        <v>2444</v>
      </c>
      <c r="D7" s="332" t="s">
        <v>2445</v>
      </c>
      <c r="E7" s="492"/>
      <c r="F7" s="332" t="s">
        <v>2446</v>
      </c>
      <c r="G7" s="332" t="s">
        <v>2447</v>
      </c>
      <c r="H7" s="496" t="s">
        <v>2448</v>
      </c>
      <c r="I7" s="123"/>
      <c r="J7" s="1387" t="s">
        <v>2449</v>
      </c>
      <c r="K7" s="123"/>
      <c r="L7" s="1387" t="s">
        <v>2450</v>
      </c>
    </row>
    <row r="8" spans="1:12" x14ac:dyDescent="0.2">
      <c r="A8" s="229" t="s">
        <v>299</v>
      </c>
      <c r="B8" s="229"/>
      <c r="C8" s="229"/>
      <c r="D8" s="229" t="s">
        <v>300</v>
      </c>
      <c r="E8" s="229"/>
      <c r="F8" s="229" t="s">
        <v>301</v>
      </c>
      <c r="G8" s="229" t="s">
        <v>465</v>
      </c>
      <c r="H8" s="229" t="s">
        <v>466</v>
      </c>
      <c r="I8" s="229"/>
      <c r="J8" s="229" t="s">
        <v>2451</v>
      </c>
      <c r="K8" s="229"/>
      <c r="L8" s="229" t="s">
        <v>2452</v>
      </c>
    </row>
    <row r="9" spans="1:12" ht="14.25" customHeight="1" x14ac:dyDescent="0.2">
      <c r="A9" s="2055" t="s">
        <v>1874</v>
      </c>
      <c r="B9" s="2055"/>
      <c r="C9" s="2055"/>
      <c r="D9" s="206"/>
      <c r="E9" s="196"/>
      <c r="F9" s="196"/>
      <c r="G9" s="196"/>
      <c r="H9" s="196"/>
      <c r="I9" s="196"/>
      <c r="J9" s="196"/>
      <c r="K9" s="196"/>
      <c r="L9" s="196"/>
    </row>
    <row r="10" spans="1:12" x14ac:dyDescent="0.2">
      <c r="A10" s="1421" t="s">
        <v>2454</v>
      </c>
      <c r="B10" s="1513"/>
      <c r="C10" s="992"/>
      <c r="D10" s="987"/>
      <c r="E10" s="338"/>
      <c r="F10" s="987"/>
      <c r="G10" s="987"/>
      <c r="H10" s="987"/>
      <c r="I10" s="339"/>
      <c r="J10" s="986"/>
      <c r="K10" s="339"/>
      <c r="L10" s="986"/>
    </row>
    <row r="11" spans="1:12" x14ac:dyDescent="0.2">
      <c r="A11" s="1421" t="s">
        <v>2455</v>
      </c>
      <c r="B11" s="1513"/>
      <c r="C11" s="992"/>
      <c r="D11" s="987"/>
      <c r="E11" s="338"/>
      <c r="F11" s="987"/>
      <c r="G11" s="987"/>
      <c r="H11" s="987"/>
      <c r="I11" s="339"/>
      <c r="J11" s="986"/>
      <c r="K11" s="339"/>
      <c r="L11" s="986"/>
    </row>
    <row r="12" spans="1:12" x14ac:dyDescent="0.2">
      <c r="A12" s="1421" t="s">
        <v>2514</v>
      </c>
      <c r="B12" s="1513"/>
      <c r="C12" s="992"/>
      <c r="D12" s="987"/>
      <c r="E12" s="338"/>
      <c r="F12" s="987"/>
      <c r="G12" s="987"/>
      <c r="H12" s="987"/>
      <c r="I12" s="339"/>
      <c r="J12" s="986"/>
      <c r="K12" s="339"/>
      <c r="L12" s="986"/>
    </row>
    <row r="13" spans="1:12" x14ac:dyDescent="0.2">
      <c r="A13" s="1421" t="s">
        <v>2456</v>
      </c>
      <c r="B13" s="1513"/>
      <c r="C13" s="514"/>
      <c r="D13" s="382"/>
      <c r="E13" s="383"/>
      <c r="F13" s="382"/>
      <c r="G13" s="382"/>
      <c r="H13" s="382"/>
      <c r="I13" s="384"/>
      <c r="J13" s="385"/>
      <c r="K13" s="384"/>
      <c r="L13" s="385"/>
    </row>
    <row r="14" spans="1:12" x14ac:dyDescent="0.2">
      <c r="A14" s="1421" t="s">
        <v>2457</v>
      </c>
      <c r="B14" s="1513"/>
      <c r="C14" s="514"/>
      <c r="D14" s="382"/>
      <c r="E14" s="383"/>
      <c r="F14" s="382"/>
      <c r="G14" s="382"/>
      <c r="H14" s="382"/>
      <c r="I14" s="384"/>
      <c r="J14" s="385"/>
      <c r="K14" s="384"/>
      <c r="L14" s="385"/>
    </row>
    <row r="15" spans="1:12" s="12" customFormat="1" x14ac:dyDescent="0.2">
      <c r="A15" s="1773" t="s">
        <v>4677</v>
      </c>
      <c r="B15" s="1513"/>
      <c r="C15" s="514"/>
      <c r="D15" s="386"/>
      <c r="E15" s="387"/>
      <c r="F15" s="386"/>
      <c r="G15" s="386"/>
      <c r="H15" s="386"/>
      <c r="I15" s="388"/>
      <c r="J15" s="389"/>
      <c r="K15" s="388"/>
      <c r="L15" s="389"/>
    </row>
    <row r="16" spans="1:12" s="12" customFormat="1" x14ac:dyDescent="0.2">
      <c r="A16" s="1421" t="s">
        <v>2486</v>
      </c>
      <c r="B16" s="1513"/>
      <c r="C16" s="987"/>
      <c r="D16" s="987"/>
      <c r="E16" s="350"/>
      <c r="F16" s="987"/>
      <c r="G16" s="987"/>
      <c r="H16" s="987"/>
      <c r="I16" s="349"/>
      <c r="J16" s="986"/>
      <c r="K16" s="349"/>
      <c r="L16" s="986"/>
    </row>
    <row r="17" spans="1:12" s="12" customFormat="1" x14ac:dyDescent="0.2">
      <c r="A17" s="1421" t="s">
        <v>2487</v>
      </c>
      <c r="B17" s="1513"/>
      <c r="C17" s="987"/>
      <c r="D17" s="987"/>
      <c r="E17" s="350"/>
      <c r="F17" s="987"/>
      <c r="G17" s="987"/>
      <c r="H17" s="987"/>
      <c r="I17" s="349"/>
      <c r="J17" s="986"/>
      <c r="K17" s="349"/>
      <c r="L17" s="986"/>
    </row>
    <row r="18" spans="1:12" s="12" customFormat="1" x14ac:dyDescent="0.2">
      <c r="A18" s="1421" t="s">
        <v>2517</v>
      </c>
      <c r="B18" s="1513"/>
      <c r="C18" s="987"/>
      <c r="D18" s="987"/>
      <c r="E18" s="350"/>
      <c r="F18" s="987"/>
      <c r="G18" s="987"/>
      <c r="H18" s="987"/>
      <c r="I18" s="349"/>
      <c r="J18" s="986"/>
      <c r="K18" s="349"/>
      <c r="L18" s="986"/>
    </row>
    <row r="19" spans="1:12" s="12" customFormat="1" x14ac:dyDescent="0.2">
      <c r="A19" s="1421" t="s">
        <v>2488</v>
      </c>
      <c r="B19" s="1513"/>
      <c r="C19" s="987"/>
      <c r="D19" s="987"/>
      <c r="E19" s="350"/>
      <c r="F19" s="987"/>
      <c r="G19" s="987"/>
      <c r="H19" s="987"/>
      <c r="I19" s="349"/>
      <c r="J19" s="986"/>
      <c r="K19" s="349"/>
      <c r="L19" s="986"/>
    </row>
    <row r="20" spans="1:12" s="12" customFormat="1" x14ac:dyDescent="0.2">
      <c r="A20" s="1421" t="s">
        <v>2459</v>
      </c>
      <c r="B20" s="1513"/>
      <c r="C20" s="992"/>
      <c r="D20" s="1013"/>
      <c r="E20" s="360"/>
      <c r="F20" s="1013"/>
      <c r="G20" s="1013"/>
      <c r="H20" s="1013"/>
      <c r="I20" s="361"/>
      <c r="J20" s="1014"/>
      <c r="K20" s="361"/>
      <c r="L20" s="1014"/>
    </row>
    <row r="21" spans="1:12" s="12" customFormat="1" x14ac:dyDescent="0.2">
      <c r="A21" s="1421" t="s">
        <v>2460</v>
      </c>
      <c r="B21" s="1513"/>
      <c r="C21" s="992"/>
      <c r="D21" s="1013"/>
      <c r="E21" s="360"/>
      <c r="F21" s="1013"/>
      <c r="G21" s="1013"/>
      <c r="H21" s="1013"/>
      <c r="I21" s="361"/>
      <c r="J21" s="1014"/>
      <c r="K21" s="361"/>
      <c r="L21" s="1014"/>
    </row>
    <row r="22" spans="1:12" x14ac:dyDescent="0.2">
      <c r="A22" s="1494" t="s">
        <v>2466</v>
      </c>
      <c r="B22" s="1514"/>
      <c r="C22" s="993"/>
      <c r="D22" s="986"/>
      <c r="E22" s="375"/>
      <c r="F22" s="1491"/>
      <c r="G22" s="1491"/>
      <c r="H22" s="986"/>
      <c r="I22" s="376"/>
      <c r="J22" s="986"/>
      <c r="K22" s="376"/>
      <c r="L22" s="986"/>
    </row>
    <row r="23" spans="1:12" ht="6" customHeight="1" x14ac:dyDescent="0.2">
      <c r="A23" s="2"/>
      <c r="B23" s="2"/>
      <c r="J23" s="8"/>
      <c r="L23" s="1" t="s">
        <v>2518</v>
      </c>
    </row>
    <row r="24" spans="1:12" x14ac:dyDescent="0.2">
      <c r="A24" s="88" t="s">
        <v>1875</v>
      </c>
      <c r="B24" s="23"/>
      <c r="J24" s="8"/>
    </row>
    <row r="25" spans="1:12" x14ac:dyDescent="0.2">
      <c r="A25" s="1421" t="s">
        <v>2454</v>
      </c>
      <c r="B25" s="987"/>
      <c r="C25" s="987"/>
      <c r="D25" s="987"/>
      <c r="E25" s="345"/>
      <c r="F25" s="987"/>
      <c r="G25" s="987"/>
      <c r="H25" s="987"/>
      <c r="I25" s="349"/>
      <c r="J25" s="986"/>
      <c r="K25" s="349"/>
      <c r="L25" s="986"/>
    </row>
    <row r="26" spans="1:12" x14ac:dyDescent="0.2">
      <c r="A26" s="1421" t="s">
        <v>2455</v>
      </c>
      <c r="B26" s="987"/>
      <c r="C26" s="987"/>
      <c r="D26" s="987"/>
      <c r="E26" s="345"/>
      <c r="F26" s="987"/>
      <c r="G26" s="987"/>
      <c r="H26" s="987"/>
      <c r="I26" s="349"/>
      <c r="J26" s="986"/>
      <c r="K26" s="349"/>
      <c r="L26" s="986"/>
    </row>
    <row r="27" spans="1:12" x14ac:dyDescent="0.2">
      <c r="A27" s="1421" t="s">
        <v>2514</v>
      </c>
      <c r="B27" s="1013"/>
      <c r="C27" s="1013"/>
      <c r="D27" s="1013"/>
      <c r="E27" s="372"/>
      <c r="F27" s="1013"/>
      <c r="G27" s="1013"/>
      <c r="H27" s="1013"/>
      <c r="I27" s="361"/>
      <c r="J27" s="1014"/>
      <c r="K27" s="361"/>
      <c r="L27" s="1014"/>
    </row>
    <row r="28" spans="1:12" x14ac:dyDescent="0.2">
      <c r="A28" s="1421" t="s">
        <v>2456</v>
      </c>
      <c r="B28" s="987"/>
      <c r="C28" s="987"/>
      <c r="D28" s="987"/>
      <c r="E28" s="345"/>
      <c r="F28" s="987"/>
      <c r="G28" s="987"/>
      <c r="H28" s="987"/>
      <c r="I28" s="349"/>
      <c r="J28" s="986"/>
      <c r="K28" s="349"/>
      <c r="L28" s="986"/>
    </row>
    <row r="29" spans="1:12" x14ac:dyDescent="0.2">
      <c r="A29" s="1421" t="s">
        <v>2457</v>
      </c>
      <c r="B29" s="987"/>
      <c r="C29" s="987"/>
      <c r="D29" s="987"/>
      <c r="E29" s="345"/>
      <c r="F29" s="987"/>
      <c r="G29" s="987"/>
      <c r="H29" s="987"/>
      <c r="I29" s="349"/>
      <c r="J29" s="986"/>
      <c r="K29" s="349"/>
      <c r="L29" s="986"/>
    </row>
    <row r="30" spans="1:12" x14ac:dyDescent="0.2">
      <c r="A30" s="1773" t="s">
        <v>4677</v>
      </c>
      <c r="B30" s="987"/>
      <c r="C30" s="987"/>
      <c r="D30" s="987"/>
      <c r="E30" s="340"/>
      <c r="F30" s="987"/>
      <c r="G30" s="987"/>
      <c r="H30" s="987"/>
      <c r="I30" s="341"/>
      <c r="J30" s="986"/>
      <c r="K30" s="341"/>
      <c r="L30" s="986"/>
    </row>
    <row r="31" spans="1:12" x14ac:dyDescent="0.2">
      <c r="A31" s="1421" t="s">
        <v>2486</v>
      </c>
      <c r="B31" s="1515"/>
      <c r="C31" s="987"/>
      <c r="D31" s="987"/>
      <c r="E31" s="350"/>
      <c r="F31" s="987"/>
      <c r="G31" s="987"/>
      <c r="H31" s="987"/>
      <c r="I31" s="349"/>
      <c r="J31" s="986"/>
      <c r="K31" s="349"/>
      <c r="L31" s="986"/>
    </row>
    <row r="32" spans="1:12" x14ac:dyDescent="0.2">
      <c r="A32" s="1421" t="s">
        <v>2487</v>
      </c>
      <c r="B32" s="1515"/>
      <c r="C32" s="987"/>
      <c r="D32" s="987"/>
      <c r="E32" s="350"/>
      <c r="F32" s="987"/>
      <c r="G32" s="987"/>
      <c r="H32" s="987"/>
      <c r="I32" s="349"/>
      <c r="J32" s="986"/>
      <c r="K32" s="349"/>
      <c r="L32" s="986"/>
    </row>
    <row r="33" spans="1:12" x14ac:dyDescent="0.2">
      <c r="A33" s="1421" t="s">
        <v>2517</v>
      </c>
      <c r="B33" s="1515"/>
      <c r="C33" s="987"/>
      <c r="D33" s="987"/>
      <c r="E33" s="350"/>
      <c r="F33" s="987"/>
      <c r="G33" s="987"/>
      <c r="H33" s="987"/>
      <c r="I33" s="349"/>
      <c r="J33" s="986"/>
      <c r="K33" s="349"/>
      <c r="L33" s="986"/>
    </row>
    <row r="34" spans="1:12" x14ac:dyDescent="0.2">
      <c r="A34" s="1421" t="s">
        <v>2488</v>
      </c>
      <c r="B34" s="1515"/>
      <c r="C34" s="987"/>
      <c r="D34" s="987"/>
      <c r="E34" s="350"/>
      <c r="F34" s="987"/>
      <c r="G34" s="987"/>
      <c r="H34" s="987"/>
      <c r="I34" s="349"/>
      <c r="J34" s="986"/>
      <c r="K34" s="349"/>
      <c r="L34" s="986"/>
    </row>
    <row r="35" spans="1:12" x14ac:dyDescent="0.2">
      <c r="A35" s="1421" t="s">
        <v>2459</v>
      </c>
      <c r="B35" s="987"/>
      <c r="C35" s="987"/>
      <c r="D35" s="987"/>
      <c r="E35" s="340"/>
      <c r="F35" s="987"/>
      <c r="G35" s="987"/>
      <c r="H35" s="987"/>
      <c r="I35" s="341"/>
      <c r="J35" s="986"/>
      <c r="K35" s="341"/>
      <c r="L35" s="986"/>
    </row>
    <row r="36" spans="1:12" x14ac:dyDescent="0.2">
      <c r="A36" s="1421" t="s">
        <v>2460</v>
      </c>
      <c r="B36" s="987"/>
      <c r="C36" s="987"/>
      <c r="D36" s="987"/>
      <c r="E36" s="340"/>
      <c r="F36" s="987"/>
      <c r="G36" s="987"/>
      <c r="H36" s="987"/>
      <c r="I36" s="341"/>
      <c r="J36" s="986"/>
      <c r="K36" s="341"/>
      <c r="L36" s="986"/>
    </row>
    <row r="37" spans="1:12" x14ac:dyDescent="0.2">
      <c r="A37" s="1494" t="s">
        <v>2466</v>
      </c>
      <c r="B37" s="986"/>
      <c r="C37" s="986"/>
      <c r="D37" s="986"/>
      <c r="E37" s="375"/>
      <c r="F37" s="1491"/>
      <c r="G37" s="1491"/>
      <c r="H37" s="986"/>
      <c r="I37" s="376"/>
      <c r="J37" s="986"/>
      <c r="K37" s="376"/>
      <c r="L37" s="986"/>
    </row>
    <row r="38" spans="1:12" ht="6" customHeight="1" x14ac:dyDescent="0.2"/>
    <row r="39" spans="1:12" x14ac:dyDescent="0.2">
      <c r="A39" s="88" t="s">
        <v>1876</v>
      </c>
      <c r="B39" s="23"/>
    </row>
    <row r="40" spans="1:12" x14ac:dyDescent="0.2">
      <c r="A40" s="1421" t="s">
        <v>2462</v>
      </c>
      <c r="B40" s="1500"/>
      <c r="C40" s="1502"/>
      <c r="D40" s="1503"/>
      <c r="E40" s="345"/>
      <c r="F40" s="1488"/>
      <c r="G40" s="987"/>
      <c r="H40" s="1488"/>
      <c r="I40" s="349"/>
      <c r="J40" s="986"/>
      <c r="K40" s="349"/>
      <c r="L40" s="986"/>
    </row>
    <row r="41" spans="1:12" x14ac:dyDescent="0.2">
      <c r="A41" s="1421" t="s">
        <v>2454</v>
      </c>
      <c r="B41" s="1500"/>
      <c r="C41" s="987"/>
      <c r="D41" s="987"/>
      <c r="E41" s="345"/>
      <c r="F41" s="987"/>
      <c r="G41" s="987"/>
      <c r="H41" s="987"/>
      <c r="I41" s="349"/>
      <c r="J41" s="986"/>
      <c r="K41" s="349"/>
      <c r="L41" s="986"/>
    </row>
    <row r="42" spans="1:12" x14ac:dyDescent="0.2">
      <c r="A42" s="1421" t="s">
        <v>2455</v>
      </c>
      <c r="B42" s="1500"/>
      <c r="C42" s="987"/>
      <c r="D42" s="987"/>
      <c r="E42" s="345"/>
      <c r="F42" s="987"/>
      <c r="G42" s="987"/>
      <c r="H42" s="987"/>
      <c r="I42" s="349"/>
      <c r="J42" s="986"/>
      <c r="K42" s="349"/>
      <c r="L42" s="986"/>
    </row>
    <row r="43" spans="1:12" x14ac:dyDescent="0.2">
      <c r="A43" s="1421" t="s">
        <v>2514</v>
      </c>
      <c r="B43" s="1500"/>
      <c r="C43" s="1013"/>
      <c r="D43" s="1013"/>
      <c r="E43" s="372"/>
      <c r="F43" s="1013"/>
      <c r="G43" s="1013"/>
      <c r="H43" s="1013"/>
      <c r="I43" s="361"/>
      <c r="J43" s="1014"/>
      <c r="K43" s="361"/>
      <c r="L43" s="1014"/>
    </row>
    <row r="44" spans="1:12" x14ac:dyDescent="0.2">
      <c r="A44" s="1421" t="s">
        <v>2456</v>
      </c>
      <c r="B44" s="1500"/>
      <c r="C44" s="987"/>
      <c r="D44" s="987"/>
      <c r="E44" s="345"/>
      <c r="F44" s="987"/>
      <c r="G44" s="987"/>
      <c r="H44" s="987"/>
      <c r="I44" s="349"/>
      <c r="J44" s="986"/>
      <c r="K44" s="349"/>
      <c r="L44" s="986"/>
    </row>
    <row r="45" spans="1:12" x14ac:dyDescent="0.2">
      <c r="A45" s="1421" t="s">
        <v>2457</v>
      </c>
      <c r="B45" s="1500"/>
      <c r="C45" s="987"/>
      <c r="D45" s="987"/>
      <c r="E45" s="345"/>
      <c r="F45" s="987"/>
      <c r="G45" s="987"/>
      <c r="H45" s="987"/>
      <c r="I45" s="349"/>
      <c r="J45" s="986"/>
      <c r="K45" s="349"/>
      <c r="L45" s="986"/>
    </row>
    <row r="46" spans="1:12" x14ac:dyDescent="0.2">
      <c r="A46" s="1773" t="s">
        <v>4677</v>
      </c>
      <c r="B46" s="1500"/>
      <c r="C46" s="987"/>
      <c r="D46" s="987"/>
      <c r="E46" s="340"/>
      <c r="F46" s="987"/>
      <c r="G46" s="987"/>
      <c r="H46" s="987"/>
      <c r="I46" s="341"/>
      <c r="J46" s="986"/>
      <c r="K46" s="341"/>
      <c r="L46" s="986"/>
    </row>
    <row r="47" spans="1:12" x14ac:dyDescent="0.2">
      <c r="A47" s="1421" t="s">
        <v>2486</v>
      </c>
      <c r="B47" s="1513"/>
      <c r="C47" s="987"/>
      <c r="D47" s="987"/>
      <c r="E47" s="350"/>
      <c r="F47" s="987"/>
      <c r="G47" s="987"/>
      <c r="H47" s="987"/>
      <c r="I47" s="349"/>
      <c r="J47" s="986"/>
      <c r="K47" s="349"/>
      <c r="L47" s="986"/>
    </row>
    <row r="48" spans="1:12" x14ac:dyDescent="0.2">
      <c r="A48" s="1421" t="s">
        <v>2487</v>
      </c>
      <c r="B48" s="1513"/>
      <c r="C48" s="987"/>
      <c r="D48" s="987"/>
      <c r="E48" s="350"/>
      <c r="F48" s="987"/>
      <c r="G48" s="987"/>
      <c r="H48" s="987"/>
      <c r="I48" s="349"/>
      <c r="J48" s="986"/>
      <c r="K48" s="349"/>
      <c r="L48" s="986"/>
    </row>
    <row r="49" spans="1:12" x14ac:dyDescent="0.2">
      <c r="A49" s="1421" t="s">
        <v>2517</v>
      </c>
      <c r="B49" s="1513"/>
      <c r="C49" s="987"/>
      <c r="D49" s="987"/>
      <c r="E49" s="350"/>
      <c r="F49" s="987"/>
      <c r="G49" s="987"/>
      <c r="H49" s="987"/>
      <c r="I49" s="349"/>
      <c r="J49" s="986"/>
      <c r="K49" s="349"/>
      <c r="L49" s="986"/>
    </row>
    <row r="50" spans="1:12" x14ac:dyDescent="0.2">
      <c r="A50" s="1421" t="s">
        <v>2488</v>
      </c>
      <c r="B50" s="1513"/>
      <c r="C50" s="987"/>
      <c r="D50" s="987"/>
      <c r="E50" s="350"/>
      <c r="F50" s="987"/>
      <c r="G50" s="987"/>
      <c r="H50" s="987"/>
      <c r="I50" s="349"/>
      <c r="J50" s="986"/>
      <c r="K50" s="349"/>
      <c r="L50" s="986"/>
    </row>
    <row r="51" spans="1:12" x14ac:dyDescent="0.2">
      <c r="A51" s="1421" t="s">
        <v>2459</v>
      </c>
      <c r="B51" s="1500"/>
      <c r="C51" s="987"/>
      <c r="D51" s="987"/>
      <c r="E51" s="340"/>
      <c r="F51" s="987"/>
      <c r="G51" s="987"/>
      <c r="H51" s="987"/>
      <c r="I51" s="341"/>
      <c r="J51" s="986"/>
      <c r="K51" s="341"/>
      <c r="L51" s="986"/>
    </row>
    <row r="52" spans="1:12" x14ac:dyDescent="0.2">
      <c r="A52" s="1421" t="s">
        <v>2460</v>
      </c>
      <c r="B52" s="1500"/>
      <c r="C52" s="987"/>
      <c r="D52" s="987"/>
      <c r="E52" s="340"/>
      <c r="F52" s="987"/>
      <c r="G52" s="987"/>
      <c r="H52" s="987"/>
      <c r="I52" s="341"/>
      <c r="J52" s="986"/>
      <c r="K52" s="341"/>
      <c r="L52" s="986"/>
    </row>
    <row r="53" spans="1:12" x14ac:dyDescent="0.2">
      <c r="A53" s="1494" t="s">
        <v>2466</v>
      </c>
      <c r="B53" s="1501"/>
      <c r="C53" s="986"/>
      <c r="D53" s="986"/>
      <c r="E53" s="375"/>
      <c r="F53" s="1491"/>
      <c r="G53" s="1491"/>
      <c r="H53" s="986"/>
      <c r="I53" s="376"/>
      <c r="J53" s="986"/>
      <c r="K53" s="376"/>
      <c r="L53" s="986"/>
    </row>
    <row r="54" spans="1:12" ht="6" customHeight="1" x14ac:dyDescent="0.2"/>
    <row r="55" spans="1:12" x14ac:dyDescent="0.2">
      <c r="A55" s="513" t="s">
        <v>1877</v>
      </c>
      <c r="B55" s="381"/>
      <c r="C55" s="381"/>
    </row>
    <row r="56" spans="1:12" x14ac:dyDescent="0.2">
      <c r="A56" s="1421" t="s">
        <v>2454</v>
      </c>
      <c r="B56" s="987"/>
      <c r="C56" s="987"/>
      <c r="D56" s="987"/>
      <c r="E56" s="345"/>
      <c r="F56" s="987"/>
      <c r="G56" s="987"/>
      <c r="H56" s="987"/>
      <c r="I56" s="349"/>
      <c r="J56" s="986"/>
      <c r="K56" s="349"/>
      <c r="L56" s="986"/>
    </row>
    <row r="57" spans="1:12" x14ac:dyDescent="0.2">
      <c r="A57" s="1421" t="s">
        <v>2455</v>
      </c>
      <c r="B57" s="987"/>
      <c r="C57" s="987"/>
      <c r="D57" s="987"/>
      <c r="E57" s="345"/>
      <c r="F57" s="987"/>
      <c r="G57" s="987"/>
      <c r="H57" s="987"/>
      <c r="I57" s="349"/>
      <c r="J57" s="986"/>
      <c r="K57" s="349"/>
      <c r="L57" s="986"/>
    </row>
    <row r="58" spans="1:12" x14ac:dyDescent="0.2">
      <c r="A58" s="1421" t="s">
        <v>2514</v>
      </c>
      <c r="B58" s="1013"/>
      <c r="C58" s="1013"/>
      <c r="D58" s="1013"/>
      <c r="E58" s="372"/>
      <c r="F58" s="1013"/>
      <c r="G58" s="1013"/>
      <c r="H58" s="1013"/>
      <c r="I58" s="361"/>
      <c r="J58" s="1014"/>
      <c r="K58" s="361"/>
      <c r="L58" s="1014"/>
    </row>
    <row r="59" spans="1:12" x14ac:dyDescent="0.2">
      <c r="A59" s="1421" t="s">
        <v>2456</v>
      </c>
      <c r="B59" s="987"/>
      <c r="C59" s="987"/>
      <c r="D59" s="987"/>
      <c r="E59" s="345"/>
      <c r="F59" s="987"/>
      <c r="G59" s="987"/>
      <c r="H59" s="987"/>
      <c r="I59" s="349"/>
      <c r="J59" s="986"/>
      <c r="K59" s="349"/>
      <c r="L59" s="986"/>
    </row>
    <row r="60" spans="1:12" x14ac:dyDescent="0.2">
      <c r="A60" s="1421" t="s">
        <v>2457</v>
      </c>
      <c r="B60" s="987"/>
      <c r="C60" s="987"/>
      <c r="D60" s="987"/>
      <c r="E60" s="345"/>
      <c r="F60" s="987"/>
      <c r="G60" s="987"/>
      <c r="H60" s="987"/>
      <c r="I60" s="349"/>
      <c r="J60" s="986"/>
      <c r="K60" s="349"/>
      <c r="L60" s="986"/>
    </row>
    <row r="61" spans="1:12" x14ac:dyDescent="0.2">
      <c r="A61" s="1773" t="s">
        <v>4677</v>
      </c>
      <c r="B61" s="382"/>
      <c r="C61" s="987"/>
      <c r="D61" s="987"/>
      <c r="E61" s="340"/>
      <c r="F61" s="987"/>
      <c r="G61" s="987"/>
      <c r="H61" s="987"/>
      <c r="I61" s="341"/>
      <c r="J61" s="986"/>
      <c r="K61" s="341"/>
      <c r="L61" s="986"/>
    </row>
    <row r="62" spans="1:12" x14ac:dyDescent="0.2">
      <c r="A62" s="1421" t="s">
        <v>2486</v>
      </c>
      <c r="B62" s="1515"/>
      <c r="C62" s="987"/>
      <c r="D62" s="987"/>
      <c r="E62" s="350"/>
      <c r="F62" s="987"/>
      <c r="G62" s="987"/>
      <c r="H62" s="987"/>
      <c r="I62" s="349"/>
      <c r="J62" s="986"/>
      <c r="K62" s="349"/>
      <c r="L62" s="986"/>
    </row>
    <row r="63" spans="1:12" x14ac:dyDescent="0.2">
      <c r="A63" s="1421" t="s">
        <v>2487</v>
      </c>
      <c r="B63" s="1515"/>
      <c r="C63" s="987"/>
      <c r="D63" s="987"/>
      <c r="E63" s="350"/>
      <c r="F63" s="987"/>
      <c r="G63" s="987"/>
      <c r="H63" s="987"/>
      <c r="I63" s="349"/>
      <c r="J63" s="986"/>
      <c r="K63" s="349"/>
      <c r="L63" s="986"/>
    </row>
    <row r="64" spans="1:12" x14ac:dyDescent="0.2">
      <c r="A64" s="1421" t="s">
        <v>2517</v>
      </c>
      <c r="B64" s="1515"/>
      <c r="C64" s="987"/>
      <c r="D64" s="987"/>
      <c r="E64" s="350"/>
      <c r="F64" s="987"/>
      <c r="G64" s="987"/>
      <c r="H64" s="987"/>
      <c r="I64" s="349"/>
      <c r="J64" s="986"/>
      <c r="K64" s="349"/>
      <c r="L64" s="986"/>
    </row>
    <row r="65" spans="1:12" x14ac:dyDescent="0.2">
      <c r="A65" s="1421" t="s">
        <v>2488</v>
      </c>
      <c r="B65" s="1515"/>
      <c r="C65" s="987"/>
      <c r="D65" s="987"/>
      <c r="E65" s="350"/>
      <c r="F65" s="987"/>
      <c r="G65" s="987"/>
      <c r="H65" s="987"/>
      <c r="I65" s="349"/>
      <c r="J65" s="986"/>
      <c r="K65" s="349"/>
      <c r="L65" s="986"/>
    </row>
    <row r="66" spans="1:12" x14ac:dyDescent="0.2">
      <c r="A66" s="1421" t="s">
        <v>2459</v>
      </c>
      <c r="B66" s="987"/>
      <c r="C66" s="987"/>
      <c r="D66" s="987"/>
      <c r="E66" s="340"/>
      <c r="F66" s="987"/>
      <c r="G66" s="987"/>
      <c r="H66" s="987"/>
      <c r="I66" s="341"/>
      <c r="J66" s="986"/>
      <c r="K66" s="341"/>
      <c r="L66" s="986"/>
    </row>
    <row r="67" spans="1:12" x14ac:dyDescent="0.2">
      <c r="A67" s="1421" t="s">
        <v>2460</v>
      </c>
      <c r="B67" s="987"/>
      <c r="C67" s="987"/>
      <c r="D67" s="987"/>
      <c r="E67" s="340"/>
      <c r="F67" s="987"/>
      <c r="G67" s="987"/>
      <c r="H67" s="987"/>
      <c r="I67" s="341"/>
      <c r="J67" s="986"/>
      <c r="K67" s="341"/>
      <c r="L67" s="986"/>
    </row>
    <row r="68" spans="1:12" x14ac:dyDescent="0.2">
      <c r="A68" s="1494" t="s">
        <v>2466</v>
      </c>
      <c r="B68" s="986"/>
      <c r="C68" s="986"/>
      <c r="D68" s="986"/>
      <c r="E68" s="375"/>
      <c r="F68" s="1491"/>
      <c r="G68" s="1491"/>
      <c r="H68" s="986"/>
      <c r="I68" s="376"/>
      <c r="J68" s="986"/>
      <c r="K68" s="376"/>
      <c r="L68" s="986"/>
    </row>
    <row r="69" spans="1:12" ht="6" customHeight="1" x14ac:dyDescent="0.2"/>
    <row r="70" spans="1:12" x14ac:dyDescent="0.2">
      <c r="A70" s="88" t="s">
        <v>1878</v>
      </c>
      <c r="B70" s="23"/>
    </row>
    <row r="71" spans="1:12" x14ac:dyDescent="0.2">
      <c r="A71" s="1421" t="s">
        <v>2454</v>
      </c>
      <c r="B71" s="987"/>
      <c r="C71" s="987"/>
      <c r="D71" s="987"/>
      <c r="E71" s="345"/>
      <c r="F71" s="987"/>
      <c r="G71" s="987"/>
      <c r="H71" s="987"/>
      <c r="I71" s="349"/>
      <c r="J71" s="986"/>
      <c r="K71" s="349"/>
      <c r="L71" s="986"/>
    </row>
    <row r="72" spans="1:12" x14ac:dyDescent="0.2">
      <c r="A72" s="1421" t="s">
        <v>2455</v>
      </c>
      <c r="B72" s="987"/>
      <c r="C72" s="987"/>
      <c r="D72" s="987"/>
      <c r="E72" s="345"/>
      <c r="F72" s="987"/>
      <c r="G72" s="987"/>
      <c r="H72" s="987"/>
      <c r="I72" s="349"/>
      <c r="J72" s="986"/>
      <c r="K72" s="349"/>
      <c r="L72" s="986"/>
    </row>
    <row r="73" spans="1:12" x14ac:dyDescent="0.2">
      <c r="A73" s="1421" t="s">
        <v>2514</v>
      </c>
      <c r="B73" s="1013"/>
      <c r="C73" s="1013"/>
      <c r="D73" s="1013"/>
      <c r="E73" s="372"/>
      <c r="F73" s="1013"/>
      <c r="G73" s="1013"/>
      <c r="H73" s="1013"/>
      <c r="I73" s="361"/>
      <c r="J73" s="1014"/>
      <c r="K73" s="361"/>
      <c r="L73" s="1014"/>
    </row>
    <row r="74" spans="1:12" x14ac:dyDescent="0.2">
      <c r="A74" s="1421" t="s">
        <v>2456</v>
      </c>
      <c r="B74" s="987"/>
      <c r="C74" s="987"/>
      <c r="D74" s="987"/>
      <c r="E74" s="345"/>
      <c r="F74" s="987"/>
      <c r="G74" s="987"/>
      <c r="H74" s="987"/>
      <c r="I74" s="349"/>
      <c r="J74" s="986"/>
      <c r="K74" s="349"/>
      <c r="L74" s="986"/>
    </row>
    <row r="75" spans="1:12" x14ac:dyDescent="0.2">
      <c r="A75" s="1421" t="s">
        <v>2457</v>
      </c>
      <c r="B75" s="987"/>
      <c r="C75" s="987"/>
      <c r="D75" s="987"/>
      <c r="E75" s="345"/>
      <c r="F75" s="987"/>
      <c r="G75" s="987"/>
      <c r="H75" s="987"/>
      <c r="I75" s="349"/>
      <c r="J75" s="986"/>
      <c r="K75" s="349"/>
      <c r="L75" s="986"/>
    </row>
    <row r="76" spans="1:12" x14ac:dyDescent="0.2">
      <c r="A76" s="1773" t="s">
        <v>4677</v>
      </c>
      <c r="B76" s="987"/>
      <c r="C76" s="987"/>
      <c r="D76" s="987"/>
      <c r="E76" s="340"/>
      <c r="F76" s="987"/>
      <c r="G76" s="987"/>
      <c r="H76" s="987"/>
      <c r="I76" s="341"/>
      <c r="J76" s="986"/>
      <c r="K76" s="341"/>
      <c r="L76" s="986"/>
    </row>
    <row r="77" spans="1:12" x14ac:dyDescent="0.2">
      <c r="A77" s="1421" t="s">
        <v>2486</v>
      </c>
      <c r="B77" s="1515"/>
      <c r="C77" s="987"/>
      <c r="D77" s="987"/>
      <c r="E77" s="350"/>
      <c r="F77" s="987"/>
      <c r="G77" s="987"/>
      <c r="H77" s="987"/>
      <c r="I77" s="349"/>
      <c r="J77" s="986"/>
      <c r="K77" s="349"/>
      <c r="L77" s="986"/>
    </row>
    <row r="78" spans="1:12" x14ac:dyDescent="0.2">
      <c r="A78" s="1421" t="s">
        <v>2487</v>
      </c>
      <c r="B78" s="1515"/>
      <c r="C78" s="987"/>
      <c r="D78" s="987"/>
      <c r="E78" s="350"/>
      <c r="F78" s="987"/>
      <c r="G78" s="987"/>
      <c r="H78" s="987"/>
      <c r="I78" s="349"/>
      <c r="J78" s="986"/>
      <c r="K78" s="349"/>
      <c r="L78" s="986"/>
    </row>
    <row r="79" spans="1:12" x14ac:dyDescent="0.2">
      <c r="A79" s="1421" t="s">
        <v>2517</v>
      </c>
      <c r="B79" s="1515"/>
      <c r="C79" s="987"/>
      <c r="D79" s="987"/>
      <c r="E79" s="350"/>
      <c r="F79" s="987"/>
      <c r="G79" s="987"/>
      <c r="H79" s="987"/>
      <c r="I79" s="349"/>
      <c r="J79" s="986"/>
      <c r="K79" s="349"/>
      <c r="L79" s="986"/>
    </row>
    <row r="80" spans="1:12" x14ac:dyDescent="0.2">
      <c r="A80" s="1421" t="s">
        <v>2488</v>
      </c>
      <c r="B80" s="1515"/>
      <c r="C80" s="987"/>
      <c r="D80" s="987"/>
      <c r="E80" s="350"/>
      <c r="F80" s="987"/>
      <c r="G80" s="987"/>
      <c r="H80" s="987"/>
      <c r="I80" s="349"/>
      <c r="J80" s="986"/>
      <c r="K80" s="349"/>
      <c r="L80" s="986"/>
    </row>
    <row r="81" spans="1:12" x14ac:dyDescent="0.2">
      <c r="A81" s="1421" t="s">
        <v>2459</v>
      </c>
      <c r="B81" s="987"/>
      <c r="C81" s="987"/>
      <c r="D81" s="987"/>
      <c r="E81" s="340"/>
      <c r="F81" s="987"/>
      <c r="G81" s="987"/>
      <c r="H81" s="987"/>
      <c r="I81" s="341"/>
      <c r="J81" s="986"/>
      <c r="K81" s="341"/>
      <c r="L81" s="986"/>
    </row>
    <row r="82" spans="1:12" x14ac:dyDescent="0.2">
      <c r="A82" s="1421" t="s">
        <v>2460</v>
      </c>
      <c r="B82" s="987"/>
      <c r="C82" s="987"/>
      <c r="D82" s="987"/>
      <c r="E82" s="340"/>
      <c r="F82" s="987"/>
      <c r="G82" s="987"/>
      <c r="H82" s="987"/>
      <c r="I82" s="341"/>
      <c r="J82" s="986"/>
      <c r="K82" s="341"/>
      <c r="L82" s="986"/>
    </row>
    <row r="83" spans="1:12" x14ac:dyDescent="0.2">
      <c r="A83" s="1494" t="s">
        <v>2466</v>
      </c>
      <c r="B83" s="986"/>
      <c r="C83" s="986"/>
      <c r="D83" s="986"/>
      <c r="E83" s="375"/>
      <c r="F83" s="1491"/>
      <c r="G83" s="1491"/>
      <c r="H83" s="986"/>
      <c r="I83" s="376"/>
      <c r="J83" s="986"/>
      <c r="K83" s="376"/>
      <c r="L83" s="986"/>
    </row>
    <row r="84" spans="1:12" x14ac:dyDescent="0.2">
      <c r="A84" s="55"/>
      <c r="B84" s="353"/>
      <c r="C84" s="353"/>
      <c r="D84" s="353"/>
      <c r="E84" s="375"/>
      <c r="F84" s="354"/>
      <c r="G84" s="354"/>
      <c r="H84" s="353"/>
      <c r="I84" s="376"/>
      <c r="J84" s="353"/>
      <c r="K84" s="376"/>
      <c r="L84" s="353"/>
    </row>
    <row r="85" spans="1:12" x14ac:dyDescent="0.2">
      <c r="A85" s="511" t="s">
        <v>811</v>
      </c>
      <c r="B85" s="353"/>
      <c r="C85" s="986"/>
      <c r="D85" s="986"/>
      <c r="E85" s="375"/>
      <c r="F85" s="354"/>
      <c r="G85" s="354"/>
      <c r="H85" s="353"/>
      <c r="I85" s="376"/>
      <c r="J85" s="1768"/>
      <c r="K85" s="376"/>
      <c r="L85" s="986"/>
    </row>
    <row r="86" spans="1:12" x14ac:dyDescent="0.2">
      <c r="A86" s="55"/>
      <c r="B86" s="353"/>
      <c r="C86" s="353"/>
      <c r="D86" s="353"/>
      <c r="E86" s="375"/>
      <c r="F86" s="354"/>
      <c r="G86" s="354"/>
      <c r="H86" s="353"/>
      <c r="I86" s="376"/>
      <c r="J86" s="353"/>
      <c r="K86" s="376"/>
      <c r="L86" s="353"/>
    </row>
    <row r="87" spans="1:12" x14ac:dyDescent="0.2">
      <c r="A87" s="50" t="s">
        <v>2493</v>
      </c>
      <c r="B87" s="26"/>
      <c r="C87" s="26"/>
      <c r="H87" s="356"/>
    </row>
  </sheetData>
  <mergeCells count="5">
    <mergeCell ref="A2:C2"/>
    <mergeCell ref="A3:L3"/>
    <mergeCell ref="B6:D6"/>
    <mergeCell ref="F6:H6"/>
    <mergeCell ref="A9:C9"/>
  </mergeCells>
  <hyperlinks>
    <hyperlink ref="A2:C2" location="'Liste tableaux'!A1" display="Retour à la liste des tableaux" xr:uid="{D7D62B5D-2DC2-4A29-AA35-7B05FDBF0893}"/>
  </hyperlinks>
  <pageMargins left="0.7" right="0.7" top="0.75" bottom="0.75" header="0.3" footer="0.3"/>
  <headerFooter>
    <oddHeader>&amp;R&amp;"Calibri"&amp;10&amp;K000000 Protected B - Internal / Protégé B - Interne&amp;1#_x000D_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31B7B-0F84-421F-B9E0-09D2662FBEF7}">
  <sheetPr codeName="Feuil28">
    <tabColor rgb="FFFFFF00"/>
  </sheetPr>
  <dimension ref="A1:L102"/>
  <sheetViews>
    <sheetView showGridLines="0" topLeftCell="A59" workbookViewId="0">
      <selection activeCell="A18" sqref="A18"/>
    </sheetView>
  </sheetViews>
  <sheetFormatPr defaultColWidth="9.140625" defaultRowHeight="12.75" x14ac:dyDescent="0.2"/>
  <cols>
    <col min="1" max="1" width="24.14062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0.140625" style="1" customWidth="1"/>
    <col min="13" max="14" width="9.140625" style="1"/>
    <col min="15" max="15" width="6.42578125" style="1" customWidth="1"/>
    <col min="16"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10.140625" style="1" customWidth="1"/>
    <col min="269" max="270" width="9.140625" style="1"/>
    <col min="271" max="271" width="6.42578125" style="1" customWidth="1"/>
    <col min="272"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10.140625" style="1" customWidth="1"/>
    <col min="525" max="526" width="9.140625" style="1"/>
    <col min="527" max="527" width="6.42578125" style="1" customWidth="1"/>
    <col min="528"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10.140625" style="1" customWidth="1"/>
    <col min="781" max="782" width="9.140625" style="1"/>
    <col min="783" max="783" width="6.42578125" style="1" customWidth="1"/>
    <col min="784"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10.140625" style="1" customWidth="1"/>
    <col min="1037" max="1038" width="9.140625" style="1"/>
    <col min="1039" max="1039" width="6.42578125" style="1" customWidth="1"/>
    <col min="1040"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10.140625" style="1" customWidth="1"/>
    <col min="1293" max="1294" width="9.140625" style="1"/>
    <col min="1295" max="1295" width="6.42578125" style="1" customWidth="1"/>
    <col min="1296"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10.140625" style="1" customWidth="1"/>
    <col min="1549" max="1550" width="9.140625" style="1"/>
    <col min="1551" max="1551" width="6.42578125" style="1" customWidth="1"/>
    <col min="1552"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10.140625" style="1" customWidth="1"/>
    <col min="1805" max="1806" width="9.140625" style="1"/>
    <col min="1807" max="1807" width="6.42578125" style="1" customWidth="1"/>
    <col min="1808"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10.140625" style="1" customWidth="1"/>
    <col min="2061" max="2062" width="9.140625" style="1"/>
    <col min="2063" max="2063" width="6.42578125" style="1" customWidth="1"/>
    <col min="2064"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10.140625" style="1" customWidth="1"/>
    <col min="2317" max="2318" width="9.140625" style="1"/>
    <col min="2319" max="2319" width="6.42578125" style="1" customWidth="1"/>
    <col min="2320"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10.140625" style="1" customWidth="1"/>
    <col min="2573" max="2574" width="9.140625" style="1"/>
    <col min="2575" max="2575" width="6.42578125" style="1" customWidth="1"/>
    <col min="2576"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10.140625" style="1" customWidth="1"/>
    <col min="2829" max="2830" width="9.140625" style="1"/>
    <col min="2831" max="2831" width="6.42578125" style="1" customWidth="1"/>
    <col min="2832"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10.140625" style="1" customWidth="1"/>
    <col min="3085" max="3086" width="9.140625" style="1"/>
    <col min="3087" max="3087" width="6.42578125" style="1" customWidth="1"/>
    <col min="3088"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10.140625" style="1" customWidth="1"/>
    <col min="3341" max="3342" width="9.140625" style="1"/>
    <col min="3343" max="3343" width="6.42578125" style="1" customWidth="1"/>
    <col min="3344"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10.140625" style="1" customWidth="1"/>
    <col min="3597" max="3598" width="9.140625" style="1"/>
    <col min="3599" max="3599" width="6.42578125" style="1" customWidth="1"/>
    <col min="3600"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10.140625" style="1" customWidth="1"/>
    <col min="3853" max="3854" width="9.140625" style="1"/>
    <col min="3855" max="3855" width="6.42578125" style="1" customWidth="1"/>
    <col min="3856"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10.140625" style="1" customWidth="1"/>
    <col min="4109" max="4110" width="9.140625" style="1"/>
    <col min="4111" max="4111" width="6.42578125" style="1" customWidth="1"/>
    <col min="4112"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10.140625" style="1" customWidth="1"/>
    <col min="4365" max="4366" width="9.140625" style="1"/>
    <col min="4367" max="4367" width="6.42578125" style="1" customWidth="1"/>
    <col min="4368"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10.140625" style="1" customWidth="1"/>
    <col min="4621" max="4622" width="9.140625" style="1"/>
    <col min="4623" max="4623" width="6.42578125" style="1" customWidth="1"/>
    <col min="4624"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10.140625" style="1" customWidth="1"/>
    <col min="4877" max="4878" width="9.140625" style="1"/>
    <col min="4879" max="4879" width="6.42578125" style="1" customWidth="1"/>
    <col min="4880"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10.140625" style="1" customWidth="1"/>
    <col min="5133" max="5134" width="9.140625" style="1"/>
    <col min="5135" max="5135" width="6.42578125" style="1" customWidth="1"/>
    <col min="5136"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10.140625" style="1" customWidth="1"/>
    <col min="5389" max="5390" width="9.140625" style="1"/>
    <col min="5391" max="5391" width="6.42578125" style="1" customWidth="1"/>
    <col min="5392"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10.140625" style="1" customWidth="1"/>
    <col min="5645" max="5646" width="9.140625" style="1"/>
    <col min="5647" max="5647" width="6.42578125" style="1" customWidth="1"/>
    <col min="5648"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10.140625" style="1" customWidth="1"/>
    <col min="5901" max="5902" width="9.140625" style="1"/>
    <col min="5903" max="5903" width="6.42578125" style="1" customWidth="1"/>
    <col min="5904"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10.140625" style="1" customWidth="1"/>
    <col min="6157" max="6158" width="9.140625" style="1"/>
    <col min="6159" max="6159" width="6.42578125" style="1" customWidth="1"/>
    <col min="6160"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10.140625" style="1" customWidth="1"/>
    <col min="6413" max="6414" width="9.140625" style="1"/>
    <col min="6415" max="6415" width="6.42578125" style="1" customWidth="1"/>
    <col min="6416"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10.140625" style="1" customWidth="1"/>
    <col min="6669" max="6670" width="9.140625" style="1"/>
    <col min="6671" max="6671" width="6.42578125" style="1" customWidth="1"/>
    <col min="6672"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10.140625" style="1" customWidth="1"/>
    <col min="6925" max="6926" width="9.140625" style="1"/>
    <col min="6927" max="6927" width="6.42578125" style="1" customWidth="1"/>
    <col min="6928"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10.140625" style="1" customWidth="1"/>
    <col min="7181" max="7182" width="9.140625" style="1"/>
    <col min="7183" max="7183" width="6.42578125" style="1" customWidth="1"/>
    <col min="7184"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10.140625" style="1" customWidth="1"/>
    <col min="7437" max="7438" width="9.140625" style="1"/>
    <col min="7439" max="7439" width="6.42578125" style="1" customWidth="1"/>
    <col min="7440"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10.140625" style="1" customWidth="1"/>
    <col min="7693" max="7694" width="9.140625" style="1"/>
    <col min="7695" max="7695" width="6.42578125" style="1" customWidth="1"/>
    <col min="7696"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10.140625" style="1" customWidth="1"/>
    <col min="7949" max="7950" width="9.140625" style="1"/>
    <col min="7951" max="7951" width="6.42578125" style="1" customWidth="1"/>
    <col min="7952"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10.140625" style="1" customWidth="1"/>
    <col min="8205" max="8206" width="9.140625" style="1"/>
    <col min="8207" max="8207" width="6.42578125" style="1" customWidth="1"/>
    <col min="8208"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10.140625" style="1" customWidth="1"/>
    <col min="8461" max="8462" width="9.140625" style="1"/>
    <col min="8463" max="8463" width="6.42578125" style="1" customWidth="1"/>
    <col min="8464"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10.140625" style="1" customWidth="1"/>
    <col min="8717" max="8718" width="9.140625" style="1"/>
    <col min="8719" max="8719" width="6.42578125" style="1" customWidth="1"/>
    <col min="8720"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10.140625" style="1" customWidth="1"/>
    <col min="8973" max="8974" width="9.140625" style="1"/>
    <col min="8975" max="8975" width="6.42578125" style="1" customWidth="1"/>
    <col min="8976"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10.140625" style="1" customWidth="1"/>
    <col min="9229" max="9230" width="9.140625" style="1"/>
    <col min="9231" max="9231" width="6.42578125" style="1" customWidth="1"/>
    <col min="9232"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10.140625" style="1" customWidth="1"/>
    <col min="9485" max="9486" width="9.140625" style="1"/>
    <col min="9487" max="9487" width="6.42578125" style="1" customWidth="1"/>
    <col min="9488"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10.140625" style="1" customWidth="1"/>
    <col min="9741" max="9742" width="9.140625" style="1"/>
    <col min="9743" max="9743" width="6.42578125" style="1" customWidth="1"/>
    <col min="9744"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10.140625" style="1" customWidth="1"/>
    <col min="9997" max="9998" width="9.140625" style="1"/>
    <col min="9999" max="9999" width="6.42578125" style="1" customWidth="1"/>
    <col min="10000"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10.140625" style="1" customWidth="1"/>
    <col min="10253" max="10254" width="9.140625" style="1"/>
    <col min="10255" max="10255" width="6.42578125" style="1" customWidth="1"/>
    <col min="10256"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10.140625" style="1" customWidth="1"/>
    <col min="10509" max="10510" width="9.140625" style="1"/>
    <col min="10511" max="10511" width="6.42578125" style="1" customWidth="1"/>
    <col min="10512"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10.140625" style="1" customWidth="1"/>
    <col min="10765" max="10766" width="9.140625" style="1"/>
    <col min="10767" max="10767" width="6.42578125" style="1" customWidth="1"/>
    <col min="10768"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10.140625" style="1" customWidth="1"/>
    <col min="11021" max="11022" width="9.140625" style="1"/>
    <col min="11023" max="11023" width="6.42578125" style="1" customWidth="1"/>
    <col min="11024"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10.140625" style="1" customWidth="1"/>
    <col min="11277" max="11278" width="9.140625" style="1"/>
    <col min="11279" max="11279" width="6.42578125" style="1" customWidth="1"/>
    <col min="11280"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10.140625" style="1" customWidth="1"/>
    <col min="11533" max="11534" width="9.140625" style="1"/>
    <col min="11535" max="11535" width="6.42578125" style="1" customWidth="1"/>
    <col min="11536"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10.140625" style="1" customWidth="1"/>
    <col min="11789" max="11790" width="9.140625" style="1"/>
    <col min="11791" max="11791" width="6.42578125" style="1" customWidth="1"/>
    <col min="11792"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10.140625" style="1" customWidth="1"/>
    <col min="12045" max="12046" width="9.140625" style="1"/>
    <col min="12047" max="12047" width="6.42578125" style="1" customWidth="1"/>
    <col min="12048"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10.140625" style="1" customWidth="1"/>
    <col min="12301" max="12302" width="9.140625" style="1"/>
    <col min="12303" max="12303" width="6.42578125" style="1" customWidth="1"/>
    <col min="12304"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10.140625" style="1" customWidth="1"/>
    <col min="12557" max="12558" width="9.140625" style="1"/>
    <col min="12559" max="12559" width="6.42578125" style="1" customWidth="1"/>
    <col min="12560"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10.140625" style="1" customWidth="1"/>
    <col min="12813" max="12814" width="9.140625" style="1"/>
    <col min="12815" max="12815" width="6.42578125" style="1" customWidth="1"/>
    <col min="12816"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10.140625" style="1" customWidth="1"/>
    <col min="13069" max="13070" width="9.140625" style="1"/>
    <col min="13071" max="13071" width="6.42578125" style="1" customWidth="1"/>
    <col min="13072"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10.140625" style="1" customWidth="1"/>
    <col min="13325" max="13326" width="9.140625" style="1"/>
    <col min="13327" max="13327" width="6.42578125" style="1" customWidth="1"/>
    <col min="13328"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10.140625" style="1" customWidth="1"/>
    <col min="13581" max="13582" width="9.140625" style="1"/>
    <col min="13583" max="13583" width="6.42578125" style="1" customWidth="1"/>
    <col min="13584"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10.140625" style="1" customWidth="1"/>
    <col min="13837" max="13838" width="9.140625" style="1"/>
    <col min="13839" max="13839" width="6.42578125" style="1" customWidth="1"/>
    <col min="13840"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10.140625" style="1" customWidth="1"/>
    <col min="14093" max="14094" width="9.140625" style="1"/>
    <col min="14095" max="14095" width="6.42578125" style="1" customWidth="1"/>
    <col min="14096"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10.140625" style="1" customWidth="1"/>
    <col min="14349" max="14350" width="9.140625" style="1"/>
    <col min="14351" max="14351" width="6.42578125" style="1" customWidth="1"/>
    <col min="14352"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10.140625" style="1" customWidth="1"/>
    <col min="14605" max="14606" width="9.140625" style="1"/>
    <col min="14607" max="14607" width="6.42578125" style="1" customWidth="1"/>
    <col min="14608"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10.140625" style="1" customWidth="1"/>
    <col min="14861" max="14862" width="9.140625" style="1"/>
    <col min="14863" max="14863" width="6.42578125" style="1" customWidth="1"/>
    <col min="14864"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10.140625" style="1" customWidth="1"/>
    <col min="15117" max="15118" width="9.140625" style="1"/>
    <col min="15119" max="15119" width="6.42578125" style="1" customWidth="1"/>
    <col min="15120"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10.140625" style="1" customWidth="1"/>
    <col min="15373" max="15374" width="9.140625" style="1"/>
    <col min="15375" max="15375" width="6.42578125" style="1" customWidth="1"/>
    <col min="15376"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10.140625" style="1" customWidth="1"/>
    <col min="15629" max="15630" width="9.140625" style="1"/>
    <col min="15631" max="15631" width="6.42578125" style="1" customWidth="1"/>
    <col min="15632"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10.140625" style="1" customWidth="1"/>
    <col min="15885" max="15886" width="9.140625" style="1"/>
    <col min="15887" max="15887" width="6.42578125" style="1" customWidth="1"/>
    <col min="15888"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10.140625" style="1" customWidth="1"/>
    <col min="16141" max="16142" width="9.140625" style="1"/>
    <col min="16143" max="16143" width="6.42578125" style="1" customWidth="1"/>
    <col min="16144" max="16384" width="9.140625" style="1"/>
  </cols>
  <sheetData>
    <row r="1" spans="1:12" ht="15.75" x14ac:dyDescent="0.25">
      <c r="A1" s="216" t="s">
        <v>2524</v>
      </c>
      <c r="B1" s="18"/>
      <c r="C1" s="18"/>
      <c r="D1" s="23"/>
      <c r="E1" s="380"/>
      <c r="F1" s="23"/>
      <c r="G1" s="23"/>
      <c r="L1" s="20"/>
    </row>
    <row r="2" spans="1:12" ht="15.75" x14ac:dyDescent="0.25">
      <c r="A2" s="1958" t="s">
        <v>145</v>
      </c>
      <c r="B2" s="1959"/>
      <c r="C2" s="1960"/>
      <c r="D2" s="39"/>
      <c r="E2" s="23"/>
      <c r="F2" s="23"/>
      <c r="G2" s="23"/>
    </row>
    <row r="3" spans="1:12" ht="30.75" customHeight="1" x14ac:dyDescent="0.2">
      <c r="A3" s="2057" t="s">
        <v>2525</v>
      </c>
      <c r="B3" s="2058"/>
      <c r="C3" s="2058"/>
      <c r="D3" s="2058"/>
      <c r="E3" s="2058"/>
      <c r="F3" s="2058"/>
      <c r="G3" s="2058"/>
      <c r="H3" s="2058"/>
      <c r="I3" s="2058"/>
      <c r="J3" s="2058"/>
      <c r="K3" s="2058"/>
      <c r="L3" s="2058"/>
    </row>
    <row r="4" spans="1:12" ht="15" customHeight="1" x14ac:dyDescent="0.2">
      <c r="A4" s="181" t="s">
        <v>2439</v>
      </c>
      <c r="B4" s="933"/>
      <c r="C4" s="933"/>
      <c r="D4" s="933"/>
      <c r="E4" s="933"/>
      <c r="F4" s="933"/>
      <c r="G4" s="933"/>
      <c r="H4" s="933"/>
      <c r="I4" s="933"/>
      <c r="J4" s="933"/>
      <c r="K4" s="933"/>
      <c r="L4" s="933"/>
    </row>
    <row r="5" spans="1:12" ht="12.6" customHeight="1" x14ac:dyDescent="0.25">
      <c r="B5" s="18"/>
      <c r="C5" s="18"/>
      <c r="D5" s="23"/>
      <c r="E5" s="23"/>
      <c r="F5" s="23"/>
      <c r="G5" s="23"/>
    </row>
    <row r="6" spans="1:12" x14ac:dyDescent="0.2">
      <c r="A6" s="330"/>
      <c r="B6" s="2049" t="s">
        <v>2440</v>
      </c>
      <c r="C6" s="1855"/>
      <c r="D6" s="1856"/>
      <c r="E6" s="497"/>
      <c r="F6" s="2049" t="s">
        <v>2441</v>
      </c>
      <c r="G6" s="2050"/>
      <c r="H6" s="2051"/>
      <c r="I6" s="495"/>
      <c r="J6" s="1505"/>
      <c r="K6" s="495"/>
      <c r="L6" s="495"/>
    </row>
    <row r="7" spans="1:12" ht="56.25" customHeight="1" x14ac:dyDescent="0.2">
      <c r="A7" s="1387" t="s">
        <v>2442</v>
      </c>
      <c r="B7" s="332" t="s">
        <v>2443</v>
      </c>
      <c r="C7" s="332" t="s">
        <v>2444</v>
      </c>
      <c r="D7" s="332" t="s">
        <v>2445</v>
      </c>
      <c r="E7" s="492"/>
      <c r="F7" s="332" t="s">
        <v>2446</v>
      </c>
      <c r="G7" s="332" t="s">
        <v>2447</v>
      </c>
      <c r="H7" s="496" t="s">
        <v>2448</v>
      </c>
      <c r="I7" s="123"/>
      <c r="J7" s="1387" t="s">
        <v>2449</v>
      </c>
      <c r="K7" s="123"/>
      <c r="L7" s="1387" t="s">
        <v>2450</v>
      </c>
    </row>
    <row r="8" spans="1:12" x14ac:dyDescent="0.2">
      <c r="A8" s="229" t="s">
        <v>299</v>
      </c>
      <c r="B8" s="229"/>
      <c r="C8" s="229"/>
      <c r="D8" s="229" t="s">
        <v>300</v>
      </c>
      <c r="E8" s="229"/>
      <c r="F8" s="229" t="s">
        <v>301</v>
      </c>
      <c r="G8" s="229" t="s">
        <v>465</v>
      </c>
      <c r="H8" s="229" t="s">
        <v>466</v>
      </c>
      <c r="I8" s="229"/>
      <c r="J8" s="229" t="s">
        <v>2451</v>
      </c>
      <c r="K8" s="229"/>
      <c r="L8" s="229" t="s">
        <v>2452</v>
      </c>
    </row>
    <row r="9" spans="1:12" ht="14.25" customHeight="1" x14ac:dyDescent="0.2">
      <c r="A9" s="2055" t="s">
        <v>1874</v>
      </c>
      <c r="B9" s="2055"/>
      <c r="C9" s="2055"/>
      <c r="D9" s="206"/>
      <c r="E9" s="196"/>
      <c r="F9" s="196"/>
      <c r="G9" s="196"/>
      <c r="H9" s="196"/>
      <c r="I9" s="196"/>
      <c r="J9" s="196"/>
      <c r="K9" s="196"/>
      <c r="L9" s="196"/>
    </row>
    <row r="10" spans="1:12" x14ac:dyDescent="0.2">
      <c r="A10" s="1421" t="s">
        <v>2454</v>
      </c>
      <c r="B10" s="1516"/>
      <c r="C10" s="992"/>
      <c r="D10" s="1013"/>
      <c r="E10" s="345"/>
      <c r="F10" s="987"/>
      <c r="G10" s="987"/>
      <c r="H10" s="987"/>
      <c r="I10" s="349"/>
      <c r="J10" s="986"/>
      <c r="K10" s="349"/>
      <c r="L10" s="986"/>
    </row>
    <row r="11" spans="1:12" x14ac:dyDescent="0.2">
      <c r="A11" s="1421" t="s">
        <v>2455</v>
      </c>
      <c r="B11" s="1516"/>
      <c r="C11" s="992"/>
      <c r="D11" s="1013"/>
      <c r="E11" s="345"/>
      <c r="F11" s="987"/>
      <c r="G11" s="987"/>
      <c r="H11" s="987"/>
      <c r="I11" s="349"/>
      <c r="J11" s="986"/>
      <c r="K11" s="349"/>
      <c r="L11" s="986"/>
    </row>
    <row r="12" spans="1:12" x14ac:dyDescent="0.2">
      <c r="A12" s="1421" t="s">
        <v>2514</v>
      </c>
      <c r="B12" s="1516"/>
      <c r="C12" s="992"/>
      <c r="D12" s="1013"/>
      <c r="E12" s="372"/>
      <c r="F12" s="1013"/>
      <c r="G12" s="1013"/>
      <c r="H12" s="1013"/>
      <c r="I12" s="361"/>
      <c r="J12" s="1014"/>
      <c r="K12" s="361"/>
      <c r="L12" s="1014"/>
    </row>
    <row r="13" spans="1:12" x14ac:dyDescent="0.2">
      <c r="A13" s="1421" t="s">
        <v>2456</v>
      </c>
      <c r="B13" s="1516"/>
      <c r="C13" s="992"/>
      <c r="D13" s="1013"/>
      <c r="E13" s="345"/>
      <c r="F13" s="987"/>
      <c r="G13" s="987"/>
      <c r="H13" s="987"/>
      <c r="I13" s="349"/>
      <c r="J13" s="986"/>
      <c r="K13" s="349"/>
      <c r="L13" s="986"/>
    </row>
    <row r="14" spans="1:12" x14ac:dyDescent="0.2">
      <c r="A14" s="1421" t="s">
        <v>2457</v>
      </c>
      <c r="B14" s="1516"/>
      <c r="C14" s="992"/>
      <c r="D14" s="1013"/>
      <c r="E14" s="345"/>
      <c r="F14" s="987"/>
      <c r="G14" s="987"/>
      <c r="H14" s="987"/>
      <c r="I14" s="349"/>
      <c r="J14" s="986"/>
      <c r="K14" s="349"/>
      <c r="L14" s="986"/>
    </row>
    <row r="15" spans="1:12" x14ac:dyDescent="0.2">
      <c r="A15" s="1421" t="s">
        <v>2516</v>
      </c>
      <c r="B15" s="1516"/>
      <c r="C15" s="992"/>
      <c r="D15" s="1013"/>
      <c r="E15" s="360"/>
      <c r="F15" s="1013"/>
      <c r="G15" s="1013"/>
      <c r="H15" s="1013"/>
      <c r="I15" s="361"/>
      <c r="J15" s="1014"/>
      <c r="K15" s="361"/>
      <c r="L15" s="1014"/>
    </row>
    <row r="16" spans="1:12" x14ac:dyDescent="0.2">
      <c r="A16" s="1773" t="s">
        <v>4677</v>
      </c>
      <c r="B16" s="1516"/>
      <c r="C16" s="992"/>
      <c r="D16" s="1013"/>
      <c r="E16" s="360"/>
      <c r="F16" s="1013"/>
      <c r="G16" s="1013"/>
      <c r="H16" s="1013"/>
      <c r="I16" s="361"/>
      <c r="J16" s="1014"/>
      <c r="K16" s="361"/>
      <c r="L16" s="1014"/>
    </row>
    <row r="17" spans="1:12" x14ac:dyDescent="0.2">
      <c r="A17" s="1421" t="s">
        <v>2458</v>
      </c>
      <c r="B17" s="1516"/>
      <c r="C17" s="992"/>
      <c r="D17" s="1013"/>
      <c r="E17" s="360"/>
      <c r="F17" s="1013"/>
      <c r="G17" s="1013"/>
      <c r="H17" s="1013"/>
      <c r="I17" s="361"/>
      <c r="J17" s="1014"/>
      <c r="K17" s="361"/>
      <c r="L17" s="1014"/>
    </row>
    <row r="18" spans="1:12" x14ac:dyDescent="0.2">
      <c r="A18" s="1773" t="s">
        <v>4684</v>
      </c>
      <c r="B18" s="1516"/>
      <c r="C18" s="992"/>
      <c r="D18" s="1013"/>
      <c r="E18" s="360"/>
      <c r="F18" s="1013"/>
      <c r="G18" s="1013"/>
      <c r="H18" s="1013"/>
      <c r="I18" s="361"/>
      <c r="J18" s="1014"/>
      <c r="K18" s="361"/>
      <c r="L18" s="1014"/>
    </row>
    <row r="19" spans="1:12" x14ac:dyDescent="0.2">
      <c r="A19" s="1421" t="s">
        <v>2486</v>
      </c>
      <c r="B19" s="1513"/>
      <c r="C19" s="987"/>
      <c r="D19" s="987"/>
      <c r="E19" s="350"/>
      <c r="F19" s="987"/>
      <c r="G19" s="987"/>
      <c r="H19" s="987"/>
      <c r="I19" s="349"/>
      <c r="J19" s="986"/>
      <c r="K19" s="349"/>
      <c r="L19" s="986"/>
    </row>
    <row r="20" spans="1:12" x14ac:dyDescent="0.2">
      <c r="A20" s="1421" t="s">
        <v>2487</v>
      </c>
      <c r="B20" s="1513"/>
      <c r="C20" s="987"/>
      <c r="D20" s="987"/>
      <c r="E20" s="350"/>
      <c r="F20" s="987"/>
      <c r="G20" s="987"/>
      <c r="H20" s="987"/>
      <c r="I20" s="349"/>
      <c r="J20" s="986"/>
      <c r="K20" s="349"/>
      <c r="L20" s="986"/>
    </row>
    <row r="21" spans="1:12" x14ac:dyDescent="0.2">
      <c r="A21" s="1421" t="s">
        <v>2517</v>
      </c>
      <c r="B21" s="1513"/>
      <c r="C21" s="987"/>
      <c r="D21" s="987"/>
      <c r="E21" s="350"/>
      <c r="F21" s="987"/>
      <c r="G21" s="987"/>
      <c r="H21" s="987"/>
      <c r="I21" s="349"/>
      <c r="J21" s="986"/>
      <c r="K21" s="349"/>
      <c r="L21" s="986"/>
    </row>
    <row r="22" spans="1:12" x14ac:dyDescent="0.2">
      <c r="A22" s="1421" t="s">
        <v>2488</v>
      </c>
      <c r="B22" s="1513"/>
      <c r="C22" s="987"/>
      <c r="D22" s="987"/>
      <c r="E22" s="350"/>
      <c r="F22" s="987"/>
      <c r="G22" s="987"/>
      <c r="H22" s="987"/>
      <c r="I22" s="349"/>
      <c r="J22" s="986"/>
      <c r="K22" s="349"/>
      <c r="L22" s="986"/>
    </row>
    <row r="23" spans="1:12" x14ac:dyDescent="0.2">
      <c r="A23" s="1421" t="s">
        <v>2459</v>
      </c>
      <c r="B23" s="1516"/>
      <c r="C23" s="992"/>
      <c r="D23" s="1013"/>
      <c r="E23" s="360"/>
      <c r="F23" s="1013"/>
      <c r="G23" s="1013"/>
      <c r="H23" s="1013"/>
      <c r="I23" s="361"/>
      <c r="J23" s="1014"/>
      <c r="K23" s="361"/>
      <c r="L23" s="1014"/>
    </row>
    <row r="24" spans="1:12" x14ac:dyDescent="0.2">
      <c r="A24" s="1421" t="s">
        <v>2460</v>
      </c>
      <c r="B24" s="1516"/>
      <c r="C24" s="992"/>
      <c r="D24" s="1013"/>
      <c r="E24" s="360"/>
      <c r="F24" s="1013"/>
      <c r="G24" s="1013"/>
      <c r="H24" s="1013"/>
      <c r="I24" s="361"/>
      <c r="J24" s="1014"/>
      <c r="K24" s="361"/>
      <c r="L24" s="1014"/>
    </row>
    <row r="25" spans="1:12" x14ac:dyDescent="0.2">
      <c r="A25" s="1494" t="s">
        <v>2466</v>
      </c>
      <c r="B25" s="1517"/>
      <c r="C25" s="993"/>
      <c r="D25" s="1014"/>
      <c r="E25" s="375"/>
      <c r="F25" s="1491"/>
      <c r="G25" s="1491"/>
      <c r="H25" s="986"/>
      <c r="I25" s="376"/>
      <c r="J25" s="986"/>
      <c r="K25" s="376"/>
      <c r="L25" s="986"/>
    </row>
    <row r="26" spans="1:12" ht="6" customHeight="1" x14ac:dyDescent="0.2">
      <c r="A26" s="55"/>
      <c r="B26" s="55"/>
      <c r="C26" s="82"/>
      <c r="D26" s="12"/>
      <c r="J26" s="8"/>
      <c r="L26" s="1" t="s">
        <v>2518</v>
      </c>
    </row>
    <row r="27" spans="1:12" x14ac:dyDescent="0.2">
      <c r="A27" s="88" t="s">
        <v>1875</v>
      </c>
      <c r="B27" s="88"/>
      <c r="C27" s="82"/>
      <c r="D27" s="12"/>
      <c r="J27" s="8"/>
    </row>
    <row r="28" spans="1:12" x14ac:dyDescent="0.2">
      <c r="A28" s="1421" t="s">
        <v>2454</v>
      </c>
      <c r="B28" s="992"/>
      <c r="C28" s="992"/>
      <c r="D28" s="1013"/>
      <c r="E28" s="345"/>
      <c r="F28" s="987"/>
      <c r="G28" s="987"/>
      <c r="H28" s="987"/>
      <c r="I28" s="349"/>
      <c r="J28" s="986"/>
      <c r="K28" s="349"/>
      <c r="L28" s="986"/>
    </row>
    <row r="29" spans="1:12" x14ac:dyDescent="0.2">
      <c r="A29" s="1421" t="s">
        <v>2455</v>
      </c>
      <c r="B29" s="992"/>
      <c r="C29" s="992"/>
      <c r="D29" s="1013"/>
      <c r="E29" s="345"/>
      <c r="F29" s="987"/>
      <c r="G29" s="987"/>
      <c r="H29" s="987"/>
      <c r="I29" s="349"/>
      <c r="J29" s="986"/>
      <c r="K29" s="349"/>
      <c r="L29" s="986"/>
    </row>
    <row r="30" spans="1:12" x14ac:dyDescent="0.2">
      <c r="A30" s="1421" t="s">
        <v>2514</v>
      </c>
      <c r="B30" s="992"/>
      <c r="C30" s="992"/>
      <c r="D30" s="1013"/>
      <c r="E30" s="372"/>
      <c r="F30" s="1013"/>
      <c r="G30" s="1013"/>
      <c r="H30" s="1013"/>
      <c r="I30" s="361"/>
      <c r="J30" s="1014"/>
      <c r="K30" s="361"/>
      <c r="L30" s="1014"/>
    </row>
    <row r="31" spans="1:12" x14ac:dyDescent="0.2">
      <c r="A31" s="1421" t="s">
        <v>2456</v>
      </c>
      <c r="B31" s="992"/>
      <c r="C31" s="992"/>
      <c r="D31" s="1013"/>
      <c r="E31" s="345"/>
      <c r="F31" s="987"/>
      <c r="G31" s="987"/>
      <c r="H31" s="987"/>
      <c r="I31" s="349"/>
      <c r="J31" s="986"/>
      <c r="K31" s="349"/>
      <c r="L31" s="986"/>
    </row>
    <row r="32" spans="1:12" x14ac:dyDescent="0.2">
      <c r="A32" s="1421" t="s">
        <v>2457</v>
      </c>
      <c r="B32" s="992"/>
      <c r="C32" s="992"/>
      <c r="D32" s="1013"/>
      <c r="E32" s="345"/>
      <c r="F32" s="987"/>
      <c r="G32" s="987"/>
      <c r="H32" s="987"/>
      <c r="I32" s="349"/>
      <c r="J32" s="986"/>
      <c r="K32" s="349"/>
      <c r="L32" s="986"/>
    </row>
    <row r="33" spans="1:12" x14ac:dyDescent="0.2">
      <c r="A33" s="1421" t="s">
        <v>2516</v>
      </c>
      <c r="B33" s="992"/>
      <c r="C33" s="992"/>
      <c r="D33" s="1013"/>
      <c r="E33" s="340"/>
      <c r="F33" s="987"/>
      <c r="G33" s="987"/>
      <c r="H33" s="987"/>
      <c r="I33" s="341"/>
      <c r="J33" s="986"/>
      <c r="K33" s="341"/>
      <c r="L33" s="986"/>
    </row>
    <row r="34" spans="1:12" x14ac:dyDescent="0.2">
      <c r="A34" s="1773" t="s">
        <v>4677</v>
      </c>
      <c r="B34" s="1515"/>
      <c r="C34" s="992"/>
      <c r="D34" s="1013"/>
      <c r="E34" s="360"/>
      <c r="F34" s="1013"/>
      <c r="G34" s="1013"/>
      <c r="H34" s="1013"/>
      <c r="I34" s="361"/>
      <c r="J34" s="1014"/>
      <c r="K34" s="361"/>
      <c r="L34" s="1014"/>
    </row>
    <row r="35" spans="1:12" x14ac:dyDescent="0.2">
      <c r="A35" s="1421" t="s">
        <v>2458</v>
      </c>
      <c r="B35" s="992"/>
      <c r="C35" s="992"/>
      <c r="D35" s="1013"/>
      <c r="E35" s="340"/>
      <c r="F35" s="987"/>
      <c r="G35" s="987"/>
      <c r="H35" s="987"/>
      <c r="I35" s="341"/>
      <c r="J35" s="986"/>
      <c r="K35" s="341"/>
      <c r="L35" s="986"/>
    </row>
    <row r="36" spans="1:12" x14ac:dyDescent="0.2">
      <c r="A36" s="1773" t="s">
        <v>4684</v>
      </c>
      <c r="B36" s="992"/>
      <c r="C36" s="992"/>
      <c r="D36" s="1013"/>
      <c r="E36" s="340"/>
      <c r="F36" s="987"/>
      <c r="G36" s="987"/>
      <c r="H36" s="987"/>
      <c r="I36" s="341"/>
      <c r="J36" s="986"/>
      <c r="K36" s="341"/>
      <c r="L36" s="986"/>
    </row>
    <row r="37" spans="1:12" x14ac:dyDescent="0.2">
      <c r="A37" s="1421" t="s">
        <v>2486</v>
      </c>
      <c r="B37" s="1515"/>
      <c r="C37" s="987"/>
      <c r="D37" s="987"/>
      <c r="E37" s="350"/>
      <c r="F37" s="987"/>
      <c r="G37" s="987"/>
      <c r="H37" s="987"/>
      <c r="I37" s="349"/>
      <c r="J37" s="986"/>
      <c r="K37" s="349"/>
      <c r="L37" s="986"/>
    </row>
    <row r="38" spans="1:12" x14ac:dyDescent="0.2">
      <c r="A38" s="1421" t="s">
        <v>2487</v>
      </c>
      <c r="B38" s="1515"/>
      <c r="C38" s="987"/>
      <c r="D38" s="987"/>
      <c r="E38" s="350"/>
      <c r="F38" s="987"/>
      <c r="G38" s="987"/>
      <c r="H38" s="987"/>
      <c r="I38" s="349"/>
      <c r="J38" s="986"/>
      <c r="K38" s="349"/>
      <c r="L38" s="986"/>
    </row>
    <row r="39" spans="1:12" x14ac:dyDescent="0.2">
      <c r="A39" s="1421" t="s">
        <v>2517</v>
      </c>
      <c r="B39" s="1515"/>
      <c r="C39" s="987"/>
      <c r="D39" s="987"/>
      <c r="E39" s="350"/>
      <c r="F39" s="987"/>
      <c r="G39" s="987"/>
      <c r="H39" s="987"/>
      <c r="I39" s="349"/>
      <c r="J39" s="986"/>
      <c r="K39" s="349"/>
      <c r="L39" s="986"/>
    </row>
    <row r="40" spans="1:12" x14ac:dyDescent="0.2">
      <c r="A40" s="1421" t="s">
        <v>2488</v>
      </c>
      <c r="B40" s="1515"/>
      <c r="C40" s="987"/>
      <c r="D40" s="987"/>
      <c r="E40" s="350"/>
      <c r="F40" s="987"/>
      <c r="G40" s="987"/>
      <c r="H40" s="987"/>
      <c r="I40" s="349"/>
      <c r="J40" s="986"/>
      <c r="K40" s="349"/>
      <c r="L40" s="986"/>
    </row>
    <row r="41" spans="1:12" x14ac:dyDescent="0.2">
      <c r="A41" s="1421" t="s">
        <v>2459</v>
      </c>
      <c r="B41" s="992"/>
      <c r="C41" s="992"/>
      <c r="D41" s="1013"/>
      <c r="E41" s="340"/>
      <c r="F41" s="987"/>
      <c r="G41" s="987"/>
      <c r="H41" s="987"/>
      <c r="I41" s="341"/>
      <c r="J41" s="986"/>
      <c r="K41" s="341"/>
      <c r="L41" s="986"/>
    </row>
    <row r="42" spans="1:12" x14ac:dyDescent="0.2">
      <c r="A42" s="1421" t="s">
        <v>2460</v>
      </c>
      <c r="B42" s="992"/>
      <c r="C42" s="992"/>
      <c r="D42" s="1013"/>
      <c r="E42" s="340"/>
      <c r="F42" s="987"/>
      <c r="G42" s="987"/>
      <c r="H42" s="987"/>
      <c r="I42" s="341"/>
      <c r="J42" s="986"/>
      <c r="K42" s="341"/>
      <c r="L42" s="986"/>
    </row>
    <row r="43" spans="1:12" x14ac:dyDescent="0.2">
      <c r="A43" s="1494" t="s">
        <v>2466</v>
      </c>
      <c r="B43" s="993"/>
      <c r="C43" s="993"/>
      <c r="D43" s="1014"/>
      <c r="E43" s="375"/>
      <c r="F43" s="1491"/>
      <c r="G43" s="1491"/>
      <c r="H43" s="986"/>
      <c r="I43" s="376"/>
      <c r="J43" s="986"/>
      <c r="K43" s="376"/>
      <c r="L43" s="986"/>
    </row>
    <row r="44" spans="1:12" ht="6" customHeight="1" x14ac:dyDescent="0.2">
      <c r="A44" s="82"/>
      <c r="B44" s="82"/>
      <c r="C44" s="82"/>
      <c r="D44" s="12"/>
    </row>
    <row r="45" spans="1:12" x14ac:dyDescent="0.2">
      <c r="A45" s="88" t="s">
        <v>1876</v>
      </c>
      <c r="B45" s="88"/>
      <c r="C45" s="82"/>
      <c r="D45" s="12"/>
    </row>
    <row r="46" spans="1:12" x14ac:dyDescent="0.2">
      <c r="A46" s="1421" t="s">
        <v>2462</v>
      </c>
      <c r="B46" s="1516"/>
      <c r="C46" s="1518"/>
      <c r="D46" s="1519"/>
      <c r="E46" s="345"/>
      <c r="F46" s="1488"/>
      <c r="G46" s="987"/>
      <c r="H46" s="1488"/>
      <c r="I46" s="349"/>
      <c r="J46" s="986"/>
      <c r="K46" s="349"/>
      <c r="L46" s="986"/>
    </row>
    <row r="47" spans="1:12" x14ac:dyDescent="0.2">
      <c r="A47" s="1421" t="s">
        <v>2454</v>
      </c>
      <c r="B47" s="1516"/>
      <c r="C47" s="992"/>
      <c r="D47" s="987"/>
      <c r="E47" s="345"/>
      <c r="F47" s="987"/>
      <c r="G47" s="987"/>
      <c r="H47" s="987"/>
      <c r="I47" s="349"/>
      <c r="J47" s="986"/>
      <c r="K47" s="349"/>
      <c r="L47" s="986"/>
    </row>
    <row r="48" spans="1:12" x14ac:dyDescent="0.2">
      <c r="A48" s="1421" t="s">
        <v>2455</v>
      </c>
      <c r="B48" s="1516"/>
      <c r="C48" s="992"/>
      <c r="D48" s="987"/>
      <c r="E48" s="345"/>
      <c r="F48" s="987"/>
      <c r="G48" s="987"/>
      <c r="H48" s="987"/>
      <c r="I48" s="349"/>
      <c r="J48" s="986"/>
      <c r="K48" s="349"/>
      <c r="L48" s="986"/>
    </row>
    <row r="49" spans="1:12" x14ac:dyDescent="0.2">
      <c r="A49" s="1421" t="s">
        <v>2514</v>
      </c>
      <c r="B49" s="1516"/>
      <c r="C49" s="992"/>
      <c r="D49" s="1013"/>
      <c r="E49" s="372"/>
      <c r="F49" s="1013"/>
      <c r="G49" s="1013"/>
      <c r="H49" s="1013"/>
      <c r="I49" s="361"/>
      <c r="J49" s="1014"/>
      <c r="K49" s="361"/>
      <c r="L49" s="1014"/>
    </row>
    <row r="50" spans="1:12" x14ac:dyDescent="0.2">
      <c r="A50" s="1421" t="s">
        <v>2456</v>
      </c>
      <c r="B50" s="1516"/>
      <c r="C50" s="992"/>
      <c r="D50" s="987"/>
      <c r="E50" s="345"/>
      <c r="F50" s="987"/>
      <c r="G50" s="987"/>
      <c r="H50" s="987"/>
      <c r="I50" s="349"/>
      <c r="J50" s="986"/>
      <c r="K50" s="349"/>
      <c r="L50" s="986"/>
    </row>
    <row r="51" spans="1:12" x14ac:dyDescent="0.2">
      <c r="A51" s="1421" t="s">
        <v>2457</v>
      </c>
      <c r="B51" s="1516"/>
      <c r="C51" s="992"/>
      <c r="D51" s="987"/>
      <c r="E51" s="345"/>
      <c r="F51" s="987"/>
      <c r="G51" s="987"/>
      <c r="H51" s="987"/>
      <c r="I51" s="349"/>
      <c r="J51" s="986"/>
      <c r="K51" s="349"/>
      <c r="L51" s="986"/>
    </row>
    <row r="52" spans="1:12" x14ac:dyDescent="0.2">
      <c r="A52" s="1421" t="s">
        <v>2516</v>
      </c>
      <c r="B52" s="1516"/>
      <c r="C52" s="992"/>
      <c r="D52" s="1013"/>
      <c r="E52" s="360"/>
      <c r="F52" s="1013"/>
      <c r="G52" s="1013"/>
      <c r="H52" s="1013"/>
      <c r="I52" s="361"/>
      <c r="J52" s="1014"/>
      <c r="K52" s="361"/>
      <c r="L52" s="1014"/>
    </row>
    <row r="53" spans="1:12" x14ac:dyDescent="0.2">
      <c r="A53" s="1773" t="s">
        <v>4677</v>
      </c>
      <c r="B53" s="1516"/>
      <c r="C53" s="992"/>
      <c r="D53" s="1013"/>
      <c r="E53" s="360"/>
      <c r="F53" s="1013"/>
      <c r="G53" s="1013"/>
      <c r="H53" s="1013"/>
      <c r="I53" s="361"/>
      <c r="J53" s="1014"/>
      <c r="K53" s="361"/>
      <c r="L53" s="1014"/>
    </row>
    <row r="54" spans="1:12" x14ac:dyDescent="0.2">
      <c r="A54" s="1421" t="s">
        <v>2458</v>
      </c>
      <c r="B54" s="1516"/>
      <c r="C54" s="992"/>
      <c r="D54" s="1013"/>
      <c r="E54" s="360"/>
      <c r="F54" s="1013"/>
      <c r="G54" s="1013"/>
      <c r="H54" s="1013"/>
      <c r="I54" s="361"/>
      <c r="J54" s="1014"/>
      <c r="K54" s="361"/>
      <c r="L54" s="1014"/>
    </row>
    <row r="55" spans="1:12" x14ac:dyDescent="0.2">
      <c r="A55" s="1773" t="s">
        <v>4684</v>
      </c>
      <c r="B55" s="1516"/>
      <c r="C55" s="992"/>
      <c r="D55" s="1013"/>
      <c r="E55" s="360"/>
      <c r="F55" s="1013"/>
      <c r="G55" s="1013"/>
      <c r="H55" s="1013"/>
      <c r="I55" s="361"/>
      <c r="J55" s="1014"/>
      <c r="K55" s="361"/>
      <c r="L55" s="1014"/>
    </row>
    <row r="56" spans="1:12" x14ac:dyDescent="0.2">
      <c r="A56" s="1421" t="s">
        <v>2486</v>
      </c>
      <c r="B56" s="1513"/>
      <c r="C56" s="987"/>
      <c r="D56" s="987"/>
      <c r="E56" s="350"/>
      <c r="F56" s="987"/>
      <c r="G56" s="987"/>
      <c r="H56" s="987"/>
      <c r="I56" s="349"/>
      <c r="J56" s="986"/>
      <c r="K56" s="349"/>
      <c r="L56" s="986"/>
    </row>
    <row r="57" spans="1:12" x14ac:dyDescent="0.2">
      <c r="A57" s="1421" t="s">
        <v>2487</v>
      </c>
      <c r="B57" s="1513"/>
      <c r="C57" s="987"/>
      <c r="D57" s="987"/>
      <c r="E57" s="350"/>
      <c r="F57" s="987"/>
      <c r="G57" s="987"/>
      <c r="H57" s="987"/>
      <c r="I57" s="349"/>
      <c r="J57" s="986"/>
      <c r="K57" s="349"/>
      <c r="L57" s="986"/>
    </row>
    <row r="58" spans="1:12" x14ac:dyDescent="0.2">
      <c r="A58" s="1421" t="s">
        <v>2517</v>
      </c>
      <c r="B58" s="1513"/>
      <c r="C58" s="987"/>
      <c r="D58" s="987"/>
      <c r="E58" s="350"/>
      <c r="F58" s="987"/>
      <c r="G58" s="987"/>
      <c r="H58" s="987"/>
      <c r="I58" s="349"/>
      <c r="J58" s="986"/>
      <c r="K58" s="349"/>
      <c r="L58" s="986"/>
    </row>
    <row r="59" spans="1:12" x14ac:dyDescent="0.2">
      <c r="A59" s="1421" t="s">
        <v>2488</v>
      </c>
      <c r="B59" s="1513"/>
      <c r="C59" s="987"/>
      <c r="D59" s="987"/>
      <c r="E59" s="350"/>
      <c r="F59" s="987"/>
      <c r="G59" s="987"/>
      <c r="H59" s="987"/>
      <c r="I59" s="349"/>
      <c r="J59" s="986"/>
      <c r="K59" s="349"/>
      <c r="L59" s="986"/>
    </row>
    <row r="60" spans="1:12" x14ac:dyDescent="0.2">
      <c r="A60" s="1421" t="s">
        <v>2459</v>
      </c>
      <c r="B60" s="1516"/>
      <c r="C60" s="992"/>
      <c r="D60" s="1013"/>
      <c r="E60" s="360"/>
      <c r="F60" s="1013"/>
      <c r="G60" s="1013"/>
      <c r="H60" s="1013"/>
      <c r="I60" s="361"/>
      <c r="J60" s="1014"/>
      <c r="K60" s="361"/>
      <c r="L60" s="1014"/>
    </row>
    <row r="61" spans="1:12" x14ac:dyDescent="0.2">
      <c r="A61" s="1421" t="s">
        <v>2460</v>
      </c>
      <c r="B61" s="1516"/>
      <c r="C61" s="992"/>
      <c r="D61" s="1013"/>
      <c r="E61" s="360"/>
      <c r="F61" s="1013"/>
      <c r="G61" s="1013"/>
      <c r="H61" s="1013"/>
      <c r="I61" s="361"/>
      <c r="J61" s="1014"/>
      <c r="K61" s="361"/>
      <c r="L61" s="1014"/>
    </row>
    <row r="62" spans="1:12" x14ac:dyDescent="0.2">
      <c r="A62" s="1494" t="s">
        <v>2466</v>
      </c>
      <c r="B62" s="1517"/>
      <c r="C62" s="993"/>
      <c r="D62" s="986"/>
      <c r="E62" s="375"/>
      <c r="F62" s="1491"/>
      <c r="G62" s="1491"/>
      <c r="H62" s="986"/>
      <c r="I62" s="376"/>
      <c r="J62" s="986"/>
      <c r="K62" s="376"/>
      <c r="L62" s="986"/>
    </row>
    <row r="63" spans="1:12" ht="6" customHeight="1" x14ac:dyDescent="0.2">
      <c r="A63" s="82"/>
      <c r="B63" s="82"/>
      <c r="C63" s="82"/>
    </row>
    <row r="64" spans="1:12" x14ac:dyDescent="0.2">
      <c r="A64" s="513" t="s">
        <v>1877</v>
      </c>
      <c r="B64" s="513"/>
      <c r="C64" s="513"/>
    </row>
    <row r="65" spans="1:12" x14ac:dyDescent="0.2">
      <c r="A65" s="1421" t="s">
        <v>2454</v>
      </c>
      <c r="B65" s="992"/>
      <c r="C65" s="992"/>
      <c r="D65" s="987"/>
      <c r="E65" s="345"/>
      <c r="F65" s="987"/>
      <c r="G65" s="987"/>
      <c r="H65" s="987"/>
      <c r="I65" s="349"/>
      <c r="J65" s="986"/>
      <c r="K65" s="349"/>
      <c r="L65" s="986"/>
    </row>
    <row r="66" spans="1:12" x14ac:dyDescent="0.2">
      <c r="A66" s="1421" t="s">
        <v>2455</v>
      </c>
      <c r="B66" s="992"/>
      <c r="C66" s="992"/>
      <c r="D66" s="987"/>
      <c r="E66" s="345"/>
      <c r="F66" s="987"/>
      <c r="G66" s="987"/>
      <c r="H66" s="987"/>
      <c r="I66" s="349"/>
      <c r="J66" s="986"/>
      <c r="K66" s="349"/>
      <c r="L66" s="986"/>
    </row>
    <row r="67" spans="1:12" x14ac:dyDescent="0.2">
      <c r="A67" s="1421" t="s">
        <v>2514</v>
      </c>
      <c r="B67" s="992"/>
      <c r="C67" s="992"/>
      <c r="D67" s="1013"/>
      <c r="E67" s="372"/>
      <c r="F67" s="1013"/>
      <c r="G67" s="1013"/>
      <c r="H67" s="1013"/>
      <c r="I67" s="361"/>
      <c r="J67" s="1014"/>
      <c r="K67" s="361"/>
      <c r="L67" s="1014"/>
    </row>
    <row r="68" spans="1:12" x14ac:dyDescent="0.2">
      <c r="A68" s="1421" t="s">
        <v>2456</v>
      </c>
      <c r="B68" s="992"/>
      <c r="C68" s="992"/>
      <c r="D68" s="987"/>
      <c r="E68" s="345"/>
      <c r="F68" s="987"/>
      <c r="G68" s="987"/>
      <c r="H68" s="987"/>
      <c r="I68" s="349"/>
      <c r="J68" s="986"/>
      <c r="K68" s="349"/>
      <c r="L68" s="986"/>
    </row>
    <row r="69" spans="1:12" x14ac:dyDescent="0.2">
      <c r="A69" s="1421" t="s">
        <v>2457</v>
      </c>
      <c r="B69" s="992"/>
      <c r="C69" s="992"/>
      <c r="D69" s="987"/>
      <c r="E69" s="345"/>
      <c r="F69" s="987"/>
      <c r="G69" s="987"/>
      <c r="H69" s="987"/>
      <c r="I69" s="349"/>
      <c r="J69" s="986"/>
      <c r="K69" s="349"/>
      <c r="L69" s="986"/>
    </row>
    <row r="70" spans="1:12" x14ac:dyDescent="0.2">
      <c r="A70" s="1421" t="s">
        <v>2516</v>
      </c>
      <c r="B70" s="992"/>
      <c r="C70" s="992"/>
      <c r="D70" s="1013"/>
      <c r="E70" s="360"/>
      <c r="F70" s="1013"/>
      <c r="G70" s="1013"/>
      <c r="H70" s="1013"/>
      <c r="I70" s="361"/>
      <c r="J70" s="1014"/>
      <c r="K70" s="361"/>
      <c r="L70" s="1014"/>
    </row>
    <row r="71" spans="1:12" x14ac:dyDescent="0.2">
      <c r="A71" s="1773" t="s">
        <v>4677</v>
      </c>
      <c r="B71" s="1515"/>
      <c r="C71" s="992"/>
      <c r="D71" s="1013"/>
      <c r="E71" s="360"/>
      <c r="F71" s="1013"/>
      <c r="G71" s="1013"/>
      <c r="H71" s="1013"/>
      <c r="I71" s="361"/>
      <c r="J71" s="1014"/>
      <c r="K71" s="361"/>
      <c r="L71" s="1014"/>
    </row>
    <row r="72" spans="1:12" x14ac:dyDescent="0.2">
      <c r="A72" s="1421" t="s">
        <v>2458</v>
      </c>
      <c r="B72" s="992"/>
      <c r="C72" s="992"/>
      <c r="D72" s="1013"/>
      <c r="E72" s="360"/>
      <c r="F72" s="1013"/>
      <c r="G72" s="1013"/>
      <c r="H72" s="1013"/>
      <c r="I72" s="361"/>
      <c r="J72" s="1014"/>
      <c r="K72" s="361"/>
      <c r="L72" s="1014"/>
    </row>
    <row r="73" spans="1:12" x14ac:dyDescent="0.2">
      <c r="A73" s="1773" t="s">
        <v>4684</v>
      </c>
      <c r="B73" s="992"/>
      <c r="C73" s="992"/>
      <c r="D73" s="1013"/>
      <c r="E73" s="360"/>
      <c r="F73" s="1013"/>
      <c r="G73" s="1013"/>
      <c r="H73" s="1013"/>
      <c r="I73" s="361"/>
      <c r="J73" s="1014"/>
      <c r="K73" s="361"/>
      <c r="L73" s="1014"/>
    </row>
    <row r="74" spans="1:12" x14ac:dyDescent="0.2">
      <c r="A74" s="1421" t="s">
        <v>2486</v>
      </c>
      <c r="B74" s="1515"/>
      <c r="C74" s="987"/>
      <c r="D74" s="987"/>
      <c r="E74" s="350"/>
      <c r="F74" s="987"/>
      <c r="G74" s="987"/>
      <c r="H74" s="987"/>
      <c r="I74" s="349"/>
      <c r="J74" s="986"/>
      <c r="K74" s="349"/>
      <c r="L74" s="986"/>
    </row>
    <row r="75" spans="1:12" x14ac:dyDescent="0.2">
      <c r="A75" s="1421" t="s">
        <v>2487</v>
      </c>
      <c r="B75" s="1515"/>
      <c r="C75" s="987"/>
      <c r="D75" s="987"/>
      <c r="E75" s="350"/>
      <c r="F75" s="987"/>
      <c r="G75" s="987"/>
      <c r="H75" s="987"/>
      <c r="I75" s="349"/>
      <c r="J75" s="986"/>
      <c r="K75" s="349"/>
      <c r="L75" s="986"/>
    </row>
    <row r="76" spans="1:12" x14ac:dyDescent="0.2">
      <c r="A76" s="1421" t="s">
        <v>2517</v>
      </c>
      <c r="B76" s="1515"/>
      <c r="C76" s="987"/>
      <c r="D76" s="987"/>
      <c r="E76" s="350"/>
      <c r="F76" s="987"/>
      <c r="G76" s="987"/>
      <c r="H76" s="987"/>
      <c r="I76" s="349"/>
      <c r="J76" s="986"/>
      <c r="K76" s="349"/>
      <c r="L76" s="986"/>
    </row>
    <row r="77" spans="1:12" x14ac:dyDescent="0.2">
      <c r="A77" s="1421" t="s">
        <v>2488</v>
      </c>
      <c r="B77" s="1515"/>
      <c r="C77" s="987"/>
      <c r="D77" s="987"/>
      <c r="E77" s="350"/>
      <c r="F77" s="987"/>
      <c r="G77" s="987"/>
      <c r="H77" s="987"/>
      <c r="I77" s="349"/>
      <c r="J77" s="986"/>
      <c r="K77" s="349"/>
      <c r="L77" s="986"/>
    </row>
    <row r="78" spans="1:12" x14ac:dyDescent="0.2">
      <c r="A78" s="1421" t="s">
        <v>2459</v>
      </c>
      <c r="B78" s="992"/>
      <c r="C78" s="992"/>
      <c r="D78" s="1013"/>
      <c r="E78" s="360"/>
      <c r="F78" s="1013"/>
      <c r="G78" s="1013"/>
      <c r="H78" s="1013"/>
      <c r="I78" s="361"/>
      <c r="J78" s="1014"/>
      <c r="K78" s="361"/>
      <c r="L78" s="1014"/>
    </row>
    <row r="79" spans="1:12" x14ac:dyDescent="0.2">
      <c r="A79" s="1421" t="s">
        <v>2460</v>
      </c>
      <c r="B79" s="992"/>
      <c r="C79" s="992"/>
      <c r="D79" s="1013"/>
      <c r="E79" s="360"/>
      <c r="F79" s="1013"/>
      <c r="G79" s="1013"/>
      <c r="H79" s="1013"/>
      <c r="I79" s="361"/>
      <c r="J79" s="1014"/>
      <c r="K79" s="361"/>
      <c r="L79" s="1014"/>
    </row>
    <row r="80" spans="1:12" x14ac:dyDescent="0.2">
      <c r="A80" s="1494" t="s">
        <v>2466</v>
      </c>
      <c r="B80" s="993"/>
      <c r="C80" s="993"/>
      <c r="D80" s="986"/>
      <c r="E80" s="375"/>
      <c r="F80" s="1491"/>
      <c r="G80" s="1491"/>
      <c r="H80" s="986"/>
      <c r="I80" s="376"/>
      <c r="J80" s="986"/>
      <c r="K80" s="376"/>
      <c r="L80" s="986"/>
    </row>
    <row r="81" spans="1:12" ht="6" customHeight="1" x14ac:dyDescent="0.2">
      <c r="A81" s="82"/>
      <c r="B81" s="82"/>
      <c r="C81" s="82"/>
    </row>
    <row r="82" spans="1:12" x14ac:dyDescent="0.2">
      <c r="A82" s="88" t="s">
        <v>1878</v>
      </c>
      <c r="B82" s="88"/>
      <c r="C82" s="82"/>
    </row>
    <row r="83" spans="1:12" x14ac:dyDescent="0.2">
      <c r="A83" s="1421" t="s">
        <v>2454</v>
      </c>
      <c r="B83" s="992"/>
      <c r="C83" s="992"/>
      <c r="D83" s="987"/>
      <c r="E83" s="345"/>
      <c r="F83" s="987"/>
      <c r="G83" s="987"/>
      <c r="H83" s="987"/>
      <c r="I83" s="349"/>
      <c r="J83" s="986"/>
      <c r="K83" s="349"/>
      <c r="L83" s="986"/>
    </row>
    <row r="84" spans="1:12" x14ac:dyDescent="0.2">
      <c r="A84" s="1421" t="s">
        <v>2455</v>
      </c>
      <c r="B84" s="992"/>
      <c r="C84" s="992"/>
      <c r="D84" s="987"/>
      <c r="E84" s="345"/>
      <c r="F84" s="987"/>
      <c r="G84" s="987"/>
      <c r="H84" s="987"/>
      <c r="I84" s="349"/>
      <c r="J84" s="986"/>
      <c r="K84" s="349"/>
      <c r="L84" s="986"/>
    </row>
    <row r="85" spans="1:12" x14ac:dyDescent="0.2">
      <c r="A85" s="1421" t="s">
        <v>2514</v>
      </c>
      <c r="B85" s="992"/>
      <c r="C85" s="992"/>
      <c r="D85" s="1013"/>
      <c r="E85" s="372"/>
      <c r="F85" s="1013"/>
      <c r="G85" s="1013"/>
      <c r="H85" s="1013"/>
      <c r="I85" s="361"/>
      <c r="J85" s="1014"/>
      <c r="K85" s="361"/>
      <c r="L85" s="1014"/>
    </row>
    <row r="86" spans="1:12" x14ac:dyDescent="0.2">
      <c r="A86" s="1421" t="s">
        <v>2456</v>
      </c>
      <c r="B86" s="992"/>
      <c r="C86" s="992"/>
      <c r="D86" s="987"/>
      <c r="E86" s="345"/>
      <c r="F86" s="987"/>
      <c r="G86" s="987"/>
      <c r="H86" s="987"/>
      <c r="I86" s="349"/>
      <c r="J86" s="986"/>
      <c r="K86" s="349"/>
      <c r="L86" s="986"/>
    </row>
    <row r="87" spans="1:12" x14ac:dyDescent="0.2">
      <c r="A87" s="1421" t="s">
        <v>2457</v>
      </c>
      <c r="B87" s="992"/>
      <c r="C87" s="992"/>
      <c r="D87" s="987"/>
      <c r="E87" s="345"/>
      <c r="F87" s="987"/>
      <c r="G87" s="987"/>
      <c r="H87" s="987"/>
      <c r="I87" s="349"/>
      <c r="J87" s="986"/>
      <c r="K87" s="349"/>
      <c r="L87" s="986"/>
    </row>
    <row r="88" spans="1:12" x14ac:dyDescent="0.2">
      <c r="A88" s="1421" t="s">
        <v>2516</v>
      </c>
      <c r="B88" s="992"/>
      <c r="C88" s="992"/>
      <c r="D88" s="1013"/>
      <c r="E88" s="360"/>
      <c r="F88" s="1013"/>
      <c r="G88" s="1013"/>
      <c r="H88" s="1013"/>
      <c r="I88" s="361"/>
      <c r="J88" s="1014"/>
      <c r="K88" s="361"/>
      <c r="L88" s="1014"/>
    </row>
    <row r="89" spans="1:12" x14ac:dyDescent="0.2">
      <c r="A89" s="1773" t="s">
        <v>4677</v>
      </c>
      <c r="B89" s="1515"/>
      <c r="C89" s="992"/>
      <c r="D89" s="1013"/>
      <c r="E89" s="360"/>
      <c r="F89" s="1013"/>
      <c r="G89" s="1013"/>
      <c r="H89" s="1013"/>
      <c r="I89" s="361"/>
      <c r="J89" s="1014"/>
      <c r="K89" s="361"/>
      <c r="L89" s="1014"/>
    </row>
    <row r="90" spans="1:12" x14ac:dyDescent="0.2">
      <c r="A90" s="1421" t="s">
        <v>2458</v>
      </c>
      <c r="B90" s="992"/>
      <c r="C90" s="992"/>
      <c r="D90" s="1013"/>
      <c r="E90" s="360"/>
      <c r="F90" s="1013"/>
      <c r="G90" s="1013"/>
      <c r="H90" s="1013"/>
      <c r="I90" s="361"/>
      <c r="J90" s="1014"/>
      <c r="K90" s="361"/>
      <c r="L90" s="1014"/>
    </row>
    <row r="91" spans="1:12" x14ac:dyDescent="0.2">
      <c r="A91" s="1773" t="s">
        <v>4684</v>
      </c>
      <c r="B91" s="992"/>
      <c r="C91" s="992"/>
      <c r="D91" s="1013"/>
      <c r="E91" s="360"/>
      <c r="F91" s="1013"/>
      <c r="G91" s="1013"/>
      <c r="H91" s="1013"/>
      <c r="I91" s="361"/>
      <c r="J91" s="1014"/>
      <c r="K91" s="361"/>
      <c r="L91" s="1014"/>
    </row>
    <row r="92" spans="1:12" x14ac:dyDescent="0.2">
      <c r="A92" s="1421" t="s">
        <v>2486</v>
      </c>
      <c r="B92" s="1515"/>
      <c r="C92" s="987"/>
      <c r="D92" s="987"/>
      <c r="E92" s="350"/>
      <c r="F92" s="987"/>
      <c r="G92" s="987"/>
      <c r="H92" s="987"/>
      <c r="I92" s="349"/>
      <c r="J92" s="986"/>
      <c r="K92" s="349"/>
      <c r="L92" s="986"/>
    </row>
    <row r="93" spans="1:12" x14ac:dyDescent="0.2">
      <c r="A93" s="1421" t="s">
        <v>2487</v>
      </c>
      <c r="B93" s="1515"/>
      <c r="C93" s="987"/>
      <c r="D93" s="987"/>
      <c r="E93" s="350"/>
      <c r="F93" s="987"/>
      <c r="G93" s="987"/>
      <c r="H93" s="987"/>
      <c r="I93" s="349"/>
      <c r="J93" s="986"/>
      <c r="K93" s="349"/>
      <c r="L93" s="986"/>
    </row>
    <row r="94" spans="1:12" x14ac:dyDescent="0.2">
      <c r="A94" s="1421" t="s">
        <v>2517</v>
      </c>
      <c r="B94" s="1515"/>
      <c r="C94" s="987"/>
      <c r="D94" s="987"/>
      <c r="E94" s="350"/>
      <c r="F94" s="987"/>
      <c r="G94" s="987"/>
      <c r="H94" s="987"/>
      <c r="I94" s="349"/>
      <c r="J94" s="986"/>
      <c r="K94" s="349"/>
      <c r="L94" s="986"/>
    </row>
    <row r="95" spans="1:12" x14ac:dyDescent="0.2">
      <c r="A95" s="1421" t="s">
        <v>2488</v>
      </c>
      <c r="B95" s="1515"/>
      <c r="C95" s="987"/>
      <c r="D95" s="987"/>
      <c r="E95" s="350"/>
      <c r="F95" s="987"/>
      <c r="G95" s="987"/>
      <c r="H95" s="987"/>
      <c r="I95" s="349"/>
      <c r="J95" s="986"/>
      <c r="K95" s="349"/>
      <c r="L95" s="986"/>
    </row>
    <row r="96" spans="1:12" x14ac:dyDescent="0.2">
      <c r="A96" s="1421" t="s">
        <v>2459</v>
      </c>
      <c r="B96" s="992"/>
      <c r="C96" s="992"/>
      <c r="D96" s="1013"/>
      <c r="E96" s="360"/>
      <c r="F96" s="1013"/>
      <c r="G96" s="1013"/>
      <c r="H96" s="1013"/>
      <c r="I96" s="361"/>
      <c r="J96" s="1014"/>
      <c r="K96" s="361"/>
      <c r="L96" s="1014"/>
    </row>
    <row r="97" spans="1:12" x14ac:dyDescent="0.2">
      <c r="A97" s="1421" t="s">
        <v>2460</v>
      </c>
      <c r="B97" s="992"/>
      <c r="C97" s="992"/>
      <c r="D97" s="1013"/>
      <c r="E97" s="360"/>
      <c r="F97" s="1013"/>
      <c r="G97" s="1013"/>
      <c r="H97" s="1013"/>
      <c r="I97" s="361"/>
      <c r="J97" s="1014"/>
      <c r="K97" s="361"/>
      <c r="L97" s="1014"/>
    </row>
    <row r="98" spans="1:12" x14ac:dyDescent="0.2">
      <c r="A98" s="1494" t="s">
        <v>2466</v>
      </c>
      <c r="B98" s="993"/>
      <c r="C98" s="993"/>
      <c r="D98" s="986"/>
      <c r="E98" s="375"/>
      <c r="F98" s="1491"/>
      <c r="G98" s="1491"/>
      <c r="H98" s="986"/>
      <c r="I98" s="376"/>
      <c r="J98" s="986"/>
      <c r="K98" s="376"/>
      <c r="L98" s="986"/>
    </row>
    <row r="99" spans="1:12" x14ac:dyDescent="0.2">
      <c r="A99" s="55"/>
      <c r="B99" s="507"/>
      <c r="C99" s="507"/>
      <c r="D99" s="353"/>
      <c r="E99" s="375"/>
      <c r="F99" s="354"/>
      <c r="G99" s="354"/>
      <c r="H99" s="353"/>
      <c r="I99" s="376"/>
      <c r="J99" s="353"/>
      <c r="K99" s="376"/>
      <c r="L99" s="353"/>
    </row>
    <row r="100" spans="1:12" x14ac:dyDescent="0.2">
      <c r="A100" s="511" t="s">
        <v>811</v>
      </c>
      <c r="B100" s="507"/>
      <c r="C100" s="993"/>
      <c r="D100" s="986"/>
      <c r="E100" s="375"/>
      <c r="F100" s="354"/>
      <c r="G100" s="354"/>
      <c r="H100" s="353"/>
      <c r="I100" s="376"/>
      <c r="J100" s="1768"/>
      <c r="K100" s="376"/>
      <c r="L100" s="986"/>
    </row>
    <row r="101" spans="1:12" x14ac:dyDescent="0.2">
      <c r="A101" s="55"/>
      <c r="B101" s="507"/>
      <c r="C101" s="507"/>
      <c r="D101" s="353"/>
      <c r="E101" s="375"/>
      <c r="F101" s="354"/>
      <c r="G101" s="354"/>
      <c r="H101" s="353"/>
      <c r="I101" s="376"/>
      <c r="J101" s="353"/>
      <c r="K101" s="376"/>
      <c r="L101" s="353"/>
    </row>
    <row r="102" spans="1:12" x14ac:dyDescent="0.2">
      <c r="A102" s="50" t="s">
        <v>2493</v>
      </c>
      <c r="B102" s="50"/>
      <c r="C102" s="50"/>
      <c r="H102" s="356"/>
    </row>
  </sheetData>
  <mergeCells count="5">
    <mergeCell ref="A2:C2"/>
    <mergeCell ref="A3:L3"/>
    <mergeCell ref="B6:D6"/>
    <mergeCell ref="F6:H6"/>
    <mergeCell ref="A9:C9"/>
  </mergeCells>
  <hyperlinks>
    <hyperlink ref="A2:C2" location="'Liste tableaux'!A1" display="Retour à la liste des tableaux" xr:uid="{79BC07E2-1635-4B3E-B268-33C627C42B01}"/>
  </hyperlinks>
  <pageMargins left="0.7" right="0.7" top="0.75" bottom="0.75" header="0.3" footer="0.3"/>
  <headerFooter>
    <oddHeader>&amp;R&amp;"Calibri"&amp;10&amp;K000000 Protected B - Internal / Protégé B - Interne&amp;1#_x000D_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E64F8-BD80-485B-BF81-64EA31DCDC83}">
  <sheetPr codeName="Feuil29">
    <tabColor rgb="FFFFFF00"/>
  </sheetPr>
  <dimension ref="A1:L91"/>
  <sheetViews>
    <sheetView showGridLines="0" topLeftCell="A46" workbookViewId="0">
      <selection activeCell="T30" sqref="T30"/>
    </sheetView>
  </sheetViews>
  <sheetFormatPr defaultColWidth="9.140625" defaultRowHeight="12.75" x14ac:dyDescent="0.2"/>
  <cols>
    <col min="1" max="1" width="43.14062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0.140625" style="1" customWidth="1"/>
    <col min="13" max="14" width="9.140625" style="1"/>
    <col min="15" max="15" width="6.42578125" style="1" customWidth="1"/>
    <col min="16"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10.140625" style="1" customWidth="1"/>
    <col min="269" max="270" width="9.140625" style="1"/>
    <col min="271" max="271" width="6.42578125" style="1" customWidth="1"/>
    <col min="272"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10.140625" style="1" customWidth="1"/>
    <col min="525" max="526" width="9.140625" style="1"/>
    <col min="527" max="527" width="6.42578125" style="1" customWidth="1"/>
    <col min="528"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10.140625" style="1" customWidth="1"/>
    <col min="781" max="782" width="9.140625" style="1"/>
    <col min="783" max="783" width="6.42578125" style="1" customWidth="1"/>
    <col min="784"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10.140625" style="1" customWidth="1"/>
    <col min="1037" max="1038" width="9.140625" style="1"/>
    <col min="1039" max="1039" width="6.42578125" style="1" customWidth="1"/>
    <col min="1040"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10.140625" style="1" customWidth="1"/>
    <col min="1293" max="1294" width="9.140625" style="1"/>
    <col min="1295" max="1295" width="6.42578125" style="1" customWidth="1"/>
    <col min="1296"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10.140625" style="1" customWidth="1"/>
    <col min="1549" max="1550" width="9.140625" style="1"/>
    <col min="1551" max="1551" width="6.42578125" style="1" customWidth="1"/>
    <col min="1552"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10.140625" style="1" customWidth="1"/>
    <col min="1805" max="1806" width="9.140625" style="1"/>
    <col min="1807" max="1807" width="6.42578125" style="1" customWidth="1"/>
    <col min="1808"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10.140625" style="1" customWidth="1"/>
    <col min="2061" max="2062" width="9.140625" style="1"/>
    <col min="2063" max="2063" width="6.42578125" style="1" customWidth="1"/>
    <col min="2064"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10.140625" style="1" customWidth="1"/>
    <col min="2317" max="2318" width="9.140625" style="1"/>
    <col min="2319" max="2319" width="6.42578125" style="1" customWidth="1"/>
    <col min="2320"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10.140625" style="1" customWidth="1"/>
    <col min="2573" max="2574" width="9.140625" style="1"/>
    <col min="2575" max="2575" width="6.42578125" style="1" customWidth="1"/>
    <col min="2576"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10.140625" style="1" customWidth="1"/>
    <col min="2829" max="2830" width="9.140625" style="1"/>
    <col min="2831" max="2831" width="6.42578125" style="1" customWidth="1"/>
    <col min="2832"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10.140625" style="1" customWidth="1"/>
    <col min="3085" max="3086" width="9.140625" style="1"/>
    <col min="3087" max="3087" width="6.42578125" style="1" customWidth="1"/>
    <col min="3088"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10.140625" style="1" customWidth="1"/>
    <col min="3341" max="3342" width="9.140625" style="1"/>
    <col min="3343" max="3343" width="6.42578125" style="1" customWidth="1"/>
    <col min="3344"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10.140625" style="1" customWidth="1"/>
    <col min="3597" max="3598" width="9.140625" style="1"/>
    <col min="3599" max="3599" width="6.42578125" style="1" customWidth="1"/>
    <col min="3600"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10.140625" style="1" customWidth="1"/>
    <col min="3853" max="3854" width="9.140625" style="1"/>
    <col min="3855" max="3855" width="6.42578125" style="1" customWidth="1"/>
    <col min="3856"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10.140625" style="1" customWidth="1"/>
    <col min="4109" max="4110" width="9.140625" style="1"/>
    <col min="4111" max="4111" width="6.42578125" style="1" customWidth="1"/>
    <col min="4112"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10.140625" style="1" customWidth="1"/>
    <col min="4365" max="4366" width="9.140625" style="1"/>
    <col min="4367" max="4367" width="6.42578125" style="1" customWidth="1"/>
    <col min="4368"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10.140625" style="1" customWidth="1"/>
    <col min="4621" max="4622" width="9.140625" style="1"/>
    <col min="4623" max="4623" width="6.42578125" style="1" customWidth="1"/>
    <col min="4624"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10.140625" style="1" customWidth="1"/>
    <col min="4877" max="4878" width="9.140625" style="1"/>
    <col min="4879" max="4879" width="6.42578125" style="1" customWidth="1"/>
    <col min="4880"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10.140625" style="1" customWidth="1"/>
    <col min="5133" max="5134" width="9.140625" style="1"/>
    <col min="5135" max="5135" width="6.42578125" style="1" customWidth="1"/>
    <col min="5136"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10.140625" style="1" customWidth="1"/>
    <col min="5389" max="5390" width="9.140625" style="1"/>
    <col min="5391" max="5391" width="6.42578125" style="1" customWidth="1"/>
    <col min="5392"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10.140625" style="1" customWidth="1"/>
    <col min="5645" max="5646" width="9.140625" style="1"/>
    <col min="5647" max="5647" width="6.42578125" style="1" customWidth="1"/>
    <col min="5648"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10.140625" style="1" customWidth="1"/>
    <col min="5901" max="5902" width="9.140625" style="1"/>
    <col min="5903" max="5903" width="6.42578125" style="1" customWidth="1"/>
    <col min="5904"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10.140625" style="1" customWidth="1"/>
    <col min="6157" max="6158" width="9.140625" style="1"/>
    <col min="6159" max="6159" width="6.42578125" style="1" customWidth="1"/>
    <col min="6160"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10.140625" style="1" customWidth="1"/>
    <col min="6413" max="6414" width="9.140625" style="1"/>
    <col min="6415" max="6415" width="6.42578125" style="1" customWidth="1"/>
    <col min="6416"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10.140625" style="1" customWidth="1"/>
    <col min="6669" max="6670" width="9.140625" style="1"/>
    <col min="6671" max="6671" width="6.42578125" style="1" customWidth="1"/>
    <col min="6672"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10.140625" style="1" customWidth="1"/>
    <col min="6925" max="6926" width="9.140625" style="1"/>
    <col min="6927" max="6927" width="6.42578125" style="1" customWidth="1"/>
    <col min="6928"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10.140625" style="1" customWidth="1"/>
    <col min="7181" max="7182" width="9.140625" style="1"/>
    <col min="7183" max="7183" width="6.42578125" style="1" customWidth="1"/>
    <col min="7184"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10.140625" style="1" customWidth="1"/>
    <col min="7437" max="7438" width="9.140625" style="1"/>
    <col min="7439" max="7439" width="6.42578125" style="1" customWidth="1"/>
    <col min="7440"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10.140625" style="1" customWidth="1"/>
    <col min="7693" max="7694" width="9.140625" style="1"/>
    <col min="7695" max="7695" width="6.42578125" style="1" customWidth="1"/>
    <col min="7696"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10.140625" style="1" customWidth="1"/>
    <col min="7949" max="7950" width="9.140625" style="1"/>
    <col min="7951" max="7951" width="6.42578125" style="1" customWidth="1"/>
    <col min="7952"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10.140625" style="1" customWidth="1"/>
    <col min="8205" max="8206" width="9.140625" style="1"/>
    <col min="8207" max="8207" width="6.42578125" style="1" customWidth="1"/>
    <col min="8208"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10.140625" style="1" customWidth="1"/>
    <col min="8461" max="8462" width="9.140625" style="1"/>
    <col min="8463" max="8463" width="6.42578125" style="1" customWidth="1"/>
    <col min="8464"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10.140625" style="1" customWidth="1"/>
    <col min="8717" max="8718" width="9.140625" style="1"/>
    <col min="8719" max="8719" width="6.42578125" style="1" customWidth="1"/>
    <col min="8720"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10.140625" style="1" customWidth="1"/>
    <col min="8973" max="8974" width="9.140625" style="1"/>
    <col min="8975" max="8975" width="6.42578125" style="1" customWidth="1"/>
    <col min="8976"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10.140625" style="1" customWidth="1"/>
    <col min="9229" max="9230" width="9.140625" style="1"/>
    <col min="9231" max="9231" width="6.42578125" style="1" customWidth="1"/>
    <col min="9232"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10.140625" style="1" customWidth="1"/>
    <col min="9485" max="9486" width="9.140625" style="1"/>
    <col min="9487" max="9487" width="6.42578125" style="1" customWidth="1"/>
    <col min="9488"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10.140625" style="1" customWidth="1"/>
    <col min="9741" max="9742" width="9.140625" style="1"/>
    <col min="9743" max="9743" width="6.42578125" style="1" customWidth="1"/>
    <col min="9744"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10.140625" style="1" customWidth="1"/>
    <col min="9997" max="9998" width="9.140625" style="1"/>
    <col min="9999" max="9999" width="6.42578125" style="1" customWidth="1"/>
    <col min="10000"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10.140625" style="1" customWidth="1"/>
    <col min="10253" max="10254" width="9.140625" style="1"/>
    <col min="10255" max="10255" width="6.42578125" style="1" customWidth="1"/>
    <col min="10256"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10.140625" style="1" customWidth="1"/>
    <col min="10509" max="10510" width="9.140625" style="1"/>
    <col min="10511" max="10511" width="6.42578125" style="1" customWidth="1"/>
    <col min="10512"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10.140625" style="1" customWidth="1"/>
    <col min="10765" max="10766" width="9.140625" style="1"/>
    <col min="10767" max="10767" width="6.42578125" style="1" customWidth="1"/>
    <col min="10768"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10.140625" style="1" customWidth="1"/>
    <col min="11021" max="11022" width="9.140625" style="1"/>
    <col min="11023" max="11023" width="6.42578125" style="1" customWidth="1"/>
    <col min="11024"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10.140625" style="1" customWidth="1"/>
    <col min="11277" max="11278" width="9.140625" style="1"/>
    <col min="11279" max="11279" width="6.42578125" style="1" customWidth="1"/>
    <col min="11280"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10.140625" style="1" customWidth="1"/>
    <col min="11533" max="11534" width="9.140625" style="1"/>
    <col min="11535" max="11535" width="6.42578125" style="1" customWidth="1"/>
    <col min="11536"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10.140625" style="1" customWidth="1"/>
    <col min="11789" max="11790" width="9.140625" style="1"/>
    <col min="11791" max="11791" width="6.42578125" style="1" customWidth="1"/>
    <col min="11792"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10.140625" style="1" customWidth="1"/>
    <col min="12045" max="12046" width="9.140625" style="1"/>
    <col min="12047" max="12047" width="6.42578125" style="1" customWidth="1"/>
    <col min="12048"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10.140625" style="1" customWidth="1"/>
    <col min="12301" max="12302" width="9.140625" style="1"/>
    <col min="12303" max="12303" width="6.42578125" style="1" customWidth="1"/>
    <col min="12304"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10.140625" style="1" customWidth="1"/>
    <col min="12557" max="12558" width="9.140625" style="1"/>
    <col min="12559" max="12559" width="6.42578125" style="1" customWidth="1"/>
    <col min="12560"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10.140625" style="1" customWidth="1"/>
    <col min="12813" max="12814" width="9.140625" style="1"/>
    <col min="12815" max="12815" width="6.42578125" style="1" customWidth="1"/>
    <col min="12816"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10.140625" style="1" customWidth="1"/>
    <col min="13069" max="13070" width="9.140625" style="1"/>
    <col min="13071" max="13071" width="6.42578125" style="1" customWidth="1"/>
    <col min="13072"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10.140625" style="1" customWidth="1"/>
    <col min="13325" max="13326" width="9.140625" style="1"/>
    <col min="13327" max="13327" width="6.42578125" style="1" customWidth="1"/>
    <col min="13328"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10.140625" style="1" customWidth="1"/>
    <col min="13581" max="13582" width="9.140625" style="1"/>
    <col min="13583" max="13583" width="6.42578125" style="1" customWidth="1"/>
    <col min="13584"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10.140625" style="1" customWidth="1"/>
    <col min="13837" max="13838" width="9.140625" style="1"/>
    <col min="13839" max="13839" width="6.42578125" style="1" customWidth="1"/>
    <col min="13840"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10.140625" style="1" customWidth="1"/>
    <col min="14093" max="14094" width="9.140625" style="1"/>
    <col min="14095" max="14095" width="6.42578125" style="1" customWidth="1"/>
    <col min="14096"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10.140625" style="1" customWidth="1"/>
    <col min="14349" max="14350" width="9.140625" style="1"/>
    <col min="14351" max="14351" width="6.42578125" style="1" customWidth="1"/>
    <col min="14352"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10.140625" style="1" customWidth="1"/>
    <col min="14605" max="14606" width="9.140625" style="1"/>
    <col min="14607" max="14607" width="6.42578125" style="1" customWidth="1"/>
    <col min="14608"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10.140625" style="1" customWidth="1"/>
    <col min="14861" max="14862" width="9.140625" style="1"/>
    <col min="14863" max="14863" width="6.42578125" style="1" customWidth="1"/>
    <col min="14864"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10.140625" style="1" customWidth="1"/>
    <col min="15117" max="15118" width="9.140625" style="1"/>
    <col min="15119" max="15119" width="6.42578125" style="1" customWidth="1"/>
    <col min="15120"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10.140625" style="1" customWidth="1"/>
    <col min="15373" max="15374" width="9.140625" style="1"/>
    <col min="15375" max="15375" width="6.42578125" style="1" customWidth="1"/>
    <col min="15376"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10.140625" style="1" customWidth="1"/>
    <col min="15629" max="15630" width="9.140625" style="1"/>
    <col min="15631" max="15631" width="6.42578125" style="1" customWidth="1"/>
    <col min="15632"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10.140625" style="1" customWidth="1"/>
    <col min="15885" max="15886" width="9.140625" style="1"/>
    <col min="15887" max="15887" width="6.42578125" style="1" customWidth="1"/>
    <col min="15888"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10.140625" style="1" customWidth="1"/>
    <col min="16141" max="16142" width="9.140625" style="1"/>
    <col min="16143" max="16143" width="6.42578125" style="1" customWidth="1"/>
    <col min="16144" max="16384" width="9.140625" style="1"/>
  </cols>
  <sheetData>
    <row r="1" spans="1:12" ht="15.75" x14ac:dyDescent="0.25">
      <c r="A1" s="216" t="s">
        <v>2526</v>
      </c>
      <c r="B1" s="32"/>
      <c r="C1" s="32"/>
      <c r="D1" s="205"/>
      <c r="E1" s="390"/>
      <c r="F1" s="205"/>
      <c r="G1" s="205"/>
      <c r="H1" s="12"/>
      <c r="I1" s="12"/>
      <c r="J1" s="12"/>
      <c r="K1" s="12"/>
      <c r="L1" s="203">
        <v>5</v>
      </c>
    </row>
    <row r="2" spans="1:12" ht="15.75" x14ac:dyDescent="0.25">
      <c r="A2" s="1958" t="s">
        <v>145</v>
      </c>
      <c r="B2" s="1959"/>
      <c r="C2" s="1960"/>
      <c r="D2" s="112"/>
      <c r="E2" s="205"/>
      <c r="F2" s="205"/>
      <c r="G2" s="205"/>
      <c r="H2" s="12"/>
      <c r="I2" s="12"/>
      <c r="J2" s="12"/>
      <c r="K2" s="12"/>
      <c r="L2" s="12"/>
    </row>
    <row r="3" spans="1:12" ht="15.75" customHeight="1" x14ac:dyDescent="0.2">
      <c r="A3" s="2057" t="s">
        <v>2527</v>
      </c>
      <c r="B3" s="2058"/>
      <c r="C3" s="2058"/>
      <c r="D3" s="2058"/>
      <c r="E3" s="2058"/>
      <c r="F3" s="2058"/>
      <c r="G3" s="2058"/>
      <c r="H3" s="2058"/>
      <c r="I3" s="2058"/>
      <c r="J3" s="2058"/>
      <c r="K3" s="2058"/>
      <c r="L3" s="2058"/>
    </row>
    <row r="4" spans="1:12" ht="15" customHeight="1" x14ac:dyDescent="0.2">
      <c r="A4" s="181" t="s">
        <v>2439</v>
      </c>
      <c r="B4" s="979"/>
      <c r="C4" s="979"/>
      <c r="D4" s="979"/>
      <c r="E4" s="979"/>
      <c r="F4" s="979"/>
      <c r="G4" s="979"/>
      <c r="H4" s="979"/>
      <c r="I4" s="979"/>
      <c r="J4" s="979"/>
      <c r="K4" s="979"/>
      <c r="L4" s="979"/>
    </row>
    <row r="5" spans="1:12" ht="12.75" customHeight="1" x14ac:dyDescent="0.25">
      <c r="A5" s="12"/>
      <c r="B5" s="32"/>
      <c r="C5" s="32"/>
      <c r="D5" s="205"/>
      <c r="E5" s="205"/>
      <c r="F5" s="205"/>
      <c r="G5" s="205"/>
      <c r="H5" s="12"/>
      <c r="I5" s="12"/>
      <c r="J5" s="12"/>
      <c r="K5" s="12"/>
      <c r="L5" s="12"/>
    </row>
    <row r="6" spans="1:12" ht="21.75" customHeight="1" x14ac:dyDescent="0.2">
      <c r="A6" s="330"/>
      <c r="B6" s="2049" t="s">
        <v>2440</v>
      </c>
      <c r="C6" s="1855"/>
      <c r="D6" s="1856"/>
      <c r="E6" s="497"/>
      <c r="F6" s="2059" t="s">
        <v>2441</v>
      </c>
      <c r="G6" s="1855"/>
      <c r="H6" s="1856"/>
      <c r="I6" s="495"/>
      <c r="J6" s="979"/>
      <c r="K6" s="495"/>
      <c r="L6" s="495"/>
    </row>
    <row r="7" spans="1:12" ht="36.950000000000003" customHeight="1" x14ac:dyDescent="0.2">
      <c r="A7" s="1387" t="s">
        <v>2442</v>
      </c>
      <c r="B7" s="332" t="s">
        <v>2443</v>
      </c>
      <c r="C7" s="332" t="s">
        <v>2444</v>
      </c>
      <c r="D7" s="332" t="s">
        <v>2445</v>
      </c>
      <c r="E7" s="492"/>
      <c r="F7" s="332" t="s">
        <v>2446</v>
      </c>
      <c r="G7" s="332" t="s">
        <v>2447</v>
      </c>
      <c r="H7" s="496" t="s">
        <v>2448</v>
      </c>
      <c r="I7" s="123"/>
      <c r="J7" s="1387" t="s">
        <v>2449</v>
      </c>
      <c r="K7" s="123"/>
      <c r="L7" s="1387" t="s">
        <v>2450</v>
      </c>
    </row>
    <row r="8" spans="1:12" x14ac:dyDescent="0.2">
      <c r="A8" s="229" t="s">
        <v>299</v>
      </c>
      <c r="B8" s="229"/>
      <c r="C8" s="229"/>
      <c r="D8" s="229" t="s">
        <v>300</v>
      </c>
      <c r="E8" s="229"/>
      <c r="F8" s="229" t="s">
        <v>301</v>
      </c>
      <c r="G8" s="229" t="s">
        <v>465</v>
      </c>
      <c r="H8" s="229" t="s">
        <v>466</v>
      </c>
      <c r="I8" s="229"/>
      <c r="J8" s="229" t="s">
        <v>2451</v>
      </c>
      <c r="K8" s="229"/>
      <c r="L8" s="229" t="s">
        <v>2452</v>
      </c>
    </row>
    <row r="9" spans="1:12" ht="14.25" customHeight="1" x14ac:dyDescent="0.2">
      <c r="A9" s="2055" t="s">
        <v>1874</v>
      </c>
      <c r="B9" s="2055"/>
      <c r="C9" s="2055"/>
      <c r="D9" s="337"/>
      <c r="E9" s="206"/>
      <c r="F9" s="206"/>
      <c r="G9" s="206"/>
      <c r="H9" s="206"/>
      <c r="I9" s="206"/>
      <c r="J9" s="206"/>
      <c r="K9" s="206"/>
      <c r="L9" s="206"/>
    </row>
    <row r="10" spans="1:12" x14ac:dyDescent="0.2">
      <c r="A10" s="1421" t="s">
        <v>2454</v>
      </c>
      <c r="B10" s="1513"/>
      <c r="C10" s="992"/>
      <c r="D10" s="992"/>
      <c r="E10" s="372"/>
      <c r="F10" s="1013"/>
      <c r="G10" s="1013"/>
      <c r="H10" s="1013"/>
      <c r="I10" s="361"/>
      <c r="J10" s="1014"/>
      <c r="K10" s="361"/>
      <c r="L10" s="1014"/>
    </row>
    <row r="11" spans="1:12" x14ac:dyDescent="0.2">
      <c r="A11" s="1421" t="s">
        <v>2455</v>
      </c>
      <c r="B11" s="1513"/>
      <c r="C11" s="992"/>
      <c r="D11" s="992"/>
      <c r="E11" s="372"/>
      <c r="F11" s="1013"/>
      <c r="G11" s="1013"/>
      <c r="H11" s="1013"/>
      <c r="I11" s="361"/>
      <c r="J11" s="1014"/>
      <c r="K11" s="361"/>
      <c r="L11" s="1014"/>
    </row>
    <row r="12" spans="1:12" s="12" customFormat="1" x14ac:dyDescent="0.2">
      <c r="A12" s="1421" t="s">
        <v>2514</v>
      </c>
      <c r="B12" s="1513"/>
      <c r="C12" s="992"/>
      <c r="D12" s="992"/>
      <c r="E12" s="372"/>
      <c r="F12" s="1013"/>
      <c r="G12" s="1013"/>
      <c r="H12" s="1013"/>
      <c r="I12" s="361"/>
      <c r="J12" s="1014"/>
      <c r="K12" s="361"/>
      <c r="L12" s="1014"/>
    </row>
    <row r="13" spans="1:12" x14ac:dyDescent="0.2">
      <c r="A13" s="1421" t="s">
        <v>2456</v>
      </c>
      <c r="B13" s="1513"/>
      <c r="C13" s="992"/>
      <c r="D13" s="992"/>
      <c r="E13" s="372"/>
      <c r="F13" s="1013"/>
      <c r="G13" s="1013"/>
      <c r="H13" s="1013"/>
      <c r="I13" s="361"/>
      <c r="J13" s="1014"/>
      <c r="K13" s="361"/>
      <c r="L13" s="1014"/>
    </row>
    <row r="14" spans="1:12" x14ac:dyDescent="0.2">
      <c r="A14" s="1421" t="s">
        <v>2457</v>
      </c>
      <c r="B14" s="1513"/>
      <c r="C14" s="992"/>
      <c r="D14" s="992"/>
      <c r="E14" s="372"/>
      <c r="F14" s="1013"/>
      <c r="G14" s="1013"/>
      <c r="H14" s="1013"/>
      <c r="I14" s="361"/>
      <c r="J14" s="1014"/>
      <c r="K14" s="361"/>
      <c r="L14" s="1014"/>
    </row>
    <row r="15" spans="1:12" x14ac:dyDescent="0.2">
      <c r="A15" s="1421" t="s">
        <v>2528</v>
      </c>
      <c r="B15" s="1513"/>
      <c r="C15" s="992"/>
      <c r="D15" s="992"/>
      <c r="E15" s="360"/>
      <c r="F15" s="1013"/>
      <c r="G15" s="1013"/>
      <c r="H15" s="1013"/>
      <c r="I15" s="361"/>
      <c r="J15" s="1014"/>
      <c r="K15" s="361"/>
      <c r="L15" s="1014"/>
    </row>
    <row r="16" spans="1:12" x14ac:dyDescent="0.2">
      <c r="A16" s="1421" t="s">
        <v>2529</v>
      </c>
      <c r="B16" s="1513"/>
      <c r="C16" s="992"/>
      <c r="D16" s="992"/>
      <c r="E16" s="360"/>
      <c r="F16" s="1013"/>
      <c r="G16" s="1013"/>
      <c r="H16" s="1013"/>
      <c r="I16" s="361"/>
      <c r="J16" s="1014"/>
      <c r="K16" s="361"/>
      <c r="L16" s="1014"/>
    </row>
    <row r="17" spans="1:12" x14ac:dyDescent="0.2">
      <c r="A17" s="1421" t="s">
        <v>2530</v>
      </c>
      <c r="B17" s="1513"/>
      <c r="C17" s="992"/>
      <c r="D17" s="992"/>
      <c r="E17" s="360"/>
      <c r="F17" s="1013"/>
      <c r="G17" s="1013"/>
      <c r="H17" s="1013"/>
      <c r="I17" s="361"/>
      <c r="J17" s="1014"/>
      <c r="K17" s="361"/>
      <c r="L17" s="1014"/>
    </row>
    <row r="18" spans="1:12" x14ac:dyDescent="0.2">
      <c r="A18" s="1421" t="s">
        <v>2531</v>
      </c>
      <c r="B18" s="1513"/>
      <c r="C18" s="992"/>
      <c r="D18" s="992"/>
      <c r="E18" s="360"/>
      <c r="F18" s="1013"/>
      <c r="G18" s="1013"/>
      <c r="H18" s="1013"/>
      <c r="I18" s="361"/>
      <c r="J18" s="1014"/>
      <c r="K18" s="361"/>
      <c r="L18" s="1014"/>
    </row>
    <row r="19" spans="1:12" x14ac:dyDescent="0.2">
      <c r="A19" s="1421" t="s">
        <v>2532</v>
      </c>
      <c r="B19" s="1513"/>
      <c r="C19" s="992"/>
      <c r="D19" s="992"/>
      <c r="E19" s="360"/>
      <c r="F19" s="1013"/>
      <c r="G19" s="1013"/>
      <c r="H19" s="1013"/>
      <c r="I19" s="361"/>
      <c r="J19" s="1014"/>
      <c r="K19" s="361"/>
      <c r="L19" s="1014"/>
    </row>
    <row r="20" spans="1:12" x14ac:dyDescent="0.2">
      <c r="A20" s="1421" t="s">
        <v>2459</v>
      </c>
      <c r="B20" s="1513"/>
      <c r="C20" s="992"/>
      <c r="D20" s="992"/>
      <c r="E20" s="360"/>
      <c r="F20" s="1013"/>
      <c r="G20" s="1013"/>
      <c r="H20" s="1013"/>
      <c r="I20" s="361"/>
      <c r="J20" s="1014"/>
      <c r="K20" s="361"/>
      <c r="L20" s="1014"/>
    </row>
    <row r="21" spans="1:12" x14ac:dyDescent="0.2">
      <c r="A21" s="1421" t="s">
        <v>2460</v>
      </c>
      <c r="B21" s="1513"/>
      <c r="C21" s="992"/>
      <c r="D21" s="992"/>
      <c r="E21" s="360"/>
      <c r="F21" s="1013"/>
      <c r="G21" s="1013"/>
      <c r="H21" s="1013"/>
      <c r="I21" s="361"/>
      <c r="J21" s="1014"/>
      <c r="K21" s="361"/>
      <c r="L21" s="1014"/>
    </row>
    <row r="22" spans="1:12" x14ac:dyDescent="0.2">
      <c r="A22" s="1494" t="s">
        <v>2466</v>
      </c>
      <c r="B22" s="1513"/>
      <c r="C22" s="993"/>
      <c r="D22" s="993"/>
      <c r="E22" s="393"/>
      <c r="F22" s="1512"/>
      <c r="G22" s="1512"/>
      <c r="H22" s="1014"/>
      <c r="I22" s="394"/>
      <c r="J22" s="1014"/>
      <c r="K22" s="394"/>
      <c r="L22" s="1014"/>
    </row>
    <row r="23" spans="1:12" ht="6" customHeight="1" x14ac:dyDescent="0.2">
      <c r="A23" s="55"/>
      <c r="B23" s="55"/>
      <c r="C23" s="82"/>
      <c r="D23" s="82"/>
      <c r="E23" s="12"/>
      <c r="F23" s="12"/>
      <c r="G23" s="12"/>
      <c r="H23" s="12"/>
      <c r="I23" s="12"/>
      <c r="J23" s="16"/>
      <c r="K23" s="12"/>
      <c r="L23" s="12" t="s">
        <v>2518</v>
      </c>
    </row>
    <row r="24" spans="1:12" x14ac:dyDescent="0.2">
      <c r="A24" s="88" t="s">
        <v>1875</v>
      </c>
      <c r="B24" s="88"/>
      <c r="C24" s="82"/>
      <c r="D24" s="82"/>
      <c r="E24" s="12"/>
      <c r="F24" s="12"/>
      <c r="G24" s="12"/>
      <c r="H24" s="12"/>
      <c r="I24" s="12"/>
      <c r="J24" s="16"/>
      <c r="K24" s="12"/>
      <c r="L24" s="12"/>
    </row>
    <row r="25" spans="1:12" x14ac:dyDescent="0.2">
      <c r="A25" s="1421" t="s">
        <v>2454</v>
      </c>
      <c r="B25" s="992"/>
      <c r="C25" s="992"/>
      <c r="D25" s="992"/>
      <c r="E25" s="372"/>
      <c r="F25" s="1013"/>
      <c r="G25" s="1013"/>
      <c r="H25" s="1013"/>
      <c r="I25" s="361"/>
      <c r="J25" s="1014"/>
      <c r="K25" s="361"/>
      <c r="L25" s="1014"/>
    </row>
    <row r="26" spans="1:12" x14ac:dyDescent="0.2">
      <c r="A26" s="1421" t="s">
        <v>2455</v>
      </c>
      <c r="B26" s="992"/>
      <c r="C26" s="992"/>
      <c r="D26" s="992"/>
      <c r="E26" s="372"/>
      <c r="F26" s="1013"/>
      <c r="G26" s="1013"/>
      <c r="H26" s="1013"/>
      <c r="I26" s="361"/>
      <c r="J26" s="1014"/>
      <c r="K26" s="361"/>
      <c r="L26" s="1014"/>
    </row>
    <row r="27" spans="1:12" s="12" customFormat="1" x14ac:dyDescent="0.2">
      <c r="A27" s="1421" t="s">
        <v>2514</v>
      </c>
      <c r="B27" s="992"/>
      <c r="C27" s="992"/>
      <c r="D27" s="992"/>
      <c r="E27" s="372"/>
      <c r="F27" s="1013"/>
      <c r="G27" s="1013"/>
      <c r="H27" s="1013"/>
      <c r="I27" s="361"/>
      <c r="J27" s="1014"/>
      <c r="K27" s="361"/>
      <c r="L27" s="1014"/>
    </row>
    <row r="28" spans="1:12" x14ac:dyDescent="0.2">
      <c r="A28" s="1421" t="s">
        <v>2456</v>
      </c>
      <c r="B28" s="992"/>
      <c r="C28" s="992"/>
      <c r="D28" s="992"/>
      <c r="E28" s="372"/>
      <c r="F28" s="1013"/>
      <c r="G28" s="1013"/>
      <c r="H28" s="1013"/>
      <c r="I28" s="361"/>
      <c r="J28" s="1014"/>
      <c r="K28" s="361"/>
      <c r="L28" s="1014"/>
    </row>
    <row r="29" spans="1:12" x14ac:dyDescent="0.2">
      <c r="A29" s="1421" t="s">
        <v>2457</v>
      </c>
      <c r="B29" s="992"/>
      <c r="C29" s="992"/>
      <c r="D29" s="992"/>
      <c r="E29" s="372"/>
      <c r="F29" s="1013"/>
      <c r="G29" s="1013"/>
      <c r="H29" s="1013"/>
      <c r="I29" s="361"/>
      <c r="J29" s="1014"/>
      <c r="K29" s="361"/>
      <c r="L29" s="1014"/>
    </row>
    <row r="30" spans="1:12" x14ac:dyDescent="0.2">
      <c r="A30" s="1421" t="s">
        <v>2528</v>
      </c>
      <c r="B30" s="992"/>
      <c r="C30" s="992"/>
      <c r="D30" s="992"/>
      <c r="E30" s="360"/>
      <c r="F30" s="1013"/>
      <c r="G30" s="1013"/>
      <c r="H30" s="1013"/>
      <c r="I30" s="361"/>
      <c r="J30" s="1014"/>
      <c r="K30" s="361"/>
      <c r="L30" s="1014"/>
    </row>
    <row r="31" spans="1:12" x14ac:dyDescent="0.2">
      <c r="A31" s="1421" t="s">
        <v>2529</v>
      </c>
      <c r="B31" s="992"/>
      <c r="C31" s="992"/>
      <c r="D31" s="992"/>
      <c r="E31" s="360"/>
      <c r="F31" s="1013"/>
      <c r="G31" s="1013"/>
      <c r="H31" s="1013"/>
      <c r="I31" s="361"/>
      <c r="J31" s="1014"/>
      <c r="K31" s="361"/>
      <c r="L31" s="1014"/>
    </row>
    <row r="32" spans="1:12" x14ac:dyDescent="0.2">
      <c r="A32" s="1421" t="s">
        <v>2530</v>
      </c>
      <c r="B32" s="992"/>
      <c r="C32" s="992"/>
      <c r="D32" s="992"/>
      <c r="E32" s="360"/>
      <c r="F32" s="1013"/>
      <c r="G32" s="1013"/>
      <c r="H32" s="1013"/>
      <c r="I32" s="361"/>
      <c r="J32" s="1014"/>
      <c r="K32" s="361"/>
      <c r="L32" s="1014"/>
    </row>
    <row r="33" spans="1:12" x14ac:dyDescent="0.2">
      <c r="A33" s="1421" t="s">
        <v>2531</v>
      </c>
      <c r="B33" s="992"/>
      <c r="C33" s="992"/>
      <c r="D33" s="992"/>
      <c r="E33" s="360"/>
      <c r="F33" s="1013"/>
      <c r="G33" s="1013"/>
      <c r="H33" s="1013"/>
      <c r="I33" s="361"/>
      <c r="J33" s="1014"/>
      <c r="K33" s="361"/>
      <c r="L33" s="1014"/>
    </row>
    <row r="34" spans="1:12" x14ac:dyDescent="0.2">
      <c r="A34" s="1421" t="s">
        <v>2532</v>
      </c>
      <c r="B34" s="992"/>
      <c r="C34" s="992"/>
      <c r="D34" s="992"/>
      <c r="E34" s="360"/>
      <c r="F34" s="1013"/>
      <c r="G34" s="1013"/>
      <c r="H34" s="1013"/>
      <c r="I34" s="361"/>
      <c r="J34" s="1014"/>
      <c r="K34" s="361"/>
      <c r="L34" s="1014"/>
    </row>
    <row r="35" spans="1:12" x14ac:dyDescent="0.2">
      <c r="A35" s="1421" t="s">
        <v>2459</v>
      </c>
      <c r="B35" s="992"/>
      <c r="C35" s="992"/>
      <c r="D35" s="992"/>
      <c r="E35" s="360"/>
      <c r="F35" s="1013"/>
      <c r="G35" s="1013"/>
      <c r="H35" s="1013"/>
      <c r="I35" s="361"/>
      <c r="J35" s="1014"/>
      <c r="K35" s="361"/>
      <c r="L35" s="1014"/>
    </row>
    <row r="36" spans="1:12" x14ac:dyDescent="0.2">
      <c r="A36" s="1421" t="s">
        <v>2460</v>
      </c>
      <c r="B36" s="992"/>
      <c r="C36" s="992"/>
      <c r="D36" s="992"/>
      <c r="E36" s="360"/>
      <c r="F36" s="1013"/>
      <c r="G36" s="1013"/>
      <c r="H36" s="1013"/>
      <c r="I36" s="361"/>
      <c r="J36" s="1014"/>
      <c r="K36" s="361"/>
      <c r="L36" s="1014"/>
    </row>
    <row r="37" spans="1:12" x14ac:dyDescent="0.2">
      <c r="A37" s="1494" t="s">
        <v>2466</v>
      </c>
      <c r="B37" s="993"/>
      <c r="C37" s="993"/>
      <c r="D37" s="993"/>
      <c r="E37" s="393"/>
      <c r="F37" s="1512"/>
      <c r="G37" s="1512"/>
      <c r="H37" s="1014"/>
      <c r="I37" s="394"/>
      <c r="J37" s="1014"/>
      <c r="K37" s="394"/>
      <c r="L37" s="1014"/>
    </row>
    <row r="38" spans="1:12" ht="6" customHeight="1" x14ac:dyDescent="0.2">
      <c r="A38" s="82"/>
      <c r="B38" s="82"/>
      <c r="C38" s="82"/>
      <c r="D38" s="82"/>
      <c r="E38" s="12"/>
      <c r="F38" s="12"/>
      <c r="G38" s="12"/>
      <c r="H38" s="12"/>
      <c r="I38" s="12"/>
      <c r="J38" s="12"/>
      <c r="K38" s="12"/>
      <c r="L38" s="12"/>
    </row>
    <row r="39" spans="1:12" x14ac:dyDescent="0.2">
      <c r="A39" s="88" t="s">
        <v>1876</v>
      </c>
      <c r="B39" s="88"/>
      <c r="C39" s="82"/>
      <c r="D39" s="82"/>
      <c r="E39" s="12"/>
      <c r="F39" s="12"/>
      <c r="G39" s="12"/>
      <c r="H39" s="12"/>
      <c r="I39" s="12"/>
      <c r="J39" s="12"/>
      <c r="K39" s="12"/>
      <c r="L39" s="12"/>
    </row>
    <row r="40" spans="1:12" x14ac:dyDescent="0.2">
      <c r="A40" s="1421" t="s">
        <v>2462</v>
      </c>
      <c r="B40" s="1513"/>
      <c r="C40" s="992"/>
      <c r="D40" s="992"/>
      <c r="E40" s="372"/>
      <c r="F40" s="1013"/>
      <c r="G40" s="1013"/>
      <c r="H40" s="1013"/>
      <c r="I40" s="395"/>
      <c r="J40" s="1014"/>
      <c r="K40" s="395"/>
      <c r="L40" s="1014"/>
    </row>
    <row r="41" spans="1:12" x14ac:dyDescent="0.2">
      <c r="A41" s="1421" t="s">
        <v>2454</v>
      </c>
      <c r="B41" s="1513"/>
      <c r="C41" s="992"/>
      <c r="D41" s="992"/>
      <c r="E41" s="372"/>
      <c r="F41" s="1013"/>
      <c r="G41" s="1013"/>
      <c r="H41" s="1013"/>
      <c r="I41" s="361"/>
      <c r="J41" s="1014"/>
      <c r="K41" s="361"/>
      <c r="L41" s="1014"/>
    </row>
    <row r="42" spans="1:12" x14ac:dyDescent="0.2">
      <c r="A42" s="1421" t="s">
        <v>2455</v>
      </c>
      <c r="B42" s="1513"/>
      <c r="C42" s="992"/>
      <c r="D42" s="992"/>
      <c r="E42" s="372"/>
      <c r="F42" s="1013"/>
      <c r="G42" s="1013"/>
      <c r="H42" s="1013"/>
      <c r="I42" s="361"/>
      <c r="J42" s="1014"/>
      <c r="K42" s="361"/>
      <c r="L42" s="1014"/>
    </row>
    <row r="43" spans="1:12" s="12" customFormat="1" x14ac:dyDescent="0.2">
      <c r="A43" s="1421" t="s">
        <v>2514</v>
      </c>
      <c r="B43" s="1513"/>
      <c r="C43" s="992"/>
      <c r="D43" s="992"/>
      <c r="E43" s="372"/>
      <c r="F43" s="1013"/>
      <c r="G43" s="1013"/>
      <c r="H43" s="1013"/>
      <c r="I43" s="361"/>
      <c r="J43" s="1014"/>
      <c r="K43" s="361"/>
      <c r="L43" s="1014"/>
    </row>
    <row r="44" spans="1:12" x14ac:dyDescent="0.2">
      <c r="A44" s="1421" t="s">
        <v>2456</v>
      </c>
      <c r="B44" s="1513"/>
      <c r="C44" s="992"/>
      <c r="D44" s="992"/>
      <c r="E44" s="372"/>
      <c r="F44" s="1013"/>
      <c r="G44" s="1013"/>
      <c r="H44" s="1013"/>
      <c r="I44" s="361"/>
      <c r="J44" s="1014"/>
      <c r="K44" s="361"/>
      <c r="L44" s="1014"/>
    </row>
    <row r="45" spans="1:12" x14ac:dyDescent="0.2">
      <c r="A45" s="1421" t="s">
        <v>2457</v>
      </c>
      <c r="B45" s="1513"/>
      <c r="C45" s="992"/>
      <c r="D45" s="992"/>
      <c r="E45" s="372"/>
      <c r="F45" s="1013"/>
      <c r="G45" s="1013"/>
      <c r="H45" s="1013"/>
      <c r="I45" s="361"/>
      <c r="J45" s="1014"/>
      <c r="K45" s="361"/>
      <c r="L45" s="1014"/>
    </row>
    <row r="46" spans="1:12" x14ac:dyDescent="0.2">
      <c r="A46" s="1421" t="s">
        <v>2528</v>
      </c>
      <c r="B46" s="1513"/>
      <c r="C46" s="992"/>
      <c r="D46" s="992"/>
      <c r="E46" s="360"/>
      <c r="F46" s="1013"/>
      <c r="G46" s="1013"/>
      <c r="H46" s="1013"/>
      <c r="I46" s="361"/>
      <c r="J46" s="1014"/>
      <c r="K46" s="361"/>
      <c r="L46" s="1014"/>
    </row>
    <row r="47" spans="1:12" x14ac:dyDescent="0.2">
      <c r="A47" s="1421" t="s">
        <v>2529</v>
      </c>
      <c r="B47" s="1513"/>
      <c r="C47" s="992"/>
      <c r="D47" s="992"/>
      <c r="E47" s="360"/>
      <c r="F47" s="1013"/>
      <c r="G47" s="1013"/>
      <c r="H47" s="1013"/>
      <c r="I47" s="361"/>
      <c r="J47" s="1014"/>
      <c r="K47" s="361"/>
      <c r="L47" s="1014"/>
    </row>
    <row r="48" spans="1:12" x14ac:dyDescent="0.2">
      <c r="A48" s="1421" t="s">
        <v>2530</v>
      </c>
      <c r="B48" s="1513"/>
      <c r="C48" s="992"/>
      <c r="D48" s="992"/>
      <c r="E48" s="360"/>
      <c r="F48" s="1013"/>
      <c r="G48" s="1013"/>
      <c r="H48" s="1013"/>
      <c r="I48" s="361"/>
      <c r="J48" s="1014"/>
      <c r="K48" s="361"/>
      <c r="L48" s="1014"/>
    </row>
    <row r="49" spans="1:12" x14ac:dyDescent="0.2">
      <c r="A49" s="1421" t="s">
        <v>2531</v>
      </c>
      <c r="B49" s="1513"/>
      <c r="C49" s="992"/>
      <c r="D49" s="992"/>
      <c r="E49" s="360"/>
      <c r="F49" s="1013"/>
      <c r="G49" s="1013"/>
      <c r="H49" s="1013"/>
      <c r="I49" s="361"/>
      <c r="J49" s="1014"/>
      <c r="K49" s="361"/>
      <c r="L49" s="1014"/>
    </row>
    <row r="50" spans="1:12" x14ac:dyDescent="0.2">
      <c r="A50" s="1421" t="s">
        <v>2532</v>
      </c>
      <c r="B50" s="1513"/>
      <c r="C50" s="992"/>
      <c r="D50" s="992"/>
      <c r="E50" s="360"/>
      <c r="F50" s="1013"/>
      <c r="G50" s="1013"/>
      <c r="H50" s="1013"/>
      <c r="I50" s="361"/>
      <c r="J50" s="1014"/>
      <c r="K50" s="361"/>
      <c r="L50" s="1014"/>
    </row>
    <row r="51" spans="1:12" x14ac:dyDescent="0.2">
      <c r="A51" s="1421" t="s">
        <v>2459</v>
      </c>
      <c r="B51" s="1513"/>
      <c r="C51" s="992"/>
      <c r="D51" s="992"/>
      <c r="E51" s="360"/>
      <c r="F51" s="1013"/>
      <c r="G51" s="1013"/>
      <c r="H51" s="1013"/>
      <c r="I51" s="361"/>
      <c r="J51" s="1014"/>
      <c r="K51" s="361"/>
      <c r="L51" s="1014"/>
    </row>
    <row r="52" spans="1:12" x14ac:dyDescent="0.2">
      <c r="A52" s="1421" t="s">
        <v>2460</v>
      </c>
      <c r="B52" s="1513"/>
      <c r="C52" s="992"/>
      <c r="D52" s="992"/>
      <c r="E52" s="360"/>
      <c r="F52" s="1013"/>
      <c r="G52" s="1013"/>
      <c r="H52" s="1013"/>
      <c r="I52" s="361"/>
      <c r="J52" s="1014"/>
      <c r="K52" s="361"/>
      <c r="L52" s="1014"/>
    </row>
    <row r="53" spans="1:12" x14ac:dyDescent="0.2">
      <c r="A53" s="1494" t="s">
        <v>2466</v>
      </c>
      <c r="B53" s="1513"/>
      <c r="C53" s="993"/>
      <c r="D53" s="993"/>
      <c r="E53" s="393"/>
      <c r="F53" s="1512"/>
      <c r="G53" s="1512"/>
      <c r="H53" s="1014"/>
      <c r="I53" s="394"/>
      <c r="J53" s="1014"/>
      <c r="K53" s="394"/>
      <c r="L53" s="1014"/>
    </row>
    <row r="54" spans="1:12" ht="6" customHeight="1" x14ac:dyDescent="0.2">
      <c r="A54" s="82"/>
      <c r="B54" s="82"/>
      <c r="C54" s="82"/>
      <c r="D54" s="82"/>
      <c r="E54" s="12"/>
      <c r="F54" s="12"/>
      <c r="G54" s="12"/>
      <c r="H54" s="12"/>
      <c r="I54" s="12"/>
      <c r="J54" s="12"/>
      <c r="K54" s="12"/>
      <c r="L54" s="12"/>
    </row>
    <row r="55" spans="1:12" x14ac:dyDescent="0.2">
      <c r="A55" s="513" t="s">
        <v>1877</v>
      </c>
      <c r="B55" s="513"/>
      <c r="C55" s="513"/>
      <c r="D55" s="82"/>
      <c r="E55" s="12"/>
      <c r="F55" s="12"/>
      <c r="G55" s="12"/>
      <c r="H55" s="12"/>
      <c r="I55" s="12"/>
      <c r="J55" s="12"/>
      <c r="K55" s="12"/>
      <c r="L55" s="12"/>
    </row>
    <row r="56" spans="1:12" x14ac:dyDescent="0.2">
      <c r="A56" s="1421" t="s">
        <v>2462</v>
      </c>
      <c r="B56" s="992"/>
      <c r="C56" s="992"/>
      <c r="D56" s="992"/>
      <c r="E56" s="396"/>
      <c r="F56" s="1013"/>
      <c r="G56" s="1013"/>
      <c r="H56" s="1013"/>
      <c r="I56" s="395"/>
      <c r="J56" s="1014"/>
      <c r="K56" s="395"/>
      <c r="L56" s="1014"/>
    </row>
    <row r="57" spans="1:12" x14ac:dyDescent="0.2">
      <c r="A57" s="1421" t="s">
        <v>2454</v>
      </c>
      <c r="B57" s="992"/>
      <c r="C57" s="992"/>
      <c r="D57" s="992"/>
      <c r="E57" s="396"/>
      <c r="F57" s="1013"/>
      <c r="G57" s="1013"/>
      <c r="H57" s="1013"/>
      <c r="I57" s="395"/>
      <c r="J57" s="1014"/>
      <c r="K57" s="395"/>
      <c r="L57" s="1014"/>
    </row>
    <row r="58" spans="1:12" x14ac:dyDescent="0.2">
      <c r="A58" s="1421" t="s">
        <v>2455</v>
      </c>
      <c r="B58" s="992"/>
      <c r="C58" s="992"/>
      <c r="D58" s="992"/>
      <c r="E58" s="372"/>
      <c r="F58" s="1013"/>
      <c r="G58" s="1013"/>
      <c r="H58" s="1013"/>
      <c r="I58" s="361"/>
      <c r="J58" s="1014"/>
      <c r="K58" s="361"/>
      <c r="L58" s="1014"/>
    </row>
    <row r="59" spans="1:12" x14ac:dyDescent="0.2">
      <c r="A59" s="1421" t="s">
        <v>2514</v>
      </c>
      <c r="B59" s="992"/>
      <c r="C59" s="992"/>
      <c r="D59" s="992"/>
      <c r="E59" s="372"/>
      <c r="F59" s="1013"/>
      <c r="G59" s="1013"/>
      <c r="H59" s="1013"/>
      <c r="I59" s="361"/>
      <c r="J59" s="1014"/>
      <c r="K59" s="361"/>
      <c r="L59" s="1014"/>
    </row>
    <row r="60" spans="1:12" x14ac:dyDescent="0.2">
      <c r="A60" s="1421" t="s">
        <v>2456</v>
      </c>
      <c r="B60" s="992"/>
      <c r="C60" s="992"/>
      <c r="D60" s="992"/>
      <c r="E60" s="372"/>
      <c r="F60" s="1013"/>
      <c r="G60" s="1013"/>
      <c r="H60" s="1013"/>
      <c r="I60" s="361"/>
      <c r="J60" s="1014"/>
      <c r="K60" s="361"/>
      <c r="L60" s="1014"/>
    </row>
    <row r="61" spans="1:12" x14ac:dyDescent="0.2">
      <c r="A61" s="1421" t="s">
        <v>2457</v>
      </c>
      <c r="B61" s="992"/>
      <c r="C61" s="992"/>
      <c r="D61" s="992"/>
      <c r="E61" s="372"/>
      <c r="F61" s="1013"/>
      <c r="G61" s="1013"/>
      <c r="H61" s="1013"/>
      <c r="I61" s="361"/>
      <c r="J61" s="1014"/>
      <c r="K61" s="361"/>
      <c r="L61" s="1014"/>
    </row>
    <row r="62" spans="1:12" x14ac:dyDescent="0.2">
      <c r="A62" s="1421" t="s">
        <v>2528</v>
      </c>
      <c r="B62" s="992"/>
      <c r="C62" s="992"/>
      <c r="D62" s="992"/>
      <c r="E62" s="360"/>
      <c r="F62" s="1013"/>
      <c r="G62" s="1013"/>
      <c r="H62" s="1013"/>
      <c r="I62" s="361"/>
      <c r="J62" s="1014"/>
      <c r="K62" s="361"/>
      <c r="L62" s="1014"/>
    </row>
    <row r="63" spans="1:12" x14ac:dyDescent="0.2">
      <c r="A63" s="1421" t="s">
        <v>2529</v>
      </c>
      <c r="B63" s="992"/>
      <c r="C63" s="992"/>
      <c r="D63" s="992"/>
      <c r="E63" s="360"/>
      <c r="F63" s="1013"/>
      <c r="G63" s="1013"/>
      <c r="H63" s="1013"/>
      <c r="I63" s="361"/>
      <c r="J63" s="1014"/>
      <c r="K63" s="361"/>
      <c r="L63" s="1014"/>
    </row>
    <row r="64" spans="1:12" x14ac:dyDescent="0.2">
      <c r="A64" s="1421" t="s">
        <v>2530</v>
      </c>
      <c r="B64" s="992"/>
      <c r="C64" s="992"/>
      <c r="D64" s="992"/>
      <c r="E64" s="360"/>
      <c r="F64" s="1013"/>
      <c r="G64" s="1013"/>
      <c r="H64" s="1013"/>
      <c r="I64" s="361"/>
      <c r="J64" s="1014"/>
      <c r="K64" s="361"/>
      <c r="L64" s="1014"/>
    </row>
    <row r="65" spans="1:12" x14ac:dyDescent="0.2">
      <c r="A65" s="1421" t="s">
        <v>2531</v>
      </c>
      <c r="B65" s="992"/>
      <c r="C65" s="992"/>
      <c r="D65" s="992"/>
      <c r="E65" s="360"/>
      <c r="F65" s="1013"/>
      <c r="G65" s="1013"/>
      <c r="H65" s="1013"/>
      <c r="I65" s="361"/>
      <c r="J65" s="1014"/>
      <c r="K65" s="361"/>
      <c r="L65" s="1014"/>
    </row>
    <row r="66" spans="1:12" x14ac:dyDescent="0.2">
      <c r="A66" s="1421" t="s">
        <v>2532</v>
      </c>
      <c r="B66" s="992"/>
      <c r="C66" s="992"/>
      <c r="D66" s="992"/>
      <c r="E66" s="360"/>
      <c r="F66" s="1013"/>
      <c r="G66" s="1013"/>
      <c r="H66" s="1013"/>
      <c r="I66" s="361"/>
      <c r="J66" s="1014"/>
      <c r="K66" s="361"/>
      <c r="L66" s="1014"/>
    </row>
    <row r="67" spans="1:12" x14ac:dyDescent="0.2">
      <c r="A67" s="1421" t="s">
        <v>2459</v>
      </c>
      <c r="B67" s="992"/>
      <c r="C67" s="992"/>
      <c r="D67" s="992"/>
      <c r="E67" s="360"/>
      <c r="F67" s="1013"/>
      <c r="G67" s="1013"/>
      <c r="H67" s="1013"/>
      <c r="I67" s="361"/>
      <c r="J67" s="1014"/>
      <c r="K67" s="361"/>
      <c r="L67" s="1014"/>
    </row>
    <row r="68" spans="1:12" x14ac:dyDescent="0.2">
      <c r="A68" s="1421" t="s">
        <v>2460</v>
      </c>
      <c r="B68" s="992"/>
      <c r="C68" s="992"/>
      <c r="D68" s="992"/>
      <c r="E68" s="360"/>
      <c r="F68" s="1013"/>
      <c r="G68" s="1013"/>
      <c r="H68" s="1013"/>
      <c r="I68" s="361"/>
      <c r="J68" s="1014"/>
      <c r="K68" s="361"/>
      <c r="L68" s="1014"/>
    </row>
    <row r="69" spans="1:12" x14ac:dyDescent="0.2">
      <c r="A69" s="1494" t="s">
        <v>2466</v>
      </c>
      <c r="B69" s="993"/>
      <c r="C69" s="993"/>
      <c r="D69" s="993"/>
      <c r="E69" s="393"/>
      <c r="F69" s="1512"/>
      <c r="G69" s="1512"/>
      <c r="H69" s="1014"/>
      <c r="I69" s="394"/>
      <c r="J69" s="1014"/>
      <c r="K69" s="394"/>
      <c r="L69" s="1014"/>
    </row>
    <row r="70" spans="1:12" ht="6" customHeight="1" x14ac:dyDescent="0.2">
      <c r="A70" s="82"/>
      <c r="B70" s="82"/>
      <c r="C70" s="82"/>
      <c r="D70" s="82"/>
      <c r="E70" s="12"/>
      <c r="F70" s="12"/>
      <c r="G70" s="12"/>
      <c r="H70" s="12"/>
      <c r="I70" s="12"/>
      <c r="J70" s="12"/>
      <c r="K70" s="12"/>
      <c r="L70" s="12"/>
    </row>
    <row r="71" spans="1:12" x14ac:dyDescent="0.2">
      <c r="A71" s="88" t="s">
        <v>1878</v>
      </c>
      <c r="B71" s="88"/>
      <c r="C71" s="82"/>
      <c r="D71" s="82"/>
      <c r="E71" s="12"/>
      <c r="F71" s="12"/>
      <c r="G71" s="12"/>
      <c r="H71" s="12"/>
      <c r="I71" s="12"/>
      <c r="J71" s="12"/>
      <c r="K71" s="12"/>
      <c r="L71" s="12"/>
    </row>
    <row r="72" spans="1:12" x14ac:dyDescent="0.2">
      <c r="A72" s="1421" t="s">
        <v>2454</v>
      </c>
      <c r="B72" s="992"/>
      <c r="C72" s="992"/>
      <c r="D72" s="992"/>
      <c r="E72" s="372"/>
      <c r="F72" s="1013"/>
      <c r="G72" s="1013"/>
      <c r="H72" s="1013"/>
      <c r="I72" s="361"/>
      <c r="J72" s="1014"/>
      <c r="K72" s="361"/>
      <c r="L72" s="1014"/>
    </row>
    <row r="73" spans="1:12" x14ac:dyDescent="0.2">
      <c r="A73" s="1421" t="s">
        <v>2455</v>
      </c>
      <c r="B73" s="992"/>
      <c r="C73" s="992"/>
      <c r="D73" s="992"/>
      <c r="E73" s="372"/>
      <c r="F73" s="1013"/>
      <c r="G73" s="1013"/>
      <c r="H73" s="1013"/>
      <c r="I73" s="361"/>
      <c r="J73" s="1014"/>
      <c r="K73" s="361"/>
      <c r="L73" s="1014"/>
    </row>
    <row r="74" spans="1:12" x14ac:dyDescent="0.2">
      <c r="A74" s="1421" t="s">
        <v>2514</v>
      </c>
      <c r="B74" s="992"/>
      <c r="C74" s="992"/>
      <c r="D74" s="992"/>
      <c r="E74" s="372"/>
      <c r="F74" s="1013"/>
      <c r="G74" s="1013"/>
      <c r="H74" s="1013"/>
      <c r="I74" s="361"/>
      <c r="J74" s="1014"/>
      <c r="K74" s="361"/>
      <c r="L74" s="1014"/>
    </row>
    <row r="75" spans="1:12" x14ac:dyDescent="0.2">
      <c r="A75" s="1421" t="s">
        <v>2456</v>
      </c>
      <c r="B75" s="992"/>
      <c r="C75" s="992"/>
      <c r="D75" s="992"/>
      <c r="E75" s="372"/>
      <c r="F75" s="1013"/>
      <c r="G75" s="1013"/>
      <c r="H75" s="1013"/>
      <c r="I75" s="361"/>
      <c r="J75" s="1014"/>
      <c r="K75" s="361"/>
      <c r="L75" s="1014"/>
    </row>
    <row r="76" spans="1:12" x14ac:dyDescent="0.2">
      <c r="A76" s="1421" t="s">
        <v>2457</v>
      </c>
      <c r="B76" s="992"/>
      <c r="C76" s="992"/>
      <c r="D76" s="992"/>
      <c r="E76" s="372"/>
      <c r="F76" s="1013"/>
      <c r="G76" s="1013"/>
      <c r="H76" s="1013"/>
      <c r="I76" s="361"/>
      <c r="J76" s="1014"/>
      <c r="K76" s="361"/>
      <c r="L76" s="1014"/>
    </row>
    <row r="77" spans="1:12" x14ac:dyDescent="0.2">
      <c r="A77" s="1421" t="s">
        <v>2528</v>
      </c>
      <c r="B77" s="992"/>
      <c r="C77" s="992"/>
      <c r="D77" s="992"/>
      <c r="E77" s="360"/>
      <c r="F77" s="1013"/>
      <c r="G77" s="1013"/>
      <c r="H77" s="1013"/>
      <c r="I77" s="361"/>
      <c r="J77" s="1014"/>
      <c r="K77" s="361"/>
      <c r="L77" s="1014"/>
    </row>
    <row r="78" spans="1:12" x14ac:dyDescent="0.2">
      <c r="A78" s="1421" t="s">
        <v>2529</v>
      </c>
      <c r="B78" s="992"/>
      <c r="C78" s="992"/>
      <c r="D78" s="992"/>
      <c r="E78" s="360"/>
      <c r="F78" s="1013"/>
      <c r="G78" s="1013"/>
      <c r="H78" s="1013"/>
      <c r="I78" s="361"/>
      <c r="J78" s="1014"/>
      <c r="K78" s="361"/>
      <c r="L78" s="1014"/>
    </row>
    <row r="79" spans="1:12" x14ac:dyDescent="0.2">
      <c r="A79" s="1421" t="s">
        <v>2530</v>
      </c>
      <c r="B79" s="992"/>
      <c r="C79" s="992"/>
      <c r="D79" s="992"/>
      <c r="E79" s="360"/>
      <c r="F79" s="1013"/>
      <c r="G79" s="1013"/>
      <c r="H79" s="1013"/>
      <c r="I79" s="361"/>
      <c r="J79" s="1014"/>
      <c r="K79" s="361"/>
      <c r="L79" s="1014"/>
    </row>
    <row r="80" spans="1:12" x14ac:dyDescent="0.2">
      <c r="A80" s="1421" t="s">
        <v>2531</v>
      </c>
      <c r="B80" s="992"/>
      <c r="C80" s="992"/>
      <c r="D80" s="992"/>
      <c r="E80" s="360"/>
      <c r="F80" s="1013"/>
      <c r="G80" s="1013"/>
      <c r="H80" s="1013"/>
      <c r="I80" s="361"/>
      <c r="J80" s="1014"/>
      <c r="K80" s="361"/>
      <c r="L80" s="1014"/>
    </row>
    <row r="81" spans="1:12" x14ac:dyDescent="0.2">
      <c r="A81" s="1421" t="s">
        <v>2532</v>
      </c>
      <c r="B81" s="992"/>
      <c r="C81" s="992"/>
      <c r="D81" s="992"/>
      <c r="E81" s="360"/>
      <c r="F81" s="1013"/>
      <c r="G81" s="1013"/>
      <c r="H81" s="1013"/>
      <c r="I81" s="361"/>
      <c r="J81" s="1014"/>
      <c r="K81" s="361"/>
      <c r="L81" s="1014"/>
    </row>
    <row r="82" spans="1:12" x14ac:dyDescent="0.2">
      <c r="A82" s="1421" t="s">
        <v>2459</v>
      </c>
      <c r="B82" s="992"/>
      <c r="C82" s="992"/>
      <c r="D82" s="992"/>
      <c r="E82" s="360"/>
      <c r="F82" s="1013"/>
      <c r="G82" s="1013"/>
      <c r="H82" s="1013"/>
      <c r="I82" s="361"/>
      <c r="J82" s="1014"/>
      <c r="K82" s="361"/>
      <c r="L82" s="1014"/>
    </row>
    <row r="83" spans="1:12" x14ac:dyDescent="0.2">
      <c r="A83" s="1421" t="s">
        <v>2460</v>
      </c>
      <c r="B83" s="992"/>
      <c r="C83" s="992"/>
      <c r="D83" s="992"/>
      <c r="E83" s="360"/>
      <c r="F83" s="1013"/>
      <c r="G83" s="1013"/>
      <c r="H83" s="1013"/>
      <c r="I83" s="361"/>
      <c r="J83" s="1014"/>
      <c r="K83" s="361"/>
      <c r="L83" s="1014"/>
    </row>
    <row r="84" spans="1:12" x14ac:dyDescent="0.2">
      <c r="A84" s="1494" t="s">
        <v>2466</v>
      </c>
      <c r="B84" s="993"/>
      <c r="C84" s="993"/>
      <c r="D84" s="993"/>
      <c r="E84" s="393"/>
      <c r="F84" s="1512"/>
      <c r="G84" s="1512"/>
      <c r="H84" s="1014"/>
      <c r="I84" s="394"/>
      <c r="J84" s="1014"/>
      <c r="K84" s="394"/>
      <c r="L84" s="1014"/>
    </row>
    <row r="85" spans="1:12" x14ac:dyDescent="0.2">
      <c r="A85" s="55"/>
      <c r="B85" s="296"/>
      <c r="C85" s="296"/>
      <c r="D85" s="296"/>
      <c r="E85" s="393"/>
      <c r="F85" s="398"/>
      <c r="G85" s="398"/>
      <c r="H85" s="397"/>
      <c r="I85" s="394"/>
      <c r="J85" s="397"/>
      <c r="K85" s="394"/>
      <c r="L85" s="397"/>
    </row>
    <row r="86" spans="1:12" x14ac:dyDescent="0.2">
      <c r="A86" s="511" t="s">
        <v>811</v>
      </c>
      <c r="B86" s="296"/>
      <c r="C86" s="993"/>
      <c r="D86" s="993"/>
      <c r="E86" s="393"/>
      <c r="F86" s="398"/>
      <c r="G86" s="398"/>
      <c r="H86" s="397"/>
      <c r="I86" s="394"/>
      <c r="J86" s="1808"/>
      <c r="K86" s="394"/>
      <c r="L86" s="1014"/>
    </row>
    <row r="87" spans="1:12" x14ac:dyDescent="0.2">
      <c r="A87" s="55"/>
      <c r="B87" s="296"/>
      <c r="C87" s="296"/>
      <c r="D87" s="296"/>
      <c r="E87" s="393"/>
      <c r="F87" s="398"/>
      <c r="G87" s="398"/>
      <c r="H87" s="397"/>
      <c r="I87" s="394"/>
      <c r="J87" s="397"/>
      <c r="K87" s="394"/>
      <c r="L87" s="397"/>
    </row>
    <row r="88" spans="1:12" x14ac:dyDescent="0.2">
      <c r="A88" s="50" t="s">
        <v>2493</v>
      </c>
      <c r="B88" s="50"/>
      <c r="C88" s="50"/>
      <c r="D88" s="82"/>
      <c r="E88" s="12"/>
      <c r="F88" s="12"/>
      <c r="G88" s="12"/>
      <c r="H88" s="399"/>
      <c r="I88" s="12"/>
      <c r="J88" s="12"/>
      <c r="K88" s="12"/>
      <c r="L88" s="12"/>
    </row>
    <row r="89" spans="1:12" x14ac:dyDescent="0.2">
      <c r="A89" s="515"/>
      <c r="B89" s="82"/>
      <c r="C89" s="82"/>
      <c r="D89" s="82"/>
      <c r="H89" s="24"/>
    </row>
    <row r="90" spans="1:12" x14ac:dyDescent="0.2">
      <c r="B90" s="8"/>
      <c r="C90" s="8"/>
      <c r="H90" s="24"/>
    </row>
    <row r="91" spans="1:12" x14ac:dyDescent="0.2">
      <c r="A91" s="13"/>
      <c r="B91" s="8"/>
      <c r="C91" s="8"/>
      <c r="H91" s="24"/>
    </row>
  </sheetData>
  <mergeCells count="5">
    <mergeCell ref="A2:C2"/>
    <mergeCell ref="A3:L3"/>
    <mergeCell ref="B6:D6"/>
    <mergeCell ref="F6:H6"/>
    <mergeCell ref="A9:C9"/>
  </mergeCells>
  <hyperlinks>
    <hyperlink ref="A2:C2" location="'Liste tableaux'!A1" display="Retour à la liste des tableaux" xr:uid="{C0C1C6B1-27A2-4604-B6FF-DB2BC0C09E07}"/>
  </hyperlinks>
  <pageMargins left="0.7" right="0.7" top="0.75" bottom="0.75" header="0.3" footer="0.3"/>
  <headerFooter>
    <oddHeader>&amp;R&amp;"Calibri"&amp;10&amp;K000000 Protected B - Internal / Protégé B - Interne&amp;1#_x000D_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65C85-008C-4D53-B16E-FB156CEB8CDF}">
  <sheetPr codeName="Feuil3"/>
  <dimension ref="A1:AH96"/>
  <sheetViews>
    <sheetView showGridLines="0" workbookViewId="0">
      <selection activeCell="N25" sqref="N25"/>
    </sheetView>
  </sheetViews>
  <sheetFormatPr defaultColWidth="9.140625" defaultRowHeight="15" x14ac:dyDescent="0.25"/>
  <cols>
    <col min="1" max="1" width="36.85546875" customWidth="1"/>
    <col min="4" max="4" width="8.85546875" customWidth="1"/>
    <col min="5" max="5" width="21" customWidth="1"/>
  </cols>
  <sheetData>
    <row r="1" spans="1:9" ht="15.75" x14ac:dyDescent="0.25">
      <c r="A1" s="216" t="s">
        <v>144</v>
      </c>
      <c r="B1" s="19"/>
      <c r="H1" s="20">
        <v>1</v>
      </c>
    </row>
    <row r="2" spans="1:9" x14ac:dyDescent="0.25">
      <c r="A2" s="1867" t="s">
        <v>145</v>
      </c>
      <c r="B2" s="1868"/>
      <c r="C2" s="1868"/>
      <c r="D2" s="1868"/>
      <c r="E2" s="1869"/>
    </row>
    <row r="3" spans="1:9" x14ac:dyDescent="0.25">
      <c r="A3" s="21" t="s">
        <v>146</v>
      </c>
      <c r="B3" s="1"/>
      <c r="D3" s="1"/>
      <c r="E3" s="1"/>
      <c r="G3" s="1"/>
      <c r="H3" s="1"/>
    </row>
    <row r="4" spans="1:9" ht="10.35" customHeight="1" x14ac:dyDescent="0.25">
      <c r="A4" s="22"/>
      <c r="B4" s="1"/>
      <c r="D4" s="1"/>
      <c r="E4" s="1"/>
      <c r="G4" s="1"/>
      <c r="H4" s="1"/>
    </row>
    <row r="5" spans="1:9" x14ac:dyDescent="0.25">
      <c r="A5" s="23" t="s">
        <v>147</v>
      </c>
    </row>
    <row r="6" spans="1:9" ht="13.5" customHeight="1" x14ac:dyDescent="0.25">
      <c r="A6" s="31" t="s">
        <v>148</v>
      </c>
      <c r="E6" s="24" t="str">
        <f>CONCATENATE($G$11," ÷ ",$G$18," x 100")</f>
        <v>A ÷ F x 100</v>
      </c>
      <c r="F6" s="1310" t="s">
        <v>149</v>
      </c>
    </row>
    <row r="7" spans="1:9" ht="13.5" customHeight="1" x14ac:dyDescent="0.25">
      <c r="A7" s="8" t="s">
        <v>150</v>
      </c>
      <c r="E7" s="24" t="str">
        <f>CONCATENATE($G$12," ÷ ",$G$18," x 100")</f>
        <v>B ÷ F x 100</v>
      </c>
      <c r="F7" s="1310" t="s">
        <v>151</v>
      </c>
      <c r="G7" s="24"/>
      <c r="I7" s="8"/>
    </row>
    <row r="8" spans="1:9" ht="13.5" customHeight="1" x14ac:dyDescent="0.25">
      <c r="A8" s="8" t="s">
        <v>152</v>
      </c>
      <c r="E8" s="24" t="str">
        <f>CONCATENATE($G$13," ÷ ",$G$18," x 100")</f>
        <v>C ÷ F x 100</v>
      </c>
      <c r="F8" s="1310" t="s">
        <v>153</v>
      </c>
      <c r="G8" s="24"/>
      <c r="H8" s="8"/>
      <c r="I8" s="8"/>
    </row>
    <row r="9" spans="1:9" ht="14.25" customHeight="1" x14ac:dyDescent="0.25">
      <c r="A9" s="8" t="s">
        <v>154</v>
      </c>
      <c r="E9" s="24" t="str">
        <f>CONCATENATE($G$14," ÷ ",$G$18," x 100")</f>
        <v>D ÷ F x 100</v>
      </c>
      <c r="F9" s="1310" t="s">
        <v>155</v>
      </c>
      <c r="G9" s="24"/>
      <c r="H9" s="8"/>
      <c r="I9" s="8"/>
    </row>
    <row r="10" spans="1:9" ht="10.35" customHeight="1" x14ac:dyDescent="0.25">
      <c r="A10" s="1077"/>
      <c r="E10" s="24"/>
      <c r="F10" s="24"/>
      <c r="G10" s="24"/>
      <c r="H10" s="8"/>
      <c r="I10" s="8"/>
    </row>
    <row r="11" spans="1:9" s="803" customFormat="1" ht="16.350000000000001" customHeight="1" x14ac:dyDescent="0.25">
      <c r="A11" s="219" t="s">
        <v>156</v>
      </c>
      <c r="E11" s="83" t="s">
        <v>157</v>
      </c>
      <c r="F11" s="1311" t="s">
        <v>158</v>
      </c>
      <c r="G11" s="50" t="s">
        <v>125</v>
      </c>
      <c r="H11" s="31"/>
      <c r="I11" s="31"/>
    </row>
    <row r="12" spans="1:9" s="803" customFormat="1" ht="12" customHeight="1" x14ac:dyDescent="0.25">
      <c r="A12" s="219" t="s">
        <v>159</v>
      </c>
      <c r="E12" s="83" t="s">
        <v>160</v>
      </c>
      <c r="F12" s="1311" t="s">
        <v>161</v>
      </c>
      <c r="G12" s="31" t="s">
        <v>127</v>
      </c>
      <c r="H12" s="31"/>
      <c r="I12" s="31"/>
    </row>
    <row r="13" spans="1:9" s="803" customFormat="1" ht="12.6" customHeight="1" x14ac:dyDescent="0.25">
      <c r="A13" s="219" t="s">
        <v>162</v>
      </c>
      <c r="E13" s="83" t="s">
        <v>163</v>
      </c>
      <c r="F13" s="1311" t="s">
        <v>164</v>
      </c>
      <c r="G13" s="31" t="s">
        <v>165</v>
      </c>
      <c r="H13" s="31"/>
      <c r="I13" s="31"/>
    </row>
    <row r="14" spans="1:9" s="803" customFormat="1" ht="11.45" customHeight="1" x14ac:dyDescent="0.25">
      <c r="A14" s="219" t="s">
        <v>166</v>
      </c>
      <c r="E14" s="83" t="s">
        <v>167</v>
      </c>
      <c r="F14" s="1311" t="s">
        <v>168</v>
      </c>
      <c r="G14" s="31" t="s">
        <v>169</v>
      </c>
      <c r="H14" s="31"/>
      <c r="I14" s="31"/>
    </row>
    <row r="15" spans="1:9" s="803" customFormat="1" ht="6.6" customHeight="1" x14ac:dyDescent="0.25">
      <c r="A15" s="219"/>
      <c r="E15" s="31"/>
      <c r="F15" s="1312"/>
      <c r="G15" s="31"/>
      <c r="H15" s="31"/>
      <c r="I15" s="31"/>
    </row>
    <row r="16" spans="1:9" s="803" customFormat="1" ht="12.6" customHeight="1" x14ac:dyDescent="0.25">
      <c r="A16" s="222" t="s">
        <v>170</v>
      </c>
      <c r="B16" s="950"/>
      <c r="C16" s="950"/>
      <c r="D16" s="950"/>
      <c r="E16" s="223" t="s">
        <v>171</v>
      </c>
      <c r="F16" s="1313">
        <v>1200</v>
      </c>
      <c r="G16" s="31" t="s">
        <v>172</v>
      </c>
      <c r="H16" s="31"/>
      <c r="I16" s="31"/>
    </row>
    <row r="17" spans="1:34" s="803" customFormat="1" ht="12" customHeight="1" x14ac:dyDescent="0.25">
      <c r="A17" s="1078" t="s">
        <v>173</v>
      </c>
      <c r="B17" s="950"/>
      <c r="C17" s="275"/>
      <c r="D17" s="950"/>
      <c r="E17" s="223" t="s">
        <v>174</v>
      </c>
      <c r="F17" s="1313">
        <v>1201</v>
      </c>
      <c r="G17" s="31"/>
      <c r="H17" s="31"/>
      <c r="I17" s="31"/>
    </row>
    <row r="18" spans="1:34" s="803" customFormat="1" ht="11.45" customHeight="1" x14ac:dyDescent="0.25">
      <c r="A18" s="222" t="s">
        <v>175</v>
      </c>
      <c r="B18" s="950"/>
      <c r="C18" s="950"/>
      <c r="D18" s="1079"/>
      <c r="E18" s="188"/>
      <c r="F18" s="1313">
        <v>1202</v>
      </c>
      <c r="G18" s="31" t="s">
        <v>176</v>
      </c>
      <c r="H18" s="31"/>
      <c r="I18" s="31"/>
    </row>
    <row r="19" spans="1:34" s="803" customFormat="1" ht="10.35" customHeight="1" x14ac:dyDescent="0.25">
      <c r="A19" s="219"/>
      <c r="E19" s="31"/>
      <c r="F19" s="1312"/>
      <c r="G19" s="31"/>
      <c r="H19" s="31"/>
      <c r="I19" s="31"/>
    </row>
    <row r="20" spans="1:34" s="82" customFormat="1" ht="14.25" customHeight="1" x14ac:dyDescent="0.2">
      <c r="A20" s="219" t="s">
        <v>177</v>
      </c>
      <c r="B20" s="971"/>
      <c r="C20" s="971"/>
      <c r="D20" s="971"/>
      <c r="E20" s="83" t="str">
        <f>CONCATENATE($G$11," ÷ ",$G$16," x 100")</f>
        <v>A ÷ E x 100</v>
      </c>
      <c r="F20" s="1314" t="s">
        <v>178</v>
      </c>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row>
    <row r="21" spans="1:34" s="82" customFormat="1" ht="10.35" customHeight="1" x14ac:dyDescent="0.2">
      <c r="A21" s="219" t="s">
        <v>179</v>
      </c>
      <c r="E21" s="83" t="str">
        <f>CONCATENATE($G$12," ÷ ",$G$16," x 100")</f>
        <v>B ÷ E x 100</v>
      </c>
      <c r="F21" s="1314" t="s">
        <v>180</v>
      </c>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row>
    <row r="22" spans="1:34" s="82" customFormat="1" ht="10.35" customHeight="1" x14ac:dyDescent="0.2">
      <c r="A22" s="219" t="s">
        <v>181</v>
      </c>
      <c r="E22" s="83" t="str">
        <f>CONCATENATE($G$13," ÷ ",$G$16," x 100")</f>
        <v>C ÷ E x 100</v>
      </c>
      <c r="F22" s="1314" t="s">
        <v>182</v>
      </c>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row>
    <row r="23" spans="1:34" s="82" customFormat="1" ht="10.35" customHeight="1" x14ac:dyDescent="0.2">
      <c r="A23" s="219" t="s">
        <v>183</v>
      </c>
      <c r="E23" s="83" t="str">
        <f>CONCATENATE($G$14," ÷ ",$G$16," x 100")</f>
        <v>D ÷ E x 100</v>
      </c>
      <c r="F23" s="1314" t="s">
        <v>184</v>
      </c>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row>
    <row r="24" spans="1:34" s="82" customFormat="1" ht="10.35" customHeight="1" x14ac:dyDescent="0.2">
      <c r="A24" s="50"/>
      <c r="E24" s="83"/>
      <c r="F24" s="83"/>
      <c r="G24" s="83"/>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row>
    <row r="25" spans="1:34" s="82" customFormat="1" ht="10.35" customHeight="1" x14ac:dyDescent="0.2">
      <c r="A25" s="50" t="s">
        <v>185</v>
      </c>
      <c r="E25" s="83"/>
      <c r="F25" s="1315" t="s">
        <v>186</v>
      </c>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row>
    <row r="26" spans="1:34" s="82" customFormat="1" ht="10.35" customHeight="1" x14ac:dyDescent="0.2">
      <c r="A26" s="50" t="s">
        <v>187</v>
      </c>
      <c r="E26" s="83"/>
      <c r="F26" s="1315" t="s">
        <v>188</v>
      </c>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row>
    <row r="27" spans="1:34" s="82" customFormat="1" ht="10.35" customHeight="1" x14ac:dyDescent="0.2">
      <c r="A27" s="50" t="s">
        <v>189</v>
      </c>
      <c r="E27" s="83"/>
      <c r="F27" s="1315" t="s">
        <v>190</v>
      </c>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row>
    <row r="28" spans="1:34" s="803" customFormat="1" ht="11.25" customHeight="1" x14ac:dyDescent="0.25">
      <c r="A28" s="50" t="s">
        <v>191</v>
      </c>
      <c r="E28" s="83"/>
      <c r="F28" s="1315" t="s">
        <v>192</v>
      </c>
      <c r="G28" s="31"/>
      <c r="H28" s="31"/>
      <c r="I28" s="31"/>
    </row>
    <row r="29" spans="1:34" s="803" customFormat="1" ht="12.75" customHeight="1" x14ac:dyDescent="0.25">
      <c r="A29" s="50" t="s">
        <v>193</v>
      </c>
      <c r="D29" s="82"/>
      <c r="E29" s="83" t="s">
        <v>194</v>
      </c>
      <c r="F29" s="1315" t="s">
        <v>195</v>
      </c>
      <c r="G29" s="31"/>
      <c r="H29" s="31"/>
      <c r="I29" s="31"/>
      <c r="J29" s="82"/>
    </row>
    <row r="30" spans="1:34" s="803" customFormat="1" ht="10.35" customHeight="1" x14ac:dyDescent="0.25">
      <c r="A30" s="1080"/>
      <c r="E30" s="83"/>
      <c r="F30" s="83"/>
      <c r="G30" s="83"/>
      <c r="H30" s="31"/>
      <c r="I30" s="31"/>
    </row>
    <row r="31" spans="1:34" s="803" customFormat="1" ht="10.35" customHeight="1" x14ac:dyDescent="0.25">
      <c r="A31" s="217" t="s">
        <v>196</v>
      </c>
      <c r="I31" s="226"/>
      <c r="J31" s="227"/>
    </row>
    <row r="32" spans="1:34" s="803" customFormat="1" ht="10.35" customHeight="1" x14ac:dyDescent="0.25">
      <c r="A32" s="217"/>
      <c r="I32" s="226"/>
      <c r="J32" s="227"/>
    </row>
    <row r="33" spans="1:10" s="803" customFormat="1" x14ac:dyDescent="0.25">
      <c r="A33" s="31" t="s">
        <v>197</v>
      </c>
      <c r="F33" s="1316">
        <v>1191</v>
      </c>
      <c r="I33" s="226"/>
    </row>
    <row r="34" spans="1:10" s="803" customFormat="1" ht="15.75" thickBot="1" x14ac:dyDescent="0.3">
      <c r="A34" s="31" t="s">
        <v>198</v>
      </c>
      <c r="F34" s="1081">
        <v>15800</v>
      </c>
      <c r="I34" s="226"/>
    </row>
    <row r="35" spans="1:10" s="803" customFormat="1" x14ac:dyDescent="0.25">
      <c r="A35" s="31" t="s">
        <v>199</v>
      </c>
      <c r="F35" s="1316">
        <v>1192</v>
      </c>
    </row>
    <row r="36" spans="1:10" s="803" customFormat="1" x14ac:dyDescent="0.25">
      <c r="A36" s="31" t="s">
        <v>200</v>
      </c>
      <c r="F36" s="1082">
        <v>15801</v>
      </c>
    </row>
    <row r="37" spans="1:10" s="803" customFormat="1" x14ac:dyDescent="0.25">
      <c r="A37" s="31" t="s">
        <v>201</v>
      </c>
      <c r="F37" s="1316">
        <v>1193</v>
      </c>
    </row>
    <row r="38" spans="1:10" s="803" customFormat="1" x14ac:dyDescent="0.25">
      <c r="A38" s="31" t="s">
        <v>202</v>
      </c>
      <c r="F38" s="1082">
        <v>15802</v>
      </c>
    </row>
    <row r="39" spans="1:10" s="803" customFormat="1" x14ac:dyDescent="0.25">
      <c r="A39" s="31" t="s">
        <v>203</v>
      </c>
      <c r="F39" s="1317" t="s">
        <v>204</v>
      </c>
    </row>
    <row r="40" spans="1:10" s="803" customFormat="1" x14ac:dyDescent="0.25">
      <c r="A40" s="31" t="s">
        <v>205</v>
      </c>
      <c r="F40" s="1082">
        <v>15803</v>
      </c>
    </row>
    <row r="41" spans="1:10" s="803" customFormat="1" ht="10.35" customHeight="1" x14ac:dyDescent="0.25">
      <c r="A41" s="558"/>
    </row>
    <row r="42" spans="1:10" s="803" customFormat="1" ht="10.35" customHeight="1" x14ac:dyDescent="0.25">
      <c r="I42" s="226"/>
    </row>
    <row r="43" spans="1:10" s="803" customFormat="1" ht="10.35" customHeight="1" x14ac:dyDescent="0.25">
      <c r="I43" s="226"/>
      <c r="J43" s="227"/>
    </row>
    <row r="44" spans="1:10" s="803" customFormat="1" ht="10.35" customHeight="1" x14ac:dyDescent="0.25">
      <c r="I44" s="226"/>
    </row>
    <row r="45" spans="1:10" s="803" customFormat="1" ht="10.35" customHeight="1" x14ac:dyDescent="0.25"/>
    <row r="46" spans="1:10" s="803" customFormat="1" ht="10.35" customHeight="1" x14ac:dyDescent="0.25"/>
    <row r="47" spans="1:10" s="803" customFormat="1" ht="10.35" customHeight="1" x14ac:dyDescent="0.25"/>
    <row r="48" spans="1:10" ht="10.35" customHeight="1" x14ac:dyDescent="0.25"/>
    <row r="49" ht="10.35" customHeight="1" x14ac:dyDescent="0.25"/>
    <row r="50" ht="10.35" customHeight="1" x14ac:dyDescent="0.25"/>
    <row r="51" ht="10.35" customHeight="1" x14ac:dyDescent="0.25"/>
    <row r="52" ht="10.35" customHeight="1" x14ac:dyDescent="0.25"/>
    <row r="53" ht="10.35" customHeight="1" x14ac:dyDescent="0.25"/>
    <row r="54" ht="10.35" customHeight="1" x14ac:dyDescent="0.25"/>
    <row r="55" ht="10.35" customHeight="1" x14ac:dyDescent="0.25"/>
    <row r="56" ht="10.35" customHeight="1" x14ac:dyDescent="0.25"/>
    <row r="57" ht="10.35" customHeight="1" x14ac:dyDescent="0.25"/>
    <row r="58" ht="10.35" customHeight="1" x14ac:dyDescent="0.25"/>
    <row r="59" ht="10.35" customHeight="1" x14ac:dyDescent="0.25"/>
    <row r="60" ht="10.35" customHeight="1" x14ac:dyDescent="0.25"/>
    <row r="61" ht="10.35" customHeight="1" x14ac:dyDescent="0.25"/>
    <row r="62" ht="10.35" customHeight="1" x14ac:dyDescent="0.25"/>
    <row r="63" ht="10.35" customHeight="1" x14ac:dyDescent="0.25"/>
    <row r="64" ht="10.35" customHeight="1" x14ac:dyDescent="0.25"/>
    <row r="65" ht="10.35" customHeight="1" x14ac:dyDescent="0.25"/>
    <row r="66" ht="10.35" customHeight="1" x14ac:dyDescent="0.25"/>
    <row r="67" ht="10.35" customHeight="1" x14ac:dyDescent="0.25"/>
    <row r="68" ht="10.35" customHeight="1" x14ac:dyDescent="0.25"/>
    <row r="69" ht="10.35" customHeight="1" x14ac:dyDescent="0.25"/>
    <row r="70" ht="10.35" customHeight="1" x14ac:dyDescent="0.25"/>
    <row r="71" ht="10.35" customHeight="1" x14ac:dyDescent="0.25"/>
    <row r="72" ht="10.35" customHeight="1" x14ac:dyDescent="0.25"/>
    <row r="73" ht="10.35" customHeight="1" x14ac:dyDescent="0.25"/>
    <row r="74" ht="10.35" customHeight="1" x14ac:dyDescent="0.25"/>
    <row r="75" ht="10.35" customHeight="1" x14ac:dyDescent="0.25"/>
    <row r="76" ht="10.35" customHeight="1" x14ac:dyDescent="0.25"/>
    <row r="77" ht="10.35" customHeight="1" x14ac:dyDescent="0.25"/>
    <row r="78" ht="10.35" customHeight="1" x14ac:dyDescent="0.25"/>
    <row r="79" ht="10.35" customHeight="1" x14ac:dyDescent="0.25"/>
    <row r="80" ht="10.35" customHeight="1" x14ac:dyDescent="0.25"/>
    <row r="81" ht="10.35" customHeight="1" x14ac:dyDescent="0.25"/>
    <row r="82" ht="10.35" customHeight="1" x14ac:dyDescent="0.25"/>
    <row r="83" ht="10.35" customHeight="1" x14ac:dyDescent="0.25"/>
    <row r="84" ht="10.35" customHeight="1" x14ac:dyDescent="0.25"/>
    <row r="85" ht="10.35" customHeight="1" x14ac:dyDescent="0.25"/>
    <row r="86" ht="10.35" customHeight="1" x14ac:dyDescent="0.25"/>
    <row r="87" ht="10.35" customHeight="1" x14ac:dyDescent="0.25"/>
    <row r="88" ht="10.35" customHeight="1" x14ac:dyDescent="0.25"/>
    <row r="89" ht="10.35" customHeight="1" x14ac:dyDescent="0.25"/>
    <row r="90" ht="10.35" customHeight="1" x14ac:dyDescent="0.25"/>
    <row r="91" ht="10.35" customHeight="1" x14ac:dyDescent="0.25"/>
    <row r="92" ht="10.35" customHeight="1" x14ac:dyDescent="0.25"/>
    <row r="93" ht="10.35" customHeight="1" x14ac:dyDescent="0.25"/>
    <row r="94" ht="10.35" customHeight="1" x14ac:dyDescent="0.25"/>
    <row r="95" ht="10.35" customHeight="1" x14ac:dyDescent="0.25"/>
    <row r="96" ht="10.35" customHeight="1" x14ac:dyDescent="0.25"/>
  </sheetData>
  <mergeCells count="1">
    <mergeCell ref="A2:E2"/>
  </mergeCells>
  <hyperlinks>
    <hyperlink ref="A2:D2" location="'Liste tableaux'!A1" display="Retour à la liste des tableaux" xr:uid="{8DFB24A7-CBCF-45DE-9E0C-BF8F75070793}"/>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D74E2-FD15-4451-AE89-B1BE813150FC}">
  <sheetPr codeName="Feuil30"/>
  <dimension ref="A1:N75"/>
  <sheetViews>
    <sheetView showGridLines="0" topLeftCell="A24" zoomScaleNormal="100" workbookViewId="0">
      <selection activeCell="F44" sqref="F44"/>
    </sheetView>
  </sheetViews>
  <sheetFormatPr defaultColWidth="9.140625" defaultRowHeight="12.75" x14ac:dyDescent="0.2"/>
  <cols>
    <col min="1" max="1" width="24.85546875" style="12" customWidth="1"/>
    <col min="2" max="2" width="17.85546875" style="12" customWidth="1"/>
    <col min="3" max="3" width="25.85546875" style="12" customWidth="1"/>
    <col min="4" max="5" width="11.140625" style="12" customWidth="1"/>
    <col min="6" max="7" width="9.42578125" style="12" customWidth="1"/>
    <col min="8" max="8" width="3" style="12" customWidth="1"/>
    <col min="9" max="9" width="12.42578125" style="12" customWidth="1"/>
    <col min="10" max="10" width="1.5703125" style="12" customWidth="1"/>
    <col min="11" max="11" width="11.140625" style="12" customWidth="1"/>
    <col min="12" max="12" width="1.5703125" style="12" customWidth="1"/>
    <col min="13" max="13" width="9.85546875" style="12" customWidth="1"/>
    <col min="14" max="15" width="9.140625" style="12"/>
    <col min="16" max="16" width="6.42578125" style="12" customWidth="1"/>
    <col min="17" max="256" width="9.140625" style="12"/>
    <col min="257" max="257" width="10.42578125" style="12" bestFit="1" customWidth="1"/>
    <col min="258" max="258" width="1.42578125" style="12" customWidth="1"/>
    <col min="259" max="261" width="11.140625" style="12" customWidth="1"/>
    <col min="262" max="262" width="1.5703125" style="12" customWidth="1"/>
    <col min="263" max="265" width="12.42578125" style="12" customWidth="1"/>
    <col min="266" max="266" width="1.5703125" style="12" customWidth="1"/>
    <col min="267" max="267" width="11.140625" style="12" customWidth="1"/>
    <col min="268" max="268" width="1.5703125" style="12" customWidth="1"/>
    <col min="269" max="269" width="9.85546875" style="12" customWidth="1"/>
    <col min="270" max="271" width="9.140625" style="12"/>
    <col min="272" max="272" width="6.42578125" style="12" customWidth="1"/>
    <col min="273" max="512" width="9.140625" style="12"/>
    <col min="513" max="513" width="10.42578125" style="12" bestFit="1" customWidth="1"/>
    <col min="514" max="514" width="1.42578125" style="12" customWidth="1"/>
    <col min="515" max="517" width="11.140625" style="12" customWidth="1"/>
    <col min="518" max="518" width="1.5703125" style="12" customWidth="1"/>
    <col min="519" max="521" width="12.42578125" style="12" customWidth="1"/>
    <col min="522" max="522" width="1.5703125" style="12" customWidth="1"/>
    <col min="523" max="523" width="11.140625" style="12" customWidth="1"/>
    <col min="524" max="524" width="1.5703125" style="12" customWidth="1"/>
    <col min="525" max="525" width="9.85546875" style="12" customWidth="1"/>
    <col min="526" max="527" width="9.140625" style="12"/>
    <col min="528" max="528" width="6.42578125" style="12" customWidth="1"/>
    <col min="529" max="768" width="9.140625" style="12"/>
    <col min="769" max="769" width="10.42578125" style="12" bestFit="1" customWidth="1"/>
    <col min="770" max="770" width="1.42578125" style="12" customWidth="1"/>
    <col min="771" max="773" width="11.140625" style="12" customWidth="1"/>
    <col min="774" max="774" width="1.5703125" style="12" customWidth="1"/>
    <col min="775" max="777" width="12.42578125" style="12" customWidth="1"/>
    <col min="778" max="778" width="1.5703125" style="12" customWidth="1"/>
    <col min="779" max="779" width="11.140625" style="12" customWidth="1"/>
    <col min="780" max="780" width="1.5703125" style="12" customWidth="1"/>
    <col min="781" max="781" width="9.85546875" style="12" customWidth="1"/>
    <col min="782" max="783" width="9.140625" style="12"/>
    <col min="784" max="784" width="6.42578125" style="12" customWidth="1"/>
    <col min="785" max="1024" width="9.140625" style="12"/>
    <col min="1025" max="1025" width="10.42578125" style="12" bestFit="1" customWidth="1"/>
    <col min="1026" max="1026" width="1.42578125" style="12" customWidth="1"/>
    <col min="1027" max="1029" width="11.140625" style="12" customWidth="1"/>
    <col min="1030" max="1030" width="1.5703125" style="12" customWidth="1"/>
    <col min="1031" max="1033" width="12.42578125" style="12" customWidth="1"/>
    <col min="1034" max="1034" width="1.5703125" style="12" customWidth="1"/>
    <col min="1035" max="1035" width="11.140625" style="12" customWidth="1"/>
    <col min="1036" max="1036" width="1.5703125" style="12" customWidth="1"/>
    <col min="1037" max="1037" width="9.85546875" style="12" customWidth="1"/>
    <col min="1038" max="1039" width="9.140625" style="12"/>
    <col min="1040" max="1040" width="6.42578125" style="12" customWidth="1"/>
    <col min="1041" max="1280" width="9.140625" style="12"/>
    <col min="1281" max="1281" width="10.42578125" style="12" bestFit="1" customWidth="1"/>
    <col min="1282" max="1282" width="1.42578125" style="12" customWidth="1"/>
    <col min="1283" max="1285" width="11.140625" style="12" customWidth="1"/>
    <col min="1286" max="1286" width="1.5703125" style="12" customWidth="1"/>
    <col min="1287" max="1289" width="12.42578125" style="12" customWidth="1"/>
    <col min="1290" max="1290" width="1.5703125" style="12" customWidth="1"/>
    <col min="1291" max="1291" width="11.140625" style="12" customWidth="1"/>
    <col min="1292" max="1292" width="1.5703125" style="12" customWidth="1"/>
    <col min="1293" max="1293" width="9.85546875" style="12" customWidth="1"/>
    <col min="1294" max="1295" width="9.140625" style="12"/>
    <col min="1296" max="1296" width="6.42578125" style="12" customWidth="1"/>
    <col min="1297" max="1536" width="9.140625" style="12"/>
    <col min="1537" max="1537" width="10.42578125" style="12" bestFit="1" customWidth="1"/>
    <col min="1538" max="1538" width="1.42578125" style="12" customWidth="1"/>
    <col min="1539" max="1541" width="11.140625" style="12" customWidth="1"/>
    <col min="1542" max="1542" width="1.5703125" style="12" customWidth="1"/>
    <col min="1543" max="1545" width="12.42578125" style="12" customWidth="1"/>
    <col min="1546" max="1546" width="1.5703125" style="12" customWidth="1"/>
    <col min="1547" max="1547" width="11.140625" style="12" customWidth="1"/>
    <col min="1548" max="1548" width="1.5703125" style="12" customWidth="1"/>
    <col min="1549" max="1549" width="9.85546875" style="12" customWidth="1"/>
    <col min="1550" max="1551" width="9.140625" style="12"/>
    <col min="1552" max="1552" width="6.42578125" style="12" customWidth="1"/>
    <col min="1553" max="1792" width="9.140625" style="12"/>
    <col min="1793" max="1793" width="10.42578125" style="12" bestFit="1" customWidth="1"/>
    <col min="1794" max="1794" width="1.42578125" style="12" customWidth="1"/>
    <col min="1795" max="1797" width="11.140625" style="12" customWidth="1"/>
    <col min="1798" max="1798" width="1.5703125" style="12" customWidth="1"/>
    <col min="1799" max="1801" width="12.42578125" style="12" customWidth="1"/>
    <col min="1802" max="1802" width="1.5703125" style="12" customWidth="1"/>
    <col min="1803" max="1803" width="11.140625" style="12" customWidth="1"/>
    <col min="1804" max="1804" width="1.5703125" style="12" customWidth="1"/>
    <col min="1805" max="1805" width="9.85546875" style="12" customWidth="1"/>
    <col min="1806" max="1807" width="9.140625" style="12"/>
    <col min="1808" max="1808" width="6.42578125" style="12" customWidth="1"/>
    <col min="1809" max="2048" width="9.140625" style="12"/>
    <col min="2049" max="2049" width="10.42578125" style="12" bestFit="1" customWidth="1"/>
    <col min="2050" max="2050" width="1.42578125" style="12" customWidth="1"/>
    <col min="2051" max="2053" width="11.140625" style="12" customWidth="1"/>
    <col min="2054" max="2054" width="1.5703125" style="12" customWidth="1"/>
    <col min="2055" max="2057" width="12.42578125" style="12" customWidth="1"/>
    <col min="2058" max="2058" width="1.5703125" style="12" customWidth="1"/>
    <col min="2059" max="2059" width="11.140625" style="12" customWidth="1"/>
    <col min="2060" max="2060" width="1.5703125" style="12" customWidth="1"/>
    <col min="2061" max="2061" width="9.85546875" style="12" customWidth="1"/>
    <col min="2062" max="2063" width="9.140625" style="12"/>
    <col min="2064" max="2064" width="6.42578125" style="12" customWidth="1"/>
    <col min="2065" max="2304" width="9.140625" style="12"/>
    <col min="2305" max="2305" width="10.42578125" style="12" bestFit="1" customWidth="1"/>
    <col min="2306" max="2306" width="1.42578125" style="12" customWidth="1"/>
    <col min="2307" max="2309" width="11.140625" style="12" customWidth="1"/>
    <col min="2310" max="2310" width="1.5703125" style="12" customWidth="1"/>
    <col min="2311" max="2313" width="12.42578125" style="12" customWidth="1"/>
    <col min="2314" max="2314" width="1.5703125" style="12" customWidth="1"/>
    <col min="2315" max="2315" width="11.140625" style="12" customWidth="1"/>
    <col min="2316" max="2316" width="1.5703125" style="12" customWidth="1"/>
    <col min="2317" max="2317" width="9.85546875" style="12" customWidth="1"/>
    <col min="2318" max="2319" width="9.140625" style="12"/>
    <col min="2320" max="2320" width="6.42578125" style="12" customWidth="1"/>
    <col min="2321" max="2560" width="9.140625" style="12"/>
    <col min="2561" max="2561" width="10.42578125" style="12" bestFit="1" customWidth="1"/>
    <col min="2562" max="2562" width="1.42578125" style="12" customWidth="1"/>
    <col min="2563" max="2565" width="11.140625" style="12" customWidth="1"/>
    <col min="2566" max="2566" width="1.5703125" style="12" customWidth="1"/>
    <col min="2567" max="2569" width="12.42578125" style="12" customWidth="1"/>
    <col min="2570" max="2570" width="1.5703125" style="12" customWidth="1"/>
    <col min="2571" max="2571" width="11.140625" style="12" customWidth="1"/>
    <col min="2572" max="2572" width="1.5703125" style="12" customWidth="1"/>
    <col min="2573" max="2573" width="9.85546875" style="12" customWidth="1"/>
    <col min="2574" max="2575" width="9.140625" style="12"/>
    <col min="2576" max="2576" width="6.42578125" style="12" customWidth="1"/>
    <col min="2577" max="2816" width="9.140625" style="12"/>
    <col min="2817" max="2817" width="10.42578125" style="12" bestFit="1" customWidth="1"/>
    <col min="2818" max="2818" width="1.42578125" style="12" customWidth="1"/>
    <col min="2819" max="2821" width="11.140625" style="12" customWidth="1"/>
    <col min="2822" max="2822" width="1.5703125" style="12" customWidth="1"/>
    <col min="2823" max="2825" width="12.42578125" style="12" customWidth="1"/>
    <col min="2826" max="2826" width="1.5703125" style="12" customWidth="1"/>
    <col min="2827" max="2827" width="11.140625" style="12" customWidth="1"/>
    <col min="2828" max="2828" width="1.5703125" style="12" customWidth="1"/>
    <col min="2829" max="2829" width="9.85546875" style="12" customWidth="1"/>
    <col min="2830" max="2831" width="9.140625" style="12"/>
    <col min="2832" max="2832" width="6.42578125" style="12" customWidth="1"/>
    <col min="2833" max="3072" width="9.140625" style="12"/>
    <col min="3073" max="3073" width="10.42578125" style="12" bestFit="1" customWidth="1"/>
    <col min="3074" max="3074" width="1.42578125" style="12" customWidth="1"/>
    <col min="3075" max="3077" width="11.140625" style="12" customWidth="1"/>
    <col min="3078" max="3078" width="1.5703125" style="12" customWidth="1"/>
    <col min="3079" max="3081" width="12.42578125" style="12" customWidth="1"/>
    <col min="3082" max="3082" width="1.5703125" style="12" customWidth="1"/>
    <col min="3083" max="3083" width="11.140625" style="12" customWidth="1"/>
    <col min="3084" max="3084" width="1.5703125" style="12" customWidth="1"/>
    <col min="3085" max="3085" width="9.85546875" style="12" customWidth="1"/>
    <col min="3086" max="3087" width="9.140625" style="12"/>
    <col min="3088" max="3088" width="6.42578125" style="12" customWidth="1"/>
    <col min="3089" max="3328" width="9.140625" style="12"/>
    <col min="3329" max="3329" width="10.42578125" style="12" bestFit="1" customWidth="1"/>
    <col min="3330" max="3330" width="1.42578125" style="12" customWidth="1"/>
    <col min="3331" max="3333" width="11.140625" style="12" customWidth="1"/>
    <col min="3334" max="3334" width="1.5703125" style="12" customWidth="1"/>
    <col min="3335" max="3337" width="12.42578125" style="12" customWidth="1"/>
    <col min="3338" max="3338" width="1.5703125" style="12" customWidth="1"/>
    <col min="3339" max="3339" width="11.140625" style="12" customWidth="1"/>
    <col min="3340" max="3340" width="1.5703125" style="12" customWidth="1"/>
    <col min="3341" max="3341" width="9.85546875" style="12" customWidth="1"/>
    <col min="3342" max="3343" width="9.140625" style="12"/>
    <col min="3344" max="3344" width="6.42578125" style="12" customWidth="1"/>
    <col min="3345" max="3584" width="9.140625" style="12"/>
    <col min="3585" max="3585" width="10.42578125" style="12" bestFit="1" customWidth="1"/>
    <col min="3586" max="3586" width="1.42578125" style="12" customWidth="1"/>
    <col min="3587" max="3589" width="11.140625" style="12" customWidth="1"/>
    <col min="3590" max="3590" width="1.5703125" style="12" customWidth="1"/>
    <col min="3591" max="3593" width="12.42578125" style="12" customWidth="1"/>
    <col min="3594" max="3594" width="1.5703125" style="12" customWidth="1"/>
    <col min="3595" max="3595" width="11.140625" style="12" customWidth="1"/>
    <col min="3596" max="3596" width="1.5703125" style="12" customWidth="1"/>
    <col min="3597" max="3597" width="9.85546875" style="12" customWidth="1"/>
    <col min="3598" max="3599" width="9.140625" style="12"/>
    <col min="3600" max="3600" width="6.42578125" style="12" customWidth="1"/>
    <col min="3601" max="3840" width="9.140625" style="12"/>
    <col min="3841" max="3841" width="10.42578125" style="12" bestFit="1" customWidth="1"/>
    <col min="3842" max="3842" width="1.42578125" style="12" customWidth="1"/>
    <col min="3843" max="3845" width="11.140625" style="12" customWidth="1"/>
    <col min="3846" max="3846" width="1.5703125" style="12" customWidth="1"/>
    <col min="3847" max="3849" width="12.42578125" style="12" customWidth="1"/>
    <col min="3850" max="3850" width="1.5703125" style="12" customWidth="1"/>
    <col min="3851" max="3851" width="11.140625" style="12" customWidth="1"/>
    <col min="3852" max="3852" width="1.5703125" style="12" customWidth="1"/>
    <col min="3853" max="3853" width="9.85546875" style="12" customWidth="1"/>
    <col min="3854" max="3855" width="9.140625" style="12"/>
    <col min="3856" max="3856" width="6.42578125" style="12" customWidth="1"/>
    <col min="3857" max="4096" width="9.140625" style="12"/>
    <col min="4097" max="4097" width="10.42578125" style="12" bestFit="1" customWidth="1"/>
    <col min="4098" max="4098" width="1.42578125" style="12" customWidth="1"/>
    <col min="4099" max="4101" width="11.140625" style="12" customWidth="1"/>
    <col min="4102" max="4102" width="1.5703125" style="12" customWidth="1"/>
    <col min="4103" max="4105" width="12.42578125" style="12" customWidth="1"/>
    <col min="4106" max="4106" width="1.5703125" style="12" customWidth="1"/>
    <col min="4107" max="4107" width="11.140625" style="12" customWidth="1"/>
    <col min="4108" max="4108" width="1.5703125" style="12" customWidth="1"/>
    <col min="4109" max="4109" width="9.85546875" style="12" customWidth="1"/>
    <col min="4110" max="4111" width="9.140625" style="12"/>
    <col min="4112" max="4112" width="6.42578125" style="12" customWidth="1"/>
    <col min="4113" max="4352" width="9.140625" style="12"/>
    <col min="4353" max="4353" width="10.42578125" style="12" bestFit="1" customWidth="1"/>
    <col min="4354" max="4354" width="1.42578125" style="12" customWidth="1"/>
    <col min="4355" max="4357" width="11.140625" style="12" customWidth="1"/>
    <col min="4358" max="4358" width="1.5703125" style="12" customWidth="1"/>
    <col min="4359" max="4361" width="12.42578125" style="12" customWidth="1"/>
    <col min="4362" max="4362" width="1.5703125" style="12" customWidth="1"/>
    <col min="4363" max="4363" width="11.140625" style="12" customWidth="1"/>
    <col min="4364" max="4364" width="1.5703125" style="12" customWidth="1"/>
    <col min="4365" max="4365" width="9.85546875" style="12" customWidth="1"/>
    <col min="4366" max="4367" width="9.140625" style="12"/>
    <col min="4368" max="4368" width="6.42578125" style="12" customWidth="1"/>
    <col min="4369" max="4608" width="9.140625" style="12"/>
    <col min="4609" max="4609" width="10.42578125" style="12" bestFit="1" customWidth="1"/>
    <col min="4610" max="4610" width="1.42578125" style="12" customWidth="1"/>
    <col min="4611" max="4613" width="11.140625" style="12" customWidth="1"/>
    <col min="4614" max="4614" width="1.5703125" style="12" customWidth="1"/>
    <col min="4615" max="4617" width="12.42578125" style="12" customWidth="1"/>
    <col min="4618" max="4618" width="1.5703125" style="12" customWidth="1"/>
    <col min="4619" max="4619" width="11.140625" style="12" customWidth="1"/>
    <col min="4620" max="4620" width="1.5703125" style="12" customWidth="1"/>
    <col min="4621" max="4621" width="9.85546875" style="12" customWidth="1"/>
    <col min="4622" max="4623" width="9.140625" style="12"/>
    <col min="4624" max="4624" width="6.42578125" style="12" customWidth="1"/>
    <col min="4625" max="4864" width="9.140625" style="12"/>
    <col min="4865" max="4865" width="10.42578125" style="12" bestFit="1" customWidth="1"/>
    <col min="4866" max="4866" width="1.42578125" style="12" customWidth="1"/>
    <col min="4867" max="4869" width="11.140625" style="12" customWidth="1"/>
    <col min="4870" max="4870" width="1.5703125" style="12" customWidth="1"/>
    <col min="4871" max="4873" width="12.42578125" style="12" customWidth="1"/>
    <col min="4874" max="4874" width="1.5703125" style="12" customWidth="1"/>
    <col min="4875" max="4875" width="11.140625" style="12" customWidth="1"/>
    <col min="4876" max="4876" width="1.5703125" style="12" customWidth="1"/>
    <col min="4877" max="4877" width="9.85546875" style="12" customWidth="1"/>
    <col min="4878" max="4879" width="9.140625" style="12"/>
    <col min="4880" max="4880" width="6.42578125" style="12" customWidth="1"/>
    <col min="4881" max="5120" width="9.140625" style="12"/>
    <col min="5121" max="5121" width="10.42578125" style="12" bestFit="1" customWidth="1"/>
    <col min="5122" max="5122" width="1.42578125" style="12" customWidth="1"/>
    <col min="5123" max="5125" width="11.140625" style="12" customWidth="1"/>
    <col min="5126" max="5126" width="1.5703125" style="12" customWidth="1"/>
    <col min="5127" max="5129" width="12.42578125" style="12" customWidth="1"/>
    <col min="5130" max="5130" width="1.5703125" style="12" customWidth="1"/>
    <col min="5131" max="5131" width="11.140625" style="12" customWidth="1"/>
    <col min="5132" max="5132" width="1.5703125" style="12" customWidth="1"/>
    <col min="5133" max="5133" width="9.85546875" style="12" customWidth="1"/>
    <col min="5134" max="5135" width="9.140625" style="12"/>
    <col min="5136" max="5136" width="6.42578125" style="12" customWidth="1"/>
    <col min="5137" max="5376" width="9.140625" style="12"/>
    <col min="5377" max="5377" width="10.42578125" style="12" bestFit="1" customWidth="1"/>
    <col min="5378" max="5378" width="1.42578125" style="12" customWidth="1"/>
    <col min="5379" max="5381" width="11.140625" style="12" customWidth="1"/>
    <col min="5382" max="5382" width="1.5703125" style="12" customWidth="1"/>
    <col min="5383" max="5385" width="12.42578125" style="12" customWidth="1"/>
    <col min="5386" max="5386" width="1.5703125" style="12" customWidth="1"/>
    <col min="5387" max="5387" width="11.140625" style="12" customWidth="1"/>
    <col min="5388" max="5388" width="1.5703125" style="12" customWidth="1"/>
    <col min="5389" max="5389" width="9.85546875" style="12" customWidth="1"/>
    <col min="5390" max="5391" width="9.140625" style="12"/>
    <col min="5392" max="5392" width="6.42578125" style="12" customWidth="1"/>
    <col min="5393" max="5632" width="9.140625" style="12"/>
    <col min="5633" max="5633" width="10.42578125" style="12" bestFit="1" customWidth="1"/>
    <col min="5634" max="5634" width="1.42578125" style="12" customWidth="1"/>
    <col min="5635" max="5637" width="11.140625" style="12" customWidth="1"/>
    <col min="5638" max="5638" width="1.5703125" style="12" customWidth="1"/>
    <col min="5639" max="5641" width="12.42578125" style="12" customWidth="1"/>
    <col min="5642" max="5642" width="1.5703125" style="12" customWidth="1"/>
    <col min="5643" max="5643" width="11.140625" style="12" customWidth="1"/>
    <col min="5644" max="5644" width="1.5703125" style="12" customWidth="1"/>
    <col min="5645" max="5645" width="9.85546875" style="12" customWidth="1"/>
    <col min="5646" max="5647" width="9.140625" style="12"/>
    <col min="5648" max="5648" width="6.42578125" style="12" customWidth="1"/>
    <col min="5649" max="5888" width="9.140625" style="12"/>
    <col min="5889" max="5889" width="10.42578125" style="12" bestFit="1" customWidth="1"/>
    <col min="5890" max="5890" width="1.42578125" style="12" customWidth="1"/>
    <col min="5891" max="5893" width="11.140625" style="12" customWidth="1"/>
    <col min="5894" max="5894" width="1.5703125" style="12" customWidth="1"/>
    <col min="5895" max="5897" width="12.42578125" style="12" customWidth="1"/>
    <col min="5898" max="5898" width="1.5703125" style="12" customWidth="1"/>
    <col min="5899" max="5899" width="11.140625" style="12" customWidth="1"/>
    <col min="5900" max="5900" width="1.5703125" style="12" customWidth="1"/>
    <col min="5901" max="5901" width="9.85546875" style="12" customWidth="1"/>
    <col min="5902" max="5903" width="9.140625" style="12"/>
    <col min="5904" max="5904" width="6.42578125" style="12" customWidth="1"/>
    <col min="5905" max="6144" width="9.140625" style="12"/>
    <col min="6145" max="6145" width="10.42578125" style="12" bestFit="1" customWidth="1"/>
    <col min="6146" max="6146" width="1.42578125" style="12" customWidth="1"/>
    <col min="6147" max="6149" width="11.140625" style="12" customWidth="1"/>
    <col min="6150" max="6150" width="1.5703125" style="12" customWidth="1"/>
    <col min="6151" max="6153" width="12.42578125" style="12" customWidth="1"/>
    <col min="6154" max="6154" width="1.5703125" style="12" customWidth="1"/>
    <col min="6155" max="6155" width="11.140625" style="12" customWidth="1"/>
    <col min="6156" max="6156" width="1.5703125" style="12" customWidth="1"/>
    <col min="6157" max="6157" width="9.85546875" style="12" customWidth="1"/>
    <col min="6158" max="6159" width="9.140625" style="12"/>
    <col min="6160" max="6160" width="6.42578125" style="12" customWidth="1"/>
    <col min="6161" max="6400" width="9.140625" style="12"/>
    <col min="6401" max="6401" width="10.42578125" style="12" bestFit="1" customWidth="1"/>
    <col min="6402" max="6402" width="1.42578125" style="12" customWidth="1"/>
    <col min="6403" max="6405" width="11.140625" style="12" customWidth="1"/>
    <col min="6406" max="6406" width="1.5703125" style="12" customWidth="1"/>
    <col min="6407" max="6409" width="12.42578125" style="12" customWidth="1"/>
    <col min="6410" max="6410" width="1.5703125" style="12" customWidth="1"/>
    <col min="6411" max="6411" width="11.140625" style="12" customWidth="1"/>
    <col min="6412" max="6412" width="1.5703125" style="12" customWidth="1"/>
    <col min="6413" max="6413" width="9.85546875" style="12" customWidth="1"/>
    <col min="6414" max="6415" width="9.140625" style="12"/>
    <col min="6416" max="6416" width="6.42578125" style="12" customWidth="1"/>
    <col min="6417" max="6656" width="9.140625" style="12"/>
    <col min="6657" max="6657" width="10.42578125" style="12" bestFit="1" customWidth="1"/>
    <col min="6658" max="6658" width="1.42578125" style="12" customWidth="1"/>
    <col min="6659" max="6661" width="11.140625" style="12" customWidth="1"/>
    <col min="6662" max="6662" width="1.5703125" style="12" customWidth="1"/>
    <col min="6663" max="6665" width="12.42578125" style="12" customWidth="1"/>
    <col min="6666" max="6666" width="1.5703125" style="12" customWidth="1"/>
    <col min="6667" max="6667" width="11.140625" style="12" customWidth="1"/>
    <col min="6668" max="6668" width="1.5703125" style="12" customWidth="1"/>
    <col min="6669" max="6669" width="9.85546875" style="12" customWidth="1"/>
    <col min="6670" max="6671" width="9.140625" style="12"/>
    <col min="6672" max="6672" width="6.42578125" style="12" customWidth="1"/>
    <col min="6673" max="6912" width="9.140625" style="12"/>
    <col min="6913" max="6913" width="10.42578125" style="12" bestFit="1" customWidth="1"/>
    <col min="6914" max="6914" width="1.42578125" style="12" customWidth="1"/>
    <col min="6915" max="6917" width="11.140625" style="12" customWidth="1"/>
    <col min="6918" max="6918" width="1.5703125" style="12" customWidth="1"/>
    <col min="6919" max="6921" width="12.42578125" style="12" customWidth="1"/>
    <col min="6922" max="6922" width="1.5703125" style="12" customWidth="1"/>
    <col min="6923" max="6923" width="11.140625" style="12" customWidth="1"/>
    <col min="6924" max="6924" width="1.5703125" style="12" customWidth="1"/>
    <col min="6925" max="6925" width="9.85546875" style="12" customWidth="1"/>
    <col min="6926" max="6927" width="9.140625" style="12"/>
    <col min="6928" max="6928" width="6.42578125" style="12" customWidth="1"/>
    <col min="6929" max="7168" width="9.140625" style="12"/>
    <col min="7169" max="7169" width="10.42578125" style="12" bestFit="1" customWidth="1"/>
    <col min="7170" max="7170" width="1.42578125" style="12" customWidth="1"/>
    <col min="7171" max="7173" width="11.140625" style="12" customWidth="1"/>
    <col min="7174" max="7174" width="1.5703125" style="12" customWidth="1"/>
    <col min="7175" max="7177" width="12.42578125" style="12" customWidth="1"/>
    <col min="7178" max="7178" width="1.5703125" style="12" customWidth="1"/>
    <col min="7179" max="7179" width="11.140625" style="12" customWidth="1"/>
    <col min="7180" max="7180" width="1.5703125" style="12" customWidth="1"/>
    <col min="7181" max="7181" width="9.85546875" style="12" customWidth="1"/>
    <col min="7182" max="7183" width="9.140625" style="12"/>
    <col min="7184" max="7184" width="6.42578125" style="12" customWidth="1"/>
    <col min="7185" max="7424" width="9.140625" style="12"/>
    <col min="7425" max="7425" width="10.42578125" style="12" bestFit="1" customWidth="1"/>
    <col min="7426" max="7426" width="1.42578125" style="12" customWidth="1"/>
    <col min="7427" max="7429" width="11.140625" style="12" customWidth="1"/>
    <col min="7430" max="7430" width="1.5703125" style="12" customWidth="1"/>
    <col min="7431" max="7433" width="12.42578125" style="12" customWidth="1"/>
    <col min="7434" max="7434" width="1.5703125" style="12" customWidth="1"/>
    <col min="7435" max="7435" width="11.140625" style="12" customWidth="1"/>
    <col min="7436" max="7436" width="1.5703125" style="12" customWidth="1"/>
    <col min="7437" max="7437" width="9.85546875" style="12" customWidth="1"/>
    <col min="7438" max="7439" width="9.140625" style="12"/>
    <col min="7440" max="7440" width="6.42578125" style="12" customWidth="1"/>
    <col min="7441" max="7680" width="9.140625" style="12"/>
    <col min="7681" max="7681" width="10.42578125" style="12" bestFit="1" customWidth="1"/>
    <col min="7682" max="7682" width="1.42578125" style="12" customWidth="1"/>
    <col min="7683" max="7685" width="11.140625" style="12" customWidth="1"/>
    <col min="7686" max="7686" width="1.5703125" style="12" customWidth="1"/>
    <col min="7687" max="7689" width="12.42578125" style="12" customWidth="1"/>
    <col min="7690" max="7690" width="1.5703125" style="12" customWidth="1"/>
    <col min="7691" max="7691" width="11.140625" style="12" customWidth="1"/>
    <col min="7692" max="7692" width="1.5703125" style="12" customWidth="1"/>
    <col min="7693" max="7693" width="9.85546875" style="12" customWidth="1"/>
    <col min="7694" max="7695" width="9.140625" style="12"/>
    <col min="7696" max="7696" width="6.42578125" style="12" customWidth="1"/>
    <col min="7697" max="7936" width="9.140625" style="12"/>
    <col min="7937" max="7937" width="10.42578125" style="12" bestFit="1" customWidth="1"/>
    <col min="7938" max="7938" width="1.42578125" style="12" customWidth="1"/>
    <col min="7939" max="7941" width="11.140625" style="12" customWidth="1"/>
    <col min="7942" max="7942" width="1.5703125" style="12" customWidth="1"/>
    <col min="7943" max="7945" width="12.42578125" style="12" customWidth="1"/>
    <col min="7946" max="7946" width="1.5703125" style="12" customWidth="1"/>
    <col min="7947" max="7947" width="11.140625" style="12" customWidth="1"/>
    <col min="7948" max="7948" width="1.5703125" style="12" customWidth="1"/>
    <col min="7949" max="7949" width="9.85546875" style="12" customWidth="1"/>
    <col min="7950" max="7951" width="9.140625" style="12"/>
    <col min="7952" max="7952" width="6.42578125" style="12" customWidth="1"/>
    <col min="7953" max="8192" width="9.140625" style="12"/>
    <col min="8193" max="8193" width="10.42578125" style="12" bestFit="1" customWidth="1"/>
    <col min="8194" max="8194" width="1.42578125" style="12" customWidth="1"/>
    <col min="8195" max="8197" width="11.140625" style="12" customWidth="1"/>
    <col min="8198" max="8198" width="1.5703125" style="12" customWidth="1"/>
    <col min="8199" max="8201" width="12.42578125" style="12" customWidth="1"/>
    <col min="8202" max="8202" width="1.5703125" style="12" customWidth="1"/>
    <col min="8203" max="8203" width="11.140625" style="12" customWidth="1"/>
    <col min="8204" max="8204" width="1.5703125" style="12" customWidth="1"/>
    <col min="8205" max="8205" width="9.85546875" style="12" customWidth="1"/>
    <col min="8206" max="8207" width="9.140625" style="12"/>
    <col min="8208" max="8208" width="6.42578125" style="12" customWidth="1"/>
    <col min="8209" max="8448" width="9.140625" style="12"/>
    <col min="8449" max="8449" width="10.42578125" style="12" bestFit="1" customWidth="1"/>
    <col min="8450" max="8450" width="1.42578125" style="12" customWidth="1"/>
    <col min="8451" max="8453" width="11.140625" style="12" customWidth="1"/>
    <col min="8454" max="8454" width="1.5703125" style="12" customWidth="1"/>
    <col min="8455" max="8457" width="12.42578125" style="12" customWidth="1"/>
    <col min="8458" max="8458" width="1.5703125" style="12" customWidth="1"/>
    <col min="8459" max="8459" width="11.140625" style="12" customWidth="1"/>
    <col min="8460" max="8460" width="1.5703125" style="12" customWidth="1"/>
    <col min="8461" max="8461" width="9.85546875" style="12" customWidth="1"/>
    <col min="8462" max="8463" width="9.140625" style="12"/>
    <col min="8464" max="8464" width="6.42578125" style="12" customWidth="1"/>
    <col min="8465" max="8704" width="9.140625" style="12"/>
    <col min="8705" max="8705" width="10.42578125" style="12" bestFit="1" customWidth="1"/>
    <col min="8706" max="8706" width="1.42578125" style="12" customWidth="1"/>
    <col min="8707" max="8709" width="11.140625" style="12" customWidth="1"/>
    <col min="8710" max="8710" width="1.5703125" style="12" customWidth="1"/>
    <col min="8711" max="8713" width="12.42578125" style="12" customWidth="1"/>
    <col min="8714" max="8714" width="1.5703125" style="12" customWidth="1"/>
    <col min="8715" max="8715" width="11.140625" style="12" customWidth="1"/>
    <col min="8716" max="8716" width="1.5703125" style="12" customWidth="1"/>
    <col min="8717" max="8717" width="9.85546875" style="12" customWidth="1"/>
    <col min="8718" max="8719" width="9.140625" style="12"/>
    <col min="8720" max="8720" width="6.42578125" style="12" customWidth="1"/>
    <col min="8721" max="8960" width="9.140625" style="12"/>
    <col min="8961" max="8961" width="10.42578125" style="12" bestFit="1" customWidth="1"/>
    <col min="8962" max="8962" width="1.42578125" style="12" customWidth="1"/>
    <col min="8963" max="8965" width="11.140625" style="12" customWidth="1"/>
    <col min="8966" max="8966" width="1.5703125" style="12" customWidth="1"/>
    <col min="8967" max="8969" width="12.42578125" style="12" customWidth="1"/>
    <col min="8970" max="8970" width="1.5703125" style="12" customWidth="1"/>
    <col min="8971" max="8971" width="11.140625" style="12" customWidth="1"/>
    <col min="8972" max="8972" width="1.5703125" style="12" customWidth="1"/>
    <col min="8973" max="8973" width="9.85546875" style="12" customWidth="1"/>
    <col min="8974" max="8975" width="9.140625" style="12"/>
    <col min="8976" max="8976" width="6.42578125" style="12" customWidth="1"/>
    <col min="8977" max="9216" width="9.140625" style="12"/>
    <col min="9217" max="9217" width="10.42578125" style="12" bestFit="1" customWidth="1"/>
    <col min="9218" max="9218" width="1.42578125" style="12" customWidth="1"/>
    <col min="9219" max="9221" width="11.140625" style="12" customWidth="1"/>
    <col min="9222" max="9222" width="1.5703125" style="12" customWidth="1"/>
    <col min="9223" max="9225" width="12.42578125" style="12" customWidth="1"/>
    <col min="9226" max="9226" width="1.5703125" style="12" customWidth="1"/>
    <col min="9227" max="9227" width="11.140625" style="12" customWidth="1"/>
    <col min="9228" max="9228" width="1.5703125" style="12" customWidth="1"/>
    <col min="9229" max="9229" width="9.85546875" style="12" customWidth="1"/>
    <col min="9230" max="9231" width="9.140625" style="12"/>
    <col min="9232" max="9232" width="6.42578125" style="12" customWidth="1"/>
    <col min="9233" max="9472" width="9.140625" style="12"/>
    <col min="9473" max="9473" width="10.42578125" style="12" bestFit="1" customWidth="1"/>
    <col min="9474" max="9474" width="1.42578125" style="12" customWidth="1"/>
    <col min="9475" max="9477" width="11.140625" style="12" customWidth="1"/>
    <col min="9478" max="9478" width="1.5703125" style="12" customWidth="1"/>
    <col min="9479" max="9481" width="12.42578125" style="12" customWidth="1"/>
    <col min="9482" max="9482" width="1.5703125" style="12" customWidth="1"/>
    <col min="9483" max="9483" width="11.140625" style="12" customWidth="1"/>
    <col min="9484" max="9484" width="1.5703125" style="12" customWidth="1"/>
    <col min="9485" max="9485" width="9.85546875" style="12" customWidth="1"/>
    <col min="9486" max="9487" width="9.140625" style="12"/>
    <col min="9488" max="9488" width="6.42578125" style="12" customWidth="1"/>
    <col min="9489" max="9728" width="9.140625" style="12"/>
    <col min="9729" max="9729" width="10.42578125" style="12" bestFit="1" customWidth="1"/>
    <col min="9730" max="9730" width="1.42578125" style="12" customWidth="1"/>
    <col min="9731" max="9733" width="11.140625" style="12" customWidth="1"/>
    <col min="9734" max="9734" width="1.5703125" style="12" customWidth="1"/>
    <col min="9735" max="9737" width="12.42578125" style="12" customWidth="1"/>
    <col min="9738" max="9738" width="1.5703125" style="12" customWidth="1"/>
    <col min="9739" max="9739" width="11.140625" style="12" customWidth="1"/>
    <col min="9740" max="9740" width="1.5703125" style="12" customWidth="1"/>
    <col min="9741" max="9741" width="9.85546875" style="12" customWidth="1"/>
    <col min="9742" max="9743" width="9.140625" style="12"/>
    <col min="9744" max="9744" width="6.42578125" style="12" customWidth="1"/>
    <col min="9745" max="9984" width="9.140625" style="12"/>
    <col min="9985" max="9985" width="10.42578125" style="12" bestFit="1" customWidth="1"/>
    <col min="9986" max="9986" width="1.42578125" style="12" customWidth="1"/>
    <col min="9987" max="9989" width="11.140625" style="12" customWidth="1"/>
    <col min="9990" max="9990" width="1.5703125" style="12" customWidth="1"/>
    <col min="9991" max="9993" width="12.42578125" style="12" customWidth="1"/>
    <col min="9994" max="9994" width="1.5703125" style="12" customWidth="1"/>
    <col min="9995" max="9995" width="11.140625" style="12" customWidth="1"/>
    <col min="9996" max="9996" width="1.5703125" style="12" customWidth="1"/>
    <col min="9997" max="9997" width="9.85546875" style="12" customWidth="1"/>
    <col min="9998" max="9999" width="9.140625" style="12"/>
    <col min="10000" max="10000" width="6.42578125" style="12" customWidth="1"/>
    <col min="10001" max="10240" width="9.140625" style="12"/>
    <col min="10241" max="10241" width="10.42578125" style="12" bestFit="1" customWidth="1"/>
    <col min="10242" max="10242" width="1.42578125" style="12" customWidth="1"/>
    <col min="10243" max="10245" width="11.140625" style="12" customWidth="1"/>
    <col min="10246" max="10246" width="1.5703125" style="12" customWidth="1"/>
    <col min="10247" max="10249" width="12.42578125" style="12" customWidth="1"/>
    <col min="10250" max="10250" width="1.5703125" style="12" customWidth="1"/>
    <col min="10251" max="10251" width="11.140625" style="12" customWidth="1"/>
    <col min="10252" max="10252" width="1.5703125" style="12" customWidth="1"/>
    <col min="10253" max="10253" width="9.85546875" style="12" customWidth="1"/>
    <col min="10254" max="10255" width="9.140625" style="12"/>
    <col min="10256" max="10256" width="6.42578125" style="12" customWidth="1"/>
    <col min="10257" max="10496" width="9.140625" style="12"/>
    <col min="10497" max="10497" width="10.42578125" style="12" bestFit="1" customWidth="1"/>
    <col min="10498" max="10498" width="1.42578125" style="12" customWidth="1"/>
    <col min="10499" max="10501" width="11.140625" style="12" customWidth="1"/>
    <col min="10502" max="10502" width="1.5703125" style="12" customWidth="1"/>
    <col min="10503" max="10505" width="12.42578125" style="12" customWidth="1"/>
    <col min="10506" max="10506" width="1.5703125" style="12" customWidth="1"/>
    <col min="10507" max="10507" width="11.140625" style="12" customWidth="1"/>
    <col min="10508" max="10508" width="1.5703125" style="12" customWidth="1"/>
    <col min="10509" max="10509" width="9.85546875" style="12" customWidth="1"/>
    <col min="10510" max="10511" width="9.140625" style="12"/>
    <col min="10512" max="10512" width="6.42578125" style="12" customWidth="1"/>
    <col min="10513" max="10752" width="9.140625" style="12"/>
    <col min="10753" max="10753" width="10.42578125" style="12" bestFit="1" customWidth="1"/>
    <col min="10754" max="10754" width="1.42578125" style="12" customWidth="1"/>
    <col min="10755" max="10757" width="11.140625" style="12" customWidth="1"/>
    <col min="10758" max="10758" width="1.5703125" style="12" customWidth="1"/>
    <col min="10759" max="10761" width="12.42578125" style="12" customWidth="1"/>
    <col min="10762" max="10762" width="1.5703125" style="12" customWidth="1"/>
    <col min="10763" max="10763" width="11.140625" style="12" customWidth="1"/>
    <col min="10764" max="10764" width="1.5703125" style="12" customWidth="1"/>
    <col min="10765" max="10765" width="9.85546875" style="12" customWidth="1"/>
    <col min="10766" max="10767" width="9.140625" style="12"/>
    <col min="10768" max="10768" width="6.42578125" style="12" customWidth="1"/>
    <col min="10769" max="11008" width="9.140625" style="12"/>
    <col min="11009" max="11009" width="10.42578125" style="12" bestFit="1" customWidth="1"/>
    <col min="11010" max="11010" width="1.42578125" style="12" customWidth="1"/>
    <col min="11011" max="11013" width="11.140625" style="12" customWidth="1"/>
    <col min="11014" max="11014" width="1.5703125" style="12" customWidth="1"/>
    <col min="11015" max="11017" width="12.42578125" style="12" customWidth="1"/>
    <col min="11018" max="11018" width="1.5703125" style="12" customWidth="1"/>
    <col min="11019" max="11019" width="11.140625" style="12" customWidth="1"/>
    <col min="11020" max="11020" width="1.5703125" style="12" customWidth="1"/>
    <col min="11021" max="11021" width="9.85546875" style="12" customWidth="1"/>
    <col min="11022" max="11023" width="9.140625" style="12"/>
    <col min="11024" max="11024" width="6.42578125" style="12" customWidth="1"/>
    <col min="11025" max="11264" width="9.140625" style="12"/>
    <col min="11265" max="11265" width="10.42578125" style="12" bestFit="1" customWidth="1"/>
    <col min="11266" max="11266" width="1.42578125" style="12" customWidth="1"/>
    <col min="11267" max="11269" width="11.140625" style="12" customWidth="1"/>
    <col min="11270" max="11270" width="1.5703125" style="12" customWidth="1"/>
    <col min="11271" max="11273" width="12.42578125" style="12" customWidth="1"/>
    <col min="11274" max="11274" width="1.5703125" style="12" customWidth="1"/>
    <col min="11275" max="11275" width="11.140625" style="12" customWidth="1"/>
    <col min="11276" max="11276" width="1.5703125" style="12" customWidth="1"/>
    <col min="11277" max="11277" width="9.85546875" style="12" customWidth="1"/>
    <col min="11278" max="11279" width="9.140625" style="12"/>
    <col min="11280" max="11280" width="6.42578125" style="12" customWidth="1"/>
    <col min="11281" max="11520" width="9.140625" style="12"/>
    <col min="11521" max="11521" width="10.42578125" style="12" bestFit="1" customWidth="1"/>
    <col min="11522" max="11522" width="1.42578125" style="12" customWidth="1"/>
    <col min="11523" max="11525" width="11.140625" style="12" customWidth="1"/>
    <col min="11526" max="11526" width="1.5703125" style="12" customWidth="1"/>
    <col min="11527" max="11529" width="12.42578125" style="12" customWidth="1"/>
    <col min="11530" max="11530" width="1.5703125" style="12" customWidth="1"/>
    <col min="11531" max="11531" width="11.140625" style="12" customWidth="1"/>
    <col min="11532" max="11532" width="1.5703125" style="12" customWidth="1"/>
    <col min="11533" max="11533" width="9.85546875" style="12" customWidth="1"/>
    <col min="11534" max="11535" width="9.140625" style="12"/>
    <col min="11536" max="11536" width="6.42578125" style="12" customWidth="1"/>
    <col min="11537" max="11776" width="9.140625" style="12"/>
    <col min="11777" max="11777" width="10.42578125" style="12" bestFit="1" customWidth="1"/>
    <col min="11778" max="11778" width="1.42578125" style="12" customWidth="1"/>
    <col min="11779" max="11781" width="11.140625" style="12" customWidth="1"/>
    <col min="11782" max="11782" width="1.5703125" style="12" customWidth="1"/>
    <col min="11783" max="11785" width="12.42578125" style="12" customWidth="1"/>
    <col min="11786" max="11786" width="1.5703125" style="12" customWidth="1"/>
    <col min="11787" max="11787" width="11.140625" style="12" customWidth="1"/>
    <col min="11788" max="11788" width="1.5703125" style="12" customWidth="1"/>
    <col min="11789" max="11789" width="9.85546875" style="12" customWidth="1"/>
    <col min="11790" max="11791" width="9.140625" style="12"/>
    <col min="11792" max="11792" width="6.42578125" style="12" customWidth="1"/>
    <col min="11793" max="12032" width="9.140625" style="12"/>
    <col min="12033" max="12033" width="10.42578125" style="12" bestFit="1" customWidth="1"/>
    <col min="12034" max="12034" width="1.42578125" style="12" customWidth="1"/>
    <col min="12035" max="12037" width="11.140625" style="12" customWidth="1"/>
    <col min="12038" max="12038" width="1.5703125" style="12" customWidth="1"/>
    <col min="12039" max="12041" width="12.42578125" style="12" customWidth="1"/>
    <col min="12042" max="12042" width="1.5703125" style="12" customWidth="1"/>
    <col min="12043" max="12043" width="11.140625" style="12" customWidth="1"/>
    <col min="12044" max="12044" width="1.5703125" style="12" customWidth="1"/>
    <col min="12045" max="12045" width="9.85546875" style="12" customWidth="1"/>
    <col min="12046" max="12047" width="9.140625" style="12"/>
    <col min="12048" max="12048" width="6.42578125" style="12" customWidth="1"/>
    <col min="12049" max="12288" width="9.140625" style="12"/>
    <col min="12289" max="12289" width="10.42578125" style="12" bestFit="1" customWidth="1"/>
    <col min="12290" max="12290" width="1.42578125" style="12" customWidth="1"/>
    <col min="12291" max="12293" width="11.140625" style="12" customWidth="1"/>
    <col min="12294" max="12294" width="1.5703125" style="12" customWidth="1"/>
    <col min="12295" max="12297" width="12.42578125" style="12" customWidth="1"/>
    <col min="12298" max="12298" width="1.5703125" style="12" customWidth="1"/>
    <col min="12299" max="12299" width="11.140625" style="12" customWidth="1"/>
    <col min="12300" max="12300" width="1.5703125" style="12" customWidth="1"/>
    <col min="12301" max="12301" width="9.85546875" style="12" customWidth="1"/>
    <col min="12302" max="12303" width="9.140625" style="12"/>
    <col min="12304" max="12304" width="6.42578125" style="12" customWidth="1"/>
    <col min="12305" max="12544" width="9.140625" style="12"/>
    <col min="12545" max="12545" width="10.42578125" style="12" bestFit="1" customWidth="1"/>
    <col min="12546" max="12546" width="1.42578125" style="12" customWidth="1"/>
    <col min="12547" max="12549" width="11.140625" style="12" customWidth="1"/>
    <col min="12550" max="12550" width="1.5703125" style="12" customWidth="1"/>
    <col min="12551" max="12553" width="12.42578125" style="12" customWidth="1"/>
    <col min="12554" max="12554" width="1.5703125" style="12" customWidth="1"/>
    <col min="12555" max="12555" width="11.140625" style="12" customWidth="1"/>
    <col min="12556" max="12556" width="1.5703125" style="12" customWidth="1"/>
    <col min="12557" max="12557" width="9.85546875" style="12" customWidth="1"/>
    <col min="12558" max="12559" width="9.140625" style="12"/>
    <col min="12560" max="12560" width="6.42578125" style="12" customWidth="1"/>
    <col min="12561" max="12800" width="9.140625" style="12"/>
    <col min="12801" max="12801" width="10.42578125" style="12" bestFit="1" customWidth="1"/>
    <col min="12802" max="12802" width="1.42578125" style="12" customWidth="1"/>
    <col min="12803" max="12805" width="11.140625" style="12" customWidth="1"/>
    <col min="12806" max="12806" width="1.5703125" style="12" customWidth="1"/>
    <col min="12807" max="12809" width="12.42578125" style="12" customWidth="1"/>
    <col min="12810" max="12810" width="1.5703125" style="12" customWidth="1"/>
    <col min="12811" max="12811" width="11.140625" style="12" customWidth="1"/>
    <col min="12812" max="12812" width="1.5703125" style="12" customWidth="1"/>
    <col min="12813" max="12813" width="9.85546875" style="12" customWidth="1"/>
    <col min="12814" max="12815" width="9.140625" style="12"/>
    <col min="12816" max="12816" width="6.42578125" style="12" customWidth="1"/>
    <col min="12817" max="13056" width="9.140625" style="12"/>
    <col min="13057" max="13057" width="10.42578125" style="12" bestFit="1" customWidth="1"/>
    <col min="13058" max="13058" width="1.42578125" style="12" customWidth="1"/>
    <col min="13059" max="13061" width="11.140625" style="12" customWidth="1"/>
    <col min="13062" max="13062" width="1.5703125" style="12" customWidth="1"/>
    <col min="13063" max="13065" width="12.42578125" style="12" customWidth="1"/>
    <col min="13066" max="13066" width="1.5703125" style="12" customWidth="1"/>
    <col min="13067" max="13067" width="11.140625" style="12" customWidth="1"/>
    <col min="13068" max="13068" width="1.5703125" style="12" customWidth="1"/>
    <col min="13069" max="13069" width="9.85546875" style="12" customWidth="1"/>
    <col min="13070" max="13071" width="9.140625" style="12"/>
    <col min="13072" max="13072" width="6.42578125" style="12" customWidth="1"/>
    <col min="13073" max="13312" width="9.140625" style="12"/>
    <col min="13313" max="13313" width="10.42578125" style="12" bestFit="1" customWidth="1"/>
    <col min="13314" max="13314" width="1.42578125" style="12" customWidth="1"/>
    <col min="13315" max="13317" width="11.140625" style="12" customWidth="1"/>
    <col min="13318" max="13318" width="1.5703125" style="12" customWidth="1"/>
    <col min="13319" max="13321" width="12.42578125" style="12" customWidth="1"/>
    <col min="13322" max="13322" width="1.5703125" style="12" customWidth="1"/>
    <col min="13323" max="13323" width="11.140625" style="12" customWidth="1"/>
    <col min="13324" max="13324" width="1.5703125" style="12" customWidth="1"/>
    <col min="13325" max="13325" width="9.85546875" style="12" customWidth="1"/>
    <col min="13326" max="13327" width="9.140625" style="12"/>
    <col min="13328" max="13328" width="6.42578125" style="12" customWidth="1"/>
    <col min="13329" max="13568" width="9.140625" style="12"/>
    <col min="13569" max="13569" width="10.42578125" style="12" bestFit="1" customWidth="1"/>
    <col min="13570" max="13570" width="1.42578125" style="12" customWidth="1"/>
    <col min="13571" max="13573" width="11.140625" style="12" customWidth="1"/>
    <col min="13574" max="13574" width="1.5703125" style="12" customWidth="1"/>
    <col min="13575" max="13577" width="12.42578125" style="12" customWidth="1"/>
    <col min="13578" max="13578" width="1.5703125" style="12" customWidth="1"/>
    <col min="13579" max="13579" width="11.140625" style="12" customWidth="1"/>
    <col min="13580" max="13580" width="1.5703125" style="12" customWidth="1"/>
    <col min="13581" max="13581" width="9.85546875" style="12" customWidth="1"/>
    <col min="13582" max="13583" width="9.140625" style="12"/>
    <col min="13584" max="13584" width="6.42578125" style="12" customWidth="1"/>
    <col min="13585" max="13824" width="9.140625" style="12"/>
    <col min="13825" max="13825" width="10.42578125" style="12" bestFit="1" customWidth="1"/>
    <col min="13826" max="13826" width="1.42578125" style="12" customWidth="1"/>
    <col min="13827" max="13829" width="11.140625" style="12" customWidth="1"/>
    <col min="13830" max="13830" width="1.5703125" style="12" customWidth="1"/>
    <col min="13831" max="13833" width="12.42578125" style="12" customWidth="1"/>
    <col min="13834" max="13834" width="1.5703125" style="12" customWidth="1"/>
    <col min="13835" max="13835" width="11.140625" style="12" customWidth="1"/>
    <col min="13836" max="13836" width="1.5703125" style="12" customWidth="1"/>
    <col min="13837" max="13837" width="9.85546875" style="12" customWidth="1"/>
    <col min="13838" max="13839" width="9.140625" style="12"/>
    <col min="13840" max="13840" width="6.42578125" style="12" customWidth="1"/>
    <col min="13841" max="14080" width="9.140625" style="12"/>
    <col min="14081" max="14081" width="10.42578125" style="12" bestFit="1" customWidth="1"/>
    <col min="14082" max="14082" width="1.42578125" style="12" customWidth="1"/>
    <col min="14083" max="14085" width="11.140625" style="12" customWidth="1"/>
    <col min="14086" max="14086" width="1.5703125" style="12" customWidth="1"/>
    <col min="14087" max="14089" width="12.42578125" style="12" customWidth="1"/>
    <col min="14090" max="14090" width="1.5703125" style="12" customWidth="1"/>
    <col min="14091" max="14091" width="11.140625" style="12" customWidth="1"/>
    <col min="14092" max="14092" width="1.5703125" style="12" customWidth="1"/>
    <col min="14093" max="14093" width="9.85546875" style="12" customWidth="1"/>
    <col min="14094" max="14095" width="9.140625" style="12"/>
    <col min="14096" max="14096" width="6.42578125" style="12" customWidth="1"/>
    <col min="14097" max="14336" width="9.140625" style="12"/>
    <col min="14337" max="14337" width="10.42578125" style="12" bestFit="1" customWidth="1"/>
    <col min="14338" max="14338" width="1.42578125" style="12" customWidth="1"/>
    <col min="14339" max="14341" width="11.140625" style="12" customWidth="1"/>
    <col min="14342" max="14342" width="1.5703125" style="12" customWidth="1"/>
    <col min="14343" max="14345" width="12.42578125" style="12" customWidth="1"/>
    <col min="14346" max="14346" width="1.5703125" style="12" customWidth="1"/>
    <col min="14347" max="14347" width="11.140625" style="12" customWidth="1"/>
    <col min="14348" max="14348" width="1.5703125" style="12" customWidth="1"/>
    <col min="14349" max="14349" width="9.85546875" style="12" customWidth="1"/>
    <col min="14350" max="14351" width="9.140625" style="12"/>
    <col min="14352" max="14352" width="6.42578125" style="12" customWidth="1"/>
    <col min="14353" max="14592" width="9.140625" style="12"/>
    <col min="14593" max="14593" width="10.42578125" style="12" bestFit="1" customWidth="1"/>
    <col min="14594" max="14594" width="1.42578125" style="12" customWidth="1"/>
    <col min="14595" max="14597" width="11.140625" style="12" customWidth="1"/>
    <col min="14598" max="14598" width="1.5703125" style="12" customWidth="1"/>
    <col min="14599" max="14601" width="12.42578125" style="12" customWidth="1"/>
    <col min="14602" max="14602" width="1.5703125" style="12" customWidth="1"/>
    <col min="14603" max="14603" width="11.140625" style="12" customWidth="1"/>
    <col min="14604" max="14604" width="1.5703125" style="12" customWidth="1"/>
    <col min="14605" max="14605" width="9.85546875" style="12" customWidth="1"/>
    <col min="14606" max="14607" width="9.140625" style="12"/>
    <col min="14608" max="14608" width="6.42578125" style="12" customWidth="1"/>
    <col min="14609" max="14848" width="9.140625" style="12"/>
    <col min="14849" max="14849" width="10.42578125" style="12" bestFit="1" customWidth="1"/>
    <col min="14850" max="14850" width="1.42578125" style="12" customWidth="1"/>
    <col min="14851" max="14853" width="11.140625" style="12" customWidth="1"/>
    <col min="14854" max="14854" width="1.5703125" style="12" customWidth="1"/>
    <col min="14855" max="14857" width="12.42578125" style="12" customWidth="1"/>
    <col min="14858" max="14858" width="1.5703125" style="12" customWidth="1"/>
    <col min="14859" max="14859" width="11.140625" style="12" customWidth="1"/>
    <col min="14860" max="14860" width="1.5703125" style="12" customWidth="1"/>
    <col min="14861" max="14861" width="9.85546875" style="12" customWidth="1"/>
    <col min="14862" max="14863" width="9.140625" style="12"/>
    <col min="14864" max="14864" width="6.42578125" style="12" customWidth="1"/>
    <col min="14865" max="15104" width="9.140625" style="12"/>
    <col min="15105" max="15105" width="10.42578125" style="12" bestFit="1" customWidth="1"/>
    <col min="15106" max="15106" width="1.42578125" style="12" customWidth="1"/>
    <col min="15107" max="15109" width="11.140625" style="12" customWidth="1"/>
    <col min="15110" max="15110" width="1.5703125" style="12" customWidth="1"/>
    <col min="15111" max="15113" width="12.42578125" style="12" customWidth="1"/>
    <col min="15114" max="15114" width="1.5703125" style="12" customWidth="1"/>
    <col min="15115" max="15115" width="11.140625" style="12" customWidth="1"/>
    <col min="15116" max="15116" width="1.5703125" style="12" customWidth="1"/>
    <col min="15117" max="15117" width="9.85546875" style="12" customWidth="1"/>
    <col min="15118" max="15119" width="9.140625" style="12"/>
    <col min="15120" max="15120" width="6.42578125" style="12" customWidth="1"/>
    <col min="15121" max="15360" width="9.140625" style="12"/>
    <col min="15361" max="15361" width="10.42578125" style="12" bestFit="1" customWidth="1"/>
    <col min="15362" max="15362" width="1.42578125" style="12" customWidth="1"/>
    <col min="15363" max="15365" width="11.140625" style="12" customWidth="1"/>
    <col min="15366" max="15366" width="1.5703125" style="12" customWidth="1"/>
    <col min="15367" max="15369" width="12.42578125" style="12" customWidth="1"/>
    <col min="15370" max="15370" width="1.5703125" style="12" customWidth="1"/>
    <col min="15371" max="15371" width="11.140625" style="12" customWidth="1"/>
    <col min="15372" max="15372" width="1.5703125" style="12" customWidth="1"/>
    <col min="15373" max="15373" width="9.85546875" style="12" customWidth="1"/>
    <col min="15374" max="15375" width="9.140625" style="12"/>
    <col min="15376" max="15376" width="6.42578125" style="12" customWidth="1"/>
    <col min="15377" max="15616" width="9.140625" style="12"/>
    <col min="15617" max="15617" width="10.42578125" style="12" bestFit="1" customWidth="1"/>
    <col min="15618" max="15618" width="1.42578125" style="12" customWidth="1"/>
    <col min="15619" max="15621" width="11.140625" style="12" customWidth="1"/>
    <col min="15622" max="15622" width="1.5703125" style="12" customWidth="1"/>
    <col min="15623" max="15625" width="12.42578125" style="12" customWidth="1"/>
    <col min="15626" max="15626" width="1.5703125" style="12" customWidth="1"/>
    <col min="15627" max="15627" width="11.140625" style="12" customWidth="1"/>
    <col min="15628" max="15628" width="1.5703125" style="12" customWidth="1"/>
    <col min="15629" max="15629" width="9.85546875" style="12" customWidth="1"/>
    <col min="15630" max="15631" width="9.140625" style="12"/>
    <col min="15632" max="15632" width="6.42578125" style="12" customWidth="1"/>
    <col min="15633" max="15872" width="9.140625" style="12"/>
    <col min="15873" max="15873" width="10.42578125" style="12" bestFit="1" customWidth="1"/>
    <col min="15874" max="15874" width="1.42578125" style="12" customWidth="1"/>
    <col min="15875" max="15877" width="11.140625" style="12" customWidth="1"/>
    <col min="15878" max="15878" width="1.5703125" style="12" customWidth="1"/>
    <col min="15879" max="15881" width="12.42578125" style="12" customWidth="1"/>
    <col min="15882" max="15882" width="1.5703125" style="12" customWidth="1"/>
    <col min="15883" max="15883" width="11.140625" style="12" customWidth="1"/>
    <col min="15884" max="15884" width="1.5703125" style="12" customWidth="1"/>
    <col min="15885" max="15885" width="9.85546875" style="12" customWidth="1"/>
    <col min="15886" max="15887" width="9.140625" style="12"/>
    <col min="15888" max="15888" width="6.42578125" style="12" customWidth="1"/>
    <col min="15889" max="16128" width="9.140625" style="12"/>
    <col min="16129" max="16129" width="10.42578125" style="12" bestFit="1" customWidth="1"/>
    <col min="16130" max="16130" width="1.42578125" style="12" customWidth="1"/>
    <col min="16131" max="16133" width="11.140625" style="12" customWidth="1"/>
    <col min="16134" max="16134" width="1.5703125" style="12" customWidth="1"/>
    <col min="16135" max="16137" width="12.42578125" style="12" customWidth="1"/>
    <col min="16138" max="16138" width="1.5703125" style="12" customWidth="1"/>
    <col min="16139" max="16139" width="11.140625" style="12" customWidth="1"/>
    <col min="16140" max="16140" width="1.5703125" style="12" customWidth="1"/>
    <col min="16141" max="16141" width="9.85546875" style="12" customWidth="1"/>
    <col min="16142" max="16143" width="9.140625" style="12"/>
    <col min="16144" max="16144" width="6.42578125" style="12" customWidth="1"/>
    <col min="16145" max="16384" width="9.140625" style="12"/>
  </cols>
  <sheetData>
    <row r="1" spans="1:13" ht="15.75" x14ac:dyDescent="0.25">
      <c r="A1" s="216" t="s">
        <v>2533</v>
      </c>
      <c r="B1" s="32"/>
      <c r="C1" s="32"/>
      <c r="D1" s="32"/>
      <c r="E1" s="205"/>
      <c r="F1" s="205"/>
      <c r="G1" s="205"/>
      <c r="H1" s="205"/>
      <c r="L1" s="12">
        <v>5</v>
      </c>
      <c r="M1" s="203"/>
    </row>
    <row r="2" spans="1:13" ht="15.75" x14ac:dyDescent="0.25">
      <c r="A2" s="1958" t="s">
        <v>145</v>
      </c>
      <c r="B2" s="1959"/>
      <c r="C2" s="1960"/>
      <c r="D2" s="400"/>
      <c r="E2" s="112"/>
      <c r="F2" s="205"/>
      <c r="G2" s="205"/>
      <c r="H2" s="205"/>
    </row>
    <row r="3" spans="1:13" ht="15.75" x14ac:dyDescent="0.25">
      <c r="A3" s="329" t="s">
        <v>2534</v>
      </c>
      <c r="B3" s="112"/>
      <c r="C3" s="112"/>
      <c r="D3" s="32"/>
      <c r="E3" s="205"/>
      <c r="F3" s="205"/>
      <c r="G3" s="205"/>
      <c r="H3" s="205"/>
    </row>
    <row r="4" spans="1:13" x14ac:dyDescent="0.2">
      <c r="A4" s="449"/>
      <c r="B4" s="401"/>
      <c r="C4" s="401"/>
      <c r="D4" s="402"/>
      <c r="E4" s="34"/>
      <c r="F4" s="34"/>
      <c r="G4" s="34"/>
      <c r="H4" s="34"/>
    </row>
    <row r="5" spans="1:13" x14ac:dyDescent="0.2">
      <c r="A5" s="401"/>
      <c r="B5" s="401"/>
      <c r="C5" s="401"/>
      <c r="D5" s="402"/>
      <c r="E5" s="34"/>
      <c r="F5" s="34"/>
      <c r="G5" s="34"/>
      <c r="H5" s="34"/>
    </row>
    <row r="6" spans="1:13" s="16" customFormat="1" ht="11.25" x14ac:dyDescent="0.2">
      <c r="A6" s="295" t="s">
        <v>2535</v>
      </c>
      <c r="B6" s="971"/>
      <c r="C6" s="971"/>
      <c r="D6" s="83"/>
      <c r="E6" s="516"/>
      <c r="F6" s="517"/>
      <c r="G6" s="516"/>
    </row>
    <row r="7" spans="1:13" ht="54.75" x14ac:dyDescent="0.2">
      <c r="A7" s="1520"/>
      <c r="B7" s="518" t="s">
        <v>2536</v>
      </c>
      <c r="C7" s="518" t="s">
        <v>2537</v>
      </c>
      <c r="D7" s="519" t="s">
        <v>2538</v>
      </c>
      <c r="E7" s="519" t="s">
        <v>2539</v>
      </c>
      <c r="F7" s="518" t="s">
        <v>2442</v>
      </c>
      <c r="G7" s="518" t="s">
        <v>291</v>
      </c>
      <c r="H7" s="398"/>
      <c r="I7" s="360"/>
      <c r="J7" s="405"/>
      <c r="K7" s="406"/>
      <c r="L7" s="405"/>
      <c r="M7" s="407"/>
    </row>
    <row r="8" spans="1:13" ht="20.100000000000001" customHeight="1" x14ac:dyDescent="0.2">
      <c r="A8" s="1424"/>
      <c r="B8" s="520"/>
      <c r="C8" s="520"/>
      <c r="D8" s="521"/>
      <c r="E8" s="520" t="s">
        <v>299</v>
      </c>
      <c r="F8" s="520" t="s">
        <v>300</v>
      </c>
      <c r="G8" s="520" t="s">
        <v>2540</v>
      </c>
      <c r="H8" s="398"/>
      <c r="I8" s="360"/>
      <c r="J8" s="405"/>
      <c r="K8" s="406"/>
      <c r="L8" s="405"/>
      <c r="M8" s="407"/>
    </row>
    <row r="9" spans="1:13" x14ac:dyDescent="0.2">
      <c r="A9" s="2061" t="s">
        <v>2541</v>
      </c>
      <c r="B9" s="520" t="s">
        <v>615</v>
      </c>
      <c r="C9" s="1521"/>
      <c r="D9" s="1522">
        <v>13985</v>
      </c>
      <c r="E9" s="522" t="s">
        <v>2542</v>
      </c>
      <c r="F9" s="1523">
        <v>0</v>
      </c>
      <c r="G9" s="1521"/>
      <c r="H9" s="398"/>
      <c r="I9" s="360"/>
      <c r="J9" s="405"/>
      <c r="K9" s="406"/>
      <c r="L9" s="405"/>
      <c r="M9" s="407"/>
    </row>
    <row r="10" spans="1:13" x14ac:dyDescent="0.2">
      <c r="A10" s="2062"/>
      <c r="B10" s="520" t="s">
        <v>2543</v>
      </c>
      <c r="C10" s="1522">
        <v>13983</v>
      </c>
      <c r="D10" s="1522">
        <v>13987</v>
      </c>
      <c r="E10" s="522" t="s">
        <v>2544</v>
      </c>
      <c r="F10" s="1523">
        <v>0</v>
      </c>
      <c r="G10" s="1521"/>
      <c r="H10" s="398"/>
      <c r="I10" s="360"/>
      <c r="J10" s="405"/>
      <c r="K10" s="406"/>
      <c r="L10" s="405"/>
      <c r="M10" s="407"/>
    </row>
    <row r="11" spans="1:13" x14ac:dyDescent="0.2">
      <c r="A11" s="2063"/>
      <c r="B11" s="520" t="s">
        <v>344</v>
      </c>
      <c r="C11" s="1521"/>
      <c r="D11" s="1522">
        <v>13989</v>
      </c>
      <c r="E11" s="523">
        <v>13990</v>
      </c>
      <c r="F11" s="1523">
        <v>0</v>
      </c>
      <c r="G11" s="1521"/>
      <c r="H11" s="398"/>
      <c r="I11" s="360"/>
      <c r="J11" s="405"/>
      <c r="K11" s="406"/>
      <c r="L11" s="405"/>
      <c r="M11" s="407"/>
    </row>
    <row r="12" spans="1:13" x14ac:dyDescent="0.2">
      <c r="A12" s="2061" t="s">
        <v>2545</v>
      </c>
      <c r="B12" s="520" t="s">
        <v>615</v>
      </c>
      <c r="C12" s="1521"/>
      <c r="D12" s="1522">
        <v>13991</v>
      </c>
      <c r="E12" s="522" t="s">
        <v>2546</v>
      </c>
      <c r="F12" s="1523">
        <v>0.2</v>
      </c>
      <c r="G12" s="524" t="s">
        <v>2547</v>
      </c>
      <c r="H12" s="398"/>
      <c r="I12" s="360"/>
      <c r="J12" s="405"/>
      <c r="K12" s="406"/>
      <c r="L12" s="405"/>
      <c r="M12" s="407"/>
    </row>
    <row r="13" spans="1:13" x14ac:dyDescent="0.2">
      <c r="A13" s="2062"/>
      <c r="B13" s="520" t="s">
        <v>2543</v>
      </c>
      <c r="C13" s="1522" t="s">
        <v>2548</v>
      </c>
      <c r="D13" s="1522">
        <v>13994</v>
      </c>
      <c r="E13" s="522" t="s">
        <v>2549</v>
      </c>
      <c r="F13" s="1523">
        <v>0.2</v>
      </c>
      <c r="G13" s="524" t="s">
        <v>2550</v>
      </c>
      <c r="H13" s="398"/>
      <c r="I13" s="360"/>
      <c r="J13" s="405"/>
      <c r="K13" s="406"/>
      <c r="L13" s="405"/>
      <c r="M13" s="407"/>
    </row>
    <row r="14" spans="1:13" x14ac:dyDescent="0.2">
      <c r="A14" s="2063"/>
      <c r="B14" s="520" t="s">
        <v>344</v>
      </c>
      <c r="C14" s="1521"/>
      <c r="D14" s="1522">
        <v>13997</v>
      </c>
      <c r="E14" s="522" t="s">
        <v>2551</v>
      </c>
      <c r="F14" s="1523">
        <v>0.2</v>
      </c>
      <c r="G14" s="524" t="s">
        <v>2552</v>
      </c>
      <c r="H14" s="398"/>
      <c r="I14" s="360"/>
      <c r="J14" s="405"/>
      <c r="K14" s="406"/>
      <c r="L14" s="405"/>
      <c r="M14" s="407"/>
    </row>
    <row r="15" spans="1:13" x14ac:dyDescent="0.2">
      <c r="A15" s="2064" t="s">
        <v>2553</v>
      </c>
      <c r="B15" s="520" t="s">
        <v>615</v>
      </c>
      <c r="C15" s="1521"/>
      <c r="D15" s="525">
        <v>14000</v>
      </c>
      <c r="E15" s="525">
        <v>14001</v>
      </c>
      <c r="F15" s="1523">
        <v>1</v>
      </c>
      <c r="G15" s="525">
        <v>14002</v>
      </c>
      <c r="H15" s="398"/>
      <c r="I15" s="360"/>
      <c r="J15" s="405"/>
      <c r="K15" s="406"/>
      <c r="L15" s="405"/>
      <c r="M15" s="407"/>
    </row>
    <row r="16" spans="1:13" x14ac:dyDescent="0.2">
      <c r="A16" s="2060"/>
      <c r="B16" s="520" t="s">
        <v>2543</v>
      </c>
      <c r="C16" s="525">
        <v>14003</v>
      </c>
      <c r="D16" s="525">
        <v>14004</v>
      </c>
      <c r="E16" s="525">
        <v>14005</v>
      </c>
      <c r="F16" s="1523">
        <v>1</v>
      </c>
      <c r="G16" s="525">
        <v>14006</v>
      </c>
      <c r="H16" s="398"/>
      <c r="I16" s="360"/>
      <c r="J16" s="405"/>
      <c r="K16" s="406"/>
      <c r="L16" s="405"/>
      <c r="M16" s="407"/>
    </row>
    <row r="17" spans="1:13" x14ac:dyDescent="0.2">
      <c r="A17" s="2060"/>
      <c r="B17" s="520" t="s">
        <v>344</v>
      </c>
      <c r="C17" s="1521"/>
      <c r="D17" s="525">
        <v>14007</v>
      </c>
      <c r="E17" s="525">
        <v>14008</v>
      </c>
      <c r="F17" s="1523">
        <v>1</v>
      </c>
      <c r="G17" s="525">
        <v>14009</v>
      </c>
      <c r="H17" s="398"/>
      <c r="I17" s="360"/>
      <c r="J17" s="405"/>
      <c r="K17" s="406"/>
      <c r="L17" s="405"/>
      <c r="M17" s="407"/>
    </row>
    <row r="18" spans="1:13" x14ac:dyDescent="0.2">
      <c r="A18" s="2060" t="s">
        <v>2554</v>
      </c>
      <c r="B18" s="520" t="s">
        <v>615</v>
      </c>
      <c r="C18" s="1521"/>
      <c r="D18" s="525">
        <v>14010</v>
      </c>
      <c r="E18" s="525">
        <v>14011</v>
      </c>
      <c r="F18" s="1523">
        <v>2.5</v>
      </c>
      <c r="G18" s="525">
        <v>14012</v>
      </c>
      <c r="H18" s="398"/>
      <c r="I18" s="360"/>
      <c r="J18" s="405"/>
      <c r="K18" s="406"/>
      <c r="L18" s="405"/>
      <c r="M18" s="407"/>
    </row>
    <row r="19" spans="1:13" x14ac:dyDescent="0.2">
      <c r="A19" s="2060"/>
      <c r="B19" s="520" t="s">
        <v>2543</v>
      </c>
      <c r="C19" s="525">
        <v>14013</v>
      </c>
      <c r="D19" s="525">
        <v>14014</v>
      </c>
      <c r="E19" s="525">
        <v>14015</v>
      </c>
      <c r="F19" s="1523">
        <v>2.5</v>
      </c>
      <c r="G19" s="525">
        <v>14016</v>
      </c>
      <c r="H19" s="398"/>
      <c r="I19" s="360"/>
      <c r="J19" s="405"/>
      <c r="K19" s="406"/>
      <c r="L19" s="405"/>
      <c r="M19" s="407"/>
    </row>
    <row r="20" spans="1:13" x14ac:dyDescent="0.2">
      <c r="A20" s="2060"/>
      <c r="B20" s="520" t="s">
        <v>344</v>
      </c>
      <c r="C20" s="1521"/>
      <c r="D20" s="525">
        <v>14017</v>
      </c>
      <c r="E20" s="525">
        <v>14018</v>
      </c>
      <c r="F20" s="1523">
        <v>2.5</v>
      </c>
      <c r="G20" s="525">
        <v>14019</v>
      </c>
      <c r="H20" s="398"/>
      <c r="I20" s="360"/>
      <c r="J20" s="405"/>
      <c r="K20" s="406"/>
      <c r="L20" s="405"/>
      <c r="M20" s="407"/>
    </row>
    <row r="21" spans="1:13" x14ac:dyDescent="0.2">
      <c r="A21" s="2060" t="s">
        <v>2555</v>
      </c>
      <c r="B21" s="520" t="s">
        <v>615</v>
      </c>
      <c r="C21" s="1521"/>
      <c r="D21" s="525">
        <v>14020</v>
      </c>
      <c r="E21" s="525">
        <v>14021</v>
      </c>
      <c r="F21" s="1523">
        <v>4</v>
      </c>
      <c r="G21" s="525">
        <v>14022</v>
      </c>
      <c r="H21" s="398"/>
      <c r="I21" s="360"/>
      <c r="J21" s="405"/>
      <c r="K21" s="406"/>
      <c r="L21" s="405"/>
      <c r="M21" s="407"/>
    </row>
    <row r="22" spans="1:13" x14ac:dyDescent="0.2">
      <c r="A22" s="2060"/>
      <c r="B22" s="520" t="s">
        <v>2543</v>
      </c>
      <c r="C22" s="525">
        <v>14023</v>
      </c>
      <c r="D22" s="525">
        <v>14024</v>
      </c>
      <c r="E22" s="525">
        <v>14025</v>
      </c>
      <c r="F22" s="1523">
        <v>4</v>
      </c>
      <c r="G22" s="525">
        <v>14026</v>
      </c>
      <c r="H22" s="398"/>
      <c r="I22" s="360"/>
      <c r="J22" s="405"/>
      <c r="K22" s="406"/>
      <c r="L22" s="405"/>
      <c r="M22" s="407"/>
    </row>
    <row r="23" spans="1:13" x14ac:dyDescent="0.2">
      <c r="A23" s="2060"/>
      <c r="B23" s="520" t="s">
        <v>344</v>
      </c>
      <c r="C23" s="1521"/>
      <c r="D23" s="525">
        <v>14027</v>
      </c>
      <c r="E23" s="525">
        <v>14028</v>
      </c>
      <c r="F23" s="1523">
        <v>4</v>
      </c>
      <c r="G23" s="525">
        <v>14029</v>
      </c>
      <c r="H23" s="398"/>
      <c r="I23" s="360"/>
      <c r="J23" s="405"/>
      <c r="K23" s="406"/>
      <c r="L23" s="405"/>
      <c r="M23" s="407"/>
    </row>
    <row r="24" spans="1:13" x14ac:dyDescent="0.2">
      <c r="A24" s="2065" t="s">
        <v>297</v>
      </c>
      <c r="B24" s="520" t="s">
        <v>615</v>
      </c>
      <c r="C24" s="1521"/>
      <c r="D24" s="525">
        <v>14030</v>
      </c>
      <c r="E24" s="525">
        <v>14031</v>
      </c>
      <c r="F24" s="1524"/>
      <c r="G24" s="525">
        <v>14032</v>
      </c>
      <c r="H24" s="398"/>
      <c r="I24" s="360"/>
      <c r="J24" s="405"/>
      <c r="K24" s="406"/>
      <c r="L24" s="405"/>
      <c r="M24" s="407"/>
    </row>
    <row r="25" spans="1:13" x14ac:dyDescent="0.2">
      <c r="A25" s="2065"/>
      <c r="B25" s="520" t="s">
        <v>2543</v>
      </c>
      <c r="C25" s="525">
        <v>14033</v>
      </c>
      <c r="D25" s="525">
        <v>14034</v>
      </c>
      <c r="E25" s="525">
        <v>14035</v>
      </c>
      <c r="F25" s="1524"/>
      <c r="G25" s="525">
        <v>14036</v>
      </c>
      <c r="H25" s="398"/>
      <c r="I25" s="360"/>
      <c r="J25" s="405"/>
      <c r="K25" s="406"/>
      <c r="L25" s="405"/>
      <c r="M25" s="407"/>
    </row>
    <row r="26" spans="1:13" x14ac:dyDescent="0.2">
      <c r="A26" s="2065"/>
      <c r="B26" s="520" t="s">
        <v>344</v>
      </c>
      <c r="C26" s="1521"/>
      <c r="D26" s="525">
        <v>14037</v>
      </c>
      <c r="E26" s="525">
        <v>14038</v>
      </c>
      <c r="F26" s="1524"/>
      <c r="G26" s="525">
        <v>14039</v>
      </c>
      <c r="H26" s="398"/>
      <c r="I26" s="360"/>
      <c r="J26" s="405"/>
      <c r="K26" s="406"/>
      <c r="L26" s="405"/>
      <c r="M26" s="407"/>
    </row>
    <row r="27" spans="1:13" x14ac:dyDescent="0.2">
      <c r="A27" s="295"/>
      <c r="B27" s="83"/>
      <c r="C27" s="83"/>
      <c r="D27" s="297"/>
      <c r="E27" s="297"/>
      <c r="F27" s="31"/>
      <c r="G27" s="526"/>
      <c r="H27" s="398"/>
      <c r="I27" s="360"/>
      <c r="J27" s="405"/>
      <c r="K27" s="406"/>
      <c r="L27" s="405"/>
      <c r="M27" s="407"/>
    </row>
    <row r="28" spans="1:13" x14ac:dyDescent="0.2">
      <c r="A28" s="295" t="s">
        <v>2556</v>
      </c>
      <c r="B28" s="83"/>
      <c r="C28" s="31"/>
      <c r="D28" s="31"/>
      <c r="E28" s="31"/>
      <c r="F28" s="31"/>
      <c r="G28" s="526"/>
      <c r="H28" s="398"/>
      <c r="I28" s="360"/>
      <c r="J28" s="405"/>
      <c r="K28" s="406"/>
      <c r="L28" s="405"/>
      <c r="M28" s="407"/>
    </row>
    <row r="29" spans="1:13" x14ac:dyDescent="0.2">
      <c r="A29" s="527" t="s">
        <v>2350</v>
      </c>
      <c r="B29" s="520" t="s">
        <v>615</v>
      </c>
      <c r="C29" s="1521"/>
      <c r="D29" s="525">
        <v>14040</v>
      </c>
      <c r="E29" s="525">
        <v>14041</v>
      </c>
      <c r="F29" s="1523">
        <v>1.5</v>
      </c>
      <c r="G29" s="525">
        <v>14042</v>
      </c>
      <c r="H29" s="398"/>
      <c r="I29" s="360"/>
      <c r="J29" s="405"/>
      <c r="K29" s="406"/>
      <c r="L29" s="405"/>
      <c r="M29" s="407"/>
    </row>
    <row r="30" spans="1:13" x14ac:dyDescent="0.2">
      <c r="A30" s="527"/>
      <c r="B30" s="520" t="s">
        <v>2543</v>
      </c>
      <c r="C30" s="525">
        <v>14043</v>
      </c>
      <c r="D30" s="525">
        <v>14044</v>
      </c>
      <c r="E30" s="525">
        <v>14045</v>
      </c>
      <c r="F30" s="1523">
        <v>1.5</v>
      </c>
      <c r="G30" s="525">
        <v>14046</v>
      </c>
      <c r="H30" s="398"/>
      <c r="I30" s="360"/>
      <c r="J30" s="405"/>
      <c r="K30" s="406"/>
      <c r="L30" s="405"/>
      <c r="M30" s="407"/>
    </row>
    <row r="31" spans="1:13" x14ac:dyDescent="0.2">
      <c r="A31" s="527"/>
      <c r="B31" s="520" t="s">
        <v>344</v>
      </c>
      <c r="C31" s="1521"/>
      <c r="D31" s="525">
        <v>14047</v>
      </c>
      <c r="E31" s="525">
        <v>14048</v>
      </c>
      <c r="F31" s="1523">
        <v>1.5</v>
      </c>
      <c r="G31" s="525">
        <v>14049</v>
      </c>
      <c r="H31" s="398"/>
      <c r="I31" s="360"/>
      <c r="J31" s="405"/>
      <c r="K31" s="406"/>
      <c r="L31" s="405"/>
      <c r="M31" s="407"/>
    </row>
    <row r="32" spans="1:13" x14ac:dyDescent="0.2">
      <c r="A32" s="295"/>
      <c r="B32" s="83"/>
      <c r="C32" s="83"/>
      <c r="D32" s="297"/>
      <c r="E32" s="297"/>
      <c r="F32" s="528"/>
      <c r="G32" s="526"/>
      <c r="H32" s="398"/>
      <c r="I32" s="360"/>
      <c r="J32" s="405"/>
      <c r="K32" s="406"/>
      <c r="L32" s="405"/>
      <c r="M32" s="407"/>
    </row>
    <row r="33" spans="1:13" x14ac:dyDescent="0.2">
      <c r="A33" s="295" t="s">
        <v>2557</v>
      </c>
      <c r="B33" s="83"/>
      <c r="C33" s="83"/>
      <c r="D33" s="297"/>
      <c r="E33" s="297"/>
      <c r="F33" s="31"/>
      <c r="G33" s="526"/>
      <c r="H33" s="398"/>
      <c r="I33" s="360"/>
      <c r="J33" s="405"/>
      <c r="K33" s="406"/>
      <c r="L33" s="405"/>
      <c r="M33" s="407"/>
    </row>
    <row r="34" spans="1:13" x14ac:dyDescent="0.2">
      <c r="A34" s="527"/>
      <c r="B34" s="520" t="s">
        <v>615</v>
      </c>
      <c r="C34" s="1521"/>
      <c r="D34" s="525">
        <v>14050</v>
      </c>
      <c r="E34" s="525">
        <v>14051</v>
      </c>
      <c r="F34" s="1523">
        <v>1.5</v>
      </c>
      <c r="G34" s="525">
        <v>14052</v>
      </c>
      <c r="H34" s="398"/>
      <c r="I34" s="360"/>
      <c r="J34" s="405"/>
      <c r="K34" s="406"/>
      <c r="L34" s="405"/>
      <c r="M34" s="407"/>
    </row>
    <row r="35" spans="1:13" x14ac:dyDescent="0.2">
      <c r="A35" s="527"/>
      <c r="B35" s="520" t="s">
        <v>2543</v>
      </c>
      <c r="C35" s="529">
        <v>14075</v>
      </c>
      <c r="D35" s="525">
        <v>14053</v>
      </c>
      <c r="E35" s="525">
        <v>14054</v>
      </c>
      <c r="F35" s="1523">
        <v>1.5</v>
      </c>
      <c r="G35" s="525">
        <v>14055</v>
      </c>
      <c r="H35" s="398"/>
      <c r="I35" s="360"/>
      <c r="J35" s="405"/>
      <c r="K35" s="406"/>
      <c r="L35" s="405"/>
      <c r="M35" s="407"/>
    </row>
    <row r="36" spans="1:13" x14ac:dyDescent="0.2">
      <c r="A36" s="527"/>
      <c r="B36" s="520" t="s">
        <v>344</v>
      </c>
      <c r="C36" s="1521"/>
      <c r="D36" s="525">
        <v>14056</v>
      </c>
      <c r="E36" s="525">
        <v>14057</v>
      </c>
      <c r="F36" s="1523">
        <v>1.5</v>
      </c>
      <c r="G36" s="525">
        <v>14058</v>
      </c>
      <c r="H36" s="398"/>
      <c r="I36" s="360"/>
      <c r="J36" s="405"/>
      <c r="K36" s="406"/>
      <c r="L36" s="405"/>
      <c r="M36" s="407"/>
    </row>
    <row r="37" spans="1:13" x14ac:dyDescent="0.2">
      <c r="A37" s="403"/>
      <c r="B37" s="29"/>
      <c r="C37" s="29"/>
      <c r="D37" s="408"/>
      <c r="E37" s="408"/>
      <c r="F37" s="360"/>
      <c r="G37" s="398"/>
      <c r="H37" s="398"/>
      <c r="I37" s="360"/>
      <c r="J37" s="405"/>
      <c r="K37" s="406"/>
      <c r="L37" s="405"/>
      <c r="M37" s="407"/>
    </row>
    <row r="38" spans="1:13" x14ac:dyDescent="0.2">
      <c r="A38" s="295" t="s">
        <v>2558</v>
      </c>
      <c r="B38" s="83"/>
      <c r="C38" s="83"/>
      <c r="D38" s="297"/>
      <c r="E38" s="297"/>
      <c r="F38" s="500"/>
      <c r="G38" s="526"/>
      <c r="H38" s="526"/>
      <c r="I38" s="360"/>
      <c r="J38" s="405"/>
      <c r="K38" s="406"/>
      <c r="L38" s="405"/>
      <c r="M38" s="407"/>
    </row>
    <row r="39" spans="1:13" x14ac:dyDescent="0.2">
      <c r="A39" s="527"/>
      <c r="B39" s="520" t="s">
        <v>615</v>
      </c>
      <c r="C39" s="1521"/>
      <c r="D39" s="525">
        <v>14059</v>
      </c>
      <c r="E39" s="525">
        <v>14060</v>
      </c>
      <c r="F39" s="1525"/>
      <c r="G39" s="525">
        <v>14061</v>
      </c>
      <c r="H39" s="526"/>
      <c r="I39" s="360"/>
      <c r="J39" s="405"/>
      <c r="K39" s="406"/>
      <c r="L39" s="405"/>
      <c r="M39" s="407"/>
    </row>
    <row r="40" spans="1:13" x14ac:dyDescent="0.2">
      <c r="A40" s="527"/>
      <c r="B40" s="520" t="s">
        <v>2543</v>
      </c>
      <c r="C40" s="525">
        <v>14062</v>
      </c>
      <c r="D40" s="525">
        <v>14063</v>
      </c>
      <c r="E40" s="525">
        <v>14064</v>
      </c>
      <c r="F40" s="1525"/>
      <c r="G40" s="525">
        <v>14065</v>
      </c>
      <c r="H40" s="526"/>
      <c r="I40" s="360"/>
      <c r="J40" s="405"/>
      <c r="K40" s="406"/>
      <c r="L40" s="405"/>
      <c r="M40" s="407"/>
    </row>
    <row r="41" spans="1:13" x14ac:dyDescent="0.2">
      <c r="A41" s="527"/>
      <c r="B41" s="520" t="s">
        <v>344</v>
      </c>
      <c r="C41" s="1521"/>
      <c r="D41" s="525">
        <v>14066</v>
      </c>
      <c r="E41" s="525">
        <v>14067</v>
      </c>
      <c r="F41" s="1525"/>
      <c r="G41" s="525">
        <v>14068</v>
      </c>
      <c r="H41" s="530" t="s">
        <v>125</v>
      </c>
      <c r="I41" s="360"/>
      <c r="J41" s="405"/>
      <c r="K41" s="406"/>
      <c r="L41" s="405"/>
      <c r="M41" s="407"/>
    </row>
    <row r="42" spans="1:13" x14ac:dyDescent="0.2">
      <c r="A42" s="295"/>
      <c r="B42" s="83"/>
      <c r="C42" s="83"/>
      <c r="D42" s="297"/>
      <c r="E42" s="297"/>
      <c r="F42" s="500"/>
      <c r="G42" s="526"/>
      <c r="H42" s="526"/>
      <c r="I42" s="360"/>
      <c r="J42" s="405"/>
      <c r="K42" s="406"/>
      <c r="L42" s="405"/>
      <c r="M42" s="407"/>
    </row>
    <row r="43" spans="1:13" x14ac:dyDescent="0.2">
      <c r="A43" s="295" t="s">
        <v>2559</v>
      </c>
      <c r="B43" s="83"/>
      <c r="C43" s="83"/>
      <c r="D43" s="297"/>
      <c r="E43" s="297"/>
      <c r="F43" s="500"/>
      <c r="G43" s="526"/>
      <c r="H43" s="526"/>
      <c r="I43" s="360"/>
      <c r="J43" s="405"/>
      <c r="K43" s="406"/>
      <c r="L43" s="405"/>
      <c r="M43" s="407"/>
    </row>
    <row r="44" spans="1:13" ht="45" x14ac:dyDescent="0.2">
      <c r="A44" s="295"/>
      <c r="B44" s="83"/>
      <c r="C44" s="83"/>
      <c r="D44" s="297"/>
      <c r="E44" s="520" t="s">
        <v>2560</v>
      </c>
      <c r="F44" s="520" t="s">
        <v>2442</v>
      </c>
      <c r="G44" s="520" t="s">
        <v>380</v>
      </c>
      <c r="H44" s="526"/>
      <c r="I44" s="360"/>
      <c r="J44" s="405"/>
      <c r="K44" s="406"/>
      <c r="L44" s="405"/>
      <c r="M44" s="407"/>
    </row>
    <row r="45" spans="1:13" x14ac:dyDescent="0.2">
      <c r="A45" s="295"/>
      <c r="B45" s="83"/>
      <c r="C45" s="83"/>
      <c r="D45" s="297"/>
      <c r="E45" s="1526" t="s">
        <v>299</v>
      </c>
      <c r="F45" s="1526" t="s">
        <v>300</v>
      </c>
      <c r="G45" s="1526" t="s">
        <v>2561</v>
      </c>
      <c r="H45" s="526"/>
      <c r="I45" s="360"/>
      <c r="J45" s="405"/>
      <c r="K45" s="406"/>
      <c r="L45" s="405"/>
      <c r="M45" s="407"/>
    </row>
    <row r="46" spans="1:13" x14ac:dyDescent="0.2">
      <c r="A46" s="295"/>
      <c r="B46" s="83"/>
      <c r="C46" s="83"/>
      <c r="D46" s="297"/>
      <c r="E46" s="297"/>
      <c r="F46" s="500"/>
      <c r="G46" s="526"/>
      <c r="H46" s="526"/>
      <c r="I46" s="360"/>
      <c r="J46" s="405"/>
      <c r="K46" s="406"/>
      <c r="L46" s="405"/>
      <c r="M46" s="407"/>
    </row>
    <row r="47" spans="1:13" s="16" customFormat="1" ht="11.25" x14ac:dyDescent="0.2">
      <c r="A47" s="1992" t="s">
        <v>2562</v>
      </c>
      <c r="B47" s="1992"/>
      <c r="C47" s="2066" t="s">
        <v>2563</v>
      </c>
      <c r="D47" s="2067"/>
      <c r="E47" s="1527" t="s">
        <v>2564</v>
      </c>
      <c r="F47" s="1528">
        <v>0</v>
      </c>
      <c r="G47" s="1383"/>
      <c r="H47" s="31"/>
    </row>
    <row r="48" spans="1:13" s="16" customFormat="1" ht="11.25" x14ac:dyDescent="0.2">
      <c r="A48" s="1992" t="s">
        <v>2565</v>
      </c>
      <c r="B48" s="1992"/>
      <c r="C48" s="971"/>
      <c r="D48" s="83"/>
      <c r="E48" s="83"/>
      <c r="F48" s="83"/>
      <c r="G48" s="83"/>
      <c r="H48" s="83"/>
    </row>
    <row r="49" spans="1:11" s="35" customFormat="1" ht="11.25" x14ac:dyDescent="0.2">
      <c r="A49" s="2068" t="s">
        <v>2566</v>
      </c>
      <c r="B49" s="2068"/>
      <c r="C49" s="2066" t="s">
        <v>2567</v>
      </c>
      <c r="D49" s="2067"/>
      <c r="E49" s="1527" t="s">
        <v>2568</v>
      </c>
      <c r="F49" s="1421">
        <v>0</v>
      </c>
      <c r="G49" s="1529"/>
      <c r="H49" s="219"/>
      <c r="K49" s="16"/>
    </row>
    <row r="50" spans="1:11" s="35" customFormat="1" ht="11.25" x14ac:dyDescent="0.2">
      <c r="A50" s="2068" t="s">
        <v>2569</v>
      </c>
      <c r="B50" s="2068"/>
      <c r="C50" s="2066" t="s">
        <v>2570</v>
      </c>
      <c r="D50" s="2067"/>
      <c r="E50" s="1527" t="s">
        <v>2571</v>
      </c>
      <c r="F50" s="1421">
        <v>2.5</v>
      </c>
      <c r="G50" s="1527" t="s">
        <v>2572</v>
      </c>
      <c r="H50" s="219"/>
      <c r="K50" s="16"/>
    </row>
    <row r="51" spans="1:11" s="35" customFormat="1" ht="11.25" x14ac:dyDescent="0.2">
      <c r="A51" s="1992" t="s">
        <v>2573</v>
      </c>
      <c r="B51" s="1992"/>
      <c r="C51" s="2066" t="s">
        <v>2574</v>
      </c>
      <c r="D51" s="2067"/>
      <c r="E51" s="1527" t="s">
        <v>2575</v>
      </c>
      <c r="F51" s="1528">
        <v>0</v>
      </c>
      <c r="G51" s="1383"/>
      <c r="H51" s="219"/>
      <c r="K51" s="16"/>
    </row>
    <row r="52" spans="1:11" s="35" customFormat="1" ht="11.25" x14ac:dyDescent="0.2">
      <c r="A52" s="1992" t="s">
        <v>2576</v>
      </c>
      <c r="B52" s="1992"/>
      <c r="C52" s="531"/>
      <c r="D52" s="532"/>
      <c r="E52" s="83"/>
      <c r="F52" s="83"/>
      <c r="G52" s="83"/>
      <c r="H52" s="83"/>
    </row>
    <row r="53" spans="1:11" s="16" customFormat="1" ht="11.25" x14ac:dyDescent="0.2">
      <c r="A53" s="2068" t="s">
        <v>2566</v>
      </c>
      <c r="B53" s="2068"/>
      <c r="C53" s="2066" t="s">
        <v>2577</v>
      </c>
      <c r="D53" s="2067"/>
      <c r="E53" s="1527" t="s">
        <v>2578</v>
      </c>
      <c r="F53" s="1528">
        <v>0</v>
      </c>
      <c r="G53" s="1337"/>
      <c r="H53" s="31"/>
    </row>
    <row r="54" spans="1:11" s="16" customFormat="1" ht="11.25" x14ac:dyDescent="0.2">
      <c r="A54" s="2068" t="s">
        <v>2569</v>
      </c>
      <c r="B54" s="2068"/>
      <c r="C54" s="2066" t="s">
        <v>2579</v>
      </c>
      <c r="D54" s="2067"/>
      <c r="E54" s="1527" t="s">
        <v>2580</v>
      </c>
      <c r="F54" s="1421">
        <v>2.5</v>
      </c>
      <c r="G54" s="1527" t="s">
        <v>2581</v>
      </c>
      <c r="H54" s="31"/>
    </row>
    <row r="55" spans="1:11" s="16" customFormat="1" ht="11.25" x14ac:dyDescent="0.2">
      <c r="A55" s="1992" t="s">
        <v>2582</v>
      </c>
      <c r="B55" s="1992"/>
      <c r="C55" s="2066" t="s">
        <v>2583</v>
      </c>
      <c r="D55" s="2067"/>
      <c r="E55" s="1527" t="s">
        <v>2584</v>
      </c>
      <c r="F55" s="1528">
        <v>0</v>
      </c>
      <c r="G55" s="1383"/>
      <c r="H55" s="31"/>
    </row>
    <row r="56" spans="1:11" s="16" customFormat="1" ht="11.25" x14ac:dyDescent="0.2">
      <c r="A56" s="1992" t="s">
        <v>2585</v>
      </c>
      <c r="B56" s="1992"/>
      <c r="C56" s="531"/>
      <c r="D56" s="532"/>
      <c r="E56" s="83"/>
      <c r="F56" s="83"/>
      <c r="G56" s="83"/>
      <c r="H56" s="31"/>
    </row>
    <row r="57" spans="1:11" s="16" customFormat="1" ht="11.25" x14ac:dyDescent="0.2">
      <c r="A57" s="2068" t="s">
        <v>2586</v>
      </c>
      <c r="B57" s="2068"/>
      <c r="C57" s="2066" t="s">
        <v>2587</v>
      </c>
      <c r="D57" s="2067"/>
      <c r="E57" s="1527" t="s">
        <v>2588</v>
      </c>
      <c r="F57" s="1528">
        <v>0</v>
      </c>
      <c r="G57" s="1383"/>
      <c r="H57" s="31"/>
    </row>
    <row r="58" spans="1:11" s="16" customFormat="1" ht="11.25" x14ac:dyDescent="0.2">
      <c r="A58" s="326"/>
      <c r="B58" s="326"/>
      <c r="C58" s="531"/>
      <c r="D58" s="531"/>
      <c r="H58" s="31"/>
    </row>
    <row r="59" spans="1:11" s="16" customFormat="1" ht="11.25" x14ac:dyDescent="0.2">
      <c r="A59" s="1992" t="s">
        <v>2589</v>
      </c>
      <c r="B59" s="1992"/>
      <c r="C59" s="531"/>
      <c r="D59" s="531"/>
      <c r="H59" s="31"/>
    </row>
    <row r="60" spans="1:11" s="16" customFormat="1" ht="11.25" x14ac:dyDescent="0.2">
      <c r="A60" s="2068" t="s">
        <v>2590</v>
      </c>
      <c r="B60" s="2068"/>
      <c r="C60" s="531"/>
      <c r="D60" s="83" t="s">
        <v>127</v>
      </c>
      <c r="E60" s="525">
        <v>14069</v>
      </c>
      <c r="F60" s="1528">
        <v>0</v>
      </c>
      <c r="G60" s="1383"/>
      <c r="H60" s="515"/>
    </row>
    <row r="61" spans="1:11" s="16" customFormat="1" ht="11.25" x14ac:dyDescent="0.2">
      <c r="A61" s="2068" t="s">
        <v>2569</v>
      </c>
      <c r="B61" s="2068"/>
      <c r="C61" s="531"/>
      <c r="D61" s="533"/>
      <c r="E61" s="525">
        <v>14070</v>
      </c>
      <c r="F61" s="1421">
        <v>2.5</v>
      </c>
      <c r="G61" s="525">
        <v>14071</v>
      </c>
      <c r="H61" s="31"/>
    </row>
    <row r="62" spans="1:11" s="16" customFormat="1" ht="11.25" x14ac:dyDescent="0.2">
      <c r="A62" s="971"/>
      <c r="B62" s="971"/>
      <c r="C62" s="531"/>
      <c r="D62" s="533"/>
      <c r="E62" s="83"/>
      <c r="F62" s="83"/>
      <c r="G62" s="83"/>
      <c r="H62" s="31"/>
    </row>
    <row r="63" spans="1:11" s="16" customFormat="1" ht="11.25" x14ac:dyDescent="0.2">
      <c r="A63" s="1992" t="s">
        <v>2591</v>
      </c>
      <c r="B63" s="1992"/>
      <c r="C63" s="2066" t="str">
        <f>CONCATENATE("(", '20.010'!$K$49," + ", '20.010'!$K$104," + ", '20.010'!$K$138," ) du tableau 20.010")</f>
        <v>(I + V + AF ) du tableau 20.010</v>
      </c>
      <c r="D63" s="2067"/>
      <c r="E63" s="1527" t="s">
        <v>2592</v>
      </c>
      <c r="F63" s="1528">
        <v>0</v>
      </c>
      <c r="G63" s="1383"/>
      <c r="H63" s="31"/>
    </row>
    <row r="64" spans="1:11" s="16" customFormat="1" ht="11.25" x14ac:dyDescent="0.2">
      <c r="A64" s="971" t="s">
        <v>297</v>
      </c>
      <c r="B64" s="971"/>
      <c r="C64" s="971"/>
      <c r="D64" s="266"/>
      <c r="E64" s="1530">
        <v>14072</v>
      </c>
      <c r="F64" s="1531"/>
      <c r="G64" s="1530">
        <v>14073</v>
      </c>
      <c r="H64" s="31" t="s">
        <v>165</v>
      </c>
    </row>
    <row r="65" spans="1:14" s="16" customFormat="1" ht="11.25" x14ac:dyDescent="0.2">
      <c r="A65" s="971"/>
      <c r="B65" s="971"/>
      <c r="C65" s="971"/>
      <c r="D65" s="83"/>
      <c r="E65" s="1532"/>
      <c r="F65" s="265"/>
      <c r="G65" s="1532"/>
      <c r="H65" s="31"/>
    </row>
    <row r="66" spans="1:14" s="16" customFormat="1" ht="11.25" x14ac:dyDescent="0.2">
      <c r="A66" s="295" t="s">
        <v>297</v>
      </c>
      <c r="B66" s="971"/>
      <c r="C66" s="971"/>
      <c r="D66" s="83"/>
      <c r="E66" s="308"/>
      <c r="F66" s="265" t="str">
        <f>CONCATENATE($H$41," + ", $H$64)</f>
        <v>A + C</v>
      </c>
      <c r="G66" s="1530">
        <v>14074</v>
      </c>
      <c r="H66" s="31" t="s">
        <v>169</v>
      </c>
    </row>
    <row r="67" spans="1:14" s="16" customFormat="1" ht="11.25" x14ac:dyDescent="0.2">
      <c r="A67" s="971"/>
      <c r="B67" s="971"/>
      <c r="C67" s="971"/>
      <c r="D67" s="83"/>
      <c r="E67" s="308"/>
      <c r="F67" s="265"/>
      <c r="G67" s="308"/>
      <c r="H67" s="31"/>
    </row>
    <row r="68" spans="1:14" x14ac:dyDescent="0.2">
      <c r="A68" s="534" t="s">
        <v>2593</v>
      </c>
      <c r="B68" s="534"/>
      <c r="C68" s="534"/>
      <c r="D68" s="500"/>
      <c r="E68" s="500"/>
      <c r="F68" s="500"/>
      <c r="G68" s="500"/>
      <c r="H68" s="500"/>
      <c r="I68" s="360"/>
      <c r="J68" s="361"/>
      <c r="K68" s="360"/>
      <c r="L68" s="361"/>
      <c r="M68" s="360"/>
    </row>
    <row r="69" spans="1:14" x14ac:dyDescent="0.2">
      <c r="A69" s="535"/>
      <c r="B69" s="536"/>
      <c r="C69" s="536"/>
      <c r="D69" s="500"/>
      <c r="E69" s="500"/>
      <c r="F69" s="500"/>
      <c r="G69" s="500"/>
      <c r="H69" s="500"/>
      <c r="I69" s="360"/>
      <c r="J69" s="361"/>
      <c r="K69" s="360"/>
      <c r="L69" s="361"/>
      <c r="M69" s="360"/>
    </row>
    <row r="70" spans="1:14" x14ac:dyDescent="0.2">
      <c r="A70" s="50" t="s">
        <v>2594</v>
      </c>
      <c r="B70" s="50"/>
      <c r="C70" s="50"/>
      <c r="D70" s="500"/>
      <c r="E70" s="500"/>
      <c r="F70" s="500"/>
      <c r="G70" s="500"/>
      <c r="H70" s="500"/>
      <c r="I70" s="360"/>
      <c r="J70" s="361"/>
      <c r="K70" s="360"/>
      <c r="L70" s="361"/>
      <c r="M70" s="360"/>
    </row>
    <row r="71" spans="1:14" x14ac:dyDescent="0.2">
      <c r="A71" s="1000" t="s">
        <v>2595</v>
      </c>
      <c r="B71" s="31"/>
      <c r="C71" s="31"/>
      <c r="D71" s="31"/>
      <c r="E71" s="31"/>
      <c r="F71" s="31"/>
      <c r="G71" s="31"/>
      <c r="H71" s="31"/>
    </row>
    <row r="72" spans="1:14" x14ac:dyDescent="0.2">
      <c r="A72" s="1000" t="s">
        <v>2596</v>
      </c>
      <c r="B72" s="31"/>
      <c r="C72" s="31"/>
      <c r="D72" s="31"/>
      <c r="E72" s="31"/>
      <c r="F72" s="31"/>
      <c r="G72" s="31"/>
      <c r="H72" s="31"/>
    </row>
    <row r="73" spans="1:14" x14ac:dyDescent="0.2">
      <c r="A73" s="760"/>
      <c r="B73" s="16"/>
      <c r="C73" s="16"/>
      <c r="D73" s="16"/>
      <c r="E73" s="16"/>
      <c r="F73" s="16"/>
      <c r="G73" s="16"/>
      <c r="H73" s="16"/>
    </row>
    <row r="74" spans="1:14" x14ac:dyDescent="0.2">
      <c r="A74" s="370"/>
      <c r="B74" s="365"/>
      <c r="C74" s="365"/>
      <c r="D74" s="407"/>
      <c r="E74" s="407"/>
      <c r="F74" s="393"/>
      <c r="G74" s="398"/>
      <c r="H74" s="398"/>
      <c r="I74" s="360"/>
      <c r="J74" s="405"/>
      <c r="K74" s="406"/>
      <c r="L74" s="405"/>
      <c r="M74" s="407"/>
    </row>
    <row r="75" spans="1:14" ht="15.75" x14ac:dyDescent="0.25">
      <c r="A75" s="410"/>
      <c r="B75" s="411"/>
      <c r="C75" s="411"/>
      <c r="D75" s="412"/>
      <c r="E75" s="412"/>
      <c r="F75" s="413"/>
      <c r="G75" s="414"/>
      <c r="H75" s="414"/>
      <c r="I75" s="415"/>
      <c r="J75" s="416"/>
      <c r="K75" s="412"/>
      <c r="L75" s="416"/>
      <c r="M75" s="412"/>
      <c r="N75" s="13"/>
    </row>
  </sheetData>
  <mergeCells count="31">
    <mergeCell ref="A59:B59"/>
    <mergeCell ref="A60:B60"/>
    <mergeCell ref="A61:B61"/>
    <mergeCell ref="A63:B63"/>
    <mergeCell ref="C63:D63"/>
    <mergeCell ref="A57:B57"/>
    <mergeCell ref="C57:D57"/>
    <mergeCell ref="A50:B50"/>
    <mergeCell ref="C50:D50"/>
    <mergeCell ref="A51:B51"/>
    <mergeCell ref="C51:D51"/>
    <mergeCell ref="A52:B52"/>
    <mergeCell ref="A53:B53"/>
    <mergeCell ref="C53:D53"/>
    <mergeCell ref="A54:B54"/>
    <mergeCell ref="C54:D54"/>
    <mergeCell ref="A55:B55"/>
    <mergeCell ref="C55:D55"/>
    <mergeCell ref="A56:B56"/>
    <mergeCell ref="A24:A26"/>
    <mergeCell ref="A47:B47"/>
    <mergeCell ref="C47:D47"/>
    <mergeCell ref="A48:B48"/>
    <mergeCell ref="A49:B49"/>
    <mergeCell ref="C49:D49"/>
    <mergeCell ref="A21:A23"/>
    <mergeCell ref="A2:C2"/>
    <mergeCell ref="A9:A11"/>
    <mergeCell ref="A12:A14"/>
    <mergeCell ref="A15:A17"/>
    <mergeCell ref="A18:A20"/>
  </mergeCells>
  <hyperlinks>
    <hyperlink ref="A2:C2" location="'Liste tableaux'!A1" display="Retour à la liste des tableaux" xr:uid="{315C47BF-9B6F-4C04-AAB5-79760051AAB9}"/>
  </hyperlinks>
  <pageMargins left="0.7" right="0.7" top="0.75" bottom="0.75" header="0.3" footer="0.3"/>
  <headerFooter>
    <oddHeader>&amp;R&amp;"Calibri"&amp;10&amp;K000000 Protected B - Internal / Protégé B - Interne&amp;1#_x000D_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F226F-845B-431C-BF3F-B5BD979BC030}">
  <sheetPr codeName="Feuil31">
    <tabColor rgb="FFFFFF00"/>
  </sheetPr>
  <dimension ref="A1:L33"/>
  <sheetViews>
    <sheetView showGridLines="0" workbookViewId="0">
      <selection activeCell="T30" sqref="T30"/>
    </sheetView>
  </sheetViews>
  <sheetFormatPr defaultColWidth="9.140625" defaultRowHeight="12.75" x14ac:dyDescent="0.2"/>
  <cols>
    <col min="1" max="1" width="22.570312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9.5703125" style="1" customWidth="1"/>
    <col min="13"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9.5703125" style="1" customWidth="1"/>
    <col min="269"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9.5703125" style="1" customWidth="1"/>
    <col min="525"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9.5703125" style="1" customWidth="1"/>
    <col min="781"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9.5703125" style="1" customWidth="1"/>
    <col min="1037"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9.5703125" style="1" customWidth="1"/>
    <col min="1293"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9.5703125" style="1" customWidth="1"/>
    <col min="1549"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9.5703125" style="1" customWidth="1"/>
    <col min="1805"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9.5703125" style="1" customWidth="1"/>
    <col min="2061"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9.5703125" style="1" customWidth="1"/>
    <col min="2317"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9.5703125" style="1" customWidth="1"/>
    <col min="2573"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9.5703125" style="1" customWidth="1"/>
    <col min="2829"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9.5703125" style="1" customWidth="1"/>
    <col min="3085"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9.5703125" style="1" customWidth="1"/>
    <col min="3341"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9.5703125" style="1" customWidth="1"/>
    <col min="3597"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9.5703125" style="1" customWidth="1"/>
    <col min="3853"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9.5703125" style="1" customWidth="1"/>
    <col min="4109"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9.5703125" style="1" customWidth="1"/>
    <col min="4365"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9.5703125" style="1" customWidth="1"/>
    <col min="4621"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9.5703125" style="1" customWidth="1"/>
    <col min="4877"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9.5703125" style="1" customWidth="1"/>
    <col min="5133"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9.5703125" style="1" customWidth="1"/>
    <col min="5389"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9.5703125" style="1" customWidth="1"/>
    <col min="5645"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9.5703125" style="1" customWidth="1"/>
    <col min="5901"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9.5703125" style="1" customWidth="1"/>
    <col min="6157"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9.5703125" style="1" customWidth="1"/>
    <col min="6413"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9.5703125" style="1" customWidth="1"/>
    <col min="6669"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9.5703125" style="1" customWidth="1"/>
    <col min="6925"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9.5703125" style="1" customWidth="1"/>
    <col min="7181"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9.5703125" style="1" customWidth="1"/>
    <col min="7437"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9.5703125" style="1" customWidth="1"/>
    <col min="7693"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9.5703125" style="1" customWidth="1"/>
    <col min="7949"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9.5703125" style="1" customWidth="1"/>
    <col min="8205"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9.5703125" style="1" customWidth="1"/>
    <col min="8461"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9.5703125" style="1" customWidth="1"/>
    <col min="8717"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9.5703125" style="1" customWidth="1"/>
    <col min="8973"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9.5703125" style="1" customWidth="1"/>
    <col min="9229"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9.5703125" style="1" customWidth="1"/>
    <col min="9485"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9.5703125" style="1" customWidth="1"/>
    <col min="9741"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9.5703125" style="1" customWidth="1"/>
    <col min="9997"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9.5703125" style="1" customWidth="1"/>
    <col min="10253"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9.5703125" style="1" customWidth="1"/>
    <col min="10509"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9.5703125" style="1" customWidth="1"/>
    <col min="10765"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9.5703125" style="1" customWidth="1"/>
    <col min="11021"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9.5703125" style="1" customWidth="1"/>
    <col min="11277"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9.5703125" style="1" customWidth="1"/>
    <col min="11533"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9.5703125" style="1" customWidth="1"/>
    <col min="11789"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9.5703125" style="1" customWidth="1"/>
    <col min="12045"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9.5703125" style="1" customWidth="1"/>
    <col min="12301"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9.5703125" style="1" customWidth="1"/>
    <col min="12557"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9.5703125" style="1" customWidth="1"/>
    <col min="12813"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9.5703125" style="1" customWidth="1"/>
    <col min="13069"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9.5703125" style="1" customWidth="1"/>
    <col min="13325"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9.5703125" style="1" customWidth="1"/>
    <col min="13581"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9.5703125" style="1" customWidth="1"/>
    <col min="13837"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9.5703125" style="1" customWidth="1"/>
    <col min="14093"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9.5703125" style="1" customWidth="1"/>
    <col min="14349"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9.5703125" style="1" customWidth="1"/>
    <col min="14605"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9.5703125" style="1" customWidth="1"/>
    <col min="14861"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9.5703125" style="1" customWidth="1"/>
    <col min="15117"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9.5703125" style="1" customWidth="1"/>
    <col min="15373"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9.5703125" style="1" customWidth="1"/>
    <col min="15629"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9.5703125" style="1" customWidth="1"/>
    <col min="15885"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9.5703125" style="1" customWidth="1"/>
    <col min="16141" max="16384" width="9.140625" style="1"/>
  </cols>
  <sheetData>
    <row r="1" spans="1:12" ht="15.75" x14ac:dyDescent="0.25">
      <c r="A1" s="216" t="s">
        <v>2597</v>
      </c>
      <c r="B1" s="18"/>
      <c r="C1" s="18"/>
      <c r="D1" s="23"/>
      <c r="E1" s="23"/>
      <c r="F1" s="23"/>
      <c r="G1" s="23"/>
      <c r="L1" s="20">
        <v>10</v>
      </c>
    </row>
    <row r="2" spans="1:12" ht="15.75" x14ac:dyDescent="0.25">
      <c r="A2" s="1958" t="s">
        <v>145</v>
      </c>
      <c r="B2" s="1959"/>
      <c r="C2" s="1960"/>
      <c r="D2" s="39"/>
      <c r="E2" s="23"/>
      <c r="F2" s="23"/>
      <c r="G2" s="23"/>
    </row>
    <row r="3" spans="1:12" ht="36" customHeight="1" x14ac:dyDescent="0.2">
      <c r="A3" s="2069" t="s">
        <v>2598</v>
      </c>
      <c r="B3" s="2070"/>
      <c r="C3" s="2070"/>
      <c r="D3" s="2070"/>
      <c r="E3" s="2070"/>
      <c r="F3" s="2070"/>
      <c r="G3" s="2070"/>
      <c r="H3" s="2070"/>
      <c r="I3" s="2070"/>
      <c r="J3" s="2070"/>
      <c r="K3" s="2070"/>
      <c r="L3" s="2070"/>
    </row>
    <row r="4" spans="1:12" x14ac:dyDescent="0.2">
      <c r="A4" s="181" t="s">
        <v>2439</v>
      </c>
      <c r="B4" s="933"/>
      <c r="C4" s="933"/>
      <c r="D4" s="933"/>
      <c r="E4" s="933"/>
      <c r="F4" s="933"/>
      <c r="G4" s="933"/>
      <c r="H4" s="933"/>
      <c r="I4" s="933"/>
      <c r="J4" s="933"/>
      <c r="K4" s="933"/>
      <c r="L4" s="933"/>
    </row>
    <row r="5" spans="1:12" ht="15.75" x14ac:dyDescent="0.25">
      <c r="B5" s="18"/>
      <c r="C5" s="18"/>
      <c r="D5" s="23"/>
      <c r="E5" s="23"/>
      <c r="F5" s="23"/>
      <c r="G5" s="23"/>
    </row>
    <row r="6" spans="1:12" x14ac:dyDescent="0.2">
      <c r="A6" s="330"/>
      <c r="B6" s="2049" t="s">
        <v>2440</v>
      </c>
      <c r="C6" s="1855"/>
      <c r="D6" s="1856"/>
      <c r="E6" s="497"/>
      <c r="F6" s="2049" t="s">
        <v>2441</v>
      </c>
      <c r="G6" s="2050"/>
      <c r="H6" s="2051"/>
      <c r="I6" s="495"/>
      <c r="J6" s="933"/>
      <c r="K6" s="495"/>
      <c r="L6" s="495"/>
    </row>
    <row r="7" spans="1:12" ht="54.75" x14ac:dyDescent="0.2">
      <c r="A7" s="1387" t="s">
        <v>2442</v>
      </c>
      <c r="B7" s="332" t="s">
        <v>2443</v>
      </c>
      <c r="C7" s="332" t="s">
        <v>2444</v>
      </c>
      <c r="D7" s="332" t="s">
        <v>2445</v>
      </c>
      <c r="E7" s="492"/>
      <c r="F7" s="332" t="s">
        <v>2446</v>
      </c>
      <c r="G7" s="332" t="s">
        <v>2447</v>
      </c>
      <c r="H7" s="496" t="s">
        <v>2448</v>
      </c>
      <c r="I7" s="123"/>
      <c r="J7" s="1387" t="s">
        <v>2449</v>
      </c>
      <c r="K7" s="123"/>
      <c r="L7" s="1387" t="s">
        <v>2450</v>
      </c>
    </row>
    <row r="8" spans="1:12" x14ac:dyDescent="0.2">
      <c r="A8" s="229" t="s">
        <v>299</v>
      </c>
      <c r="B8" s="229"/>
      <c r="C8" s="229"/>
      <c r="D8" s="229" t="s">
        <v>300</v>
      </c>
      <c r="E8" s="229"/>
      <c r="F8" s="229" t="s">
        <v>301</v>
      </c>
      <c r="G8" s="229" t="s">
        <v>465</v>
      </c>
      <c r="H8" s="229" t="s">
        <v>466</v>
      </c>
      <c r="I8" s="229"/>
      <c r="J8" s="229" t="s">
        <v>2451</v>
      </c>
      <c r="K8" s="229"/>
      <c r="L8" s="229" t="s">
        <v>2452</v>
      </c>
    </row>
    <row r="9" spans="1:12" x14ac:dyDescent="0.2">
      <c r="A9" s="2055" t="s">
        <v>1874</v>
      </c>
      <c r="B9" s="2055"/>
      <c r="C9" s="2055"/>
      <c r="D9" s="206"/>
      <c r="E9" s="196"/>
      <c r="F9" s="196"/>
      <c r="G9" s="196"/>
      <c r="H9" s="196"/>
      <c r="I9" s="196"/>
      <c r="J9" s="196"/>
      <c r="K9" s="196"/>
      <c r="L9" s="196"/>
    </row>
    <row r="10" spans="1:12" s="13" customFormat="1" x14ac:dyDescent="0.2">
      <c r="A10" s="1421" t="s">
        <v>2599</v>
      </c>
      <c r="B10" s="1533"/>
      <c r="C10" s="537"/>
      <c r="D10" s="346"/>
      <c r="E10" s="417"/>
      <c r="F10" s="346"/>
      <c r="G10" s="346"/>
      <c r="H10" s="346"/>
      <c r="I10" s="347"/>
      <c r="J10" s="348"/>
      <c r="K10" s="347"/>
      <c r="L10" s="348"/>
    </row>
    <row r="11" spans="1:12" s="13" customFormat="1" x14ac:dyDescent="0.2">
      <c r="A11" s="1421" t="s">
        <v>2600</v>
      </c>
      <c r="B11" s="1533"/>
      <c r="C11" s="537"/>
      <c r="D11" s="346"/>
      <c r="E11" s="417"/>
      <c r="F11" s="346"/>
      <c r="G11" s="346"/>
      <c r="H11" s="346"/>
      <c r="I11" s="347"/>
      <c r="J11" s="348"/>
      <c r="K11" s="347"/>
      <c r="L11" s="348"/>
    </row>
    <row r="12" spans="1:12" s="12" customFormat="1" x14ac:dyDescent="0.2">
      <c r="A12" s="1421" t="s">
        <v>2459</v>
      </c>
      <c r="B12" s="1492"/>
      <c r="C12" s="992"/>
      <c r="D12" s="1013"/>
      <c r="E12" s="360"/>
      <c r="F12" s="1013"/>
      <c r="G12" s="1013"/>
      <c r="H12" s="1013"/>
      <c r="I12" s="361"/>
      <c r="J12" s="1014"/>
      <c r="K12" s="361"/>
      <c r="L12" s="1014"/>
    </row>
    <row r="13" spans="1:12" s="12" customFormat="1" x14ac:dyDescent="0.2">
      <c r="A13" s="1421" t="s">
        <v>2460</v>
      </c>
      <c r="B13" s="1492"/>
      <c r="C13" s="992"/>
      <c r="D13" s="1013"/>
      <c r="E13" s="372"/>
      <c r="F13" s="1013"/>
      <c r="G13" s="1013"/>
      <c r="H13" s="1013"/>
      <c r="I13" s="361"/>
      <c r="J13" s="1014"/>
      <c r="K13" s="361"/>
      <c r="L13" s="1014"/>
    </row>
    <row r="14" spans="1:12" x14ac:dyDescent="0.2">
      <c r="A14" s="1494" t="s">
        <v>2466</v>
      </c>
      <c r="B14" s="1495"/>
      <c r="C14" s="993"/>
      <c r="D14" s="986"/>
      <c r="E14" s="375"/>
      <c r="F14" s="1491"/>
      <c r="G14" s="1491"/>
      <c r="H14" s="986"/>
      <c r="I14" s="376"/>
      <c r="J14" s="986"/>
      <c r="K14" s="376"/>
      <c r="L14" s="986"/>
    </row>
    <row r="15" spans="1:12" x14ac:dyDescent="0.2">
      <c r="A15" s="55"/>
      <c r="B15" s="55"/>
      <c r="C15" s="538"/>
      <c r="D15" s="350"/>
      <c r="E15" s="375"/>
      <c r="F15" s="375"/>
      <c r="G15" s="418"/>
      <c r="H15" s="350"/>
      <c r="I15" s="376"/>
      <c r="J15" s="350"/>
      <c r="K15" s="376"/>
      <c r="L15" s="350"/>
    </row>
    <row r="16" spans="1:12" x14ac:dyDescent="0.2">
      <c r="A16" s="88" t="s">
        <v>1875</v>
      </c>
      <c r="B16" s="88"/>
      <c r="C16" s="538"/>
      <c r="D16" s="350"/>
      <c r="E16" s="375"/>
      <c r="F16" s="375"/>
      <c r="G16" s="418"/>
      <c r="H16" s="350"/>
      <c r="I16" s="376"/>
      <c r="J16" s="350"/>
      <c r="K16" s="376"/>
      <c r="L16" s="350"/>
    </row>
    <row r="17" spans="1:12" s="13" customFormat="1" x14ac:dyDescent="0.2">
      <c r="A17" s="1421" t="s">
        <v>2599</v>
      </c>
      <c r="B17" s="993"/>
      <c r="C17" s="537"/>
      <c r="D17" s="346"/>
      <c r="E17" s="417"/>
      <c r="F17" s="346"/>
      <c r="G17" s="346"/>
      <c r="H17" s="346"/>
      <c r="I17" s="347"/>
      <c r="J17" s="348"/>
      <c r="K17" s="347"/>
      <c r="L17" s="348"/>
    </row>
    <row r="18" spans="1:12" s="13" customFormat="1" x14ac:dyDescent="0.2">
      <c r="A18" s="1421" t="s">
        <v>2600</v>
      </c>
      <c r="B18" s="993"/>
      <c r="C18" s="537"/>
      <c r="D18" s="346"/>
      <c r="E18" s="417"/>
      <c r="F18" s="346"/>
      <c r="G18" s="346"/>
      <c r="H18" s="346"/>
      <c r="I18" s="347"/>
      <c r="J18" s="348"/>
      <c r="K18" s="347"/>
      <c r="L18" s="348"/>
    </row>
    <row r="19" spans="1:12" x14ac:dyDescent="0.2">
      <c r="A19" s="1421" t="s">
        <v>2459</v>
      </c>
      <c r="B19" s="992"/>
      <c r="C19" s="992"/>
      <c r="D19" s="987"/>
      <c r="E19" s="350"/>
      <c r="F19" s="987"/>
      <c r="G19" s="987"/>
      <c r="H19" s="987"/>
      <c r="I19" s="349"/>
      <c r="J19" s="986"/>
      <c r="K19" s="349"/>
      <c r="L19" s="986"/>
    </row>
    <row r="20" spans="1:12" x14ac:dyDescent="0.2">
      <c r="A20" s="1421" t="s">
        <v>2460</v>
      </c>
      <c r="B20" s="993"/>
      <c r="C20" s="993"/>
      <c r="D20" s="986"/>
      <c r="E20" s="375"/>
      <c r="F20" s="987"/>
      <c r="G20" s="987"/>
      <c r="H20" s="986"/>
      <c r="I20" s="376"/>
      <c r="J20" s="986"/>
      <c r="K20" s="376"/>
      <c r="L20" s="986"/>
    </row>
    <row r="21" spans="1:12" x14ac:dyDescent="0.2">
      <c r="A21" s="1494" t="s">
        <v>2466</v>
      </c>
      <c r="B21" s="993"/>
      <c r="C21" s="993"/>
      <c r="D21" s="986"/>
      <c r="E21" s="375"/>
      <c r="F21" s="1491"/>
      <c r="G21" s="1491"/>
      <c r="H21" s="986"/>
      <c r="I21" s="376"/>
      <c r="J21" s="986"/>
      <c r="K21" s="376"/>
      <c r="L21" s="986"/>
    </row>
    <row r="22" spans="1:12" x14ac:dyDescent="0.2">
      <c r="A22" s="55"/>
      <c r="B22" s="55"/>
      <c r="C22" s="538"/>
      <c r="D22" s="350"/>
      <c r="E22" s="375"/>
      <c r="F22" s="375"/>
      <c r="G22" s="418"/>
      <c r="H22" s="350"/>
      <c r="I22" s="376"/>
      <c r="J22" s="350"/>
      <c r="K22" s="376"/>
      <c r="L22" s="350"/>
    </row>
    <row r="23" spans="1:12" x14ac:dyDescent="0.2">
      <c r="A23" s="88" t="s">
        <v>1878</v>
      </c>
      <c r="B23" s="88"/>
      <c r="C23" s="538"/>
      <c r="D23" s="350"/>
      <c r="E23" s="375"/>
      <c r="F23" s="375"/>
      <c r="G23" s="418"/>
      <c r="H23" s="350"/>
      <c r="I23" s="376"/>
      <c r="J23" s="350"/>
      <c r="K23" s="376"/>
      <c r="L23" s="350"/>
    </row>
    <row r="24" spans="1:12" s="13" customFormat="1" x14ac:dyDescent="0.2">
      <c r="A24" s="1421" t="s">
        <v>2599</v>
      </c>
      <c r="B24" s="993"/>
      <c r="C24" s="537"/>
      <c r="D24" s="346"/>
      <c r="E24" s="417"/>
      <c r="F24" s="346"/>
      <c r="G24" s="346"/>
      <c r="H24" s="346"/>
      <c r="I24" s="347"/>
      <c r="J24" s="348"/>
      <c r="K24" s="347"/>
      <c r="L24" s="348"/>
    </row>
    <row r="25" spans="1:12" s="13" customFormat="1" x14ac:dyDescent="0.2">
      <c r="A25" s="1421" t="s">
        <v>2600</v>
      </c>
      <c r="B25" s="993"/>
      <c r="C25" s="537"/>
      <c r="D25" s="346"/>
      <c r="E25" s="417"/>
      <c r="F25" s="346"/>
      <c r="G25" s="346"/>
      <c r="H25" s="346"/>
      <c r="I25" s="347"/>
      <c r="J25" s="348"/>
      <c r="K25" s="347"/>
      <c r="L25" s="348"/>
    </row>
    <row r="26" spans="1:12" x14ac:dyDescent="0.2">
      <c r="A26" s="1421" t="s">
        <v>2459</v>
      </c>
      <c r="B26" s="993"/>
      <c r="C26" s="992"/>
      <c r="D26" s="987"/>
      <c r="E26" s="377"/>
      <c r="F26" s="987"/>
      <c r="G26" s="987"/>
      <c r="H26" s="987"/>
      <c r="I26" s="341"/>
      <c r="J26" s="986"/>
      <c r="K26" s="341"/>
      <c r="L26" s="986"/>
    </row>
    <row r="27" spans="1:12" x14ac:dyDescent="0.2">
      <c r="A27" s="1421" t="s">
        <v>2460</v>
      </c>
      <c r="B27" s="993"/>
      <c r="C27" s="992"/>
      <c r="D27" s="987"/>
      <c r="E27" s="377"/>
      <c r="F27" s="987"/>
      <c r="G27" s="987"/>
      <c r="H27" s="987"/>
      <c r="I27" s="341"/>
      <c r="J27" s="986"/>
      <c r="K27" s="341"/>
      <c r="L27" s="986"/>
    </row>
    <row r="28" spans="1:12" x14ac:dyDescent="0.2">
      <c r="A28" s="1494" t="s">
        <v>2466</v>
      </c>
      <c r="B28" s="993"/>
      <c r="C28" s="993"/>
      <c r="D28" s="986"/>
      <c r="E28" s="375"/>
      <c r="F28" s="1491"/>
      <c r="G28" s="1491"/>
      <c r="H28" s="986"/>
      <c r="I28" s="376"/>
      <c r="J28" s="986"/>
      <c r="K28" s="376"/>
      <c r="L28" s="986"/>
    </row>
    <row r="29" spans="1:12" x14ac:dyDescent="0.2">
      <c r="A29" s="55"/>
      <c r="B29" s="55"/>
      <c r="C29" s="82"/>
      <c r="H29" s="356"/>
      <c r="J29" s="160"/>
    </row>
    <row r="30" spans="1:12" x14ac:dyDescent="0.2">
      <c r="A30" s="511" t="s">
        <v>811</v>
      </c>
      <c r="B30" s="55"/>
      <c r="C30" s="993"/>
      <c r="D30" s="986"/>
      <c r="H30" s="356"/>
      <c r="J30" s="1808"/>
      <c r="L30" s="986"/>
    </row>
    <row r="31" spans="1:12" x14ac:dyDescent="0.2">
      <c r="A31" s="55"/>
      <c r="B31" s="55"/>
      <c r="C31" s="82"/>
      <c r="H31" s="356"/>
      <c r="J31" s="160"/>
    </row>
    <row r="32" spans="1:12" x14ac:dyDescent="0.2">
      <c r="A32" s="50" t="s">
        <v>2493</v>
      </c>
      <c r="B32" s="55"/>
      <c r="C32" s="82"/>
      <c r="H32" s="24"/>
      <c r="J32" s="8"/>
    </row>
    <row r="33" spans="1:2" x14ac:dyDescent="0.2">
      <c r="A33" s="26"/>
      <c r="B33" s="26"/>
    </row>
  </sheetData>
  <mergeCells count="5">
    <mergeCell ref="A2:C2"/>
    <mergeCell ref="A3:L3"/>
    <mergeCell ref="B6:D6"/>
    <mergeCell ref="F6:H6"/>
    <mergeCell ref="A9:C9"/>
  </mergeCells>
  <hyperlinks>
    <hyperlink ref="A2:C2" location="'Liste tableaux'!A1" display="Retour à la liste des tableaux" xr:uid="{814DFBCD-724A-4B96-8497-E1DA48A0EC5F}"/>
  </hyperlinks>
  <pageMargins left="0.7" right="0.7" top="0.75" bottom="0.75" header="0.3" footer="0.3"/>
  <headerFooter>
    <oddHeader>&amp;R&amp;"Calibri"&amp;10&amp;K000000 Protected B - Internal / Protégé B - Interne&amp;1#_x000D_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21291-1F85-4483-BBB4-9E2D04872D06}">
  <sheetPr codeName="Feuil32">
    <tabColor rgb="FFFFFF00"/>
  </sheetPr>
  <dimension ref="A1:L38"/>
  <sheetViews>
    <sheetView showGridLines="0" topLeftCell="A3" workbookViewId="0">
      <selection activeCell="T30" sqref="T30"/>
    </sheetView>
  </sheetViews>
  <sheetFormatPr defaultColWidth="9.140625" defaultRowHeight="12.75" x14ac:dyDescent="0.2"/>
  <cols>
    <col min="1" max="1" width="19.8554687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9.5703125" style="1" customWidth="1"/>
    <col min="13"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9.5703125" style="1" customWidth="1"/>
    <col min="269"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9.5703125" style="1" customWidth="1"/>
    <col min="525"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9.5703125" style="1" customWidth="1"/>
    <col min="781"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9.5703125" style="1" customWidth="1"/>
    <col min="1037"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9.5703125" style="1" customWidth="1"/>
    <col min="1293"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9.5703125" style="1" customWidth="1"/>
    <col min="1549"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9.5703125" style="1" customWidth="1"/>
    <col min="1805"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9.5703125" style="1" customWidth="1"/>
    <col min="2061"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9.5703125" style="1" customWidth="1"/>
    <col min="2317"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9.5703125" style="1" customWidth="1"/>
    <col min="2573"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9.5703125" style="1" customWidth="1"/>
    <col min="2829"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9.5703125" style="1" customWidth="1"/>
    <col min="3085"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9.5703125" style="1" customWidth="1"/>
    <col min="3341"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9.5703125" style="1" customWidth="1"/>
    <col min="3597"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9.5703125" style="1" customWidth="1"/>
    <col min="3853"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9.5703125" style="1" customWidth="1"/>
    <col min="4109"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9.5703125" style="1" customWidth="1"/>
    <col min="4365"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9.5703125" style="1" customWidth="1"/>
    <col min="4621"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9.5703125" style="1" customWidth="1"/>
    <col min="4877"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9.5703125" style="1" customWidth="1"/>
    <col min="5133"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9.5703125" style="1" customWidth="1"/>
    <col min="5389"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9.5703125" style="1" customWidth="1"/>
    <col min="5645"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9.5703125" style="1" customWidth="1"/>
    <col min="5901"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9.5703125" style="1" customWidth="1"/>
    <col min="6157"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9.5703125" style="1" customWidth="1"/>
    <col min="6413"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9.5703125" style="1" customWidth="1"/>
    <col min="6669"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9.5703125" style="1" customWidth="1"/>
    <col min="6925"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9.5703125" style="1" customWidth="1"/>
    <col min="7181"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9.5703125" style="1" customWidth="1"/>
    <col min="7437"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9.5703125" style="1" customWidth="1"/>
    <col min="7693"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9.5703125" style="1" customWidth="1"/>
    <col min="7949"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9.5703125" style="1" customWidth="1"/>
    <col min="8205"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9.5703125" style="1" customWidth="1"/>
    <col min="8461"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9.5703125" style="1" customWidth="1"/>
    <col min="8717"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9.5703125" style="1" customWidth="1"/>
    <col min="8973"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9.5703125" style="1" customWidth="1"/>
    <col min="9229"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9.5703125" style="1" customWidth="1"/>
    <col min="9485"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9.5703125" style="1" customWidth="1"/>
    <col min="9741"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9.5703125" style="1" customWidth="1"/>
    <col min="9997"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9.5703125" style="1" customWidth="1"/>
    <col min="10253"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9.5703125" style="1" customWidth="1"/>
    <col min="10509"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9.5703125" style="1" customWidth="1"/>
    <col min="10765"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9.5703125" style="1" customWidth="1"/>
    <col min="11021"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9.5703125" style="1" customWidth="1"/>
    <col min="11277"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9.5703125" style="1" customWidth="1"/>
    <col min="11533"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9.5703125" style="1" customWidth="1"/>
    <col min="11789"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9.5703125" style="1" customWidth="1"/>
    <col min="12045"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9.5703125" style="1" customWidth="1"/>
    <col min="12301"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9.5703125" style="1" customWidth="1"/>
    <col min="12557"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9.5703125" style="1" customWidth="1"/>
    <col min="12813"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9.5703125" style="1" customWidth="1"/>
    <col min="13069"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9.5703125" style="1" customWidth="1"/>
    <col min="13325"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9.5703125" style="1" customWidth="1"/>
    <col min="13581"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9.5703125" style="1" customWidth="1"/>
    <col min="13837"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9.5703125" style="1" customWidth="1"/>
    <col min="14093"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9.5703125" style="1" customWidth="1"/>
    <col min="14349"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9.5703125" style="1" customWidth="1"/>
    <col min="14605"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9.5703125" style="1" customWidth="1"/>
    <col min="14861"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9.5703125" style="1" customWidth="1"/>
    <col min="15117"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9.5703125" style="1" customWidth="1"/>
    <col min="15373"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9.5703125" style="1" customWidth="1"/>
    <col min="15629"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9.5703125" style="1" customWidth="1"/>
    <col min="15885"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9.5703125" style="1" customWidth="1"/>
    <col min="16141" max="16384" width="9.140625" style="1"/>
  </cols>
  <sheetData>
    <row r="1" spans="1:12" ht="15.75" x14ac:dyDescent="0.25">
      <c r="A1" s="216" t="s">
        <v>2601</v>
      </c>
      <c r="B1" s="18"/>
      <c r="C1" s="18"/>
      <c r="D1" s="23"/>
      <c r="E1" s="23"/>
      <c r="F1" s="23"/>
      <c r="G1" s="23"/>
      <c r="L1" s="20">
        <v>10</v>
      </c>
    </row>
    <row r="2" spans="1:12" ht="15.75" x14ac:dyDescent="0.25">
      <c r="A2" s="1958" t="s">
        <v>145</v>
      </c>
      <c r="B2" s="1959"/>
      <c r="C2" s="1960"/>
      <c r="D2" s="39"/>
      <c r="E2" s="23"/>
      <c r="F2" s="23"/>
      <c r="G2" s="23"/>
    </row>
    <row r="3" spans="1:12" ht="33.75" customHeight="1" x14ac:dyDescent="0.2">
      <c r="A3" s="2069" t="s">
        <v>2602</v>
      </c>
      <c r="B3" s="2071"/>
      <c r="C3" s="2071"/>
      <c r="D3" s="2071"/>
      <c r="E3" s="2071"/>
      <c r="F3" s="2071"/>
      <c r="G3" s="2071"/>
      <c r="H3" s="2071"/>
      <c r="I3" s="2071"/>
      <c r="J3" s="2071"/>
      <c r="K3" s="2071"/>
      <c r="L3" s="2071"/>
    </row>
    <row r="4" spans="1:12" x14ac:dyDescent="0.2">
      <c r="A4" s="181" t="s">
        <v>2439</v>
      </c>
      <c r="B4" s="979"/>
      <c r="C4" s="979"/>
      <c r="D4" s="979"/>
      <c r="E4" s="979"/>
      <c r="F4" s="979"/>
      <c r="G4" s="979"/>
      <c r="H4" s="979"/>
      <c r="I4" s="979"/>
      <c r="J4" s="979"/>
      <c r="K4" s="979"/>
      <c r="L4" s="979"/>
    </row>
    <row r="5" spans="1:12" ht="15.75" x14ac:dyDescent="0.25">
      <c r="A5" s="82"/>
      <c r="B5" s="216"/>
      <c r="C5" s="216"/>
      <c r="D5" s="88"/>
      <c r="E5" s="88"/>
      <c r="F5" s="88"/>
      <c r="G5" s="88"/>
      <c r="H5" s="82"/>
      <c r="I5" s="82"/>
      <c r="J5" s="82"/>
      <c r="K5" s="82"/>
      <c r="L5" s="82"/>
    </row>
    <row r="6" spans="1:12" x14ac:dyDescent="0.2">
      <c r="A6" s="330"/>
      <c r="B6" s="2049" t="s">
        <v>2440</v>
      </c>
      <c r="C6" s="1855"/>
      <c r="D6" s="1856"/>
      <c r="E6" s="497"/>
      <c r="F6" s="2049" t="s">
        <v>2441</v>
      </c>
      <c r="G6" s="2050"/>
      <c r="H6" s="2051"/>
      <c r="I6" s="495"/>
      <c r="J6" s="933"/>
      <c r="K6" s="495"/>
      <c r="L6" s="495"/>
    </row>
    <row r="7" spans="1:12" ht="54.75" x14ac:dyDescent="0.2">
      <c r="A7" s="1387" t="s">
        <v>2442</v>
      </c>
      <c r="B7" s="332" t="s">
        <v>2443</v>
      </c>
      <c r="C7" s="332" t="s">
        <v>2444</v>
      </c>
      <c r="D7" s="332" t="s">
        <v>2445</v>
      </c>
      <c r="E7" s="492"/>
      <c r="F7" s="332" t="s">
        <v>2446</v>
      </c>
      <c r="G7" s="332" t="s">
        <v>2447</v>
      </c>
      <c r="H7" s="496" t="s">
        <v>2448</v>
      </c>
      <c r="I7" s="123"/>
      <c r="J7" s="1387" t="s">
        <v>2449</v>
      </c>
      <c r="K7" s="123"/>
      <c r="L7" s="1387" t="s">
        <v>2450</v>
      </c>
    </row>
    <row r="8" spans="1:12" x14ac:dyDescent="0.2">
      <c r="A8" s="229" t="s">
        <v>299</v>
      </c>
      <c r="B8" s="229"/>
      <c r="C8" s="229"/>
      <c r="D8" s="229" t="s">
        <v>300</v>
      </c>
      <c r="E8" s="229"/>
      <c r="F8" s="229" t="s">
        <v>301</v>
      </c>
      <c r="G8" s="229" t="s">
        <v>465</v>
      </c>
      <c r="H8" s="229" t="s">
        <v>466</v>
      </c>
      <c r="I8" s="229"/>
      <c r="J8" s="229" t="s">
        <v>2451</v>
      </c>
      <c r="K8" s="229"/>
      <c r="L8" s="229" t="s">
        <v>2452</v>
      </c>
    </row>
    <row r="9" spans="1:12" x14ac:dyDescent="0.2">
      <c r="A9" s="2055" t="s">
        <v>1874</v>
      </c>
      <c r="B9" s="2055"/>
      <c r="C9" s="2055"/>
      <c r="D9" s="206"/>
      <c r="E9" s="196"/>
      <c r="F9" s="196"/>
      <c r="G9" s="196"/>
      <c r="H9" s="196"/>
      <c r="I9" s="196"/>
      <c r="J9" s="196"/>
      <c r="K9" s="196"/>
      <c r="L9" s="196"/>
    </row>
    <row r="10" spans="1:12" x14ac:dyDescent="0.2">
      <c r="A10" s="1421" t="s">
        <v>2603</v>
      </c>
      <c r="B10" s="1492"/>
      <c r="C10" s="992"/>
      <c r="D10" s="1013"/>
      <c r="E10" s="372"/>
      <c r="F10" s="1013"/>
      <c r="G10" s="1013"/>
      <c r="H10" s="1013"/>
      <c r="I10" s="361"/>
      <c r="J10" s="1014"/>
      <c r="K10" s="361"/>
      <c r="L10" s="1014"/>
    </row>
    <row r="11" spans="1:12" x14ac:dyDescent="0.2">
      <c r="A11" s="1421" t="s">
        <v>2600</v>
      </c>
      <c r="B11" s="1492"/>
      <c r="C11" s="992"/>
      <c r="D11" s="1013"/>
      <c r="E11" s="372"/>
      <c r="F11" s="1013"/>
      <c r="G11" s="1013"/>
      <c r="H11" s="1013"/>
      <c r="I11" s="361"/>
      <c r="J11" s="1014"/>
      <c r="K11" s="361"/>
      <c r="L11" s="1014"/>
    </row>
    <row r="12" spans="1:12" x14ac:dyDescent="0.2">
      <c r="A12" s="1421" t="s">
        <v>2604</v>
      </c>
      <c r="B12" s="1492"/>
      <c r="C12" s="992"/>
      <c r="D12" s="987"/>
      <c r="E12" s="345"/>
      <c r="F12" s="987"/>
      <c r="G12" s="987"/>
      <c r="H12" s="987"/>
      <c r="I12" s="349"/>
      <c r="J12" s="986"/>
      <c r="K12" s="349"/>
      <c r="L12" s="986"/>
    </row>
    <row r="13" spans="1:12" x14ac:dyDescent="0.2">
      <c r="A13" s="1421" t="s">
        <v>2459</v>
      </c>
      <c r="B13" s="1492"/>
      <c r="C13" s="992"/>
      <c r="D13" s="987"/>
      <c r="E13" s="340"/>
      <c r="F13" s="987"/>
      <c r="G13" s="987"/>
      <c r="H13" s="987"/>
      <c r="I13" s="341"/>
      <c r="J13" s="986"/>
      <c r="K13" s="341"/>
      <c r="L13" s="986"/>
    </row>
    <row r="14" spans="1:12" x14ac:dyDescent="0.2">
      <c r="A14" s="1421" t="s">
        <v>2460</v>
      </c>
      <c r="B14" s="1492"/>
      <c r="C14" s="992"/>
      <c r="D14" s="987"/>
      <c r="E14" s="377"/>
      <c r="F14" s="987"/>
      <c r="G14" s="987"/>
      <c r="H14" s="987"/>
      <c r="I14" s="341"/>
      <c r="J14" s="986"/>
      <c r="K14" s="341"/>
      <c r="L14" s="986"/>
    </row>
    <row r="15" spans="1:12" x14ac:dyDescent="0.2">
      <c r="A15" s="1494" t="s">
        <v>2466</v>
      </c>
      <c r="B15" s="1495"/>
      <c r="C15" s="993"/>
      <c r="D15" s="986"/>
      <c r="E15" s="375"/>
      <c r="F15" s="1491"/>
      <c r="G15" s="1491"/>
      <c r="H15" s="986"/>
      <c r="I15" s="376"/>
      <c r="J15" s="986"/>
      <c r="K15" s="376"/>
      <c r="L15" s="986"/>
    </row>
    <row r="16" spans="1:12" x14ac:dyDescent="0.2">
      <c r="A16" s="55"/>
      <c r="B16" s="55"/>
      <c r="C16" s="538"/>
      <c r="D16" s="350"/>
      <c r="E16" s="375"/>
      <c r="F16" s="375"/>
      <c r="G16" s="418"/>
      <c r="H16" s="350"/>
      <c r="I16" s="376"/>
      <c r="J16" s="350"/>
      <c r="K16" s="376"/>
      <c r="L16" s="350"/>
    </row>
    <row r="17" spans="1:12" x14ac:dyDescent="0.2">
      <c r="A17" s="88" t="s">
        <v>1875</v>
      </c>
      <c r="B17" s="88"/>
      <c r="C17" s="538"/>
      <c r="D17" s="350"/>
      <c r="E17" s="375"/>
      <c r="F17" s="375"/>
      <c r="G17" s="418"/>
      <c r="H17" s="350"/>
      <c r="I17" s="376"/>
      <c r="J17" s="350"/>
      <c r="K17" s="376"/>
      <c r="L17" s="350"/>
    </row>
    <row r="18" spans="1:12" x14ac:dyDescent="0.2">
      <c r="A18" s="1421" t="s">
        <v>2603</v>
      </c>
      <c r="B18" s="1421"/>
      <c r="C18" s="992"/>
      <c r="D18" s="1013"/>
      <c r="E18" s="372"/>
      <c r="F18" s="1013"/>
      <c r="G18" s="1013"/>
      <c r="H18" s="1013"/>
      <c r="I18" s="361"/>
      <c r="J18" s="1014"/>
      <c r="K18" s="361"/>
      <c r="L18" s="1014"/>
    </row>
    <row r="19" spans="1:12" x14ac:dyDescent="0.2">
      <c r="A19" s="1421" t="s">
        <v>2600</v>
      </c>
      <c r="B19" s="1421"/>
      <c r="C19" s="992"/>
      <c r="D19" s="1013"/>
      <c r="E19" s="372"/>
      <c r="F19" s="1013"/>
      <c r="G19" s="1013"/>
      <c r="H19" s="1013"/>
      <c r="I19" s="361"/>
      <c r="J19" s="1014"/>
      <c r="K19" s="361"/>
      <c r="L19" s="1014"/>
    </row>
    <row r="20" spans="1:12" x14ac:dyDescent="0.2">
      <c r="A20" s="1421" t="s">
        <v>2604</v>
      </c>
      <c r="B20" s="992"/>
      <c r="C20" s="992"/>
      <c r="D20" s="987"/>
      <c r="E20" s="345"/>
      <c r="F20" s="987"/>
      <c r="G20" s="987"/>
      <c r="H20" s="987"/>
      <c r="I20" s="349"/>
      <c r="J20" s="986"/>
      <c r="K20" s="349"/>
      <c r="L20" s="986"/>
    </row>
    <row r="21" spans="1:12" x14ac:dyDescent="0.2">
      <c r="A21" s="1421" t="s">
        <v>2459</v>
      </c>
      <c r="B21" s="1421"/>
      <c r="C21" s="992"/>
      <c r="D21" s="987"/>
      <c r="E21" s="340"/>
      <c r="F21" s="987"/>
      <c r="G21" s="987"/>
      <c r="H21" s="987"/>
      <c r="I21" s="341"/>
      <c r="J21" s="986"/>
      <c r="K21" s="341"/>
      <c r="L21" s="986"/>
    </row>
    <row r="22" spans="1:12" x14ac:dyDescent="0.2">
      <c r="A22" s="1421" t="s">
        <v>2460</v>
      </c>
      <c r="B22" s="1421"/>
      <c r="C22" s="992"/>
      <c r="D22" s="987"/>
      <c r="E22" s="377"/>
      <c r="F22" s="987"/>
      <c r="G22" s="987"/>
      <c r="H22" s="987"/>
      <c r="I22" s="341"/>
      <c r="J22" s="986"/>
      <c r="K22" s="341"/>
      <c r="L22" s="986"/>
    </row>
    <row r="23" spans="1:12" x14ac:dyDescent="0.2">
      <c r="A23" s="1494" t="s">
        <v>2466</v>
      </c>
      <c r="B23" s="993"/>
      <c r="C23" s="993"/>
      <c r="D23" s="986"/>
      <c r="E23" s="375"/>
      <c r="F23" s="1491"/>
      <c r="G23" s="1491"/>
      <c r="H23" s="986"/>
      <c r="I23" s="376"/>
      <c r="J23" s="986"/>
      <c r="K23" s="376"/>
      <c r="L23" s="986"/>
    </row>
    <row r="24" spans="1:12" x14ac:dyDescent="0.2">
      <c r="A24" s="55"/>
      <c r="B24" s="55"/>
      <c r="C24" s="538"/>
      <c r="D24" s="350"/>
      <c r="E24" s="375"/>
      <c r="F24" s="375"/>
      <c r="G24" s="418"/>
      <c r="H24" s="350"/>
      <c r="I24" s="376"/>
      <c r="J24" s="350"/>
      <c r="K24" s="376"/>
      <c r="L24" s="350"/>
    </row>
    <row r="25" spans="1:12" x14ac:dyDescent="0.2">
      <c r="A25" s="55"/>
      <c r="B25" s="55"/>
      <c r="C25" s="538"/>
      <c r="D25" s="350"/>
      <c r="E25" s="375"/>
      <c r="F25" s="375"/>
      <c r="G25" s="418"/>
      <c r="H25" s="350"/>
      <c r="I25" s="376"/>
      <c r="J25" s="350"/>
      <c r="K25" s="376"/>
      <c r="L25" s="350"/>
    </row>
    <row r="26" spans="1:12" s="12" customFormat="1" x14ac:dyDescent="0.2">
      <c r="A26" s="88" t="s">
        <v>1878</v>
      </c>
      <c r="B26" s="88"/>
      <c r="C26" s="538"/>
      <c r="D26" s="419"/>
      <c r="E26" s="378"/>
      <c r="F26" s="378"/>
      <c r="G26" s="420"/>
      <c r="H26" s="419"/>
      <c r="I26" s="379"/>
      <c r="J26" s="419"/>
      <c r="K26" s="379"/>
      <c r="L26" s="419"/>
    </row>
    <row r="27" spans="1:12" x14ac:dyDescent="0.2">
      <c r="A27" s="1421" t="s">
        <v>2603</v>
      </c>
      <c r="B27" s="1421"/>
      <c r="C27" s="992"/>
      <c r="D27" s="1013"/>
      <c r="E27" s="372"/>
      <c r="F27" s="1013"/>
      <c r="G27" s="1013"/>
      <c r="H27" s="1013"/>
      <c r="I27" s="361"/>
      <c r="J27" s="1014"/>
      <c r="K27" s="361"/>
      <c r="L27" s="1014"/>
    </row>
    <row r="28" spans="1:12" s="12" customFormat="1" x14ac:dyDescent="0.2">
      <c r="A28" s="1421" t="s">
        <v>2600</v>
      </c>
      <c r="B28" s="1421"/>
      <c r="C28" s="992"/>
      <c r="D28" s="1013"/>
      <c r="E28" s="372"/>
      <c r="F28" s="1013"/>
      <c r="G28" s="1013"/>
      <c r="H28" s="1013"/>
      <c r="I28" s="361"/>
      <c r="J28" s="1014"/>
      <c r="K28" s="361"/>
      <c r="L28" s="1014"/>
    </row>
    <row r="29" spans="1:12" s="12" customFormat="1" x14ac:dyDescent="0.2">
      <c r="A29" s="1421" t="s">
        <v>2604</v>
      </c>
      <c r="B29" s="992"/>
      <c r="C29" s="992"/>
      <c r="D29" s="1013"/>
      <c r="E29" s="421"/>
      <c r="F29" s="1013"/>
      <c r="G29" s="1013"/>
      <c r="H29" s="1013"/>
      <c r="I29" s="422"/>
      <c r="J29" s="1014"/>
      <c r="K29" s="422"/>
      <c r="L29" s="1014"/>
    </row>
    <row r="30" spans="1:12" s="12" customFormat="1" x14ac:dyDescent="0.2">
      <c r="A30" s="1421" t="s">
        <v>2459</v>
      </c>
      <c r="B30" s="1421"/>
      <c r="C30" s="992"/>
      <c r="D30" s="1013"/>
      <c r="E30" s="360"/>
      <c r="F30" s="1013"/>
      <c r="G30" s="1013"/>
      <c r="H30" s="1013"/>
      <c r="I30" s="361"/>
      <c r="J30" s="1014"/>
      <c r="K30" s="361"/>
      <c r="L30" s="1014"/>
    </row>
    <row r="31" spans="1:12" s="12" customFormat="1" x14ac:dyDescent="0.2">
      <c r="A31" s="1421" t="s">
        <v>2460</v>
      </c>
      <c r="B31" s="1421"/>
      <c r="C31" s="992"/>
      <c r="D31" s="1013"/>
      <c r="E31" s="372"/>
      <c r="F31" s="1013"/>
      <c r="G31" s="1013"/>
      <c r="H31" s="1013"/>
      <c r="I31" s="361"/>
      <c r="J31" s="1014"/>
      <c r="K31" s="361"/>
      <c r="L31" s="1014"/>
    </row>
    <row r="32" spans="1:12" s="12" customFormat="1" x14ac:dyDescent="0.2">
      <c r="A32" s="1494" t="s">
        <v>2466</v>
      </c>
      <c r="B32" s="993"/>
      <c r="C32" s="993"/>
      <c r="D32" s="1014"/>
      <c r="E32" s="378"/>
      <c r="F32" s="1491"/>
      <c r="G32" s="1491"/>
      <c r="H32" s="1014"/>
      <c r="I32" s="379"/>
      <c r="J32" s="1014"/>
      <c r="K32" s="379"/>
      <c r="L32" s="1014"/>
    </row>
    <row r="33" spans="1:12" s="12" customFormat="1" x14ac:dyDescent="0.2">
      <c r="A33" s="55"/>
      <c r="B33" s="55"/>
      <c r="C33" s="82"/>
      <c r="H33" s="371"/>
      <c r="J33" s="423"/>
    </row>
    <row r="34" spans="1:12" s="12" customFormat="1" x14ac:dyDescent="0.2">
      <c r="A34" s="511" t="s">
        <v>811</v>
      </c>
      <c r="B34" s="55"/>
      <c r="C34" s="993"/>
      <c r="D34" s="1014"/>
      <c r="H34" s="371"/>
      <c r="J34" s="1808"/>
      <c r="L34" s="1014"/>
    </row>
    <row r="35" spans="1:12" s="12" customFormat="1" x14ac:dyDescent="0.2">
      <c r="A35" s="55"/>
      <c r="B35" s="55"/>
      <c r="C35" s="82"/>
      <c r="H35" s="371"/>
      <c r="J35" s="423"/>
    </row>
    <row r="36" spans="1:12" s="12" customFormat="1" x14ac:dyDescent="0.2">
      <c r="A36" s="50" t="s">
        <v>2493</v>
      </c>
      <c r="B36" s="55"/>
      <c r="C36" s="82"/>
      <c r="H36" s="29"/>
      <c r="J36" s="16"/>
    </row>
    <row r="37" spans="1:12" s="12" customFormat="1" x14ac:dyDescent="0.2">
      <c r="A37" s="36"/>
      <c r="B37" s="36"/>
    </row>
    <row r="38" spans="1:12" s="12" customFormat="1" x14ac:dyDescent="0.2"/>
  </sheetData>
  <mergeCells count="5">
    <mergeCell ref="A2:C2"/>
    <mergeCell ref="A3:L3"/>
    <mergeCell ref="B6:D6"/>
    <mergeCell ref="F6:H6"/>
    <mergeCell ref="A9:C9"/>
  </mergeCells>
  <hyperlinks>
    <hyperlink ref="A2:C2" location="'Liste tableaux'!A1" display="Retour à la liste des tableaux" xr:uid="{ACD28504-1E75-4DC7-A9A2-055C1F6D8AC2}"/>
  </hyperlinks>
  <pageMargins left="0.7" right="0.7" top="0.75" bottom="0.75" header="0.3" footer="0.3"/>
  <headerFooter>
    <oddHeader>&amp;R&amp;"Calibri"&amp;10&amp;K000000 Protected B - Internal / Protégé B - Interne&amp;1#_x000D_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5BB98-3BC4-4FFB-B185-069113474476}">
  <sheetPr codeName="Feuil33">
    <tabColor rgb="FFFFFF00"/>
  </sheetPr>
  <dimension ref="A1:L32"/>
  <sheetViews>
    <sheetView showGridLines="0" workbookViewId="0">
      <selection activeCell="T30" sqref="T30"/>
    </sheetView>
  </sheetViews>
  <sheetFormatPr defaultColWidth="9.140625" defaultRowHeight="15" x14ac:dyDescent="0.25"/>
  <cols>
    <col min="1" max="1" width="22.140625" customWidth="1"/>
    <col min="3" max="3" width="13" customWidth="1"/>
    <col min="4" max="4" width="11.5703125" customWidth="1"/>
    <col min="6" max="6" width="13.140625" customWidth="1"/>
    <col min="10" max="10" width="14.140625" customWidth="1"/>
    <col min="11" max="11" width="2.85546875" customWidth="1"/>
  </cols>
  <sheetData>
    <row r="1" spans="1:12" ht="15.75" x14ac:dyDescent="0.25">
      <c r="A1" s="216" t="s">
        <v>2605</v>
      </c>
      <c r="B1" s="18"/>
      <c r="C1" s="18"/>
      <c r="D1" s="23"/>
      <c r="E1" s="23"/>
      <c r="F1" s="23"/>
      <c r="G1" s="23"/>
      <c r="L1" s="20">
        <v>10</v>
      </c>
    </row>
    <row r="2" spans="1:12" ht="15.75" x14ac:dyDescent="0.25">
      <c r="A2" s="1958" t="s">
        <v>145</v>
      </c>
      <c r="B2" s="1959"/>
      <c r="C2" s="1960"/>
      <c r="D2" s="39"/>
      <c r="E2" s="23"/>
      <c r="F2" s="23"/>
      <c r="G2" s="23"/>
    </row>
    <row r="3" spans="1:12" ht="37.35" customHeight="1" x14ac:dyDescent="0.25">
      <c r="A3" s="2069" t="s">
        <v>2606</v>
      </c>
      <c r="B3" s="2043"/>
      <c r="C3" s="2043"/>
      <c r="D3" s="2043"/>
      <c r="E3" s="2043"/>
      <c r="F3" s="2043"/>
      <c r="G3" s="2043"/>
      <c r="H3" s="2043"/>
      <c r="I3" s="2043"/>
      <c r="J3" s="2043"/>
      <c r="K3" s="2043"/>
      <c r="L3" s="891"/>
    </row>
    <row r="4" spans="1:12" ht="12" customHeight="1" x14ac:dyDescent="0.25">
      <c r="A4" s="181" t="s">
        <v>2439</v>
      </c>
      <c r="B4" s="979"/>
      <c r="C4" s="979"/>
      <c r="D4" s="979"/>
      <c r="E4" s="979"/>
      <c r="F4" s="979"/>
      <c r="G4" s="979"/>
      <c r="H4" s="979"/>
      <c r="I4" s="979"/>
      <c r="J4" s="979"/>
      <c r="K4" s="979"/>
      <c r="L4" s="979"/>
    </row>
    <row r="5" spans="1:12" ht="15.75" x14ac:dyDescent="0.25">
      <c r="A5" s="803"/>
      <c r="B5" s="216"/>
      <c r="C5" s="216"/>
      <c r="D5" s="88"/>
      <c r="E5" s="88"/>
      <c r="F5" s="88"/>
      <c r="G5" s="88"/>
      <c r="H5" s="803"/>
      <c r="I5" s="803"/>
      <c r="J5" s="803"/>
      <c r="K5" s="803"/>
      <c r="L5" s="803"/>
    </row>
    <row r="6" spans="1:12" x14ac:dyDescent="0.25">
      <c r="A6" s="330"/>
      <c r="B6" s="1854" t="s">
        <v>2440</v>
      </c>
      <c r="C6" s="2072"/>
      <c r="D6" s="2073"/>
      <c r="E6" s="497"/>
      <c r="F6" s="1854" t="s">
        <v>2441</v>
      </c>
      <c r="G6" s="2072"/>
      <c r="H6" s="2073"/>
      <c r="I6" s="495"/>
      <c r="J6" s="933"/>
      <c r="K6" s="495"/>
      <c r="L6" s="495"/>
    </row>
    <row r="7" spans="1:12" ht="46.5" x14ac:dyDescent="0.25">
      <c r="A7" s="1387" t="s">
        <v>2442</v>
      </c>
      <c r="B7" s="332" t="s">
        <v>2443</v>
      </c>
      <c r="C7" s="332" t="s">
        <v>2444</v>
      </c>
      <c r="D7" s="332" t="s">
        <v>2445</v>
      </c>
      <c r="E7" s="492"/>
      <c r="F7" s="332" t="s">
        <v>2446</v>
      </c>
      <c r="G7" s="332" t="s">
        <v>2447</v>
      </c>
      <c r="H7" s="496" t="s">
        <v>2448</v>
      </c>
      <c r="I7" s="123"/>
      <c r="J7" s="1387" t="s">
        <v>2449</v>
      </c>
      <c r="K7" s="123"/>
      <c r="L7" s="1387" t="s">
        <v>2450</v>
      </c>
    </row>
    <row r="8" spans="1:12" x14ac:dyDescent="0.25">
      <c r="A8" s="229" t="s">
        <v>299</v>
      </c>
      <c r="B8" s="229"/>
      <c r="C8" s="229"/>
      <c r="D8" s="229" t="s">
        <v>300</v>
      </c>
      <c r="E8" s="229"/>
      <c r="F8" s="229" t="s">
        <v>301</v>
      </c>
      <c r="G8" s="229" t="s">
        <v>465</v>
      </c>
      <c r="H8" s="229" t="s">
        <v>466</v>
      </c>
      <c r="I8" s="229"/>
      <c r="J8" s="229" t="s">
        <v>2451</v>
      </c>
      <c r="K8" s="229"/>
      <c r="L8" s="229" t="s">
        <v>2452</v>
      </c>
    </row>
    <row r="9" spans="1:12" ht="26.25" x14ac:dyDescent="0.25">
      <c r="A9" s="975" t="s">
        <v>1874</v>
      </c>
      <c r="B9" s="424"/>
      <c r="C9" s="424"/>
      <c r="D9" s="206"/>
      <c r="E9" s="196"/>
      <c r="F9" s="196"/>
      <c r="G9" s="196"/>
      <c r="H9" s="196"/>
      <c r="I9" s="196"/>
      <c r="J9" s="196"/>
      <c r="K9" s="196"/>
      <c r="L9" s="196"/>
    </row>
    <row r="10" spans="1:12" x14ac:dyDescent="0.25">
      <c r="A10" s="1421" t="s">
        <v>2607</v>
      </c>
      <c r="B10" s="1534"/>
      <c r="C10" s="1013"/>
      <c r="D10" s="1013"/>
      <c r="E10" s="345"/>
      <c r="F10" s="987"/>
      <c r="G10" s="987"/>
      <c r="H10" s="987"/>
      <c r="I10" s="349"/>
      <c r="J10" s="986"/>
      <c r="K10" s="349"/>
      <c r="L10" s="986"/>
    </row>
    <row r="11" spans="1:12" x14ac:dyDescent="0.25">
      <c r="A11" s="1421" t="s">
        <v>2459</v>
      </c>
      <c r="B11" s="1534"/>
      <c r="C11" s="1013"/>
      <c r="D11" s="1013"/>
      <c r="E11" s="340"/>
      <c r="F11" s="987"/>
      <c r="G11" s="987"/>
      <c r="H11" s="987"/>
      <c r="I11" s="341"/>
      <c r="J11" s="986"/>
      <c r="K11" s="341"/>
      <c r="L11" s="986"/>
    </row>
    <row r="12" spans="1:12" x14ac:dyDescent="0.25">
      <c r="A12" s="1421" t="s">
        <v>2460</v>
      </c>
      <c r="B12" s="1534"/>
      <c r="C12" s="1013"/>
      <c r="D12" s="1013"/>
      <c r="E12" s="377"/>
      <c r="F12" s="987"/>
      <c r="G12" s="987"/>
      <c r="H12" s="987"/>
      <c r="I12" s="341"/>
      <c r="J12" s="986"/>
      <c r="K12" s="341"/>
      <c r="L12" s="986"/>
    </row>
    <row r="13" spans="1:12" x14ac:dyDescent="0.25">
      <c r="A13" s="1494" t="s">
        <v>2466</v>
      </c>
      <c r="B13" s="1535"/>
      <c r="C13" s="1014"/>
      <c r="D13" s="1014"/>
      <c r="E13" s="375"/>
      <c r="F13" s="1491"/>
      <c r="G13" s="1491"/>
      <c r="H13" s="986"/>
      <c r="I13" s="376"/>
      <c r="J13" s="986"/>
      <c r="K13" s="376"/>
      <c r="L13" s="986"/>
    </row>
    <row r="14" spans="1:12" x14ac:dyDescent="0.25">
      <c r="A14" s="55"/>
      <c r="B14" s="365"/>
      <c r="C14" s="419"/>
      <c r="D14" s="419"/>
      <c r="E14" s="375"/>
      <c r="F14" s="375"/>
      <c r="G14" s="418"/>
      <c r="H14" s="350"/>
      <c r="I14" s="376"/>
      <c r="J14" s="350"/>
      <c r="K14" s="376"/>
      <c r="L14" s="350"/>
    </row>
    <row r="15" spans="1:12" x14ac:dyDescent="0.25">
      <c r="A15" s="88" t="s">
        <v>1875</v>
      </c>
      <c r="B15" s="205"/>
      <c r="C15" s="419"/>
      <c r="D15" s="419"/>
      <c r="E15" s="375"/>
      <c r="F15" s="375"/>
      <c r="G15" s="418"/>
      <c r="H15" s="350"/>
      <c r="I15" s="376"/>
      <c r="J15" s="350"/>
      <c r="K15" s="376"/>
      <c r="L15" s="350"/>
    </row>
    <row r="16" spans="1:12" x14ac:dyDescent="0.25">
      <c r="A16" s="1421" t="s">
        <v>2607</v>
      </c>
      <c r="B16" s="987"/>
      <c r="C16" s="987"/>
      <c r="D16" s="987"/>
      <c r="E16" s="345"/>
      <c r="F16" s="987"/>
      <c r="G16" s="987"/>
      <c r="H16" s="987"/>
      <c r="I16" s="349"/>
      <c r="J16" s="986"/>
      <c r="K16" s="349"/>
      <c r="L16" s="986"/>
    </row>
    <row r="17" spans="1:12" x14ac:dyDescent="0.25">
      <c r="A17" s="1421" t="s">
        <v>2459</v>
      </c>
      <c r="B17" s="1536"/>
      <c r="C17" s="987"/>
      <c r="D17" s="987"/>
      <c r="E17" s="340"/>
      <c r="F17" s="987"/>
      <c r="G17" s="987"/>
      <c r="H17" s="987"/>
      <c r="I17" s="341"/>
      <c r="J17" s="986"/>
      <c r="K17" s="341"/>
      <c r="L17" s="986"/>
    </row>
    <row r="18" spans="1:12" x14ac:dyDescent="0.25">
      <c r="A18" s="1421" t="s">
        <v>2460</v>
      </c>
      <c r="B18" s="1536"/>
      <c r="C18" s="987"/>
      <c r="D18" s="987"/>
      <c r="E18" s="377"/>
      <c r="F18" s="987"/>
      <c r="G18" s="987"/>
      <c r="H18" s="987"/>
      <c r="I18" s="341"/>
      <c r="J18" s="986"/>
      <c r="K18" s="341"/>
      <c r="L18" s="986"/>
    </row>
    <row r="19" spans="1:12" x14ac:dyDescent="0.25">
      <c r="A19" s="1494" t="s">
        <v>2466</v>
      </c>
      <c r="B19" s="986"/>
      <c r="C19" s="986"/>
      <c r="D19" s="986"/>
      <c r="E19" s="375"/>
      <c r="F19" s="1491"/>
      <c r="G19" s="1491"/>
      <c r="H19" s="986"/>
      <c r="I19" s="376"/>
      <c r="J19" s="986"/>
      <c r="K19" s="376"/>
      <c r="L19" s="986"/>
    </row>
    <row r="20" spans="1:12" x14ac:dyDescent="0.25">
      <c r="A20" s="55"/>
      <c r="B20" s="2"/>
      <c r="C20" s="350"/>
      <c r="D20" s="350"/>
      <c r="E20" s="375"/>
      <c r="F20" s="375"/>
      <c r="G20" s="418"/>
      <c r="H20" s="350"/>
      <c r="I20" s="376"/>
      <c r="J20" s="350"/>
      <c r="K20" s="376"/>
      <c r="L20" s="350"/>
    </row>
    <row r="21" spans="1:12" s="12" customFormat="1" ht="12.75" x14ac:dyDescent="0.2">
      <c r="A21" s="88" t="s">
        <v>1878</v>
      </c>
      <c r="B21" s="205"/>
      <c r="C21" s="419"/>
      <c r="D21" s="419"/>
      <c r="E21" s="378"/>
      <c r="F21" s="378"/>
      <c r="G21" s="420"/>
      <c r="H21" s="419"/>
      <c r="I21" s="379"/>
      <c r="J21" s="419"/>
      <c r="K21" s="379"/>
      <c r="L21" s="419"/>
    </row>
    <row r="22" spans="1:12" s="12" customFormat="1" ht="12.75" x14ac:dyDescent="0.2">
      <c r="A22" s="1421" t="s">
        <v>2607</v>
      </c>
      <c r="B22" s="1013"/>
      <c r="C22" s="1013"/>
      <c r="D22" s="1013"/>
      <c r="E22" s="421"/>
      <c r="F22" s="1013"/>
      <c r="G22" s="1013"/>
      <c r="H22" s="1013"/>
      <c r="I22" s="422"/>
      <c r="J22" s="1014"/>
      <c r="K22" s="422"/>
      <c r="L22" s="1014"/>
    </row>
    <row r="23" spans="1:12" s="12" customFormat="1" ht="12.75" x14ac:dyDescent="0.2">
      <c r="A23" s="1421" t="s">
        <v>2459</v>
      </c>
      <c r="B23" s="1497"/>
      <c r="C23" s="1013"/>
      <c r="D23" s="1013"/>
      <c r="E23" s="360"/>
      <c r="F23" s="1013"/>
      <c r="G23" s="1013"/>
      <c r="H23" s="1013"/>
      <c r="I23" s="361"/>
      <c r="J23" s="1014"/>
      <c r="K23" s="361"/>
      <c r="L23" s="1014"/>
    </row>
    <row r="24" spans="1:12" s="12" customFormat="1" ht="12.75" x14ac:dyDescent="0.2">
      <c r="A24" s="1421" t="s">
        <v>2460</v>
      </c>
      <c r="B24" s="1497"/>
      <c r="C24" s="1013"/>
      <c r="D24" s="1013"/>
      <c r="E24" s="372"/>
      <c r="F24" s="1013"/>
      <c r="G24" s="1013"/>
      <c r="H24" s="1013"/>
      <c r="I24" s="361"/>
      <c r="J24" s="1014"/>
      <c r="K24" s="361"/>
      <c r="L24" s="1014"/>
    </row>
    <row r="25" spans="1:12" s="12" customFormat="1" ht="12.75" x14ac:dyDescent="0.2">
      <c r="A25" s="1494" t="s">
        <v>2466</v>
      </c>
      <c r="B25" s="1014"/>
      <c r="C25" s="1014"/>
      <c r="D25" s="1014"/>
      <c r="E25" s="378"/>
      <c r="F25" s="1491"/>
      <c r="G25" s="1491"/>
      <c r="H25" s="1014"/>
      <c r="I25" s="379"/>
      <c r="J25" s="1014"/>
      <c r="K25" s="379"/>
      <c r="L25" s="1014"/>
    </row>
    <row r="26" spans="1:12" s="12" customFormat="1" ht="12.75" x14ac:dyDescent="0.2">
      <c r="A26" s="55"/>
      <c r="B26" s="365"/>
      <c r="H26" s="371"/>
      <c r="J26" s="423"/>
    </row>
    <row r="27" spans="1:12" s="12" customFormat="1" ht="12.75" x14ac:dyDescent="0.2">
      <c r="A27" s="511" t="s">
        <v>811</v>
      </c>
      <c r="B27" s="365"/>
      <c r="C27" s="1014"/>
      <c r="D27" s="1014"/>
      <c r="H27" s="371"/>
      <c r="J27" s="1808"/>
      <c r="L27" s="1014"/>
    </row>
    <row r="28" spans="1:12" s="12" customFormat="1" ht="12.75" x14ac:dyDescent="0.2">
      <c r="A28" s="55"/>
      <c r="B28" s="365"/>
      <c r="H28" s="371"/>
      <c r="J28" s="423"/>
    </row>
    <row r="29" spans="1:12" s="12" customFormat="1" ht="12.75" x14ac:dyDescent="0.2">
      <c r="A29" s="50" t="s">
        <v>2493</v>
      </c>
      <c r="B29" s="365"/>
      <c r="H29" s="29"/>
      <c r="J29" s="16"/>
    </row>
    <row r="30" spans="1:12" s="12" customFormat="1" ht="12.75" x14ac:dyDescent="0.2">
      <c r="A30" s="36"/>
      <c r="B30" s="36"/>
    </row>
    <row r="31" spans="1:12" s="12" customFormat="1" ht="12.75" x14ac:dyDescent="0.2"/>
    <row r="32" spans="1:12" s="12" customFormat="1" ht="12.75" x14ac:dyDescent="0.2"/>
  </sheetData>
  <mergeCells count="4">
    <mergeCell ref="A3:K3"/>
    <mergeCell ref="B6:D6"/>
    <mergeCell ref="F6:H6"/>
    <mergeCell ref="A2:C2"/>
  </mergeCells>
  <hyperlinks>
    <hyperlink ref="A2:C2" location="'Liste tableaux'!A1" display="Retour à la liste des tableaux" xr:uid="{E60B445C-CCD2-41A1-892B-F011D3A2CEFF}"/>
  </hyperlinks>
  <pageMargins left="0.7" right="0.7" top="0.75" bottom="0.75" header="0.3" footer="0.3"/>
  <headerFooter>
    <oddHeader>&amp;R&amp;"Calibri"&amp;10&amp;K000000 Protected B - Internal / Protégé B - Interne&amp;1#_x000D_</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EF1A0-D50A-47C8-B4D7-CCB4B74C855F}">
  <sheetPr codeName="Feuil34">
    <tabColor rgb="FFFFFF00"/>
  </sheetPr>
  <dimension ref="A1:L45"/>
  <sheetViews>
    <sheetView showGridLines="0" topLeftCell="A7" workbookViewId="0">
      <selection activeCell="T30" sqref="T30"/>
    </sheetView>
  </sheetViews>
  <sheetFormatPr defaultColWidth="9.140625" defaultRowHeight="12.75" x14ac:dyDescent="0.2"/>
  <cols>
    <col min="1" max="1" width="25.570312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9.5703125" style="1" customWidth="1"/>
    <col min="13"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9.5703125" style="1" customWidth="1"/>
    <col min="269"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9.5703125" style="1" customWidth="1"/>
    <col min="525"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9.5703125" style="1" customWidth="1"/>
    <col min="781"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9.5703125" style="1" customWidth="1"/>
    <col min="1037"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9.5703125" style="1" customWidth="1"/>
    <col min="1293"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9.5703125" style="1" customWidth="1"/>
    <col min="1549"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9.5703125" style="1" customWidth="1"/>
    <col min="1805"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9.5703125" style="1" customWidth="1"/>
    <col min="2061"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9.5703125" style="1" customWidth="1"/>
    <col min="2317"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9.5703125" style="1" customWidth="1"/>
    <col min="2573"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9.5703125" style="1" customWidth="1"/>
    <col min="2829"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9.5703125" style="1" customWidth="1"/>
    <col min="3085"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9.5703125" style="1" customWidth="1"/>
    <col min="3341"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9.5703125" style="1" customWidth="1"/>
    <col min="3597"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9.5703125" style="1" customWidth="1"/>
    <col min="3853"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9.5703125" style="1" customWidth="1"/>
    <col min="4109"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9.5703125" style="1" customWidth="1"/>
    <col min="4365"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9.5703125" style="1" customWidth="1"/>
    <col min="4621"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9.5703125" style="1" customWidth="1"/>
    <col min="4877"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9.5703125" style="1" customWidth="1"/>
    <col min="5133"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9.5703125" style="1" customWidth="1"/>
    <col min="5389"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9.5703125" style="1" customWidth="1"/>
    <col min="5645"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9.5703125" style="1" customWidth="1"/>
    <col min="5901"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9.5703125" style="1" customWidth="1"/>
    <col min="6157"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9.5703125" style="1" customWidth="1"/>
    <col min="6413"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9.5703125" style="1" customWidth="1"/>
    <col min="6669"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9.5703125" style="1" customWidth="1"/>
    <col min="6925"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9.5703125" style="1" customWidth="1"/>
    <col min="7181"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9.5703125" style="1" customWidth="1"/>
    <col min="7437"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9.5703125" style="1" customWidth="1"/>
    <col min="7693"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9.5703125" style="1" customWidth="1"/>
    <col min="7949"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9.5703125" style="1" customWidth="1"/>
    <col min="8205"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9.5703125" style="1" customWidth="1"/>
    <col min="8461"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9.5703125" style="1" customWidth="1"/>
    <col min="8717"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9.5703125" style="1" customWidth="1"/>
    <col min="8973"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9.5703125" style="1" customWidth="1"/>
    <col min="9229"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9.5703125" style="1" customWidth="1"/>
    <col min="9485"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9.5703125" style="1" customWidth="1"/>
    <col min="9741"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9.5703125" style="1" customWidth="1"/>
    <col min="9997"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9.5703125" style="1" customWidth="1"/>
    <col min="10253"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9.5703125" style="1" customWidth="1"/>
    <col min="10509"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9.5703125" style="1" customWidth="1"/>
    <col min="10765"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9.5703125" style="1" customWidth="1"/>
    <col min="11021"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9.5703125" style="1" customWidth="1"/>
    <col min="11277"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9.5703125" style="1" customWidth="1"/>
    <col min="11533"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9.5703125" style="1" customWidth="1"/>
    <col min="11789"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9.5703125" style="1" customWidth="1"/>
    <col min="12045"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9.5703125" style="1" customWidth="1"/>
    <col min="12301"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9.5703125" style="1" customWidth="1"/>
    <col min="12557"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9.5703125" style="1" customWidth="1"/>
    <col min="12813"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9.5703125" style="1" customWidth="1"/>
    <col min="13069"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9.5703125" style="1" customWidth="1"/>
    <col min="13325"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9.5703125" style="1" customWidth="1"/>
    <col min="13581"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9.5703125" style="1" customWidth="1"/>
    <col min="13837"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9.5703125" style="1" customWidth="1"/>
    <col min="14093"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9.5703125" style="1" customWidth="1"/>
    <col min="14349"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9.5703125" style="1" customWidth="1"/>
    <col min="14605"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9.5703125" style="1" customWidth="1"/>
    <col min="14861"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9.5703125" style="1" customWidth="1"/>
    <col min="15117"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9.5703125" style="1" customWidth="1"/>
    <col min="15373"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9.5703125" style="1" customWidth="1"/>
    <col min="15629"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9.5703125" style="1" customWidth="1"/>
    <col min="15885"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9.5703125" style="1" customWidth="1"/>
    <col min="16141" max="16384" width="9.140625" style="1"/>
  </cols>
  <sheetData>
    <row r="1" spans="1:12" ht="15.75" x14ac:dyDescent="0.25">
      <c r="A1" s="216" t="s">
        <v>2608</v>
      </c>
      <c r="B1" s="18"/>
      <c r="C1" s="18"/>
      <c r="D1" s="23"/>
      <c r="E1" s="23"/>
      <c r="F1" s="23"/>
      <c r="G1" s="23"/>
      <c r="L1" s="20">
        <v>11</v>
      </c>
    </row>
    <row r="2" spans="1:12" ht="15.75" x14ac:dyDescent="0.25">
      <c r="A2" s="1958" t="s">
        <v>145</v>
      </c>
      <c r="B2" s="1959"/>
      <c r="C2" s="1960"/>
      <c r="D2" s="39"/>
      <c r="E2" s="23"/>
      <c r="F2" s="23"/>
      <c r="G2" s="23"/>
    </row>
    <row r="3" spans="1:12" ht="15.75" x14ac:dyDescent="0.25">
      <c r="A3" s="329" t="s">
        <v>2609</v>
      </c>
      <c r="B3" s="199"/>
      <c r="C3" s="18"/>
      <c r="D3" s="23"/>
      <c r="E3" s="23"/>
      <c r="F3" s="23"/>
      <c r="G3" s="23"/>
    </row>
    <row r="4" spans="1:12" ht="15" customHeight="1" x14ac:dyDescent="0.25">
      <c r="A4" s="21" t="s">
        <v>2439</v>
      </c>
      <c r="B4" s="199"/>
      <c r="C4" s="18"/>
      <c r="D4" s="23"/>
      <c r="E4" s="23"/>
      <c r="F4" s="23"/>
      <c r="G4" s="23"/>
    </row>
    <row r="5" spans="1:12" ht="12.75" customHeight="1" x14ac:dyDescent="0.25">
      <c r="A5" s="18"/>
      <c r="B5" s="18"/>
      <c r="C5" s="18"/>
      <c r="D5" s="23"/>
      <c r="E5" s="23"/>
      <c r="F5" s="23"/>
      <c r="G5" s="23"/>
    </row>
    <row r="6" spans="1:12" ht="27" customHeight="1" x14ac:dyDescent="0.25">
      <c r="A6" s="357"/>
      <c r="B6" s="2074" t="s">
        <v>2440</v>
      </c>
      <c r="C6" s="2075"/>
      <c r="D6" s="2076"/>
      <c r="E6" s="331"/>
      <c r="F6" s="1854" t="s">
        <v>2441</v>
      </c>
      <c r="G6" s="2072"/>
      <c r="H6" s="2073"/>
      <c r="I6" s="139"/>
      <c r="K6" s="139"/>
      <c r="L6" s="139"/>
    </row>
    <row r="7" spans="1:12" ht="56.25" customHeight="1" x14ac:dyDescent="0.2">
      <c r="A7" s="1386" t="s">
        <v>2442</v>
      </c>
      <c r="B7" s="334" t="s">
        <v>2443</v>
      </c>
      <c r="C7" s="334" t="s">
        <v>2444</v>
      </c>
      <c r="D7" s="334" t="s">
        <v>2445</v>
      </c>
      <c r="E7" s="333"/>
      <c r="F7" s="332" t="s">
        <v>2446</v>
      </c>
      <c r="G7" s="332" t="s">
        <v>2447</v>
      </c>
      <c r="H7" s="496" t="s">
        <v>2448</v>
      </c>
      <c r="I7" s="336"/>
      <c r="J7" s="1387" t="s">
        <v>2449</v>
      </c>
      <c r="K7" s="336"/>
      <c r="L7" s="1386" t="s">
        <v>2450</v>
      </c>
    </row>
    <row r="8" spans="1:12" x14ac:dyDescent="0.2">
      <c r="A8" s="155" t="s">
        <v>299</v>
      </c>
      <c r="B8" s="155"/>
      <c r="C8" s="155"/>
      <c r="D8" s="155" t="s">
        <v>300</v>
      </c>
      <c r="E8" s="155"/>
      <c r="F8" s="155" t="s">
        <v>301</v>
      </c>
      <c r="G8" s="155" t="s">
        <v>465</v>
      </c>
      <c r="H8" s="155" t="s">
        <v>466</v>
      </c>
      <c r="I8" s="155"/>
      <c r="J8" s="155" t="s">
        <v>2451</v>
      </c>
      <c r="K8" s="155"/>
      <c r="L8" s="155" t="s">
        <v>2452</v>
      </c>
    </row>
    <row r="9" spans="1:12" x14ac:dyDescent="0.2">
      <c r="A9" s="2077" t="s">
        <v>1874</v>
      </c>
      <c r="B9" s="2077"/>
      <c r="C9" s="2077"/>
      <c r="D9" s="196"/>
      <c r="E9" s="196"/>
      <c r="F9" s="196"/>
      <c r="G9" s="196"/>
      <c r="H9" s="196"/>
      <c r="I9" s="196"/>
      <c r="J9" s="196"/>
      <c r="K9" s="196"/>
      <c r="L9" s="196"/>
    </row>
    <row r="10" spans="1:12" x14ac:dyDescent="0.2">
      <c r="A10" s="1421" t="s">
        <v>2610</v>
      </c>
      <c r="B10" s="1487"/>
      <c r="C10" s="1537"/>
      <c r="D10" s="1538"/>
      <c r="E10" s="377"/>
      <c r="F10" s="987"/>
      <c r="G10" s="987"/>
      <c r="H10" s="987"/>
      <c r="I10" s="341"/>
      <c r="J10" s="986"/>
      <c r="K10" s="341"/>
      <c r="L10" s="986"/>
    </row>
    <row r="11" spans="1:12" x14ac:dyDescent="0.2">
      <c r="A11" s="1421" t="s">
        <v>2611</v>
      </c>
      <c r="B11" s="1487"/>
      <c r="C11" s="1537"/>
      <c r="D11" s="1538"/>
      <c r="E11" s="377"/>
      <c r="F11" s="987"/>
      <c r="G11" s="987"/>
      <c r="H11" s="987"/>
      <c r="I11" s="341"/>
      <c r="J11" s="986"/>
      <c r="K11" s="341"/>
      <c r="L11" s="986"/>
    </row>
    <row r="12" spans="1:12" x14ac:dyDescent="0.2">
      <c r="A12" s="1539" t="s">
        <v>2607</v>
      </c>
      <c r="B12" s="1487"/>
      <c r="C12" s="987"/>
      <c r="D12" s="987"/>
      <c r="E12" s="377"/>
      <c r="F12" s="987"/>
      <c r="G12" s="987"/>
      <c r="H12" s="987"/>
      <c r="I12" s="341"/>
      <c r="J12" s="986"/>
      <c r="K12" s="341"/>
      <c r="L12" s="986"/>
    </row>
    <row r="13" spans="1:12" x14ac:dyDescent="0.2">
      <c r="A13" s="1540" t="s">
        <v>2612</v>
      </c>
      <c r="B13" s="1487"/>
      <c r="C13" s="987"/>
      <c r="D13" s="987"/>
      <c r="E13" s="377"/>
      <c r="F13" s="987"/>
      <c r="G13" s="987"/>
      <c r="H13" s="987"/>
      <c r="I13" s="341"/>
      <c r="J13" s="986"/>
      <c r="K13" s="341"/>
      <c r="L13" s="986"/>
    </row>
    <row r="14" spans="1:12" x14ac:dyDescent="0.2">
      <c r="A14" s="1540" t="s">
        <v>2613</v>
      </c>
      <c r="B14" s="1487"/>
      <c r="C14" s="987"/>
      <c r="D14" s="987"/>
      <c r="E14" s="377"/>
      <c r="F14" s="987"/>
      <c r="G14" s="987"/>
      <c r="H14" s="987"/>
      <c r="I14" s="341"/>
      <c r="J14" s="986"/>
      <c r="K14" s="341"/>
      <c r="L14" s="986"/>
    </row>
    <row r="15" spans="1:12" x14ac:dyDescent="0.2">
      <c r="A15" s="1421" t="s">
        <v>2459</v>
      </c>
      <c r="B15" s="1487"/>
      <c r="C15" s="987"/>
      <c r="D15" s="987"/>
      <c r="E15" s="340"/>
      <c r="F15" s="987"/>
      <c r="G15" s="987"/>
      <c r="H15" s="987"/>
      <c r="I15" s="341"/>
      <c r="J15" s="986"/>
      <c r="K15" s="341"/>
      <c r="L15" s="986"/>
    </row>
    <row r="16" spans="1:12" x14ac:dyDescent="0.2">
      <c r="A16" s="1421" t="s">
        <v>2460</v>
      </c>
      <c r="B16" s="1487"/>
      <c r="C16" s="987"/>
      <c r="D16" s="987"/>
      <c r="E16" s="377"/>
      <c r="F16" s="987"/>
      <c r="G16" s="987"/>
      <c r="H16" s="987"/>
      <c r="I16" s="341"/>
      <c r="J16" s="986"/>
      <c r="K16" s="341"/>
      <c r="L16" s="986"/>
    </row>
    <row r="17" spans="1:12" x14ac:dyDescent="0.2">
      <c r="A17" s="1489" t="s">
        <v>2461</v>
      </c>
      <c r="B17" s="1490"/>
      <c r="C17" s="986"/>
      <c r="D17" s="986"/>
      <c r="E17" s="425"/>
      <c r="F17" s="1512"/>
      <c r="G17" s="1512"/>
      <c r="H17" s="986"/>
      <c r="I17" s="426"/>
      <c r="J17" s="986"/>
      <c r="K17" s="426"/>
      <c r="L17" s="986"/>
    </row>
    <row r="18" spans="1:12" ht="6" customHeight="1" x14ac:dyDescent="0.2">
      <c r="A18" s="2"/>
      <c r="B18" s="2"/>
      <c r="C18" s="340"/>
      <c r="D18" s="340"/>
      <c r="E18" s="425"/>
      <c r="F18" s="425"/>
      <c r="G18" s="427"/>
      <c r="H18" s="340"/>
      <c r="I18" s="426"/>
      <c r="J18" s="340"/>
      <c r="K18" s="426"/>
      <c r="L18" s="340"/>
    </row>
    <row r="19" spans="1:12" x14ac:dyDescent="0.2">
      <c r="A19" s="23" t="s">
        <v>1875</v>
      </c>
      <c r="B19" s="23"/>
      <c r="C19" s="340"/>
      <c r="D19" s="340"/>
      <c r="E19" s="425"/>
      <c r="F19" s="425"/>
      <c r="G19" s="427"/>
      <c r="H19" s="340"/>
      <c r="I19" s="426"/>
      <c r="J19" s="340"/>
      <c r="K19" s="426"/>
      <c r="L19" s="340"/>
    </row>
    <row r="20" spans="1:12" x14ac:dyDescent="0.2">
      <c r="A20" s="1421" t="s">
        <v>2610</v>
      </c>
      <c r="B20" s="1536"/>
      <c r="C20" s="1537"/>
      <c r="D20" s="1538"/>
      <c r="E20" s="377"/>
      <c r="F20" s="987"/>
      <c r="G20" s="987"/>
      <c r="H20" s="987"/>
      <c r="I20" s="341"/>
      <c r="J20" s="986"/>
      <c r="K20" s="341"/>
      <c r="L20" s="986"/>
    </row>
    <row r="21" spans="1:12" x14ac:dyDescent="0.2">
      <c r="A21" s="1421" t="s">
        <v>2611</v>
      </c>
      <c r="B21" s="1536"/>
      <c r="C21" s="1537"/>
      <c r="D21" s="1538"/>
      <c r="E21" s="377"/>
      <c r="F21" s="987"/>
      <c r="G21" s="987"/>
      <c r="H21" s="987"/>
      <c r="I21" s="341"/>
      <c r="J21" s="986"/>
      <c r="K21" s="341"/>
      <c r="L21" s="986"/>
    </row>
    <row r="22" spans="1:12" x14ac:dyDescent="0.2">
      <c r="A22" s="1539" t="s">
        <v>2607</v>
      </c>
      <c r="B22" s="1536"/>
      <c r="C22" s="987"/>
      <c r="D22" s="987"/>
      <c r="E22" s="377"/>
      <c r="F22" s="987"/>
      <c r="G22" s="987"/>
      <c r="H22" s="987"/>
      <c r="I22" s="341"/>
      <c r="J22" s="986"/>
      <c r="K22" s="341"/>
      <c r="L22" s="986"/>
    </row>
    <row r="23" spans="1:12" x14ac:dyDescent="0.2">
      <c r="A23" s="1540" t="s">
        <v>2612</v>
      </c>
      <c r="B23" s="1536"/>
      <c r="C23" s="987"/>
      <c r="D23" s="987"/>
      <c r="E23" s="377"/>
      <c r="F23" s="987"/>
      <c r="G23" s="987"/>
      <c r="H23" s="987"/>
      <c r="I23" s="341"/>
      <c r="J23" s="986"/>
      <c r="K23" s="341"/>
      <c r="L23" s="986"/>
    </row>
    <row r="24" spans="1:12" x14ac:dyDescent="0.2">
      <c r="A24" s="1540" t="s">
        <v>2613</v>
      </c>
      <c r="B24" s="1536"/>
      <c r="C24" s="987"/>
      <c r="D24" s="987"/>
      <c r="E24" s="377"/>
      <c r="F24" s="987"/>
      <c r="G24" s="987"/>
      <c r="H24" s="987"/>
      <c r="I24" s="341"/>
      <c r="J24" s="986"/>
      <c r="K24" s="341"/>
      <c r="L24" s="986"/>
    </row>
    <row r="25" spans="1:12" x14ac:dyDescent="0.2">
      <c r="A25" s="1421" t="s">
        <v>2459</v>
      </c>
      <c r="B25" s="1536"/>
      <c r="C25" s="987"/>
      <c r="D25" s="987"/>
      <c r="E25" s="340"/>
      <c r="F25" s="987"/>
      <c r="G25" s="987"/>
      <c r="H25" s="987"/>
      <c r="I25" s="341"/>
      <c r="J25" s="986"/>
      <c r="K25" s="341"/>
      <c r="L25" s="986"/>
    </row>
    <row r="26" spans="1:12" x14ac:dyDescent="0.2">
      <c r="A26" s="1421" t="s">
        <v>2460</v>
      </c>
      <c r="B26" s="1536"/>
      <c r="C26" s="987"/>
      <c r="D26" s="987"/>
      <c r="E26" s="377"/>
      <c r="F26" s="987"/>
      <c r="G26" s="987"/>
      <c r="H26" s="987"/>
      <c r="I26" s="341"/>
      <c r="J26" s="986"/>
      <c r="K26" s="341"/>
      <c r="L26" s="986"/>
    </row>
    <row r="27" spans="1:12" x14ac:dyDescent="0.2">
      <c r="A27" s="1489" t="s">
        <v>2461</v>
      </c>
      <c r="B27" s="1536"/>
      <c r="C27" s="986"/>
      <c r="D27" s="986"/>
      <c r="E27" s="425"/>
      <c r="F27" s="1512"/>
      <c r="G27" s="1512"/>
      <c r="H27" s="986"/>
      <c r="I27" s="426"/>
      <c r="J27" s="986"/>
      <c r="K27" s="426"/>
      <c r="L27" s="986"/>
    </row>
    <row r="28" spans="1:12" ht="6" customHeight="1" x14ac:dyDescent="0.2">
      <c r="A28" s="2"/>
      <c r="B28" s="2"/>
      <c r="C28" s="428"/>
      <c r="D28" s="428"/>
      <c r="E28" s="425"/>
      <c r="F28" s="429"/>
      <c r="G28" s="427"/>
      <c r="H28" s="428"/>
      <c r="I28" s="426"/>
      <c r="J28" s="428"/>
      <c r="K28" s="426"/>
      <c r="L28" s="428"/>
    </row>
    <row r="29" spans="1:12" x14ac:dyDescent="0.2">
      <c r="A29" s="23" t="s">
        <v>1878</v>
      </c>
      <c r="B29" s="23"/>
      <c r="C29" s="428"/>
      <c r="D29" s="428"/>
      <c r="E29" s="425"/>
      <c r="F29" s="425"/>
      <c r="G29" s="427"/>
      <c r="H29" s="428"/>
      <c r="I29" s="426"/>
      <c r="J29" s="428"/>
      <c r="K29" s="426"/>
      <c r="L29" s="428"/>
    </row>
    <row r="30" spans="1:12" x14ac:dyDescent="0.2">
      <c r="A30" s="1421" t="s">
        <v>2610</v>
      </c>
      <c r="B30" s="1536"/>
      <c r="C30" s="1537"/>
      <c r="D30" s="1538"/>
      <c r="E30" s="377"/>
      <c r="F30" s="987"/>
      <c r="G30" s="987"/>
      <c r="H30" s="987"/>
      <c r="I30" s="341"/>
      <c r="J30" s="986"/>
      <c r="K30" s="341"/>
      <c r="L30" s="986"/>
    </row>
    <row r="31" spans="1:12" x14ac:dyDescent="0.2">
      <c r="A31" s="1421" t="s">
        <v>2611</v>
      </c>
      <c r="B31" s="1536"/>
      <c r="C31" s="1537"/>
      <c r="D31" s="1538"/>
      <c r="E31" s="377"/>
      <c r="F31" s="987"/>
      <c r="G31" s="987"/>
      <c r="H31" s="987"/>
      <c r="I31" s="341"/>
      <c r="J31" s="986"/>
      <c r="K31" s="341"/>
      <c r="L31" s="986"/>
    </row>
    <row r="32" spans="1:12" x14ac:dyDescent="0.2">
      <c r="A32" s="1539" t="s">
        <v>2607</v>
      </c>
      <c r="B32" s="1536"/>
      <c r="C32" s="987"/>
      <c r="D32" s="987"/>
      <c r="E32" s="377"/>
      <c r="F32" s="987"/>
      <c r="G32" s="987"/>
      <c r="H32" s="987"/>
      <c r="I32" s="341"/>
      <c r="J32" s="986"/>
      <c r="K32" s="341"/>
      <c r="L32" s="986"/>
    </row>
    <row r="33" spans="1:12" x14ac:dyDescent="0.2">
      <c r="A33" s="1540" t="s">
        <v>2612</v>
      </c>
      <c r="B33" s="1536"/>
      <c r="C33" s="987"/>
      <c r="D33" s="987"/>
      <c r="E33" s="377"/>
      <c r="F33" s="987"/>
      <c r="G33" s="987"/>
      <c r="H33" s="987"/>
      <c r="I33" s="341"/>
      <c r="J33" s="986"/>
      <c r="K33" s="341"/>
      <c r="L33" s="986"/>
    </row>
    <row r="34" spans="1:12" x14ac:dyDescent="0.2">
      <c r="A34" s="1540" t="s">
        <v>2613</v>
      </c>
      <c r="B34" s="1536"/>
      <c r="C34" s="987"/>
      <c r="D34" s="987"/>
      <c r="E34" s="377"/>
      <c r="F34" s="987"/>
      <c r="G34" s="987"/>
      <c r="H34" s="987"/>
      <c r="I34" s="341"/>
      <c r="J34" s="986"/>
      <c r="K34" s="341"/>
      <c r="L34" s="986"/>
    </row>
    <row r="35" spans="1:12" x14ac:dyDescent="0.2">
      <c r="A35" s="1421" t="s">
        <v>2459</v>
      </c>
      <c r="B35" s="1537"/>
      <c r="C35" s="987"/>
      <c r="D35" s="987"/>
      <c r="E35" s="340"/>
      <c r="F35" s="987"/>
      <c r="G35" s="987"/>
      <c r="H35" s="987"/>
      <c r="I35" s="341"/>
      <c r="J35" s="986"/>
      <c r="K35" s="341"/>
      <c r="L35" s="986"/>
    </row>
    <row r="36" spans="1:12" x14ac:dyDescent="0.2">
      <c r="A36" s="1421" t="s">
        <v>2460</v>
      </c>
      <c r="B36" s="1537"/>
      <c r="C36" s="987"/>
      <c r="D36" s="987"/>
      <c r="E36" s="377"/>
      <c r="F36" s="987"/>
      <c r="G36" s="987"/>
      <c r="H36" s="987"/>
      <c r="I36" s="341"/>
      <c r="J36" s="986"/>
      <c r="K36" s="341"/>
      <c r="L36" s="986"/>
    </row>
    <row r="37" spans="1:12" x14ac:dyDescent="0.2">
      <c r="A37" s="1489" t="s">
        <v>2461</v>
      </c>
      <c r="B37" s="1537"/>
      <c r="C37" s="986"/>
      <c r="D37" s="986"/>
      <c r="E37" s="425"/>
      <c r="F37" s="1512"/>
      <c r="G37" s="1512"/>
      <c r="H37" s="986"/>
      <c r="I37" s="426"/>
      <c r="J37" s="986"/>
      <c r="K37" s="426"/>
      <c r="L37" s="986"/>
    </row>
    <row r="38" spans="1:12" x14ac:dyDescent="0.2">
      <c r="A38" s="2"/>
      <c r="B38" s="2"/>
      <c r="H38" s="431"/>
      <c r="J38" s="160"/>
    </row>
    <row r="39" spans="1:12" x14ac:dyDescent="0.2">
      <c r="A39" s="355" t="s">
        <v>811</v>
      </c>
      <c r="B39" s="2"/>
      <c r="C39" s="986"/>
      <c r="D39" s="986"/>
      <c r="H39" s="431"/>
      <c r="J39" s="1808"/>
      <c r="L39" s="986"/>
    </row>
    <row r="40" spans="1:12" x14ac:dyDescent="0.2">
      <c r="A40" s="2"/>
      <c r="B40" s="2"/>
      <c r="H40" s="431"/>
      <c r="J40" s="8"/>
    </row>
    <row r="41" spans="1:12" x14ac:dyDescent="0.2">
      <c r="A41" s="26" t="s">
        <v>2493</v>
      </c>
      <c r="B41" s="2"/>
      <c r="H41" s="24"/>
      <c r="J41" s="8"/>
    </row>
    <row r="42" spans="1:12" x14ac:dyDescent="0.2">
      <c r="A42" s="7"/>
      <c r="B42" s="2"/>
      <c r="H42" s="24"/>
      <c r="J42" s="8"/>
    </row>
    <row r="43" spans="1:12" x14ac:dyDescent="0.2">
      <c r="A43" s="2"/>
      <c r="B43" s="2"/>
      <c r="H43" s="24"/>
      <c r="J43" s="8"/>
    </row>
    <row r="44" spans="1:12" x14ac:dyDescent="0.2">
      <c r="A44" s="13"/>
      <c r="B44" s="26"/>
    </row>
    <row r="45" spans="1:12" x14ac:dyDescent="0.2">
      <c r="A45" s="26"/>
      <c r="B45" s="26"/>
    </row>
  </sheetData>
  <mergeCells count="4">
    <mergeCell ref="A2:C2"/>
    <mergeCell ref="B6:D6"/>
    <mergeCell ref="F6:H6"/>
    <mergeCell ref="A9:C9"/>
  </mergeCells>
  <hyperlinks>
    <hyperlink ref="A2:C2" location="'Liste tableaux'!A1" display="Retour à la liste des tableaux" xr:uid="{13B16FC6-1142-4A40-8622-812FA34F2BCC}"/>
  </hyperlinks>
  <pageMargins left="0.7" right="0.7" top="0.75" bottom="0.75" header="0.3" footer="0.3"/>
  <headerFooter>
    <oddHeader>&amp;R&amp;"Calibri"&amp;10&amp;K000000 Protected B - Internal / Protégé B - Interne&amp;1#_x000D_</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7DBA5-1AA5-4E55-802E-2E35F62F381E}">
  <sheetPr codeName="Feuil35">
    <tabColor rgb="FFFFFF00"/>
  </sheetPr>
  <dimension ref="A1:L33"/>
  <sheetViews>
    <sheetView showGridLines="0" workbookViewId="0">
      <selection activeCell="T30" sqref="T30"/>
    </sheetView>
  </sheetViews>
  <sheetFormatPr defaultColWidth="9.140625" defaultRowHeight="12.75" x14ac:dyDescent="0.2"/>
  <cols>
    <col min="1" max="1" width="19.8554687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9.5703125" style="1" customWidth="1"/>
    <col min="13" max="247" width="9.140625" style="1"/>
    <col min="248" max="250" width="11.140625" style="1" customWidth="1"/>
    <col min="251" max="251" width="1.5703125" style="1" customWidth="1"/>
    <col min="252" max="254" width="12.42578125" style="1" customWidth="1"/>
    <col min="255" max="255" width="1.5703125" style="1" customWidth="1"/>
    <col min="256" max="256" width="11.140625" style="1" customWidth="1"/>
    <col min="257" max="257" width="1.5703125" style="1" customWidth="1"/>
    <col min="258" max="258" width="9.5703125" style="1" customWidth="1"/>
    <col min="259" max="503" width="9.140625" style="1"/>
    <col min="504" max="506" width="11.140625" style="1" customWidth="1"/>
    <col min="507" max="507" width="1.5703125" style="1" customWidth="1"/>
    <col min="508" max="510" width="12.42578125" style="1" customWidth="1"/>
    <col min="511" max="511" width="1.5703125" style="1" customWidth="1"/>
    <col min="512" max="512" width="11.140625" style="1" customWidth="1"/>
    <col min="513" max="513" width="1.5703125" style="1" customWidth="1"/>
    <col min="514" max="514" width="9.5703125" style="1" customWidth="1"/>
    <col min="515" max="759" width="9.140625" style="1"/>
    <col min="760" max="762" width="11.140625" style="1" customWidth="1"/>
    <col min="763" max="763" width="1.5703125" style="1" customWidth="1"/>
    <col min="764" max="766" width="12.42578125" style="1" customWidth="1"/>
    <col min="767" max="767" width="1.5703125" style="1" customWidth="1"/>
    <col min="768" max="768" width="11.140625" style="1" customWidth="1"/>
    <col min="769" max="769" width="1.5703125" style="1" customWidth="1"/>
    <col min="770" max="770" width="9.5703125" style="1" customWidth="1"/>
    <col min="771" max="1015" width="9.140625" style="1"/>
    <col min="1016" max="1018" width="11.140625" style="1" customWidth="1"/>
    <col min="1019" max="1019" width="1.5703125" style="1" customWidth="1"/>
    <col min="1020" max="1022" width="12.42578125" style="1" customWidth="1"/>
    <col min="1023" max="1023" width="1.5703125" style="1" customWidth="1"/>
    <col min="1024" max="1024" width="11.140625" style="1" customWidth="1"/>
    <col min="1025" max="1025" width="1.5703125" style="1" customWidth="1"/>
    <col min="1026" max="1026" width="9.5703125" style="1" customWidth="1"/>
    <col min="1027" max="1271" width="9.140625" style="1"/>
    <col min="1272" max="1274" width="11.140625" style="1" customWidth="1"/>
    <col min="1275" max="1275" width="1.5703125" style="1" customWidth="1"/>
    <col min="1276" max="1278" width="12.42578125" style="1" customWidth="1"/>
    <col min="1279" max="1279" width="1.5703125" style="1" customWidth="1"/>
    <col min="1280" max="1280" width="11.140625" style="1" customWidth="1"/>
    <col min="1281" max="1281" width="1.5703125" style="1" customWidth="1"/>
    <col min="1282" max="1282" width="9.5703125" style="1" customWidth="1"/>
    <col min="1283" max="1527" width="9.140625" style="1"/>
    <col min="1528" max="1530" width="11.140625" style="1" customWidth="1"/>
    <col min="1531" max="1531" width="1.5703125" style="1" customWidth="1"/>
    <col min="1532" max="1534" width="12.42578125" style="1" customWidth="1"/>
    <col min="1535" max="1535" width="1.5703125" style="1" customWidth="1"/>
    <col min="1536" max="1536" width="11.140625" style="1" customWidth="1"/>
    <col min="1537" max="1537" width="1.5703125" style="1" customWidth="1"/>
    <col min="1538" max="1538" width="9.5703125" style="1" customWidth="1"/>
    <col min="1539" max="1783" width="9.140625" style="1"/>
    <col min="1784" max="1786" width="11.140625" style="1" customWidth="1"/>
    <col min="1787" max="1787" width="1.5703125" style="1" customWidth="1"/>
    <col min="1788" max="1790" width="12.42578125" style="1" customWidth="1"/>
    <col min="1791" max="1791" width="1.5703125" style="1" customWidth="1"/>
    <col min="1792" max="1792" width="11.140625" style="1" customWidth="1"/>
    <col min="1793" max="1793" width="1.5703125" style="1" customWidth="1"/>
    <col min="1794" max="1794" width="9.5703125" style="1" customWidth="1"/>
    <col min="1795" max="2039" width="9.140625" style="1"/>
    <col min="2040" max="2042" width="11.140625" style="1" customWidth="1"/>
    <col min="2043" max="2043" width="1.5703125" style="1" customWidth="1"/>
    <col min="2044" max="2046" width="12.42578125" style="1" customWidth="1"/>
    <col min="2047" max="2047" width="1.5703125" style="1" customWidth="1"/>
    <col min="2048" max="2048" width="11.140625" style="1" customWidth="1"/>
    <col min="2049" max="2049" width="1.5703125" style="1" customWidth="1"/>
    <col min="2050" max="2050" width="9.5703125" style="1" customWidth="1"/>
    <col min="2051" max="2295" width="9.140625" style="1"/>
    <col min="2296" max="2298" width="11.140625" style="1" customWidth="1"/>
    <col min="2299" max="2299" width="1.5703125" style="1" customWidth="1"/>
    <col min="2300" max="2302" width="12.42578125" style="1" customWidth="1"/>
    <col min="2303" max="2303" width="1.5703125" style="1" customWidth="1"/>
    <col min="2304" max="2304" width="11.140625" style="1" customWidth="1"/>
    <col min="2305" max="2305" width="1.5703125" style="1" customWidth="1"/>
    <col min="2306" max="2306" width="9.5703125" style="1" customWidth="1"/>
    <col min="2307" max="2551" width="9.140625" style="1"/>
    <col min="2552" max="2554" width="11.140625" style="1" customWidth="1"/>
    <col min="2555" max="2555" width="1.5703125" style="1" customWidth="1"/>
    <col min="2556" max="2558" width="12.42578125" style="1" customWidth="1"/>
    <col min="2559" max="2559" width="1.5703125" style="1" customWidth="1"/>
    <col min="2560" max="2560" width="11.140625" style="1" customWidth="1"/>
    <col min="2561" max="2561" width="1.5703125" style="1" customWidth="1"/>
    <col min="2562" max="2562" width="9.5703125" style="1" customWidth="1"/>
    <col min="2563" max="2807" width="9.140625" style="1"/>
    <col min="2808" max="2810" width="11.140625" style="1" customWidth="1"/>
    <col min="2811" max="2811" width="1.5703125" style="1" customWidth="1"/>
    <col min="2812" max="2814" width="12.42578125" style="1" customWidth="1"/>
    <col min="2815" max="2815" width="1.5703125" style="1" customWidth="1"/>
    <col min="2816" max="2816" width="11.140625" style="1" customWidth="1"/>
    <col min="2817" max="2817" width="1.5703125" style="1" customWidth="1"/>
    <col min="2818" max="2818" width="9.5703125" style="1" customWidth="1"/>
    <col min="2819" max="3063" width="9.140625" style="1"/>
    <col min="3064" max="3066" width="11.140625" style="1" customWidth="1"/>
    <col min="3067" max="3067" width="1.5703125" style="1" customWidth="1"/>
    <col min="3068" max="3070" width="12.42578125" style="1" customWidth="1"/>
    <col min="3071" max="3071" width="1.5703125" style="1" customWidth="1"/>
    <col min="3072" max="3072" width="11.140625" style="1" customWidth="1"/>
    <col min="3073" max="3073" width="1.5703125" style="1" customWidth="1"/>
    <col min="3074" max="3074" width="9.5703125" style="1" customWidth="1"/>
    <col min="3075" max="3319" width="9.140625" style="1"/>
    <col min="3320" max="3322" width="11.140625" style="1" customWidth="1"/>
    <col min="3323" max="3323" width="1.5703125" style="1" customWidth="1"/>
    <col min="3324" max="3326" width="12.42578125" style="1" customWidth="1"/>
    <col min="3327" max="3327" width="1.5703125" style="1" customWidth="1"/>
    <col min="3328" max="3328" width="11.140625" style="1" customWidth="1"/>
    <col min="3329" max="3329" width="1.5703125" style="1" customWidth="1"/>
    <col min="3330" max="3330" width="9.5703125" style="1" customWidth="1"/>
    <col min="3331" max="3575" width="9.140625" style="1"/>
    <col min="3576" max="3578" width="11.140625" style="1" customWidth="1"/>
    <col min="3579" max="3579" width="1.5703125" style="1" customWidth="1"/>
    <col min="3580" max="3582" width="12.42578125" style="1" customWidth="1"/>
    <col min="3583" max="3583" width="1.5703125" style="1" customWidth="1"/>
    <col min="3584" max="3584" width="11.140625" style="1" customWidth="1"/>
    <col min="3585" max="3585" width="1.5703125" style="1" customWidth="1"/>
    <col min="3586" max="3586" width="9.5703125" style="1" customWidth="1"/>
    <col min="3587" max="3831" width="9.140625" style="1"/>
    <col min="3832" max="3834" width="11.140625" style="1" customWidth="1"/>
    <col min="3835" max="3835" width="1.5703125" style="1" customWidth="1"/>
    <col min="3836" max="3838" width="12.42578125" style="1" customWidth="1"/>
    <col min="3839" max="3839" width="1.5703125" style="1" customWidth="1"/>
    <col min="3840" max="3840" width="11.140625" style="1" customWidth="1"/>
    <col min="3841" max="3841" width="1.5703125" style="1" customWidth="1"/>
    <col min="3842" max="3842" width="9.5703125" style="1" customWidth="1"/>
    <col min="3843" max="4087" width="9.140625" style="1"/>
    <col min="4088" max="4090" width="11.140625" style="1" customWidth="1"/>
    <col min="4091" max="4091" width="1.5703125" style="1" customWidth="1"/>
    <col min="4092" max="4094" width="12.42578125" style="1" customWidth="1"/>
    <col min="4095" max="4095" width="1.5703125" style="1" customWidth="1"/>
    <col min="4096" max="4096" width="11.140625" style="1" customWidth="1"/>
    <col min="4097" max="4097" width="1.5703125" style="1" customWidth="1"/>
    <col min="4098" max="4098" width="9.5703125" style="1" customWidth="1"/>
    <col min="4099" max="4343" width="9.140625" style="1"/>
    <col min="4344" max="4346" width="11.140625" style="1" customWidth="1"/>
    <col min="4347" max="4347" width="1.5703125" style="1" customWidth="1"/>
    <col min="4348" max="4350" width="12.42578125" style="1" customWidth="1"/>
    <col min="4351" max="4351" width="1.5703125" style="1" customWidth="1"/>
    <col min="4352" max="4352" width="11.140625" style="1" customWidth="1"/>
    <col min="4353" max="4353" width="1.5703125" style="1" customWidth="1"/>
    <col min="4354" max="4354" width="9.5703125" style="1" customWidth="1"/>
    <col min="4355" max="4599" width="9.140625" style="1"/>
    <col min="4600" max="4602" width="11.140625" style="1" customWidth="1"/>
    <col min="4603" max="4603" width="1.5703125" style="1" customWidth="1"/>
    <col min="4604" max="4606" width="12.42578125" style="1" customWidth="1"/>
    <col min="4607" max="4607" width="1.5703125" style="1" customWidth="1"/>
    <col min="4608" max="4608" width="11.140625" style="1" customWidth="1"/>
    <col min="4609" max="4609" width="1.5703125" style="1" customWidth="1"/>
    <col min="4610" max="4610" width="9.5703125" style="1" customWidth="1"/>
    <col min="4611" max="4855" width="9.140625" style="1"/>
    <col min="4856" max="4858" width="11.140625" style="1" customWidth="1"/>
    <col min="4859" max="4859" width="1.5703125" style="1" customWidth="1"/>
    <col min="4860" max="4862" width="12.42578125" style="1" customWidth="1"/>
    <col min="4863" max="4863" width="1.5703125" style="1" customWidth="1"/>
    <col min="4864" max="4864" width="11.140625" style="1" customWidth="1"/>
    <col min="4865" max="4865" width="1.5703125" style="1" customWidth="1"/>
    <col min="4866" max="4866" width="9.5703125" style="1" customWidth="1"/>
    <col min="4867" max="5111" width="9.140625" style="1"/>
    <col min="5112" max="5114" width="11.140625" style="1" customWidth="1"/>
    <col min="5115" max="5115" width="1.5703125" style="1" customWidth="1"/>
    <col min="5116" max="5118" width="12.42578125" style="1" customWidth="1"/>
    <col min="5119" max="5119" width="1.5703125" style="1" customWidth="1"/>
    <col min="5120" max="5120" width="11.140625" style="1" customWidth="1"/>
    <col min="5121" max="5121" width="1.5703125" style="1" customWidth="1"/>
    <col min="5122" max="5122" width="9.5703125" style="1" customWidth="1"/>
    <col min="5123" max="5367" width="9.140625" style="1"/>
    <col min="5368" max="5370" width="11.140625" style="1" customWidth="1"/>
    <col min="5371" max="5371" width="1.5703125" style="1" customWidth="1"/>
    <col min="5372" max="5374" width="12.42578125" style="1" customWidth="1"/>
    <col min="5375" max="5375" width="1.5703125" style="1" customWidth="1"/>
    <col min="5376" max="5376" width="11.140625" style="1" customWidth="1"/>
    <col min="5377" max="5377" width="1.5703125" style="1" customWidth="1"/>
    <col min="5378" max="5378" width="9.5703125" style="1" customWidth="1"/>
    <col min="5379" max="5623" width="9.140625" style="1"/>
    <col min="5624" max="5626" width="11.140625" style="1" customWidth="1"/>
    <col min="5627" max="5627" width="1.5703125" style="1" customWidth="1"/>
    <col min="5628" max="5630" width="12.42578125" style="1" customWidth="1"/>
    <col min="5631" max="5631" width="1.5703125" style="1" customWidth="1"/>
    <col min="5632" max="5632" width="11.140625" style="1" customWidth="1"/>
    <col min="5633" max="5633" width="1.5703125" style="1" customWidth="1"/>
    <col min="5634" max="5634" width="9.5703125" style="1" customWidth="1"/>
    <col min="5635" max="5879" width="9.140625" style="1"/>
    <col min="5880" max="5882" width="11.140625" style="1" customWidth="1"/>
    <col min="5883" max="5883" width="1.5703125" style="1" customWidth="1"/>
    <col min="5884" max="5886" width="12.42578125" style="1" customWidth="1"/>
    <col min="5887" max="5887" width="1.5703125" style="1" customWidth="1"/>
    <col min="5888" max="5888" width="11.140625" style="1" customWidth="1"/>
    <col min="5889" max="5889" width="1.5703125" style="1" customWidth="1"/>
    <col min="5890" max="5890" width="9.5703125" style="1" customWidth="1"/>
    <col min="5891" max="6135" width="9.140625" style="1"/>
    <col min="6136" max="6138" width="11.140625" style="1" customWidth="1"/>
    <col min="6139" max="6139" width="1.5703125" style="1" customWidth="1"/>
    <col min="6140" max="6142" width="12.42578125" style="1" customWidth="1"/>
    <col min="6143" max="6143" width="1.5703125" style="1" customWidth="1"/>
    <col min="6144" max="6144" width="11.140625" style="1" customWidth="1"/>
    <col min="6145" max="6145" width="1.5703125" style="1" customWidth="1"/>
    <col min="6146" max="6146" width="9.5703125" style="1" customWidth="1"/>
    <col min="6147" max="6391" width="9.140625" style="1"/>
    <col min="6392" max="6394" width="11.140625" style="1" customWidth="1"/>
    <col min="6395" max="6395" width="1.5703125" style="1" customWidth="1"/>
    <col min="6396" max="6398" width="12.42578125" style="1" customWidth="1"/>
    <col min="6399" max="6399" width="1.5703125" style="1" customWidth="1"/>
    <col min="6400" max="6400" width="11.140625" style="1" customWidth="1"/>
    <col min="6401" max="6401" width="1.5703125" style="1" customWidth="1"/>
    <col min="6402" max="6402" width="9.5703125" style="1" customWidth="1"/>
    <col min="6403" max="6647" width="9.140625" style="1"/>
    <col min="6648" max="6650" width="11.140625" style="1" customWidth="1"/>
    <col min="6651" max="6651" width="1.5703125" style="1" customWidth="1"/>
    <col min="6652" max="6654" width="12.42578125" style="1" customWidth="1"/>
    <col min="6655" max="6655" width="1.5703125" style="1" customWidth="1"/>
    <col min="6656" max="6656" width="11.140625" style="1" customWidth="1"/>
    <col min="6657" max="6657" width="1.5703125" style="1" customWidth="1"/>
    <col min="6658" max="6658" width="9.5703125" style="1" customWidth="1"/>
    <col min="6659" max="6903" width="9.140625" style="1"/>
    <col min="6904" max="6906" width="11.140625" style="1" customWidth="1"/>
    <col min="6907" max="6907" width="1.5703125" style="1" customWidth="1"/>
    <col min="6908" max="6910" width="12.42578125" style="1" customWidth="1"/>
    <col min="6911" max="6911" width="1.5703125" style="1" customWidth="1"/>
    <col min="6912" max="6912" width="11.140625" style="1" customWidth="1"/>
    <col min="6913" max="6913" width="1.5703125" style="1" customWidth="1"/>
    <col min="6914" max="6914" width="9.5703125" style="1" customWidth="1"/>
    <col min="6915" max="7159" width="9.140625" style="1"/>
    <col min="7160" max="7162" width="11.140625" style="1" customWidth="1"/>
    <col min="7163" max="7163" width="1.5703125" style="1" customWidth="1"/>
    <col min="7164" max="7166" width="12.42578125" style="1" customWidth="1"/>
    <col min="7167" max="7167" width="1.5703125" style="1" customWidth="1"/>
    <col min="7168" max="7168" width="11.140625" style="1" customWidth="1"/>
    <col min="7169" max="7169" width="1.5703125" style="1" customWidth="1"/>
    <col min="7170" max="7170" width="9.5703125" style="1" customWidth="1"/>
    <col min="7171" max="7415" width="9.140625" style="1"/>
    <col min="7416" max="7418" width="11.140625" style="1" customWidth="1"/>
    <col min="7419" max="7419" width="1.5703125" style="1" customWidth="1"/>
    <col min="7420" max="7422" width="12.42578125" style="1" customWidth="1"/>
    <col min="7423" max="7423" width="1.5703125" style="1" customWidth="1"/>
    <col min="7424" max="7424" width="11.140625" style="1" customWidth="1"/>
    <col min="7425" max="7425" width="1.5703125" style="1" customWidth="1"/>
    <col min="7426" max="7426" width="9.5703125" style="1" customWidth="1"/>
    <col min="7427" max="7671" width="9.140625" style="1"/>
    <col min="7672" max="7674" width="11.140625" style="1" customWidth="1"/>
    <col min="7675" max="7675" width="1.5703125" style="1" customWidth="1"/>
    <col min="7676" max="7678" width="12.42578125" style="1" customWidth="1"/>
    <col min="7679" max="7679" width="1.5703125" style="1" customWidth="1"/>
    <col min="7680" max="7680" width="11.140625" style="1" customWidth="1"/>
    <col min="7681" max="7681" width="1.5703125" style="1" customWidth="1"/>
    <col min="7682" max="7682" width="9.5703125" style="1" customWidth="1"/>
    <col min="7683" max="7927" width="9.140625" style="1"/>
    <col min="7928" max="7930" width="11.140625" style="1" customWidth="1"/>
    <col min="7931" max="7931" width="1.5703125" style="1" customWidth="1"/>
    <col min="7932" max="7934" width="12.42578125" style="1" customWidth="1"/>
    <col min="7935" max="7935" width="1.5703125" style="1" customWidth="1"/>
    <col min="7936" max="7936" width="11.140625" style="1" customWidth="1"/>
    <col min="7937" max="7937" width="1.5703125" style="1" customWidth="1"/>
    <col min="7938" max="7938" width="9.5703125" style="1" customWidth="1"/>
    <col min="7939" max="8183" width="9.140625" style="1"/>
    <col min="8184" max="8186" width="11.140625" style="1" customWidth="1"/>
    <col min="8187" max="8187" width="1.5703125" style="1" customWidth="1"/>
    <col min="8188" max="8190" width="12.42578125" style="1" customWidth="1"/>
    <col min="8191" max="8191" width="1.5703125" style="1" customWidth="1"/>
    <col min="8192" max="8192" width="11.140625" style="1" customWidth="1"/>
    <col min="8193" max="8193" width="1.5703125" style="1" customWidth="1"/>
    <col min="8194" max="8194" width="9.5703125" style="1" customWidth="1"/>
    <col min="8195" max="8439" width="9.140625" style="1"/>
    <col min="8440" max="8442" width="11.140625" style="1" customWidth="1"/>
    <col min="8443" max="8443" width="1.5703125" style="1" customWidth="1"/>
    <col min="8444" max="8446" width="12.42578125" style="1" customWidth="1"/>
    <col min="8447" max="8447" width="1.5703125" style="1" customWidth="1"/>
    <col min="8448" max="8448" width="11.140625" style="1" customWidth="1"/>
    <col min="8449" max="8449" width="1.5703125" style="1" customWidth="1"/>
    <col min="8450" max="8450" width="9.5703125" style="1" customWidth="1"/>
    <col min="8451" max="8695" width="9.140625" style="1"/>
    <col min="8696" max="8698" width="11.140625" style="1" customWidth="1"/>
    <col min="8699" max="8699" width="1.5703125" style="1" customWidth="1"/>
    <col min="8700" max="8702" width="12.42578125" style="1" customWidth="1"/>
    <col min="8703" max="8703" width="1.5703125" style="1" customWidth="1"/>
    <col min="8704" max="8704" width="11.140625" style="1" customWidth="1"/>
    <col min="8705" max="8705" width="1.5703125" style="1" customWidth="1"/>
    <col min="8706" max="8706" width="9.5703125" style="1" customWidth="1"/>
    <col min="8707" max="8951" width="9.140625" style="1"/>
    <col min="8952" max="8954" width="11.140625" style="1" customWidth="1"/>
    <col min="8955" max="8955" width="1.5703125" style="1" customWidth="1"/>
    <col min="8956" max="8958" width="12.42578125" style="1" customWidth="1"/>
    <col min="8959" max="8959" width="1.5703125" style="1" customWidth="1"/>
    <col min="8960" max="8960" width="11.140625" style="1" customWidth="1"/>
    <col min="8961" max="8961" width="1.5703125" style="1" customWidth="1"/>
    <col min="8962" max="8962" width="9.5703125" style="1" customWidth="1"/>
    <col min="8963" max="9207" width="9.140625" style="1"/>
    <col min="9208" max="9210" width="11.140625" style="1" customWidth="1"/>
    <col min="9211" max="9211" width="1.5703125" style="1" customWidth="1"/>
    <col min="9212" max="9214" width="12.42578125" style="1" customWidth="1"/>
    <col min="9215" max="9215" width="1.5703125" style="1" customWidth="1"/>
    <col min="9216" max="9216" width="11.140625" style="1" customWidth="1"/>
    <col min="9217" max="9217" width="1.5703125" style="1" customWidth="1"/>
    <col min="9218" max="9218" width="9.5703125" style="1" customWidth="1"/>
    <col min="9219" max="9463" width="9.140625" style="1"/>
    <col min="9464" max="9466" width="11.140625" style="1" customWidth="1"/>
    <col min="9467" max="9467" width="1.5703125" style="1" customWidth="1"/>
    <col min="9468" max="9470" width="12.42578125" style="1" customWidth="1"/>
    <col min="9471" max="9471" width="1.5703125" style="1" customWidth="1"/>
    <col min="9472" max="9472" width="11.140625" style="1" customWidth="1"/>
    <col min="9473" max="9473" width="1.5703125" style="1" customWidth="1"/>
    <col min="9474" max="9474" width="9.5703125" style="1" customWidth="1"/>
    <col min="9475" max="9719" width="9.140625" style="1"/>
    <col min="9720" max="9722" width="11.140625" style="1" customWidth="1"/>
    <col min="9723" max="9723" width="1.5703125" style="1" customWidth="1"/>
    <col min="9724" max="9726" width="12.42578125" style="1" customWidth="1"/>
    <col min="9727" max="9727" width="1.5703125" style="1" customWidth="1"/>
    <col min="9728" max="9728" width="11.140625" style="1" customWidth="1"/>
    <col min="9729" max="9729" width="1.5703125" style="1" customWidth="1"/>
    <col min="9730" max="9730" width="9.5703125" style="1" customWidth="1"/>
    <col min="9731" max="9975" width="9.140625" style="1"/>
    <col min="9976" max="9978" width="11.140625" style="1" customWidth="1"/>
    <col min="9979" max="9979" width="1.5703125" style="1" customWidth="1"/>
    <col min="9980" max="9982" width="12.42578125" style="1" customWidth="1"/>
    <col min="9983" max="9983" width="1.5703125" style="1" customWidth="1"/>
    <col min="9984" max="9984" width="11.140625" style="1" customWidth="1"/>
    <col min="9985" max="9985" width="1.5703125" style="1" customWidth="1"/>
    <col min="9986" max="9986" width="9.5703125" style="1" customWidth="1"/>
    <col min="9987" max="10231" width="9.140625" style="1"/>
    <col min="10232" max="10234" width="11.140625" style="1" customWidth="1"/>
    <col min="10235" max="10235" width="1.5703125" style="1" customWidth="1"/>
    <col min="10236" max="10238" width="12.42578125" style="1" customWidth="1"/>
    <col min="10239" max="10239" width="1.5703125" style="1" customWidth="1"/>
    <col min="10240" max="10240" width="11.140625" style="1" customWidth="1"/>
    <col min="10241" max="10241" width="1.5703125" style="1" customWidth="1"/>
    <col min="10242" max="10242" width="9.5703125" style="1" customWidth="1"/>
    <col min="10243" max="10487" width="9.140625" style="1"/>
    <col min="10488" max="10490" width="11.140625" style="1" customWidth="1"/>
    <col min="10491" max="10491" width="1.5703125" style="1" customWidth="1"/>
    <col min="10492" max="10494" width="12.42578125" style="1" customWidth="1"/>
    <col min="10495" max="10495" width="1.5703125" style="1" customWidth="1"/>
    <col min="10496" max="10496" width="11.140625" style="1" customWidth="1"/>
    <col min="10497" max="10497" width="1.5703125" style="1" customWidth="1"/>
    <col min="10498" max="10498" width="9.5703125" style="1" customWidth="1"/>
    <col min="10499" max="10743" width="9.140625" style="1"/>
    <col min="10744" max="10746" width="11.140625" style="1" customWidth="1"/>
    <col min="10747" max="10747" width="1.5703125" style="1" customWidth="1"/>
    <col min="10748" max="10750" width="12.42578125" style="1" customWidth="1"/>
    <col min="10751" max="10751" width="1.5703125" style="1" customWidth="1"/>
    <col min="10752" max="10752" width="11.140625" style="1" customWidth="1"/>
    <col min="10753" max="10753" width="1.5703125" style="1" customWidth="1"/>
    <col min="10754" max="10754" width="9.5703125" style="1" customWidth="1"/>
    <col min="10755" max="10999" width="9.140625" style="1"/>
    <col min="11000" max="11002" width="11.140625" style="1" customWidth="1"/>
    <col min="11003" max="11003" width="1.5703125" style="1" customWidth="1"/>
    <col min="11004" max="11006" width="12.42578125" style="1" customWidth="1"/>
    <col min="11007" max="11007" width="1.5703125" style="1" customWidth="1"/>
    <col min="11008" max="11008" width="11.140625" style="1" customWidth="1"/>
    <col min="11009" max="11009" width="1.5703125" style="1" customWidth="1"/>
    <col min="11010" max="11010" width="9.5703125" style="1" customWidth="1"/>
    <col min="11011" max="11255" width="9.140625" style="1"/>
    <col min="11256" max="11258" width="11.140625" style="1" customWidth="1"/>
    <col min="11259" max="11259" width="1.5703125" style="1" customWidth="1"/>
    <col min="11260" max="11262" width="12.42578125" style="1" customWidth="1"/>
    <col min="11263" max="11263" width="1.5703125" style="1" customWidth="1"/>
    <col min="11264" max="11264" width="11.140625" style="1" customWidth="1"/>
    <col min="11265" max="11265" width="1.5703125" style="1" customWidth="1"/>
    <col min="11266" max="11266" width="9.5703125" style="1" customWidth="1"/>
    <col min="11267" max="11511" width="9.140625" style="1"/>
    <col min="11512" max="11514" width="11.140625" style="1" customWidth="1"/>
    <col min="11515" max="11515" width="1.5703125" style="1" customWidth="1"/>
    <col min="11516" max="11518" width="12.42578125" style="1" customWidth="1"/>
    <col min="11519" max="11519" width="1.5703125" style="1" customWidth="1"/>
    <col min="11520" max="11520" width="11.140625" style="1" customWidth="1"/>
    <col min="11521" max="11521" width="1.5703125" style="1" customWidth="1"/>
    <col min="11522" max="11522" width="9.5703125" style="1" customWidth="1"/>
    <col min="11523" max="11767" width="9.140625" style="1"/>
    <col min="11768" max="11770" width="11.140625" style="1" customWidth="1"/>
    <col min="11771" max="11771" width="1.5703125" style="1" customWidth="1"/>
    <col min="11772" max="11774" width="12.42578125" style="1" customWidth="1"/>
    <col min="11775" max="11775" width="1.5703125" style="1" customWidth="1"/>
    <col min="11776" max="11776" width="11.140625" style="1" customWidth="1"/>
    <col min="11777" max="11777" width="1.5703125" style="1" customWidth="1"/>
    <col min="11778" max="11778" width="9.5703125" style="1" customWidth="1"/>
    <col min="11779" max="12023" width="9.140625" style="1"/>
    <col min="12024" max="12026" width="11.140625" style="1" customWidth="1"/>
    <col min="12027" max="12027" width="1.5703125" style="1" customWidth="1"/>
    <col min="12028" max="12030" width="12.42578125" style="1" customWidth="1"/>
    <col min="12031" max="12031" width="1.5703125" style="1" customWidth="1"/>
    <col min="12032" max="12032" width="11.140625" style="1" customWidth="1"/>
    <col min="12033" max="12033" width="1.5703125" style="1" customWidth="1"/>
    <col min="12034" max="12034" width="9.5703125" style="1" customWidth="1"/>
    <col min="12035" max="12279" width="9.140625" style="1"/>
    <col min="12280" max="12282" width="11.140625" style="1" customWidth="1"/>
    <col min="12283" max="12283" width="1.5703125" style="1" customWidth="1"/>
    <col min="12284" max="12286" width="12.42578125" style="1" customWidth="1"/>
    <col min="12287" max="12287" width="1.5703125" style="1" customWidth="1"/>
    <col min="12288" max="12288" width="11.140625" style="1" customWidth="1"/>
    <col min="12289" max="12289" width="1.5703125" style="1" customWidth="1"/>
    <col min="12290" max="12290" width="9.5703125" style="1" customWidth="1"/>
    <col min="12291" max="12535" width="9.140625" style="1"/>
    <col min="12536" max="12538" width="11.140625" style="1" customWidth="1"/>
    <col min="12539" max="12539" width="1.5703125" style="1" customWidth="1"/>
    <col min="12540" max="12542" width="12.42578125" style="1" customWidth="1"/>
    <col min="12543" max="12543" width="1.5703125" style="1" customWidth="1"/>
    <col min="12544" max="12544" width="11.140625" style="1" customWidth="1"/>
    <col min="12545" max="12545" width="1.5703125" style="1" customWidth="1"/>
    <col min="12546" max="12546" width="9.5703125" style="1" customWidth="1"/>
    <col min="12547" max="12791" width="9.140625" style="1"/>
    <col min="12792" max="12794" width="11.140625" style="1" customWidth="1"/>
    <col min="12795" max="12795" width="1.5703125" style="1" customWidth="1"/>
    <col min="12796" max="12798" width="12.42578125" style="1" customWidth="1"/>
    <col min="12799" max="12799" width="1.5703125" style="1" customWidth="1"/>
    <col min="12800" max="12800" width="11.140625" style="1" customWidth="1"/>
    <col min="12801" max="12801" width="1.5703125" style="1" customWidth="1"/>
    <col min="12802" max="12802" width="9.5703125" style="1" customWidth="1"/>
    <col min="12803" max="13047" width="9.140625" style="1"/>
    <col min="13048" max="13050" width="11.140625" style="1" customWidth="1"/>
    <col min="13051" max="13051" width="1.5703125" style="1" customWidth="1"/>
    <col min="13052" max="13054" width="12.42578125" style="1" customWidth="1"/>
    <col min="13055" max="13055" width="1.5703125" style="1" customWidth="1"/>
    <col min="13056" max="13056" width="11.140625" style="1" customWidth="1"/>
    <col min="13057" max="13057" width="1.5703125" style="1" customWidth="1"/>
    <col min="13058" max="13058" width="9.5703125" style="1" customWidth="1"/>
    <col min="13059" max="13303" width="9.140625" style="1"/>
    <col min="13304" max="13306" width="11.140625" style="1" customWidth="1"/>
    <col min="13307" max="13307" width="1.5703125" style="1" customWidth="1"/>
    <col min="13308" max="13310" width="12.42578125" style="1" customWidth="1"/>
    <col min="13311" max="13311" width="1.5703125" style="1" customWidth="1"/>
    <col min="13312" max="13312" width="11.140625" style="1" customWidth="1"/>
    <col min="13313" max="13313" width="1.5703125" style="1" customWidth="1"/>
    <col min="13314" max="13314" width="9.5703125" style="1" customWidth="1"/>
    <col min="13315" max="13559" width="9.140625" style="1"/>
    <col min="13560" max="13562" width="11.140625" style="1" customWidth="1"/>
    <col min="13563" max="13563" width="1.5703125" style="1" customWidth="1"/>
    <col min="13564" max="13566" width="12.42578125" style="1" customWidth="1"/>
    <col min="13567" max="13567" width="1.5703125" style="1" customWidth="1"/>
    <col min="13568" max="13568" width="11.140625" style="1" customWidth="1"/>
    <col min="13569" max="13569" width="1.5703125" style="1" customWidth="1"/>
    <col min="13570" max="13570" width="9.5703125" style="1" customWidth="1"/>
    <col min="13571" max="13815" width="9.140625" style="1"/>
    <col min="13816" max="13818" width="11.140625" style="1" customWidth="1"/>
    <col min="13819" max="13819" width="1.5703125" style="1" customWidth="1"/>
    <col min="13820" max="13822" width="12.42578125" style="1" customWidth="1"/>
    <col min="13823" max="13823" width="1.5703125" style="1" customWidth="1"/>
    <col min="13824" max="13824" width="11.140625" style="1" customWidth="1"/>
    <col min="13825" max="13825" width="1.5703125" style="1" customWidth="1"/>
    <col min="13826" max="13826" width="9.5703125" style="1" customWidth="1"/>
    <col min="13827" max="14071" width="9.140625" style="1"/>
    <col min="14072" max="14074" width="11.140625" style="1" customWidth="1"/>
    <col min="14075" max="14075" width="1.5703125" style="1" customWidth="1"/>
    <col min="14076" max="14078" width="12.42578125" style="1" customWidth="1"/>
    <col min="14079" max="14079" width="1.5703125" style="1" customWidth="1"/>
    <col min="14080" max="14080" width="11.140625" style="1" customWidth="1"/>
    <col min="14081" max="14081" width="1.5703125" style="1" customWidth="1"/>
    <col min="14082" max="14082" width="9.5703125" style="1" customWidth="1"/>
    <col min="14083" max="14327" width="9.140625" style="1"/>
    <col min="14328" max="14330" width="11.140625" style="1" customWidth="1"/>
    <col min="14331" max="14331" width="1.5703125" style="1" customWidth="1"/>
    <col min="14332" max="14334" width="12.42578125" style="1" customWidth="1"/>
    <col min="14335" max="14335" width="1.5703125" style="1" customWidth="1"/>
    <col min="14336" max="14336" width="11.140625" style="1" customWidth="1"/>
    <col min="14337" max="14337" width="1.5703125" style="1" customWidth="1"/>
    <col min="14338" max="14338" width="9.5703125" style="1" customWidth="1"/>
    <col min="14339" max="14583" width="9.140625" style="1"/>
    <col min="14584" max="14586" width="11.140625" style="1" customWidth="1"/>
    <col min="14587" max="14587" width="1.5703125" style="1" customWidth="1"/>
    <col min="14588" max="14590" width="12.42578125" style="1" customWidth="1"/>
    <col min="14591" max="14591" width="1.5703125" style="1" customWidth="1"/>
    <col min="14592" max="14592" width="11.140625" style="1" customWidth="1"/>
    <col min="14593" max="14593" width="1.5703125" style="1" customWidth="1"/>
    <col min="14594" max="14594" width="9.5703125" style="1" customWidth="1"/>
    <col min="14595" max="14839" width="9.140625" style="1"/>
    <col min="14840" max="14842" width="11.140625" style="1" customWidth="1"/>
    <col min="14843" max="14843" width="1.5703125" style="1" customWidth="1"/>
    <col min="14844" max="14846" width="12.42578125" style="1" customWidth="1"/>
    <col min="14847" max="14847" width="1.5703125" style="1" customWidth="1"/>
    <col min="14848" max="14848" width="11.140625" style="1" customWidth="1"/>
    <col min="14849" max="14849" width="1.5703125" style="1" customWidth="1"/>
    <col min="14850" max="14850" width="9.5703125" style="1" customWidth="1"/>
    <col min="14851" max="15095" width="9.140625" style="1"/>
    <col min="15096" max="15098" width="11.140625" style="1" customWidth="1"/>
    <col min="15099" max="15099" width="1.5703125" style="1" customWidth="1"/>
    <col min="15100" max="15102" width="12.42578125" style="1" customWidth="1"/>
    <col min="15103" max="15103" width="1.5703125" style="1" customWidth="1"/>
    <col min="15104" max="15104" width="11.140625" style="1" customWidth="1"/>
    <col min="15105" max="15105" width="1.5703125" style="1" customWidth="1"/>
    <col min="15106" max="15106" width="9.5703125" style="1" customWidth="1"/>
    <col min="15107" max="15351" width="9.140625" style="1"/>
    <col min="15352" max="15354" width="11.140625" style="1" customWidth="1"/>
    <col min="15355" max="15355" width="1.5703125" style="1" customWidth="1"/>
    <col min="15356" max="15358" width="12.42578125" style="1" customWidth="1"/>
    <col min="15359" max="15359" width="1.5703125" style="1" customWidth="1"/>
    <col min="15360" max="15360" width="11.140625" style="1" customWidth="1"/>
    <col min="15361" max="15361" width="1.5703125" style="1" customWidth="1"/>
    <col min="15362" max="15362" width="9.5703125" style="1" customWidth="1"/>
    <col min="15363" max="15607" width="9.140625" style="1"/>
    <col min="15608" max="15610" width="11.140625" style="1" customWidth="1"/>
    <col min="15611" max="15611" width="1.5703125" style="1" customWidth="1"/>
    <col min="15612" max="15614" width="12.42578125" style="1" customWidth="1"/>
    <col min="15615" max="15615" width="1.5703125" style="1" customWidth="1"/>
    <col min="15616" max="15616" width="11.140625" style="1" customWidth="1"/>
    <col min="15617" max="15617" width="1.5703125" style="1" customWidth="1"/>
    <col min="15618" max="15618" width="9.5703125" style="1" customWidth="1"/>
    <col min="15619" max="15863" width="9.140625" style="1"/>
    <col min="15864" max="15866" width="11.140625" style="1" customWidth="1"/>
    <col min="15867" max="15867" width="1.5703125" style="1" customWidth="1"/>
    <col min="15868" max="15870" width="12.42578125" style="1" customWidth="1"/>
    <col min="15871" max="15871" width="1.5703125" style="1" customWidth="1"/>
    <col min="15872" max="15872" width="11.140625" style="1" customWidth="1"/>
    <col min="15873" max="15873" width="1.5703125" style="1" customWidth="1"/>
    <col min="15874" max="15874" width="9.5703125" style="1" customWidth="1"/>
    <col min="15875" max="16119" width="9.140625" style="1"/>
    <col min="16120" max="16122" width="11.140625" style="1" customWidth="1"/>
    <col min="16123" max="16123" width="1.5703125" style="1" customWidth="1"/>
    <col min="16124" max="16126" width="12.42578125" style="1" customWidth="1"/>
    <col min="16127" max="16127" width="1.5703125" style="1" customWidth="1"/>
    <col min="16128" max="16128" width="11.140625" style="1" customWidth="1"/>
    <col min="16129" max="16129" width="1.5703125" style="1" customWidth="1"/>
    <col min="16130" max="16130" width="9.5703125" style="1" customWidth="1"/>
    <col min="16131" max="16384" width="9.140625" style="1"/>
  </cols>
  <sheetData>
    <row r="1" spans="1:12" ht="15.75" x14ac:dyDescent="0.25">
      <c r="A1" s="216" t="s">
        <v>2614</v>
      </c>
      <c r="B1" s="32"/>
      <c r="C1" s="32"/>
      <c r="D1" s="205"/>
      <c r="E1" s="205"/>
      <c r="F1" s="205"/>
      <c r="G1" s="205"/>
      <c r="H1" s="12"/>
      <c r="I1" s="12"/>
      <c r="J1" s="12"/>
      <c r="K1" s="12"/>
      <c r="L1" s="203">
        <v>10</v>
      </c>
    </row>
    <row r="2" spans="1:12" ht="15.75" x14ac:dyDescent="0.25">
      <c r="A2" s="1958" t="s">
        <v>145</v>
      </c>
      <c r="B2" s="1959"/>
      <c r="C2" s="1960"/>
      <c r="D2" s="112"/>
      <c r="E2" s="205"/>
      <c r="F2" s="205"/>
      <c r="G2" s="205"/>
      <c r="H2" s="12"/>
      <c r="I2" s="12"/>
      <c r="J2" s="12"/>
      <c r="K2" s="12"/>
      <c r="L2" s="12"/>
    </row>
    <row r="3" spans="1:12" ht="31.5" customHeight="1" x14ac:dyDescent="0.2">
      <c r="A3" s="2069" t="s">
        <v>2615</v>
      </c>
      <c r="B3" s="2070"/>
      <c r="C3" s="2070"/>
      <c r="D3" s="2070"/>
      <c r="E3" s="2070"/>
      <c r="F3" s="2070"/>
      <c r="G3" s="2070"/>
      <c r="H3" s="2070"/>
      <c r="I3" s="2070"/>
      <c r="J3" s="2070"/>
      <c r="K3" s="2070"/>
      <c r="L3" s="2070"/>
    </row>
    <row r="4" spans="1:12" x14ac:dyDescent="0.2">
      <c r="A4" s="181" t="s">
        <v>2439</v>
      </c>
      <c r="B4" s="979"/>
      <c r="C4" s="979"/>
      <c r="D4" s="979"/>
      <c r="E4" s="979"/>
      <c r="F4" s="979"/>
      <c r="G4" s="979"/>
      <c r="H4" s="979"/>
      <c r="I4" s="979"/>
      <c r="J4" s="979"/>
      <c r="K4" s="979"/>
      <c r="L4" s="979"/>
    </row>
    <row r="5" spans="1:12" ht="15.75" x14ac:dyDescent="0.25">
      <c r="A5" s="12"/>
      <c r="B5" s="32"/>
      <c r="C5" s="32"/>
      <c r="D5" s="205"/>
      <c r="E5" s="205"/>
      <c r="F5" s="205"/>
      <c r="G5" s="205"/>
      <c r="H5" s="12"/>
      <c r="I5" s="12"/>
      <c r="J5" s="12"/>
      <c r="K5" s="12"/>
      <c r="L5" s="12"/>
    </row>
    <row r="6" spans="1:12" x14ac:dyDescent="0.2">
      <c r="A6" s="330"/>
      <c r="B6" s="2049" t="s">
        <v>2440</v>
      </c>
      <c r="C6" s="1855"/>
      <c r="D6" s="1856"/>
      <c r="E6" s="497"/>
      <c r="F6" s="2059" t="s">
        <v>2441</v>
      </c>
      <c r="G6" s="1855"/>
      <c r="H6" s="1856"/>
      <c r="I6" s="495"/>
      <c r="J6" s="979"/>
      <c r="K6" s="495"/>
      <c r="L6" s="495"/>
    </row>
    <row r="7" spans="1:12" ht="54.75" x14ac:dyDescent="0.2">
      <c r="A7" s="1387" t="s">
        <v>2442</v>
      </c>
      <c r="B7" s="332" t="s">
        <v>2443</v>
      </c>
      <c r="C7" s="332" t="s">
        <v>2444</v>
      </c>
      <c r="D7" s="332" t="s">
        <v>2445</v>
      </c>
      <c r="E7" s="492"/>
      <c r="F7" s="332" t="s">
        <v>2446</v>
      </c>
      <c r="G7" s="332" t="s">
        <v>2447</v>
      </c>
      <c r="H7" s="496" t="s">
        <v>2448</v>
      </c>
      <c r="I7" s="123"/>
      <c r="J7" s="1387" t="s">
        <v>2449</v>
      </c>
      <c r="K7" s="123"/>
      <c r="L7" s="1387" t="s">
        <v>2450</v>
      </c>
    </row>
    <row r="8" spans="1:12" x14ac:dyDescent="0.2">
      <c r="A8" s="229" t="s">
        <v>299</v>
      </c>
      <c r="B8" s="229"/>
      <c r="C8" s="229"/>
      <c r="D8" s="229" t="s">
        <v>300</v>
      </c>
      <c r="E8" s="229"/>
      <c r="F8" s="229" t="s">
        <v>301</v>
      </c>
      <c r="G8" s="229" t="s">
        <v>465</v>
      </c>
      <c r="H8" s="229" t="s">
        <v>466</v>
      </c>
      <c r="I8" s="229"/>
      <c r="J8" s="229" t="s">
        <v>2451</v>
      </c>
      <c r="K8" s="229"/>
      <c r="L8" s="229" t="s">
        <v>2452</v>
      </c>
    </row>
    <row r="9" spans="1:12" x14ac:dyDescent="0.2">
      <c r="A9" s="2055" t="s">
        <v>1874</v>
      </c>
      <c r="B9" s="2055"/>
      <c r="C9" s="2055"/>
      <c r="D9" s="337"/>
      <c r="E9" s="337"/>
      <c r="F9" s="337"/>
      <c r="G9" s="337"/>
      <c r="H9" s="337"/>
      <c r="I9" s="337"/>
      <c r="J9" s="337"/>
      <c r="K9" s="337"/>
      <c r="L9" s="337"/>
    </row>
    <row r="10" spans="1:12" x14ac:dyDescent="0.2">
      <c r="A10" s="1539" t="s">
        <v>2607</v>
      </c>
      <c r="B10" s="1492"/>
      <c r="C10" s="992"/>
      <c r="D10" s="992"/>
      <c r="E10" s="539"/>
      <c r="F10" s="992"/>
      <c r="G10" s="992"/>
      <c r="H10" s="992"/>
      <c r="I10" s="501"/>
      <c r="J10" s="993"/>
      <c r="K10" s="501"/>
      <c r="L10" s="993"/>
    </row>
    <row r="11" spans="1:12" x14ac:dyDescent="0.2">
      <c r="A11" s="1421" t="s">
        <v>2459</v>
      </c>
      <c r="B11" s="1492"/>
      <c r="C11" s="992"/>
      <c r="D11" s="992"/>
      <c r="E11" s="500"/>
      <c r="F11" s="992"/>
      <c r="G11" s="992"/>
      <c r="H11" s="992"/>
      <c r="I11" s="501"/>
      <c r="J11" s="993"/>
      <c r="K11" s="501"/>
      <c r="L11" s="993"/>
    </row>
    <row r="12" spans="1:12" x14ac:dyDescent="0.2">
      <c r="A12" s="1421" t="s">
        <v>2460</v>
      </c>
      <c r="B12" s="1492"/>
      <c r="C12" s="992"/>
      <c r="D12" s="992"/>
      <c r="E12" s="539"/>
      <c r="F12" s="992"/>
      <c r="G12" s="992"/>
      <c r="H12" s="992"/>
      <c r="I12" s="501"/>
      <c r="J12" s="993"/>
      <c r="K12" s="501"/>
      <c r="L12" s="993"/>
    </row>
    <row r="13" spans="1:12" x14ac:dyDescent="0.2">
      <c r="A13" s="1494" t="s">
        <v>2466</v>
      </c>
      <c r="B13" s="1495"/>
      <c r="C13" s="993"/>
      <c r="D13" s="993"/>
      <c r="E13" s="540"/>
      <c r="F13" s="1541"/>
      <c r="G13" s="1541"/>
      <c r="H13" s="993"/>
      <c r="I13" s="541"/>
      <c r="J13" s="993"/>
      <c r="K13" s="541"/>
      <c r="L13" s="993"/>
    </row>
    <row r="14" spans="1:12" x14ac:dyDescent="0.2">
      <c r="A14" s="55"/>
      <c r="B14" s="55"/>
      <c r="C14" s="500"/>
      <c r="D14" s="500"/>
      <c r="E14" s="540"/>
      <c r="F14" s="540"/>
      <c r="G14" s="542"/>
      <c r="H14" s="500"/>
      <c r="I14" s="541"/>
      <c r="J14" s="500"/>
      <c r="K14" s="541"/>
      <c r="L14" s="500"/>
    </row>
    <row r="15" spans="1:12" x14ac:dyDescent="0.2">
      <c r="A15" s="88" t="s">
        <v>1875</v>
      </c>
      <c r="B15" s="88"/>
      <c r="C15" s="500"/>
      <c r="D15" s="500"/>
      <c r="E15" s="540"/>
      <c r="F15" s="540"/>
      <c r="G15" s="542"/>
      <c r="H15" s="500"/>
      <c r="I15" s="541"/>
      <c r="J15" s="500"/>
      <c r="K15" s="541"/>
      <c r="L15" s="500"/>
    </row>
    <row r="16" spans="1:12" x14ac:dyDescent="0.2">
      <c r="A16" s="1539" t="s">
        <v>2607</v>
      </c>
      <c r="B16" s="992"/>
      <c r="C16" s="992"/>
      <c r="D16" s="992"/>
      <c r="E16" s="539"/>
      <c r="F16" s="992"/>
      <c r="G16" s="992"/>
      <c r="H16" s="992"/>
      <c r="I16" s="501"/>
      <c r="J16" s="993"/>
      <c r="K16" s="501"/>
      <c r="L16" s="993"/>
    </row>
    <row r="17" spans="1:12" x14ac:dyDescent="0.2">
      <c r="A17" s="1421" t="s">
        <v>2459</v>
      </c>
      <c r="B17" s="992"/>
      <c r="C17" s="992"/>
      <c r="D17" s="992"/>
      <c r="E17" s="500"/>
      <c r="F17" s="992"/>
      <c r="G17" s="992"/>
      <c r="H17" s="992"/>
      <c r="I17" s="501"/>
      <c r="J17" s="993"/>
      <c r="K17" s="501"/>
      <c r="L17" s="993"/>
    </row>
    <row r="18" spans="1:12" x14ac:dyDescent="0.2">
      <c r="A18" s="1421" t="s">
        <v>2460</v>
      </c>
      <c r="B18" s="992"/>
      <c r="C18" s="992"/>
      <c r="D18" s="992"/>
      <c r="E18" s="539"/>
      <c r="F18" s="992"/>
      <c r="G18" s="992"/>
      <c r="H18" s="992"/>
      <c r="I18" s="501"/>
      <c r="J18" s="993"/>
      <c r="K18" s="501"/>
      <c r="L18" s="993"/>
    </row>
    <row r="19" spans="1:12" x14ac:dyDescent="0.2">
      <c r="A19" s="1494" t="s">
        <v>2466</v>
      </c>
      <c r="B19" s="992"/>
      <c r="C19" s="993"/>
      <c r="D19" s="993"/>
      <c r="E19" s="540"/>
      <c r="F19" s="1541"/>
      <c r="G19" s="1541"/>
      <c r="H19" s="993"/>
      <c r="I19" s="541"/>
      <c r="J19" s="993"/>
      <c r="K19" s="541"/>
      <c r="L19" s="993"/>
    </row>
    <row r="20" spans="1:12" x14ac:dyDescent="0.2">
      <c r="A20" s="55"/>
      <c r="B20" s="55"/>
      <c r="C20" s="543"/>
      <c r="D20" s="543"/>
      <c r="E20" s="540"/>
      <c r="F20" s="544"/>
      <c r="G20" s="542"/>
      <c r="H20" s="543"/>
      <c r="I20" s="541"/>
      <c r="J20" s="543"/>
      <c r="K20" s="541"/>
      <c r="L20" s="543"/>
    </row>
    <row r="21" spans="1:12" x14ac:dyDescent="0.2">
      <c r="A21" s="511" t="s">
        <v>1878</v>
      </c>
      <c r="B21" s="55"/>
      <c r="C21" s="543"/>
      <c r="D21" s="543"/>
      <c r="E21" s="540"/>
      <c r="F21" s="544"/>
      <c r="G21" s="542"/>
      <c r="H21" s="543"/>
      <c r="I21" s="541"/>
      <c r="J21" s="543"/>
      <c r="K21" s="541"/>
      <c r="L21" s="500"/>
    </row>
    <row r="22" spans="1:12" x14ac:dyDescent="0.2">
      <c r="A22" s="1539" t="s">
        <v>2607</v>
      </c>
      <c r="B22" s="992"/>
      <c r="C22" s="992"/>
      <c r="D22" s="992"/>
      <c r="E22" s="539"/>
      <c r="F22" s="992"/>
      <c r="G22" s="992"/>
      <c r="H22" s="992"/>
      <c r="I22" s="501"/>
      <c r="J22" s="993"/>
      <c r="K22" s="501"/>
      <c r="L22" s="993"/>
    </row>
    <row r="23" spans="1:12" x14ac:dyDescent="0.2">
      <c r="A23" s="1421" t="s">
        <v>2459</v>
      </c>
      <c r="B23" s="992"/>
      <c r="C23" s="992"/>
      <c r="D23" s="992"/>
      <c r="E23" s="500"/>
      <c r="F23" s="992"/>
      <c r="G23" s="992"/>
      <c r="H23" s="992"/>
      <c r="I23" s="501"/>
      <c r="J23" s="993"/>
      <c r="K23" s="501"/>
      <c r="L23" s="993"/>
    </row>
    <row r="24" spans="1:12" x14ac:dyDescent="0.2">
      <c r="A24" s="1421" t="s">
        <v>2460</v>
      </c>
      <c r="B24" s="992"/>
      <c r="C24" s="992"/>
      <c r="D24" s="992"/>
      <c r="E24" s="539"/>
      <c r="F24" s="992"/>
      <c r="G24" s="992"/>
      <c r="H24" s="992"/>
      <c r="I24" s="501"/>
      <c r="J24" s="993"/>
      <c r="K24" s="501"/>
      <c r="L24" s="993"/>
    </row>
    <row r="25" spans="1:12" x14ac:dyDescent="0.2">
      <c r="A25" s="1494"/>
      <c r="B25" s="993"/>
      <c r="C25" s="993"/>
      <c r="D25" s="993"/>
      <c r="E25" s="540"/>
      <c r="F25" s="1541"/>
      <c r="G25" s="1541"/>
      <c r="H25" s="993"/>
      <c r="I25" s="541"/>
      <c r="J25" s="993"/>
      <c r="K25" s="541"/>
      <c r="L25" s="993"/>
    </row>
    <row r="26" spans="1:12" x14ac:dyDescent="0.2">
      <c r="A26" s="55" t="s">
        <v>811</v>
      </c>
      <c r="B26" s="55"/>
      <c r="C26" s="82"/>
      <c r="D26" s="82"/>
      <c r="E26" s="82"/>
      <c r="F26" s="82"/>
      <c r="G26" s="82"/>
      <c r="H26" s="545"/>
      <c r="I26" s="82"/>
      <c r="J26" s="161"/>
      <c r="K26" s="82"/>
      <c r="L26" s="82"/>
    </row>
    <row r="27" spans="1:12" x14ac:dyDescent="0.2">
      <c r="A27" s="511"/>
      <c r="B27" s="55"/>
      <c r="C27" s="993"/>
      <c r="D27" s="993"/>
      <c r="E27" s="82"/>
      <c r="F27" s="82"/>
      <c r="G27" s="82"/>
      <c r="H27" s="545"/>
      <c r="I27" s="82"/>
      <c r="J27" s="1808"/>
      <c r="K27" s="82"/>
      <c r="L27" s="993"/>
    </row>
    <row r="28" spans="1:12" x14ac:dyDescent="0.2">
      <c r="A28" s="546" t="s">
        <v>2493</v>
      </c>
      <c r="B28" s="55"/>
      <c r="C28" s="82"/>
      <c r="D28" s="82"/>
      <c r="E28" s="82"/>
      <c r="F28" s="82"/>
      <c r="G28" s="82"/>
      <c r="H28" s="545"/>
      <c r="I28" s="82"/>
      <c r="J28" s="161"/>
      <c r="K28" s="82"/>
      <c r="L28" s="82"/>
    </row>
    <row r="29" spans="1:12" x14ac:dyDescent="0.2">
      <c r="A29" s="36"/>
      <c r="B29" s="365"/>
      <c r="C29" s="12"/>
      <c r="D29" s="12"/>
      <c r="E29" s="12"/>
      <c r="F29" s="12"/>
      <c r="G29" s="12"/>
      <c r="H29" s="29"/>
      <c r="I29" s="12"/>
      <c r="J29" s="16"/>
      <c r="K29" s="12"/>
      <c r="L29" s="12"/>
    </row>
    <row r="30" spans="1:12" x14ac:dyDescent="0.2">
      <c r="A30" s="7"/>
      <c r="B30" s="2"/>
      <c r="H30" s="24"/>
      <c r="J30" s="8"/>
    </row>
    <row r="31" spans="1:12" x14ac:dyDescent="0.2">
      <c r="A31" s="2"/>
      <c r="B31" s="2"/>
      <c r="H31" s="24"/>
      <c r="J31" s="8"/>
    </row>
    <row r="32" spans="1:12" x14ac:dyDescent="0.2">
      <c r="A32" s="13"/>
      <c r="B32" s="26"/>
    </row>
    <row r="33" spans="1:2" x14ac:dyDescent="0.2">
      <c r="A33" s="26"/>
      <c r="B33" s="26"/>
    </row>
  </sheetData>
  <mergeCells count="5">
    <mergeCell ref="A2:C2"/>
    <mergeCell ref="A3:L3"/>
    <mergeCell ref="B6:D6"/>
    <mergeCell ref="F6:H6"/>
    <mergeCell ref="A9:C9"/>
  </mergeCells>
  <hyperlinks>
    <hyperlink ref="A2:C2" location="'Liste tableaux'!A1" display="Retour à la liste des tableaux" xr:uid="{9FA0DA05-84B8-4070-BBA7-825D81CE6AC9}"/>
  </hyperlinks>
  <pageMargins left="0.7" right="0.7" top="0.75" bottom="0.75" header="0.3" footer="0.3"/>
  <headerFooter>
    <oddHeader>&amp;R&amp;"Calibri"&amp;10&amp;K000000 Protected B - Internal / Protégé B - Interne&amp;1#_x000D_</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7C5FB-02CD-4FF2-A827-0A7593765C8C}">
  <sheetPr codeName="Feuil36">
    <tabColor rgb="FFFFFF00"/>
  </sheetPr>
  <dimension ref="A1:S74"/>
  <sheetViews>
    <sheetView showGridLines="0" topLeftCell="A7" workbookViewId="0">
      <selection activeCell="D38" sqref="D38"/>
    </sheetView>
  </sheetViews>
  <sheetFormatPr defaultColWidth="9.140625" defaultRowHeight="15" x14ac:dyDescent="0.25"/>
  <cols>
    <col min="1" max="1" width="30.5703125" customWidth="1"/>
    <col min="3" max="3" width="13" customWidth="1"/>
    <col min="4" max="4" width="13.85546875" customWidth="1"/>
    <col min="5" max="5" width="1.5703125" customWidth="1"/>
    <col min="9" max="9" width="1.5703125" customWidth="1"/>
    <col min="10" max="10" width="11.42578125" customWidth="1"/>
    <col min="11" max="11" width="1.5703125" customWidth="1"/>
  </cols>
  <sheetData>
    <row r="1" spans="1:12" ht="15.75" x14ac:dyDescent="0.25">
      <c r="A1" s="216" t="s">
        <v>2616</v>
      </c>
      <c r="B1" s="18"/>
      <c r="C1" s="18"/>
      <c r="D1" s="23"/>
      <c r="E1" s="23"/>
      <c r="F1" s="23"/>
      <c r="G1" s="23"/>
      <c r="L1" s="20">
        <v>10</v>
      </c>
    </row>
    <row r="2" spans="1:12" ht="15.75" x14ac:dyDescent="0.25">
      <c r="A2" s="1958" t="s">
        <v>145</v>
      </c>
      <c r="B2" s="1959"/>
      <c r="C2" s="1960"/>
      <c r="D2" s="39"/>
      <c r="E2" s="23"/>
      <c r="F2" s="23"/>
      <c r="G2" s="23"/>
    </row>
    <row r="3" spans="1:12" ht="18.75" customHeight="1" x14ac:dyDescent="0.25">
      <c r="A3" s="2069" t="s">
        <v>2617</v>
      </c>
      <c r="B3" s="2069"/>
      <c r="C3" s="2069"/>
      <c r="D3" s="2069"/>
      <c r="E3" s="2069"/>
      <c r="F3" s="2069"/>
      <c r="G3" s="2069"/>
      <c r="H3" s="2069"/>
      <c r="I3" s="2069"/>
      <c r="J3" s="2069"/>
      <c r="K3" s="2069"/>
      <c r="L3" s="2069"/>
    </row>
    <row r="4" spans="1:12" ht="12" customHeight="1" x14ac:dyDescent="0.25">
      <c r="A4" s="181" t="s">
        <v>2439</v>
      </c>
      <c r="B4" s="391"/>
      <c r="C4" s="391"/>
      <c r="D4" s="391"/>
      <c r="E4" s="391"/>
      <c r="F4" s="391"/>
      <c r="G4" s="391"/>
      <c r="H4" s="391"/>
      <c r="I4" s="391"/>
      <c r="J4" s="391"/>
      <c r="K4" s="391"/>
      <c r="L4" s="391"/>
    </row>
    <row r="5" spans="1:12" ht="10.35" customHeight="1" x14ac:dyDescent="0.25">
      <c r="B5" s="18"/>
      <c r="C5" s="18"/>
      <c r="D5" s="23"/>
      <c r="E5" s="23"/>
      <c r="F5" s="23"/>
      <c r="G5" s="23"/>
    </row>
    <row r="6" spans="1:12" x14ac:dyDescent="0.25">
      <c r="A6" s="330"/>
      <c r="B6" s="1854" t="s">
        <v>2440</v>
      </c>
      <c r="C6" s="2072"/>
      <c r="D6" s="2073"/>
      <c r="E6" s="497"/>
      <c r="F6" s="1854" t="s">
        <v>2441</v>
      </c>
      <c r="G6" s="2072"/>
      <c r="H6" s="2073"/>
      <c r="I6" s="495"/>
      <c r="J6" s="803"/>
      <c r="K6" s="495"/>
      <c r="L6" s="495"/>
    </row>
    <row r="7" spans="1:12" ht="54.75" customHeight="1" x14ac:dyDescent="0.25">
      <c r="A7" s="1387" t="s">
        <v>2442</v>
      </c>
      <c r="B7" s="332" t="s">
        <v>2443</v>
      </c>
      <c r="C7" s="332" t="s">
        <v>2444</v>
      </c>
      <c r="D7" s="332" t="s">
        <v>2445</v>
      </c>
      <c r="E7" s="492"/>
      <c r="F7" s="332" t="s">
        <v>2446</v>
      </c>
      <c r="G7" s="332" t="s">
        <v>2447</v>
      </c>
      <c r="H7" s="496" t="s">
        <v>2448</v>
      </c>
      <c r="I7" s="123"/>
      <c r="J7" s="1387" t="s">
        <v>2449</v>
      </c>
      <c r="K7" s="123"/>
      <c r="L7" s="1387" t="s">
        <v>2450</v>
      </c>
    </row>
    <row r="8" spans="1:12" ht="13.5" customHeight="1" x14ac:dyDescent="0.25">
      <c r="A8" s="229" t="s">
        <v>299</v>
      </c>
      <c r="B8" s="229"/>
      <c r="C8" s="229"/>
      <c r="D8" s="229" t="s">
        <v>300</v>
      </c>
      <c r="E8" s="229"/>
      <c r="F8" s="229" t="s">
        <v>301</v>
      </c>
      <c r="G8" s="229" t="s">
        <v>465</v>
      </c>
      <c r="H8" s="229" t="s">
        <v>466</v>
      </c>
      <c r="I8" s="229"/>
      <c r="J8" s="229" t="s">
        <v>2451</v>
      </c>
      <c r="K8" s="229"/>
      <c r="L8" s="229" t="s">
        <v>2452</v>
      </c>
    </row>
    <row r="9" spans="1:12" ht="11.45" customHeight="1" x14ac:dyDescent="0.25">
      <c r="A9" s="2055" t="s">
        <v>1874</v>
      </c>
      <c r="B9" s="2078"/>
      <c r="C9" s="2078"/>
      <c r="D9" s="206"/>
      <c r="E9" s="196"/>
      <c r="F9" s="196"/>
      <c r="G9" s="196"/>
      <c r="H9" s="196"/>
      <c r="I9" s="196"/>
      <c r="J9" s="196"/>
      <c r="K9" s="196"/>
      <c r="L9" s="196"/>
    </row>
    <row r="10" spans="1:12" x14ac:dyDescent="0.25">
      <c r="A10" s="1421" t="s">
        <v>2604</v>
      </c>
      <c r="B10" s="1542"/>
      <c r="C10" s="992"/>
      <c r="D10" s="1013"/>
      <c r="E10" s="345"/>
      <c r="F10" s="987"/>
      <c r="G10" s="987"/>
      <c r="H10" s="987"/>
      <c r="I10" s="349"/>
      <c r="J10" s="986"/>
      <c r="K10" s="349"/>
      <c r="L10" s="986"/>
    </row>
    <row r="11" spans="1:12" x14ac:dyDescent="0.25">
      <c r="A11" s="1421" t="s">
        <v>2459</v>
      </c>
      <c r="B11" s="1542"/>
      <c r="C11" s="992"/>
      <c r="D11" s="1013"/>
      <c r="E11" s="340"/>
      <c r="F11" s="987"/>
      <c r="G11" s="987"/>
      <c r="H11" s="987"/>
      <c r="I11" s="341"/>
      <c r="J11" s="986"/>
      <c r="K11" s="341"/>
      <c r="L11" s="986"/>
    </row>
    <row r="12" spans="1:12" x14ac:dyDescent="0.25">
      <c r="A12" s="1421" t="s">
        <v>2460</v>
      </c>
      <c r="B12" s="1542"/>
      <c r="C12" s="992"/>
      <c r="D12" s="1013"/>
      <c r="E12" s="377"/>
      <c r="F12" s="987"/>
      <c r="G12" s="987"/>
      <c r="H12" s="987"/>
      <c r="I12" s="341"/>
      <c r="J12" s="986"/>
      <c r="K12" s="341"/>
      <c r="L12" s="986"/>
    </row>
    <row r="13" spans="1:12" x14ac:dyDescent="0.25">
      <c r="A13" s="1494" t="s">
        <v>2466</v>
      </c>
      <c r="B13" s="1543"/>
      <c r="C13" s="993"/>
      <c r="D13" s="1014"/>
      <c r="E13" s="375"/>
      <c r="F13" s="1491"/>
      <c r="G13" s="1491"/>
      <c r="H13" s="986"/>
      <c r="I13" s="376"/>
      <c r="J13" s="986"/>
      <c r="K13" s="376"/>
      <c r="L13" s="986"/>
    </row>
    <row r="14" spans="1:12" ht="5.0999999999999996" customHeight="1" x14ac:dyDescent="0.25">
      <c r="A14" s="55"/>
      <c r="B14" s="55"/>
      <c r="C14" s="538"/>
      <c r="D14" s="419"/>
      <c r="E14" s="375"/>
      <c r="F14" s="375"/>
      <c r="G14" s="418"/>
      <c r="H14" s="350"/>
      <c r="I14" s="376"/>
      <c r="J14" s="350"/>
      <c r="K14" s="376"/>
      <c r="L14" s="350"/>
    </row>
    <row r="15" spans="1:12" x14ac:dyDescent="0.25">
      <c r="A15" s="88" t="s">
        <v>1875</v>
      </c>
      <c r="B15" s="88"/>
      <c r="C15" s="538"/>
      <c r="D15" s="419"/>
      <c r="E15" s="375"/>
      <c r="F15" s="375"/>
      <c r="G15" s="418"/>
      <c r="H15" s="350"/>
      <c r="I15" s="376"/>
      <c r="J15" s="350"/>
      <c r="K15" s="376"/>
      <c r="L15" s="350"/>
    </row>
    <row r="16" spans="1:12" x14ac:dyDescent="0.25">
      <c r="A16" s="1421" t="s">
        <v>2604</v>
      </c>
      <c r="B16" s="992"/>
      <c r="C16" s="992"/>
      <c r="D16" s="1013"/>
      <c r="E16" s="345"/>
      <c r="F16" s="987"/>
      <c r="G16" s="987"/>
      <c r="H16" s="987"/>
      <c r="I16" s="349"/>
      <c r="J16" s="986"/>
      <c r="K16" s="349"/>
      <c r="L16" s="986"/>
    </row>
    <row r="17" spans="1:12" x14ac:dyDescent="0.25">
      <c r="A17" s="1421" t="s">
        <v>2459</v>
      </c>
      <c r="B17" s="1421"/>
      <c r="C17" s="992"/>
      <c r="D17" s="1013"/>
      <c r="E17" s="340"/>
      <c r="F17" s="987"/>
      <c r="G17" s="987"/>
      <c r="H17" s="987"/>
      <c r="I17" s="341"/>
      <c r="J17" s="986"/>
      <c r="K17" s="341"/>
      <c r="L17" s="986"/>
    </row>
    <row r="18" spans="1:12" x14ac:dyDescent="0.25">
      <c r="A18" s="1421" t="s">
        <v>2460</v>
      </c>
      <c r="B18" s="1421"/>
      <c r="C18" s="992"/>
      <c r="D18" s="1013"/>
      <c r="E18" s="377"/>
      <c r="F18" s="987"/>
      <c r="G18" s="987"/>
      <c r="H18" s="987"/>
      <c r="I18" s="341"/>
      <c r="J18" s="986"/>
      <c r="K18" s="341"/>
      <c r="L18" s="986"/>
    </row>
    <row r="19" spans="1:12" x14ac:dyDescent="0.25">
      <c r="A19" s="1494" t="s">
        <v>2466</v>
      </c>
      <c r="B19" s="993"/>
      <c r="C19" s="993"/>
      <c r="D19" s="1014"/>
      <c r="E19" s="375"/>
      <c r="F19" s="1491"/>
      <c r="G19" s="1491"/>
      <c r="H19" s="986"/>
      <c r="I19" s="376"/>
      <c r="J19" s="986"/>
      <c r="K19" s="376"/>
      <c r="L19" s="986"/>
    </row>
    <row r="20" spans="1:12" ht="5.0999999999999996" customHeight="1" x14ac:dyDescent="0.25">
      <c r="A20" s="55"/>
      <c r="B20" s="55"/>
      <c r="C20" s="538"/>
      <c r="D20" s="419"/>
      <c r="E20" s="375"/>
      <c r="F20" s="375"/>
      <c r="G20" s="418"/>
      <c r="H20" s="350"/>
      <c r="I20" s="376"/>
      <c r="J20" s="350"/>
      <c r="K20" s="376"/>
      <c r="L20" s="350"/>
    </row>
    <row r="21" spans="1:12" s="12" customFormat="1" ht="12.75" x14ac:dyDescent="0.2">
      <c r="A21" s="513" t="s">
        <v>1877</v>
      </c>
      <c r="B21" s="88"/>
      <c r="C21" s="538"/>
      <c r="D21" s="419"/>
      <c r="E21" s="378"/>
      <c r="F21" s="378"/>
      <c r="G21" s="420"/>
      <c r="H21" s="419"/>
      <c r="I21" s="379"/>
      <c r="J21" s="419"/>
      <c r="K21" s="379"/>
      <c r="L21" s="419"/>
    </row>
    <row r="22" spans="1:12" s="12" customFormat="1" ht="12.75" x14ac:dyDescent="0.2">
      <c r="A22" s="1421" t="s">
        <v>2604</v>
      </c>
      <c r="B22" s="992"/>
      <c r="C22" s="992"/>
      <c r="D22" s="1013"/>
      <c r="E22" s="421"/>
      <c r="F22" s="1013"/>
      <c r="G22" s="1013"/>
      <c r="H22" s="1013"/>
      <c r="I22" s="422"/>
      <c r="J22" s="1014"/>
      <c r="K22" s="422"/>
      <c r="L22" s="1014"/>
    </row>
    <row r="23" spans="1:12" s="12" customFormat="1" ht="12.75" x14ac:dyDescent="0.2">
      <c r="A23" s="1421" t="s">
        <v>2459</v>
      </c>
      <c r="B23" s="1421"/>
      <c r="C23" s="992"/>
      <c r="D23" s="1013"/>
      <c r="E23" s="360"/>
      <c r="F23" s="1013"/>
      <c r="G23" s="1013"/>
      <c r="H23" s="1013"/>
      <c r="I23" s="361"/>
      <c r="J23" s="1014"/>
      <c r="K23" s="361"/>
      <c r="L23" s="1014"/>
    </row>
    <row r="24" spans="1:12" s="12" customFormat="1" ht="12.75" x14ac:dyDescent="0.2">
      <c r="A24" s="1421" t="s">
        <v>2460</v>
      </c>
      <c r="B24" s="1421"/>
      <c r="C24" s="992"/>
      <c r="D24" s="1013"/>
      <c r="E24" s="372"/>
      <c r="F24" s="1013"/>
      <c r="G24" s="1013"/>
      <c r="H24" s="1013"/>
      <c r="I24" s="361"/>
      <c r="J24" s="1014"/>
      <c r="K24" s="361"/>
      <c r="L24" s="1014"/>
    </row>
    <row r="25" spans="1:12" s="12" customFormat="1" ht="12.75" x14ac:dyDescent="0.2">
      <c r="A25" s="1494" t="s">
        <v>2466</v>
      </c>
      <c r="B25" s="547"/>
      <c r="C25" s="547"/>
      <c r="D25" s="348"/>
      <c r="E25" s="435"/>
      <c r="F25" s="1491"/>
      <c r="G25" s="1491"/>
      <c r="H25" s="348"/>
      <c r="I25" s="436"/>
      <c r="J25" s="348"/>
      <c r="K25" s="436"/>
      <c r="L25" s="348"/>
    </row>
    <row r="26" spans="1:12" ht="5.0999999999999996" customHeight="1" x14ac:dyDescent="0.25">
      <c r="A26" s="55"/>
      <c r="B26" s="55"/>
      <c r="C26" s="538"/>
      <c r="D26" s="419"/>
      <c r="E26" s="375"/>
      <c r="F26" s="375"/>
      <c r="G26" s="418"/>
      <c r="H26" s="350"/>
      <c r="I26" s="376"/>
      <c r="J26" s="350"/>
      <c r="K26" s="376"/>
      <c r="L26" s="350"/>
    </row>
    <row r="27" spans="1:12" s="12" customFormat="1" ht="12.75" x14ac:dyDescent="0.2">
      <c r="A27" s="88" t="s">
        <v>1878</v>
      </c>
      <c r="B27" s="88"/>
      <c r="C27" s="538"/>
      <c r="D27" s="419"/>
      <c r="E27" s="378"/>
      <c r="F27" s="378"/>
      <c r="G27" s="420"/>
      <c r="H27" s="419"/>
      <c r="I27" s="379"/>
      <c r="J27" s="419"/>
      <c r="K27" s="379"/>
      <c r="L27" s="419"/>
    </row>
    <row r="28" spans="1:12" s="12" customFormat="1" ht="12.75" x14ac:dyDescent="0.2">
      <c r="A28" s="1421" t="s">
        <v>2604</v>
      </c>
      <c r="B28" s="992"/>
      <c r="C28" s="992"/>
      <c r="D28" s="1013"/>
      <c r="E28" s="421"/>
      <c r="F28" s="1013"/>
      <c r="G28" s="1013"/>
      <c r="H28" s="1013"/>
      <c r="I28" s="422"/>
      <c r="J28" s="1014"/>
      <c r="K28" s="422"/>
      <c r="L28" s="1014"/>
    </row>
    <row r="29" spans="1:12" s="12" customFormat="1" ht="12.75" x14ac:dyDescent="0.2">
      <c r="A29" s="1421" t="s">
        <v>2459</v>
      </c>
      <c r="B29" s="1421"/>
      <c r="C29" s="992"/>
      <c r="D29" s="1013"/>
      <c r="E29" s="360"/>
      <c r="F29" s="1013"/>
      <c r="G29" s="1013"/>
      <c r="H29" s="1013"/>
      <c r="I29" s="361"/>
      <c r="J29" s="1014"/>
      <c r="K29" s="361"/>
      <c r="L29" s="1014"/>
    </row>
    <row r="30" spans="1:12" s="12" customFormat="1" ht="12.75" x14ac:dyDescent="0.2">
      <c r="A30" s="1421" t="s">
        <v>2460</v>
      </c>
      <c r="B30" s="1421"/>
      <c r="C30" s="992"/>
      <c r="D30" s="1013"/>
      <c r="E30" s="372"/>
      <c r="F30" s="1013"/>
      <c r="G30" s="1013"/>
      <c r="H30" s="1013"/>
      <c r="I30" s="361"/>
      <c r="J30" s="1014"/>
      <c r="K30" s="361"/>
      <c r="L30" s="1014"/>
    </row>
    <row r="31" spans="1:12" s="13" customFormat="1" ht="12.75" x14ac:dyDescent="0.2">
      <c r="A31" s="1494" t="s">
        <v>2466</v>
      </c>
      <c r="B31" s="547"/>
      <c r="C31" s="547"/>
      <c r="D31" s="348"/>
      <c r="E31" s="435"/>
      <c r="F31" s="1491"/>
      <c r="G31" s="1491"/>
      <c r="H31" s="348"/>
      <c r="I31" s="436"/>
      <c r="J31" s="348"/>
      <c r="K31" s="436"/>
      <c r="L31" s="348"/>
    </row>
    <row r="32" spans="1:12" s="12" customFormat="1" ht="12.75" x14ac:dyDescent="0.2">
      <c r="A32" s="55"/>
      <c r="B32" s="55"/>
      <c r="C32" s="82"/>
      <c r="H32" s="371"/>
      <c r="J32" s="423"/>
    </row>
    <row r="33" spans="1:19" s="12" customFormat="1" ht="12.75" x14ac:dyDescent="0.2">
      <c r="A33" s="511" t="s">
        <v>811</v>
      </c>
      <c r="B33" s="55"/>
      <c r="C33" s="993"/>
      <c r="D33" s="1014"/>
      <c r="H33" s="371"/>
      <c r="J33" s="1809"/>
      <c r="L33" s="1014"/>
    </row>
    <row r="34" spans="1:19" s="12" customFormat="1" ht="12.75" x14ac:dyDescent="0.2">
      <c r="A34" s="55"/>
      <c r="B34" s="55"/>
      <c r="C34" s="82"/>
      <c r="H34" s="371"/>
      <c r="J34" s="423"/>
    </row>
    <row r="35" spans="1:19" s="12" customFormat="1" ht="12" customHeight="1" x14ac:dyDescent="0.2">
      <c r="A35" s="50" t="s">
        <v>2493</v>
      </c>
      <c r="B35" s="55"/>
      <c r="C35" s="82"/>
      <c r="H35" s="29"/>
      <c r="J35" s="16"/>
    </row>
    <row r="36" spans="1:19" s="1" customFormat="1" ht="5.0999999999999996" customHeight="1" x14ac:dyDescent="0.2">
      <c r="A36" s="2"/>
      <c r="B36" s="2"/>
      <c r="C36" s="350"/>
      <c r="D36" s="350"/>
      <c r="E36" s="375"/>
      <c r="F36" s="375"/>
      <c r="G36" s="418"/>
      <c r="H36" s="350"/>
      <c r="I36" s="375"/>
      <c r="J36" s="350"/>
      <c r="K36" s="375"/>
      <c r="L36" s="350"/>
    </row>
    <row r="37" spans="1:19" s="13" customFormat="1" ht="12.75" x14ac:dyDescent="0.2">
      <c r="A37" s="430"/>
      <c r="B37" s="430"/>
      <c r="C37" s="417"/>
      <c r="D37" s="417"/>
      <c r="E37" s="435"/>
      <c r="F37" s="435"/>
      <c r="G37" s="437"/>
      <c r="H37" s="417"/>
      <c r="I37" s="435"/>
      <c r="J37" s="417"/>
      <c r="K37" s="435"/>
      <c r="L37" s="417"/>
    </row>
    <row r="38" spans="1:19" s="13" customFormat="1" ht="12.75" x14ac:dyDescent="0.2">
      <c r="A38" s="438"/>
      <c r="B38" s="438"/>
      <c r="C38" s="417"/>
      <c r="D38" s="417"/>
      <c r="E38" s="417"/>
      <c r="F38" s="439"/>
      <c r="G38" s="439"/>
      <c r="H38" s="439"/>
      <c r="I38" s="417"/>
      <c r="J38" s="440"/>
      <c r="K38" s="417"/>
      <c r="L38" s="417"/>
    </row>
    <row r="39" spans="1:19" s="13" customFormat="1" ht="12.75" x14ac:dyDescent="0.2">
      <c r="A39" s="438"/>
      <c r="B39" s="417"/>
      <c r="C39" s="417"/>
      <c r="D39" s="417"/>
      <c r="E39" s="417"/>
      <c r="F39" s="417"/>
      <c r="G39" s="439"/>
      <c r="H39" s="441"/>
      <c r="I39" s="417"/>
      <c r="J39" s="440"/>
      <c r="K39" s="417"/>
      <c r="L39" s="440"/>
    </row>
    <row r="40" spans="1:19" s="13" customFormat="1" ht="12.75" x14ac:dyDescent="0.2">
      <c r="A40" s="438"/>
      <c r="B40" s="438"/>
      <c r="C40" s="417"/>
      <c r="D40" s="417"/>
      <c r="E40" s="417"/>
      <c r="F40" s="439"/>
      <c r="G40" s="439"/>
      <c r="H40" s="439"/>
      <c r="I40" s="417"/>
      <c r="J40" s="440"/>
      <c r="K40" s="417"/>
      <c r="L40" s="440"/>
    </row>
    <row r="41" spans="1:19" s="13" customFormat="1" ht="12.75" x14ac:dyDescent="0.2">
      <c r="A41" s="438"/>
      <c r="B41" s="438"/>
      <c r="C41" s="417"/>
      <c r="D41" s="417"/>
      <c r="E41" s="417"/>
      <c r="F41" s="439"/>
      <c r="G41" s="439"/>
      <c r="H41" s="439"/>
      <c r="I41" s="417"/>
      <c r="J41" s="440"/>
      <c r="K41" s="417"/>
      <c r="L41" s="440"/>
    </row>
    <row r="42" spans="1:19" s="13" customFormat="1" ht="12.75" x14ac:dyDescent="0.2">
      <c r="A42" s="438"/>
      <c r="B42" s="438"/>
      <c r="C42" s="439"/>
      <c r="D42" s="439"/>
      <c r="E42" s="417"/>
      <c r="F42" s="439"/>
      <c r="G42" s="439"/>
      <c r="H42" s="439"/>
      <c r="I42" s="417"/>
      <c r="J42" s="440"/>
      <c r="K42" s="417"/>
      <c r="L42" s="440"/>
    </row>
    <row r="43" spans="1:19" s="13" customFormat="1" ht="12.75" x14ac:dyDescent="0.2">
      <c r="A43" s="438"/>
      <c r="B43" s="438"/>
      <c r="C43" s="439"/>
      <c r="D43" s="439"/>
      <c r="E43" s="417"/>
      <c r="F43" s="439"/>
      <c r="G43" s="439"/>
      <c r="H43" s="439"/>
      <c r="I43" s="417"/>
      <c r="J43" s="440"/>
      <c r="K43" s="417"/>
      <c r="L43" s="440"/>
    </row>
    <row r="44" spans="1:19" s="13" customFormat="1" ht="12.75" x14ac:dyDescent="0.2">
      <c r="A44" s="438"/>
      <c r="B44" s="438"/>
      <c r="C44" s="439"/>
      <c r="D44" s="439"/>
      <c r="E44" s="417"/>
      <c r="F44" s="439"/>
      <c r="G44" s="439"/>
      <c r="H44" s="439"/>
      <c r="I44" s="417"/>
      <c r="J44" s="440"/>
      <c r="K44" s="417"/>
      <c r="L44" s="440"/>
    </row>
    <row r="45" spans="1:19" s="1" customFormat="1" ht="12.75" x14ac:dyDescent="0.2">
      <c r="A45" s="2"/>
      <c r="B45" s="2"/>
      <c r="C45" s="442"/>
      <c r="D45" s="442"/>
      <c r="E45" s="375"/>
      <c r="F45" s="443"/>
      <c r="G45" s="443"/>
      <c r="H45" s="442"/>
      <c r="I45" s="375"/>
      <c r="J45" s="442"/>
      <c r="K45" s="375"/>
      <c r="L45" s="442"/>
    </row>
    <row r="46" spans="1:19" s="1" customFormat="1" ht="5.0999999999999996" customHeight="1" x14ac:dyDescent="0.2">
      <c r="A46" s="2"/>
      <c r="B46" s="2"/>
      <c r="C46" s="350"/>
      <c r="D46" s="350"/>
      <c r="E46" s="375"/>
      <c r="F46" s="375"/>
      <c r="G46" s="418"/>
      <c r="H46" s="350"/>
      <c r="I46" s="375"/>
      <c r="J46" s="350"/>
      <c r="K46" s="375"/>
      <c r="L46" s="350"/>
      <c r="S46" s="444"/>
    </row>
    <row r="47" spans="1:19" s="13" customFormat="1" ht="12.75" x14ac:dyDescent="0.2">
      <c r="A47" s="430"/>
      <c r="B47" s="430"/>
      <c r="C47" s="417"/>
      <c r="D47" s="417"/>
      <c r="E47" s="435"/>
      <c r="F47" s="435"/>
      <c r="G47" s="437"/>
      <c r="H47" s="417"/>
      <c r="I47" s="435"/>
      <c r="J47" s="417"/>
      <c r="K47" s="435"/>
      <c r="L47" s="417"/>
      <c r="S47" s="445"/>
    </row>
    <row r="48" spans="1:19" s="13" customFormat="1" ht="12.75" x14ac:dyDescent="0.2">
      <c r="A48" s="438"/>
      <c r="B48" s="417"/>
      <c r="C48" s="417"/>
      <c r="D48" s="417"/>
      <c r="E48" s="417"/>
      <c r="F48" s="439"/>
      <c r="G48" s="439"/>
      <c r="H48" s="439"/>
      <c r="I48" s="417"/>
      <c r="J48" s="440"/>
      <c r="K48" s="417"/>
      <c r="L48" s="417"/>
    </row>
    <row r="49" spans="1:12" s="13" customFormat="1" ht="12.75" x14ac:dyDescent="0.2">
      <c r="A49" s="438"/>
      <c r="B49" s="417"/>
      <c r="C49" s="417"/>
      <c r="D49" s="417"/>
      <c r="E49" s="417"/>
      <c r="F49" s="417"/>
      <c r="G49" s="439"/>
      <c r="H49" s="441"/>
      <c r="I49" s="417"/>
      <c r="J49" s="440"/>
      <c r="K49" s="417"/>
      <c r="L49" s="440"/>
    </row>
    <row r="50" spans="1:12" s="13" customFormat="1" ht="12.75" x14ac:dyDescent="0.2">
      <c r="A50" s="438"/>
      <c r="B50" s="417"/>
      <c r="C50" s="417"/>
      <c r="D50" s="417"/>
      <c r="E50" s="417"/>
      <c r="F50" s="439"/>
      <c r="G50" s="439"/>
      <c r="H50" s="439"/>
      <c r="I50" s="417"/>
      <c r="J50" s="440"/>
      <c r="K50" s="417"/>
      <c r="L50" s="440"/>
    </row>
    <row r="51" spans="1:12" s="13" customFormat="1" ht="12.75" x14ac:dyDescent="0.2">
      <c r="A51" s="438"/>
      <c r="B51" s="417"/>
      <c r="C51" s="417"/>
      <c r="D51" s="417"/>
      <c r="E51" s="417"/>
      <c r="F51" s="439"/>
      <c r="G51" s="439"/>
      <c r="H51" s="439"/>
      <c r="I51" s="417"/>
      <c r="J51" s="440"/>
      <c r="K51" s="417"/>
      <c r="L51" s="440"/>
    </row>
    <row r="52" spans="1:12" s="13" customFormat="1" ht="12.75" x14ac:dyDescent="0.2">
      <c r="A52" s="438"/>
      <c r="B52" s="439"/>
      <c r="C52" s="439"/>
      <c r="D52" s="439"/>
      <c r="E52" s="417"/>
      <c r="F52" s="439"/>
      <c r="G52" s="439"/>
      <c r="H52" s="439"/>
      <c r="I52" s="417"/>
      <c r="J52" s="440"/>
      <c r="K52" s="417"/>
      <c r="L52" s="440"/>
    </row>
    <row r="53" spans="1:12" s="13" customFormat="1" ht="12.75" x14ac:dyDescent="0.2">
      <c r="A53" s="438"/>
      <c r="B53" s="439"/>
      <c r="C53" s="439"/>
      <c r="D53" s="439"/>
      <c r="E53" s="417"/>
      <c r="F53" s="439"/>
      <c r="G53" s="439"/>
      <c r="H53" s="439"/>
      <c r="I53" s="417"/>
      <c r="J53" s="440"/>
      <c r="K53" s="417"/>
      <c r="L53" s="440"/>
    </row>
    <row r="54" spans="1:12" s="13" customFormat="1" ht="12.75" x14ac:dyDescent="0.2">
      <c r="A54" s="438"/>
      <c r="B54" s="439"/>
      <c r="C54" s="439"/>
      <c r="D54" s="439"/>
      <c r="E54" s="417"/>
      <c r="F54" s="439"/>
      <c r="G54" s="439"/>
      <c r="H54" s="439"/>
      <c r="I54" s="417"/>
      <c r="J54" s="440"/>
      <c r="K54" s="417"/>
      <c r="L54" s="440"/>
    </row>
    <row r="55" spans="1:12" s="1" customFormat="1" ht="12.75" x14ac:dyDescent="0.2">
      <c r="A55" s="2"/>
      <c r="B55" s="442"/>
      <c r="C55" s="442"/>
      <c r="D55" s="442"/>
      <c r="E55" s="375"/>
      <c r="F55" s="443"/>
      <c r="G55" s="443"/>
      <c r="H55" s="442"/>
      <c r="I55" s="375"/>
      <c r="J55" s="442"/>
      <c r="K55" s="375"/>
      <c r="L55" s="442"/>
    </row>
    <row r="56" spans="1:12" s="1" customFormat="1" ht="5.0999999999999996" customHeight="1" x14ac:dyDescent="0.2">
      <c r="A56" s="2"/>
      <c r="B56" s="2"/>
      <c r="C56" s="350"/>
      <c r="D56" s="350"/>
      <c r="E56" s="375"/>
      <c r="F56" s="375"/>
      <c r="G56" s="418"/>
      <c r="H56" s="350"/>
      <c r="I56" s="375"/>
      <c r="J56" s="350"/>
      <c r="K56" s="375"/>
      <c r="L56" s="350"/>
    </row>
    <row r="57" spans="1:12" s="1" customFormat="1" ht="12.75" x14ac:dyDescent="0.2">
      <c r="A57" s="23"/>
      <c r="B57" s="23"/>
      <c r="C57" s="350"/>
      <c r="D57" s="350"/>
      <c r="E57" s="375"/>
      <c r="F57" s="375"/>
      <c r="G57" s="418"/>
      <c r="H57" s="350"/>
      <c r="I57" s="375"/>
      <c r="J57" s="350"/>
      <c r="K57" s="375"/>
      <c r="L57" s="350"/>
    </row>
    <row r="58" spans="1:12" s="13" customFormat="1" ht="12.75" x14ac:dyDescent="0.2">
      <c r="A58" s="438"/>
      <c r="B58" s="417"/>
      <c r="C58" s="417"/>
      <c r="D58" s="417"/>
      <c r="E58" s="417"/>
      <c r="F58" s="439"/>
      <c r="G58" s="439"/>
      <c r="H58" s="439"/>
      <c r="I58" s="417"/>
      <c r="J58" s="440"/>
      <c r="K58" s="417"/>
      <c r="L58" s="417"/>
    </row>
    <row r="59" spans="1:12" s="13" customFormat="1" ht="12.75" x14ac:dyDescent="0.2">
      <c r="A59" s="438"/>
      <c r="B59" s="417"/>
      <c r="C59" s="417"/>
      <c r="D59" s="417"/>
      <c r="E59" s="417"/>
      <c r="F59" s="439"/>
      <c r="G59" s="439"/>
      <c r="H59" s="439"/>
      <c r="I59" s="417"/>
      <c r="J59" s="440"/>
      <c r="K59" s="417"/>
      <c r="L59" s="440"/>
    </row>
    <row r="60" spans="1:12" s="13" customFormat="1" ht="12.75" x14ac:dyDescent="0.2">
      <c r="A60" s="438"/>
      <c r="B60" s="417"/>
      <c r="C60" s="417"/>
      <c r="D60" s="417"/>
      <c r="E60" s="417"/>
      <c r="F60" s="439"/>
      <c r="G60" s="439"/>
      <c r="H60" s="439"/>
      <c r="I60" s="417"/>
      <c r="J60" s="440"/>
      <c r="K60" s="417"/>
      <c r="L60" s="440"/>
    </row>
    <row r="61" spans="1:12" s="13" customFormat="1" ht="12.75" x14ac:dyDescent="0.2">
      <c r="A61" s="438"/>
      <c r="B61" s="439"/>
      <c r="C61" s="439"/>
      <c r="D61" s="439"/>
      <c r="E61" s="417"/>
      <c r="F61" s="439"/>
      <c r="G61" s="439"/>
      <c r="H61" s="439"/>
      <c r="I61" s="417"/>
      <c r="J61" s="440"/>
      <c r="K61" s="417"/>
      <c r="L61" s="440"/>
    </row>
    <row r="62" spans="1:12" s="1" customFormat="1" ht="12.75" x14ac:dyDescent="0.2">
      <c r="A62" s="446"/>
      <c r="B62" s="447"/>
      <c r="C62" s="447"/>
      <c r="D62" s="447"/>
      <c r="E62" s="350"/>
      <c r="F62" s="447"/>
      <c r="G62" s="447"/>
      <c r="H62" s="447"/>
      <c r="I62" s="350"/>
      <c r="J62" s="442"/>
      <c r="K62" s="350"/>
      <c r="L62" s="442"/>
    </row>
    <row r="63" spans="1:12" s="13" customFormat="1" ht="12.75" x14ac:dyDescent="0.2">
      <c r="A63" s="438"/>
      <c r="B63" s="439"/>
      <c r="C63" s="439"/>
      <c r="D63" s="439"/>
      <c r="E63" s="417"/>
      <c r="F63" s="439"/>
      <c r="G63" s="439"/>
      <c r="H63" s="439"/>
      <c r="I63" s="417"/>
      <c r="J63" s="440"/>
      <c r="K63" s="417"/>
      <c r="L63" s="440"/>
    </row>
    <row r="64" spans="1:12" s="13" customFormat="1" ht="12.75" x14ac:dyDescent="0.2">
      <c r="A64" s="409"/>
      <c r="B64" s="439"/>
      <c r="C64" s="439"/>
      <c r="D64" s="439"/>
      <c r="E64" s="417"/>
      <c r="F64" s="439"/>
      <c r="G64" s="439"/>
      <c r="H64" s="439"/>
      <c r="I64" s="417"/>
      <c r="J64" s="440"/>
      <c r="K64" s="417"/>
      <c r="L64" s="440"/>
    </row>
    <row r="65" spans="1:12" s="13" customFormat="1" ht="12.75" x14ac:dyDescent="0.2">
      <c r="A65" s="409"/>
      <c r="B65" s="439"/>
      <c r="C65" s="439"/>
      <c r="D65" s="439"/>
      <c r="E65" s="417"/>
      <c r="F65" s="439"/>
      <c r="G65" s="439"/>
      <c r="H65" s="439"/>
      <c r="I65" s="417"/>
      <c r="J65" s="440"/>
      <c r="K65" s="417"/>
      <c r="L65" s="440"/>
    </row>
    <row r="66" spans="1:12" s="1" customFormat="1" ht="12.75" x14ac:dyDescent="0.2">
      <c r="A66" s="2"/>
      <c r="B66" s="442"/>
      <c r="C66" s="442"/>
      <c r="D66" s="442"/>
      <c r="E66" s="375"/>
      <c r="F66" s="443"/>
      <c r="G66" s="443"/>
      <c r="H66" s="442"/>
      <c r="I66" s="375"/>
      <c r="J66" s="442"/>
      <c r="K66" s="375"/>
      <c r="L66" s="442"/>
    </row>
    <row r="67" spans="1:12" s="1" customFormat="1" ht="12.75" x14ac:dyDescent="0.2">
      <c r="A67" s="2"/>
      <c r="B67" s="2"/>
      <c r="H67" s="418"/>
      <c r="J67" s="160"/>
    </row>
    <row r="68" spans="1:12" s="1" customFormat="1" ht="12.75" x14ac:dyDescent="0.2">
      <c r="A68" s="355"/>
      <c r="B68" s="2"/>
      <c r="C68" s="442"/>
      <c r="D68" s="442"/>
      <c r="H68" s="418"/>
      <c r="J68" s="160"/>
      <c r="L68" s="442"/>
    </row>
    <row r="69" spans="1:12" s="1" customFormat="1" ht="12.75" x14ac:dyDescent="0.2">
      <c r="A69" s="2"/>
      <c r="B69" s="2"/>
      <c r="H69" s="418"/>
      <c r="J69" s="160"/>
    </row>
    <row r="70" spans="1:12" s="1" customFormat="1" ht="12.75" x14ac:dyDescent="0.2">
      <c r="A70" s="26"/>
      <c r="B70" s="2"/>
      <c r="H70" s="24"/>
      <c r="J70" s="8"/>
    </row>
    <row r="71" spans="1:12" s="13" customFormat="1" ht="12.75" x14ac:dyDescent="0.2">
      <c r="A71" s="7"/>
      <c r="B71" s="411"/>
      <c r="H71" s="4"/>
      <c r="J71" s="7"/>
    </row>
    <row r="72" spans="1:12" s="1" customFormat="1" ht="12.75" x14ac:dyDescent="0.2">
      <c r="A72" s="2"/>
      <c r="B72" s="2"/>
      <c r="H72" s="24"/>
      <c r="J72" s="8"/>
    </row>
    <row r="73" spans="1:12" s="13" customFormat="1" ht="12.75" x14ac:dyDescent="0.2">
      <c r="B73" s="49"/>
    </row>
    <row r="74" spans="1:12" x14ac:dyDescent="0.25">
      <c r="A74" s="26"/>
      <c r="B74" s="26"/>
    </row>
  </sheetData>
  <mergeCells count="5">
    <mergeCell ref="A2:C2"/>
    <mergeCell ref="A3:L3"/>
    <mergeCell ref="B6:D6"/>
    <mergeCell ref="F6:H6"/>
    <mergeCell ref="A9:C9"/>
  </mergeCells>
  <hyperlinks>
    <hyperlink ref="A2:C2" location="'Liste tableaux'!A1" display="Retour à la liste des tableaux" xr:uid="{3B1B98C2-2F40-4F8F-8525-7636FBCAA6A1}"/>
  </hyperlinks>
  <pageMargins left="0.7" right="0.7" top="0.75" bottom="0.75" header="0.3" footer="0.3"/>
  <headerFooter>
    <oddHeader>&amp;R&amp;"Calibri"&amp;10&amp;K000000 Protected B - Internal / Protégé B - Interne&amp;1#_x000D_</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DF66B-190C-49EC-A5E2-5D2AAA168486}">
  <sheetPr codeName="Feuil37">
    <tabColor rgb="FFFFFF00"/>
  </sheetPr>
  <dimension ref="A1:P81"/>
  <sheetViews>
    <sheetView showGridLines="0" topLeftCell="A58" zoomScaleNormal="100" workbookViewId="0">
      <selection activeCell="D38" sqref="D38"/>
    </sheetView>
  </sheetViews>
  <sheetFormatPr defaultColWidth="9.140625" defaultRowHeight="15" x14ac:dyDescent="0.25"/>
  <cols>
    <col min="1" max="1" width="35.42578125" customWidth="1"/>
    <col min="3" max="3" width="11.140625" customWidth="1"/>
    <col min="4" max="4" width="12.140625" customWidth="1"/>
    <col min="6" max="6" width="16.85546875" customWidth="1"/>
    <col min="9" max="9" width="4.5703125" customWidth="1"/>
    <col min="10" max="10" width="13.140625" customWidth="1"/>
    <col min="13" max="13" width="12.5703125" customWidth="1"/>
    <col min="14" max="14" width="12.42578125" customWidth="1"/>
  </cols>
  <sheetData>
    <row r="1" spans="1:13" s="12" customFormat="1" ht="15.75" x14ac:dyDescent="0.25">
      <c r="A1" s="216" t="s">
        <v>2618</v>
      </c>
      <c r="B1" s="32"/>
      <c r="C1" s="32"/>
      <c r="D1" s="205"/>
      <c r="E1" s="205"/>
      <c r="F1" s="205"/>
      <c r="G1" s="205"/>
      <c r="L1" s="203">
        <v>9</v>
      </c>
      <c r="M1" s="13"/>
    </row>
    <row r="2" spans="1:13" ht="15.75" x14ac:dyDescent="0.25">
      <c r="A2" s="1958" t="s">
        <v>145</v>
      </c>
      <c r="B2" s="1959"/>
      <c r="C2" s="1960"/>
      <c r="D2" s="39"/>
      <c r="E2" s="23"/>
      <c r="F2" s="23"/>
      <c r="G2" s="23"/>
    </row>
    <row r="3" spans="1:13" ht="35.450000000000003" customHeight="1" x14ac:dyDescent="0.25">
      <c r="A3" s="2054" t="s">
        <v>2619</v>
      </c>
      <c r="B3" s="2079"/>
      <c r="C3" s="2079"/>
      <c r="D3" s="2079"/>
      <c r="E3" s="2079"/>
      <c r="F3" s="2079"/>
      <c r="G3" s="2079"/>
      <c r="H3" s="2079"/>
      <c r="I3" s="2079"/>
      <c r="J3" s="2079"/>
      <c r="K3" s="448"/>
      <c r="L3" s="448"/>
    </row>
    <row r="4" spans="1:13" ht="12" customHeight="1" x14ac:dyDescent="0.25">
      <c r="A4" s="21" t="s">
        <v>2439</v>
      </c>
      <c r="B4" s="199"/>
      <c r="C4" s="18"/>
      <c r="D4" s="23"/>
      <c r="E4" s="23"/>
      <c r="F4" s="23"/>
      <c r="G4" s="23"/>
    </row>
    <row r="5" spans="1:13" ht="10.35" customHeight="1" x14ac:dyDescent="0.25">
      <c r="A5" s="18"/>
      <c r="B5" s="18"/>
      <c r="C5" s="18"/>
      <c r="D5" s="23"/>
      <c r="E5" s="23"/>
      <c r="F5" s="23"/>
      <c r="G5" s="23"/>
    </row>
    <row r="6" spans="1:13" ht="27.75" customHeight="1" x14ac:dyDescent="0.25">
      <c r="A6" s="330"/>
      <c r="B6" s="1854" t="s">
        <v>2440</v>
      </c>
      <c r="C6" s="2080"/>
      <c r="D6" s="2081"/>
      <c r="E6" s="331"/>
      <c r="F6" s="1854" t="s">
        <v>2441</v>
      </c>
      <c r="G6" s="2072"/>
      <c r="H6" s="2073"/>
      <c r="I6" s="495"/>
      <c r="J6" s="803"/>
      <c r="K6" s="139"/>
      <c r="L6" s="139"/>
    </row>
    <row r="7" spans="1:13" ht="60.75" customHeight="1" x14ac:dyDescent="0.25">
      <c r="A7" s="1387" t="s">
        <v>2442</v>
      </c>
      <c r="B7" s="332" t="s">
        <v>2443</v>
      </c>
      <c r="C7" s="332" t="s">
        <v>2444</v>
      </c>
      <c r="D7" s="332" t="s">
        <v>2445</v>
      </c>
      <c r="E7" s="333"/>
      <c r="F7" s="332" t="s">
        <v>2446</v>
      </c>
      <c r="G7" s="332" t="s">
        <v>2447</v>
      </c>
      <c r="H7" s="496" t="s">
        <v>2448</v>
      </c>
      <c r="I7" s="123"/>
      <c r="J7" s="1387" t="s">
        <v>2449</v>
      </c>
      <c r="K7" s="336"/>
      <c r="L7" s="1387" t="s">
        <v>2450</v>
      </c>
    </row>
    <row r="8" spans="1:13" ht="12" customHeight="1" x14ac:dyDescent="0.25">
      <c r="A8" s="155" t="s">
        <v>299</v>
      </c>
      <c r="B8" s="155"/>
      <c r="C8" s="155"/>
      <c r="D8" s="155" t="s">
        <v>300</v>
      </c>
      <c r="E8" s="155"/>
      <c r="F8" s="155" t="s">
        <v>301</v>
      </c>
      <c r="G8" s="155" t="s">
        <v>465</v>
      </c>
      <c r="H8" s="155" t="s">
        <v>466</v>
      </c>
      <c r="I8" s="155"/>
      <c r="J8" s="155" t="s">
        <v>2451</v>
      </c>
      <c r="K8" s="155"/>
      <c r="L8" s="155" t="s">
        <v>2452</v>
      </c>
    </row>
    <row r="9" spans="1:13" ht="12" customHeight="1" x14ac:dyDescent="0.25">
      <c r="A9" s="975" t="s">
        <v>1874</v>
      </c>
      <c r="B9" s="975"/>
      <c r="C9" s="975"/>
      <c r="D9" s="196"/>
      <c r="E9" s="196"/>
      <c r="F9" s="196"/>
      <c r="G9" s="196"/>
      <c r="H9" s="196"/>
      <c r="I9" s="196"/>
      <c r="J9" s="196"/>
      <c r="K9" s="196"/>
      <c r="L9" s="196"/>
    </row>
    <row r="10" spans="1:13" x14ac:dyDescent="0.25">
      <c r="A10" s="1544" t="s">
        <v>2620</v>
      </c>
      <c r="B10" s="1487"/>
      <c r="C10" s="1488"/>
      <c r="D10" s="1488"/>
      <c r="E10" s="338"/>
      <c r="F10" s="987"/>
      <c r="G10" s="987"/>
      <c r="H10" s="987"/>
      <c r="I10" s="339"/>
      <c r="J10" s="986"/>
      <c r="K10" s="339"/>
      <c r="L10" s="986"/>
    </row>
    <row r="11" spans="1:13" x14ac:dyDescent="0.25">
      <c r="A11" s="1421" t="s">
        <v>2621</v>
      </c>
      <c r="B11" s="1487"/>
      <c r="C11" s="987"/>
      <c r="D11" s="987"/>
      <c r="E11" s="377"/>
      <c r="F11" s="987"/>
      <c r="G11" s="987"/>
      <c r="H11" s="987"/>
      <c r="I11" s="341"/>
      <c r="J11" s="986"/>
      <c r="K11" s="341"/>
      <c r="L11" s="986"/>
    </row>
    <row r="12" spans="1:13" x14ac:dyDescent="0.25">
      <c r="A12" s="1421" t="s">
        <v>2622</v>
      </c>
      <c r="B12" s="1487"/>
      <c r="C12" s="987"/>
      <c r="D12" s="987"/>
      <c r="E12" s="377"/>
      <c r="F12" s="987"/>
      <c r="G12" s="987"/>
      <c r="H12" s="987"/>
      <c r="I12" s="341"/>
      <c r="J12" s="986"/>
      <c r="K12" s="341"/>
      <c r="L12" s="986"/>
    </row>
    <row r="13" spans="1:13" x14ac:dyDescent="0.25">
      <c r="A13" s="1421" t="s">
        <v>2623</v>
      </c>
      <c r="B13" s="1487"/>
      <c r="C13" s="987"/>
      <c r="D13" s="987"/>
      <c r="E13" s="377"/>
      <c r="F13" s="987"/>
      <c r="G13" s="987"/>
      <c r="H13" s="987"/>
      <c r="I13" s="341"/>
      <c r="J13" s="986"/>
      <c r="K13" s="341"/>
      <c r="L13" s="986"/>
    </row>
    <row r="14" spans="1:13" x14ac:dyDescent="0.25">
      <c r="A14" s="1421" t="s">
        <v>2624</v>
      </c>
      <c r="B14" s="1487"/>
      <c r="C14" s="987"/>
      <c r="D14" s="987"/>
      <c r="E14" s="377"/>
      <c r="F14" s="987"/>
      <c r="G14" s="987"/>
      <c r="H14" s="987"/>
      <c r="I14" s="341"/>
      <c r="J14" s="986"/>
      <c r="K14" s="341"/>
      <c r="L14" s="986"/>
    </row>
    <row r="15" spans="1:13" s="13" customFormat="1" ht="12.75" x14ac:dyDescent="0.2">
      <c r="A15" s="1421" t="s">
        <v>2625</v>
      </c>
      <c r="B15" s="1487"/>
      <c r="C15" s="987"/>
      <c r="D15" s="987"/>
      <c r="E15" s="377"/>
      <c r="F15" s="987"/>
      <c r="G15" s="987"/>
      <c r="H15" s="987"/>
      <c r="I15" s="341"/>
      <c r="J15" s="986"/>
      <c r="K15" s="341"/>
      <c r="L15" s="986"/>
    </row>
    <row r="16" spans="1:13" x14ac:dyDescent="0.25">
      <c r="A16" s="1544" t="s">
        <v>2626</v>
      </c>
      <c r="B16" s="1487"/>
      <c r="C16" s="1019"/>
      <c r="D16" s="1019"/>
      <c r="E16" s="338"/>
      <c r="F16" s="987"/>
      <c r="G16" s="987"/>
      <c r="H16" s="987"/>
      <c r="I16" s="339"/>
      <c r="J16" s="986"/>
      <c r="K16" s="339"/>
      <c r="L16" s="986"/>
    </row>
    <row r="17" spans="1:16" x14ac:dyDescent="0.25">
      <c r="A17" s="1421" t="s">
        <v>2627</v>
      </c>
      <c r="B17" s="1487"/>
      <c r="C17" s="1019"/>
      <c r="D17" s="1019"/>
      <c r="E17" s="338"/>
      <c r="F17" s="987"/>
      <c r="G17" s="987"/>
      <c r="H17" s="987"/>
      <c r="I17" s="339"/>
      <c r="J17" s="986"/>
      <c r="K17" s="339"/>
      <c r="L17" s="986"/>
    </row>
    <row r="18" spans="1:16" x14ac:dyDescent="0.25">
      <c r="A18" s="1421" t="s">
        <v>2600</v>
      </c>
      <c r="B18" s="1487"/>
      <c r="C18" s="1019"/>
      <c r="D18" s="1019"/>
      <c r="E18" s="338"/>
      <c r="F18" s="987"/>
      <c r="G18" s="987"/>
      <c r="H18" s="987"/>
      <c r="I18" s="339"/>
      <c r="J18" s="986"/>
      <c r="K18" s="339"/>
      <c r="L18" s="986"/>
    </row>
    <row r="19" spans="1:16" x14ac:dyDescent="0.25">
      <c r="A19" s="1421" t="s">
        <v>2628</v>
      </c>
      <c r="B19" s="1487"/>
      <c r="C19" s="1019"/>
      <c r="D19" s="1019"/>
      <c r="E19" s="338"/>
      <c r="F19" s="987"/>
      <c r="G19" s="987"/>
      <c r="H19" s="987"/>
      <c r="I19" s="339"/>
      <c r="J19" s="986"/>
      <c r="K19" s="339"/>
      <c r="L19" s="986"/>
    </row>
    <row r="20" spans="1:16" x14ac:dyDescent="0.25">
      <c r="A20" s="1421" t="s">
        <v>2629</v>
      </c>
      <c r="B20" s="1487"/>
      <c r="C20" s="1019"/>
      <c r="D20" s="1019"/>
      <c r="E20" s="338"/>
      <c r="F20" s="987"/>
      <c r="G20" s="987"/>
      <c r="H20" s="987"/>
      <c r="I20" s="339"/>
      <c r="J20" s="986"/>
      <c r="K20" s="339"/>
      <c r="L20" s="986"/>
    </row>
    <row r="21" spans="1:16" x14ac:dyDescent="0.25">
      <c r="A21" s="1421" t="s">
        <v>2630</v>
      </c>
      <c r="B21" s="1487"/>
      <c r="C21" s="1019"/>
      <c r="D21" s="1019"/>
      <c r="E21" s="338"/>
      <c r="F21" s="987"/>
      <c r="G21" s="987"/>
      <c r="H21" s="987"/>
      <c r="I21" s="339"/>
      <c r="J21" s="986"/>
      <c r="K21" s="339"/>
      <c r="L21" s="986"/>
    </row>
    <row r="22" spans="1:16" x14ac:dyDescent="0.25">
      <c r="A22" s="1421" t="s">
        <v>2631</v>
      </c>
      <c r="B22" s="1545"/>
      <c r="C22" s="346"/>
      <c r="D22" s="346"/>
      <c r="E22" s="415"/>
      <c r="F22" s="346"/>
      <c r="G22" s="346"/>
      <c r="H22" s="346"/>
      <c r="I22" s="341"/>
      <c r="J22" s="986"/>
      <c r="K22" s="341"/>
      <c r="L22" s="986"/>
      <c r="M22" s="13"/>
    </row>
    <row r="23" spans="1:16" x14ac:dyDescent="0.25">
      <c r="A23" s="1421" t="s">
        <v>2507</v>
      </c>
      <c r="B23" s="1545"/>
      <c r="C23" s="346"/>
      <c r="D23" s="346"/>
      <c r="E23" s="415"/>
      <c r="F23" s="346"/>
      <c r="G23" s="346"/>
      <c r="H23" s="346"/>
      <c r="I23" s="341"/>
      <c r="J23" s="986"/>
      <c r="K23" s="341"/>
      <c r="L23" s="986"/>
      <c r="M23" s="2082"/>
      <c r="N23" s="2083"/>
    </row>
    <row r="24" spans="1:16" s="1" customFormat="1" ht="12.75" x14ac:dyDescent="0.2">
      <c r="A24" s="1536" t="s">
        <v>2632</v>
      </c>
      <c r="B24" s="1487"/>
      <c r="C24" s="987"/>
      <c r="D24" s="987"/>
      <c r="E24" s="340"/>
      <c r="F24" s="987"/>
      <c r="G24" s="987"/>
      <c r="H24" s="987"/>
      <c r="I24" s="341"/>
      <c r="J24" s="986"/>
      <c r="K24" s="341"/>
      <c r="L24" s="986"/>
      <c r="M24" s="2082"/>
      <c r="N24" s="2083"/>
    </row>
    <row r="25" spans="1:16" x14ac:dyDescent="0.25">
      <c r="A25" s="1536" t="s">
        <v>2508</v>
      </c>
      <c r="B25" s="1545"/>
      <c r="C25" s="346"/>
      <c r="D25" s="346"/>
      <c r="E25" s="415"/>
      <c r="F25" s="346"/>
      <c r="G25" s="346"/>
      <c r="H25" s="346"/>
      <c r="I25" s="341"/>
      <c r="J25" s="986"/>
      <c r="K25" s="341"/>
      <c r="L25" s="986"/>
      <c r="M25" s="2082"/>
      <c r="N25" s="2083"/>
    </row>
    <row r="26" spans="1:16" s="1" customFormat="1" x14ac:dyDescent="0.25">
      <c r="A26" s="1536" t="s">
        <v>2633</v>
      </c>
      <c r="B26" s="1487"/>
      <c r="C26" s="987"/>
      <c r="D26" s="987"/>
      <c r="E26" s="340"/>
      <c r="F26" s="987"/>
      <c r="G26" s="987"/>
      <c r="H26" s="987"/>
      <c r="I26" s="341"/>
      <c r="J26" s="986"/>
      <c r="K26" s="341"/>
      <c r="L26" s="986"/>
      <c r="M26" s="2082"/>
      <c r="N26" s="2083"/>
      <c r="P26"/>
    </row>
    <row r="27" spans="1:16" s="1" customFormat="1" x14ac:dyDescent="0.25">
      <c r="A27" s="1536" t="s">
        <v>2634</v>
      </c>
      <c r="B27" s="1487"/>
      <c r="C27" s="987"/>
      <c r="D27" s="987"/>
      <c r="E27" s="340"/>
      <c r="F27" s="987"/>
      <c r="G27" s="987"/>
      <c r="H27" s="987"/>
      <c r="I27" s="341"/>
      <c r="J27" s="986"/>
      <c r="K27" s="341"/>
      <c r="L27" s="986"/>
      <c r="M27" s="2082"/>
      <c r="N27" s="2083"/>
      <c r="P27"/>
    </row>
    <row r="28" spans="1:16" x14ac:dyDescent="0.25">
      <c r="A28" s="1536" t="s">
        <v>2509</v>
      </c>
      <c r="B28" s="1545"/>
      <c r="C28" s="346"/>
      <c r="D28" s="346"/>
      <c r="E28" s="415"/>
      <c r="F28" s="346"/>
      <c r="G28" s="346"/>
      <c r="H28" s="346"/>
      <c r="I28" s="341"/>
      <c r="J28" s="986"/>
      <c r="K28" s="341"/>
      <c r="L28" s="986"/>
      <c r="M28" s="2082"/>
      <c r="N28" s="2083"/>
    </row>
    <row r="29" spans="1:16" s="1" customFormat="1" x14ac:dyDescent="0.25">
      <c r="A29" s="1536" t="s">
        <v>2635</v>
      </c>
      <c r="B29" s="1487"/>
      <c r="C29" s="987"/>
      <c r="D29" s="987"/>
      <c r="E29" s="340"/>
      <c r="F29" s="987"/>
      <c r="G29" s="987"/>
      <c r="H29" s="987"/>
      <c r="I29" s="341"/>
      <c r="J29" s="986"/>
      <c r="K29" s="341"/>
      <c r="L29" s="986"/>
      <c r="M29" s="2082"/>
      <c r="N29" s="2083"/>
      <c r="P29"/>
    </row>
    <row r="30" spans="1:16" s="1" customFormat="1" x14ac:dyDescent="0.25">
      <c r="A30" s="1536" t="s">
        <v>2636</v>
      </c>
      <c r="B30" s="1487"/>
      <c r="C30" s="987"/>
      <c r="D30" s="987"/>
      <c r="E30" s="340"/>
      <c r="F30" s="987"/>
      <c r="G30" s="987"/>
      <c r="H30" s="987"/>
      <c r="I30" s="341"/>
      <c r="J30" s="986"/>
      <c r="K30" s="341"/>
      <c r="L30" s="986"/>
      <c r="M30" s="2082"/>
      <c r="N30" s="2083"/>
      <c r="P30"/>
    </row>
    <row r="31" spans="1:16" s="1" customFormat="1" x14ac:dyDescent="0.25">
      <c r="A31" s="1536" t="s">
        <v>2637</v>
      </c>
      <c r="B31" s="1487"/>
      <c r="C31" s="987"/>
      <c r="D31" s="987"/>
      <c r="E31" s="340"/>
      <c r="F31" s="987"/>
      <c r="G31" s="987"/>
      <c r="H31" s="987"/>
      <c r="I31" s="341"/>
      <c r="J31" s="986"/>
      <c r="K31" s="341"/>
      <c r="L31" s="986"/>
      <c r="M31" s="2082"/>
      <c r="N31" s="2083"/>
      <c r="P31"/>
    </row>
    <row r="32" spans="1:16" x14ac:dyDescent="0.25">
      <c r="A32" s="1536" t="s">
        <v>2510</v>
      </c>
      <c r="B32" s="1545"/>
      <c r="C32" s="346"/>
      <c r="D32" s="346"/>
      <c r="E32" s="415"/>
      <c r="F32" s="346"/>
      <c r="G32" s="346"/>
      <c r="H32" s="346"/>
      <c r="I32" s="341"/>
      <c r="J32" s="986"/>
      <c r="K32" s="341"/>
      <c r="L32" s="986"/>
      <c r="M32" s="2082"/>
      <c r="N32" s="2083"/>
    </row>
    <row r="33" spans="1:16" s="1" customFormat="1" ht="23.25" x14ac:dyDescent="0.25">
      <c r="A33" s="1418" t="s">
        <v>2638</v>
      </c>
      <c r="B33" s="1487"/>
      <c r="C33" s="987"/>
      <c r="D33" s="987"/>
      <c r="E33" s="340"/>
      <c r="F33" s="987"/>
      <c r="G33" s="987"/>
      <c r="H33" s="987"/>
      <c r="I33" s="341"/>
      <c r="J33" s="986"/>
      <c r="K33" s="341"/>
      <c r="L33" s="986"/>
      <c r="P33"/>
    </row>
    <row r="34" spans="1:16" x14ac:dyDescent="0.25">
      <c r="A34" s="1489" t="s">
        <v>2461</v>
      </c>
      <c r="B34" s="1490"/>
      <c r="C34" s="986"/>
      <c r="D34" s="986"/>
      <c r="E34" s="373"/>
      <c r="F34" s="1491"/>
      <c r="G34" s="1491"/>
      <c r="H34" s="986"/>
      <c r="I34" s="374"/>
      <c r="J34" s="986"/>
      <c r="K34" s="374"/>
      <c r="L34" s="986"/>
    </row>
    <row r="35" spans="1:16" x14ac:dyDescent="0.25">
      <c r="A35" s="2"/>
      <c r="B35" s="2"/>
      <c r="C35" s="344"/>
      <c r="D35" s="344"/>
      <c r="E35" s="373"/>
      <c r="F35" s="373"/>
      <c r="G35" s="418"/>
      <c r="H35" s="344"/>
      <c r="I35" s="374"/>
      <c r="J35" s="350"/>
      <c r="K35" s="374"/>
      <c r="L35" s="344"/>
    </row>
    <row r="36" spans="1:16" x14ac:dyDescent="0.25">
      <c r="A36" s="88" t="s">
        <v>1875</v>
      </c>
      <c r="B36" s="23"/>
      <c r="C36" s="344"/>
      <c r="D36" s="344"/>
      <c r="E36" s="373"/>
      <c r="F36" s="373"/>
      <c r="G36" s="418"/>
      <c r="H36" s="344"/>
      <c r="I36" s="374"/>
      <c r="J36" s="350"/>
      <c r="K36" s="374"/>
      <c r="L36" s="344"/>
    </row>
    <row r="37" spans="1:16" x14ac:dyDescent="0.25">
      <c r="A37" s="1544" t="s">
        <v>2620</v>
      </c>
      <c r="B37" s="1536"/>
      <c r="C37" s="1536"/>
      <c r="D37" s="1536"/>
      <c r="E37" s="338"/>
      <c r="F37" s="987"/>
      <c r="G37" s="987"/>
      <c r="H37" s="987"/>
      <c r="I37" s="339"/>
      <c r="J37" s="986"/>
      <c r="K37" s="339"/>
      <c r="L37" s="986"/>
    </row>
    <row r="38" spans="1:16" x14ac:dyDescent="0.25">
      <c r="A38" s="1421" t="s">
        <v>2621</v>
      </c>
      <c r="B38" s="1536"/>
      <c r="C38" s="1537"/>
      <c r="D38" s="1537"/>
      <c r="E38" s="377"/>
      <c r="F38" s="987"/>
      <c r="G38" s="987"/>
      <c r="H38" s="987"/>
      <c r="I38" s="341"/>
      <c r="J38" s="986"/>
      <c r="K38" s="341"/>
      <c r="L38" s="986"/>
    </row>
    <row r="39" spans="1:16" x14ac:dyDescent="0.25">
      <c r="A39" s="1421" t="s">
        <v>2622</v>
      </c>
      <c r="B39" s="1536"/>
      <c r="C39" s="1537"/>
      <c r="D39" s="1537"/>
      <c r="E39" s="377"/>
      <c r="F39" s="987"/>
      <c r="G39" s="987"/>
      <c r="H39" s="987"/>
      <c r="I39" s="341"/>
      <c r="J39" s="986"/>
      <c r="K39" s="341"/>
      <c r="L39" s="986"/>
    </row>
    <row r="40" spans="1:16" x14ac:dyDescent="0.25">
      <c r="A40" s="1421" t="s">
        <v>2623</v>
      </c>
      <c r="B40" s="1536"/>
      <c r="C40" s="1537"/>
      <c r="D40" s="1537"/>
      <c r="E40" s="377"/>
      <c r="F40" s="987"/>
      <c r="G40" s="987"/>
      <c r="H40" s="987"/>
      <c r="I40" s="341"/>
      <c r="J40" s="986"/>
      <c r="K40" s="341"/>
      <c r="L40" s="986"/>
    </row>
    <row r="41" spans="1:16" s="9" customFormat="1" ht="12.75" x14ac:dyDescent="0.2">
      <c r="A41" s="1421" t="s">
        <v>2624</v>
      </c>
      <c r="B41" s="1536"/>
      <c r="C41" s="450"/>
      <c r="D41" s="450"/>
      <c r="E41" s="451"/>
      <c r="F41" s="450"/>
      <c r="G41" s="450"/>
      <c r="H41" s="450"/>
      <c r="I41" s="452"/>
      <c r="J41" s="453"/>
      <c r="K41" s="452"/>
      <c r="L41" s="453"/>
    </row>
    <row r="42" spans="1:16" x14ac:dyDescent="0.25">
      <c r="A42" s="1421" t="s">
        <v>2625</v>
      </c>
      <c r="B42" s="1536"/>
      <c r="C42" s="987"/>
      <c r="D42" s="987"/>
      <c r="E42" s="377"/>
      <c r="F42" s="987"/>
      <c r="G42" s="987"/>
      <c r="H42" s="987"/>
      <c r="I42" s="341"/>
      <c r="J42" s="986"/>
      <c r="K42" s="341"/>
      <c r="L42" s="986"/>
    </row>
    <row r="43" spans="1:16" x14ac:dyDescent="0.25">
      <c r="A43" s="1544" t="s">
        <v>2626</v>
      </c>
      <c r="B43" s="1019"/>
      <c r="C43" s="1019"/>
      <c r="D43" s="1019"/>
      <c r="E43" s="345"/>
      <c r="F43" s="987"/>
      <c r="G43" s="987"/>
      <c r="H43" s="987"/>
      <c r="I43" s="339"/>
      <c r="J43" s="986"/>
      <c r="K43" s="339"/>
      <c r="L43" s="986"/>
    </row>
    <row r="44" spans="1:16" x14ac:dyDescent="0.25">
      <c r="A44" s="1421" t="s">
        <v>2627</v>
      </c>
      <c r="B44" s="1536"/>
      <c r="C44" s="1019"/>
      <c r="D44" s="1019"/>
      <c r="E44" s="377"/>
      <c r="F44" s="987"/>
      <c r="G44" s="987"/>
      <c r="H44" s="987"/>
      <c r="I44" s="341"/>
      <c r="J44" s="986"/>
      <c r="K44" s="341"/>
      <c r="L44" s="986"/>
    </row>
    <row r="45" spans="1:16" x14ac:dyDescent="0.25">
      <c r="A45" s="1421" t="s">
        <v>2600</v>
      </c>
      <c r="B45" s="1536"/>
      <c r="C45" s="1019"/>
      <c r="D45" s="1019"/>
      <c r="E45" s="345"/>
      <c r="F45" s="987"/>
      <c r="G45" s="987"/>
      <c r="H45" s="987"/>
      <c r="I45" s="339"/>
      <c r="J45" s="986"/>
      <c r="K45" s="339"/>
      <c r="L45" s="986"/>
    </row>
    <row r="46" spans="1:16" x14ac:dyDescent="0.25">
      <c r="A46" s="1421" t="s">
        <v>2628</v>
      </c>
      <c r="B46" s="1536"/>
      <c r="C46" s="1019"/>
      <c r="D46" s="1019"/>
      <c r="E46" s="345"/>
      <c r="F46" s="987"/>
      <c r="G46" s="987"/>
      <c r="H46" s="987"/>
      <c r="I46" s="339"/>
      <c r="J46" s="986"/>
      <c r="K46" s="339"/>
      <c r="L46" s="986"/>
    </row>
    <row r="47" spans="1:16" x14ac:dyDescent="0.25">
      <c r="A47" s="1421" t="s">
        <v>2629</v>
      </c>
      <c r="B47" s="1536"/>
      <c r="C47" s="1019"/>
      <c r="D47" s="1019"/>
      <c r="E47" s="345"/>
      <c r="F47" s="987"/>
      <c r="G47" s="987"/>
      <c r="H47" s="987"/>
      <c r="I47" s="339"/>
      <c r="J47" s="986"/>
      <c r="K47" s="339"/>
      <c r="L47" s="986"/>
    </row>
    <row r="48" spans="1:16" x14ac:dyDescent="0.25">
      <c r="A48" s="1421" t="s">
        <v>2630</v>
      </c>
      <c r="B48" s="1536"/>
      <c r="C48" s="1019"/>
      <c r="D48" s="1019"/>
      <c r="E48" s="345"/>
      <c r="F48" s="987"/>
      <c r="G48" s="987"/>
      <c r="H48" s="987"/>
      <c r="I48" s="339"/>
      <c r="J48" s="986"/>
      <c r="K48" s="339"/>
      <c r="L48" s="986"/>
    </row>
    <row r="49" spans="1:16" x14ac:dyDescent="0.25">
      <c r="A49" s="1421" t="s">
        <v>2631</v>
      </c>
      <c r="B49" s="1536"/>
      <c r="C49" s="987"/>
      <c r="D49" s="987"/>
      <c r="E49" s="340"/>
      <c r="F49" s="987"/>
      <c r="G49" s="987"/>
      <c r="H49" s="987"/>
      <c r="I49" s="341"/>
      <c r="J49" s="986"/>
      <c r="K49" s="341"/>
      <c r="L49" s="986"/>
    </row>
    <row r="50" spans="1:16" s="1" customFormat="1" x14ac:dyDescent="0.25">
      <c r="A50" s="1536" t="s">
        <v>2507</v>
      </c>
      <c r="B50" s="1536"/>
      <c r="C50" s="987"/>
      <c r="D50" s="987"/>
      <c r="E50" s="340"/>
      <c r="F50" s="987"/>
      <c r="G50" s="987"/>
      <c r="H50" s="987"/>
      <c r="I50" s="341"/>
      <c r="J50" s="986"/>
      <c r="K50" s="1057"/>
      <c r="L50" s="986"/>
      <c r="P50"/>
    </row>
    <row r="51" spans="1:16" s="1" customFormat="1" x14ac:dyDescent="0.25">
      <c r="A51" s="1536" t="s">
        <v>2632</v>
      </c>
      <c r="B51" s="987"/>
      <c r="C51" s="987"/>
      <c r="D51" s="340"/>
      <c r="E51" s="1059"/>
      <c r="F51" s="987"/>
      <c r="G51" s="987"/>
      <c r="H51" s="341"/>
      <c r="I51" s="1058"/>
      <c r="J51" s="341"/>
      <c r="K51" s="1058"/>
      <c r="L51" s="986"/>
      <c r="P51"/>
    </row>
    <row r="52" spans="1:16" s="1" customFormat="1" x14ac:dyDescent="0.25">
      <c r="A52" s="1536" t="s">
        <v>2508</v>
      </c>
      <c r="B52" s="1536"/>
      <c r="C52" s="987"/>
      <c r="D52" s="987"/>
      <c r="E52" s="1057"/>
      <c r="F52" s="987"/>
      <c r="G52" s="987"/>
      <c r="H52" s="987"/>
      <c r="I52" s="1057"/>
      <c r="J52" s="986"/>
      <c r="K52" s="1057"/>
      <c r="L52" s="986"/>
      <c r="P52"/>
    </row>
    <row r="53" spans="1:16" s="1" customFormat="1" x14ac:dyDescent="0.25">
      <c r="A53" s="1536" t="s">
        <v>2633</v>
      </c>
      <c r="B53" s="987"/>
      <c r="C53" s="987"/>
      <c r="D53" s="340"/>
      <c r="E53" s="1059"/>
      <c r="F53" s="987"/>
      <c r="G53" s="987"/>
      <c r="H53" s="341"/>
      <c r="I53" s="1058"/>
      <c r="J53" s="341"/>
      <c r="K53" s="1058"/>
      <c r="L53" s="986"/>
      <c r="P53"/>
    </row>
    <row r="54" spans="1:16" s="1" customFormat="1" x14ac:dyDescent="0.25">
      <c r="A54" s="1536" t="s">
        <v>2634</v>
      </c>
      <c r="B54" s="1536"/>
      <c r="C54" s="987"/>
      <c r="D54" s="987"/>
      <c r="E54" s="340"/>
      <c r="F54" s="987"/>
      <c r="G54" s="987"/>
      <c r="H54" s="987"/>
      <c r="I54" s="341"/>
      <c r="J54" s="986"/>
      <c r="K54" s="1057"/>
      <c r="L54" s="986"/>
      <c r="P54"/>
    </row>
    <row r="55" spans="1:16" s="1" customFormat="1" x14ac:dyDescent="0.25">
      <c r="A55" s="1536" t="s">
        <v>2509</v>
      </c>
      <c r="B55" s="1536"/>
      <c r="C55" s="987"/>
      <c r="D55" s="987"/>
      <c r="E55" s="340"/>
      <c r="F55" s="987"/>
      <c r="G55" s="987"/>
      <c r="H55" s="987"/>
      <c r="I55" s="341"/>
      <c r="J55" s="986"/>
      <c r="K55" s="341"/>
      <c r="L55" s="986"/>
      <c r="P55"/>
    </row>
    <row r="56" spans="1:16" s="1" customFormat="1" x14ac:dyDescent="0.25">
      <c r="A56" s="1536" t="s">
        <v>2635</v>
      </c>
      <c r="B56" s="1536"/>
      <c r="C56" s="987"/>
      <c r="D56" s="987"/>
      <c r="E56" s="340"/>
      <c r="F56" s="987"/>
      <c r="G56" s="987"/>
      <c r="H56" s="987"/>
      <c r="I56" s="341"/>
      <c r="J56" s="986"/>
      <c r="K56" s="341"/>
      <c r="L56" s="986"/>
      <c r="P56"/>
    </row>
    <row r="57" spans="1:16" s="1" customFormat="1" x14ac:dyDescent="0.25">
      <c r="A57" s="1536" t="s">
        <v>2636</v>
      </c>
      <c r="B57" s="1536"/>
      <c r="C57" s="987"/>
      <c r="D57" s="987"/>
      <c r="E57" s="340"/>
      <c r="F57" s="987"/>
      <c r="G57" s="987"/>
      <c r="H57" s="987"/>
      <c r="I57" s="341"/>
      <c r="J57" s="986"/>
      <c r="K57" s="341"/>
      <c r="L57" s="986"/>
      <c r="P57"/>
    </row>
    <row r="58" spans="1:16" s="1" customFormat="1" x14ac:dyDescent="0.25">
      <c r="A58" s="1536" t="s">
        <v>2637</v>
      </c>
      <c r="B58" s="1536"/>
      <c r="C58" s="987"/>
      <c r="D58" s="987"/>
      <c r="E58" s="340"/>
      <c r="F58" s="987"/>
      <c r="G58" s="987"/>
      <c r="H58" s="987"/>
      <c r="I58" s="341"/>
      <c r="J58" s="986"/>
      <c r="K58" s="341"/>
      <c r="L58" s="986"/>
      <c r="P58"/>
    </row>
    <row r="59" spans="1:16" s="1" customFormat="1" x14ac:dyDescent="0.25">
      <c r="A59" s="1536" t="s">
        <v>2510</v>
      </c>
      <c r="B59" s="1536"/>
      <c r="C59" s="987"/>
      <c r="D59" s="987"/>
      <c r="E59" s="340"/>
      <c r="F59" s="987"/>
      <c r="G59" s="987"/>
      <c r="H59" s="987"/>
      <c r="I59" s="341"/>
      <c r="J59" s="986"/>
      <c r="K59" s="341"/>
      <c r="L59" s="986"/>
      <c r="P59"/>
    </row>
    <row r="60" spans="1:16" s="1" customFormat="1" ht="23.25" x14ac:dyDescent="0.25">
      <c r="A60" s="1418" t="s">
        <v>2638</v>
      </c>
      <c r="B60" s="1536"/>
      <c r="C60" s="987"/>
      <c r="D60" s="987"/>
      <c r="E60" s="340"/>
      <c r="F60" s="987"/>
      <c r="G60" s="987"/>
      <c r="H60" s="987"/>
      <c r="I60" s="341"/>
      <c r="J60" s="986"/>
      <c r="K60" s="341"/>
      <c r="L60" s="986"/>
      <c r="P60"/>
    </row>
    <row r="61" spans="1:16" x14ac:dyDescent="0.25">
      <c r="A61" s="1489" t="s">
        <v>2461</v>
      </c>
      <c r="B61" s="986"/>
      <c r="C61" s="986"/>
      <c r="D61" s="986"/>
      <c r="E61" s="375"/>
      <c r="F61" s="1491"/>
      <c r="G61" s="1491"/>
      <c r="H61" s="986"/>
      <c r="I61" s="374"/>
      <c r="J61" s="986"/>
      <c r="K61" s="374"/>
      <c r="L61" s="1810"/>
    </row>
    <row r="62" spans="1:16" x14ac:dyDescent="0.25">
      <c r="A62" s="2"/>
      <c r="B62" s="2"/>
      <c r="C62" s="350"/>
      <c r="D62" s="350"/>
      <c r="E62" s="375"/>
      <c r="F62" s="375"/>
      <c r="G62" s="418"/>
      <c r="H62" s="344"/>
      <c r="I62" s="374"/>
      <c r="J62" s="350"/>
      <c r="K62" s="374"/>
      <c r="L62" s="442"/>
    </row>
    <row r="63" spans="1:16" x14ac:dyDescent="0.25">
      <c r="A63" s="23" t="s">
        <v>1878</v>
      </c>
      <c r="B63" s="23"/>
      <c r="C63" s="350"/>
      <c r="D63" s="350"/>
      <c r="E63" s="375"/>
      <c r="F63" s="375"/>
      <c r="G63" s="418"/>
      <c r="H63" s="344"/>
      <c r="I63" s="374"/>
      <c r="J63" s="350"/>
      <c r="K63" s="374"/>
      <c r="L63" s="344"/>
    </row>
    <row r="64" spans="1:16" x14ac:dyDescent="0.25">
      <c r="A64" s="1544" t="s">
        <v>2620</v>
      </c>
      <c r="B64" s="1536"/>
      <c r="C64" s="1536"/>
      <c r="D64" s="1536"/>
      <c r="E64" s="345"/>
      <c r="F64" s="987"/>
      <c r="G64" s="987"/>
      <c r="H64" s="987"/>
      <c r="I64" s="339"/>
      <c r="J64" s="986"/>
      <c r="K64" s="339"/>
      <c r="L64" s="1488"/>
    </row>
    <row r="65" spans="1:12" x14ac:dyDescent="0.25">
      <c r="A65" s="1421" t="s">
        <v>2621</v>
      </c>
      <c r="B65" s="1536"/>
      <c r="C65" s="1537"/>
      <c r="D65" s="1537"/>
      <c r="E65" s="377"/>
      <c r="F65" s="987"/>
      <c r="G65" s="987"/>
      <c r="H65" s="987"/>
      <c r="I65" s="341"/>
      <c r="J65" s="986"/>
      <c r="K65" s="341"/>
      <c r="L65" s="986"/>
    </row>
    <row r="66" spans="1:12" x14ac:dyDescent="0.25">
      <c r="A66" s="1421" t="s">
        <v>2622</v>
      </c>
      <c r="B66" s="1536"/>
      <c r="C66" s="1537"/>
      <c r="D66" s="1537"/>
      <c r="E66" s="377"/>
      <c r="F66" s="987"/>
      <c r="G66" s="987"/>
      <c r="H66" s="987"/>
      <c r="I66" s="341"/>
      <c r="J66" s="986"/>
      <c r="K66" s="341"/>
      <c r="L66" s="986"/>
    </row>
    <row r="67" spans="1:12" x14ac:dyDescent="0.25">
      <c r="A67" s="1421" t="s">
        <v>2623</v>
      </c>
      <c r="B67" s="1536"/>
      <c r="C67" s="1537"/>
      <c r="D67" s="1537"/>
      <c r="E67" s="377"/>
      <c r="F67" s="987"/>
      <c r="G67" s="987"/>
      <c r="H67" s="987"/>
      <c r="I67" s="341"/>
      <c r="J67" s="986"/>
      <c r="K67" s="341"/>
      <c r="L67" s="986"/>
    </row>
    <row r="68" spans="1:12" s="9" customFormat="1" ht="12.75" x14ac:dyDescent="0.2">
      <c r="A68" s="1421" t="s">
        <v>2624</v>
      </c>
      <c r="B68" s="1536"/>
      <c r="C68" s="1536"/>
      <c r="D68" s="1536"/>
      <c r="E68" s="451"/>
      <c r="F68" s="450"/>
      <c r="G68" s="450"/>
      <c r="H68" s="450"/>
      <c r="I68" s="452"/>
      <c r="J68" s="453"/>
      <c r="K68" s="452"/>
      <c r="L68" s="986"/>
    </row>
    <row r="69" spans="1:12" x14ac:dyDescent="0.25">
      <c r="A69" s="1421" t="s">
        <v>2625</v>
      </c>
      <c r="B69" s="1536"/>
      <c r="C69" s="987"/>
      <c r="D69" s="987"/>
      <c r="E69" s="377"/>
      <c r="F69" s="987"/>
      <c r="G69" s="987"/>
      <c r="H69" s="987"/>
      <c r="I69" s="341"/>
      <c r="J69" s="986"/>
      <c r="K69" s="341"/>
      <c r="L69" s="453"/>
    </row>
    <row r="70" spans="1:12" x14ac:dyDescent="0.25">
      <c r="A70" s="1544" t="s">
        <v>2626</v>
      </c>
      <c r="B70" s="1536"/>
      <c r="C70" s="1536"/>
      <c r="D70" s="1536"/>
      <c r="E70" s="345"/>
      <c r="F70" s="987"/>
      <c r="G70" s="987"/>
      <c r="H70" s="987"/>
      <c r="I70" s="339"/>
      <c r="J70" s="986"/>
      <c r="K70" s="339"/>
      <c r="L70" s="986"/>
    </row>
    <row r="71" spans="1:12" x14ac:dyDescent="0.25">
      <c r="A71" s="1421" t="s">
        <v>2627</v>
      </c>
      <c r="B71" s="1536"/>
      <c r="C71" s="1019"/>
      <c r="D71" s="1019"/>
      <c r="E71" s="377"/>
      <c r="F71" s="987"/>
      <c r="G71" s="987"/>
      <c r="H71" s="987"/>
      <c r="I71" s="341"/>
      <c r="J71" s="986"/>
      <c r="K71" s="341"/>
      <c r="L71" s="986"/>
    </row>
    <row r="72" spans="1:12" x14ac:dyDescent="0.25">
      <c r="A72" s="1421" t="s">
        <v>2600</v>
      </c>
      <c r="B72" s="1536"/>
      <c r="C72" s="1019"/>
      <c r="D72" s="1019"/>
      <c r="E72" s="345"/>
      <c r="F72" s="987"/>
      <c r="G72" s="987"/>
      <c r="H72" s="987"/>
      <c r="I72" s="339"/>
      <c r="J72" s="986"/>
      <c r="K72" s="339"/>
      <c r="L72" s="986"/>
    </row>
    <row r="73" spans="1:12" x14ac:dyDescent="0.25">
      <c r="A73" s="1421" t="s">
        <v>2628</v>
      </c>
      <c r="B73" s="1536"/>
      <c r="C73" s="1019"/>
      <c r="D73" s="1019"/>
      <c r="E73" s="345"/>
      <c r="F73" s="987"/>
      <c r="G73" s="987"/>
      <c r="H73" s="987"/>
      <c r="I73" s="339"/>
      <c r="J73" s="986"/>
      <c r="K73" s="339"/>
      <c r="L73" s="986"/>
    </row>
    <row r="74" spans="1:12" x14ac:dyDescent="0.25">
      <c r="A74" s="1421" t="s">
        <v>2629</v>
      </c>
      <c r="B74" s="1536"/>
      <c r="C74" s="1019"/>
      <c r="D74" s="1019"/>
      <c r="E74" s="345"/>
      <c r="F74" s="987"/>
      <c r="G74" s="987"/>
      <c r="H74" s="987"/>
      <c r="I74" s="339"/>
      <c r="J74" s="986"/>
      <c r="K74" s="339"/>
      <c r="L74" s="986"/>
    </row>
    <row r="75" spans="1:12" x14ac:dyDescent="0.25">
      <c r="A75" s="1421" t="s">
        <v>2630</v>
      </c>
      <c r="B75" s="1536"/>
      <c r="C75" s="1019"/>
      <c r="D75" s="1019"/>
      <c r="E75" s="345"/>
      <c r="F75" s="987"/>
      <c r="G75" s="987"/>
      <c r="H75" s="987"/>
      <c r="I75" s="339"/>
      <c r="J75" s="986"/>
      <c r="K75" s="339"/>
      <c r="L75" s="986"/>
    </row>
    <row r="76" spans="1:12" x14ac:dyDescent="0.25">
      <c r="A76" s="1421" t="s">
        <v>2631</v>
      </c>
      <c r="B76" s="1536"/>
      <c r="C76" s="987"/>
      <c r="D76" s="987"/>
      <c r="E76" s="340"/>
      <c r="F76" s="987"/>
      <c r="G76" s="987"/>
      <c r="H76" s="987"/>
      <c r="I76" s="341"/>
      <c r="J76" s="986"/>
      <c r="K76" s="341"/>
      <c r="L76" s="986"/>
    </row>
    <row r="77" spans="1:12" x14ac:dyDescent="0.25">
      <c r="A77" s="1489" t="s">
        <v>2461</v>
      </c>
      <c r="B77" s="986"/>
      <c r="C77" s="986"/>
      <c r="D77" s="986"/>
      <c r="E77" s="375"/>
      <c r="F77" s="1491"/>
      <c r="G77" s="1491"/>
      <c r="H77" s="986"/>
      <c r="I77" s="374"/>
      <c r="J77" s="986"/>
      <c r="K77" s="374"/>
      <c r="L77" s="986"/>
    </row>
    <row r="78" spans="1:12" x14ac:dyDescent="0.25">
      <c r="A78" s="2"/>
      <c r="B78" s="2"/>
      <c r="C78" s="1"/>
      <c r="D78" s="1"/>
      <c r="E78" s="1"/>
      <c r="F78" s="1"/>
      <c r="H78" s="24"/>
      <c r="J78" s="8"/>
      <c r="L78" s="1"/>
    </row>
    <row r="79" spans="1:12" x14ac:dyDescent="0.25">
      <c r="A79" s="355" t="s">
        <v>811</v>
      </c>
      <c r="B79" s="2"/>
      <c r="C79" s="986"/>
      <c r="D79" s="986"/>
      <c r="E79" s="1"/>
      <c r="F79" s="1"/>
      <c r="H79" s="24"/>
      <c r="J79" s="1809"/>
      <c r="L79" s="986"/>
    </row>
    <row r="80" spans="1:12" x14ac:dyDescent="0.25">
      <c r="A80" s="2"/>
      <c r="B80" s="2"/>
      <c r="E80" s="1"/>
      <c r="F80" s="1"/>
      <c r="H80" s="24"/>
      <c r="J80" s="8"/>
      <c r="L80" s="1"/>
    </row>
    <row r="81" spans="1:12" x14ac:dyDescent="0.25">
      <c r="A81" s="26" t="s">
        <v>2594</v>
      </c>
      <c r="B81" s="26"/>
      <c r="C81" s="1"/>
      <c r="D81" s="1"/>
      <c r="E81" s="1"/>
      <c r="F81" s="1"/>
      <c r="G81" s="1"/>
      <c r="H81" s="1"/>
      <c r="I81" s="1"/>
      <c r="J81" s="1"/>
      <c r="K81" s="1"/>
      <c r="L81" s="1"/>
    </row>
  </sheetData>
  <mergeCells count="5">
    <mergeCell ref="A3:J3"/>
    <mergeCell ref="B6:D6"/>
    <mergeCell ref="F6:H6"/>
    <mergeCell ref="M23:N32"/>
    <mergeCell ref="A2:C2"/>
  </mergeCells>
  <hyperlinks>
    <hyperlink ref="A2:C2" location="'Liste tableaux'!A1" display="Retour à la liste des tableaux" xr:uid="{E1311C5F-EB9A-46CE-9BF3-B3F493212A1E}"/>
  </hyperlinks>
  <pageMargins left="0.7" right="0.7" top="0.75" bottom="0.75" header="0.3" footer="0.3"/>
  <headerFooter>
    <oddHeader>&amp;R&amp;"Calibri"&amp;10&amp;K000000 Protected B - Internal / Protégé B - Interne&amp;1#_x000D_</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F0738-1486-4EFA-A1A4-9C537D495F91}">
  <sheetPr codeName="Feuil38">
    <tabColor rgb="FFFFFF00"/>
  </sheetPr>
  <dimension ref="A1:P83"/>
  <sheetViews>
    <sheetView showGridLines="0" topLeftCell="A58" workbookViewId="0">
      <selection activeCell="D38" sqref="D38"/>
    </sheetView>
  </sheetViews>
  <sheetFormatPr defaultColWidth="9.140625" defaultRowHeight="12.75" x14ac:dyDescent="0.2"/>
  <cols>
    <col min="1" max="1" width="35.4257812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0.42578125" style="1" customWidth="1"/>
    <col min="13" max="13" width="20.85546875" style="1" customWidth="1"/>
    <col min="14" max="247" width="9.140625" style="1"/>
    <col min="248" max="250" width="11.140625" style="1" customWidth="1"/>
    <col min="251" max="251" width="1.5703125" style="1" customWidth="1"/>
    <col min="252" max="254" width="12.42578125" style="1" customWidth="1"/>
    <col min="255" max="255" width="1.5703125" style="1" customWidth="1"/>
    <col min="256" max="256" width="11.140625" style="1" customWidth="1"/>
    <col min="257" max="257" width="1.5703125" style="1" customWidth="1"/>
    <col min="258" max="258" width="10.42578125" style="1" customWidth="1"/>
    <col min="259" max="503" width="9.140625" style="1"/>
    <col min="504" max="506" width="11.140625" style="1" customWidth="1"/>
    <col min="507" max="507" width="1.5703125" style="1" customWidth="1"/>
    <col min="508" max="510" width="12.42578125" style="1" customWidth="1"/>
    <col min="511" max="511" width="1.5703125" style="1" customWidth="1"/>
    <col min="512" max="512" width="11.140625" style="1" customWidth="1"/>
    <col min="513" max="513" width="1.5703125" style="1" customWidth="1"/>
    <col min="514" max="514" width="10.42578125" style="1" customWidth="1"/>
    <col min="515" max="759" width="9.140625" style="1"/>
    <col min="760" max="762" width="11.140625" style="1" customWidth="1"/>
    <col min="763" max="763" width="1.5703125" style="1" customWidth="1"/>
    <col min="764" max="766" width="12.42578125" style="1" customWidth="1"/>
    <col min="767" max="767" width="1.5703125" style="1" customWidth="1"/>
    <col min="768" max="768" width="11.140625" style="1" customWidth="1"/>
    <col min="769" max="769" width="1.5703125" style="1" customWidth="1"/>
    <col min="770" max="770" width="10.42578125" style="1" customWidth="1"/>
    <col min="771" max="1015" width="9.140625" style="1"/>
    <col min="1016" max="1018" width="11.140625" style="1" customWidth="1"/>
    <col min="1019" max="1019" width="1.5703125" style="1" customWidth="1"/>
    <col min="1020" max="1022" width="12.42578125" style="1" customWidth="1"/>
    <col min="1023" max="1023" width="1.5703125" style="1" customWidth="1"/>
    <col min="1024" max="1024" width="11.140625" style="1" customWidth="1"/>
    <col min="1025" max="1025" width="1.5703125" style="1" customWidth="1"/>
    <col min="1026" max="1026" width="10.42578125" style="1" customWidth="1"/>
    <col min="1027" max="1271" width="9.140625" style="1"/>
    <col min="1272" max="1274" width="11.140625" style="1" customWidth="1"/>
    <col min="1275" max="1275" width="1.5703125" style="1" customWidth="1"/>
    <col min="1276" max="1278" width="12.42578125" style="1" customWidth="1"/>
    <col min="1279" max="1279" width="1.5703125" style="1" customWidth="1"/>
    <col min="1280" max="1280" width="11.140625" style="1" customWidth="1"/>
    <col min="1281" max="1281" width="1.5703125" style="1" customWidth="1"/>
    <col min="1282" max="1282" width="10.42578125" style="1" customWidth="1"/>
    <col min="1283" max="1527" width="9.140625" style="1"/>
    <col min="1528" max="1530" width="11.140625" style="1" customWidth="1"/>
    <col min="1531" max="1531" width="1.5703125" style="1" customWidth="1"/>
    <col min="1532" max="1534" width="12.42578125" style="1" customWidth="1"/>
    <col min="1535" max="1535" width="1.5703125" style="1" customWidth="1"/>
    <col min="1536" max="1536" width="11.140625" style="1" customWidth="1"/>
    <col min="1537" max="1537" width="1.5703125" style="1" customWidth="1"/>
    <col min="1538" max="1538" width="10.42578125" style="1" customWidth="1"/>
    <col min="1539" max="1783" width="9.140625" style="1"/>
    <col min="1784" max="1786" width="11.140625" style="1" customWidth="1"/>
    <col min="1787" max="1787" width="1.5703125" style="1" customWidth="1"/>
    <col min="1788" max="1790" width="12.42578125" style="1" customWidth="1"/>
    <col min="1791" max="1791" width="1.5703125" style="1" customWidth="1"/>
    <col min="1792" max="1792" width="11.140625" style="1" customWidth="1"/>
    <col min="1793" max="1793" width="1.5703125" style="1" customWidth="1"/>
    <col min="1794" max="1794" width="10.42578125" style="1" customWidth="1"/>
    <col min="1795" max="2039" width="9.140625" style="1"/>
    <col min="2040" max="2042" width="11.140625" style="1" customWidth="1"/>
    <col min="2043" max="2043" width="1.5703125" style="1" customWidth="1"/>
    <col min="2044" max="2046" width="12.42578125" style="1" customWidth="1"/>
    <col min="2047" max="2047" width="1.5703125" style="1" customWidth="1"/>
    <col min="2048" max="2048" width="11.140625" style="1" customWidth="1"/>
    <col min="2049" max="2049" width="1.5703125" style="1" customWidth="1"/>
    <col min="2050" max="2050" width="10.42578125" style="1" customWidth="1"/>
    <col min="2051" max="2295" width="9.140625" style="1"/>
    <col min="2296" max="2298" width="11.140625" style="1" customWidth="1"/>
    <col min="2299" max="2299" width="1.5703125" style="1" customWidth="1"/>
    <col min="2300" max="2302" width="12.42578125" style="1" customWidth="1"/>
    <col min="2303" max="2303" width="1.5703125" style="1" customWidth="1"/>
    <col min="2304" max="2304" width="11.140625" style="1" customWidth="1"/>
    <col min="2305" max="2305" width="1.5703125" style="1" customWidth="1"/>
    <col min="2306" max="2306" width="10.42578125" style="1" customWidth="1"/>
    <col min="2307" max="2551" width="9.140625" style="1"/>
    <col min="2552" max="2554" width="11.140625" style="1" customWidth="1"/>
    <col min="2555" max="2555" width="1.5703125" style="1" customWidth="1"/>
    <col min="2556" max="2558" width="12.42578125" style="1" customWidth="1"/>
    <col min="2559" max="2559" width="1.5703125" style="1" customWidth="1"/>
    <col min="2560" max="2560" width="11.140625" style="1" customWidth="1"/>
    <col min="2561" max="2561" width="1.5703125" style="1" customWidth="1"/>
    <col min="2562" max="2562" width="10.42578125" style="1" customWidth="1"/>
    <col min="2563" max="2807" width="9.140625" style="1"/>
    <col min="2808" max="2810" width="11.140625" style="1" customWidth="1"/>
    <col min="2811" max="2811" width="1.5703125" style="1" customWidth="1"/>
    <col min="2812" max="2814" width="12.42578125" style="1" customWidth="1"/>
    <col min="2815" max="2815" width="1.5703125" style="1" customWidth="1"/>
    <col min="2816" max="2816" width="11.140625" style="1" customWidth="1"/>
    <col min="2817" max="2817" width="1.5703125" style="1" customWidth="1"/>
    <col min="2818" max="2818" width="10.42578125" style="1" customWidth="1"/>
    <col min="2819" max="3063" width="9.140625" style="1"/>
    <col min="3064" max="3066" width="11.140625" style="1" customWidth="1"/>
    <col min="3067" max="3067" width="1.5703125" style="1" customWidth="1"/>
    <col min="3068" max="3070" width="12.42578125" style="1" customWidth="1"/>
    <col min="3071" max="3071" width="1.5703125" style="1" customWidth="1"/>
    <col min="3072" max="3072" width="11.140625" style="1" customWidth="1"/>
    <col min="3073" max="3073" width="1.5703125" style="1" customWidth="1"/>
    <col min="3074" max="3074" width="10.42578125" style="1" customWidth="1"/>
    <col min="3075" max="3319" width="9.140625" style="1"/>
    <col min="3320" max="3322" width="11.140625" style="1" customWidth="1"/>
    <col min="3323" max="3323" width="1.5703125" style="1" customWidth="1"/>
    <col min="3324" max="3326" width="12.42578125" style="1" customWidth="1"/>
    <col min="3327" max="3327" width="1.5703125" style="1" customWidth="1"/>
    <col min="3328" max="3328" width="11.140625" style="1" customWidth="1"/>
    <col min="3329" max="3329" width="1.5703125" style="1" customWidth="1"/>
    <col min="3330" max="3330" width="10.42578125" style="1" customWidth="1"/>
    <col min="3331" max="3575" width="9.140625" style="1"/>
    <col min="3576" max="3578" width="11.140625" style="1" customWidth="1"/>
    <col min="3579" max="3579" width="1.5703125" style="1" customWidth="1"/>
    <col min="3580" max="3582" width="12.42578125" style="1" customWidth="1"/>
    <col min="3583" max="3583" width="1.5703125" style="1" customWidth="1"/>
    <col min="3584" max="3584" width="11.140625" style="1" customWidth="1"/>
    <col min="3585" max="3585" width="1.5703125" style="1" customWidth="1"/>
    <col min="3586" max="3586" width="10.42578125" style="1" customWidth="1"/>
    <col min="3587" max="3831" width="9.140625" style="1"/>
    <col min="3832" max="3834" width="11.140625" style="1" customWidth="1"/>
    <col min="3835" max="3835" width="1.5703125" style="1" customWidth="1"/>
    <col min="3836" max="3838" width="12.42578125" style="1" customWidth="1"/>
    <col min="3839" max="3839" width="1.5703125" style="1" customWidth="1"/>
    <col min="3840" max="3840" width="11.140625" style="1" customWidth="1"/>
    <col min="3841" max="3841" width="1.5703125" style="1" customWidth="1"/>
    <col min="3842" max="3842" width="10.42578125" style="1" customWidth="1"/>
    <col min="3843" max="4087" width="9.140625" style="1"/>
    <col min="4088" max="4090" width="11.140625" style="1" customWidth="1"/>
    <col min="4091" max="4091" width="1.5703125" style="1" customWidth="1"/>
    <col min="4092" max="4094" width="12.42578125" style="1" customWidth="1"/>
    <col min="4095" max="4095" width="1.5703125" style="1" customWidth="1"/>
    <col min="4096" max="4096" width="11.140625" style="1" customWidth="1"/>
    <col min="4097" max="4097" width="1.5703125" style="1" customWidth="1"/>
    <col min="4098" max="4098" width="10.42578125" style="1" customWidth="1"/>
    <col min="4099" max="4343" width="9.140625" style="1"/>
    <col min="4344" max="4346" width="11.140625" style="1" customWidth="1"/>
    <col min="4347" max="4347" width="1.5703125" style="1" customWidth="1"/>
    <col min="4348" max="4350" width="12.42578125" style="1" customWidth="1"/>
    <col min="4351" max="4351" width="1.5703125" style="1" customWidth="1"/>
    <col min="4352" max="4352" width="11.140625" style="1" customWidth="1"/>
    <col min="4353" max="4353" width="1.5703125" style="1" customWidth="1"/>
    <col min="4354" max="4354" width="10.42578125" style="1" customWidth="1"/>
    <col min="4355" max="4599" width="9.140625" style="1"/>
    <col min="4600" max="4602" width="11.140625" style="1" customWidth="1"/>
    <col min="4603" max="4603" width="1.5703125" style="1" customWidth="1"/>
    <col min="4604" max="4606" width="12.42578125" style="1" customWidth="1"/>
    <col min="4607" max="4607" width="1.5703125" style="1" customWidth="1"/>
    <col min="4608" max="4608" width="11.140625" style="1" customWidth="1"/>
    <col min="4609" max="4609" width="1.5703125" style="1" customWidth="1"/>
    <col min="4610" max="4610" width="10.42578125" style="1" customWidth="1"/>
    <col min="4611" max="4855" width="9.140625" style="1"/>
    <col min="4856" max="4858" width="11.140625" style="1" customWidth="1"/>
    <col min="4859" max="4859" width="1.5703125" style="1" customWidth="1"/>
    <col min="4860" max="4862" width="12.42578125" style="1" customWidth="1"/>
    <col min="4863" max="4863" width="1.5703125" style="1" customWidth="1"/>
    <col min="4864" max="4864" width="11.140625" style="1" customWidth="1"/>
    <col min="4865" max="4865" width="1.5703125" style="1" customWidth="1"/>
    <col min="4866" max="4866" width="10.42578125" style="1" customWidth="1"/>
    <col min="4867" max="5111" width="9.140625" style="1"/>
    <col min="5112" max="5114" width="11.140625" style="1" customWidth="1"/>
    <col min="5115" max="5115" width="1.5703125" style="1" customWidth="1"/>
    <col min="5116" max="5118" width="12.42578125" style="1" customWidth="1"/>
    <col min="5119" max="5119" width="1.5703125" style="1" customWidth="1"/>
    <col min="5120" max="5120" width="11.140625" style="1" customWidth="1"/>
    <col min="5121" max="5121" width="1.5703125" style="1" customWidth="1"/>
    <col min="5122" max="5122" width="10.42578125" style="1" customWidth="1"/>
    <col min="5123" max="5367" width="9.140625" style="1"/>
    <col min="5368" max="5370" width="11.140625" style="1" customWidth="1"/>
    <col min="5371" max="5371" width="1.5703125" style="1" customWidth="1"/>
    <col min="5372" max="5374" width="12.42578125" style="1" customWidth="1"/>
    <col min="5375" max="5375" width="1.5703125" style="1" customWidth="1"/>
    <col min="5376" max="5376" width="11.140625" style="1" customWidth="1"/>
    <col min="5377" max="5377" width="1.5703125" style="1" customWidth="1"/>
    <col min="5378" max="5378" width="10.42578125" style="1" customWidth="1"/>
    <col min="5379" max="5623" width="9.140625" style="1"/>
    <col min="5624" max="5626" width="11.140625" style="1" customWidth="1"/>
    <col min="5627" max="5627" width="1.5703125" style="1" customWidth="1"/>
    <col min="5628" max="5630" width="12.42578125" style="1" customWidth="1"/>
    <col min="5631" max="5631" width="1.5703125" style="1" customWidth="1"/>
    <col min="5632" max="5632" width="11.140625" style="1" customWidth="1"/>
    <col min="5633" max="5633" width="1.5703125" style="1" customWidth="1"/>
    <col min="5634" max="5634" width="10.42578125" style="1" customWidth="1"/>
    <col min="5635" max="5879" width="9.140625" style="1"/>
    <col min="5880" max="5882" width="11.140625" style="1" customWidth="1"/>
    <col min="5883" max="5883" width="1.5703125" style="1" customWidth="1"/>
    <col min="5884" max="5886" width="12.42578125" style="1" customWidth="1"/>
    <col min="5887" max="5887" width="1.5703125" style="1" customWidth="1"/>
    <col min="5888" max="5888" width="11.140625" style="1" customWidth="1"/>
    <col min="5889" max="5889" width="1.5703125" style="1" customWidth="1"/>
    <col min="5890" max="5890" width="10.42578125" style="1" customWidth="1"/>
    <col min="5891" max="6135" width="9.140625" style="1"/>
    <col min="6136" max="6138" width="11.140625" style="1" customWidth="1"/>
    <col min="6139" max="6139" width="1.5703125" style="1" customWidth="1"/>
    <col min="6140" max="6142" width="12.42578125" style="1" customWidth="1"/>
    <col min="6143" max="6143" width="1.5703125" style="1" customWidth="1"/>
    <col min="6144" max="6144" width="11.140625" style="1" customWidth="1"/>
    <col min="6145" max="6145" width="1.5703125" style="1" customWidth="1"/>
    <col min="6146" max="6146" width="10.42578125" style="1" customWidth="1"/>
    <col min="6147" max="6391" width="9.140625" style="1"/>
    <col min="6392" max="6394" width="11.140625" style="1" customWidth="1"/>
    <col min="6395" max="6395" width="1.5703125" style="1" customWidth="1"/>
    <col min="6396" max="6398" width="12.42578125" style="1" customWidth="1"/>
    <col min="6399" max="6399" width="1.5703125" style="1" customWidth="1"/>
    <col min="6400" max="6400" width="11.140625" style="1" customWidth="1"/>
    <col min="6401" max="6401" width="1.5703125" style="1" customWidth="1"/>
    <col min="6402" max="6402" width="10.42578125" style="1" customWidth="1"/>
    <col min="6403" max="6647" width="9.140625" style="1"/>
    <col min="6648" max="6650" width="11.140625" style="1" customWidth="1"/>
    <col min="6651" max="6651" width="1.5703125" style="1" customWidth="1"/>
    <col min="6652" max="6654" width="12.42578125" style="1" customWidth="1"/>
    <col min="6655" max="6655" width="1.5703125" style="1" customWidth="1"/>
    <col min="6656" max="6656" width="11.140625" style="1" customWidth="1"/>
    <col min="6657" max="6657" width="1.5703125" style="1" customWidth="1"/>
    <col min="6658" max="6658" width="10.42578125" style="1" customWidth="1"/>
    <col min="6659" max="6903" width="9.140625" style="1"/>
    <col min="6904" max="6906" width="11.140625" style="1" customWidth="1"/>
    <col min="6907" max="6907" width="1.5703125" style="1" customWidth="1"/>
    <col min="6908" max="6910" width="12.42578125" style="1" customWidth="1"/>
    <col min="6911" max="6911" width="1.5703125" style="1" customWidth="1"/>
    <col min="6912" max="6912" width="11.140625" style="1" customWidth="1"/>
    <col min="6913" max="6913" width="1.5703125" style="1" customWidth="1"/>
    <col min="6914" max="6914" width="10.42578125" style="1" customWidth="1"/>
    <col min="6915" max="7159" width="9.140625" style="1"/>
    <col min="7160" max="7162" width="11.140625" style="1" customWidth="1"/>
    <col min="7163" max="7163" width="1.5703125" style="1" customWidth="1"/>
    <col min="7164" max="7166" width="12.42578125" style="1" customWidth="1"/>
    <col min="7167" max="7167" width="1.5703125" style="1" customWidth="1"/>
    <col min="7168" max="7168" width="11.140625" style="1" customWidth="1"/>
    <col min="7169" max="7169" width="1.5703125" style="1" customWidth="1"/>
    <col min="7170" max="7170" width="10.42578125" style="1" customWidth="1"/>
    <col min="7171" max="7415" width="9.140625" style="1"/>
    <col min="7416" max="7418" width="11.140625" style="1" customWidth="1"/>
    <col min="7419" max="7419" width="1.5703125" style="1" customWidth="1"/>
    <col min="7420" max="7422" width="12.42578125" style="1" customWidth="1"/>
    <col min="7423" max="7423" width="1.5703125" style="1" customWidth="1"/>
    <col min="7424" max="7424" width="11.140625" style="1" customWidth="1"/>
    <col min="7425" max="7425" width="1.5703125" style="1" customWidth="1"/>
    <col min="7426" max="7426" width="10.42578125" style="1" customWidth="1"/>
    <col min="7427" max="7671" width="9.140625" style="1"/>
    <col min="7672" max="7674" width="11.140625" style="1" customWidth="1"/>
    <col min="7675" max="7675" width="1.5703125" style="1" customWidth="1"/>
    <col min="7676" max="7678" width="12.42578125" style="1" customWidth="1"/>
    <col min="7679" max="7679" width="1.5703125" style="1" customWidth="1"/>
    <col min="7680" max="7680" width="11.140625" style="1" customWidth="1"/>
    <col min="7681" max="7681" width="1.5703125" style="1" customWidth="1"/>
    <col min="7682" max="7682" width="10.42578125" style="1" customWidth="1"/>
    <col min="7683" max="7927" width="9.140625" style="1"/>
    <col min="7928" max="7930" width="11.140625" style="1" customWidth="1"/>
    <col min="7931" max="7931" width="1.5703125" style="1" customWidth="1"/>
    <col min="7932" max="7934" width="12.42578125" style="1" customWidth="1"/>
    <col min="7935" max="7935" width="1.5703125" style="1" customWidth="1"/>
    <col min="7936" max="7936" width="11.140625" style="1" customWidth="1"/>
    <col min="7937" max="7937" width="1.5703125" style="1" customWidth="1"/>
    <col min="7938" max="7938" width="10.42578125" style="1" customWidth="1"/>
    <col min="7939" max="8183" width="9.140625" style="1"/>
    <col min="8184" max="8186" width="11.140625" style="1" customWidth="1"/>
    <col min="8187" max="8187" width="1.5703125" style="1" customWidth="1"/>
    <col min="8188" max="8190" width="12.42578125" style="1" customWidth="1"/>
    <col min="8191" max="8191" width="1.5703125" style="1" customWidth="1"/>
    <col min="8192" max="8192" width="11.140625" style="1" customWidth="1"/>
    <col min="8193" max="8193" width="1.5703125" style="1" customWidth="1"/>
    <col min="8194" max="8194" width="10.42578125" style="1" customWidth="1"/>
    <col min="8195" max="8439" width="9.140625" style="1"/>
    <col min="8440" max="8442" width="11.140625" style="1" customWidth="1"/>
    <col min="8443" max="8443" width="1.5703125" style="1" customWidth="1"/>
    <col min="8444" max="8446" width="12.42578125" style="1" customWidth="1"/>
    <col min="8447" max="8447" width="1.5703125" style="1" customWidth="1"/>
    <col min="8448" max="8448" width="11.140625" style="1" customWidth="1"/>
    <col min="8449" max="8449" width="1.5703125" style="1" customWidth="1"/>
    <col min="8450" max="8450" width="10.42578125" style="1" customWidth="1"/>
    <col min="8451" max="8695" width="9.140625" style="1"/>
    <col min="8696" max="8698" width="11.140625" style="1" customWidth="1"/>
    <col min="8699" max="8699" width="1.5703125" style="1" customWidth="1"/>
    <col min="8700" max="8702" width="12.42578125" style="1" customWidth="1"/>
    <col min="8703" max="8703" width="1.5703125" style="1" customWidth="1"/>
    <col min="8704" max="8704" width="11.140625" style="1" customWidth="1"/>
    <col min="8705" max="8705" width="1.5703125" style="1" customWidth="1"/>
    <col min="8706" max="8706" width="10.42578125" style="1" customWidth="1"/>
    <col min="8707" max="8951" width="9.140625" style="1"/>
    <col min="8952" max="8954" width="11.140625" style="1" customWidth="1"/>
    <col min="8955" max="8955" width="1.5703125" style="1" customWidth="1"/>
    <col min="8956" max="8958" width="12.42578125" style="1" customWidth="1"/>
    <col min="8959" max="8959" width="1.5703125" style="1" customWidth="1"/>
    <col min="8960" max="8960" width="11.140625" style="1" customWidth="1"/>
    <col min="8961" max="8961" width="1.5703125" style="1" customWidth="1"/>
    <col min="8962" max="8962" width="10.42578125" style="1" customWidth="1"/>
    <col min="8963" max="9207" width="9.140625" style="1"/>
    <col min="9208" max="9210" width="11.140625" style="1" customWidth="1"/>
    <col min="9211" max="9211" width="1.5703125" style="1" customWidth="1"/>
    <col min="9212" max="9214" width="12.42578125" style="1" customWidth="1"/>
    <col min="9215" max="9215" width="1.5703125" style="1" customWidth="1"/>
    <col min="9216" max="9216" width="11.140625" style="1" customWidth="1"/>
    <col min="9217" max="9217" width="1.5703125" style="1" customWidth="1"/>
    <col min="9218" max="9218" width="10.42578125" style="1" customWidth="1"/>
    <col min="9219" max="9463" width="9.140625" style="1"/>
    <col min="9464" max="9466" width="11.140625" style="1" customWidth="1"/>
    <col min="9467" max="9467" width="1.5703125" style="1" customWidth="1"/>
    <col min="9468" max="9470" width="12.42578125" style="1" customWidth="1"/>
    <col min="9471" max="9471" width="1.5703125" style="1" customWidth="1"/>
    <col min="9472" max="9472" width="11.140625" style="1" customWidth="1"/>
    <col min="9473" max="9473" width="1.5703125" style="1" customWidth="1"/>
    <col min="9474" max="9474" width="10.42578125" style="1" customWidth="1"/>
    <col min="9475" max="9719" width="9.140625" style="1"/>
    <col min="9720" max="9722" width="11.140625" style="1" customWidth="1"/>
    <col min="9723" max="9723" width="1.5703125" style="1" customWidth="1"/>
    <col min="9724" max="9726" width="12.42578125" style="1" customWidth="1"/>
    <col min="9727" max="9727" width="1.5703125" style="1" customWidth="1"/>
    <col min="9728" max="9728" width="11.140625" style="1" customWidth="1"/>
    <col min="9729" max="9729" width="1.5703125" style="1" customWidth="1"/>
    <col min="9730" max="9730" width="10.42578125" style="1" customWidth="1"/>
    <col min="9731" max="9975" width="9.140625" style="1"/>
    <col min="9976" max="9978" width="11.140625" style="1" customWidth="1"/>
    <col min="9979" max="9979" width="1.5703125" style="1" customWidth="1"/>
    <col min="9980" max="9982" width="12.42578125" style="1" customWidth="1"/>
    <col min="9983" max="9983" width="1.5703125" style="1" customWidth="1"/>
    <col min="9984" max="9984" width="11.140625" style="1" customWidth="1"/>
    <col min="9985" max="9985" width="1.5703125" style="1" customWidth="1"/>
    <col min="9986" max="9986" width="10.42578125" style="1" customWidth="1"/>
    <col min="9987" max="10231" width="9.140625" style="1"/>
    <col min="10232" max="10234" width="11.140625" style="1" customWidth="1"/>
    <col min="10235" max="10235" width="1.5703125" style="1" customWidth="1"/>
    <col min="10236" max="10238" width="12.42578125" style="1" customWidth="1"/>
    <col min="10239" max="10239" width="1.5703125" style="1" customWidth="1"/>
    <col min="10240" max="10240" width="11.140625" style="1" customWidth="1"/>
    <col min="10241" max="10241" width="1.5703125" style="1" customWidth="1"/>
    <col min="10242" max="10242" width="10.42578125" style="1" customWidth="1"/>
    <col min="10243" max="10487" width="9.140625" style="1"/>
    <col min="10488" max="10490" width="11.140625" style="1" customWidth="1"/>
    <col min="10491" max="10491" width="1.5703125" style="1" customWidth="1"/>
    <col min="10492" max="10494" width="12.42578125" style="1" customWidth="1"/>
    <col min="10495" max="10495" width="1.5703125" style="1" customWidth="1"/>
    <col min="10496" max="10496" width="11.140625" style="1" customWidth="1"/>
    <col min="10497" max="10497" width="1.5703125" style="1" customWidth="1"/>
    <col min="10498" max="10498" width="10.42578125" style="1" customWidth="1"/>
    <col min="10499" max="10743" width="9.140625" style="1"/>
    <col min="10744" max="10746" width="11.140625" style="1" customWidth="1"/>
    <col min="10747" max="10747" width="1.5703125" style="1" customWidth="1"/>
    <col min="10748" max="10750" width="12.42578125" style="1" customWidth="1"/>
    <col min="10751" max="10751" width="1.5703125" style="1" customWidth="1"/>
    <col min="10752" max="10752" width="11.140625" style="1" customWidth="1"/>
    <col min="10753" max="10753" width="1.5703125" style="1" customWidth="1"/>
    <col min="10754" max="10754" width="10.42578125" style="1" customWidth="1"/>
    <col min="10755" max="10999" width="9.140625" style="1"/>
    <col min="11000" max="11002" width="11.140625" style="1" customWidth="1"/>
    <col min="11003" max="11003" width="1.5703125" style="1" customWidth="1"/>
    <col min="11004" max="11006" width="12.42578125" style="1" customWidth="1"/>
    <col min="11007" max="11007" width="1.5703125" style="1" customWidth="1"/>
    <col min="11008" max="11008" width="11.140625" style="1" customWidth="1"/>
    <col min="11009" max="11009" width="1.5703125" style="1" customWidth="1"/>
    <col min="11010" max="11010" width="10.42578125" style="1" customWidth="1"/>
    <col min="11011" max="11255" width="9.140625" style="1"/>
    <col min="11256" max="11258" width="11.140625" style="1" customWidth="1"/>
    <col min="11259" max="11259" width="1.5703125" style="1" customWidth="1"/>
    <col min="11260" max="11262" width="12.42578125" style="1" customWidth="1"/>
    <col min="11263" max="11263" width="1.5703125" style="1" customWidth="1"/>
    <col min="11264" max="11264" width="11.140625" style="1" customWidth="1"/>
    <col min="11265" max="11265" width="1.5703125" style="1" customWidth="1"/>
    <col min="11266" max="11266" width="10.42578125" style="1" customWidth="1"/>
    <col min="11267" max="11511" width="9.140625" style="1"/>
    <col min="11512" max="11514" width="11.140625" style="1" customWidth="1"/>
    <col min="11515" max="11515" width="1.5703125" style="1" customWidth="1"/>
    <col min="11516" max="11518" width="12.42578125" style="1" customWidth="1"/>
    <col min="11519" max="11519" width="1.5703125" style="1" customWidth="1"/>
    <col min="11520" max="11520" width="11.140625" style="1" customWidth="1"/>
    <col min="11521" max="11521" width="1.5703125" style="1" customWidth="1"/>
    <col min="11522" max="11522" width="10.42578125" style="1" customWidth="1"/>
    <col min="11523" max="11767" width="9.140625" style="1"/>
    <col min="11768" max="11770" width="11.140625" style="1" customWidth="1"/>
    <col min="11771" max="11771" width="1.5703125" style="1" customWidth="1"/>
    <col min="11772" max="11774" width="12.42578125" style="1" customWidth="1"/>
    <col min="11775" max="11775" width="1.5703125" style="1" customWidth="1"/>
    <col min="11776" max="11776" width="11.140625" style="1" customWidth="1"/>
    <col min="11777" max="11777" width="1.5703125" style="1" customWidth="1"/>
    <col min="11778" max="11778" width="10.42578125" style="1" customWidth="1"/>
    <col min="11779" max="12023" width="9.140625" style="1"/>
    <col min="12024" max="12026" width="11.140625" style="1" customWidth="1"/>
    <col min="12027" max="12027" width="1.5703125" style="1" customWidth="1"/>
    <col min="12028" max="12030" width="12.42578125" style="1" customWidth="1"/>
    <col min="12031" max="12031" width="1.5703125" style="1" customWidth="1"/>
    <col min="12032" max="12032" width="11.140625" style="1" customWidth="1"/>
    <col min="12033" max="12033" width="1.5703125" style="1" customWidth="1"/>
    <col min="12034" max="12034" width="10.42578125" style="1" customWidth="1"/>
    <col min="12035" max="12279" width="9.140625" style="1"/>
    <col min="12280" max="12282" width="11.140625" style="1" customWidth="1"/>
    <col min="12283" max="12283" width="1.5703125" style="1" customWidth="1"/>
    <col min="12284" max="12286" width="12.42578125" style="1" customWidth="1"/>
    <col min="12287" max="12287" width="1.5703125" style="1" customWidth="1"/>
    <col min="12288" max="12288" width="11.140625" style="1" customWidth="1"/>
    <col min="12289" max="12289" width="1.5703125" style="1" customWidth="1"/>
    <col min="12290" max="12290" width="10.42578125" style="1" customWidth="1"/>
    <col min="12291" max="12535" width="9.140625" style="1"/>
    <col min="12536" max="12538" width="11.140625" style="1" customWidth="1"/>
    <col min="12539" max="12539" width="1.5703125" style="1" customWidth="1"/>
    <col min="12540" max="12542" width="12.42578125" style="1" customWidth="1"/>
    <col min="12543" max="12543" width="1.5703125" style="1" customWidth="1"/>
    <col min="12544" max="12544" width="11.140625" style="1" customWidth="1"/>
    <col min="12545" max="12545" width="1.5703125" style="1" customWidth="1"/>
    <col min="12546" max="12546" width="10.42578125" style="1" customWidth="1"/>
    <col min="12547" max="12791" width="9.140625" style="1"/>
    <col min="12792" max="12794" width="11.140625" style="1" customWidth="1"/>
    <col min="12795" max="12795" width="1.5703125" style="1" customWidth="1"/>
    <col min="12796" max="12798" width="12.42578125" style="1" customWidth="1"/>
    <col min="12799" max="12799" width="1.5703125" style="1" customWidth="1"/>
    <col min="12800" max="12800" width="11.140625" style="1" customWidth="1"/>
    <col min="12801" max="12801" width="1.5703125" style="1" customWidth="1"/>
    <col min="12802" max="12802" width="10.42578125" style="1" customWidth="1"/>
    <col min="12803" max="13047" width="9.140625" style="1"/>
    <col min="13048" max="13050" width="11.140625" style="1" customWidth="1"/>
    <col min="13051" max="13051" width="1.5703125" style="1" customWidth="1"/>
    <col min="13052" max="13054" width="12.42578125" style="1" customWidth="1"/>
    <col min="13055" max="13055" width="1.5703125" style="1" customWidth="1"/>
    <col min="13056" max="13056" width="11.140625" style="1" customWidth="1"/>
    <col min="13057" max="13057" width="1.5703125" style="1" customWidth="1"/>
    <col min="13058" max="13058" width="10.42578125" style="1" customWidth="1"/>
    <col min="13059" max="13303" width="9.140625" style="1"/>
    <col min="13304" max="13306" width="11.140625" style="1" customWidth="1"/>
    <col min="13307" max="13307" width="1.5703125" style="1" customWidth="1"/>
    <col min="13308" max="13310" width="12.42578125" style="1" customWidth="1"/>
    <col min="13311" max="13311" width="1.5703125" style="1" customWidth="1"/>
    <col min="13312" max="13312" width="11.140625" style="1" customWidth="1"/>
    <col min="13313" max="13313" width="1.5703125" style="1" customWidth="1"/>
    <col min="13314" max="13314" width="10.42578125" style="1" customWidth="1"/>
    <col min="13315" max="13559" width="9.140625" style="1"/>
    <col min="13560" max="13562" width="11.140625" style="1" customWidth="1"/>
    <col min="13563" max="13563" width="1.5703125" style="1" customWidth="1"/>
    <col min="13564" max="13566" width="12.42578125" style="1" customWidth="1"/>
    <col min="13567" max="13567" width="1.5703125" style="1" customWidth="1"/>
    <col min="13568" max="13568" width="11.140625" style="1" customWidth="1"/>
    <col min="13569" max="13569" width="1.5703125" style="1" customWidth="1"/>
    <col min="13570" max="13570" width="10.42578125" style="1" customWidth="1"/>
    <col min="13571" max="13815" width="9.140625" style="1"/>
    <col min="13816" max="13818" width="11.140625" style="1" customWidth="1"/>
    <col min="13819" max="13819" width="1.5703125" style="1" customWidth="1"/>
    <col min="13820" max="13822" width="12.42578125" style="1" customWidth="1"/>
    <col min="13823" max="13823" width="1.5703125" style="1" customWidth="1"/>
    <col min="13824" max="13824" width="11.140625" style="1" customWidth="1"/>
    <col min="13825" max="13825" width="1.5703125" style="1" customWidth="1"/>
    <col min="13826" max="13826" width="10.42578125" style="1" customWidth="1"/>
    <col min="13827" max="14071" width="9.140625" style="1"/>
    <col min="14072" max="14074" width="11.140625" style="1" customWidth="1"/>
    <col min="14075" max="14075" width="1.5703125" style="1" customWidth="1"/>
    <col min="14076" max="14078" width="12.42578125" style="1" customWidth="1"/>
    <col min="14079" max="14079" width="1.5703125" style="1" customWidth="1"/>
    <col min="14080" max="14080" width="11.140625" style="1" customWidth="1"/>
    <col min="14081" max="14081" width="1.5703125" style="1" customWidth="1"/>
    <col min="14082" max="14082" width="10.42578125" style="1" customWidth="1"/>
    <col min="14083" max="14327" width="9.140625" style="1"/>
    <col min="14328" max="14330" width="11.140625" style="1" customWidth="1"/>
    <col min="14331" max="14331" width="1.5703125" style="1" customWidth="1"/>
    <col min="14332" max="14334" width="12.42578125" style="1" customWidth="1"/>
    <col min="14335" max="14335" width="1.5703125" style="1" customWidth="1"/>
    <col min="14336" max="14336" width="11.140625" style="1" customWidth="1"/>
    <col min="14337" max="14337" width="1.5703125" style="1" customWidth="1"/>
    <col min="14338" max="14338" width="10.42578125" style="1" customWidth="1"/>
    <col min="14339" max="14583" width="9.140625" style="1"/>
    <col min="14584" max="14586" width="11.140625" style="1" customWidth="1"/>
    <col min="14587" max="14587" width="1.5703125" style="1" customWidth="1"/>
    <col min="14588" max="14590" width="12.42578125" style="1" customWidth="1"/>
    <col min="14591" max="14591" width="1.5703125" style="1" customWidth="1"/>
    <col min="14592" max="14592" width="11.140625" style="1" customWidth="1"/>
    <col min="14593" max="14593" width="1.5703125" style="1" customWidth="1"/>
    <col min="14594" max="14594" width="10.42578125" style="1" customWidth="1"/>
    <col min="14595" max="14839" width="9.140625" style="1"/>
    <col min="14840" max="14842" width="11.140625" style="1" customWidth="1"/>
    <col min="14843" max="14843" width="1.5703125" style="1" customWidth="1"/>
    <col min="14844" max="14846" width="12.42578125" style="1" customWidth="1"/>
    <col min="14847" max="14847" width="1.5703125" style="1" customWidth="1"/>
    <col min="14848" max="14848" width="11.140625" style="1" customWidth="1"/>
    <col min="14849" max="14849" width="1.5703125" style="1" customWidth="1"/>
    <col min="14850" max="14850" width="10.42578125" style="1" customWidth="1"/>
    <col min="14851" max="15095" width="9.140625" style="1"/>
    <col min="15096" max="15098" width="11.140625" style="1" customWidth="1"/>
    <col min="15099" max="15099" width="1.5703125" style="1" customWidth="1"/>
    <col min="15100" max="15102" width="12.42578125" style="1" customWidth="1"/>
    <col min="15103" max="15103" width="1.5703125" style="1" customWidth="1"/>
    <col min="15104" max="15104" width="11.140625" style="1" customWidth="1"/>
    <col min="15105" max="15105" width="1.5703125" style="1" customWidth="1"/>
    <col min="15106" max="15106" width="10.42578125" style="1" customWidth="1"/>
    <col min="15107" max="15351" width="9.140625" style="1"/>
    <col min="15352" max="15354" width="11.140625" style="1" customWidth="1"/>
    <col min="15355" max="15355" width="1.5703125" style="1" customWidth="1"/>
    <col min="15356" max="15358" width="12.42578125" style="1" customWidth="1"/>
    <col min="15359" max="15359" width="1.5703125" style="1" customWidth="1"/>
    <col min="15360" max="15360" width="11.140625" style="1" customWidth="1"/>
    <col min="15361" max="15361" width="1.5703125" style="1" customWidth="1"/>
    <col min="15362" max="15362" width="10.42578125" style="1" customWidth="1"/>
    <col min="15363" max="15607" width="9.140625" style="1"/>
    <col min="15608" max="15610" width="11.140625" style="1" customWidth="1"/>
    <col min="15611" max="15611" width="1.5703125" style="1" customWidth="1"/>
    <col min="15612" max="15614" width="12.42578125" style="1" customWidth="1"/>
    <col min="15615" max="15615" width="1.5703125" style="1" customWidth="1"/>
    <col min="15616" max="15616" width="11.140625" style="1" customWidth="1"/>
    <col min="15617" max="15617" width="1.5703125" style="1" customWidth="1"/>
    <col min="15618" max="15618" width="10.42578125" style="1" customWidth="1"/>
    <col min="15619" max="15863" width="9.140625" style="1"/>
    <col min="15864" max="15866" width="11.140625" style="1" customWidth="1"/>
    <col min="15867" max="15867" width="1.5703125" style="1" customWidth="1"/>
    <col min="15868" max="15870" width="12.42578125" style="1" customWidth="1"/>
    <col min="15871" max="15871" width="1.5703125" style="1" customWidth="1"/>
    <col min="15872" max="15872" width="11.140625" style="1" customWidth="1"/>
    <col min="15873" max="15873" width="1.5703125" style="1" customWidth="1"/>
    <col min="15874" max="15874" width="10.42578125" style="1" customWidth="1"/>
    <col min="15875" max="16119" width="9.140625" style="1"/>
    <col min="16120" max="16122" width="11.140625" style="1" customWidth="1"/>
    <col min="16123" max="16123" width="1.5703125" style="1" customWidth="1"/>
    <col min="16124" max="16126" width="12.42578125" style="1" customWidth="1"/>
    <col min="16127" max="16127" width="1.5703125" style="1" customWidth="1"/>
    <col min="16128" max="16128" width="11.140625" style="1" customWidth="1"/>
    <col min="16129" max="16129" width="1.5703125" style="1" customWidth="1"/>
    <col min="16130" max="16130" width="10.42578125" style="1" customWidth="1"/>
    <col min="16131" max="16384" width="9.140625" style="1"/>
  </cols>
  <sheetData>
    <row r="1" spans="1:13" ht="15.75" x14ac:dyDescent="0.25">
      <c r="A1" s="216" t="s">
        <v>2639</v>
      </c>
      <c r="B1" s="32"/>
      <c r="C1" s="32"/>
      <c r="D1" s="205"/>
      <c r="E1" s="205"/>
      <c r="F1" s="205"/>
      <c r="G1" s="205"/>
      <c r="H1" s="12"/>
      <c r="I1" s="12"/>
      <c r="J1" s="12"/>
      <c r="K1" s="12"/>
      <c r="L1" s="203">
        <v>9</v>
      </c>
      <c r="M1" s="12"/>
    </row>
    <row r="2" spans="1:13" ht="15.75" x14ac:dyDescent="0.25">
      <c r="A2" s="1958" t="s">
        <v>145</v>
      </c>
      <c r="B2" s="1959"/>
      <c r="C2" s="1960"/>
      <c r="D2" s="112"/>
      <c r="E2" s="205"/>
      <c r="F2" s="205"/>
      <c r="G2" s="205"/>
      <c r="H2" s="12"/>
      <c r="I2" s="12"/>
      <c r="J2" s="12"/>
      <c r="K2" s="12"/>
      <c r="L2" s="12"/>
      <c r="M2" s="12"/>
    </row>
    <row r="3" spans="1:13" ht="15.75" x14ac:dyDescent="0.25">
      <c r="A3" s="329" t="s">
        <v>2640</v>
      </c>
      <c r="B3" s="112"/>
      <c r="C3" s="32"/>
      <c r="D3" s="205"/>
      <c r="E3" s="205"/>
      <c r="F3" s="205"/>
      <c r="G3" s="205"/>
      <c r="H3" s="12"/>
      <c r="I3" s="12"/>
      <c r="J3" s="12"/>
      <c r="K3" s="12"/>
      <c r="L3" s="12"/>
      <c r="M3" s="12"/>
    </row>
    <row r="4" spans="1:13" ht="15" customHeight="1" x14ac:dyDescent="0.25">
      <c r="A4" s="181" t="s">
        <v>2439</v>
      </c>
      <c r="B4" s="112"/>
      <c r="C4" s="32"/>
      <c r="D4" s="205"/>
      <c r="E4" s="205"/>
      <c r="F4" s="205"/>
      <c r="G4" s="205"/>
      <c r="H4" s="12"/>
      <c r="I4" s="12"/>
      <c r="J4" s="12"/>
      <c r="K4" s="12"/>
      <c r="L4" s="12"/>
      <c r="M4" s="12"/>
    </row>
    <row r="5" spans="1:13" ht="12.75" customHeight="1" x14ac:dyDescent="0.25">
      <c r="A5" s="32"/>
      <c r="B5" s="32"/>
      <c r="C5" s="32"/>
      <c r="D5" s="205"/>
      <c r="E5" s="205"/>
      <c r="F5" s="205"/>
      <c r="G5" s="205"/>
      <c r="H5" s="12"/>
      <c r="I5" s="12"/>
      <c r="J5" s="12"/>
      <c r="K5" s="12"/>
      <c r="L5" s="12"/>
      <c r="M5" s="12"/>
    </row>
    <row r="6" spans="1:13" ht="16.350000000000001" customHeight="1" x14ac:dyDescent="0.2">
      <c r="A6" s="330"/>
      <c r="B6" s="2049" t="s">
        <v>2440</v>
      </c>
      <c r="C6" s="1855"/>
      <c r="D6" s="1856"/>
      <c r="E6" s="497"/>
      <c r="F6" s="2059" t="s">
        <v>2441</v>
      </c>
      <c r="G6" s="1855"/>
      <c r="H6" s="1856"/>
      <c r="I6" s="495"/>
      <c r="J6" s="12"/>
      <c r="K6" s="495"/>
      <c r="L6" s="495"/>
      <c r="M6" s="12"/>
    </row>
    <row r="7" spans="1:13" ht="48.75" customHeight="1" x14ac:dyDescent="0.2">
      <c r="A7" s="1387" t="s">
        <v>2442</v>
      </c>
      <c r="B7" s="332" t="s">
        <v>2443</v>
      </c>
      <c r="C7" s="332" t="s">
        <v>2444</v>
      </c>
      <c r="D7" s="332" t="s">
        <v>2445</v>
      </c>
      <c r="E7" s="492"/>
      <c r="F7" s="332" t="s">
        <v>2446</v>
      </c>
      <c r="G7" s="332" t="s">
        <v>2447</v>
      </c>
      <c r="H7" s="496" t="s">
        <v>2448</v>
      </c>
      <c r="I7" s="123"/>
      <c r="J7" s="1387" t="s">
        <v>2449</v>
      </c>
      <c r="K7" s="123"/>
      <c r="L7" s="1387" t="s">
        <v>2450</v>
      </c>
      <c r="M7" s="12"/>
    </row>
    <row r="8" spans="1:13" x14ac:dyDescent="0.2">
      <c r="A8" s="229" t="s">
        <v>299</v>
      </c>
      <c r="B8" s="229"/>
      <c r="C8" s="229"/>
      <c r="D8" s="229" t="s">
        <v>300</v>
      </c>
      <c r="E8" s="229"/>
      <c r="F8" s="229" t="s">
        <v>301</v>
      </c>
      <c r="G8" s="229" t="s">
        <v>465</v>
      </c>
      <c r="H8" s="229" t="s">
        <v>466</v>
      </c>
      <c r="I8" s="229"/>
      <c r="J8" s="229" t="s">
        <v>2451</v>
      </c>
      <c r="K8" s="229"/>
      <c r="L8" s="229" t="s">
        <v>2452</v>
      </c>
      <c r="M8" s="12"/>
    </row>
    <row r="9" spans="1:13" x14ac:dyDescent="0.2">
      <c r="A9" s="2055" t="s">
        <v>1874</v>
      </c>
      <c r="B9" s="2084"/>
      <c r="C9" s="2084"/>
      <c r="D9" s="206"/>
      <c r="E9" s="206"/>
      <c r="F9" s="206"/>
      <c r="G9" s="206"/>
      <c r="H9" s="206"/>
      <c r="I9" s="206"/>
      <c r="J9" s="206"/>
      <c r="K9" s="206"/>
      <c r="L9" s="206"/>
      <c r="M9" s="12"/>
    </row>
    <row r="10" spans="1:13" x14ac:dyDescent="0.2">
      <c r="A10" s="1421" t="s">
        <v>2620</v>
      </c>
      <c r="B10" s="1498"/>
      <c r="C10" s="1013"/>
      <c r="D10" s="1013"/>
      <c r="E10" s="396"/>
      <c r="F10" s="1013"/>
      <c r="G10" s="1013"/>
      <c r="H10" s="1013"/>
      <c r="I10" s="395"/>
      <c r="J10" s="1014"/>
      <c r="K10" s="395"/>
      <c r="L10" s="1014"/>
      <c r="M10" s="12"/>
    </row>
    <row r="11" spans="1:13" x14ac:dyDescent="0.2">
      <c r="A11" s="1421" t="s">
        <v>2621</v>
      </c>
      <c r="B11" s="1498"/>
      <c r="C11" s="1013"/>
      <c r="D11" s="1013"/>
      <c r="E11" s="396"/>
      <c r="F11" s="1013"/>
      <c r="G11" s="1013"/>
      <c r="H11" s="1013"/>
      <c r="I11" s="395"/>
      <c r="J11" s="1014"/>
      <c r="K11" s="395"/>
      <c r="L11" s="1014"/>
      <c r="M11" s="12"/>
    </row>
    <row r="12" spans="1:13" x14ac:dyDescent="0.2">
      <c r="A12" s="1421" t="s">
        <v>2622</v>
      </c>
      <c r="B12" s="1498"/>
      <c r="C12" s="1013"/>
      <c r="D12" s="1013"/>
      <c r="E12" s="396"/>
      <c r="F12" s="1013"/>
      <c r="G12" s="1013"/>
      <c r="H12" s="1013"/>
      <c r="I12" s="395"/>
      <c r="J12" s="1014"/>
      <c r="K12" s="395"/>
      <c r="L12" s="1014"/>
      <c r="M12" s="12"/>
    </row>
    <row r="13" spans="1:13" x14ac:dyDescent="0.2">
      <c r="A13" s="1421" t="s">
        <v>2641</v>
      </c>
      <c r="B13" s="1498"/>
      <c r="C13" s="1013"/>
      <c r="D13" s="1013"/>
      <c r="E13" s="396"/>
      <c r="F13" s="1013"/>
      <c r="G13" s="1013"/>
      <c r="H13" s="1013"/>
      <c r="I13" s="395"/>
      <c r="J13" s="1014"/>
      <c r="K13" s="395"/>
      <c r="L13" s="1014"/>
      <c r="M13" s="12"/>
    </row>
    <row r="14" spans="1:13" x14ac:dyDescent="0.2">
      <c r="A14" s="1421" t="s">
        <v>2625</v>
      </c>
      <c r="B14" s="1498"/>
      <c r="C14" s="1013"/>
      <c r="D14" s="1013"/>
      <c r="E14" s="396"/>
      <c r="F14" s="1013"/>
      <c r="G14" s="1013"/>
      <c r="H14" s="1013"/>
      <c r="I14" s="395"/>
      <c r="J14" s="1014"/>
      <c r="K14" s="395"/>
      <c r="L14" s="1014"/>
      <c r="M14" s="12"/>
    </row>
    <row r="15" spans="1:13" x14ac:dyDescent="0.2">
      <c r="A15" s="1421" t="s">
        <v>2626</v>
      </c>
      <c r="B15" s="1498"/>
      <c r="C15" s="454"/>
      <c r="D15" s="454"/>
      <c r="E15" s="396"/>
      <c r="F15" s="1013"/>
      <c r="G15" s="1013"/>
      <c r="H15" s="1013"/>
      <c r="I15" s="395"/>
      <c r="J15" s="1014"/>
      <c r="K15" s="395"/>
      <c r="L15" s="1014"/>
      <c r="M15" s="12"/>
    </row>
    <row r="16" spans="1:13" x14ac:dyDescent="0.2">
      <c r="A16" s="1421" t="s">
        <v>2611</v>
      </c>
      <c r="B16" s="1498"/>
      <c r="C16" s="454"/>
      <c r="D16" s="454"/>
      <c r="E16" s="396"/>
      <c r="F16" s="1013"/>
      <c r="G16" s="1013"/>
      <c r="H16" s="1013"/>
      <c r="I16" s="395"/>
      <c r="J16" s="1014"/>
      <c r="K16" s="395"/>
      <c r="L16" s="1014"/>
      <c r="M16" s="12"/>
    </row>
    <row r="17" spans="1:14" x14ac:dyDescent="0.2">
      <c r="A17" s="1421" t="s">
        <v>2642</v>
      </c>
      <c r="B17" s="1498"/>
      <c r="C17" s="1013"/>
      <c r="D17" s="1013"/>
      <c r="E17" s="396"/>
      <c r="F17" s="1013"/>
      <c r="G17" s="1013"/>
      <c r="H17" s="1013"/>
      <c r="I17" s="395"/>
      <c r="J17" s="1014"/>
      <c r="K17" s="395"/>
      <c r="L17" s="1014"/>
      <c r="M17" s="12"/>
    </row>
    <row r="18" spans="1:14" x14ac:dyDescent="0.2">
      <c r="A18" s="1421" t="s">
        <v>2643</v>
      </c>
      <c r="B18" s="1498"/>
      <c r="C18" s="1013"/>
      <c r="D18" s="1013"/>
      <c r="E18" s="433"/>
      <c r="F18" s="1013"/>
      <c r="G18" s="1013"/>
      <c r="H18" s="1013"/>
      <c r="I18" s="395"/>
      <c r="J18" s="1014"/>
      <c r="K18" s="395"/>
      <c r="L18" s="1014"/>
      <c r="M18" s="12"/>
    </row>
    <row r="19" spans="1:14" x14ac:dyDescent="0.2">
      <c r="A19" s="1421" t="s">
        <v>2644</v>
      </c>
      <c r="B19" s="1498"/>
      <c r="C19" s="1013"/>
      <c r="D19" s="1013"/>
      <c r="E19" s="433"/>
      <c r="F19" s="1013"/>
      <c r="G19" s="1013"/>
      <c r="H19" s="1013"/>
      <c r="I19" s="395"/>
      <c r="J19" s="1014"/>
      <c r="K19" s="395"/>
      <c r="L19" s="1014"/>
      <c r="M19" s="12"/>
    </row>
    <row r="20" spans="1:14" x14ac:dyDescent="0.2">
      <c r="A20" s="1421" t="s">
        <v>2630</v>
      </c>
      <c r="B20" s="1498"/>
      <c r="C20" s="1013"/>
      <c r="D20" s="1013"/>
      <c r="E20" s="433"/>
      <c r="F20" s="1013"/>
      <c r="G20" s="1013"/>
      <c r="H20" s="1013"/>
      <c r="I20" s="395"/>
      <c r="J20" s="1014"/>
      <c r="K20" s="395"/>
      <c r="L20" s="1014"/>
      <c r="M20" s="12"/>
    </row>
    <row r="21" spans="1:14" x14ac:dyDescent="0.2">
      <c r="A21" s="1421" t="s">
        <v>2459</v>
      </c>
      <c r="B21" s="1498"/>
      <c r="C21" s="1013"/>
      <c r="D21" s="1013"/>
      <c r="E21" s="360"/>
      <c r="F21" s="1013"/>
      <c r="G21" s="1013"/>
      <c r="H21" s="1013"/>
      <c r="I21" s="361"/>
      <c r="J21" s="1014"/>
      <c r="K21" s="361"/>
      <c r="L21" s="1014"/>
      <c r="M21" s="12"/>
    </row>
    <row r="22" spans="1:14" ht="12" customHeight="1" x14ac:dyDescent="0.2">
      <c r="A22" s="1421" t="s">
        <v>2460</v>
      </c>
      <c r="B22" s="1498"/>
      <c r="C22" s="1013"/>
      <c r="D22" s="1013"/>
      <c r="E22" s="360"/>
      <c r="F22" s="1013"/>
      <c r="G22" s="1013"/>
      <c r="H22" s="1013"/>
      <c r="I22" s="361"/>
      <c r="J22" s="1014"/>
      <c r="K22" s="361"/>
      <c r="L22" s="1014"/>
      <c r="M22" s="12"/>
    </row>
    <row r="23" spans="1:14" ht="12" customHeight="1" x14ac:dyDescent="0.2">
      <c r="A23" s="1421" t="s">
        <v>2507</v>
      </c>
      <c r="B23" s="1498"/>
      <c r="C23" s="1013"/>
      <c r="D23" s="1013"/>
      <c r="E23" s="360"/>
      <c r="F23" s="1013"/>
      <c r="G23" s="1013"/>
      <c r="H23" s="1013"/>
      <c r="I23" s="361"/>
      <c r="J23" s="1014"/>
      <c r="K23" s="361"/>
      <c r="L23" s="1014"/>
      <c r="M23" s="2082"/>
      <c r="N23" s="2083"/>
    </row>
    <row r="24" spans="1:14" ht="12" customHeight="1" x14ac:dyDescent="0.2">
      <c r="A24" s="1536" t="s">
        <v>2632</v>
      </c>
      <c r="B24" s="1498"/>
      <c r="C24" s="1013"/>
      <c r="D24" s="1013"/>
      <c r="E24" s="360"/>
      <c r="F24" s="1013"/>
      <c r="G24" s="1013"/>
      <c r="H24" s="1013"/>
      <c r="I24" s="361"/>
      <c r="J24" s="1014"/>
      <c r="K24" s="361"/>
      <c r="L24" s="1014"/>
      <c r="M24" s="2082"/>
      <c r="N24" s="2083"/>
    </row>
    <row r="25" spans="1:14" ht="12" customHeight="1" x14ac:dyDescent="0.2">
      <c r="A25" s="1536" t="s">
        <v>2508</v>
      </c>
      <c r="B25" s="1498"/>
      <c r="C25" s="1013"/>
      <c r="D25" s="1013"/>
      <c r="E25" s="360"/>
      <c r="F25" s="1013"/>
      <c r="G25" s="1013"/>
      <c r="H25" s="1013"/>
      <c r="I25" s="361"/>
      <c r="J25" s="1014"/>
      <c r="K25" s="361"/>
      <c r="L25" s="1014"/>
      <c r="M25" s="2082"/>
      <c r="N25" s="2083"/>
    </row>
    <row r="26" spans="1:14" ht="12" customHeight="1" x14ac:dyDescent="0.2">
      <c r="A26" s="1536" t="s">
        <v>2633</v>
      </c>
      <c r="B26" s="1498"/>
      <c r="C26" s="1013"/>
      <c r="D26" s="1013"/>
      <c r="E26" s="360"/>
      <c r="F26" s="1013"/>
      <c r="G26" s="1013"/>
      <c r="H26" s="1013"/>
      <c r="I26" s="361"/>
      <c r="J26" s="1014"/>
      <c r="K26" s="361"/>
      <c r="L26" s="1014"/>
      <c r="M26" s="2082"/>
      <c r="N26" s="2083"/>
    </row>
    <row r="27" spans="1:14" ht="12" customHeight="1" x14ac:dyDescent="0.2">
      <c r="A27" s="1536" t="s">
        <v>2634</v>
      </c>
      <c r="B27" s="1498"/>
      <c r="C27" s="1013"/>
      <c r="D27" s="1013"/>
      <c r="E27" s="360"/>
      <c r="F27" s="1013"/>
      <c r="G27" s="1013"/>
      <c r="H27" s="1013"/>
      <c r="I27" s="361"/>
      <c r="J27" s="1014"/>
      <c r="K27" s="361"/>
      <c r="L27" s="1014"/>
      <c r="M27" s="2082"/>
      <c r="N27" s="2083"/>
    </row>
    <row r="28" spans="1:14" ht="12" customHeight="1" x14ac:dyDescent="0.2">
      <c r="A28" s="1421" t="s">
        <v>2509</v>
      </c>
      <c r="B28" s="1498"/>
      <c r="C28" s="1013"/>
      <c r="D28" s="1013"/>
      <c r="E28" s="360"/>
      <c r="F28" s="1013"/>
      <c r="G28" s="1013"/>
      <c r="H28" s="1013"/>
      <c r="I28" s="361"/>
      <c r="J28" s="1014"/>
      <c r="K28" s="361"/>
      <c r="L28" s="1014"/>
      <c r="M28" s="2082"/>
      <c r="N28" s="2083"/>
    </row>
    <row r="29" spans="1:14" ht="12" customHeight="1" x14ac:dyDescent="0.2">
      <c r="A29" s="1536" t="s">
        <v>2635</v>
      </c>
      <c r="B29" s="1498"/>
      <c r="C29" s="1013"/>
      <c r="D29" s="1013"/>
      <c r="E29" s="360"/>
      <c r="F29" s="1013"/>
      <c r="G29" s="1013"/>
      <c r="H29" s="1013"/>
      <c r="I29" s="361"/>
      <c r="J29" s="1014"/>
      <c r="K29" s="361"/>
      <c r="L29" s="1014"/>
      <c r="M29" s="2082"/>
      <c r="N29" s="2083"/>
    </row>
    <row r="30" spans="1:14" ht="12" customHeight="1" x14ac:dyDescent="0.2">
      <c r="A30" s="1536" t="s">
        <v>2636</v>
      </c>
      <c r="B30" s="1498"/>
      <c r="C30" s="1013"/>
      <c r="D30" s="1013"/>
      <c r="E30" s="360"/>
      <c r="F30" s="1013"/>
      <c r="G30" s="1013"/>
      <c r="H30" s="1013"/>
      <c r="I30" s="361"/>
      <c r="J30" s="1014"/>
      <c r="K30" s="361"/>
      <c r="L30" s="1014"/>
      <c r="M30" s="2082"/>
      <c r="N30" s="2083"/>
    </row>
    <row r="31" spans="1:14" ht="12" customHeight="1" x14ac:dyDescent="0.2">
      <c r="A31" s="1536" t="s">
        <v>2637</v>
      </c>
      <c r="B31" s="1498"/>
      <c r="C31" s="1013"/>
      <c r="D31" s="1013"/>
      <c r="E31" s="360"/>
      <c r="F31" s="1013"/>
      <c r="G31" s="1013"/>
      <c r="H31" s="1013"/>
      <c r="I31" s="361"/>
      <c r="J31" s="1014"/>
      <c r="K31" s="361"/>
      <c r="L31" s="1014"/>
      <c r="M31" s="2082"/>
      <c r="N31" s="2083"/>
    </row>
    <row r="32" spans="1:14" ht="12" customHeight="1" x14ac:dyDescent="0.2">
      <c r="A32" s="1421" t="s">
        <v>2510</v>
      </c>
      <c r="B32" s="1498"/>
      <c r="C32" s="1013"/>
      <c r="D32" s="1013"/>
      <c r="E32" s="360"/>
      <c r="F32" s="1013"/>
      <c r="G32" s="1013"/>
      <c r="H32" s="1013"/>
      <c r="I32" s="361"/>
      <c r="J32" s="1014"/>
      <c r="K32" s="361"/>
      <c r="L32" s="1014"/>
      <c r="M32" s="2082"/>
      <c r="N32" s="2083"/>
    </row>
    <row r="33" spans="1:16" x14ac:dyDescent="0.2">
      <c r="A33" s="1421" t="s">
        <v>2511</v>
      </c>
      <c r="B33" s="1498"/>
      <c r="C33" s="1013"/>
      <c r="D33" s="1013"/>
      <c r="E33" s="360"/>
      <c r="F33" s="1013"/>
      <c r="G33" s="1013"/>
      <c r="H33" s="1013"/>
      <c r="I33" s="361"/>
      <c r="J33" s="1014"/>
      <c r="K33" s="361"/>
      <c r="L33" s="1014"/>
      <c r="M33" s="2082"/>
      <c r="N33" s="2083"/>
    </row>
    <row r="34" spans="1:16" ht="23.25" x14ac:dyDescent="0.25">
      <c r="A34" s="1418" t="s">
        <v>2638</v>
      </c>
      <c r="B34" s="1498"/>
      <c r="C34" s="987"/>
      <c r="D34" s="987"/>
      <c r="E34" s="340"/>
      <c r="F34" s="987"/>
      <c r="G34" s="987"/>
      <c r="H34" s="987"/>
      <c r="I34" s="341"/>
      <c r="J34" s="986"/>
      <c r="K34" s="341"/>
      <c r="L34" s="986"/>
      <c r="P34"/>
    </row>
    <row r="35" spans="1:16" x14ac:dyDescent="0.2">
      <c r="A35" s="1494" t="s">
        <v>2466</v>
      </c>
      <c r="B35" s="1498"/>
      <c r="C35" s="1014"/>
      <c r="D35" s="1014"/>
      <c r="E35" s="434"/>
      <c r="F35" s="1512"/>
      <c r="G35" s="1512"/>
      <c r="H35" s="1014"/>
      <c r="I35" s="405"/>
      <c r="J35" s="1014"/>
      <c r="K35" s="405"/>
      <c r="L35" s="1014"/>
      <c r="M35" s="12"/>
    </row>
    <row r="36" spans="1:16" x14ac:dyDescent="0.2">
      <c r="A36" s="365"/>
      <c r="B36" s="365"/>
      <c r="C36" s="433"/>
      <c r="D36" s="433"/>
      <c r="E36" s="434"/>
      <c r="F36" s="393"/>
      <c r="G36" s="432"/>
      <c r="H36" s="433"/>
      <c r="I36" s="405"/>
      <c r="J36" s="433"/>
      <c r="K36" s="405"/>
      <c r="L36" s="433"/>
      <c r="M36" s="12"/>
    </row>
    <row r="37" spans="1:16" x14ac:dyDescent="0.2">
      <c r="A37" s="88" t="s">
        <v>1875</v>
      </c>
      <c r="B37" s="205"/>
      <c r="C37" s="433"/>
      <c r="D37" s="433"/>
      <c r="E37" s="434"/>
      <c r="F37" s="393"/>
      <c r="G37" s="432"/>
      <c r="H37" s="433"/>
      <c r="I37" s="405"/>
      <c r="J37" s="433"/>
      <c r="K37" s="405"/>
      <c r="L37" s="433"/>
      <c r="M37" s="12"/>
    </row>
    <row r="38" spans="1:16" x14ac:dyDescent="0.2">
      <c r="A38" s="1421" t="s">
        <v>2620</v>
      </c>
      <c r="B38" s="1013"/>
      <c r="C38" s="1013"/>
      <c r="D38" s="1013"/>
      <c r="E38" s="396"/>
      <c r="F38" s="1013"/>
      <c r="G38" s="1013"/>
      <c r="H38" s="1013"/>
      <c r="I38" s="395"/>
      <c r="J38" s="1014"/>
      <c r="K38" s="395"/>
      <c r="L38" s="1014"/>
      <c r="M38" s="12"/>
    </row>
    <row r="39" spans="1:16" x14ac:dyDescent="0.2">
      <c r="A39" s="1421" t="s">
        <v>2621</v>
      </c>
      <c r="B39" s="1013"/>
      <c r="C39" s="1013"/>
      <c r="D39" s="1013"/>
      <c r="E39" s="396"/>
      <c r="F39" s="1013"/>
      <c r="G39" s="1013"/>
      <c r="H39" s="1013"/>
      <c r="I39" s="395"/>
      <c r="J39" s="1014"/>
      <c r="K39" s="395"/>
      <c r="L39" s="1014"/>
      <c r="M39" s="12"/>
    </row>
    <row r="40" spans="1:16" x14ac:dyDescent="0.2">
      <c r="A40" s="1421" t="s">
        <v>2622</v>
      </c>
      <c r="B40" s="1013"/>
      <c r="C40" s="1013"/>
      <c r="D40" s="1013"/>
      <c r="E40" s="396"/>
      <c r="F40" s="1013"/>
      <c r="G40" s="1013"/>
      <c r="H40" s="1013"/>
      <c r="I40" s="395"/>
      <c r="J40" s="1014"/>
      <c r="K40" s="395"/>
      <c r="L40" s="1014"/>
      <c r="M40" s="12"/>
    </row>
    <row r="41" spans="1:16" x14ac:dyDescent="0.2">
      <c r="A41" s="1421" t="s">
        <v>2641</v>
      </c>
      <c r="B41" s="1497"/>
      <c r="C41" s="1013"/>
      <c r="D41" s="1013"/>
      <c r="E41" s="396"/>
      <c r="F41" s="1013"/>
      <c r="G41" s="1013"/>
      <c r="H41" s="1013"/>
      <c r="I41" s="395"/>
      <c r="J41" s="1014"/>
      <c r="K41" s="395"/>
      <c r="L41" s="1014"/>
      <c r="M41" s="12"/>
    </row>
    <row r="42" spans="1:16" x14ac:dyDescent="0.2">
      <c r="A42" s="1421" t="s">
        <v>2625</v>
      </c>
      <c r="B42" s="1013"/>
      <c r="C42" s="1013"/>
      <c r="D42" s="1013"/>
      <c r="E42" s="396"/>
      <c r="F42" s="1013"/>
      <c r="G42" s="1013"/>
      <c r="H42" s="1013"/>
      <c r="I42" s="395"/>
      <c r="J42" s="1014"/>
      <c r="K42" s="395"/>
      <c r="L42" s="1014"/>
      <c r="M42" s="12"/>
    </row>
    <row r="43" spans="1:16" x14ac:dyDescent="0.2">
      <c r="A43" s="1421" t="s">
        <v>2626</v>
      </c>
      <c r="B43" s="1013"/>
      <c r="C43" s="1013"/>
      <c r="D43" s="1013"/>
      <c r="E43" s="396"/>
      <c r="F43" s="1013"/>
      <c r="G43" s="1013"/>
      <c r="H43" s="1013"/>
      <c r="I43" s="395"/>
      <c r="J43" s="1014"/>
      <c r="K43" s="395"/>
      <c r="L43" s="1014"/>
      <c r="M43" s="12"/>
    </row>
    <row r="44" spans="1:16" x14ac:dyDescent="0.2">
      <c r="A44" s="1421" t="s">
        <v>2611</v>
      </c>
      <c r="B44" s="1013"/>
      <c r="C44" s="1013"/>
      <c r="D44" s="1013"/>
      <c r="E44" s="396"/>
      <c r="F44" s="1013"/>
      <c r="G44" s="1013"/>
      <c r="H44" s="1013"/>
      <c r="I44" s="395"/>
      <c r="J44" s="1014"/>
      <c r="K44" s="395"/>
      <c r="L44" s="1014"/>
      <c r="M44" s="12"/>
    </row>
    <row r="45" spans="1:16" x14ac:dyDescent="0.2">
      <c r="A45" s="1421" t="s">
        <v>2642</v>
      </c>
      <c r="B45" s="1013"/>
      <c r="C45" s="1013"/>
      <c r="D45" s="1013"/>
      <c r="E45" s="396"/>
      <c r="F45" s="1013"/>
      <c r="G45" s="1013"/>
      <c r="H45" s="1013"/>
      <c r="I45" s="395"/>
      <c r="J45" s="1014"/>
      <c r="K45" s="395"/>
      <c r="L45" s="1014"/>
      <c r="M45" s="12"/>
    </row>
    <row r="46" spans="1:16" x14ac:dyDescent="0.2">
      <c r="A46" s="1421" t="s">
        <v>2643</v>
      </c>
      <c r="B46" s="1013"/>
      <c r="C46" s="1013"/>
      <c r="D46" s="1013"/>
      <c r="E46" s="433"/>
      <c r="F46" s="1013"/>
      <c r="G46" s="1013"/>
      <c r="H46" s="1013"/>
      <c r="I46" s="395"/>
      <c r="J46" s="1014"/>
      <c r="K46" s="395"/>
      <c r="L46" s="1014"/>
      <c r="M46" s="12"/>
    </row>
    <row r="47" spans="1:16" x14ac:dyDescent="0.2">
      <c r="A47" s="1421" t="s">
        <v>2644</v>
      </c>
      <c r="B47" s="1013"/>
      <c r="C47" s="1013"/>
      <c r="D47" s="1013"/>
      <c r="E47" s="433"/>
      <c r="F47" s="1013"/>
      <c r="G47" s="1013"/>
      <c r="H47" s="1013"/>
      <c r="I47" s="395"/>
      <c r="J47" s="1014"/>
      <c r="K47" s="395"/>
      <c r="L47" s="1014"/>
      <c r="M47" s="12"/>
    </row>
    <row r="48" spans="1:16" x14ac:dyDescent="0.2">
      <c r="A48" s="1421" t="s">
        <v>2630</v>
      </c>
      <c r="B48" s="1013"/>
      <c r="C48" s="1013"/>
      <c r="D48" s="1013"/>
      <c r="E48" s="433"/>
      <c r="F48" s="1013"/>
      <c r="G48" s="1013"/>
      <c r="H48" s="1013"/>
      <c r="I48" s="395"/>
      <c r="J48" s="1014"/>
      <c r="K48" s="395"/>
      <c r="L48" s="1014"/>
      <c r="M48" s="12"/>
    </row>
    <row r="49" spans="1:16" x14ac:dyDescent="0.2">
      <c r="A49" s="1421" t="s">
        <v>2459</v>
      </c>
      <c r="B49" s="1013"/>
      <c r="C49" s="1013"/>
      <c r="D49" s="1013"/>
      <c r="E49" s="360"/>
      <c r="F49" s="1013"/>
      <c r="G49" s="1013"/>
      <c r="H49" s="1013"/>
      <c r="I49" s="361"/>
      <c r="J49" s="1014"/>
      <c r="K49" s="361"/>
      <c r="L49" s="1014"/>
      <c r="M49" s="12"/>
    </row>
    <row r="50" spans="1:16" x14ac:dyDescent="0.2">
      <c r="A50" s="1421" t="s">
        <v>2460</v>
      </c>
      <c r="B50" s="1013"/>
      <c r="C50" s="1013"/>
      <c r="D50" s="1013"/>
      <c r="E50" s="360"/>
      <c r="F50" s="1013"/>
      <c r="G50" s="1013"/>
      <c r="H50" s="1013"/>
      <c r="I50" s="361"/>
      <c r="J50" s="1014"/>
      <c r="K50" s="361"/>
      <c r="L50" s="1014"/>
      <c r="M50" s="12"/>
    </row>
    <row r="51" spans="1:16" ht="12" customHeight="1" x14ac:dyDescent="0.2">
      <c r="A51" s="1536" t="s">
        <v>2507</v>
      </c>
      <c r="B51" s="1497"/>
      <c r="C51" s="1013"/>
      <c r="D51" s="1013"/>
      <c r="E51" s="360"/>
      <c r="F51" s="1013"/>
      <c r="G51" s="1013"/>
      <c r="H51" s="1013"/>
      <c r="I51" s="361"/>
      <c r="J51" s="1014"/>
      <c r="K51" s="361"/>
      <c r="L51" s="1014"/>
      <c r="M51" s="12"/>
    </row>
    <row r="52" spans="1:16" ht="12" customHeight="1" x14ac:dyDescent="0.2">
      <c r="A52" s="1536" t="s">
        <v>2632</v>
      </c>
      <c r="B52" s="1497"/>
      <c r="C52" s="1013"/>
      <c r="D52" s="1013"/>
      <c r="E52" s="360"/>
      <c r="F52" s="1013"/>
      <c r="G52" s="1013"/>
      <c r="H52" s="1013"/>
      <c r="I52" s="361"/>
      <c r="J52" s="1014"/>
      <c r="K52" s="361"/>
      <c r="L52" s="1014"/>
      <c r="M52" s="12"/>
    </row>
    <row r="53" spans="1:16" ht="12" customHeight="1" x14ac:dyDescent="0.2">
      <c r="A53" s="1536" t="s">
        <v>2508</v>
      </c>
      <c r="B53" s="1497"/>
      <c r="C53" s="1013"/>
      <c r="D53" s="1013"/>
      <c r="E53" s="360"/>
      <c r="F53" s="1013"/>
      <c r="G53" s="1013"/>
      <c r="H53" s="1013"/>
      <c r="I53" s="361"/>
      <c r="J53" s="1014"/>
      <c r="K53" s="361"/>
      <c r="L53" s="1014"/>
      <c r="M53" s="12"/>
    </row>
    <row r="54" spans="1:16" ht="12" customHeight="1" x14ac:dyDescent="0.2">
      <c r="A54" s="1536" t="s">
        <v>2633</v>
      </c>
      <c r="B54" s="1497"/>
      <c r="C54" s="1013"/>
      <c r="D54" s="1013"/>
      <c r="E54" s="360"/>
      <c r="F54" s="1013"/>
      <c r="G54" s="1013"/>
      <c r="H54" s="1013"/>
      <c r="I54" s="361"/>
      <c r="J54" s="1014"/>
      <c r="K54" s="361"/>
      <c r="L54" s="1014"/>
      <c r="M54" s="12"/>
    </row>
    <row r="55" spans="1:16" ht="12" customHeight="1" x14ac:dyDescent="0.2">
      <c r="A55" s="1536" t="s">
        <v>2634</v>
      </c>
      <c r="B55" s="1497"/>
      <c r="C55" s="1013"/>
      <c r="D55" s="1013"/>
      <c r="E55" s="360"/>
      <c r="F55" s="1013"/>
      <c r="G55" s="1013"/>
      <c r="H55" s="1013"/>
      <c r="I55" s="361"/>
      <c r="J55" s="1014"/>
      <c r="K55" s="361"/>
      <c r="L55" s="1014"/>
      <c r="M55" s="12"/>
    </row>
    <row r="56" spans="1:16" ht="12" customHeight="1" x14ac:dyDescent="0.2">
      <c r="A56" s="1536" t="s">
        <v>2509</v>
      </c>
      <c r="B56" s="1497"/>
      <c r="C56" s="1013"/>
      <c r="D56" s="1013"/>
      <c r="E56" s="360"/>
      <c r="F56" s="1013"/>
      <c r="G56" s="1013"/>
      <c r="H56" s="1013"/>
      <c r="I56" s="361"/>
      <c r="J56" s="1014"/>
      <c r="K56" s="361"/>
      <c r="L56" s="1014"/>
      <c r="M56" s="12"/>
    </row>
    <row r="57" spans="1:16" ht="12" customHeight="1" x14ac:dyDescent="0.2">
      <c r="A57" s="1536" t="s">
        <v>2635</v>
      </c>
      <c r="B57" s="1497"/>
      <c r="C57" s="1013"/>
      <c r="D57" s="1013"/>
      <c r="E57" s="360"/>
      <c r="F57" s="1013"/>
      <c r="G57" s="1013"/>
      <c r="H57" s="1013"/>
      <c r="I57" s="361"/>
      <c r="J57" s="1014"/>
      <c r="K57" s="361"/>
      <c r="L57" s="1014"/>
      <c r="M57" s="12"/>
    </row>
    <row r="58" spans="1:16" ht="11.1" customHeight="1" x14ac:dyDescent="0.2">
      <c r="A58" s="1536" t="s">
        <v>2636</v>
      </c>
      <c r="B58" s="1497"/>
      <c r="C58" s="1013"/>
      <c r="D58" s="1013"/>
      <c r="E58" s="360"/>
      <c r="F58" s="1013"/>
      <c r="G58" s="1013"/>
      <c r="H58" s="1013"/>
      <c r="I58" s="361"/>
      <c r="J58" s="1014"/>
      <c r="K58" s="361"/>
      <c r="L58" s="1014"/>
      <c r="M58" s="12"/>
    </row>
    <row r="59" spans="1:16" ht="11.1" customHeight="1" x14ac:dyDescent="0.2">
      <c r="A59" s="1536" t="s">
        <v>2637</v>
      </c>
      <c r="B59" s="1497"/>
      <c r="C59" s="1013"/>
      <c r="D59" s="1013"/>
      <c r="E59" s="360"/>
      <c r="F59" s="1013"/>
      <c r="G59" s="1013"/>
      <c r="H59" s="1013"/>
      <c r="I59" s="361"/>
      <c r="J59" s="1014"/>
      <c r="K59" s="361"/>
      <c r="L59" s="1014"/>
      <c r="M59" s="12"/>
    </row>
    <row r="60" spans="1:16" ht="11.1" customHeight="1" x14ac:dyDescent="0.2">
      <c r="A60" s="1536" t="s">
        <v>2510</v>
      </c>
      <c r="B60" s="1497"/>
      <c r="C60" s="1013"/>
      <c r="D60" s="1013"/>
      <c r="E60" s="360"/>
      <c r="F60" s="1013"/>
      <c r="G60" s="1013"/>
      <c r="H60" s="1013"/>
      <c r="I60" s="361"/>
      <c r="J60" s="1014"/>
      <c r="K60" s="361"/>
      <c r="L60" s="1014"/>
      <c r="M60" s="12"/>
    </row>
    <row r="61" spans="1:16" ht="11.1" customHeight="1" x14ac:dyDescent="0.2">
      <c r="A61" s="1421" t="s">
        <v>2511</v>
      </c>
      <c r="B61" s="1497"/>
      <c r="C61" s="1013"/>
      <c r="D61" s="1013"/>
      <c r="E61" s="360"/>
      <c r="F61" s="1013"/>
      <c r="G61" s="1013"/>
      <c r="H61" s="1013"/>
      <c r="I61" s="361"/>
      <c r="J61" s="1014"/>
      <c r="K61" s="361"/>
      <c r="L61" s="1014"/>
      <c r="M61" s="12"/>
    </row>
    <row r="62" spans="1:16" ht="23.25" x14ac:dyDescent="0.25">
      <c r="A62" s="1546" t="s">
        <v>2638</v>
      </c>
      <c r="B62" s="1536"/>
      <c r="C62" s="987"/>
      <c r="D62" s="987"/>
      <c r="E62" s="340"/>
      <c r="F62" s="987"/>
      <c r="G62" s="987"/>
      <c r="H62" s="987"/>
      <c r="I62" s="341"/>
      <c r="J62" s="986"/>
      <c r="K62" s="341"/>
      <c r="L62" s="986"/>
      <c r="P62"/>
    </row>
    <row r="63" spans="1:16" x14ac:dyDescent="0.2">
      <c r="A63" s="1494" t="s">
        <v>2466</v>
      </c>
      <c r="B63" s="1014"/>
      <c r="C63" s="1014"/>
      <c r="D63" s="1014"/>
      <c r="E63" s="434"/>
      <c r="F63" s="1512"/>
      <c r="G63" s="1512"/>
      <c r="H63" s="1014"/>
      <c r="I63" s="394"/>
      <c r="J63" s="1014"/>
      <c r="K63" s="405"/>
      <c r="L63" s="1014"/>
      <c r="M63" s="12"/>
    </row>
    <row r="64" spans="1:16" x14ac:dyDescent="0.2">
      <c r="A64" s="365"/>
      <c r="B64" s="365"/>
      <c r="C64" s="433"/>
      <c r="D64" s="433"/>
      <c r="E64" s="434"/>
      <c r="F64" s="393"/>
      <c r="G64" s="432"/>
      <c r="H64" s="433"/>
      <c r="I64" s="405"/>
      <c r="J64" s="433"/>
      <c r="K64" s="405"/>
      <c r="L64" s="433"/>
      <c r="M64" s="12"/>
    </row>
    <row r="65" spans="1:13" x14ac:dyDescent="0.2">
      <c r="A65" s="88" t="s">
        <v>1878</v>
      </c>
      <c r="B65" s="205"/>
      <c r="C65" s="433"/>
      <c r="D65" s="433"/>
      <c r="E65" s="434"/>
      <c r="F65" s="393"/>
      <c r="G65" s="432"/>
      <c r="H65" s="433"/>
      <c r="I65" s="405"/>
      <c r="J65" s="433"/>
      <c r="K65" s="405"/>
      <c r="L65" s="433"/>
      <c r="M65" s="12"/>
    </row>
    <row r="66" spans="1:13" x14ac:dyDescent="0.2">
      <c r="A66" s="1421" t="s">
        <v>2620</v>
      </c>
      <c r="B66" s="1014"/>
      <c r="C66" s="1014"/>
      <c r="D66" s="1014"/>
      <c r="E66" s="396"/>
      <c r="F66" s="1013"/>
      <c r="G66" s="1013"/>
      <c r="H66" s="1013"/>
      <c r="I66" s="395"/>
      <c r="J66" s="1014"/>
      <c r="K66" s="395"/>
      <c r="L66" s="1014"/>
      <c r="M66" s="12"/>
    </row>
    <row r="67" spans="1:13" x14ac:dyDescent="0.2">
      <c r="A67" s="1421" t="s">
        <v>2621</v>
      </c>
      <c r="B67" s="1014"/>
      <c r="C67" s="1014"/>
      <c r="D67" s="1014"/>
      <c r="E67" s="396"/>
      <c r="F67" s="1013"/>
      <c r="G67" s="1013"/>
      <c r="H67" s="1013"/>
      <c r="I67" s="395"/>
      <c r="J67" s="1014"/>
      <c r="K67" s="395"/>
      <c r="L67" s="1014"/>
      <c r="M67" s="12"/>
    </row>
    <row r="68" spans="1:13" x14ac:dyDescent="0.2">
      <c r="A68" s="1421" t="s">
        <v>2622</v>
      </c>
      <c r="B68" s="1014"/>
      <c r="C68" s="1014"/>
      <c r="D68" s="1014"/>
      <c r="E68" s="396"/>
      <c r="F68" s="1013"/>
      <c r="G68" s="1013"/>
      <c r="H68" s="1013"/>
      <c r="I68" s="395"/>
      <c r="J68" s="1014"/>
      <c r="K68" s="395"/>
      <c r="L68" s="1014"/>
      <c r="M68" s="12"/>
    </row>
    <row r="69" spans="1:13" x14ac:dyDescent="0.2">
      <c r="A69" s="1421" t="s">
        <v>2641</v>
      </c>
      <c r="B69" s="1497"/>
      <c r="C69" s="1013"/>
      <c r="D69" s="1013"/>
      <c r="E69" s="396"/>
      <c r="F69" s="1013"/>
      <c r="G69" s="1013"/>
      <c r="H69" s="1013"/>
      <c r="I69" s="395"/>
      <c r="J69" s="1014"/>
      <c r="K69" s="395"/>
      <c r="L69" s="1014"/>
      <c r="M69" s="12"/>
    </row>
    <row r="70" spans="1:13" x14ac:dyDescent="0.2">
      <c r="A70" s="1421" t="s">
        <v>2625</v>
      </c>
      <c r="B70" s="1014"/>
      <c r="C70" s="1014"/>
      <c r="D70" s="1014"/>
      <c r="E70" s="396"/>
      <c r="F70" s="1013"/>
      <c r="G70" s="1013"/>
      <c r="H70" s="1013"/>
      <c r="I70" s="395"/>
      <c r="J70" s="1014"/>
      <c r="K70" s="395"/>
      <c r="L70" s="1014"/>
      <c r="M70" s="12"/>
    </row>
    <row r="71" spans="1:13" x14ac:dyDescent="0.2">
      <c r="A71" s="1421" t="s">
        <v>2626</v>
      </c>
      <c r="B71" s="1014"/>
      <c r="C71" s="1014"/>
      <c r="D71" s="1014"/>
      <c r="E71" s="396"/>
      <c r="F71" s="1013"/>
      <c r="G71" s="1013"/>
      <c r="H71" s="1013"/>
      <c r="I71" s="395"/>
      <c r="J71" s="1014"/>
      <c r="K71" s="395"/>
      <c r="L71" s="1014"/>
      <c r="M71" s="12"/>
    </row>
    <row r="72" spans="1:13" x14ac:dyDescent="0.2">
      <c r="A72" s="1421" t="s">
        <v>2611</v>
      </c>
      <c r="B72" s="1014"/>
      <c r="C72" s="1014"/>
      <c r="D72" s="1014"/>
      <c r="E72" s="396"/>
      <c r="F72" s="1013"/>
      <c r="G72" s="1013"/>
      <c r="H72" s="1013"/>
      <c r="I72" s="395"/>
      <c r="J72" s="1014"/>
      <c r="K72" s="395"/>
      <c r="L72" s="1014"/>
      <c r="M72" s="12"/>
    </row>
    <row r="73" spans="1:13" x14ac:dyDescent="0.2">
      <c r="A73" s="1421" t="s">
        <v>2642</v>
      </c>
      <c r="B73" s="1014"/>
      <c r="C73" s="1014"/>
      <c r="D73" s="1014"/>
      <c r="E73" s="396"/>
      <c r="F73" s="1013"/>
      <c r="G73" s="1013"/>
      <c r="H73" s="1013"/>
      <c r="I73" s="395"/>
      <c r="J73" s="1014"/>
      <c r="K73" s="395"/>
      <c r="L73" s="1014"/>
      <c r="M73" s="12"/>
    </row>
    <row r="74" spans="1:13" x14ac:dyDescent="0.2">
      <c r="A74" s="1421" t="s">
        <v>2643</v>
      </c>
      <c r="B74" s="1014"/>
      <c r="C74" s="1013"/>
      <c r="D74" s="1013"/>
      <c r="E74" s="433"/>
      <c r="F74" s="1013"/>
      <c r="G74" s="1013"/>
      <c r="H74" s="1013"/>
      <c r="I74" s="395"/>
      <c r="J74" s="1014"/>
      <c r="K74" s="395"/>
      <c r="L74" s="1014"/>
      <c r="M74" s="12"/>
    </row>
    <row r="75" spans="1:13" x14ac:dyDescent="0.2">
      <c r="A75" s="1421" t="s">
        <v>2644</v>
      </c>
      <c r="B75" s="1014"/>
      <c r="C75" s="1013"/>
      <c r="D75" s="1013"/>
      <c r="E75" s="433"/>
      <c r="F75" s="1013"/>
      <c r="G75" s="1013"/>
      <c r="H75" s="1013"/>
      <c r="I75" s="395"/>
      <c r="J75" s="1014"/>
      <c r="K75" s="395"/>
      <c r="L75" s="1014"/>
      <c r="M75" s="12"/>
    </row>
    <row r="76" spans="1:13" x14ac:dyDescent="0.2">
      <c r="A76" s="1421" t="s">
        <v>2630</v>
      </c>
      <c r="B76" s="1014"/>
      <c r="C76" s="1013"/>
      <c r="D76" s="1013"/>
      <c r="E76" s="433"/>
      <c r="F76" s="1013"/>
      <c r="G76" s="1013"/>
      <c r="H76" s="1013"/>
      <c r="I76" s="395"/>
      <c r="J76" s="1014"/>
      <c r="K76" s="395"/>
      <c r="L76" s="1014"/>
      <c r="M76" s="12"/>
    </row>
    <row r="77" spans="1:13" x14ac:dyDescent="0.2">
      <c r="A77" s="1421" t="s">
        <v>2459</v>
      </c>
      <c r="B77" s="1014"/>
      <c r="C77" s="1014"/>
      <c r="D77" s="1014"/>
      <c r="E77" s="360"/>
      <c r="F77" s="1013"/>
      <c r="G77" s="1013"/>
      <c r="H77" s="1013"/>
      <c r="I77" s="361"/>
      <c r="J77" s="1014"/>
      <c r="K77" s="361"/>
      <c r="L77" s="1014"/>
      <c r="M77" s="12"/>
    </row>
    <row r="78" spans="1:13" x14ac:dyDescent="0.2">
      <c r="A78" s="1421" t="s">
        <v>2460</v>
      </c>
      <c r="B78" s="1014"/>
      <c r="C78" s="1013"/>
      <c r="D78" s="1013"/>
      <c r="E78" s="360"/>
      <c r="F78" s="1013"/>
      <c r="G78" s="1013"/>
      <c r="H78" s="1013"/>
      <c r="I78" s="361"/>
      <c r="J78" s="1014"/>
      <c r="K78" s="361"/>
      <c r="L78" s="1014"/>
      <c r="M78" s="12"/>
    </row>
    <row r="79" spans="1:13" x14ac:dyDescent="0.2">
      <c r="A79" s="1494" t="s">
        <v>2466</v>
      </c>
      <c r="B79" s="1014"/>
      <c r="C79" s="1014"/>
      <c r="D79" s="1014"/>
      <c r="E79" s="434"/>
      <c r="F79" s="1512"/>
      <c r="G79" s="1512"/>
      <c r="H79" s="1014"/>
      <c r="I79" s="405"/>
      <c r="J79" s="1014"/>
      <c r="K79" s="405"/>
      <c r="L79" s="1014"/>
      <c r="M79" s="12"/>
    </row>
    <row r="80" spans="1:13" x14ac:dyDescent="0.2">
      <c r="A80" s="365"/>
      <c r="B80" s="365"/>
      <c r="C80" s="12"/>
      <c r="D80" s="12"/>
      <c r="E80" s="12"/>
      <c r="F80" s="12"/>
      <c r="G80" s="12"/>
      <c r="H80" s="29"/>
      <c r="I80" s="12"/>
      <c r="J80" s="16"/>
      <c r="K80" s="12"/>
      <c r="L80" s="12"/>
      <c r="M80" s="12"/>
    </row>
    <row r="81" spans="1:13" x14ac:dyDescent="0.2">
      <c r="A81" s="511" t="s">
        <v>811</v>
      </c>
      <c r="B81" s="365"/>
      <c r="C81" s="1014"/>
      <c r="D81" s="1014"/>
      <c r="E81" s="12"/>
      <c r="F81" s="12"/>
      <c r="G81" s="12"/>
      <c r="H81" s="29"/>
      <c r="I81" s="12"/>
      <c r="J81" s="1809"/>
      <c r="K81" s="12"/>
      <c r="L81" s="1014"/>
      <c r="M81" s="12"/>
    </row>
    <row r="82" spans="1:13" s="13" customFormat="1" x14ac:dyDescent="0.2">
      <c r="A82" s="55"/>
      <c r="B82" s="365"/>
      <c r="C82" s="12"/>
      <c r="D82" s="12"/>
      <c r="E82" s="12"/>
      <c r="F82" s="12"/>
      <c r="G82" s="12"/>
      <c r="H82" s="29"/>
      <c r="I82" s="12"/>
      <c r="J82" s="16"/>
      <c r="K82" s="12"/>
      <c r="L82" s="12"/>
    </row>
    <row r="83" spans="1:13" x14ac:dyDescent="0.2">
      <c r="A83" s="50" t="s">
        <v>2594</v>
      </c>
      <c r="B83" s="49"/>
      <c r="C83" s="13"/>
      <c r="D83" s="13"/>
      <c r="E83" s="13"/>
      <c r="F83" s="13"/>
      <c r="G83" s="13"/>
      <c r="H83" s="13"/>
      <c r="I83" s="13"/>
      <c r="J83" s="13"/>
      <c r="K83" s="13"/>
      <c r="L83" s="13"/>
    </row>
  </sheetData>
  <mergeCells count="5">
    <mergeCell ref="A2:C2"/>
    <mergeCell ref="B6:D6"/>
    <mergeCell ref="F6:H6"/>
    <mergeCell ref="A9:C9"/>
    <mergeCell ref="M23:N33"/>
  </mergeCells>
  <hyperlinks>
    <hyperlink ref="A2:C2" location="'Liste tableaux'!A1" display="Retour à la liste des tableaux" xr:uid="{DF9E6C38-1527-4909-8BEC-149BDB7DFB2C}"/>
  </hyperlinks>
  <pageMargins left="0.7" right="0.7" top="0.75" bottom="0.75" header="0.3" footer="0.3"/>
  <headerFooter>
    <oddHeader>&amp;R&amp;"Calibri"&amp;10&amp;K000000 Protected B - Internal / Protégé B - Interne&amp;1#_x000D_</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FF408-9E0B-4EFE-8C01-B5886574FBE0}">
  <sheetPr codeName="Feuil39">
    <tabColor rgb="FFFFFF00"/>
  </sheetPr>
  <dimension ref="A1:W74"/>
  <sheetViews>
    <sheetView showGridLines="0" topLeftCell="A23" workbookViewId="0">
      <selection activeCell="D38" sqref="D38"/>
    </sheetView>
  </sheetViews>
  <sheetFormatPr defaultColWidth="9.140625" defaultRowHeight="12.75" x14ac:dyDescent="0.2"/>
  <cols>
    <col min="1" max="1" width="36.8554687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0.42578125" style="1" customWidth="1"/>
    <col min="13" max="13" width="15.42578125" style="1" customWidth="1"/>
    <col min="14" max="14" width="13.140625" style="1" customWidth="1"/>
    <col min="15" max="248" width="9.140625" style="1"/>
    <col min="249" max="251" width="11.140625" style="1" customWidth="1"/>
    <col min="252" max="252" width="1.5703125" style="1" customWidth="1"/>
    <col min="253" max="255" width="12.42578125" style="1" customWidth="1"/>
    <col min="256" max="256" width="1.5703125" style="1" customWidth="1"/>
    <col min="257" max="257" width="11.140625" style="1" customWidth="1"/>
    <col min="258" max="258" width="1.5703125" style="1" customWidth="1"/>
    <col min="259" max="259" width="10.42578125" style="1" customWidth="1"/>
    <col min="260" max="504" width="9.140625" style="1"/>
    <col min="505" max="507" width="11.140625" style="1" customWidth="1"/>
    <col min="508" max="508" width="1.5703125" style="1" customWidth="1"/>
    <col min="509" max="511" width="12.42578125" style="1" customWidth="1"/>
    <col min="512" max="512" width="1.5703125" style="1" customWidth="1"/>
    <col min="513" max="513" width="11.140625" style="1" customWidth="1"/>
    <col min="514" max="514" width="1.5703125" style="1" customWidth="1"/>
    <col min="515" max="515" width="10.42578125" style="1" customWidth="1"/>
    <col min="516" max="760" width="9.140625" style="1"/>
    <col min="761" max="763" width="11.140625" style="1" customWidth="1"/>
    <col min="764" max="764" width="1.5703125" style="1" customWidth="1"/>
    <col min="765" max="767" width="12.42578125" style="1" customWidth="1"/>
    <col min="768" max="768" width="1.5703125" style="1" customWidth="1"/>
    <col min="769" max="769" width="11.140625" style="1" customWidth="1"/>
    <col min="770" max="770" width="1.5703125" style="1" customWidth="1"/>
    <col min="771" max="771" width="10.42578125" style="1" customWidth="1"/>
    <col min="772" max="1016" width="9.140625" style="1"/>
    <col min="1017" max="1019" width="11.140625" style="1" customWidth="1"/>
    <col min="1020" max="1020" width="1.5703125" style="1" customWidth="1"/>
    <col min="1021" max="1023" width="12.42578125" style="1" customWidth="1"/>
    <col min="1024" max="1024" width="1.5703125" style="1" customWidth="1"/>
    <col min="1025" max="1025" width="11.140625" style="1" customWidth="1"/>
    <col min="1026" max="1026" width="1.5703125" style="1" customWidth="1"/>
    <col min="1027" max="1027" width="10.42578125" style="1" customWidth="1"/>
    <col min="1028" max="1272" width="9.140625" style="1"/>
    <col min="1273" max="1275" width="11.140625" style="1" customWidth="1"/>
    <col min="1276" max="1276" width="1.5703125" style="1" customWidth="1"/>
    <col min="1277" max="1279" width="12.42578125" style="1" customWidth="1"/>
    <col min="1280" max="1280" width="1.5703125" style="1" customWidth="1"/>
    <col min="1281" max="1281" width="11.140625" style="1" customWidth="1"/>
    <col min="1282" max="1282" width="1.5703125" style="1" customWidth="1"/>
    <col min="1283" max="1283" width="10.42578125" style="1" customWidth="1"/>
    <col min="1284" max="1528" width="9.140625" style="1"/>
    <col min="1529" max="1531" width="11.140625" style="1" customWidth="1"/>
    <col min="1532" max="1532" width="1.5703125" style="1" customWidth="1"/>
    <col min="1533" max="1535" width="12.42578125" style="1" customWidth="1"/>
    <col min="1536" max="1536" width="1.5703125" style="1" customWidth="1"/>
    <col min="1537" max="1537" width="11.140625" style="1" customWidth="1"/>
    <col min="1538" max="1538" width="1.5703125" style="1" customWidth="1"/>
    <col min="1539" max="1539" width="10.42578125" style="1" customWidth="1"/>
    <col min="1540" max="1784" width="9.140625" style="1"/>
    <col min="1785" max="1787" width="11.140625" style="1" customWidth="1"/>
    <col min="1788" max="1788" width="1.5703125" style="1" customWidth="1"/>
    <col min="1789" max="1791" width="12.42578125" style="1" customWidth="1"/>
    <col min="1792" max="1792" width="1.5703125" style="1" customWidth="1"/>
    <col min="1793" max="1793" width="11.140625" style="1" customWidth="1"/>
    <col min="1794" max="1794" width="1.5703125" style="1" customWidth="1"/>
    <col min="1795" max="1795" width="10.42578125" style="1" customWidth="1"/>
    <col min="1796" max="2040" width="9.140625" style="1"/>
    <col min="2041" max="2043" width="11.140625" style="1" customWidth="1"/>
    <col min="2044" max="2044" width="1.5703125" style="1" customWidth="1"/>
    <col min="2045" max="2047" width="12.42578125" style="1" customWidth="1"/>
    <col min="2048" max="2048" width="1.5703125" style="1" customWidth="1"/>
    <col min="2049" max="2049" width="11.140625" style="1" customWidth="1"/>
    <col min="2050" max="2050" width="1.5703125" style="1" customWidth="1"/>
    <col min="2051" max="2051" width="10.42578125" style="1" customWidth="1"/>
    <col min="2052" max="2296" width="9.140625" style="1"/>
    <col min="2297" max="2299" width="11.140625" style="1" customWidth="1"/>
    <col min="2300" max="2300" width="1.5703125" style="1" customWidth="1"/>
    <col min="2301" max="2303" width="12.42578125" style="1" customWidth="1"/>
    <col min="2304" max="2304" width="1.5703125" style="1" customWidth="1"/>
    <col min="2305" max="2305" width="11.140625" style="1" customWidth="1"/>
    <col min="2306" max="2306" width="1.5703125" style="1" customWidth="1"/>
    <col min="2307" max="2307" width="10.42578125" style="1" customWidth="1"/>
    <col min="2308" max="2552" width="9.140625" style="1"/>
    <col min="2553" max="2555" width="11.140625" style="1" customWidth="1"/>
    <col min="2556" max="2556" width="1.5703125" style="1" customWidth="1"/>
    <col min="2557" max="2559" width="12.42578125" style="1" customWidth="1"/>
    <col min="2560" max="2560" width="1.5703125" style="1" customWidth="1"/>
    <col min="2561" max="2561" width="11.140625" style="1" customWidth="1"/>
    <col min="2562" max="2562" width="1.5703125" style="1" customWidth="1"/>
    <col min="2563" max="2563" width="10.42578125" style="1" customWidth="1"/>
    <col min="2564" max="2808" width="9.140625" style="1"/>
    <col min="2809" max="2811" width="11.140625" style="1" customWidth="1"/>
    <col min="2812" max="2812" width="1.5703125" style="1" customWidth="1"/>
    <col min="2813" max="2815" width="12.42578125" style="1" customWidth="1"/>
    <col min="2816" max="2816" width="1.5703125" style="1" customWidth="1"/>
    <col min="2817" max="2817" width="11.140625" style="1" customWidth="1"/>
    <col min="2818" max="2818" width="1.5703125" style="1" customWidth="1"/>
    <col min="2819" max="2819" width="10.42578125" style="1" customWidth="1"/>
    <col min="2820" max="3064" width="9.140625" style="1"/>
    <col min="3065" max="3067" width="11.140625" style="1" customWidth="1"/>
    <col min="3068" max="3068" width="1.5703125" style="1" customWidth="1"/>
    <col min="3069" max="3071" width="12.42578125" style="1" customWidth="1"/>
    <col min="3072" max="3072" width="1.5703125" style="1" customWidth="1"/>
    <col min="3073" max="3073" width="11.140625" style="1" customWidth="1"/>
    <col min="3074" max="3074" width="1.5703125" style="1" customWidth="1"/>
    <col min="3075" max="3075" width="10.42578125" style="1" customWidth="1"/>
    <col min="3076" max="3320" width="9.140625" style="1"/>
    <col min="3321" max="3323" width="11.140625" style="1" customWidth="1"/>
    <col min="3324" max="3324" width="1.5703125" style="1" customWidth="1"/>
    <col min="3325" max="3327" width="12.42578125" style="1" customWidth="1"/>
    <col min="3328" max="3328" width="1.5703125" style="1" customWidth="1"/>
    <col min="3329" max="3329" width="11.140625" style="1" customWidth="1"/>
    <col min="3330" max="3330" width="1.5703125" style="1" customWidth="1"/>
    <col min="3331" max="3331" width="10.42578125" style="1" customWidth="1"/>
    <col min="3332" max="3576" width="9.140625" style="1"/>
    <col min="3577" max="3579" width="11.140625" style="1" customWidth="1"/>
    <col min="3580" max="3580" width="1.5703125" style="1" customWidth="1"/>
    <col min="3581" max="3583" width="12.42578125" style="1" customWidth="1"/>
    <col min="3584" max="3584" width="1.5703125" style="1" customWidth="1"/>
    <col min="3585" max="3585" width="11.140625" style="1" customWidth="1"/>
    <col min="3586" max="3586" width="1.5703125" style="1" customWidth="1"/>
    <col min="3587" max="3587" width="10.42578125" style="1" customWidth="1"/>
    <col min="3588" max="3832" width="9.140625" style="1"/>
    <col min="3833" max="3835" width="11.140625" style="1" customWidth="1"/>
    <col min="3836" max="3836" width="1.5703125" style="1" customWidth="1"/>
    <col min="3837" max="3839" width="12.42578125" style="1" customWidth="1"/>
    <col min="3840" max="3840" width="1.5703125" style="1" customWidth="1"/>
    <col min="3841" max="3841" width="11.140625" style="1" customWidth="1"/>
    <col min="3842" max="3842" width="1.5703125" style="1" customWidth="1"/>
    <col min="3843" max="3843" width="10.42578125" style="1" customWidth="1"/>
    <col min="3844" max="4088" width="9.140625" style="1"/>
    <col min="4089" max="4091" width="11.140625" style="1" customWidth="1"/>
    <col min="4092" max="4092" width="1.5703125" style="1" customWidth="1"/>
    <col min="4093" max="4095" width="12.42578125" style="1" customWidth="1"/>
    <col min="4096" max="4096" width="1.5703125" style="1" customWidth="1"/>
    <col min="4097" max="4097" width="11.140625" style="1" customWidth="1"/>
    <col min="4098" max="4098" width="1.5703125" style="1" customWidth="1"/>
    <col min="4099" max="4099" width="10.42578125" style="1" customWidth="1"/>
    <col min="4100" max="4344" width="9.140625" style="1"/>
    <col min="4345" max="4347" width="11.140625" style="1" customWidth="1"/>
    <col min="4348" max="4348" width="1.5703125" style="1" customWidth="1"/>
    <col min="4349" max="4351" width="12.42578125" style="1" customWidth="1"/>
    <col min="4352" max="4352" width="1.5703125" style="1" customWidth="1"/>
    <col min="4353" max="4353" width="11.140625" style="1" customWidth="1"/>
    <col min="4354" max="4354" width="1.5703125" style="1" customWidth="1"/>
    <col min="4355" max="4355" width="10.42578125" style="1" customWidth="1"/>
    <col min="4356" max="4600" width="9.140625" style="1"/>
    <col min="4601" max="4603" width="11.140625" style="1" customWidth="1"/>
    <col min="4604" max="4604" width="1.5703125" style="1" customWidth="1"/>
    <col min="4605" max="4607" width="12.42578125" style="1" customWidth="1"/>
    <col min="4608" max="4608" width="1.5703125" style="1" customWidth="1"/>
    <col min="4609" max="4609" width="11.140625" style="1" customWidth="1"/>
    <col min="4610" max="4610" width="1.5703125" style="1" customWidth="1"/>
    <col min="4611" max="4611" width="10.42578125" style="1" customWidth="1"/>
    <col min="4612" max="4856" width="9.140625" style="1"/>
    <col min="4857" max="4859" width="11.140625" style="1" customWidth="1"/>
    <col min="4860" max="4860" width="1.5703125" style="1" customWidth="1"/>
    <col min="4861" max="4863" width="12.42578125" style="1" customWidth="1"/>
    <col min="4864" max="4864" width="1.5703125" style="1" customWidth="1"/>
    <col min="4865" max="4865" width="11.140625" style="1" customWidth="1"/>
    <col min="4866" max="4866" width="1.5703125" style="1" customWidth="1"/>
    <col min="4867" max="4867" width="10.42578125" style="1" customWidth="1"/>
    <col min="4868" max="5112" width="9.140625" style="1"/>
    <col min="5113" max="5115" width="11.140625" style="1" customWidth="1"/>
    <col min="5116" max="5116" width="1.5703125" style="1" customWidth="1"/>
    <col min="5117" max="5119" width="12.42578125" style="1" customWidth="1"/>
    <col min="5120" max="5120" width="1.5703125" style="1" customWidth="1"/>
    <col min="5121" max="5121" width="11.140625" style="1" customWidth="1"/>
    <col min="5122" max="5122" width="1.5703125" style="1" customWidth="1"/>
    <col min="5123" max="5123" width="10.42578125" style="1" customWidth="1"/>
    <col min="5124" max="5368" width="9.140625" style="1"/>
    <col min="5369" max="5371" width="11.140625" style="1" customWidth="1"/>
    <col min="5372" max="5372" width="1.5703125" style="1" customWidth="1"/>
    <col min="5373" max="5375" width="12.42578125" style="1" customWidth="1"/>
    <col min="5376" max="5376" width="1.5703125" style="1" customWidth="1"/>
    <col min="5377" max="5377" width="11.140625" style="1" customWidth="1"/>
    <col min="5378" max="5378" width="1.5703125" style="1" customWidth="1"/>
    <col min="5379" max="5379" width="10.42578125" style="1" customWidth="1"/>
    <col min="5380" max="5624" width="9.140625" style="1"/>
    <col min="5625" max="5627" width="11.140625" style="1" customWidth="1"/>
    <col min="5628" max="5628" width="1.5703125" style="1" customWidth="1"/>
    <col min="5629" max="5631" width="12.42578125" style="1" customWidth="1"/>
    <col min="5632" max="5632" width="1.5703125" style="1" customWidth="1"/>
    <col min="5633" max="5633" width="11.140625" style="1" customWidth="1"/>
    <col min="5634" max="5634" width="1.5703125" style="1" customWidth="1"/>
    <col min="5635" max="5635" width="10.42578125" style="1" customWidth="1"/>
    <col min="5636" max="5880" width="9.140625" style="1"/>
    <col min="5881" max="5883" width="11.140625" style="1" customWidth="1"/>
    <col min="5884" max="5884" width="1.5703125" style="1" customWidth="1"/>
    <col min="5885" max="5887" width="12.42578125" style="1" customWidth="1"/>
    <col min="5888" max="5888" width="1.5703125" style="1" customWidth="1"/>
    <col min="5889" max="5889" width="11.140625" style="1" customWidth="1"/>
    <col min="5890" max="5890" width="1.5703125" style="1" customWidth="1"/>
    <col min="5891" max="5891" width="10.42578125" style="1" customWidth="1"/>
    <col min="5892" max="6136" width="9.140625" style="1"/>
    <col min="6137" max="6139" width="11.140625" style="1" customWidth="1"/>
    <col min="6140" max="6140" width="1.5703125" style="1" customWidth="1"/>
    <col min="6141" max="6143" width="12.42578125" style="1" customWidth="1"/>
    <col min="6144" max="6144" width="1.5703125" style="1" customWidth="1"/>
    <col min="6145" max="6145" width="11.140625" style="1" customWidth="1"/>
    <col min="6146" max="6146" width="1.5703125" style="1" customWidth="1"/>
    <col min="6147" max="6147" width="10.42578125" style="1" customWidth="1"/>
    <col min="6148" max="6392" width="9.140625" style="1"/>
    <col min="6393" max="6395" width="11.140625" style="1" customWidth="1"/>
    <col min="6396" max="6396" width="1.5703125" style="1" customWidth="1"/>
    <col min="6397" max="6399" width="12.42578125" style="1" customWidth="1"/>
    <col min="6400" max="6400" width="1.5703125" style="1" customWidth="1"/>
    <col min="6401" max="6401" width="11.140625" style="1" customWidth="1"/>
    <col min="6402" max="6402" width="1.5703125" style="1" customWidth="1"/>
    <col min="6403" max="6403" width="10.42578125" style="1" customWidth="1"/>
    <col min="6404" max="6648" width="9.140625" style="1"/>
    <col min="6649" max="6651" width="11.140625" style="1" customWidth="1"/>
    <col min="6652" max="6652" width="1.5703125" style="1" customWidth="1"/>
    <col min="6653" max="6655" width="12.42578125" style="1" customWidth="1"/>
    <col min="6656" max="6656" width="1.5703125" style="1" customWidth="1"/>
    <col min="6657" max="6657" width="11.140625" style="1" customWidth="1"/>
    <col min="6658" max="6658" width="1.5703125" style="1" customWidth="1"/>
    <col min="6659" max="6659" width="10.42578125" style="1" customWidth="1"/>
    <col min="6660" max="6904" width="9.140625" style="1"/>
    <col min="6905" max="6907" width="11.140625" style="1" customWidth="1"/>
    <col min="6908" max="6908" width="1.5703125" style="1" customWidth="1"/>
    <col min="6909" max="6911" width="12.42578125" style="1" customWidth="1"/>
    <col min="6912" max="6912" width="1.5703125" style="1" customWidth="1"/>
    <col min="6913" max="6913" width="11.140625" style="1" customWidth="1"/>
    <col min="6914" max="6914" width="1.5703125" style="1" customWidth="1"/>
    <col min="6915" max="6915" width="10.42578125" style="1" customWidth="1"/>
    <col min="6916" max="7160" width="9.140625" style="1"/>
    <col min="7161" max="7163" width="11.140625" style="1" customWidth="1"/>
    <col min="7164" max="7164" width="1.5703125" style="1" customWidth="1"/>
    <col min="7165" max="7167" width="12.42578125" style="1" customWidth="1"/>
    <col min="7168" max="7168" width="1.5703125" style="1" customWidth="1"/>
    <col min="7169" max="7169" width="11.140625" style="1" customWidth="1"/>
    <col min="7170" max="7170" width="1.5703125" style="1" customWidth="1"/>
    <col min="7171" max="7171" width="10.42578125" style="1" customWidth="1"/>
    <col min="7172" max="7416" width="9.140625" style="1"/>
    <col min="7417" max="7419" width="11.140625" style="1" customWidth="1"/>
    <col min="7420" max="7420" width="1.5703125" style="1" customWidth="1"/>
    <col min="7421" max="7423" width="12.42578125" style="1" customWidth="1"/>
    <col min="7424" max="7424" width="1.5703125" style="1" customWidth="1"/>
    <col min="7425" max="7425" width="11.140625" style="1" customWidth="1"/>
    <col min="7426" max="7426" width="1.5703125" style="1" customWidth="1"/>
    <col min="7427" max="7427" width="10.42578125" style="1" customWidth="1"/>
    <col min="7428" max="7672" width="9.140625" style="1"/>
    <col min="7673" max="7675" width="11.140625" style="1" customWidth="1"/>
    <col min="7676" max="7676" width="1.5703125" style="1" customWidth="1"/>
    <col min="7677" max="7679" width="12.42578125" style="1" customWidth="1"/>
    <col min="7680" max="7680" width="1.5703125" style="1" customWidth="1"/>
    <col min="7681" max="7681" width="11.140625" style="1" customWidth="1"/>
    <col min="7682" max="7682" width="1.5703125" style="1" customWidth="1"/>
    <col min="7683" max="7683" width="10.42578125" style="1" customWidth="1"/>
    <col min="7684" max="7928" width="9.140625" style="1"/>
    <col min="7929" max="7931" width="11.140625" style="1" customWidth="1"/>
    <col min="7932" max="7932" width="1.5703125" style="1" customWidth="1"/>
    <col min="7933" max="7935" width="12.42578125" style="1" customWidth="1"/>
    <col min="7936" max="7936" width="1.5703125" style="1" customWidth="1"/>
    <col min="7937" max="7937" width="11.140625" style="1" customWidth="1"/>
    <col min="7938" max="7938" width="1.5703125" style="1" customWidth="1"/>
    <col min="7939" max="7939" width="10.42578125" style="1" customWidth="1"/>
    <col min="7940" max="8184" width="9.140625" style="1"/>
    <col min="8185" max="8187" width="11.140625" style="1" customWidth="1"/>
    <col min="8188" max="8188" width="1.5703125" style="1" customWidth="1"/>
    <col min="8189" max="8191" width="12.42578125" style="1" customWidth="1"/>
    <col min="8192" max="8192" width="1.5703125" style="1" customWidth="1"/>
    <col min="8193" max="8193" width="11.140625" style="1" customWidth="1"/>
    <col min="8194" max="8194" width="1.5703125" style="1" customWidth="1"/>
    <col min="8195" max="8195" width="10.42578125" style="1" customWidth="1"/>
    <col min="8196" max="8440" width="9.140625" style="1"/>
    <col min="8441" max="8443" width="11.140625" style="1" customWidth="1"/>
    <col min="8444" max="8444" width="1.5703125" style="1" customWidth="1"/>
    <col min="8445" max="8447" width="12.42578125" style="1" customWidth="1"/>
    <col min="8448" max="8448" width="1.5703125" style="1" customWidth="1"/>
    <col min="8449" max="8449" width="11.140625" style="1" customWidth="1"/>
    <col min="8450" max="8450" width="1.5703125" style="1" customWidth="1"/>
    <col min="8451" max="8451" width="10.42578125" style="1" customWidth="1"/>
    <col min="8452" max="8696" width="9.140625" style="1"/>
    <col min="8697" max="8699" width="11.140625" style="1" customWidth="1"/>
    <col min="8700" max="8700" width="1.5703125" style="1" customWidth="1"/>
    <col min="8701" max="8703" width="12.42578125" style="1" customWidth="1"/>
    <col min="8704" max="8704" width="1.5703125" style="1" customWidth="1"/>
    <col min="8705" max="8705" width="11.140625" style="1" customWidth="1"/>
    <col min="8706" max="8706" width="1.5703125" style="1" customWidth="1"/>
    <col min="8707" max="8707" width="10.42578125" style="1" customWidth="1"/>
    <col min="8708" max="8952" width="9.140625" style="1"/>
    <col min="8953" max="8955" width="11.140625" style="1" customWidth="1"/>
    <col min="8956" max="8956" width="1.5703125" style="1" customWidth="1"/>
    <col min="8957" max="8959" width="12.42578125" style="1" customWidth="1"/>
    <col min="8960" max="8960" width="1.5703125" style="1" customWidth="1"/>
    <col min="8961" max="8961" width="11.140625" style="1" customWidth="1"/>
    <col min="8962" max="8962" width="1.5703125" style="1" customWidth="1"/>
    <col min="8963" max="8963" width="10.42578125" style="1" customWidth="1"/>
    <col min="8964" max="9208" width="9.140625" style="1"/>
    <col min="9209" max="9211" width="11.140625" style="1" customWidth="1"/>
    <col min="9212" max="9212" width="1.5703125" style="1" customWidth="1"/>
    <col min="9213" max="9215" width="12.42578125" style="1" customWidth="1"/>
    <col min="9216" max="9216" width="1.5703125" style="1" customWidth="1"/>
    <col min="9217" max="9217" width="11.140625" style="1" customWidth="1"/>
    <col min="9218" max="9218" width="1.5703125" style="1" customWidth="1"/>
    <col min="9219" max="9219" width="10.42578125" style="1" customWidth="1"/>
    <col min="9220" max="9464" width="9.140625" style="1"/>
    <col min="9465" max="9467" width="11.140625" style="1" customWidth="1"/>
    <col min="9468" max="9468" width="1.5703125" style="1" customWidth="1"/>
    <col min="9469" max="9471" width="12.42578125" style="1" customWidth="1"/>
    <col min="9472" max="9472" width="1.5703125" style="1" customWidth="1"/>
    <col min="9473" max="9473" width="11.140625" style="1" customWidth="1"/>
    <col min="9474" max="9474" width="1.5703125" style="1" customWidth="1"/>
    <col min="9475" max="9475" width="10.42578125" style="1" customWidth="1"/>
    <col min="9476" max="9720" width="9.140625" style="1"/>
    <col min="9721" max="9723" width="11.140625" style="1" customWidth="1"/>
    <col min="9724" max="9724" width="1.5703125" style="1" customWidth="1"/>
    <col min="9725" max="9727" width="12.42578125" style="1" customWidth="1"/>
    <col min="9728" max="9728" width="1.5703125" style="1" customWidth="1"/>
    <col min="9729" max="9729" width="11.140625" style="1" customWidth="1"/>
    <col min="9730" max="9730" width="1.5703125" style="1" customWidth="1"/>
    <col min="9731" max="9731" width="10.42578125" style="1" customWidth="1"/>
    <col min="9732" max="9976" width="9.140625" style="1"/>
    <col min="9977" max="9979" width="11.140625" style="1" customWidth="1"/>
    <col min="9980" max="9980" width="1.5703125" style="1" customWidth="1"/>
    <col min="9981" max="9983" width="12.42578125" style="1" customWidth="1"/>
    <col min="9984" max="9984" width="1.5703125" style="1" customWidth="1"/>
    <col min="9985" max="9985" width="11.140625" style="1" customWidth="1"/>
    <col min="9986" max="9986" width="1.5703125" style="1" customWidth="1"/>
    <col min="9987" max="9987" width="10.42578125" style="1" customWidth="1"/>
    <col min="9988" max="10232" width="9.140625" style="1"/>
    <col min="10233" max="10235" width="11.140625" style="1" customWidth="1"/>
    <col min="10236" max="10236" width="1.5703125" style="1" customWidth="1"/>
    <col min="10237" max="10239" width="12.42578125" style="1" customWidth="1"/>
    <col min="10240" max="10240" width="1.5703125" style="1" customWidth="1"/>
    <col min="10241" max="10241" width="11.140625" style="1" customWidth="1"/>
    <col min="10242" max="10242" width="1.5703125" style="1" customWidth="1"/>
    <col min="10243" max="10243" width="10.42578125" style="1" customWidth="1"/>
    <col min="10244" max="10488" width="9.140625" style="1"/>
    <col min="10489" max="10491" width="11.140625" style="1" customWidth="1"/>
    <col min="10492" max="10492" width="1.5703125" style="1" customWidth="1"/>
    <col min="10493" max="10495" width="12.42578125" style="1" customWidth="1"/>
    <col min="10496" max="10496" width="1.5703125" style="1" customWidth="1"/>
    <col min="10497" max="10497" width="11.140625" style="1" customWidth="1"/>
    <col min="10498" max="10498" width="1.5703125" style="1" customWidth="1"/>
    <col min="10499" max="10499" width="10.42578125" style="1" customWidth="1"/>
    <col min="10500" max="10744" width="9.140625" style="1"/>
    <col min="10745" max="10747" width="11.140625" style="1" customWidth="1"/>
    <col min="10748" max="10748" width="1.5703125" style="1" customWidth="1"/>
    <col min="10749" max="10751" width="12.42578125" style="1" customWidth="1"/>
    <col min="10752" max="10752" width="1.5703125" style="1" customWidth="1"/>
    <col min="10753" max="10753" width="11.140625" style="1" customWidth="1"/>
    <col min="10754" max="10754" width="1.5703125" style="1" customWidth="1"/>
    <col min="10755" max="10755" width="10.42578125" style="1" customWidth="1"/>
    <col min="10756" max="11000" width="9.140625" style="1"/>
    <col min="11001" max="11003" width="11.140625" style="1" customWidth="1"/>
    <col min="11004" max="11004" width="1.5703125" style="1" customWidth="1"/>
    <col min="11005" max="11007" width="12.42578125" style="1" customWidth="1"/>
    <col min="11008" max="11008" width="1.5703125" style="1" customWidth="1"/>
    <col min="11009" max="11009" width="11.140625" style="1" customWidth="1"/>
    <col min="11010" max="11010" width="1.5703125" style="1" customWidth="1"/>
    <col min="11011" max="11011" width="10.42578125" style="1" customWidth="1"/>
    <col min="11012" max="11256" width="9.140625" style="1"/>
    <col min="11257" max="11259" width="11.140625" style="1" customWidth="1"/>
    <col min="11260" max="11260" width="1.5703125" style="1" customWidth="1"/>
    <col min="11261" max="11263" width="12.42578125" style="1" customWidth="1"/>
    <col min="11264" max="11264" width="1.5703125" style="1" customWidth="1"/>
    <col min="11265" max="11265" width="11.140625" style="1" customWidth="1"/>
    <col min="11266" max="11266" width="1.5703125" style="1" customWidth="1"/>
    <col min="11267" max="11267" width="10.42578125" style="1" customWidth="1"/>
    <col min="11268" max="11512" width="9.140625" style="1"/>
    <col min="11513" max="11515" width="11.140625" style="1" customWidth="1"/>
    <col min="11516" max="11516" width="1.5703125" style="1" customWidth="1"/>
    <col min="11517" max="11519" width="12.42578125" style="1" customWidth="1"/>
    <col min="11520" max="11520" width="1.5703125" style="1" customWidth="1"/>
    <col min="11521" max="11521" width="11.140625" style="1" customWidth="1"/>
    <col min="11522" max="11522" width="1.5703125" style="1" customWidth="1"/>
    <col min="11523" max="11523" width="10.42578125" style="1" customWidth="1"/>
    <col min="11524" max="11768" width="9.140625" style="1"/>
    <col min="11769" max="11771" width="11.140625" style="1" customWidth="1"/>
    <col min="11772" max="11772" width="1.5703125" style="1" customWidth="1"/>
    <col min="11773" max="11775" width="12.42578125" style="1" customWidth="1"/>
    <col min="11776" max="11776" width="1.5703125" style="1" customWidth="1"/>
    <col min="11777" max="11777" width="11.140625" style="1" customWidth="1"/>
    <col min="11778" max="11778" width="1.5703125" style="1" customWidth="1"/>
    <col min="11779" max="11779" width="10.42578125" style="1" customWidth="1"/>
    <col min="11780" max="12024" width="9.140625" style="1"/>
    <col min="12025" max="12027" width="11.140625" style="1" customWidth="1"/>
    <col min="12028" max="12028" width="1.5703125" style="1" customWidth="1"/>
    <col min="12029" max="12031" width="12.42578125" style="1" customWidth="1"/>
    <col min="12032" max="12032" width="1.5703125" style="1" customWidth="1"/>
    <col min="12033" max="12033" width="11.140625" style="1" customWidth="1"/>
    <col min="12034" max="12034" width="1.5703125" style="1" customWidth="1"/>
    <col min="12035" max="12035" width="10.42578125" style="1" customWidth="1"/>
    <col min="12036" max="12280" width="9.140625" style="1"/>
    <col min="12281" max="12283" width="11.140625" style="1" customWidth="1"/>
    <col min="12284" max="12284" width="1.5703125" style="1" customWidth="1"/>
    <col min="12285" max="12287" width="12.42578125" style="1" customWidth="1"/>
    <col min="12288" max="12288" width="1.5703125" style="1" customWidth="1"/>
    <col min="12289" max="12289" width="11.140625" style="1" customWidth="1"/>
    <col min="12290" max="12290" width="1.5703125" style="1" customWidth="1"/>
    <col min="12291" max="12291" width="10.42578125" style="1" customWidth="1"/>
    <col min="12292" max="12536" width="9.140625" style="1"/>
    <col min="12537" max="12539" width="11.140625" style="1" customWidth="1"/>
    <col min="12540" max="12540" width="1.5703125" style="1" customWidth="1"/>
    <col min="12541" max="12543" width="12.42578125" style="1" customWidth="1"/>
    <col min="12544" max="12544" width="1.5703125" style="1" customWidth="1"/>
    <col min="12545" max="12545" width="11.140625" style="1" customWidth="1"/>
    <col min="12546" max="12546" width="1.5703125" style="1" customWidth="1"/>
    <col min="12547" max="12547" width="10.42578125" style="1" customWidth="1"/>
    <col min="12548" max="12792" width="9.140625" style="1"/>
    <col min="12793" max="12795" width="11.140625" style="1" customWidth="1"/>
    <col min="12796" max="12796" width="1.5703125" style="1" customWidth="1"/>
    <col min="12797" max="12799" width="12.42578125" style="1" customWidth="1"/>
    <col min="12800" max="12800" width="1.5703125" style="1" customWidth="1"/>
    <col min="12801" max="12801" width="11.140625" style="1" customWidth="1"/>
    <col min="12802" max="12802" width="1.5703125" style="1" customWidth="1"/>
    <col min="12803" max="12803" width="10.42578125" style="1" customWidth="1"/>
    <col min="12804" max="13048" width="9.140625" style="1"/>
    <col min="13049" max="13051" width="11.140625" style="1" customWidth="1"/>
    <col min="13052" max="13052" width="1.5703125" style="1" customWidth="1"/>
    <col min="13053" max="13055" width="12.42578125" style="1" customWidth="1"/>
    <col min="13056" max="13056" width="1.5703125" style="1" customWidth="1"/>
    <col min="13057" max="13057" width="11.140625" style="1" customWidth="1"/>
    <col min="13058" max="13058" width="1.5703125" style="1" customWidth="1"/>
    <col min="13059" max="13059" width="10.42578125" style="1" customWidth="1"/>
    <col min="13060" max="13304" width="9.140625" style="1"/>
    <col min="13305" max="13307" width="11.140625" style="1" customWidth="1"/>
    <col min="13308" max="13308" width="1.5703125" style="1" customWidth="1"/>
    <col min="13309" max="13311" width="12.42578125" style="1" customWidth="1"/>
    <col min="13312" max="13312" width="1.5703125" style="1" customWidth="1"/>
    <col min="13313" max="13313" width="11.140625" style="1" customWidth="1"/>
    <col min="13314" max="13314" width="1.5703125" style="1" customWidth="1"/>
    <col min="13315" max="13315" width="10.42578125" style="1" customWidth="1"/>
    <col min="13316" max="13560" width="9.140625" style="1"/>
    <col min="13561" max="13563" width="11.140625" style="1" customWidth="1"/>
    <col min="13564" max="13564" width="1.5703125" style="1" customWidth="1"/>
    <col min="13565" max="13567" width="12.42578125" style="1" customWidth="1"/>
    <col min="13568" max="13568" width="1.5703125" style="1" customWidth="1"/>
    <col min="13569" max="13569" width="11.140625" style="1" customWidth="1"/>
    <col min="13570" max="13570" width="1.5703125" style="1" customWidth="1"/>
    <col min="13571" max="13571" width="10.42578125" style="1" customWidth="1"/>
    <col min="13572" max="13816" width="9.140625" style="1"/>
    <col min="13817" max="13819" width="11.140625" style="1" customWidth="1"/>
    <col min="13820" max="13820" width="1.5703125" style="1" customWidth="1"/>
    <col min="13821" max="13823" width="12.42578125" style="1" customWidth="1"/>
    <col min="13824" max="13824" width="1.5703125" style="1" customWidth="1"/>
    <col min="13825" max="13825" width="11.140625" style="1" customWidth="1"/>
    <col min="13826" max="13826" width="1.5703125" style="1" customWidth="1"/>
    <col min="13827" max="13827" width="10.42578125" style="1" customWidth="1"/>
    <col min="13828" max="14072" width="9.140625" style="1"/>
    <col min="14073" max="14075" width="11.140625" style="1" customWidth="1"/>
    <col min="14076" max="14076" width="1.5703125" style="1" customWidth="1"/>
    <col min="14077" max="14079" width="12.42578125" style="1" customWidth="1"/>
    <col min="14080" max="14080" width="1.5703125" style="1" customWidth="1"/>
    <col min="14081" max="14081" width="11.140625" style="1" customWidth="1"/>
    <col min="14082" max="14082" width="1.5703125" style="1" customWidth="1"/>
    <col min="14083" max="14083" width="10.42578125" style="1" customWidth="1"/>
    <col min="14084" max="14328" width="9.140625" style="1"/>
    <col min="14329" max="14331" width="11.140625" style="1" customWidth="1"/>
    <col min="14332" max="14332" width="1.5703125" style="1" customWidth="1"/>
    <col min="14333" max="14335" width="12.42578125" style="1" customWidth="1"/>
    <col min="14336" max="14336" width="1.5703125" style="1" customWidth="1"/>
    <col min="14337" max="14337" width="11.140625" style="1" customWidth="1"/>
    <col min="14338" max="14338" width="1.5703125" style="1" customWidth="1"/>
    <col min="14339" max="14339" width="10.42578125" style="1" customWidth="1"/>
    <col min="14340" max="14584" width="9.140625" style="1"/>
    <col min="14585" max="14587" width="11.140625" style="1" customWidth="1"/>
    <col min="14588" max="14588" width="1.5703125" style="1" customWidth="1"/>
    <col min="14589" max="14591" width="12.42578125" style="1" customWidth="1"/>
    <col min="14592" max="14592" width="1.5703125" style="1" customWidth="1"/>
    <col min="14593" max="14593" width="11.140625" style="1" customWidth="1"/>
    <col min="14594" max="14594" width="1.5703125" style="1" customWidth="1"/>
    <col min="14595" max="14595" width="10.42578125" style="1" customWidth="1"/>
    <col min="14596" max="14840" width="9.140625" style="1"/>
    <col min="14841" max="14843" width="11.140625" style="1" customWidth="1"/>
    <col min="14844" max="14844" width="1.5703125" style="1" customWidth="1"/>
    <col min="14845" max="14847" width="12.42578125" style="1" customWidth="1"/>
    <col min="14848" max="14848" width="1.5703125" style="1" customWidth="1"/>
    <col min="14849" max="14849" width="11.140625" style="1" customWidth="1"/>
    <col min="14850" max="14850" width="1.5703125" style="1" customWidth="1"/>
    <col min="14851" max="14851" width="10.42578125" style="1" customWidth="1"/>
    <col min="14852" max="15096" width="9.140625" style="1"/>
    <col min="15097" max="15099" width="11.140625" style="1" customWidth="1"/>
    <col min="15100" max="15100" width="1.5703125" style="1" customWidth="1"/>
    <col min="15101" max="15103" width="12.42578125" style="1" customWidth="1"/>
    <col min="15104" max="15104" width="1.5703125" style="1" customWidth="1"/>
    <col min="15105" max="15105" width="11.140625" style="1" customWidth="1"/>
    <col min="15106" max="15106" width="1.5703125" style="1" customWidth="1"/>
    <col min="15107" max="15107" width="10.42578125" style="1" customWidth="1"/>
    <col min="15108" max="15352" width="9.140625" style="1"/>
    <col min="15353" max="15355" width="11.140625" style="1" customWidth="1"/>
    <col min="15356" max="15356" width="1.5703125" style="1" customWidth="1"/>
    <col min="15357" max="15359" width="12.42578125" style="1" customWidth="1"/>
    <col min="15360" max="15360" width="1.5703125" style="1" customWidth="1"/>
    <col min="15361" max="15361" width="11.140625" style="1" customWidth="1"/>
    <col min="15362" max="15362" width="1.5703125" style="1" customWidth="1"/>
    <col min="15363" max="15363" width="10.42578125" style="1" customWidth="1"/>
    <col min="15364" max="15608" width="9.140625" style="1"/>
    <col min="15609" max="15611" width="11.140625" style="1" customWidth="1"/>
    <col min="15612" max="15612" width="1.5703125" style="1" customWidth="1"/>
    <col min="15613" max="15615" width="12.42578125" style="1" customWidth="1"/>
    <col min="15616" max="15616" width="1.5703125" style="1" customWidth="1"/>
    <col min="15617" max="15617" width="11.140625" style="1" customWidth="1"/>
    <col min="15618" max="15618" width="1.5703125" style="1" customWidth="1"/>
    <col min="15619" max="15619" width="10.42578125" style="1" customWidth="1"/>
    <col min="15620" max="15864" width="9.140625" style="1"/>
    <col min="15865" max="15867" width="11.140625" style="1" customWidth="1"/>
    <col min="15868" max="15868" width="1.5703125" style="1" customWidth="1"/>
    <col min="15869" max="15871" width="12.42578125" style="1" customWidth="1"/>
    <col min="15872" max="15872" width="1.5703125" style="1" customWidth="1"/>
    <col min="15873" max="15873" width="11.140625" style="1" customWidth="1"/>
    <col min="15874" max="15874" width="1.5703125" style="1" customWidth="1"/>
    <col min="15875" max="15875" width="10.42578125" style="1" customWidth="1"/>
    <col min="15876" max="16120" width="9.140625" style="1"/>
    <col min="16121" max="16123" width="11.140625" style="1" customWidth="1"/>
    <col min="16124" max="16124" width="1.5703125" style="1" customWidth="1"/>
    <col min="16125" max="16127" width="12.42578125" style="1" customWidth="1"/>
    <col min="16128" max="16128" width="1.5703125" style="1" customWidth="1"/>
    <col min="16129" max="16129" width="11.140625" style="1" customWidth="1"/>
    <col min="16130" max="16130" width="1.5703125" style="1" customWidth="1"/>
    <col min="16131" max="16131" width="10.42578125" style="1" customWidth="1"/>
    <col min="16132" max="16384" width="9.140625" style="1"/>
  </cols>
  <sheetData>
    <row r="1" spans="1:14" ht="15.75" x14ac:dyDescent="0.25">
      <c r="A1" s="216" t="s">
        <v>2645</v>
      </c>
      <c r="B1" s="32"/>
      <c r="C1" s="32"/>
      <c r="D1" s="205"/>
      <c r="E1" s="205"/>
      <c r="F1" s="205"/>
      <c r="G1" s="205"/>
      <c r="H1" s="12"/>
      <c r="I1" s="12"/>
      <c r="J1" s="12"/>
      <c r="K1" s="12"/>
      <c r="L1" s="203">
        <v>9</v>
      </c>
      <c r="M1" s="203"/>
      <c r="N1" s="12"/>
    </row>
    <row r="2" spans="1:14" ht="15.75" x14ac:dyDescent="0.25">
      <c r="A2" s="1958" t="s">
        <v>145</v>
      </c>
      <c r="B2" s="1959"/>
      <c r="C2" s="1960"/>
      <c r="D2" s="112"/>
      <c r="E2" s="205"/>
      <c r="F2" s="205"/>
      <c r="G2" s="205"/>
      <c r="H2" s="12"/>
      <c r="I2" s="12"/>
      <c r="J2" s="12"/>
      <c r="K2" s="12"/>
      <c r="L2" s="12"/>
      <c r="M2" s="12"/>
      <c r="N2" s="12"/>
    </row>
    <row r="3" spans="1:14" ht="15.75" x14ac:dyDescent="0.25">
      <c r="A3" s="329" t="s">
        <v>2646</v>
      </c>
      <c r="B3" s="112"/>
      <c r="C3" s="32"/>
      <c r="D3" s="205"/>
      <c r="E3" s="205"/>
      <c r="F3" s="205"/>
      <c r="G3" s="205"/>
      <c r="H3" s="12"/>
      <c r="I3" s="12"/>
      <c r="J3" s="12"/>
      <c r="K3" s="12"/>
      <c r="L3" s="12"/>
      <c r="M3" s="12"/>
      <c r="N3" s="12"/>
    </row>
    <row r="4" spans="1:14" ht="15" customHeight="1" x14ac:dyDescent="0.25">
      <c r="A4" s="181" t="s">
        <v>2439</v>
      </c>
      <c r="B4" s="329"/>
      <c r="C4" s="216"/>
      <c r="D4" s="88"/>
      <c r="E4" s="88"/>
      <c r="F4" s="88"/>
      <c r="G4" s="88"/>
      <c r="H4" s="82"/>
      <c r="I4" s="82"/>
      <c r="J4" s="82"/>
      <c r="K4" s="82"/>
      <c r="L4" s="82"/>
      <c r="M4" s="12"/>
      <c r="N4" s="12"/>
    </row>
    <row r="5" spans="1:14" ht="12.75" customHeight="1" x14ac:dyDescent="0.25">
      <c r="A5" s="216"/>
      <c r="B5" s="216"/>
      <c r="C5" s="216"/>
      <c r="D5" s="88"/>
      <c r="E5" s="88"/>
      <c r="F5" s="88"/>
      <c r="G5" s="88"/>
      <c r="H5" s="82"/>
      <c r="I5" s="82"/>
      <c r="J5" s="82"/>
      <c r="K5" s="82"/>
      <c r="L5" s="82"/>
      <c r="M5" s="12"/>
      <c r="N5" s="12"/>
    </row>
    <row r="6" spans="1:14" ht="15.6" customHeight="1" x14ac:dyDescent="0.2">
      <c r="A6" s="330"/>
      <c r="B6" s="2049" t="s">
        <v>2440</v>
      </c>
      <c r="C6" s="1855"/>
      <c r="D6" s="1856"/>
      <c r="E6" s="497"/>
      <c r="F6" s="2059" t="s">
        <v>2441</v>
      </c>
      <c r="G6" s="1855"/>
      <c r="H6" s="1856"/>
      <c r="I6" s="495"/>
      <c r="J6" s="82"/>
      <c r="K6" s="495"/>
      <c r="L6" s="495"/>
      <c r="M6" s="392"/>
      <c r="N6" s="12"/>
    </row>
    <row r="7" spans="1:14" ht="54.75" x14ac:dyDescent="0.2">
      <c r="A7" s="1387" t="s">
        <v>2442</v>
      </c>
      <c r="B7" s="332" t="s">
        <v>2443</v>
      </c>
      <c r="C7" s="332" t="s">
        <v>2444</v>
      </c>
      <c r="D7" s="332" t="s">
        <v>2445</v>
      </c>
      <c r="E7" s="492"/>
      <c r="F7" s="332" t="s">
        <v>2446</v>
      </c>
      <c r="G7" s="332" t="s">
        <v>2447</v>
      </c>
      <c r="H7" s="496" t="s">
        <v>2448</v>
      </c>
      <c r="I7" s="123"/>
      <c r="J7" s="1387" t="s">
        <v>2449</v>
      </c>
      <c r="K7" s="123"/>
      <c r="L7" s="1387" t="s">
        <v>2450</v>
      </c>
      <c r="M7" s="459"/>
      <c r="N7" s="12"/>
    </row>
    <row r="8" spans="1:14" x14ac:dyDescent="0.2">
      <c r="A8" s="229" t="s">
        <v>299</v>
      </c>
      <c r="B8" s="229"/>
      <c r="C8" s="229"/>
      <c r="D8" s="229" t="s">
        <v>300</v>
      </c>
      <c r="E8" s="229"/>
      <c r="F8" s="229" t="s">
        <v>301</v>
      </c>
      <c r="G8" s="229" t="s">
        <v>465</v>
      </c>
      <c r="H8" s="229" t="s">
        <v>466</v>
      </c>
      <c r="I8" s="229"/>
      <c r="J8" s="229" t="s">
        <v>2451</v>
      </c>
      <c r="K8" s="229"/>
      <c r="L8" s="229" t="s">
        <v>2452</v>
      </c>
      <c r="M8" s="761"/>
      <c r="N8" s="12"/>
    </row>
    <row r="9" spans="1:14" x14ac:dyDescent="0.2">
      <c r="A9" s="975" t="s">
        <v>1874</v>
      </c>
      <c r="B9" s="978"/>
      <c r="C9" s="978"/>
      <c r="D9" s="337"/>
      <c r="E9" s="337"/>
      <c r="F9" s="337"/>
      <c r="G9" s="337"/>
      <c r="H9" s="337"/>
      <c r="I9" s="337"/>
      <c r="J9" s="337"/>
      <c r="K9" s="337"/>
      <c r="L9" s="337"/>
      <c r="M9" s="206"/>
      <c r="N9" s="12"/>
    </row>
    <row r="10" spans="1:14" x14ac:dyDescent="0.2">
      <c r="A10" s="1421" t="s">
        <v>2647</v>
      </c>
      <c r="B10" s="1498"/>
      <c r="C10" s="1013"/>
      <c r="D10" s="1013"/>
      <c r="E10" s="372"/>
      <c r="F10" s="1013"/>
      <c r="G10" s="1013"/>
      <c r="H10" s="1013"/>
      <c r="I10" s="361"/>
      <c r="J10" s="1014"/>
      <c r="K10" s="361"/>
      <c r="L10" s="1014"/>
      <c r="M10" s="407"/>
      <c r="N10" s="12"/>
    </row>
    <row r="11" spans="1:14" x14ac:dyDescent="0.2">
      <c r="A11" s="1547" t="s">
        <v>2623</v>
      </c>
      <c r="B11" s="1498"/>
      <c r="C11" s="1013"/>
      <c r="D11" s="1013"/>
      <c r="E11" s="372"/>
      <c r="F11" s="1013"/>
      <c r="G11" s="1013"/>
      <c r="H11" s="1013"/>
      <c r="I11" s="361"/>
      <c r="J11" s="1014"/>
      <c r="K11" s="361"/>
      <c r="L11" s="1014"/>
      <c r="M11" s="407"/>
      <c r="N11" s="12"/>
    </row>
    <row r="12" spans="1:14" x14ac:dyDescent="0.2">
      <c r="A12" s="1421" t="s">
        <v>2648</v>
      </c>
      <c r="B12" s="1498"/>
      <c r="C12" s="1013"/>
      <c r="D12" s="1013"/>
      <c r="E12" s="372"/>
      <c r="F12" s="1013"/>
      <c r="G12" s="1013"/>
      <c r="H12" s="1013"/>
      <c r="I12" s="361"/>
      <c r="J12" s="1014"/>
      <c r="K12" s="361"/>
      <c r="L12" s="1014"/>
      <c r="M12" s="407"/>
      <c r="N12" s="12"/>
    </row>
    <row r="13" spans="1:14" x14ac:dyDescent="0.2">
      <c r="A13" s="1421" t="s">
        <v>2649</v>
      </c>
      <c r="B13" s="1498"/>
      <c r="C13" s="1013"/>
      <c r="D13" s="1013"/>
      <c r="E13" s="372"/>
      <c r="F13" s="1013"/>
      <c r="G13" s="1013"/>
      <c r="H13" s="1013"/>
      <c r="I13" s="361"/>
      <c r="J13" s="1014"/>
      <c r="K13" s="361"/>
      <c r="L13" s="1014"/>
      <c r="M13" s="407"/>
      <c r="N13" s="12"/>
    </row>
    <row r="14" spans="1:14" x14ac:dyDescent="0.2">
      <c r="A14" s="1421" t="s">
        <v>2610</v>
      </c>
      <c r="B14" s="1498"/>
      <c r="C14" s="454"/>
      <c r="D14" s="454"/>
      <c r="E14" s="372"/>
      <c r="F14" s="1013"/>
      <c r="G14" s="1013"/>
      <c r="H14" s="1013"/>
      <c r="I14" s="361"/>
      <c r="J14" s="1014"/>
      <c r="K14" s="361"/>
      <c r="L14" s="1014"/>
      <c r="M14" s="407"/>
      <c r="N14" s="12"/>
    </row>
    <row r="15" spans="1:14" x14ac:dyDescent="0.2">
      <c r="A15" s="1539" t="s">
        <v>2603</v>
      </c>
      <c r="B15" s="1498"/>
      <c r="C15" s="1013"/>
      <c r="D15" s="1013"/>
      <c r="E15" s="372"/>
      <c r="F15" s="1013"/>
      <c r="G15" s="1013"/>
      <c r="H15" s="1013"/>
      <c r="I15" s="361"/>
      <c r="J15" s="1014"/>
      <c r="K15" s="361"/>
      <c r="L15" s="1014"/>
      <c r="M15" s="407"/>
      <c r="N15" s="12"/>
    </row>
    <row r="16" spans="1:14" x14ac:dyDescent="0.2">
      <c r="A16" s="1421" t="s">
        <v>2650</v>
      </c>
      <c r="B16" s="1498"/>
      <c r="C16" s="1013"/>
      <c r="D16" s="1013"/>
      <c r="E16" s="360"/>
      <c r="F16" s="1013"/>
      <c r="G16" s="1013"/>
      <c r="H16" s="1013"/>
      <c r="I16" s="361"/>
      <c r="J16" s="1014"/>
      <c r="K16" s="361"/>
      <c r="L16" s="1014"/>
      <c r="M16" s="407"/>
      <c r="N16" s="12"/>
    </row>
    <row r="17" spans="1:23" x14ac:dyDescent="0.2">
      <c r="A17" s="1421" t="s">
        <v>2651</v>
      </c>
      <c r="B17" s="1498"/>
      <c r="C17" s="1013"/>
      <c r="D17" s="1013"/>
      <c r="E17" s="360"/>
      <c r="F17" s="1013"/>
      <c r="G17" s="1013"/>
      <c r="H17" s="1013"/>
      <c r="I17" s="361"/>
      <c r="J17" s="1014"/>
      <c r="K17" s="361"/>
      <c r="L17" s="1014"/>
      <c r="M17" s="407"/>
      <c r="N17" s="12"/>
    </row>
    <row r="18" spans="1:23" x14ac:dyDescent="0.2">
      <c r="A18" s="1421" t="s">
        <v>2459</v>
      </c>
      <c r="B18" s="1498"/>
      <c r="C18" s="1013"/>
      <c r="D18" s="1013"/>
      <c r="E18" s="360"/>
      <c r="F18" s="1013"/>
      <c r="G18" s="1013"/>
      <c r="H18" s="1013"/>
      <c r="I18" s="361"/>
      <c r="J18" s="1014"/>
      <c r="K18" s="361"/>
      <c r="L18" s="1014"/>
      <c r="M18" s="407"/>
      <c r="N18" s="12"/>
    </row>
    <row r="19" spans="1:23" x14ac:dyDescent="0.2">
      <c r="A19" s="1421" t="s">
        <v>2460</v>
      </c>
      <c r="B19" s="1498"/>
      <c r="C19" s="1013"/>
      <c r="D19" s="1013"/>
      <c r="E19" s="372"/>
      <c r="F19" s="1013"/>
      <c r="G19" s="1013"/>
      <c r="H19" s="1013"/>
      <c r="I19" s="361"/>
      <c r="J19" s="1014"/>
      <c r="K19" s="361"/>
      <c r="L19" s="1014"/>
      <c r="M19" s="407"/>
      <c r="N19" s="12"/>
    </row>
    <row r="20" spans="1:23" x14ac:dyDescent="0.2">
      <c r="A20" s="1421" t="s">
        <v>2508</v>
      </c>
      <c r="B20" s="1487"/>
      <c r="C20" s="987"/>
      <c r="D20" s="987"/>
      <c r="E20" s="340"/>
      <c r="F20" s="987"/>
      <c r="G20" s="987"/>
      <c r="H20" s="987"/>
      <c r="I20" s="341"/>
      <c r="J20" s="986"/>
      <c r="K20" s="341"/>
      <c r="L20" s="986"/>
      <c r="M20" s="2082"/>
      <c r="N20" s="2083"/>
      <c r="O20" s="440"/>
      <c r="P20" s="440"/>
      <c r="Q20" s="440"/>
      <c r="R20" s="440"/>
      <c r="S20" s="1024"/>
      <c r="T20" s="440"/>
      <c r="U20" s="440"/>
      <c r="V20" s="440"/>
      <c r="W20" s="440"/>
    </row>
    <row r="21" spans="1:23" x14ac:dyDescent="0.2">
      <c r="A21" s="1536" t="s">
        <v>2633</v>
      </c>
      <c r="B21" s="1487"/>
      <c r="C21" s="987"/>
      <c r="D21" s="987"/>
      <c r="E21" s="340"/>
      <c r="F21" s="987"/>
      <c r="G21" s="987"/>
      <c r="H21" s="987"/>
      <c r="I21" s="341"/>
      <c r="J21" s="986"/>
      <c r="K21" s="341"/>
      <c r="L21" s="986"/>
      <c r="M21" s="2082"/>
      <c r="N21" s="2083"/>
      <c r="O21" s="440"/>
      <c r="P21" s="440"/>
      <c r="Q21" s="440"/>
      <c r="R21" s="440"/>
      <c r="S21" s="1024"/>
      <c r="T21" s="440"/>
      <c r="U21" s="440"/>
      <c r="V21" s="440"/>
      <c r="W21" s="440"/>
    </row>
    <row r="22" spans="1:23" x14ac:dyDescent="0.2">
      <c r="A22" s="1421" t="s">
        <v>2652</v>
      </c>
      <c r="B22" s="1487"/>
      <c r="C22" s="987"/>
      <c r="D22" s="987"/>
      <c r="E22" s="340"/>
      <c r="F22" s="987"/>
      <c r="G22" s="987"/>
      <c r="H22" s="987"/>
      <c r="I22" s="341"/>
      <c r="J22" s="986"/>
      <c r="K22" s="341"/>
      <c r="L22" s="986"/>
      <c r="M22" s="2082"/>
      <c r="N22" s="2083"/>
      <c r="O22" s="440"/>
      <c r="P22" s="440"/>
      <c r="Q22" s="440"/>
      <c r="R22" s="440"/>
      <c r="S22" s="1024"/>
      <c r="T22" s="440"/>
      <c r="U22" s="440"/>
      <c r="V22" s="440"/>
      <c r="W22" s="440"/>
    </row>
    <row r="23" spans="1:23" x14ac:dyDescent="0.2">
      <c r="A23" s="1421" t="s">
        <v>2509</v>
      </c>
      <c r="B23" s="1487"/>
      <c r="C23" s="987"/>
      <c r="D23" s="987"/>
      <c r="E23" s="340"/>
      <c r="F23" s="987"/>
      <c r="G23" s="987"/>
      <c r="H23" s="987"/>
      <c r="I23" s="341"/>
      <c r="J23" s="986"/>
      <c r="K23" s="341"/>
      <c r="L23" s="986"/>
      <c r="M23" s="2082"/>
      <c r="N23" s="2083"/>
      <c r="O23" s="440"/>
      <c r="P23" s="440"/>
      <c r="Q23" s="440"/>
      <c r="R23" s="440"/>
      <c r="S23" s="1024"/>
      <c r="T23" s="440"/>
      <c r="U23" s="440"/>
      <c r="V23" s="440"/>
      <c r="W23" s="440"/>
    </row>
    <row r="24" spans="1:23" x14ac:dyDescent="0.2">
      <c r="A24" s="1421" t="s">
        <v>2653</v>
      </c>
      <c r="B24" s="1487"/>
      <c r="C24" s="987"/>
      <c r="D24" s="987"/>
      <c r="E24" s="340"/>
      <c r="F24" s="987"/>
      <c r="G24" s="987"/>
      <c r="H24" s="987"/>
      <c r="I24" s="341"/>
      <c r="J24" s="986"/>
      <c r="K24" s="341"/>
      <c r="L24" s="986"/>
      <c r="M24" s="2082"/>
      <c r="N24" s="2083"/>
      <c r="O24" s="440"/>
      <c r="P24" s="440"/>
      <c r="Q24" s="440"/>
      <c r="R24" s="440"/>
      <c r="S24" s="1024"/>
      <c r="T24" s="440"/>
      <c r="U24" s="440"/>
      <c r="V24" s="440"/>
      <c r="W24" s="440"/>
    </row>
    <row r="25" spans="1:23" x14ac:dyDescent="0.2">
      <c r="A25" s="1421" t="s">
        <v>2636</v>
      </c>
      <c r="B25" s="1487"/>
      <c r="C25" s="987"/>
      <c r="D25" s="987"/>
      <c r="E25" s="340"/>
      <c r="F25" s="987"/>
      <c r="G25" s="987"/>
      <c r="H25" s="987"/>
      <c r="I25" s="341"/>
      <c r="J25" s="986"/>
      <c r="K25" s="341"/>
      <c r="L25" s="986"/>
      <c r="M25" s="2082"/>
      <c r="N25" s="2083"/>
      <c r="O25" s="440"/>
      <c r="P25" s="440"/>
      <c r="Q25" s="440"/>
      <c r="R25" s="440"/>
      <c r="S25" s="1024"/>
      <c r="T25" s="440"/>
      <c r="U25" s="440"/>
      <c r="V25" s="440"/>
      <c r="W25" s="440"/>
    </row>
    <row r="26" spans="1:23" x14ac:dyDescent="0.2">
      <c r="A26" s="1421" t="s">
        <v>2510</v>
      </c>
      <c r="B26" s="1487"/>
      <c r="C26" s="987"/>
      <c r="D26" s="987"/>
      <c r="E26" s="340"/>
      <c r="F26" s="987"/>
      <c r="G26" s="987"/>
      <c r="H26" s="987"/>
      <c r="I26" s="341"/>
      <c r="J26" s="986"/>
      <c r="K26" s="341"/>
      <c r="L26" s="986"/>
      <c r="M26" s="2082"/>
      <c r="N26" s="2083"/>
      <c r="O26" s="440"/>
      <c r="P26" s="440"/>
      <c r="Q26" s="440"/>
      <c r="R26" s="440"/>
      <c r="S26" s="1024"/>
      <c r="T26" s="440"/>
      <c r="U26" s="440"/>
      <c r="V26" s="440"/>
      <c r="W26" s="440"/>
    </row>
    <row r="27" spans="1:23" x14ac:dyDescent="0.2">
      <c r="A27" s="1421" t="s">
        <v>2654</v>
      </c>
      <c r="B27" s="1487"/>
      <c r="C27" s="987"/>
      <c r="D27" s="987"/>
      <c r="E27" s="340"/>
      <c r="F27" s="987"/>
      <c r="G27" s="987"/>
      <c r="H27" s="987"/>
      <c r="I27" s="341"/>
      <c r="J27" s="986"/>
      <c r="K27" s="341"/>
      <c r="L27" s="986"/>
      <c r="M27" s="2082"/>
      <c r="N27" s="2083"/>
      <c r="O27" s="440"/>
      <c r="P27" s="440"/>
      <c r="Q27" s="440"/>
      <c r="R27" s="440"/>
      <c r="S27" s="1024"/>
      <c r="T27" s="440"/>
      <c r="U27" s="440"/>
      <c r="V27" s="440"/>
      <c r="W27" s="440"/>
    </row>
    <row r="28" spans="1:23" x14ac:dyDescent="0.2">
      <c r="A28" s="1421" t="s">
        <v>2511</v>
      </c>
      <c r="B28" s="1487"/>
      <c r="C28" s="987"/>
      <c r="D28" s="987"/>
      <c r="E28" s="340"/>
      <c r="F28" s="987"/>
      <c r="G28" s="987"/>
      <c r="H28" s="987"/>
      <c r="I28" s="341"/>
      <c r="J28" s="986"/>
      <c r="K28" s="341"/>
      <c r="L28" s="986"/>
      <c r="M28" s="2082"/>
      <c r="N28" s="2083"/>
      <c r="O28" s="440"/>
      <c r="P28" s="440"/>
      <c r="Q28" s="440"/>
      <c r="R28" s="440"/>
      <c r="S28" s="1024"/>
      <c r="T28" s="440"/>
      <c r="U28" s="440"/>
      <c r="V28" s="440"/>
      <c r="W28" s="440"/>
    </row>
    <row r="29" spans="1:23" ht="23.25" x14ac:dyDescent="0.25">
      <c r="A29" s="1546" t="s">
        <v>2638</v>
      </c>
      <c r="B29" s="1487"/>
      <c r="C29" s="987"/>
      <c r="D29" s="987"/>
      <c r="E29" s="340"/>
      <c r="F29" s="987"/>
      <c r="G29" s="987"/>
      <c r="H29" s="987"/>
      <c r="I29" s="341"/>
      <c r="J29" s="986"/>
      <c r="K29" s="341"/>
      <c r="L29" s="986"/>
      <c r="P29"/>
    </row>
    <row r="30" spans="1:23" x14ac:dyDescent="0.2">
      <c r="A30" s="1494" t="s">
        <v>2466</v>
      </c>
      <c r="B30" s="1499"/>
      <c r="C30" s="1014"/>
      <c r="D30" s="1014"/>
      <c r="E30" s="393"/>
      <c r="F30" s="1512"/>
      <c r="G30" s="1512"/>
      <c r="H30" s="1014"/>
      <c r="I30" s="394"/>
      <c r="J30" s="1014"/>
      <c r="K30" s="394"/>
      <c r="L30" s="1014"/>
      <c r="M30" s="407"/>
      <c r="N30" s="12"/>
    </row>
    <row r="31" spans="1:23" x14ac:dyDescent="0.2">
      <c r="A31" s="55"/>
      <c r="B31" s="365"/>
      <c r="C31" s="433"/>
      <c r="D31" s="433"/>
      <c r="E31" s="393"/>
      <c r="F31" s="434"/>
      <c r="G31" s="432"/>
      <c r="H31" s="433"/>
      <c r="I31" s="394"/>
      <c r="J31" s="433"/>
      <c r="K31" s="394"/>
      <c r="L31" s="433"/>
      <c r="M31" s="433"/>
      <c r="N31" s="12"/>
    </row>
    <row r="32" spans="1:23" x14ac:dyDescent="0.2">
      <c r="A32" s="88" t="s">
        <v>1875</v>
      </c>
      <c r="B32" s="205"/>
      <c r="C32" s="433"/>
      <c r="D32" s="433"/>
      <c r="E32" s="393"/>
      <c r="F32" s="434"/>
      <c r="G32" s="432"/>
      <c r="H32" s="433"/>
      <c r="I32" s="394"/>
      <c r="J32" s="433"/>
      <c r="K32" s="394"/>
      <c r="L32" s="433"/>
      <c r="M32" s="433"/>
      <c r="N32" s="12"/>
    </row>
    <row r="33" spans="1:14" x14ac:dyDescent="0.2">
      <c r="A33" s="1421" t="s">
        <v>2647</v>
      </c>
      <c r="B33" s="1497"/>
      <c r="C33" s="1497"/>
      <c r="D33" s="1497"/>
      <c r="E33" s="372"/>
      <c r="F33" s="1013"/>
      <c r="G33" s="1013"/>
      <c r="H33" s="1013"/>
      <c r="I33" s="361"/>
      <c r="J33" s="1014"/>
      <c r="K33" s="361"/>
      <c r="L33" s="1014"/>
      <c r="M33" s="407"/>
      <c r="N33" s="12"/>
    </row>
    <row r="34" spans="1:14" x14ac:dyDescent="0.2">
      <c r="A34" s="1547" t="s">
        <v>2623</v>
      </c>
      <c r="B34" s="1497"/>
      <c r="C34" s="1497"/>
      <c r="D34" s="1497"/>
      <c r="E34" s="372"/>
      <c r="F34" s="1013"/>
      <c r="G34" s="1013"/>
      <c r="H34" s="1013"/>
      <c r="I34" s="361"/>
      <c r="J34" s="1014"/>
      <c r="K34" s="361"/>
      <c r="L34" s="1014"/>
      <c r="M34" s="407"/>
      <c r="N34" s="12"/>
    </row>
    <row r="35" spans="1:14" x14ac:dyDescent="0.2">
      <c r="A35" s="1421" t="s">
        <v>2648</v>
      </c>
      <c r="B35" s="1497"/>
      <c r="C35" s="1497"/>
      <c r="D35" s="1497"/>
      <c r="E35" s="372"/>
      <c r="F35" s="1013"/>
      <c r="G35" s="1013"/>
      <c r="H35" s="1013"/>
      <c r="I35" s="361"/>
      <c r="J35" s="1014"/>
      <c r="K35" s="361"/>
      <c r="L35" s="1014"/>
      <c r="M35" s="407"/>
      <c r="N35" s="12"/>
    </row>
    <row r="36" spans="1:14" x14ac:dyDescent="0.2">
      <c r="A36" s="1421" t="s">
        <v>2649</v>
      </c>
      <c r="B36" s="1497"/>
      <c r="C36" s="1497"/>
      <c r="D36" s="1497"/>
      <c r="E36" s="372"/>
      <c r="F36" s="1013"/>
      <c r="G36" s="1013"/>
      <c r="H36" s="1013"/>
      <c r="I36" s="361"/>
      <c r="J36" s="1014"/>
      <c r="K36" s="361"/>
      <c r="L36" s="1014"/>
      <c r="M36" s="407"/>
      <c r="N36" s="12"/>
    </row>
    <row r="37" spans="1:14" s="12" customFormat="1" x14ac:dyDescent="0.2">
      <c r="A37" s="1421" t="s">
        <v>2610</v>
      </c>
      <c r="B37" s="1497"/>
      <c r="C37" s="1497"/>
      <c r="D37" s="1497"/>
      <c r="E37" s="372"/>
      <c r="F37" s="1013"/>
      <c r="G37" s="1013"/>
      <c r="H37" s="1013"/>
      <c r="I37" s="361"/>
      <c r="J37" s="1014"/>
      <c r="K37" s="361"/>
      <c r="L37" s="1014"/>
      <c r="M37" s="407"/>
    </row>
    <row r="38" spans="1:14" x14ac:dyDescent="0.2">
      <c r="A38" s="1539" t="s">
        <v>2603</v>
      </c>
      <c r="B38" s="1497"/>
      <c r="C38" s="1497"/>
      <c r="D38" s="1497"/>
      <c r="E38" s="372"/>
      <c r="F38" s="1013"/>
      <c r="G38" s="1013"/>
      <c r="H38" s="1013"/>
      <c r="I38" s="361"/>
      <c r="J38" s="1014"/>
      <c r="K38" s="361"/>
      <c r="L38" s="1014"/>
      <c r="M38" s="407"/>
      <c r="N38" s="12"/>
    </row>
    <row r="39" spans="1:14" x14ac:dyDescent="0.2">
      <c r="A39" s="1421" t="s">
        <v>2650</v>
      </c>
      <c r="B39" s="1497"/>
      <c r="C39" s="1497"/>
      <c r="D39" s="1497"/>
      <c r="E39" s="360"/>
      <c r="F39" s="1013"/>
      <c r="G39" s="1013"/>
      <c r="H39" s="1013"/>
      <c r="I39" s="361"/>
      <c r="J39" s="1014"/>
      <c r="K39" s="361"/>
      <c r="L39" s="1014"/>
      <c r="M39" s="407"/>
      <c r="N39" s="12"/>
    </row>
    <row r="40" spans="1:14" x14ac:dyDescent="0.2">
      <c r="A40" s="1421" t="s">
        <v>2651</v>
      </c>
      <c r="B40" s="1497"/>
      <c r="C40" s="1497"/>
      <c r="D40" s="1497"/>
      <c r="E40" s="360"/>
      <c r="F40" s="1013"/>
      <c r="G40" s="1013"/>
      <c r="H40" s="1013"/>
      <c r="I40" s="361"/>
      <c r="J40" s="1014"/>
      <c r="K40" s="361"/>
      <c r="L40" s="1014"/>
      <c r="M40" s="407"/>
      <c r="N40" s="12"/>
    </row>
    <row r="41" spans="1:14" x14ac:dyDescent="0.2">
      <c r="A41" s="1421" t="s">
        <v>2459</v>
      </c>
      <c r="B41" s="1497"/>
      <c r="C41" s="1497"/>
      <c r="D41" s="1497"/>
      <c r="E41" s="360"/>
      <c r="F41" s="1013"/>
      <c r="G41" s="1013"/>
      <c r="H41" s="1013"/>
      <c r="I41" s="361"/>
      <c r="J41" s="1014"/>
      <c r="K41" s="361"/>
      <c r="L41" s="1014"/>
      <c r="M41" s="407"/>
      <c r="N41" s="12"/>
    </row>
    <row r="42" spans="1:14" x14ac:dyDescent="0.2">
      <c r="A42" s="1421" t="s">
        <v>2460</v>
      </c>
      <c r="B42" s="1497"/>
      <c r="C42" s="1497"/>
      <c r="D42" s="1497"/>
      <c r="E42" s="372"/>
      <c r="F42" s="1013"/>
      <c r="G42" s="1013"/>
      <c r="H42" s="1013"/>
      <c r="I42" s="361"/>
      <c r="J42" s="1014"/>
      <c r="K42" s="361"/>
      <c r="L42" s="1014"/>
      <c r="M42" s="407"/>
      <c r="N42" s="12"/>
    </row>
    <row r="43" spans="1:14" x14ac:dyDescent="0.2">
      <c r="A43" s="1421" t="s">
        <v>2508</v>
      </c>
      <c r="B43" s="1497"/>
      <c r="C43" s="1497"/>
      <c r="D43" s="1497"/>
      <c r="E43" s="360"/>
      <c r="F43" s="1013"/>
      <c r="G43" s="1013"/>
      <c r="H43" s="1013"/>
      <c r="I43" s="361"/>
      <c r="J43" s="1014"/>
      <c r="K43" s="361"/>
      <c r="L43" s="1014"/>
      <c r="M43" s="407"/>
      <c r="N43" s="12"/>
    </row>
    <row r="44" spans="1:14" x14ac:dyDescent="0.2">
      <c r="A44" s="1536" t="s">
        <v>2633</v>
      </c>
      <c r="B44" s="1497"/>
      <c r="C44" s="1497"/>
      <c r="D44" s="1497"/>
      <c r="E44" s="360"/>
      <c r="F44" s="1013"/>
      <c r="G44" s="1013"/>
      <c r="H44" s="1013"/>
      <c r="I44" s="361"/>
      <c r="J44" s="1014"/>
      <c r="K44" s="361"/>
      <c r="L44" s="1014"/>
      <c r="M44" s="407"/>
      <c r="N44" s="12"/>
    </row>
    <row r="45" spans="1:14" x14ac:dyDescent="0.2">
      <c r="A45" s="1421" t="s">
        <v>2652</v>
      </c>
      <c r="B45" s="1497"/>
      <c r="C45" s="1497"/>
      <c r="D45" s="1497"/>
      <c r="E45" s="360"/>
      <c r="F45" s="1013"/>
      <c r="G45" s="1013"/>
      <c r="H45" s="1013"/>
      <c r="I45" s="361"/>
      <c r="J45" s="1014"/>
      <c r="K45" s="361"/>
      <c r="L45" s="1014"/>
      <c r="M45" s="407"/>
      <c r="N45" s="12"/>
    </row>
    <row r="46" spans="1:14" x14ac:dyDescent="0.2">
      <c r="A46" s="1421" t="s">
        <v>2509</v>
      </c>
      <c r="B46" s="1497"/>
      <c r="C46" s="1497"/>
      <c r="D46" s="1497"/>
      <c r="E46" s="360"/>
      <c r="F46" s="1013"/>
      <c r="G46" s="1013"/>
      <c r="H46" s="1013"/>
      <c r="I46" s="361"/>
      <c r="J46" s="1014"/>
      <c r="K46" s="361"/>
      <c r="L46" s="1014"/>
      <c r="M46" s="407"/>
      <c r="N46" s="12"/>
    </row>
    <row r="47" spans="1:14" x14ac:dyDescent="0.2">
      <c r="A47" s="1421" t="s">
        <v>2653</v>
      </c>
      <c r="B47" s="1497"/>
      <c r="C47" s="1497"/>
      <c r="D47" s="1497"/>
      <c r="E47" s="360"/>
      <c r="F47" s="1013"/>
      <c r="G47" s="1013"/>
      <c r="H47" s="1013"/>
      <c r="I47" s="361"/>
      <c r="J47" s="1014"/>
      <c r="K47" s="361"/>
      <c r="L47" s="1014"/>
      <c r="M47" s="407"/>
      <c r="N47" s="12"/>
    </row>
    <row r="48" spans="1:14" x14ac:dyDescent="0.2">
      <c r="A48" s="1421" t="s">
        <v>2636</v>
      </c>
      <c r="B48" s="1497"/>
      <c r="C48" s="1497"/>
      <c r="D48" s="1497"/>
      <c r="E48" s="360"/>
      <c r="F48" s="1013"/>
      <c r="G48" s="1013"/>
      <c r="H48" s="1013"/>
      <c r="I48" s="361"/>
      <c r="J48" s="1014"/>
      <c r="K48" s="361"/>
      <c r="L48" s="1014"/>
      <c r="M48" s="407"/>
      <c r="N48" s="12"/>
    </row>
    <row r="49" spans="1:14" x14ac:dyDescent="0.2">
      <c r="A49" s="1421" t="s">
        <v>2510</v>
      </c>
      <c r="B49" s="1497"/>
      <c r="C49" s="1497"/>
      <c r="D49" s="1497"/>
      <c r="E49" s="360"/>
      <c r="F49" s="1013"/>
      <c r="G49" s="1013"/>
      <c r="H49" s="1013"/>
      <c r="I49" s="361"/>
      <c r="J49" s="1014"/>
      <c r="K49" s="361"/>
      <c r="L49" s="1014"/>
      <c r="M49" s="407"/>
      <c r="N49" s="12"/>
    </row>
    <row r="50" spans="1:14" x14ac:dyDescent="0.2">
      <c r="A50" s="1421" t="s">
        <v>2654</v>
      </c>
      <c r="B50" s="1497"/>
      <c r="C50" s="1497"/>
      <c r="D50" s="1497"/>
      <c r="E50" s="360"/>
      <c r="F50" s="1013"/>
      <c r="G50" s="1013"/>
      <c r="H50" s="1013"/>
      <c r="I50" s="361"/>
      <c r="J50" s="1014"/>
      <c r="K50" s="361"/>
      <c r="L50" s="1014"/>
      <c r="M50" s="407"/>
      <c r="N50" s="12"/>
    </row>
    <row r="51" spans="1:14" x14ac:dyDescent="0.2">
      <c r="A51" s="1421" t="s">
        <v>2511</v>
      </c>
      <c r="B51" s="1497"/>
      <c r="C51" s="1497"/>
      <c r="D51" s="1497"/>
      <c r="E51" s="360"/>
      <c r="F51" s="1013"/>
      <c r="G51" s="1013"/>
      <c r="H51" s="1013"/>
      <c r="I51" s="361"/>
      <c r="J51" s="1014"/>
      <c r="K51" s="361"/>
      <c r="L51" s="1014"/>
      <c r="M51" s="407"/>
      <c r="N51" s="12"/>
    </row>
    <row r="52" spans="1:14" ht="22.5" x14ac:dyDescent="0.2">
      <c r="A52" s="1546" t="s">
        <v>2638</v>
      </c>
      <c r="B52" s="1497"/>
      <c r="C52" s="1497"/>
      <c r="D52" s="1497"/>
      <c r="E52" s="360"/>
      <c r="F52" s="1013"/>
      <c r="G52" s="1013"/>
      <c r="H52" s="1013"/>
      <c r="I52" s="361"/>
      <c r="J52" s="1014"/>
      <c r="K52" s="361"/>
      <c r="L52" s="1014"/>
      <c r="M52" s="407"/>
      <c r="N52" s="12"/>
    </row>
    <row r="53" spans="1:14" x14ac:dyDescent="0.2">
      <c r="A53" s="1494" t="s">
        <v>2466</v>
      </c>
      <c r="B53" s="1497"/>
      <c r="C53" s="1497"/>
      <c r="D53" s="1497"/>
      <c r="E53" s="393"/>
      <c r="F53" s="1512"/>
      <c r="G53" s="1512"/>
      <c r="H53" s="1014"/>
      <c r="I53" s="394"/>
      <c r="J53" s="1014"/>
      <c r="K53" s="394"/>
      <c r="L53" s="1014"/>
      <c r="M53" s="407"/>
      <c r="N53" s="12"/>
    </row>
    <row r="54" spans="1:14" x14ac:dyDescent="0.2">
      <c r="A54" s="365"/>
      <c r="B54" s="365"/>
      <c r="C54" s="433"/>
      <c r="D54" s="433"/>
      <c r="E54" s="393"/>
      <c r="F54" s="393"/>
      <c r="G54" s="432"/>
      <c r="H54" s="433"/>
      <c r="I54" s="394"/>
      <c r="J54" s="433"/>
      <c r="K54" s="394"/>
      <c r="L54" s="433"/>
      <c r="M54" s="433"/>
      <c r="N54" s="12"/>
    </row>
    <row r="55" spans="1:14" x14ac:dyDescent="0.2">
      <c r="A55" s="88" t="s">
        <v>1878</v>
      </c>
      <c r="B55" s="205"/>
      <c r="C55" s="433"/>
      <c r="D55" s="433"/>
      <c r="E55" s="393"/>
      <c r="F55" s="393"/>
      <c r="G55" s="432"/>
      <c r="H55" s="433"/>
      <c r="I55" s="394"/>
      <c r="J55" s="433"/>
      <c r="K55" s="394"/>
      <c r="L55" s="433"/>
      <c r="M55" s="433"/>
      <c r="N55" s="12"/>
    </row>
    <row r="56" spans="1:14" x14ac:dyDescent="0.2">
      <c r="A56" s="1421" t="s">
        <v>2647</v>
      </c>
      <c r="B56" s="1014"/>
      <c r="C56" s="1014"/>
      <c r="D56" s="1014"/>
      <c r="E56" s="372"/>
      <c r="F56" s="1013"/>
      <c r="G56" s="1013"/>
      <c r="H56" s="1013"/>
      <c r="I56" s="361"/>
      <c r="J56" s="1014"/>
      <c r="K56" s="361"/>
      <c r="L56" s="1014"/>
      <c r="M56" s="407"/>
      <c r="N56" s="12"/>
    </row>
    <row r="57" spans="1:14" x14ac:dyDescent="0.2">
      <c r="A57" s="1547" t="s">
        <v>2623</v>
      </c>
      <c r="B57" s="1014"/>
      <c r="C57" s="1014"/>
      <c r="D57" s="1014"/>
      <c r="E57" s="372"/>
      <c r="F57" s="1013"/>
      <c r="G57" s="1013"/>
      <c r="H57" s="1013"/>
      <c r="I57" s="361"/>
      <c r="J57" s="1014"/>
      <c r="K57" s="361"/>
      <c r="L57" s="1014"/>
      <c r="M57" s="407"/>
      <c r="N57" s="12"/>
    </row>
    <row r="58" spans="1:14" x14ac:dyDescent="0.2">
      <c r="A58" s="1421" t="s">
        <v>2648</v>
      </c>
      <c r="B58" s="1014"/>
      <c r="C58" s="1014"/>
      <c r="D58" s="1014"/>
      <c r="E58" s="372"/>
      <c r="F58" s="1013"/>
      <c r="G58" s="1013"/>
      <c r="H58" s="1013"/>
      <c r="I58" s="361"/>
      <c r="J58" s="1014"/>
      <c r="K58" s="361"/>
      <c r="L58" s="1014"/>
      <c r="M58" s="407"/>
      <c r="N58" s="12"/>
    </row>
    <row r="59" spans="1:14" x14ac:dyDescent="0.2">
      <c r="A59" s="1421" t="s">
        <v>2649</v>
      </c>
      <c r="B59" s="1014"/>
      <c r="C59" s="1014"/>
      <c r="D59" s="1014"/>
      <c r="E59" s="372"/>
      <c r="F59" s="1013"/>
      <c r="G59" s="1013"/>
      <c r="H59" s="1013"/>
      <c r="I59" s="361"/>
      <c r="J59" s="1014"/>
      <c r="K59" s="361"/>
      <c r="L59" s="1014"/>
      <c r="M59" s="407"/>
      <c r="N59" s="12"/>
    </row>
    <row r="60" spans="1:14" x14ac:dyDescent="0.2">
      <c r="A60" s="1421" t="s">
        <v>2610</v>
      </c>
      <c r="B60" s="1014"/>
      <c r="C60" s="1014"/>
      <c r="D60" s="1014"/>
      <c r="E60" s="372"/>
      <c r="F60" s="1013"/>
      <c r="G60" s="1013"/>
      <c r="H60" s="1013"/>
      <c r="I60" s="361"/>
      <c r="J60" s="1014"/>
      <c r="K60" s="361"/>
      <c r="L60" s="1014"/>
      <c r="M60" s="407"/>
      <c r="N60" s="12"/>
    </row>
    <row r="61" spans="1:14" x14ac:dyDescent="0.2">
      <c r="A61" s="1539" t="s">
        <v>2603</v>
      </c>
      <c r="B61" s="1014"/>
      <c r="C61" s="1014"/>
      <c r="D61" s="1014"/>
      <c r="E61" s="372"/>
      <c r="F61" s="1013"/>
      <c r="G61" s="1013"/>
      <c r="H61" s="1013"/>
      <c r="I61" s="361"/>
      <c r="J61" s="1014"/>
      <c r="K61" s="361"/>
      <c r="L61" s="1014"/>
      <c r="M61" s="407"/>
      <c r="N61" s="12"/>
    </row>
    <row r="62" spans="1:14" x14ac:dyDescent="0.2">
      <c r="A62" s="1421" t="s">
        <v>2650</v>
      </c>
      <c r="B62" s="1014"/>
      <c r="C62" s="1014"/>
      <c r="D62" s="1014"/>
      <c r="E62" s="360"/>
      <c r="F62" s="1013"/>
      <c r="G62" s="1013"/>
      <c r="H62" s="1013"/>
      <c r="I62" s="361"/>
      <c r="J62" s="1014"/>
      <c r="K62" s="361"/>
      <c r="L62" s="1014"/>
      <c r="M62" s="407"/>
      <c r="N62" s="12"/>
    </row>
    <row r="63" spans="1:14" x14ac:dyDescent="0.2">
      <c r="A63" s="1421" t="s">
        <v>2651</v>
      </c>
      <c r="B63" s="1014"/>
      <c r="C63" s="1014"/>
      <c r="D63" s="1014"/>
      <c r="E63" s="360"/>
      <c r="F63" s="1013"/>
      <c r="G63" s="1013"/>
      <c r="H63" s="1013"/>
      <c r="I63" s="361"/>
      <c r="J63" s="1014"/>
      <c r="K63" s="361"/>
      <c r="L63" s="1014"/>
      <c r="M63" s="407"/>
      <c r="N63" s="12"/>
    </row>
    <row r="64" spans="1:14" x14ac:dyDescent="0.2">
      <c r="A64" s="1421" t="s">
        <v>2459</v>
      </c>
      <c r="B64" s="1014"/>
      <c r="C64" s="1014"/>
      <c r="D64" s="1014"/>
      <c r="E64" s="360"/>
      <c r="F64" s="1013"/>
      <c r="G64" s="1013"/>
      <c r="H64" s="1013"/>
      <c r="I64" s="361"/>
      <c r="J64" s="1014"/>
      <c r="K64" s="361"/>
      <c r="L64" s="1014"/>
      <c r="M64" s="407"/>
      <c r="N64" s="12"/>
    </row>
    <row r="65" spans="1:14" x14ac:dyDescent="0.2">
      <c r="A65" s="1421" t="s">
        <v>2460</v>
      </c>
      <c r="B65" s="1014"/>
      <c r="C65" s="1014"/>
      <c r="D65" s="1014"/>
      <c r="E65" s="372"/>
      <c r="F65" s="1013"/>
      <c r="G65" s="1013"/>
      <c r="H65" s="1013"/>
      <c r="I65" s="361"/>
      <c r="J65" s="1014"/>
      <c r="K65" s="361"/>
      <c r="L65" s="1014"/>
      <c r="M65" s="407"/>
      <c r="N65" s="12"/>
    </row>
    <row r="66" spans="1:14" x14ac:dyDescent="0.2">
      <c r="A66" s="1494" t="s">
        <v>805</v>
      </c>
      <c r="B66" s="1014"/>
      <c r="C66" s="1014"/>
      <c r="D66" s="1014"/>
      <c r="E66" s="393"/>
      <c r="F66" s="1512"/>
      <c r="G66" s="1512"/>
      <c r="H66" s="1014"/>
      <c r="I66" s="394"/>
      <c r="J66" s="1014"/>
      <c r="K66" s="394"/>
      <c r="L66" s="1014"/>
      <c r="M66" s="407"/>
      <c r="N66" s="12"/>
    </row>
    <row r="67" spans="1:14" x14ac:dyDescent="0.2">
      <c r="A67" s="55"/>
      <c r="B67" s="365"/>
      <c r="C67" s="12"/>
      <c r="D67" s="12"/>
      <c r="E67" s="12"/>
      <c r="F67" s="12"/>
      <c r="G67" s="12"/>
      <c r="H67" s="29"/>
      <c r="I67" s="12"/>
      <c r="J67" s="16"/>
      <c r="K67" s="12"/>
      <c r="L67" s="12"/>
      <c r="M67" s="12"/>
      <c r="N67" s="12"/>
    </row>
    <row r="68" spans="1:14" x14ac:dyDescent="0.2">
      <c r="A68" s="511" t="s">
        <v>811</v>
      </c>
      <c r="B68" s="365"/>
      <c r="C68" s="1014"/>
      <c r="D68" s="1014"/>
      <c r="E68" s="12"/>
      <c r="F68" s="12"/>
      <c r="G68" s="12"/>
      <c r="H68" s="29"/>
      <c r="I68" s="12"/>
      <c r="J68" s="1809"/>
      <c r="K68" s="12"/>
      <c r="L68" s="1014"/>
      <c r="M68" s="407"/>
      <c r="N68" s="12"/>
    </row>
    <row r="69" spans="1:14" x14ac:dyDescent="0.2">
      <c r="A69" s="55"/>
      <c r="B69" s="365"/>
      <c r="C69" s="12"/>
      <c r="D69" s="12"/>
      <c r="E69" s="12"/>
      <c r="F69" s="12"/>
      <c r="G69" s="12"/>
      <c r="H69" s="29"/>
      <c r="I69" s="12"/>
      <c r="J69" s="16"/>
      <c r="K69" s="12"/>
      <c r="L69" s="12"/>
      <c r="M69" s="12"/>
      <c r="N69" s="12"/>
    </row>
    <row r="70" spans="1:14" x14ac:dyDescent="0.2">
      <c r="A70" s="50" t="s">
        <v>2594</v>
      </c>
      <c r="B70" s="36"/>
      <c r="C70" s="12"/>
      <c r="D70" s="12"/>
      <c r="E70" s="12"/>
      <c r="F70" s="12"/>
      <c r="G70" s="12"/>
      <c r="H70" s="12"/>
      <c r="I70" s="12"/>
      <c r="J70" s="12"/>
      <c r="K70" s="12"/>
      <c r="L70" s="12"/>
      <c r="M70" s="12"/>
      <c r="N70" s="12"/>
    </row>
    <row r="71" spans="1:14" x14ac:dyDescent="0.2">
      <c r="A71" s="515"/>
      <c r="B71" s="26"/>
    </row>
    <row r="72" spans="1:14" x14ac:dyDescent="0.2">
      <c r="A72" s="7"/>
      <c r="B72" s="26"/>
    </row>
    <row r="73" spans="1:14" x14ac:dyDescent="0.2">
      <c r="A73" s="26"/>
      <c r="B73" s="26"/>
    </row>
    <row r="74" spans="1:14" x14ac:dyDescent="0.2">
      <c r="A74" s="13"/>
    </row>
  </sheetData>
  <mergeCells count="4">
    <mergeCell ref="A2:C2"/>
    <mergeCell ref="B6:D6"/>
    <mergeCell ref="F6:H6"/>
    <mergeCell ref="M20:N28"/>
  </mergeCells>
  <hyperlinks>
    <hyperlink ref="A2:C2" location="'Liste tableaux'!A1" display="Retour à la liste des tableaux" xr:uid="{0958BE24-A26B-4570-8222-4C83CD14F92C}"/>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F67EE-726A-4EF5-A902-1AB41003A9CD}">
  <sheetPr codeName="Feuil4"/>
  <dimension ref="A1:H70"/>
  <sheetViews>
    <sheetView showGridLines="0" workbookViewId="0">
      <selection activeCell="A26" sqref="A26"/>
    </sheetView>
  </sheetViews>
  <sheetFormatPr defaultColWidth="9.140625" defaultRowHeight="15" x14ac:dyDescent="0.25"/>
  <cols>
    <col min="1" max="1" width="78.140625" customWidth="1"/>
    <col min="2" max="2" width="40" customWidth="1"/>
    <col min="4" max="4" width="10" bestFit="1" customWidth="1"/>
    <col min="5" max="5" width="14.140625" customWidth="1"/>
  </cols>
  <sheetData>
    <row r="1" spans="1:8" ht="15.75" x14ac:dyDescent="0.25">
      <c r="A1" s="216" t="s">
        <v>206</v>
      </c>
      <c r="B1" s="32"/>
      <c r="C1" s="32"/>
      <c r="D1" s="32"/>
      <c r="E1" s="32"/>
      <c r="F1" s="32"/>
      <c r="G1" s="32"/>
      <c r="H1" s="32"/>
    </row>
    <row r="2" spans="1:8" x14ac:dyDescent="0.25">
      <c r="A2" s="1318" t="s">
        <v>145</v>
      </c>
      <c r="B2" s="12"/>
      <c r="C2" s="12"/>
    </row>
    <row r="3" spans="1:8" x14ac:dyDescent="0.25">
      <c r="A3" s="181" t="s">
        <v>146</v>
      </c>
      <c r="B3" s="31"/>
      <c r="C3" s="31"/>
      <c r="D3" s="803"/>
      <c r="E3" s="803"/>
      <c r="F3" s="803"/>
      <c r="G3" s="803"/>
    </row>
    <row r="4" spans="1:8" x14ac:dyDescent="0.25">
      <c r="A4" s="180"/>
      <c r="B4" s="31"/>
      <c r="C4" s="31"/>
      <c r="D4" s="803"/>
      <c r="E4" s="803"/>
      <c r="F4" s="803"/>
      <c r="G4" s="803"/>
    </row>
    <row r="5" spans="1:8" x14ac:dyDescent="0.25">
      <c r="A5" s="78" t="s">
        <v>207</v>
      </c>
      <c r="B5" s="31"/>
      <c r="C5" s="31"/>
      <c r="D5" s="803"/>
      <c r="E5" s="803"/>
      <c r="F5" s="803"/>
      <c r="G5" s="803"/>
    </row>
    <row r="6" spans="1:8" x14ac:dyDescent="0.25">
      <c r="A6" s="31" t="s">
        <v>208</v>
      </c>
      <c r="B6" s="83" t="s">
        <v>209</v>
      </c>
      <c r="C6" s="1319">
        <v>16000</v>
      </c>
      <c r="D6" s="803"/>
      <c r="E6" s="803"/>
    </row>
    <row r="7" spans="1:8" x14ac:dyDescent="0.25">
      <c r="A7" s="31" t="s">
        <v>210</v>
      </c>
      <c r="B7" s="83" t="s">
        <v>211</v>
      </c>
      <c r="C7" s="1319">
        <v>16001</v>
      </c>
      <c r="D7" s="803"/>
      <c r="E7" s="803"/>
    </row>
    <row r="8" spans="1:8" x14ac:dyDescent="0.25">
      <c r="A8" s="31" t="s">
        <v>212</v>
      </c>
      <c r="B8" s="83" t="s">
        <v>213</v>
      </c>
      <c r="C8" s="1319">
        <v>16002</v>
      </c>
      <c r="D8" s="803"/>
      <c r="E8" s="803"/>
    </row>
    <row r="9" spans="1:8" x14ac:dyDescent="0.25">
      <c r="A9" s="217"/>
      <c r="B9" s="83"/>
      <c r="C9" s="218"/>
      <c r="D9" s="803"/>
      <c r="E9" s="803"/>
      <c r="F9" s="803"/>
      <c r="G9" s="803"/>
    </row>
    <row r="10" spans="1:8" x14ac:dyDescent="0.25">
      <c r="A10" s="78" t="s">
        <v>214</v>
      </c>
      <c r="B10" s="83"/>
      <c r="C10" s="218"/>
      <c r="D10" s="803"/>
      <c r="E10" s="803"/>
      <c r="F10" s="803"/>
      <c r="G10" s="803"/>
    </row>
    <row r="11" spans="1:8" x14ac:dyDescent="0.25">
      <c r="A11" s="219" t="s">
        <v>156</v>
      </c>
      <c r="B11" s="83" t="s">
        <v>157</v>
      </c>
      <c r="C11" s="1319">
        <v>16003</v>
      </c>
      <c r="D11" s="50" t="s">
        <v>125</v>
      </c>
      <c r="E11" s="803"/>
      <c r="F11" s="803"/>
      <c r="G11" s="803"/>
    </row>
    <row r="12" spans="1:8" x14ac:dyDescent="0.25">
      <c r="A12" s="219" t="s">
        <v>215</v>
      </c>
      <c r="B12" s="83" t="s">
        <v>160</v>
      </c>
      <c r="C12" s="1319">
        <v>16004</v>
      </c>
      <c r="D12" s="31" t="s">
        <v>127</v>
      </c>
      <c r="E12" s="803"/>
      <c r="F12" s="803"/>
      <c r="G12" s="803"/>
    </row>
    <row r="13" spans="1:8" x14ac:dyDescent="0.25">
      <c r="A13" s="219" t="s">
        <v>162</v>
      </c>
      <c r="B13" s="83" t="s">
        <v>163</v>
      </c>
      <c r="C13" s="1319">
        <v>16005</v>
      </c>
      <c r="D13" s="31" t="s">
        <v>165</v>
      </c>
      <c r="E13" s="803"/>
      <c r="F13" s="803"/>
      <c r="G13" s="803"/>
    </row>
    <row r="14" spans="1:8" x14ac:dyDescent="0.25">
      <c r="A14" s="219"/>
      <c r="B14" s="31"/>
      <c r="C14" s="220"/>
      <c r="D14" s="803"/>
      <c r="E14" s="803"/>
      <c r="F14" s="803"/>
      <c r="G14" s="803"/>
    </row>
    <row r="15" spans="1:8" x14ac:dyDescent="0.25">
      <c r="A15" s="78" t="s">
        <v>216</v>
      </c>
      <c r="B15" s="31"/>
      <c r="C15" s="221"/>
      <c r="D15" s="803"/>
      <c r="E15" s="803"/>
      <c r="F15" s="803"/>
      <c r="G15" s="803"/>
    </row>
    <row r="16" spans="1:8" x14ac:dyDescent="0.25">
      <c r="A16" s="222" t="s">
        <v>217</v>
      </c>
      <c r="B16" s="223"/>
      <c r="C16" s="1319">
        <v>16006</v>
      </c>
      <c r="D16" s="31" t="s">
        <v>169</v>
      </c>
      <c r="E16" s="803"/>
      <c r="F16" s="803"/>
      <c r="G16" s="803"/>
    </row>
    <row r="17" spans="1:8" x14ac:dyDescent="0.25">
      <c r="A17" s="219"/>
      <c r="B17" s="31"/>
      <c r="C17" s="1320"/>
      <c r="D17" s="31"/>
      <c r="E17" s="803"/>
      <c r="F17" s="803"/>
      <c r="G17" s="803"/>
    </row>
    <row r="18" spans="1:8" x14ac:dyDescent="0.25">
      <c r="A18" s="971" t="s">
        <v>218</v>
      </c>
      <c r="B18" s="83" t="s">
        <v>219</v>
      </c>
      <c r="C18" s="1319">
        <v>16007</v>
      </c>
      <c r="D18" s="31" t="s">
        <v>172</v>
      </c>
      <c r="E18" s="803"/>
      <c r="F18" s="803"/>
      <c r="G18" s="803"/>
    </row>
    <row r="19" spans="1:8" x14ac:dyDescent="0.25">
      <c r="A19" s="219" t="s">
        <v>220</v>
      </c>
      <c r="B19" s="83" t="s">
        <v>221</v>
      </c>
      <c r="C19" s="1319">
        <v>16008</v>
      </c>
      <c r="D19" s="31" t="s">
        <v>176</v>
      </c>
      <c r="E19" s="803"/>
      <c r="F19" s="803"/>
      <c r="G19" s="803"/>
    </row>
    <row r="20" spans="1:8" x14ac:dyDescent="0.25">
      <c r="A20" s="219" t="s">
        <v>222</v>
      </c>
      <c r="B20" s="83" t="s">
        <v>223</v>
      </c>
      <c r="C20" s="1319">
        <v>16009</v>
      </c>
      <c r="D20" s="31" t="s">
        <v>224</v>
      </c>
      <c r="E20" s="803"/>
      <c r="F20" s="803"/>
      <c r="G20" s="803"/>
    </row>
    <row r="21" spans="1:8" x14ac:dyDescent="0.25">
      <c r="A21" s="50"/>
      <c r="B21" s="83"/>
      <c r="C21" s="218"/>
      <c r="D21" s="83"/>
      <c r="E21" s="803"/>
      <c r="F21" s="803"/>
      <c r="G21" s="803"/>
    </row>
    <row r="22" spans="1:8" x14ac:dyDescent="0.25">
      <c r="A22" s="50" t="s">
        <v>225</v>
      </c>
      <c r="B22" s="83" t="s">
        <v>226</v>
      </c>
      <c r="C22" s="1321">
        <v>16010</v>
      </c>
      <c r="D22" s="50" t="s">
        <v>227</v>
      </c>
      <c r="E22" s="803"/>
      <c r="F22" s="803"/>
      <c r="G22" s="803"/>
      <c r="H22" s="37"/>
    </row>
    <row r="23" spans="1:8" x14ac:dyDescent="0.25">
      <c r="A23" s="50" t="s">
        <v>228</v>
      </c>
      <c r="B23" s="83" t="s">
        <v>229</v>
      </c>
      <c r="C23" s="1321">
        <v>16011</v>
      </c>
      <c r="D23" s="50" t="s">
        <v>230</v>
      </c>
      <c r="E23" s="803"/>
      <c r="F23" s="803"/>
      <c r="G23" s="803"/>
    </row>
    <row r="24" spans="1:8" x14ac:dyDescent="0.25">
      <c r="A24" s="50" t="s">
        <v>231</v>
      </c>
      <c r="B24" s="83" t="s">
        <v>232</v>
      </c>
      <c r="C24" s="1321">
        <v>16012</v>
      </c>
      <c r="D24" s="50" t="s">
        <v>233</v>
      </c>
      <c r="E24" s="803"/>
      <c r="F24" s="803"/>
      <c r="G24" s="803"/>
    </row>
    <row r="25" spans="1:8" x14ac:dyDescent="0.25">
      <c r="A25" s="50"/>
      <c r="B25" s="83"/>
      <c r="C25" s="1322"/>
      <c r="D25" s="803"/>
      <c r="E25" s="803"/>
      <c r="F25" s="803"/>
      <c r="G25" s="803"/>
    </row>
    <row r="26" spans="1:8" x14ac:dyDescent="0.25">
      <c r="A26" s="50" t="s">
        <v>234</v>
      </c>
      <c r="B26" s="83" t="s">
        <v>235</v>
      </c>
      <c r="C26" s="1321">
        <v>16013</v>
      </c>
      <c r="D26" s="50" t="s">
        <v>236</v>
      </c>
      <c r="E26" s="803"/>
      <c r="F26" s="803"/>
      <c r="G26" s="803"/>
    </row>
    <row r="27" spans="1:8" x14ac:dyDescent="0.25">
      <c r="A27" s="50"/>
      <c r="B27" s="83"/>
      <c r="C27" s="218"/>
      <c r="D27" s="803"/>
      <c r="E27" s="803"/>
      <c r="F27" s="803"/>
      <c r="G27" s="803"/>
    </row>
    <row r="28" spans="1:8" x14ac:dyDescent="0.25">
      <c r="A28" s="78" t="s">
        <v>237</v>
      </c>
      <c r="B28" s="83"/>
      <c r="C28" s="218"/>
      <c r="D28" s="803"/>
      <c r="E28" s="803"/>
      <c r="F28" s="803"/>
      <c r="G28" s="803"/>
    </row>
    <row r="29" spans="1:8" x14ac:dyDescent="0.25">
      <c r="A29" s="50" t="s">
        <v>238</v>
      </c>
      <c r="B29" s="83"/>
      <c r="C29" s="1319">
        <v>16014</v>
      </c>
      <c r="D29" s="803"/>
      <c r="E29" s="803"/>
      <c r="F29" s="803"/>
      <c r="G29" s="803"/>
    </row>
    <row r="30" spans="1:8" x14ac:dyDescent="0.25">
      <c r="A30" s="50" t="s">
        <v>239</v>
      </c>
      <c r="B30" s="83"/>
      <c r="C30" s="1319">
        <v>16015</v>
      </c>
      <c r="D30" s="803"/>
      <c r="E30" s="803"/>
      <c r="F30" s="803"/>
      <c r="G30" s="803"/>
    </row>
    <row r="31" spans="1:8" x14ac:dyDescent="0.25">
      <c r="A31" s="50" t="s">
        <v>240</v>
      </c>
      <c r="B31" s="83"/>
      <c r="C31" s="1319">
        <v>16016</v>
      </c>
      <c r="D31" s="803"/>
      <c r="E31" s="803"/>
      <c r="F31" s="803"/>
      <c r="G31" s="803"/>
    </row>
    <row r="32" spans="1:8" x14ac:dyDescent="0.25">
      <c r="A32" s="50" t="s">
        <v>193</v>
      </c>
      <c r="B32" s="83" t="s">
        <v>241</v>
      </c>
      <c r="C32" s="1319">
        <v>16017</v>
      </c>
      <c r="D32" s="803"/>
      <c r="E32" s="803"/>
      <c r="F32" s="803"/>
      <c r="G32" s="803"/>
    </row>
    <row r="33" spans="1:7" x14ac:dyDescent="0.25">
      <c r="A33" s="50"/>
      <c r="B33" s="83"/>
      <c r="C33" s="218"/>
      <c r="D33" s="803"/>
      <c r="E33" s="803"/>
      <c r="F33" s="803"/>
      <c r="G33" s="803"/>
    </row>
    <row r="34" spans="1:7" x14ac:dyDescent="0.25">
      <c r="A34" s="78" t="s">
        <v>242</v>
      </c>
      <c r="B34" s="31"/>
      <c r="C34" s="224"/>
      <c r="D34" s="803"/>
      <c r="E34" s="803"/>
      <c r="F34" s="803"/>
      <c r="G34" s="803"/>
    </row>
    <row r="35" spans="1:7" x14ac:dyDescent="0.25">
      <c r="A35" s="50" t="s">
        <v>243</v>
      </c>
      <c r="B35" s="31"/>
      <c r="C35" s="1323">
        <v>16018</v>
      </c>
      <c r="D35" s="803"/>
      <c r="E35" s="803"/>
      <c r="F35" s="803"/>
      <c r="G35" s="803"/>
    </row>
    <row r="36" spans="1:7" x14ac:dyDescent="0.25">
      <c r="A36" s="50" t="s">
        <v>244</v>
      </c>
      <c r="B36" s="31"/>
      <c r="C36" s="1323">
        <v>16019</v>
      </c>
      <c r="D36" s="803"/>
      <c r="E36" s="803"/>
      <c r="F36" s="803"/>
      <c r="G36" s="803"/>
    </row>
    <row r="37" spans="1:7" x14ac:dyDescent="0.25">
      <c r="A37" s="50" t="s">
        <v>245</v>
      </c>
      <c r="B37" s="31"/>
      <c r="C37" s="1323">
        <v>16020</v>
      </c>
      <c r="D37" s="803"/>
      <c r="E37" s="803"/>
      <c r="F37" s="803"/>
      <c r="G37" s="803"/>
    </row>
    <row r="38" spans="1:7" x14ac:dyDescent="0.25">
      <c r="A38" s="803"/>
      <c r="B38" s="803"/>
      <c r="C38" s="803"/>
      <c r="D38" s="803"/>
      <c r="E38" s="803"/>
      <c r="F38" s="803"/>
      <c r="G38" s="803"/>
    </row>
    <row r="39" spans="1:7" x14ac:dyDescent="0.25">
      <c r="A39" s="225" t="s">
        <v>246</v>
      </c>
      <c r="B39" s="82"/>
      <c r="C39" s="82"/>
      <c r="D39" s="82"/>
      <c r="E39" s="82"/>
      <c r="F39" s="226"/>
      <c r="G39" s="227"/>
    </row>
    <row r="40" spans="1:7" x14ac:dyDescent="0.25">
      <c r="A40" s="82"/>
      <c r="B40" s="82"/>
      <c r="C40" s="82"/>
      <c r="D40" s="82"/>
      <c r="E40" s="82"/>
      <c r="F40" s="226"/>
      <c r="G40" s="31"/>
    </row>
    <row r="41" spans="1:7" x14ac:dyDescent="0.25">
      <c r="A41" s="78" t="s">
        <v>247</v>
      </c>
      <c r="B41" s="31"/>
      <c r="C41" s="31"/>
      <c r="D41" s="31"/>
      <c r="E41" s="31"/>
      <c r="F41" s="227"/>
      <c r="G41" s="31"/>
    </row>
    <row r="42" spans="1:7" x14ac:dyDescent="0.25">
      <c r="A42" s="31" t="s">
        <v>248</v>
      </c>
      <c r="B42" s="31"/>
      <c r="C42" s="1324">
        <v>16021</v>
      </c>
      <c r="D42" s="31"/>
      <c r="E42" s="31"/>
      <c r="F42" s="227"/>
      <c r="G42" s="31"/>
    </row>
    <row r="43" spans="1:7" x14ac:dyDescent="0.25">
      <c r="A43" s="89" t="s">
        <v>249</v>
      </c>
      <c r="B43" s="83" t="s">
        <v>250</v>
      </c>
      <c r="C43" s="1324">
        <v>16022</v>
      </c>
      <c r="D43" s="31"/>
      <c r="E43" s="31"/>
      <c r="F43" s="227"/>
      <c r="G43" s="31"/>
    </row>
    <row r="44" spans="1:7" x14ac:dyDescent="0.25">
      <c r="A44" s="31"/>
      <c r="B44" s="31"/>
      <c r="C44" s="31"/>
      <c r="D44" s="31"/>
      <c r="E44" s="31"/>
      <c r="F44" s="227"/>
      <c r="G44" s="31"/>
    </row>
    <row r="45" spans="1:7" x14ac:dyDescent="0.25">
      <c r="A45" s="31" t="s">
        <v>251</v>
      </c>
      <c r="B45" s="31"/>
      <c r="C45" s="1324">
        <v>16023</v>
      </c>
      <c r="D45" s="31"/>
      <c r="E45" s="31"/>
      <c r="F45" s="227"/>
      <c r="G45" s="31"/>
    </row>
    <row r="46" spans="1:7" x14ac:dyDescent="0.25">
      <c r="A46" s="31"/>
      <c r="B46" s="31"/>
      <c r="C46" s="31"/>
      <c r="D46" s="31"/>
      <c r="E46" s="31"/>
      <c r="F46" s="227"/>
      <c r="G46" s="31"/>
    </row>
    <row r="47" spans="1:7" x14ac:dyDescent="0.25">
      <c r="A47" s="31"/>
      <c r="B47" s="31"/>
      <c r="C47" s="31"/>
      <c r="D47" s="31"/>
      <c r="E47" s="31"/>
      <c r="F47" s="227"/>
      <c r="G47" s="31"/>
    </row>
    <row r="48" spans="1:7" x14ac:dyDescent="0.25">
      <c r="A48" s="228" t="s">
        <v>252</v>
      </c>
      <c r="B48" s="31"/>
      <c r="C48" s="227"/>
      <c r="D48" s="31"/>
      <c r="E48" s="31"/>
      <c r="F48" s="31"/>
      <c r="G48" s="31"/>
    </row>
    <row r="49" spans="1:7" ht="45.75" x14ac:dyDescent="0.25">
      <c r="A49" s="31"/>
      <c r="B49" s="31"/>
      <c r="C49" s="1325" t="s">
        <v>253</v>
      </c>
      <c r="D49" s="229"/>
      <c r="E49" s="1326" t="s">
        <v>254</v>
      </c>
      <c r="F49" s="229"/>
      <c r="G49" s="1326" t="s">
        <v>255</v>
      </c>
    </row>
    <row r="50" spans="1:7" x14ac:dyDescent="0.25">
      <c r="A50" s="1327" t="s">
        <v>256</v>
      </c>
      <c r="B50" s="1328"/>
      <c r="C50" s="1329">
        <v>16024</v>
      </c>
      <c r="D50" s="1328"/>
      <c r="E50" s="1330">
        <v>10</v>
      </c>
      <c r="F50" s="1328" t="s">
        <v>257</v>
      </c>
      <c r="G50" s="1324">
        <v>16040</v>
      </c>
    </row>
    <row r="51" spans="1:7" x14ac:dyDescent="0.25">
      <c r="A51" s="230" t="s">
        <v>258</v>
      </c>
      <c r="B51" s="31"/>
      <c r="C51" s="1329">
        <v>16025</v>
      </c>
      <c r="D51" s="31"/>
      <c r="E51" s="42">
        <v>40</v>
      </c>
      <c r="F51" s="31" t="s">
        <v>259</v>
      </c>
      <c r="G51" s="1324">
        <v>16041</v>
      </c>
    </row>
    <row r="52" spans="1:7" x14ac:dyDescent="0.25">
      <c r="A52" s="230" t="s">
        <v>260</v>
      </c>
      <c r="B52" s="31"/>
      <c r="C52" s="1329">
        <v>16026</v>
      </c>
      <c r="D52" s="31"/>
      <c r="E52" s="42">
        <v>10</v>
      </c>
      <c r="F52" s="31" t="s">
        <v>261</v>
      </c>
      <c r="G52" s="1324">
        <v>16042</v>
      </c>
    </row>
    <row r="53" spans="1:7" x14ac:dyDescent="0.25">
      <c r="A53" s="230" t="s">
        <v>262</v>
      </c>
      <c r="B53" s="31"/>
      <c r="C53" s="1329">
        <v>16027</v>
      </c>
      <c r="D53" s="31"/>
      <c r="E53" s="42">
        <v>100</v>
      </c>
      <c r="F53" s="31" t="s">
        <v>263</v>
      </c>
      <c r="G53" s="1324">
        <v>16043</v>
      </c>
    </row>
    <row r="54" spans="1:7" x14ac:dyDescent="0.25">
      <c r="A54" s="230" t="s">
        <v>264</v>
      </c>
      <c r="B54" s="31"/>
      <c r="C54" s="1329">
        <v>16028</v>
      </c>
      <c r="D54" s="31"/>
      <c r="E54" s="42">
        <v>40</v>
      </c>
      <c r="F54" s="31" t="s">
        <v>265</v>
      </c>
      <c r="G54" s="1324">
        <v>16044</v>
      </c>
    </row>
    <row r="55" spans="1:7" x14ac:dyDescent="0.25">
      <c r="A55" s="230" t="s">
        <v>266</v>
      </c>
      <c r="B55" s="31"/>
      <c r="C55" s="1329">
        <v>16029</v>
      </c>
      <c r="D55" s="31"/>
      <c r="E55" s="42">
        <v>100</v>
      </c>
      <c r="F55" s="31" t="s">
        <v>267</v>
      </c>
      <c r="G55" s="1324">
        <v>16045</v>
      </c>
    </row>
    <row r="56" spans="1:7" x14ac:dyDescent="0.25">
      <c r="A56" s="230" t="s">
        <v>268</v>
      </c>
      <c r="B56" s="31"/>
      <c r="C56" s="1329">
        <v>16030</v>
      </c>
      <c r="D56" s="31"/>
      <c r="E56" s="42">
        <v>100</v>
      </c>
      <c r="F56" s="31" t="s">
        <v>269</v>
      </c>
      <c r="G56" s="1324">
        <v>16046</v>
      </c>
    </row>
    <row r="57" spans="1:7" x14ac:dyDescent="0.25">
      <c r="A57" s="230" t="s">
        <v>270</v>
      </c>
      <c r="B57" s="31"/>
      <c r="C57" s="1329">
        <v>16031</v>
      </c>
      <c r="D57" s="31"/>
      <c r="E57" s="42">
        <v>100</v>
      </c>
      <c r="F57" s="31" t="s">
        <v>271</v>
      </c>
      <c r="G57" s="1324">
        <v>16047</v>
      </c>
    </row>
    <row r="58" spans="1:7" x14ac:dyDescent="0.25">
      <c r="A58" s="230" t="s">
        <v>272</v>
      </c>
      <c r="B58" s="31"/>
      <c r="C58" s="1329">
        <v>16032</v>
      </c>
      <c r="D58" s="31"/>
      <c r="E58" s="42">
        <v>100</v>
      </c>
      <c r="F58" s="31" t="s">
        <v>273</v>
      </c>
      <c r="G58" s="1324">
        <v>16048</v>
      </c>
    </row>
    <row r="59" spans="1:7" x14ac:dyDescent="0.25">
      <c r="A59" s="230" t="s">
        <v>274</v>
      </c>
      <c r="B59" s="31"/>
      <c r="C59" s="1329">
        <v>16033</v>
      </c>
      <c r="D59" s="31"/>
      <c r="E59" s="42">
        <v>100</v>
      </c>
      <c r="F59" s="31" t="s">
        <v>275</v>
      </c>
      <c r="G59" s="1324">
        <v>16049</v>
      </c>
    </row>
    <row r="60" spans="1:7" x14ac:dyDescent="0.25">
      <c r="A60" s="230" t="s">
        <v>276</v>
      </c>
      <c r="B60" s="31"/>
      <c r="C60" s="1329">
        <v>16034</v>
      </c>
      <c r="D60" s="31"/>
      <c r="E60" s="42">
        <v>50</v>
      </c>
      <c r="F60" s="31" t="s">
        <v>277</v>
      </c>
      <c r="G60" s="1324">
        <v>16050</v>
      </c>
    </row>
    <row r="61" spans="1:7" x14ac:dyDescent="0.25">
      <c r="A61" s="230" t="s">
        <v>278</v>
      </c>
      <c r="B61" s="31"/>
      <c r="C61" s="1329">
        <v>16035</v>
      </c>
      <c r="D61" s="31"/>
      <c r="E61" s="42">
        <v>50</v>
      </c>
      <c r="F61" s="31" t="s">
        <v>279</v>
      </c>
      <c r="G61" s="1324">
        <v>16051</v>
      </c>
    </row>
    <row r="62" spans="1:7" x14ac:dyDescent="0.25">
      <c r="A62" s="230" t="s">
        <v>280</v>
      </c>
      <c r="B62" s="31"/>
      <c r="C62" s="1329">
        <v>16036</v>
      </c>
      <c r="D62" s="31"/>
      <c r="E62" s="42">
        <v>20</v>
      </c>
      <c r="F62" s="31" t="s">
        <v>281</v>
      </c>
      <c r="G62" s="1324">
        <v>16052</v>
      </c>
    </row>
    <row r="63" spans="1:7" x14ac:dyDescent="0.25">
      <c r="A63" s="231" t="s">
        <v>282</v>
      </c>
      <c r="B63" s="232"/>
      <c r="C63" s="1329">
        <v>16037</v>
      </c>
      <c r="D63" s="232"/>
      <c r="E63" s="233">
        <v>100</v>
      </c>
      <c r="F63" s="232" t="s">
        <v>283</v>
      </c>
      <c r="G63" s="1324">
        <v>16053</v>
      </c>
    </row>
    <row r="64" spans="1:7" x14ac:dyDescent="0.25">
      <c r="A64" s="31" t="s">
        <v>284</v>
      </c>
      <c r="B64" s="31"/>
      <c r="C64" s="227"/>
      <c r="D64" s="31"/>
      <c r="E64" s="31"/>
      <c r="F64" s="31" t="s">
        <v>285</v>
      </c>
      <c r="G64" s="1324">
        <v>16054</v>
      </c>
    </row>
    <row r="65" spans="1:7" x14ac:dyDescent="0.25">
      <c r="A65" s="54" t="s">
        <v>249</v>
      </c>
      <c r="B65" s="82"/>
      <c r="C65" s="82"/>
      <c r="D65" s="82"/>
      <c r="E65" s="82"/>
      <c r="F65" s="83" t="s">
        <v>286</v>
      </c>
      <c r="G65" s="1324">
        <v>16055</v>
      </c>
    </row>
    <row r="66" spans="1:7" x14ac:dyDescent="0.25">
      <c r="A66" s="54"/>
      <c r="B66" s="82"/>
      <c r="C66" s="82"/>
      <c r="D66" s="82"/>
      <c r="E66" s="82"/>
      <c r="F66" s="83"/>
      <c r="G66" s="31"/>
    </row>
    <row r="67" spans="1:7" x14ac:dyDescent="0.25">
      <c r="A67" s="82"/>
      <c r="B67" s="82"/>
      <c r="C67" s="82"/>
      <c r="D67" s="82"/>
      <c r="E67" s="82"/>
      <c r="F67" s="82"/>
      <c r="G67" s="31"/>
    </row>
    <row r="68" spans="1:7" x14ac:dyDescent="0.25">
      <c r="A68" s="78" t="s">
        <v>287</v>
      </c>
      <c r="B68" s="31"/>
      <c r="C68" s="31"/>
      <c r="D68" s="31"/>
      <c r="E68" s="31"/>
      <c r="F68" s="31"/>
      <c r="G68" s="31"/>
    </row>
    <row r="69" spans="1:7" x14ac:dyDescent="0.25">
      <c r="A69" s="31" t="s">
        <v>288</v>
      </c>
      <c r="B69" s="31"/>
      <c r="C69" s="1324">
        <v>16038</v>
      </c>
      <c r="D69" s="31"/>
      <c r="E69" s="31"/>
      <c r="F69" s="31"/>
      <c r="G69" s="31"/>
    </row>
    <row r="70" spans="1:7" x14ac:dyDescent="0.25">
      <c r="A70" s="31" t="s">
        <v>289</v>
      </c>
      <c r="B70" s="31"/>
      <c r="C70" s="1324">
        <v>16039</v>
      </c>
      <c r="D70" s="31"/>
      <c r="E70" s="31"/>
      <c r="F70" s="31"/>
      <c r="G70" s="31"/>
    </row>
  </sheetData>
  <hyperlinks>
    <hyperlink ref="A2" location="'Liste tableaux'!A1" display="Retour à la liste des tableaux" xr:uid="{7A027D98-9130-4BA1-B43E-83572DC46229}"/>
  </hyperlinks>
  <pageMargins left="0.7" right="0.7" top="0.75" bottom="0.75" header="0.3" footer="0.3"/>
  <headerFooter>
    <oddHeader>&amp;R&amp;"Calibri"&amp;10&amp;K000000 Protected B - Internal / Protégé B - Interne&amp;1#_x000D_</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FE12A-27B0-4233-9FA4-195BD54131AD}">
  <sheetPr codeName="Feuil40">
    <tabColor rgb="FFFFFF00"/>
  </sheetPr>
  <dimension ref="A1:P71"/>
  <sheetViews>
    <sheetView showGridLines="0" topLeftCell="A48" workbookViewId="0">
      <selection activeCell="D38" sqref="D38"/>
    </sheetView>
  </sheetViews>
  <sheetFormatPr defaultColWidth="9.140625" defaultRowHeight="12.75" x14ac:dyDescent="0.2"/>
  <cols>
    <col min="1" max="1" width="36.4257812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0.42578125" style="1" customWidth="1"/>
    <col min="13" max="13" width="13.5703125" style="1" customWidth="1"/>
    <col min="14" max="14" width="16" style="1" customWidth="1"/>
    <col min="15" max="247" width="9.140625" style="1"/>
    <col min="248" max="250" width="11.140625" style="1" customWidth="1"/>
    <col min="251" max="251" width="1.5703125" style="1" customWidth="1"/>
    <col min="252" max="254" width="12.42578125" style="1" customWidth="1"/>
    <col min="255" max="255" width="1.5703125" style="1" customWidth="1"/>
    <col min="256" max="256" width="11.140625" style="1" customWidth="1"/>
    <col min="257" max="257" width="1.5703125" style="1" customWidth="1"/>
    <col min="258" max="258" width="10.42578125" style="1" customWidth="1"/>
    <col min="259" max="503" width="9.140625" style="1"/>
    <col min="504" max="506" width="11.140625" style="1" customWidth="1"/>
    <col min="507" max="507" width="1.5703125" style="1" customWidth="1"/>
    <col min="508" max="510" width="12.42578125" style="1" customWidth="1"/>
    <col min="511" max="511" width="1.5703125" style="1" customWidth="1"/>
    <col min="512" max="512" width="11.140625" style="1" customWidth="1"/>
    <col min="513" max="513" width="1.5703125" style="1" customWidth="1"/>
    <col min="514" max="514" width="10.42578125" style="1" customWidth="1"/>
    <col min="515" max="759" width="9.140625" style="1"/>
    <col min="760" max="762" width="11.140625" style="1" customWidth="1"/>
    <col min="763" max="763" width="1.5703125" style="1" customWidth="1"/>
    <col min="764" max="766" width="12.42578125" style="1" customWidth="1"/>
    <col min="767" max="767" width="1.5703125" style="1" customWidth="1"/>
    <col min="768" max="768" width="11.140625" style="1" customWidth="1"/>
    <col min="769" max="769" width="1.5703125" style="1" customWidth="1"/>
    <col min="770" max="770" width="10.42578125" style="1" customWidth="1"/>
    <col min="771" max="1015" width="9.140625" style="1"/>
    <col min="1016" max="1018" width="11.140625" style="1" customWidth="1"/>
    <col min="1019" max="1019" width="1.5703125" style="1" customWidth="1"/>
    <col min="1020" max="1022" width="12.42578125" style="1" customWidth="1"/>
    <col min="1023" max="1023" width="1.5703125" style="1" customWidth="1"/>
    <col min="1024" max="1024" width="11.140625" style="1" customWidth="1"/>
    <col min="1025" max="1025" width="1.5703125" style="1" customWidth="1"/>
    <col min="1026" max="1026" width="10.42578125" style="1" customWidth="1"/>
    <col min="1027" max="1271" width="9.140625" style="1"/>
    <col min="1272" max="1274" width="11.140625" style="1" customWidth="1"/>
    <col min="1275" max="1275" width="1.5703125" style="1" customWidth="1"/>
    <col min="1276" max="1278" width="12.42578125" style="1" customWidth="1"/>
    <col min="1279" max="1279" width="1.5703125" style="1" customWidth="1"/>
    <col min="1280" max="1280" width="11.140625" style="1" customWidth="1"/>
    <col min="1281" max="1281" width="1.5703125" style="1" customWidth="1"/>
    <col min="1282" max="1282" width="10.42578125" style="1" customWidth="1"/>
    <col min="1283" max="1527" width="9.140625" style="1"/>
    <col min="1528" max="1530" width="11.140625" style="1" customWidth="1"/>
    <col min="1531" max="1531" width="1.5703125" style="1" customWidth="1"/>
    <col min="1532" max="1534" width="12.42578125" style="1" customWidth="1"/>
    <col min="1535" max="1535" width="1.5703125" style="1" customWidth="1"/>
    <col min="1536" max="1536" width="11.140625" style="1" customWidth="1"/>
    <col min="1537" max="1537" width="1.5703125" style="1" customWidth="1"/>
    <col min="1538" max="1538" width="10.42578125" style="1" customWidth="1"/>
    <col min="1539" max="1783" width="9.140625" style="1"/>
    <col min="1784" max="1786" width="11.140625" style="1" customWidth="1"/>
    <col min="1787" max="1787" width="1.5703125" style="1" customWidth="1"/>
    <col min="1788" max="1790" width="12.42578125" style="1" customWidth="1"/>
    <col min="1791" max="1791" width="1.5703125" style="1" customWidth="1"/>
    <col min="1792" max="1792" width="11.140625" style="1" customWidth="1"/>
    <col min="1793" max="1793" width="1.5703125" style="1" customWidth="1"/>
    <col min="1794" max="1794" width="10.42578125" style="1" customWidth="1"/>
    <col min="1795" max="2039" width="9.140625" style="1"/>
    <col min="2040" max="2042" width="11.140625" style="1" customWidth="1"/>
    <col min="2043" max="2043" width="1.5703125" style="1" customWidth="1"/>
    <col min="2044" max="2046" width="12.42578125" style="1" customWidth="1"/>
    <col min="2047" max="2047" width="1.5703125" style="1" customWidth="1"/>
    <col min="2048" max="2048" width="11.140625" style="1" customWidth="1"/>
    <col min="2049" max="2049" width="1.5703125" style="1" customWidth="1"/>
    <col min="2050" max="2050" width="10.42578125" style="1" customWidth="1"/>
    <col min="2051" max="2295" width="9.140625" style="1"/>
    <col min="2296" max="2298" width="11.140625" style="1" customWidth="1"/>
    <col min="2299" max="2299" width="1.5703125" style="1" customWidth="1"/>
    <col min="2300" max="2302" width="12.42578125" style="1" customWidth="1"/>
    <col min="2303" max="2303" width="1.5703125" style="1" customWidth="1"/>
    <col min="2304" max="2304" width="11.140625" style="1" customWidth="1"/>
    <col min="2305" max="2305" width="1.5703125" style="1" customWidth="1"/>
    <col min="2306" max="2306" width="10.42578125" style="1" customWidth="1"/>
    <col min="2307" max="2551" width="9.140625" style="1"/>
    <col min="2552" max="2554" width="11.140625" style="1" customWidth="1"/>
    <col min="2555" max="2555" width="1.5703125" style="1" customWidth="1"/>
    <col min="2556" max="2558" width="12.42578125" style="1" customWidth="1"/>
    <col min="2559" max="2559" width="1.5703125" style="1" customWidth="1"/>
    <col min="2560" max="2560" width="11.140625" style="1" customWidth="1"/>
    <col min="2561" max="2561" width="1.5703125" style="1" customWidth="1"/>
    <col min="2562" max="2562" width="10.42578125" style="1" customWidth="1"/>
    <col min="2563" max="2807" width="9.140625" style="1"/>
    <col min="2808" max="2810" width="11.140625" style="1" customWidth="1"/>
    <col min="2811" max="2811" width="1.5703125" style="1" customWidth="1"/>
    <col min="2812" max="2814" width="12.42578125" style="1" customWidth="1"/>
    <col min="2815" max="2815" width="1.5703125" style="1" customWidth="1"/>
    <col min="2816" max="2816" width="11.140625" style="1" customWidth="1"/>
    <col min="2817" max="2817" width="1.5703125" style="1" customWidth="1"/>
    <col min="2818" max="2818" width="10.42578125" style="1" customWidth="1"/>
    <col min="2819" max="3063" width="9.140625" style="1"/>
    <col min="3064" max="3066" width="11.140625" style="1" customWidth="1"/>
    <col min="3067" max="3067" width="1.5703125" style="1" customWidth="1"/>
    <col min="3068" max="3070" width="12.42578125" style="1" customWidth="1"/>
    <col min="3071" max="3071" width="1.5703125" style="1" customWidth="1"/>
    <col min="3072" max="3072" width="11.140625" style="1" customWidth="1"/>
    <col min="3073" max="3073" width="1.5703125" style="1" customWidth="1"/>
    <col min="3074" max="3074" width="10.42578125" style="1" customWidth="1"/>
    <col min="3075" max="3319" width="9.140625" style="1"/>
    <col min="3320" max="3322" width="11.140625" style="1" customWidth="1"/>
    <col min="3323" max="3323" width="1.5703125" style="1" customWidth="1"/>
    <col min="3324" max="3326" width="12.42578125" style="1" customWidth="1"/>
    <col min="3327" max="3327" width="1.5703125" style="1" customWidth="1"/>
    <col min="3328" max="3328" width="11.140625" style="1" customWidth="1"/>
    <col min="3329" max="3329" width="1.5703125" style="1" customWidth="1"/>
    <col min="3330" max="3330" width="10.42578125" style="1" customWidth="1"/>
    <col min="3331" max="3575" width="9.140625" style="1"/>
    <col min="3576" max="3578" width="11.140625" style="1" customWidth="1"/>
    <col min="3579" max="3579" width="1.5703125" style="1" customWidth="1"/>
    <col min="3580" max="3582" width="12.42578125" style="1" customWidth="1"/>
    <col min="3583" max="3583" width="1.5703125" style="1" customWidth="1"/>
    <col min="3584" max="3584" width="11.140625" style="1" customWidth="1"/>
    <col min="3585" max="3585" width="1.5703125" style="1" customWidth="1"/>
    <col min="3586" max="3586" width="10.42578125" style="1" customWidth="1"/>
    <col min="3587" max="3831" width="9.140625" style="1"/>
    <col min="3832" max="3834" width="11.140625" style="1" customWidth="1"/>
    <col min="3835" max="3835" width="1.5703125" style="1" customWidth="1"/>
    <col min="3836" max="3838" width="12.42578125" style="1" customWidth="1"/>
    <col min="3839" max="3839" width="1.5703125" style="1" customWidth="1"/>
    <col min="3840" max="3840" width="11.140625" style="1" customWidth="1"/>
    <col min="3841" max="3841" width="1.5703125" style="1" customWidth="1"/>
    <col min="3842" max="3842" width="10.42578125" style="1" customWidth="1"/>
    <col min="3843" max="4087" width="9.140625" style="1"/>
    <col min="4088" max="4090" width="11.140625" style="1" customWidth="1"/>
    <col min="4091" max="4091" width="1.5703125" style="1" customWidth="1"/>
    <col min="4092" max="4094" width="12.42578125" style="1" customWidth="1"/>
    <col min="4095" max="4095" width="1.5703125" style="1" customWidth="1"/>
    <col min="4096" max="4096" width="11.140625" style="1" customWidth="1"/>
    <col min="4097" max="4097" width="1.5703125" style="1" customWidth="1"/>
    <col min="4098" max="4098" width="10.42578125" style="1" customWidth="1"/>
    <col min="4099" max="4343" width="9.140625" style="1"/>
    <col min="4344" max="4346" width="11.140625" style="1" customWidth="1"/>
    <col min="4347" max="4347" width="1.5703125" style="1" customWidth="1"/>
    <col min="4348" max="4350" width="12.42578125" style="1" customWidth="1"/>
    <col min="4351" max="4351" width="1.5703125" style="1" customWidth="1"/>
    <col min="4352" max="4352" width="11.140625" style="1" customWidth="1"/>
    <col min="4353" max="4353" width="1.5703125" style="1" customWidth="1"/>
    <col min="4354" max="4354" width="10.42578125" style="1" customWidth="1"/>
    <col min="4355" max="4599" width="9.140625" style="1"/>
    <col min="4600" max="4602" width="11.140625" style="1" customWidth="1"/>
    <col min="4603" max="4603" width="1.5703125" style="1" customWidth="1"/>
    <col min="4604" max="4606" width="12.42578125" style="1" customWidth="1"/>
    <col min="4607" max="4607" width="1.5703125" style="1" customWidth="1"/>
    <col min="4608" max="4608" width="11.140625" style="1" customWidth="1"/>
    <col min="4609" max="4609" width="1.5703125" style="1" customWidth="1"/>
    <col min="4610" max="4610" width="10.42578125" style="1" customWidth="1"/>
    <col min="4611" max="4855" width="9.140625" style="1"/>
    <col min="4856" max="4858" width="11.140625" style="1" customWidth="1"/>
    <col min="4859" max="4859" width="1.5703125" style="1" customWidth="1"/>
    <col min="4860" max="4862" width="12.42578125" style="1" customWidth="1"/>
    <col min="4863" max="4863" width="1.5703125" style="1" customWidth="1"/>
    <col min="4864" max="4864" width="11.140625" style="1" customWidth="1"/>
    <col min="4865" max="4865" width="1.5703125" style="1" customWidth="1"/>
    <col min="4866" max="4866" width="10.42578125" style="1" customWidth="1"/>
    <col min="4867" max="5111" width="9.140625" style="1"/>
    <col min="5112" max="5114" width="11.140625" style="1" customWidth="1"/>
    <col min="5115" max="5115" width="1.5703125" style="1" customWidth="1"/>
    <col min="5116" max="5118" width="12.42578125" style="1" customWidth="1"/>
    <col min="5119" max="5119" width="1.5703125" style="1" customWidth="1"/>
    <col min="5120" max="5120" width="11.140625" style="1" customWidth="1"/>
    <col min="5121" max="5121" width="1.5703125" style="1" customWidth="1"/>
    <col min="5122" max="5122" width="10.42578125" style="1" customWidth="1"/>
    <col min="5123" max="5367" width="9.140625" style="1"/>
    <col min="5368" max="5370" width="11.140625" style="1" customWidth="1"/>
    <col min="5371" max="5371" width="1.5703125" style="1" customWidth="1"/>
    <col min="5372" max="5374" width="12.42578125" style="1" customWidth="1"/>
    <col min="5375" max="5375" width="1.5703125" style="1" customWidth="1"/>
    <col min="5376" max="5376" width="11.140625" style="1" customWidth="1"/>
    <col min="5377" max="5377" width="1.5703125" style="1" customWidth="1"/>
    <col min="5378" max="5378" width="10.42578125" style="1" customWidth="1"/>
    <col min="5379" max="5623" width="9.140625" style="1"/>
    <col min="5624" max="5626" width="11.140625" style="1" customWidth="1"/>
    <col min="5627" max="5627" width="1.5703125" style="1" customWidth="1"/>
    <col min="5628" max="5630" width="12.42578125" style="1" customWidth="1"/>
    <col min="5631" max="5631" width="1.5703125" style="1" customWidth="1"/>
    <col min="5632" max="5632" width="11.140625" style="1" customWidth="1"/>
    <col min="5633" max="5633" width="1.5703125" style="1" customWidth="1"/>
    <col min="5634" max="5634" width="10.42578125" style="1" customWidth="1"/>
    <col min="5635" max="5879" width="9.140625" style="1"/>
    <col min="5880" max="5882" width="11.140625" style="1" customWidth="1"/>
    <col min="5883" max="5883" width="1.5703125" style="1" customWidth="1"/>
    <col min="5884" max="5886" width="12.42578125" style="1" customWidth="1"/>
    <col min="5887" max="5887" width="1.5703125" style="1" customWidth="1"/>
    <col min="5888" max="5888" width="11.140625" style="1" customWidth="1"/>
    <col min="5889" max="5889" width="1.5703125" style="1" customWidth="1"/>
    <col min="5890" max="5890" width="10.42578125" style="1" customWidth="1"/>
    <col min="5891" max="6135" width="9.140625" style="1"/>
    <col min="6136" max="6138" width="11.140625" style="1" customWidth="1"/>
    <col min="6139" max="6139" width="1.5703125" style="1" customWidth="1"/>
    <col min="6140" max="6142" width="12.42578125" style="1" customWidth="1"/>
    <col min="6143" max="6143" width="1.5703125" style="1" customWidth="1"/>
    <col min="6144" max="6144" width="11.140625" style="1" customWidth="1"/>
    <col min="6145" max="6145" width="1.5703125" style="1" customWidth="1"/>
    <col min="6146" max="6146" width="10.42578125" style="1" customWidth="1"/>
    <col min="6147" max="6391" width="9.140625" style="1"/>
    <col min="6392" max="6394" width="11.140625" style="1" customWidth="1"/>
    <col min="6395" max="6395" width="1.5703125" style="1" customWidth="1"/>
    <col min="6396" max="6398" width="12.42578125" style="1" customWidth="1"/>
    <col min="6399" max="6399" width="1.5703125" style="1" customWidth="1"/>
    <col min="6400" max="6400" width="11.140625" style="1" customWidth="1"/>
    <col min="6401" max="6401" width="1.5703125" style="1" customWidth="1"/>
    <col min="6402" max="6402" width="10.42578125" style="1" customWidth="1"/>
    <col min="6403" max="6647" width="9.140625" style="1"/>
    <col min="6648" max="6650" width="11.140625" style="1" customWidth="1"/>
    <col min="6651" max="6651" width="1.5703125" style="1" customWidth="1"/>
    <col min="6652" max="6654" width="12.42578125" style="1" customWidth="1"/>
    <col min="6655" max="6655" width="1.5703125" style="1" customWidth="1"/>
    <col min="6656" max="6656" width="11.140625" style="1" customWidth="1"/>
    <col min="6657" max="6657" width="1.5703125" style="1" customWidth="1"/>
    <col min="6658" max="6658" width="10.42578125" style="1" customWidth="1"/>
    <col min="6659" max="6903" width="9.140625" style="1"/>
    <col min="6904" max="6906" width="11.140625" style="1" customWidth="1"/>
    <col min="6907" max="6907" width="1.5703125" style="1" customWidth="1"/>
    <col min="6908" max="6910" width="12.42578125" style="1" customWidth="1"/>
    <col min="6911" max="6911" width="1.5703125" style="1" customWidth="1"/>
    <col min="6912" max="6912" width="11.140625" style="1" customWidth="1"/>
    <col min="6913" max="6913" width="1.5703125" style="1" customWidth="1"/>
    <col min="6914" max="6914" width="10.42578125" style="1" customWidth="1"/>
    <col min="6915" max="7159" width="9.140625" style="1"/>
    <col min="7160" max="7162" width="11.140625" style="1" customWidth="1"/>
    <col min="7163" max="7163" width="1.5703125" style="1" customWidth="1"/>
    <col min="7164" max="7166" width="12.42578125" style="1" customWidth="1"/>
    <col min="7167" max="7167" width="1.5703125" style="1" customWidth="1"/>
    <col min="7168" max="7168" width="11.140625" style="1" customWidth="1"/>
    <col min="7169" max="7169" width="1.5703125" style="1" customWidth="1"/>
    <col min="7170" max="7170" width="10.42578125" style="1" customWidth="1"/>
    <col min="7171" max="7415" width="9.140625" style="1"/>
    <col min="7416" max="7418" width="11.140625" style="1" customWidth="1"/>
    <col min="7419" max="7419" width="1.5703125" style="1" customWidth="1"/>
    <col min="7420" max="7422" width="12.42578125" style="1" customWidth="1"/>
    <col min="7423" max="7423" width="1.5703125" style="1" customWidth="1"/>
    <col min="7424" max="7424" width="11.140625" style="1" customWidth="1"/>
    <col min="7425" max="7425" width="1.5703125" style="1" customWidth="1"/>
    <col min="7426" max="7426" width="10.42578125" style="1" customWidth="1"/>
    <col min="7427" max="7671" width="9.140625" style="1"/>
    <col min="7672" max="7674" width="11.140625" style="1" customWidth="1"/>
    <col min="7675" max="7675" width="1.5703125" style="1" customWidth="1"/>
    <col min="7676" max="7678" width="12.42578125" style="1" customWidth="1"/>
    <col min="7679" max="7679" width="1.5703125" style="1" customWidth="1"/>
    <col min="7680" max="7680" width="11.140625" style="1" customWidth="1"/>
    <col min="7681" max="7681" width="1.5703125" style="1" customWidth="1"/>
    <col min="7682" max="7682" width="10.42578125" style="1" customWidth="1"/>
    <col min="7683" max="7927" width="9.140625" style="1"/>
    <col min="7928" max="7930" width="11.140625" style="1" customWidth="1"/>
    <col min="7931" max="7931" width="1.5703125" style="1" customWidth="1"/>
    <col min="7932" max="7934" width="12.42578125" style="1" customWidth="1"/>
    <col min="7935" max="7935" width="1.5703125" style="1" customWidth="1"/>
    <col min="7936" max="7936" width="11.140625" style="1" customWidth="1"/>
    <col min="7937" max="7937" width="1.5703125" style="1" customWidth="1"/>
    <col min="7938" max="7938" width="10.42578125" style="1" customWidth="1"/>
    <col min="7939" max="8183" width="9.140625" style="1"/>
    <col min="8184" max="8186" width="11.140625" style="1" customWidth="1"/>
    <col min="8187" max="8187" width="1.5703125" style="1" customWidth="1"/>
    <col min="8188" max="8190" width="12.42578125" style="1" customWidth="1"/>
    <col min="8191" max="8191" width="1.5703125" style="1" customWidth="1"/>
    <col min="8192" max="8192" width="11.140625" style="1" customWidth="1"/>
    <col min="8193" max="8193" width="1.5703125" style="1" customWidth="1"/>
    <col min="8194" max="8194" width="10.42578125" style="1" customWidth="1"/>
    <col min="8195" max="8439" width="9.140625" style="1"/>
    <col min="8440" max="8442" width="11.140625" style="1" customWidth="1"/>
    <col min="8443" max="8443" width="1.5703125" style="1" customWidth="1"/>
    <col min="8444" max="8446" width="12.42578125" style="1" customWidth="1"/>
    <col min="8447" max="8447" width="1.5703125" style="1" customWidth="1"/>
    <col min="8448" max="8448" width="11.140625" style="1" customWidth="1"/>
    <col min="8449" max="8449" width="1.5703125" style="1" customWidth="1"/>
    <col min="8450" max="8450" width="10.42578125" style="1" customWidth="1"/>
    <col min="8451" max="8695" width="9.140625" style="1"/>
    <col min="8696" max="8698" width="11.140625" style="1" customWidth="1"/>
    <col min="8699" max="8699" width="1.5703125" style="1" customWidth="1"/>
    <col min="8700" max="8702" width="12.42578125" style="1" customWidth="1"/>
    <col min="8703" max="8703" width="1.5703125" style="1" customWidth="1"/>
    <col min="8704" max="8704" width="11.140625" style="1" customWidth="1"/>
    <col min="8705" max="8705" width="1.5703125" style="1" customWidth="1"/>
    <col min="8706" max="8706" width="10.42578125" style="1" customWidth="1"/>
    <col min="8707" max="8951" width="9.140625" style="1"/>
    <col min="8952" max="8954" width="11.140625" style="1" customWidth="1"/>
    <col min="8955" max="8955" width="1.5703125" style="1" customWidth="1"/>
    <col min="8956" max="8958" width="12.42578125" style="1" customWidth="1"/>
    <col min="8959" max="8959" width="1.5703125" style="1" customWidth="1"/>
    <col min="8960" max="8960" width="11.140625" style="1" customWidth="1"/>
    <col min="8961" max="8961" width="1.5703125" style="1" customWidth="1"/>
    <col min="8962" max="8962" width="10.42578125" style="1" customWidth="1"/>
    <col min="8963" max="9207" width="9.140625" style="1"/>
    <col min="9208" max="9210" width="11.140625" style="1" customWidth="1"/>
    <col min="9211" max="9211" width="1.5703125" style="1" customWidth="1"/>
    <col min="9212" max="9214" width="12.42578125" style="1" customWidth="1"/>
    <col min="9215" max="9215" width="1.5703125" style="1" customWidth="1"/>
    <col min="9216" max="9216" width="11.140625" style="1" customWidth="1"/>
    <col min="9217" max="9217" width="1.5703125" style="1" customWidth="1"/>
    <col min="9218" max="9218" width="10.42578125" style="1" customWidth="1"/>
    <col min="9219" max="9463" width="9.140625" style="1"/>
    <col min="9464" max="9466" width="11.140625" style="1" customWidth="1"/>
    <col min="9467" max="9467" width="1.5703125" style="1" customWidth="1"/>
    <col min="9468" max="9470" width="12.42578125" style="1" customWidth="1"/>
    <col min="9471" max="9471" width="1.5703125" style="1" customWidth="1"/>
    <col min="9472" max="9472" width="11.140625" style="1" customWidth="1"/>
    <col min="9473" max="9473" width="1.5703125" style="1" customWidth="1"/>
    <col min="9474" max="9474" width="10.42578125" style="1" customWidth="1"/>
    <col min="9475" max="9719" width="9.140625" style="1"/>
    <col min="9720" max="9722" width="11.140625" style="1" customWidth="1"/>
    <col min="9723" max="9723" width="1.5703125" style="1" customWidth="1"/>
    <col min="9724" max="9726" width="12.42578125" style="1" customWidth="1"/>
    <col min="9727" max="9727" width="1.5703125" style="1" customWidth="1"/>
    <col min="9728" max="9728" width="11.140625" style="1" customWidth="1"/>
    <col min="9729" max="9729" width="1.5703125" style="1" customWidth="1"/>
    <col min="9730" max="9730" width="10.42578125" style="1" customWidth="1"/>
    <col min="9731" max="9975" width="9.140625" style="1"/>
    <col min="9976" max="9978" width="11.140625" style="1" customWidth="1"/>
    <col min="9979" max="9979" width="1.5703125" style="1" customWidth="1"/>
    <col min="9980" max="9982" width="12.42578125" style="1" customWidth="1"/>
    <col min="9983" max="9983" width="1.5703125" style="1" customWidth="1"/>
    <col min="9984" max="9984" width="11.140625" style="1" customWidth="1"/>
    <col min="9985" max="9985" width="1.5703125" style="1" customWidth="1"/>
    <col min="9986" max="9986" width="10.42578125" style="1" customWidth="1"/>
    <col min="9987" max="10231" width="9.140625" style="1"/>
    <col min="10232" max="10234" width="11.140625" style="1" customWidth="1"/>
    <col min="10235" max="10235" width="1.5703125" style="1" customWidth="1"/>
    <col min="10236" max="10238" width="12.42578125" style="1" customWidth="1"/>
    <col min="10239" max="10239" width="1.5703125" style="1" customWidth="1"/>
    <col min="10240" max="10240" width="11.140625" style="1" customWidth="1"/>
    <col min="10241" max="10241" width="1.5703125" style="1" customWidth="1"/>
    <col min="10242" max="10242" width="10.42578125" style="1" customWidth="1"/>
    <col min="10243" max="10487" width="9.140625" style="1"/>
    <col min="10488" max="10490" width="11.140625" style="1" customWidth="1"/>
    <col min="10491" max="10491" width="1.5703125" style="1" customWidth="1"/>
    <col min="10492" max="10494" width="12.42578125" style="1" customWidth="1"/>
    <col min="10495" max="10495" width="1.5703125" style="1" customWidth="1"/>
    <col min="10496" max="10496" width="11.140625" style="1" customWidth="1"/>
    <col min="10497" max="10497" width="1.5703125" style="1" customWidth="1"/>
    <col min="10498" max="10498" width="10.42578125" style="1" customWidth="1"/>
    <col min="10499" max="10743" width="9.140625" style="1"/>
    <col min="10744" max="10746" width="11.140625" style="1" customWidth="1"/>
    <col min="10747" max="10747" width="1.5703125" style="1" customWidth="1"/>
    <col min="10748" max="10750" width="12.42578125" style="1" customWidth="1"/>
    <col min="10751" max="10751" width="1.5703125" style="1" customWidth="1"/>
    <col min="10752" max="10752" width="11.140625" style="1" customWidth="1"/>
    <col min="10753" max="10753" width="1.5703125" style="1" customWidth="1"/>
    <col min="10754" max="10754" width="10.42578125" style="1" customWidth="1"/>
    <col min="10755" max="10999" width="9.140625" style="1"/>
    <col min="11000" max="11002" width="11.140625" style="1" customWidth="1"/>
    <col min="11003" max="11003" width="1.5703125" style="1" customWidth="1"/>
    <col min="11004" max="11006" width="12.42578125" style="1" customWidth="1"/>
    <col min="11007" max="11007" width="1.5703125" style="1" customWidth="1"/>
    <col min="11008" max="11008" width="11.140625" style="1" customWidth="1"/>
    <col min="11009" max="11009" width="1.5703125" style="1" customWidth="1"/>
    <col min="11010" max="11010" width="10.42578125" style="1" customWidth="1"/>
    <col min="11011" max="11255" width="9.140625" style="1"/>
    <col min="11256" max="11258" width="11.140625" style="1" customWidth="1"/>
    <col min="11259" max="11259" width="1.5703125" style="1" customWidth="1"/>
    <col min="11260" max="11262" width="12.42578125" style="1" customWidth="1"/>
    <col min="11263" max="11263" width="1.5703125" style="1" customWidth="1"/>
    <col min="11264" max="11264" width="11.140625" style="1" customWidth="1"/>
    <col min="11265" max="11265" width="1.5703125" style="1" customWidth="1"/>
    <col min="11266" max="11266" width="10.42578125" style="1" customWidth="1"/>
    <col min="11267" max="11511" width="9.140625" style="1"/>
    <col min="11512" max="11514" width="11.140625" style="1" customWidth="1"/>
    <col min="11515" max="11515" width="1.5703125" style="1" customWidth="1"/>
    <col min="11516" max="11518" width="12.42578125" style="1" customWidth="1"/>
    <col min="11519" max="11519" width="1.5703125" style="1" customWidth="1"/>
    <col min="11520" max="11520" width="11.140625" style="1" customWidth="1"/>
    <col min="11521" max="11521" width="1.5703125" style="1" customWidth="1"/>
    <col min="11522" max="11522" width="10.42578125" style="1" customWidth="1"/>
    <col min="11523" max="11767" width="9.140625" style="1"/>
    <col min="11768" max="11770" width="11.140625" style="1" customWidth="1"/>
    <col min="11771" max="11771" width="1.5703125" style="1" customWidth="1"/>
    <col min="11772" max="11774" width="12.42578125" style="1" customWidth="1"/>
    <col min="11775" max="11775" width="1.5703125" style="1" customWidth="1"/>
    <col min="11776" max="11776" width="11.140625" style="1" customWidth="1"/>
    <col min="11777" max="11777" width="1.5703125" style="1" customWidth="1"/>
    <col min="11778" max="11778" width="10.42578125" style="1" customWidth="1"/>
    <col min="11779" max="12023" width="9.140625" style="1"/>
    <col min="12024" max="12026" width="11.140625" style="1" customWidth="1"/>
    <col min="12027" max="12027" width="1.5703125" style="1" customWidth="1"/>
    <col min="12028" max="12030" width="12.42578125" style="1" customWidth="1"/>
    <col min="12031" max="12031" width="1.5703125" style="1" customWidth="1"/>
    <col min="12032" max="12032" width="11.140625" style="1" customWidth="1"/>
    <col min="12033" max="12033" width="1.5703125" style="1" customWidth="1"/>
    <col min="12034" max="12034" width="10.42578125" style="1" customWidth="1"/>
    <col min="12035" max="12279" width="9.140625" style="1"/>
    <col min="12280" max="12282" width="11.140625" style="1" customWidth="1"/>
    <col min="12283" max="12283" width="1.5703125" style="1" customWidth="1"/>
    <col min="12284" max="12286" width="12.42578125" style="1" customWidth="1"/>
    <col min="12287" max="12287" width="1.5703125" style="1" customWidth="1"/>
    <col min="12288" max="12288" width="11.140625" style="1" customWidth="1"/>
    <col min="12289" max="12289" width="1.5703125" style="1" customWidth="1"/>
    <col min="12290" max="12290" width="10.42578125" style="1" customWidth="1"/>
    <col min="12291" max="12535" width="9.140625" style="1"/>
    <col min="12536" max="12538" width="11.140625" style="1" customWidth="1"/>
    <col min="12539" max="12539" width="1.5703125" style="1" customWidth="1"/>
    <col min="12540" max="12542" width="12.42578125" style="1" customWidth="1"/>
    <col min="12543" max="12543" width="1.5703125" style="1" customWidth="1"/>
    <col min="12544" max="12544" width="11.140625" style="1" customWidth="1"/>
    <col min="12545" max="12545" width="1.5703125" style="1" customWidth="1"/>
    <col min="12546" max="12546" width="10.42578125" style="1" customWidth="1"/>
    <col min="12547" max="12791" width="9.140625" style="1"/>
    <col min="12792" max="12794" width="11.140625" style="1" customWidth="1"/>
    <col min="12795" max="12795" width="1.5703125" style="1" customWidth="1"/>
    <col min="12796" max="12798" width="12.42578125" style="1" customWidth="1"/>
    <col min="12799" max="12799" width="1.5703125" style="1" customWidth="1"/>
    <col min="12800" max="12800" width="11.140625" style="1" customWidth="1"/>
    <col min="12801" max="12801" width="1.5703125" style="1" customWidth="1"/>
    <col min="12802" max="12802" width="10.42578125" style="1" customWidth="1"/>
    <col min="12803" max="13047" width="9.140625" style="1"/>
    <col min="13048" max="13050" width="11.140625" style="1" customWidth="1"/>
    <col min="13051" max="13051" width="1.5703125" style="1" customWidth="1"/>
    <col min="13052" max="13054" width="12.42578125" style="1" customWidth="1"/>
    <col min="13055" max="13055" width="1.5703125" style="1" customWidth="1"/>
    <col min="13056" max="13056" width="11.140625" style="1" customWidth="1"/>
    <col min="13057" max="13057" width="1.5703125" style="1" customWidth="1"/>
    <col min="13058" max="13058" width="10.42578125" style="1" customWidth="1"/>
    <col min="13059" max="13303" width="9.140625" style="1"/>
    <col min="13304" max="13306" width="11.140625" style="1" customWidth="1"/>
    <col min="13307" max="13307" width="1.5703125" style="1" customWidth="1"/>
    <col min="13308" max="13310" width="12.42578125" style="1" customWidth="1"/>
    <col min="13311" max="13311" width="1.5703125" style="1" customWidth="1"/>
    <col min="13312" max="13312" width="11.140625" style="1" customWidth="1"/>
    <col min="13313" max="13313" width="1.5703125" style="1" customWidth="1"/>
    <col min="13314" max="13314" width="10.42578125" style="1" customWidth="1"/>
    <col min="13315" max="13559" width="9.140625" style="1"/>
    <col min="13560" max="13562" width="11.140625" style="1" customWidth="1"/>
    <col min="13563" max="13563" width="1.5703125" style="1" customWidth="1"/>
    <col min="13564" max="13566" width="12.42578125" style="1" customWidth="1"/>
    <col min="13567" max="13567" width="1.5703125" style="1" customWidth="1"/>
    <col min="13568" max="13568" width="11.140625" style="1" customWidth="1"/>
    <col min="13569" max="13569" width="1.5703125" style="1" customWidth="1"/>
    <col min="13570" max="13570" width="10.42578125" style="1" customWidth="1"/>
    <col min="13571" max="13815" width="9.140625" style="1"/>
    <col min="13816" max="13818" width="11.140625" style="1" customWidth="1"/>
    <col min="13819" max="13819" width="1.5703125" style="1" customWidth="1"/>
    <col min="13820" max="13822" width="12.42578125" style="1" customWidth="1"/>
    <col min="13823" max="13823" width="1.5703125" style="1" customWidth="1"/>
    <col min="13824" max="13824" width="11.140625" style="1" customWidth="1"/>
    <col min="13825" max="13825" width="1.5703125" style="1" customWidth="1"/>
    <col min="13826" max="13826" width="10.42578125" style="1" customWidth="1"/>
    <col min="13827" max="14071" width="9.140625" style="1"/>
    <col min="14072" max="14074" width="11.140625" style="1" customWidth="1"/>
    <col min="14075" max="14075" width="1.5703125" style="1" customWidth="1"/>
    <col min="14076" max="14078" width="12.42578125" style="1" customWidth="1"/>
    <col min="14079" max="14079" width="1.5703125" style="1" customWidth="1"/>
    <col min="14080" max="14080" width="11.140625" style="1" customWidth="1"/>
    <col min="14081" max="14081" width="1.5703125" style="1" customWidth="1"/>
    <col min="14082" max="14082" width="10.42578125" style="1" customWidth="1"/>
    <col min="14083" max="14327" width="9.140625" style="1"/>
    <col min="14328" max="14330" width="11.140625" style="1" customWidth="1"/>
    <col min="14331" max="14331" width="1.5703125" style="1" customWidth="1"/>
    <col min="14332" max="14334" width="12.42578125" style="1" customWidth="1"/>
    <col min="14335" max="14335" width="1.5703125" style="1" customWidth="1"/>
    <col min="14336" max="14336" width="11.140625" style="1" customWidth="1"/>
    <col min="14337" max="14337" width="1.5703125" style="1" customWidth="1"/>
    <col min="14338" max="14338" width="10.42578125" style="1" customWidth="1"/>
    <col min="14339" max="14583" width="9.140625" style="1"/>
    <col min="14584" max="14586" width="11.140625" style="1" customWidth="1"/>
    <col min="14587" max="14587" width="1.5703125" style="1" customWidth="1"/>
    <col min="14588" max="14590" width="12.42578125" style="1" customWidth="1"/>
    <col min="14591" max="14591" width="1.5703125" style="1" customWidth="1"/>
    <col min="14592" max="14592" width="11.140625" style="1" customWidth="1"/>
    <col min="14593" max="14593" width="1.5703125" style="1" customWidth="1"/>
    <col min="14594" max="14594" width="10.42578125" style="1" customWidth="1"/>
    <col min="14595" max="14839" width="9.140625" style="1"/>
    <col min="14840" max="14842" width="11.140625" style="1" customWidth="1"/>
    <col min="14843" max="14843" width="1.5703125" style="1" customWidth="1"/>
    <col min="14844" max="14846" width="12.42578125" style="1" customWidth="1"/>
    <col min="14847" max="14847" width="1.5703125" style="1" customWidth="1"/>
    <col min="14848" max="14848" width="11.140625" style="1" customWidth="1"/>
    <col min="14849" max="14849" width="1.5703125" style="1" customWidth="1"/>
    <col min="14850" max="14850" width="10.42578125" style="1" customWidth="1"/>
    <col min="14851" max="15095" width="9.140625" style="1"/>
    <col min="15096" max="15098" width="11.140625" style="1" customWidth="1"/>
    <col min="15099" max="15099" width="1.5703125" style="1" customWidth="1"/>
    <col min="15100" max="15102" width="12.42578125" style="1" customWidth="1"/>
    <col min="15103" max="15103" width="1.5703125" style="1" customWidth="1"/>
    <col min="15104" max="15104" width="11.140625" style="1" customWidth="1"/>
    <col min="15105" max="15105" width="1.5703125" style="1" customWidth="1"/>
    <col min="15106" max="15106" width="10.42578125" style="1" customWidth="1"/>
    <col min="15107" max="15351" width="9.140625" style="1"/>
    <col min="15352" max="15354" width="11.140625" style="1" customWidth="1"/>
    <col min="15355" max="15355" width="1.5703125" style="1" customWidth="1"/>
    <col min="15356" max="15358" width="12.42578125" style="1" customWidth="1"/>
    <col min="15359" max="15359" width="1.5703125" style="1" customWidth="1"/>
    <col min="15360" max="15360" width="11.140625" style="1" customWidth="1"/>
    <col min="15361" max="15361" width="1.5703125" style="1" customWidth="1"/>
    <col min="15362" max="15362" width="10.42578125" style="1" customWidth="1"/>
    <col min="15363" max="15607" width="9.140625" style="1"/>
    <col min="15608" max="15610" width="11.140625" style="1" customWidth="1"/>
    <col min="15611" max="15611" width="1.5703125" style="1" customWidth="1"/>
    <col min="15612" max="15614" width="12.42578125" style="1" customWidth="1"/>
    <col min="15615" max="15615" width="1.5703125" style="1" customWidth="1"/>
    <col min="15616" max="15616" width="11.140625" style="1" customWidth="1"/>
    <col min="15617" max="15617" width="1.5703125" style="1" customWidth="1"/>
    <col min="15618" max="15618" width="10.42578125" style="1" customWidth="1"/>
    <col min="15619" max="15863" width="9.140625" style="1"/>
    <col min="15864" max="15866" width="11.140625" style="1" customWidth="1"/>
    <col min="15867" max="15867" width="1.5703125" style="1" customWidth="1"/>
    <col min="15868" max="15870" width="12.42578125" style="1" customWidth="1"/>
    <col min="15871" max="15871" width="1.5703125" style="1" customWidth="1"/>
    <col min="15872" max="15872" width="11.140625" style="1" customWidth="1"/>
    <col min="15873" max="15873" width="1.5703125" style="1" customWidth="1"/>
    <col min="15874" max="15874" width="10.42578125" style="1" customWidth="1"/>
    <col min="15875" max="16119" width="9.140625" style="1"/>
    <col min="16120" max="16122" width="11.140625" style="1" customWidth="1"/>
    <col min="16123" max="16123" width="1.5703125" style="1" customWidth="1"/>
    <col min="16124" max="16126" width="12.42578125" style="1" customWidth="1"/>
    <col min="16127" max="16127" width="1.5703125" style="1" customWidth="1"/>
    <col min="16128" max="16128" width="11.140625" style="1" customWidth="1"/>
    <col min="16129" max="16129" width="1.5703125" style="1" customWidth="1"/>
    <col min="16130" max="16130" width="10.42578125" style="1" customWidth="1"/>
    <col min="16131" max="16384" width="9.140625" style="1"/>
  </cols>
  <sheetData>
    <row r="1" spans="1:12" ht="15.75" x14ac:dyDescent="0.25">
      <c r="A1" s="216" t="s">
        <v>2655</v>
      </c>
      <c r="B1" s="32"/>
      <c r="C1" s="32"/>
      <c r="D1" s="205"/>
      <c r="E1" s="205"/>
      <c r="F1" s="205"/>
      <c r="G1" s="205"/>
      <c r="H1" s="12"/>
      <c r="I1" s="12"/>
      <c r="J1" s="12"/>
      <c r="K1" s="12"/>
      <c r="L1" s="203">
        <v>9</v>
      </c>
    </row>
    <row r="2" spans="1:12" ht="15.75" x14ac:dyDescent="0.25">
      <c r="A2" s="1958" t="s">
        <v>145</v>
      </c>
      <c r="B2" s="1959"/>
      <c r="C2" s="1960"/>
      <c r="D2" s="112"/>
      <c r="E2" s="205"/>
      <c r="F2" s="205"/>
      <c r="G2" s="205"/>
      <c r="H2" s="12"/>
      <c r="I2" s="12"/>
      <c r="J2" s="12"/>
      <c r="K2" s="12"/>
      <c r="L2" s="12"/>
    </row>
    <row r="3" spans="1:12" ht="15.75" x14ac:dyDescent="0.25">
      <c r="A3" s="329" t="s">
        <v>2656</v>
      </c>
      <c r="B3" s="329"/>
      <c r="C3" s="216"/>
      <c r="D3" s="88"/>
      <c r="E3" s="88"/>
      <c r="F3" s="88"/>
      <c r="G3" s="88"/>
      <c r="H3" s="82"/>
      <c r="I3" s="82"/>
      <c r="J3" s="82"/>
      <c r="K3" s="82"/>
      <c r="L3" s="82"/>
    </row>
    <row r="4" spans="1:12" ht="15" customHeight="1" x14ac:dyDescent="0.25">
      <c r="A4" s="181" t="s">
        <v>2439</v>
      </c>
      <c r="B4" s="329"/>
      <c r="C4" s="216"/>
      <c r="D4" s="88"/>
      <c r="E4" s="88"/>
      <c r="F4" s="88"/>
      <c r="G4" s="88"/>
      <c r="H4" s="82"/>
      <c r="I4" s="82"/>
      <c r="J4" s="82"/>
      <c r="K4" s="82"/>
      <c r="L4" s="82"/>
    </row>
    <row r="5" spans="1:12" ht="12.75" customHeight="1" x14ac:dyDescent="0.25">
      <c r="A5" s="216"/>
      <c r="B5" s="216"/>
      <c r="C5" s="216"/>
      <c r="D5" s="88"/>
      <c r="E5" s="88"/>
      <c r="F5" s="88"/>
      <c r="G5" s="88"/>
      <c r="H5" s="82"/>
      <c r="I5" s="82"/>
      <c r="J5" s="82"/>
      <c r="K5" s="82"/>
      <c r="L5" s="82"/>
    </row>
    <row r="6" spans="1:12" ht="11.85" customHeight="1" x14ac:dyDescent="0.2">
      <c r="A6" s="330"/>
      <c r="B6" s="2049" t="s">
        <v>2440</v>
      </c>
      <c r="C6" s="1855"/>
      <c r="D6" s="1856"/>
      <c r="E6" s="497"/>
      <c r="F6" s="2059" t="s">
        <v>2441</v>
      </c>
      <c r="G6" s="1855"/>
      <c r="H6" s="1856"/>
      <c r="I6" s="495"/>
      <c r="J6" s="82"/>
      <c r="K6" s="495"/>
      <c r="L6" s="495"/>
    </row>
    <row r="7" spans="1:12" ht="52.5" customHeight="1" x14ac:dyDescent="0.2">
      <c r="A7" s="1387" t="s">
        <v>2442</v>
      </c>
      <c r="B7" s="332" t="s">
        <v>2443</v>
      </c>
      <c r="C7" s="332" t="s">
        <v>2444</v>
      </c>
      <c r="D7" s="332" t="s">
        <v>2445</v>
      </c>
      <c r="E7" s="492"/>
      <c r="F7" s="332" t="s">
        <v>2446</v>
      </c>
      <c r="G7" s="332" t="s">
        <v>2447</v>
      </c>
      <c r="H7" s="496" t="s">
        <v>2448</v>
      </c>
      <c r="I7" s="123"/>
      <c r="J7" s="1387" t="s">
        <v>2449</v>
      </c>
      <c r="K7" s="123"/>
      <c r="L7" s="1387" t="s">
        <v>2450</v>
      </c>
    </row>
    <row r="8" spans="1:12" x14ac:dyDescent="0.2">
      <c r="A8" s="229" t="s">
        <v>299</v>
      </c>
      <c r="B8" s="229"/>
      <c r="C8" s="229"/>
      <c r="D8" s="229" t="s">
        <v>300</v>
      </c>
      <c r="E8" s="229"/>
      <c r="F8" s="229" t="s">
        <v>301</v>
      </c>
      <c r="G8" s="229" t="s">
        <v>465</v>
      </c>
      <c r="H8" s="229" t="s">
        <v>466</v>
      </c>
      <c r="I8" s="229"/>
      <c r="J8" s="229" t="s">
        <v>2451</v>
      </c>
      <c r="K8" s="229"/>
      <c r="L8" s="229" t="s">
        <v>2452</v>
      </c>
    </row>
    <row r="9" spans="1:12" x14ac:dyDescent="0.2">
      <c r="A9" s="2055" t="s">
        <v>1874</v>
      </c>
      <c r="B9" s="2084"/>
      <c r="C9" s="2084"/>
      <c r="D9" s="337"/>
      <c r="E9" s="337"/>
      <c r="F9" s="337"/>
      <c r="G9" s="337"/>
      <c r="H9" s="337"/>
      <c r="I9" s="337"/>
      <c r="J9" s="337"/>
      <c r="K9" s="337"/>
      <c r="L9" s="337"/>
    </row>
    <row r="10" spans="1:12" x14ac:dyDescent="0.2">
      <c r="A10" s="1421" t="s">
        <v>2622</v>
      </c>
      <c r="B10" s="1498"/>
      <c r="C10" s="1013"/>
      <c r="D10" s="1013"/>
      <c r="E10" s="372"/>
      <c r="F10" s="1013"/>
      <c r="G10" s="1013"/>
      <c r="H10" s="1013"/>
      <c r="I10" s="361"/>
      <c r="J10" s="1014"/>
      <c r="K10" s="361"/>
      <c r="L10" s="1014"/>
    </row>
    <row r="11" spans="1:12" x14ac:dyDescent="0.2">
      <c r="A11" s="1547" t="s">
        <v>2641</v>
      </c>
      <c r="B11" s="1498"/>
      <c r="C11" s="1013"/>
      <c r="D11" s="1013"/>
      <c r="E11" s="372"/>
      <c r="F11" s="1013"/>
      <c r="G11" s="1013"/>
      <c r="H11" s="1013"/>
      <c r="I11" s="361"/>
      <c r="J11" s="1014"/>
      <c r="K11" s="361"/>
      <c r="L11" s="1014"/>
    </row>
    <row r="12" spans="1:12" x14ac:dyDescent="0.2">
      <c r="A12" s="1421" t="s">
        <v>2657</v>
      </c>
      <c r="B12" s="1498"/>
      <c r="C12" s="1013"/>
      <c r="D12" s="1013"/>
      <c r="E12" s="372"/>
      <c r="F12" s="1013"/>
      <c r="G12" s="1013"/>
      <c r="H12" s="1013"/>
      <c r="I12" s="361"/>
      <c r="J12" s="1014"/>
      <c r="K12" s="361"/>
      <c r="L12" s="1014"/>
    </row>
    <row r="13" spans="1:12" x14ac:dyDescent="0.2">
      <c r="A13" s="1421" t="s">
        <v>2626</v>
      </c>
      <c r="B13" s="1498"/>
      <c r="C13" s="454"/>
      <c r="D13" s="454"/>
      <c r="E13" s="372"/>
      <c r="F13" s="1013"/>
      <c r="G13" s="1013"/>
      <c r="H13" s="1013"/>
      <c r="I13" s="361"/>
      <c r="J13" s="1014"/>
      <c r="K13" s="361"/>
      <c r="L13" s="1014"/>
    </row>
    <row r="14" spans="1:12" x14ac:dyDescent="0.2">
      <c r="A14" s="1421" t="s">
        <v>2658</v>
      </c>
      <c r="B14" s="1498"/>
      <c r="C14" s="454"/>
      <c r="D14" s="454"/>
      <c r="E14" s="372"/>
      <c r="F14" s="1013"/>
      <c r="G14" s="1013"/>
      <c r="H14" s="1013"/>
      <c r="I14" s="361"/>
      <c r="J14" s="1014"/>
      <c r="K14" s="361"/>
      <c r="L14" s="1014"/>
    </row>
    <row r="15" spans="1:12" x14ac:dyDescent="0.2">
      <c r="A15" s="1539" t="s">
        <v>2607</v>
      </c>
      <c r="B15" s="1498"/>
      <c r="C15" s="1013"/>
      <c r="D15" s="1013"/>
      <c r="E15" s="372"/>
      <c r="F15" s="1013"/>
      <c r="G15" s="1013"/>
      <c r="H15" s="1013"/>
      <c r="I15" s="361"/>
      <c r="J15" s="1014"/>
      <c r="K15" s="361"/>
      <c r="L15" s="1014"/>
    </row>
    <row r="16" spans="1:12" x14ac:dyDescent="0.2">
      <c r="A16" s="1421" t="s">
        <v>2659</v>
      </c>
      <c r="B16" s="1498"/>
      <c r="C16" s="1013"/>
      <c r="D16" s="1013"/>
      <c r="E16" s="360"/>
      <c r="F16" s="1013"/>
      <c r="G16" s="1013"/>
      <c r="H16" s="1013"/>
      <c r="I16" s="361"/>
      <c r="J16" s="1014"/>
      <c r="K16" s="361"/>
      <c r="L16" s="1014"/>
    </row>
    <row r="17" spans="1:16" x14ac:dyDescent="0.2">
      <c r="A17" s="1421" t="s">
        <v>2651</v>
      </c>
      <c r="B17" s="1498"/>
      <c r="C17" s="1013"/>
      <c r="D17" s="1013"/>
      <c r="E17" s="360"/>
      <c r="F17" s="1013"/>
      <c r="G17" s="1013"/>
      <c r="H17" s="1013"/>
      <c r="I17" s="361"/>
      <c r="J17" s="1014"/>
      <c r="K17" s="361"/>
      <c r="L17" s="1014"/>
    </row>
    <row r="18" spans="1:16" x14ac:dyDescent="0.2">
      <c r="A18" s="1421" t="s">
        <v>2459</v>
      </c>
      <c r="B18" s="1498"/>
      <c r="C18" s="1013"/>
      <c r="D18" s="1013"/>
      <c r="E18" s="360"/>
      <c r="F18" s="1013"/>
      <c r="G18" s="1013"/>
      <c r="H18" s="1013"/>
      <c r="I18" s="361"/>
      <c r="J18" s="1014"/>
      <c r="K18" s="361"/>
      <c r="L18" s="1014"/>
    </row>
    <row r="19" spans="1:16" x14ac:dyDescent="0.2">
      <c r="A19" s="1421" t="s">
        <v>2460</v>
      </c>
      <c r="B19" s="1498"/>
      <c r="C19" s="1013"/>
      <c r="D19" s="1013"/>
      <c r="E19" s="372"/>
      <c r="F19" s="1013"/>
      <c r="G19" s="1013"/>
      <c r="H19" s="1013"/>
      <c r="I19" s="361"/>
      <c r="J19" s="1014"/>
      <c r="K19" s="361"/>
      <c r="L19" s="1014"/>
    </row>
    <row r="20" spans="1:16" ht="12" customHeight="1" x14ac:dyDescent="0.2">
      <c r="A20" s="1421" t="s">
        <v>2508</v>
      </c>
      <c r="B20" s="1498"/>
      <c r="C20" s="1013"/>
      <c r="D20" s="1013"/>
      <c r="E20" s="360"/>
      <c r="F20" s="1013"/>
      <c r="G20" s="1013"/>
      <c r="H20" s="1013"/>
      <c r="I20" s="361"/>
      <c r="J20" s="1014"/>
      <c r="K20" s="361"/>
      <c r="L20" s="1014"/>
      <c r="M20" s="2082"/>
      <c r="N20" s="2083"/>
    </row>
    <row r="21" spans="1:16" ht="12" customHeight="1" x14ac:dyDescent="0.2">
      <c r="A21" s="1536" t="s">
        <v>2633</v>
      </c>
      <c r="B21" s="1498"/>
      <c r="C21" s="1013"/>
      <c r="D21" s="1013"/>
      <c r="E21" s="360"/>
      <c r="F21" s="1013"/>
      <c r="G21" s="1013"/>
      <c r="H21" s="1013"/>
      <c r="I21" s="361"/>
      <c r="J21" s="1014"/>
      <c r="K21" s="361"/>
      <c r="L21" s="1014"/>
      <c r="M21" s="2082"/>
      <c r="N21" s="2083"/>
    </row>
    <row r="22" spans="1:16" ht="12" customHeight="1" x14ac:dyDescent="0.2">
      <c r="A22" s="1421" t="s">
        <v>2652</v>
      </c>
      <c r="B22" s="1498"/>
      <c r="C22" s="1013"/>
      <c r="D22" s="1013"/>
      <c r="E22" s="360"/>
      <c r="F22" s="1013"/>
      <c r="G22" s="1013"/>
      <c r="H22" s="1013"/>
      <c r="I22" s="361"/>
      <c r="J22" s="1014"/>
      <c r="K22" s="361"/>
      <c r="L22" s="1014"/>
      <c r="M22" s="2082"/>
      <c r="N22" s="2083"/>
    </row>
    <row r="23" spans="1:16" ht="12" customHeight="1" x14ac:dyDescent="0.2">
      <c r="A23" s="1421" t="s">
        <v>2509</v>
      </c>
      <c r="B23" s="1498"/>
      <c r="C23" s="1013"/>
      <c r="D23" s="1013"/>
      <c r="E23" s="360"/>
      <c r="F23" s="1013"/>
      <c r="G23" s="1013"/>
      <c r="H23" s="1013"/>
      <c r="I23" s="361"/>
      <c r="J23" s="1014"/>
      <c r="K23" s="361"/>
      <c r="L23" s="1014"/>
      <c r="M23" s="2082"/>
      <c r="N23" s="2083"/>
    </row>
    <row r="24" spans="1:16" ht="12" customHeight="1" x14ac:dyDescent="0.2">
      <c r="A24" s="1421" t="s">
        <v>2653</v>
      </c>
      <c r="B24" s="1498"/>
      <c r="C24" s="1013"/>
      <c r="D24" s="1013"/>
      <c r="E24" s="360"/>
      <c r="F24" s="1013"/>
      <c r="G24" s="1013"/>
      <c r="H24" s="1013"/>
      <c r="I24" s="361"/>
      <c r="J24" s="1014"/>
      <c r="K24" s="361"/>
      <c r="L24" s="1014"/>
      <c r="M24" s="2082"/>
      <c r="N24" s="2083"/>
    </row>
    <row r="25" spans="1:16" ht="12" customHeight="1" x14ac:dyDescent="0.2">
      <c r="A25" s="1421" t="s">
        <v>2636</v>
      </c>
      <c r="B25" s="1498"/>
      <c r="C25" s="1013"/>
      <c r="D25" s="1013"/>
      <c r="E25" s="360"/>
      <c r="F25" s="1013"/>
      <c r="G25" s="1013"/>
      <c r="H25" s="1013"/>
      <c r="I25" s="361"/>
      <c r="J25" s="1014"/>
      <c r="K25" s="361"/>
      <c r="L25" s="1014"/>
      <c r="M25" s="2082"/>
      <c r="N25" s="2083"/>
    </row>
    <row r="26" spans="1:16" ht="12" customHeight="1" x14ac:dyDescent="0.2">
      <c r="A26" s="1421" t="s">
        <v>2510</v>
      </c>
      <c r="B26" s="1498"/>
      <c r="C26" s="1013"/>
      <c r="D26" s="1013"/>
      <c r="E26" s="360"/>
      <c r="F26" s="1013"/>
      <c r="G26" s="1013"/>
      <c r="H26" s="1013"/>
      <c r="I26" s="361"/>
      <c r="J26" s="1014"/>
      <c r="K26" s="361"/>
      <c r="L26" s="1014"/>
      <c r="M26" s="2082"/>
      <c r="N26" s="2083"/>
    </row>
    <row r="27" spans="1:16" ht="12" customHeight="1" x14ac:dyDescent="0.2">
      <c r="A27" s="1421" t="s">
        <v>2654</v>
      </c>
      <c r="B27" s="1498"/>
      <c r="C27" s="1013"/>
      <c r="D27" s="1013"/>
      <c r="E27" s="360"/>
      <c r="F27" s="1013"/>
      <c r="G27" s="1013"/>
      <c r="H27" s="1013"/>
      <c r="I27" s="361"/>
      <c r="J27" s="1014"/>
      <c r="K27" s="361"/>
      <c r="L27" s="1014"/>
      <c r="M27" s="2082"/>
      <c r="N27" s="2083"/>
    </row>
    <row r="28" spans="1:16" x14ac:dyDescent="0.2">
      <c r="A28" s="1421" t="s">
        <v>2511</v>
      </c>
      <c r="B28" s="1498"/>
      <c r="C28" s="1013"/>
      <c r="D28" s="1013"/>
      <c r="E28" s="360"/>
      <c r="F28" s="1013"/>
      <c r="G28" s="1013"/>
      <c r="H28" s="1013"/>
      <c r="I28" s="361"/>
      <c r="J28" s="1014"/>
      <c r="K28" s="361"/>
      <c r="L28" s="1014"/>
      <c r="M28" s="2082"/>
      <c r="N28" s="2083"/>
    </row>
    <row r="29" spans="1:16" ht="23.25" x14ac:dyDescent="0.25">
      <c r="A29" s="1546" t="s">
        <v>2638</v>
      </c>
      <c r="B29" s="1498"/>
      <c r="C29" s="987"/>
      <c r="D29" s="987"/>
      <c r="E29" s="340"/>
      <c r="F29" s="987"/>
      <c r="G29" s="987"/>
      <c r="H29" s="987"/>
      <c r="I29" s="341"/>
      <c r="J29" s="986"/>
      <c r="K29" s="341"/>
      <c r="L29" s="986"/>
      <c r="P29"/>
    </row>
    <row r="30" spans="1:16" x14ac:dyDescent="0.2">
      <c r="A30" s="1494" t="s">
        <v>2466</v>
      </c>
      <c r="B30" s="1498"/>
      <c r="C30" s="1014"/>
      <c r="D30" s="1014"/>
      <c r="E30" s="393"/>
      <c r="F30" s="1512"/>
      <c r="G30" s="1512"/>
      <c r="H30" s="1014"/>
      <c r="I30" s="394"/>
      <c r="J30" s="1014"/>
      <c r="K30" s="394"/>
      <c r="L30" s="1014"/>
    </row>
    <row r="31" spans="1:16" x14ac:dyDescent="0.2">
      <c r="A31" s="365"/>
      <c r="B31" s="365"/>
      <c r="C31" s="360"/>
      <c r="D31" s="360"/>
      <c r="E31" s="393"/>
      <c r="F31" s="393"/>
      <c r="G31" s="432"/>
      <c r="H31" s="360"/>
      <c r="I31" s="394"/>
      <c r="J31" s="360"/>
      <c r="K31" s="394"/>
      <c r="L31" s="360"/>
    </row>
    <row r="32" spans="1:16" x14ac:dyDescent="0.2">
      <c r="A32" s="88" t="s">
        <v>1875</v>
      </c>
      <c r="B32" s="205"/>
      <c r="C32" s="360"/>
      <c r="D32" s="360"/>
      <c r="E32" s="393"/>
      <c r="F32" s="393"/>
      <c r="G32" s="432"/>
      <c r="H32" s="360"/>
      <c r="I32" s="394"/>
      <c r="J32" s="360"/>
      <c r="K32" s="394"/>
      <c r="L32" s="360"/>
    </row>
    <row r="33" spans="1:13" x14ac:dyDescent="0.2">
      <c r="A33" s="1421" t="s">
        <v>2622</v>
      </c>
      <c r="B33" s="1014"/>
      <c r="C33" s="1013"/>
      <c r="D33" s="1013"/>
      <c r="E33" s="372"/>
      <c r="F33" s="1013"/>
      <c r="G33" s="1013"/>
      <c r="H33" s="1013"/>
      <c r="I33" s="361"/>
      <c r="J33" s="1014"/>
      <c r="K33" s="361"/>
      <c r="L33" s="1014"/>
    </row>
    <row r="34" spans="1:13" x14ac:dyDescent="0.2">
      <c r="A34" s="1547" t="s">
        <v>2641</v>
      </c>
      <c r="B34" s="1014"/>
      <c r="C34" s="1013"/>
      <c r="D34" s="1013"/>
      <c r="E34" s="372"/>
      <c r="F34" s="1013"/>
      <c r="G34" s="1013"/>
      <c r="H34" s="1013"/>
      <c r="I34" s="361"/>
      <c r="J34" s="1014"/>
      <c r="K34" s="361"/>
      <c r="L34" s="1014"/>
    </row>
    <row r="35" spans="1:13" x14ac:dyDescent="0.2">
      <c r="A35" s="1421" t="s">
        <v>2657</v>
      </c>
      <c r="B35" s="1014"/>
      <c r="C35" s="1013"/>
      <c r="D35" s="1013"/>
      <c r="E35" s="372"/>
      <c r="F35" s="1013"/>
      <c r="G35" s="1013"/>
      <c r="H35" s="1013"/>
      <c r="I35" s="361"/>
      <c r="J35" s="1014"/>
      <c r="K35" s="361"/>
      <c r="L35" s="1014"/>
    </row>
    <row r="36" spans="1:13" x14ac:dyDescent="0.2">
      <c r="A36" s="1421" t="s">
        <v>2626</v>
      </c>
      <c r="B36" s="1014"/>
      <c r="C36" s="454"/>
      <c r="D36" s="454"/>
      <c r="E36" s="372"/>
      <c r="F36" s="1013"/>
      <c r="G36" s="1013"/>
      <c r="H36" s="1013"/>
      <c r="I36" s="361"/>
      <c r="J36" s="1014"/>
      <c r="K36" s="361"/>
      <c r="L36" s="1014"/>
    </row>
    <row r="37" spans="1:13" x14ac:dyDescent="0.2">
      <c r="A37" s="1421" t="s">
        <v>2658</v>
      </c>
      <c r="B37" s="1014"/>
      <c r="C37" s="454"/>
      <c r="D37" s="454"/>
      <c r="E37" s="372"/>
      <c r="F37" s="1013"/>
      <c r="G37" s="1013"/>
      <c r="H37" s="1013"/>
      <c r="I37" s="361"/>
      <c r="J37" s="1014"/>
      <c r="K37" s="361"/>
      <c r="L37" s="1014"/>
      <c r="M37" s="12"/>
    </row>
    <row r="38" spans="1:13" x14ac:dyDescent="0.2">
      <c r="A38" s="1539" t="s">
        <v>2607</v>
      </c>
      <c r="B38" s="1014"/>
      <c r="C38" s="1013"/>
      <c r="D38" s="1013"/>
      <c r="E38" s="372"/>
      <c r="F38" s="1013"/>
      <c r="G38" s="1013"/>
      <c r="H38" s="1013"/>
      <c r="I38" s="361"/>
      <c r="J38" s="1014"/>
      <c r="K38" s="361"/>
      <c r="L38" s="1014"/>
    </row>
    <row r="39" spans="1:13" x14ac:dyDescent="0.2">
      <c r="A39" s="1421" t="s">
        <v>2659</v>
      </c>
      <c r="B39" s="1014"/>
      <c r="C39" s="1013"/>
      <c r="D39" s="1013"/>
      <c r="E39" s="360"/>
      <c r="F39" s="1013"/>
      <c r="G39" s="1013"/>
      <c r="H39" s="1013"/>
      <c r="I39" s="361"/>
      <c r="J39" s="1014"/>
      <c r="K39" s="361"/>
      <c r="L39" s="1014"/>
    </row>
    <row r="40" spans="1:13" x14ac:dyDescent="0.2">
      <c r="A40" s="1421" t="s">
        <v>2651</v>
      </c>
      <c r="B40" s="1014"/>
      <c r="C40" s="1013"/>
      <c r="D40" s="1013"/>
      <c r="E40" s="360"/>
      <c r="F40" s="1013"/>
      <c r="G40" s="1013"/>
      <c r="H40" s="1013"/>
      <c r="I40" s="361"/>
      <c r="J40" s="1014"/>
      <c r="K40" s="361"/>
      <c r="L40" s="1014"/>
    </row>
    <row r="41" spans="1:13" x14ac:dyDescent="0.2">
      <c r="A41" s="1421" t="s">
        <v>2459</v>
      </c>
      <c r="B41" s="1014"/>
      <c r="C41" s="1013"/>
      <c r="D41" s="1013"/>
      <c r="E41" s="360"/>
      <c r="F41" s="1013"/>
      <c r="G41" s="1013"/>
      <c r="H41" s="1013"/>
      <c r="I41" s="361"/>
      <c r="J41" s="1014"/>
      <c r="K41" s="361"/>
      <c r="L41" s="1014"/>
    </row>
    <row r="42" spans="1:13" x14ac:dyDescent="0.2">
      <c r="A42" s="1421" t="s">
        <v>2460</v>
      </c>
      <c r="B42" s="1014"/>
      <c r="C42" s="1013"/>
      <c r="D42" s="1013"/>
      <c r="E42" s="372"/>
      <c r="F42" s="1013"/>
      <c r="G42" s="1013"/>
      <c r="H42" s="1013"/>
      <c r="I42" s="361"/>
      <c r="J42" s="1014"/>
      <c r="K42" s="361"/>
      <c r="L42" s="1014"/>
    </row>
    <row r="43" spans="1:13" ht="12" customHeight="1" x14ac:dyDescent="0.2">
      <c r="A43" s="1421" t="s">
        <v>2508</v>
      </c>
      <c r="B43" s="1497"/>
      <c r="C43" s="1013"/>
      <c r="D43" s="1013"/>
      <c r="E43" s="360"/>
      <c r="F43" s="1013"/>
      <c r="G43" s="1013"/>
      <c r="H43" s="1013"/>
      <c r="I43" s="361"/>
      <c r="J43" s="1014"/>
      <c r="K43" s="361"/>
      <c r="L43" s="1014"/>
    </row>
    <row r="44" spans="1:13" ht="12" customHeight="1" x14ac:dyDescent="0.2">
      <c r="A44" s="1536" t="s">
        <v>2633</v>
      </c>
      <c r="B44" s="1497"/>
      <c r="C44" s="1497"/>
      <c r="D44" s="1497"/>
      <c r="E44" s="360"/>
      <c r="F44" s="1013"/>
      <c r="G44" s="1013"/>
      <c r="H44" s="1013"/>
      <c r="I44" s="361"/>
      <c r="J44" s="1014"/>
      <c r="K44" s="361"/>
      <c r="L44" s="1014"/>
    </row>
    <row r="45" spans="1:13" ht="12" customHeight="1" x14ac:dyDescent="0.2">
      <c r="A45" s="1421" t="s">
        <v>2652</v>
      </c>
      <c r="B45" s="1497"/>
      <c r="C45" s="1497"/>
      <c r="D45" s="1497"/>
      <c r="E45" s="360"/>
      <c r="F45" s="1013"/>
      <c r="G45" s="1013"/>
      <c r="H45" s="1013"/>
      <c r="I45" s="361"/>
      <c r="J45" s="1014"/>
      <c r="K45" s="361"/>
      <c r="L45" s="1014"/>
    </row>
    <row r="46" spans="1:13" x14ac:dyDescent="0.2">
      <c r="A46" s="1421" t="s">
        <v>2509</v>
      </c>
      <c r="B46" s="1497"/>
      <c r="C46" s="1497"/>
      <c r="D46" s="1497"/>
      <c r="E46" s="360"/>
      <c r="F46" s="1013"/>
      <c r="G46" s="1013"/>
      <c r="H46" s="1013"/>
      <c r="I46" s="361"/>
      <c r="J46" s="1014"/>
      <c r="K46" s="361"/>
      <c r="L46" s="1014"/>
    </row>
    <row r="47" spans="1:13" x14ac:dyDescent="0.2">
      <c r="A47" s="1421" t="s">
        <v>2653</v>
      </c>
      <c r="B47" s="1497"/>
      <c r="C47" s="1497"/>
      <c r="D47" s="1497"/>
      <c r="E47" s="360"/>
      <c r="F47" s="1013"/>
      <c r="G47" s="1013"/>
      <c r="H47" s="1013"/>
      <c r="I47" s="361"/>
      <c r="J47" s="1014"/>
      <c r="K47" s="361"/>
      <c r="L47" s="1014"/>
    </row>
    <row r="48" spans="1:13" x14ac:dyDescent="0.2">
      <c r="A48" s="1421" t="s">
        <v>2636</v>
      </c>
      <c r="B48" s="1497"/>
      <c r="C48" s="1497"/>
      <c r="D48" s="1497"/>
      <c r="E48" s="360"/>
      <c r="F48" s="1013"/>
      <c r="G48" s="1013"/>
      <c r="H48" s="1013"/>
      <c r="I48" s="361"/>
      <c r="J48" s="1014"/>
      <c r="K48" s="361"/>
      <c r="L48" s="1014"/>
    </row>
    <row r="49" spans="1:16" x14ac:dyDescent="0.2">
      <c r="A49" s="1421" t="s">
        <v>2510</v>
      </c>
      <c r="B49" s="1497"/>
      <c r="C49" s="1497"/>
      <c r="D49" s="1497"/>
      <c r="E49" s="360"/>
      <c r="F49" s="1013"/>
      <c r="G49" s="1013"/>
      <c r="H49" s="1013"/>
      <c r="I49" s="361"/>
      <c r="J49" s="1014"/>
      <c r="K49" s="361"/>
      <c r="L49" s="1014"/>
    </row>
    <row r="50" spans="1:16" x14ac:dyDescent="0.2">
      <c r="A50" s="1421" t="s">
        <v>2654</v>
      </c>
      <c r="B50" s="1497"/>
      <c r="C50" s="1497"/>
      <c r="D50" s="1497"/>
      <c r="E50" s="360"/>
      <c r="F50" s="1013"/>
      <c r="G50" s="1013"/>
      <c r="H50" s="1013"/>
      <c r="I50" s="361"/>
      <c r="J50" s="1014"/>
      <c r="K50" s="361"/>
      <c r="L50" s="1014"/>
    </row>
    <row r="51" spans="1:16" x14ac:dyDescent="0.2">
      <c r="A51" s="1421" t="s">
        <v>2511</v>
      </c>
      <c r="B51" s="1497"/>
      <c r="C51" s="1497"/>
      <c r="D51" s="1497"/>
      <c r="E51" s="360"/>
      <c r="F51" s="1013"/>
      <c r="G51" s="1013"/>
      <c r="H51" s="1013"/>
      <c r="I51" s="361"/>
      <c r="J51" s="1014"/>
      <c r="K51" s="361"/>
      <c r="L51" s="1014"/>
    </row>
    <row r="52" spans="1:16" ht="23.25" x14ac:dyDescent="0.25">
      <c r="A52" s="1546" t="s">
        <v>2638</v>
      </c>
      <c r="B52" s="1497"/>
      <c r="C52" s="1497"/>
      <c r="D52" s="1497"/>
      <c r="E52" s="360"/>
      <c r="F52" s="1013"/>
      <c r="G52" s="1013"/>
      <c r="H52" s="1013"/>
      <c r="I52" s="361"/>
      <c r="J52" s="1014"/>
      <c r="K52" s="361"/>
      <c r="L52" s="1014"/>
      <c r="P52"/>
    </row>
    <row r="53" spans="1:16" x14ac:dyDescent="0.2">
      <c r="A53" s="1494" t="s">
        <v>2466</v>
      </c>
      <c r="B53" s="1014"/>
      <c r="C53" s="1014"/>
      <c r="D53" s="1014"/>
      <c r="E53" s="393"/>
      <c r="F53" s="1512"/>
      <c r="G53" s="1512"/>
      <c r="H53" s="1014"/>
      <c r="I53" s="394"/>
      <c r="J53" s="1014"/>
      <c r="K53" s="394"/>
      <c r="L53" s="1014"/>
    </row>
    <row r="54" spans="1:16" x14ac:dyDescent="0.2">
      <c r="A54" s="365"/>
      <c r="B54" s="365"/>
      <c r="C54" s="433"/>
      <c r="D54" s="433"/>
      <c r="E54" s="393"/>
      <c r="F54" s="393"/>
      <c r="G54" s="432"/>
      <c r="H54" s="433"/>
      <c r="I54" s="394"/>
      <c r="J54" s="433"/>
      <c r="K54" s="394"/>
      <c r="L54" s="433"/>
    </row>
    <row r="55" spans="1:16" x14ac:dyDescent="0.2">
      <c r="A55" s="88" t="s">
        <v>1878</v>
      </c>
      <c r="B55" s="205"/>
      <c r="C55" s="433"/>
      <c r="D55" s="433"/>
      <c r="E55" s="393"/>
      <c r="F55" s="393"/>
      <c r="G55" s="432"/>
      <c r="H55" s="433"/>
      <c r="I55" s="394"/>
      <c r="J55" s="433"/>
      <c r="K55" s="394"/>
      <c r="L55" s="433"/>
    </row>
    <row r="56" spans="1:16" x14ac:dyDescent="0.2">
      <c r="A56" s="1421" t="s">
        <v>2622</v>
      </c>
      <c r="B56" s="1014"/>
      <c r="C56" s="1013"/>
      <c r="D56" s="1013"/>
      <c r="E56" s="372"/>
      <c r="F56" s="1013"/>
      <c r="G56" s="1013"/>
      <c r="H56" s="1013"/>
      <c r="I56" s="361"/>
      <c r="J56" s="1014"/>
      <c r="K56" s="361"/>
      <c r="L56" s="1014"/>
    </row>
    <row r="57" spans="1:16" x14ac:dyDescent="0.2">
      <c r="A57" s="1547" t="s">
        <v>2641</v>
      </c>
      <c r="B57" s="1014"/>
      <c r="C57" s="1013"/>
      <c r="D57" s="1013"/>
      <c r="E57" s="372"/>
      <c r="F57" s="1013"/>
      <c r="G57" s="1013"/>
      <c r="H57" s="1013"/>
      <c r="I57" s="361"/>
      <c r="J57" s="1014"/>
      <c r="K57" s="361"/>
      <c r="L57" s="1014"/>
    </row>
    <row r="58" spans="1:16" x14ac:dyDescent="0.2">
      <c r="A58" s="1421" t="s">
        <v>2657</v>
      </c>
      <c r="B58" s="1014"/>
      <c r="C58" s="1013"/>
      <c r="D58" s="1013"/>
      <c r="E58" s="372"/>
      <c r="F58" s="1013"/>
      <c r="G58" s="1013"/>
      <c r="H58" s="1013"/>
      <c r="I58" s="361"/>
      <c r="J58" s="1014"/>
      <c r="K58" s="361"/>
      <c r="L58" s="1014"/>
    </row>
    <row r="59" spans="1:16" x14ac:dyDescent="0.2">
      <c r="A59" s="1421" t="s">
        <v>2626</v>
      </c>
      <c r="B59" s="1014"/>
      <c r="C59" s="1013"/>
      <c r="D59" s="1013"/>
      <c r="E59" s="372"/>
      <c r="F59" s="1013"/>
      <c r="G59" s="1013"/>
      <c r="H59" s="1013"/>
      <c r="I59" s="361"/>
      <c r="J59" s="1014"/>
      <c r="K59" s="361"/>
      <c r="L59" s="1014"/>
    </row>
    <row r="60" spans="1:16" x14ac:dyDescent="0.2">
      <c r="A60" s="1421" t="s">
        <v>2658</v>
      </c>
      <c r="B60" s="1014"/>
      <c r="C60" s="454"/>
      <c r="D60" s="454"/>
      <c r="E60" s="372"/>
      <c r="F60" s="1013"/>
      <c r="G60" s="1013"/>
      <c r="H60" s="1013"/>
      <c r="I60" s="361"/>
      <c r="J60" s="1014"/>
      <c r="K60" s="361"/>
      <c r="L60" s="1014"/>
    </row>
    <row r="61" spans="1:16" x14ac:dyDescent="0.2">
      <c r="A61" s="1539" t="s">
        <v>2607</v>
      </c>
      <c r="B61" s="1014"/>
      <c r="C61" s="1013"/>
      <c r="D61" s="1013"/>
      <c r="E61" s="372"/>
      <c r="F61" s="1013"/>
      <c r="G61" s="1013"/>
      <c r="H61" s="1013"/>
      <c r="I61" s="361"/>
      <c r="J61" s="1014"/>
      <c r="K61" s="361"/>
      <c r="L61" s="1014"/>
    </row>
    <row r="62" spans="1:16" x14ac:dyDescent="0.2">
      <c r="A62" s="1421" t="s">
        <v>2659</v>
      </c>
      <c r="B62" s="1014"/>
      <c r="C62" s="1013"/>
      <c r="D62" s="1013"/>
      <c r="E62" s="360"/>
      <c r="F62" s="1013"/>
      <c r="G62" s="1013"/>
      <c r="H62" s="1013"/>
      <c r="I62" s="361"/>
      <c r="J62" s="1014"/>
      <c r="K62" s="361"/>
      <c r="L62" s="1014"/>
    </row>
    <row r="63" spans="1:16" x14ac:dyDescent="0.2">
      <c r="A63" s="1421" t="s">
        <v>2651</v>
      </c>
      <c r="B63" s="1014"/>
      <c r="C63" s="1013"/>
      <c r="D63" s="1013"/>
      <c r="E63" s="360"/>
      <c r="F63" s="1013"/>
      <c r="G63" s="1013"/>
      <c r="H63" s="1013"/>
      <c r="I63" s="361"/>
      <c r="J63" s="1014"/>
      <c r="K63" s="361"/>
      <c r="L63" s="1014"/>
    </row>
    <row r="64" spans="1:16" x14ac:dyDescent="0.2">
      <c r="A64" s="1421" t="s">
        <v>2459</v>
      </c>
      <c r="B64" s="1014"/>
      <c r="C64" s="1013"/>
      <c r="D64" s="1013"/>
      <c r="E64" s="360"/>
      <c r="F64" s="1013"/>
      <c r="G64" s="1013"/>
      <c r="H64" s="1013"/>
      <c r="I64" s="361"/>
      <c r="J64" s="1014"/>
      <c r="K64" s="361"/>
      <c r="L64" s="1014"/>
    </row>
    <row r="65" spans="1:12" x14ac:dyDescent="0.2">
      <c r="A65" s="1421" t="s">
        <v>2460</v>
      </c>
      <c r="B65" s="1014"/>
      <c r="C65" s="1013"/>
      <c r="D65" s="1013"/>
      <c r="E65" s="372"/>
      <c r="F65" s="1013"/>
      <c r="G65" s="1013"/>
      <c r="H65" s="1013"/>
      <c r="I65" s="361"/>
      <c r="J65" s="1014"/>
      <c r="K65" s="361"/>
      <c r="L65" s="1014"/>
    </row>
    <row r="66" spans="1:12" x14ac:dyDescent="0.2">
      <c r="A66" s="1494" t="s">
        <v>2466</v>
      </c>
      <c r="B66" s="1014"/>
      <c r="C66" s="1014"/>
      <c r="D66" s="1014"/>
      <c r="E66" s="393"/>
      <c r="F66" s="1512"/>
      <c r="G66" s="1512"/>
      <c r="H66" s="1014"/>
      <c r="I66" s="394"/>
      <c r="J66" s="1014"/>
      <c r="K66" s="394"/>
      <c r="L66" s="1014"/>
    </row>
    <row r="67" spans="1:12" x14ac:dyDescent="0.2">
      <c r="A67" s="55"/>
      <c r="B67" s="365"/>
      <c r="C67" s="12"/>
      <c r="D67" s="12"/>
      <c r="E67" s="12"/>
      <c r="F67" s="12"/>
      <c r="G67" s="12"/>
      <c r="H67" s="29"/>
      <c r="I67" s="12"/>
      <c r="J67" s="16"/>
      <c r="K67" s="12"/>
      <c r="L67" s="12"/>
    </row>
    <row r="68" spans="1:12" x14ac:dyDescent="0.2">
      <c r="A68" s="511" t="s">
        <v>811</v>
      </c>
      <c r="B68" s="365"/>
      <c r="C68" s="1014"/>
      <c r="D68" s="1014"/>
      <c r="E68" s="12"/>
      <c r="F68" s="12"/>
      <c r="G68" s="12"/>
      <c r="H68" s="29"/>
      <c r="I68" s="12"/>
      <c r="J68" s="1809"/>
      <c r="K68" s="12"/>
      <c r="L68" s="1014"/>
    </row>
    <row r="69" spans="1:12" x14ac:dyDescent="0.2">
      <c r="A69" s="55"/>
      <c r="B69" s="365"/>
      <c r="C69" s="12"/>
      <c r="D69" s="12"/>
      <c r="E69" s="12"/>
      <c r="F69" s="12"/>
      <c r="G69" s="12"/>
      <c r="H69" s="29"/>
      <c r="I69" s="12"/>
      <c r="J69" s="16"/>
      <c r="K69" s="12"/>
      <c r="L69" s="12"/>
    </row>
    <row r="70" spans="1:12" x14ac:dyDescent="0.2">
      <c r="A70" s="55"/>
      <c r="B70" s="365"/>
      <c r="C70" s="12"/>
      <c r="D70" s="12"/>
      <c r="E70" s="12"/>
      <c r="F70" s="12"/>
      <c r="G70" s="12"/>
      <c r="H70" s="29"/>
      <c r="I70" s="12"/>
      <c r="J70" s="16"/>
      <c r="K70" s="12"/>
      <c r="L70" s="12"/>
    </row>
    <row r="71" spans="1:12" x14ac:dyDescent="0.2">
      <c r="A71" s="50" t="s">
        <v>2594</v>
      </c>
      <c r="B71" s="36"/>
      <c r="C71" s="12"/>
      <c r="D71" s="12"/>
      <c r="E71" s="12"/>
      <c r="F71" s="12"/>
      <c r="G71" s="12"/>
      <c r="H71" s="12"/>
      <c r="I71" s="12"/>
      <c r="J71" s="12"/>
      <c r="K71" s="12"/>
      <c r="L71" s="12"/>
    </row>
  </sheetData>
  <mergeCells count="5">
    <mergeCell ref="A2:C2"/>
    <mergeCell ref="B6:D6"/>
    <mergeCell ref="F6:H6"/>
    <mergeCell ref="A9:C9"/>
    <mergeCell ref="M20:N28"/>
  </mergeCells>
  <hyperlinks>
    <hyperlink ref="A2:C2" location="'Liste tableaux'!A1" display="Retour à la liste des tableaux" xr:uid="{244FC488-56F4-469E-9751-76A5A5CA60DD}"/>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11656-380A-4E23-A050-26A8E3194A92}">
  <sheetPr codeName="Feuil41">
    <tabColor rgb="FFFFFF00"/>
  </sheetPr>
  <dimension ref="A1:P71"/>
  <sheetViews>
    <sheetView showGridLines="0" topLeftCell="A39" workbookViewId="0">
      <selection activeCell="D38" sqref="D38"/>
    </sheetView>
  </sheetViews>
  <sheetFormatPr defaultColWidth="9.140625" defaultRowHeight="12.75" x14ac:dyDescent="0.2"/>
  <cols>
    <col min="1" max="1" width="36"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0.42578125" style="1" customWidth="1"/>
    <col min="13" max="13" width="11.85546875" style="1" customWidth="1"/>
    <col min="14" max="14" width="16.5703125" style="1" customWidth="1"/>
    <col min="15" max="247" width="9.140625" style="1"/>
    <col min="248" max="250" width="11.140625" style="1" customWidth="1"/>
    <col min="251" max="251" width="1.5703125" style="1" customWidth="1"/>
    <col min="252" max="254" width="12.42578125" style="1" customWidth="1"/>
    <col min="255" max="255" width="1.5703125" style="1" customWidth="1"/>
    <col min="256" max="256" width="11.140625" style="1" customWidth="1"/>
    <col min="257" max="257" width="1.5703125" style="1" customWidth="1"/>
    <col min="258" max="258" width="10.42578125" style="1" customWidth="1"/>
    <col min="259" max="503" width="9.140625" style="1"/>
    <col min="504" max="506" width="11.140625" style="1" customWidth="1"/>
    <col min="507" max="507" width="1.5703125" style="1" customWidth="1"/>
    <col min="508" max="510" width="12.42578125" style="1" customWidth="1"/>
    <col min="511" max="511" width="1.5703125" style="1" customWidth="1"/>
    <col min="512" max="512" width="11.140625" style="1" customWidth="1"/>
    <col min="513" max="513" width="1.5703125" style="1" customWidth="1"/>
    <col min="514" max="514" width="10.42578125" style="1" customWidth="1"/>
    <col min="515" max="759" width="9.140625" style="1"/>
    <col min="760" max="762" width="11.140625" style="1" customWidth="1"/>
    <col min="763" max="763" width="1.5703125" style="1" customWidth="1"/>
    <col min="764" max="766" width="12.42578125" style="1" customWidth="1"/>
    <col min="767" max="767" width="1.5703125" style="1" customWidth="1"/>
    <col min="768" max="768" width="11.140625" style="1" customWidth="1"/>
    <col min="769" max="769" width="1.5703125" style="1" customWidth="1"/>
    <col min="770" max="770" width="10.42578125" style="1" customWidth="1"/>
    <col min="771" max="1015" width="9.140625" style="1"/>
    <col min="1016" max="1018" width="11.140625" style="1" customWidth="1"/>
    <col min="1019" max="1019" width="1.5703125" style="1" customWidth="1"/>
    <col min="1020" max="1022" width="12.42578125" style="1" customWidth="1"/>
    <col min="1023" max="1023" width="1.5703125" style="1" customWidth="1"/>
    <col min="1024" max="1024" width="11.140625" style="1" customWidth="1"/>
    <col min="1025" max="1025" width="1.5703125" style="1" customWidth="1"/>
    <col min="1026" max="1026" width="10.42578125" style="1" customWidth="1"/>
    <col min="1027" max="1271" width="9.140625" style="1"/>
    <col min="1272" max="1274" width="11.140625" style="1" customWidth="1"/>
    <col min="1275" max="1275" width="1.5703125" style="1" customWidth="1"/>
    <col min="1276" max="1278" width="12.42578125" style="1" customWidth="1"/>
    <col min="1279" max="1279" width="1.5703125" style="1" customWidth="1"/>
    <col min="1280" max="1280" width="11.140625" style="1" customWidth="1"/>
    <col min="1281" max="1281" width="1.5703125" style="1" customWidth="1"/>
    <col min="1282" max="1282" width="10.42578125" style="1" customWidth="1"/>
    <col min="1283" max="1527" width="9.140625" style="1"/>
    <col min="1528" max="1530" width="11.140625" style="1" customWidth="1"/>
    <col min="1531" max="1531" width="1.5703125" style="1" customWidth="1"/>
    <col min="1532" max="1534" width="12.42578125" style="1" customWidth="1"/>
    <col min="1535" max="1535" width="1.5703125" style="1" customWidth="1"/>
    <col min="1536" max="1536" width="11.140625" style="1" customWidth="1"/>
    <col min="1537" max="1537" width="1.5703125" style="1" customWidth="1"/>
    <col min="1538" max="1538" width="10.42578125" style="1" customWidth="1"/>
    <col min="1539" max="1783" width="9.140625" style="1"/>
    <col min="1784" max="1786" width="11.140625" style="1" customWidth="1"/>
    <col min="1787" max="1787" width="1.5703125" style="1" customWidth="1"/>
    <col min="1788" max="1790" width="12.42578125" style="1" customWidth="1"/>
    <col min="1791" max="1791" width="1.5703125" style="1" customWidth="1"/>
    <col min="1792" max="1792" width="11.140625" style="1" customWidth="1"/>
    <col min="1793" max="1793" width="1.5703125" style="1" customWidth="1"/>
    <col min="1794" max="1794" width="10.42578125" style="1" customWidth="1"/>
    <col min="1795" max="2039" width="9.140625" style="1"/>
    <col min="2040" max="2042" width="11.140625" style="1" customWidth="1"/>
    <col min="2043" max="2043" width="1.5703125" style="1" customWidth="1"/>
    <col min="2044" max="2046" width="12.42578125" style="1" customWidth="1"/>
    <col min="2047" max="2047" width="1.5703125" style="1" customWidth="1"/>
    <col min="2048" max="2048" width="11.140625" style="1" customWidth="1"/>
    <col min="2049" max="2049" width="1.5703125" style="1" customWidth="1"/>
    <col min="2050" max="2050" width="10.42578125" style="1" customWidth="1"/>
    <col min="2051" max="2295" width="9.140625" style="1"/>
    <col min="2296" max="2298" width="11.140625" style="1" customWidth="1"/>
    <col min="2299" max="2299" width="1.5703125" style="1" customWidth="1"/>
    <col min="2300" max="2302" width="12.42578125" style="1" customWidth="1"/>
    <col min="2303" max="2303" width="1.5703125" style="1" customWidth="1"/>
    <col min="2304" max="2304" width="11.140625" style="1" customWidth="1"/>
    <col min="2305" max="2305" width="1.5703125" style="1" customWidth="1"/>
    <col min="2306" max="2306" width="10.42578125" style="1" customWidth="1"/>
    <col min="2307" max="2551" width="9.140625" style="1"/>
    <col min="2552" max="2554" width="11.140625" style="1" customWidth="1"/>
    <col min="2555" max="2555" width="1.5703125" style="1" customWidth="1"/>
    <col min="2556" max="2558" width="12.42578125" style="1" customWidth="1"/>
    <col min="2559" max="2559" width="1.5703125" style="1" customWidth="1"/>
    <col min="2560" max="2560" width="11.140625" style="1" customWidth="1"/>
    <col min="2561" max="2561" width="1.5703125" style="1" customWidth="1"/>
    <col min="2562" max="2562" width="10.42578125" style="1" customWidth="1"/>
    <col min="2563" max="2807" width="9.140625" style="1"/>
    <col min="2808" max="2810" width="11.140625" style="1" customWidth="1"/>
    <col min="2811" max="2811" width="1.5703125" style="1" customWidth="1"/>
    <col min="2812" max="2814" width="12.42578125" style="1" customWidth="1"/>
    <col min="2815" max="2815" width="1.5703125" style="1" customWidth="1"/>
    <col min="2816" max="2816" width="11.140625" style="1" customWidth="1"/>
    <col min="2817" max="2817" width="1.5703125" style="1" customWidth="1"/>
    <col min="2818" max="2818" width="10.42578125" style="1" customWidth="1"/>
    <col min="2819" max="3063" width="9.140625" style="1"/>
    <col min="3064" max="3066" width="11.140625" style="1" customWidth="1"/>
    <col min="3067" max="3067" width="1.5703125" style="1" customWidth="1"/>
    <col min="3068" max="3070" width="12.42578125" style="1" customWidth="1"/>
    <col min="3071" max="3071" width="1.5703125" style="1" customWidth="1"/>
    <col min="3072" max="3072" width="11.140625" style="1" customWidth="1"/>
    <col min="3073" max="3073" width="1.5703125" style="1" customWidth="1"/>
    <col min="3074" max="3074" width="10.42578125" style="1" customWidth="1"/>
    <col min="3075" max="3319" width="9.140625" style="1"/>
    <col min="3320" max="3322" width="11.140625" style="1" customWidth="1"/>
    <col min="3323" max="3323" width="1.5703125" style="1" customWidth="1"/>
    <col min="3324" max="3326" width="12.42578125" style="1" customWidth="1"/>
    <col min="3327" max="3327" width="1.5703125" style="1" customWidth="1"/>
    <col min="3328" max="3328" width="11.140625" style="1" customWidth="1"/>
    <col min="3329" max="3329" width="1.5703125" style="1" customWidth="1"/>
    <col min="3330" max="3330" width="10.42578125" style="1" customWidth="1"/>
    <col min="3331" max="3575" width="9.140625" style="1"/>
    <col min="3576" max="3578" width="11.140625" style="1" customWidth="1"/>
    <col min="3579" max="3579" width="1.5703125" style="1" customWidth="1"/>
    <col min="3580" max="3582" width="12.42578125" style="1" customWidth="1"/>
    <col min="3583" max="3583" width="1.5703125" style="1" customWidth="1"/>
    <col min="3584" max="3584" width="11.140625" style="1" customWidth="1"/>
    <col min="3585" max="3585" width="1.5703125" style="1" customWidth="1"/>
    <col min="3586" max="3586" width="10.42578125" style="1" customWidth="1"/>
    <col min="3587" max="3831" width="9.140625" style="1"/>
    <col min="3832" max="3834" width="11.140625" style="1" customWidth="1"/>
    <col min="3835" max="3835" width="1.5703125" style="1" customWidth="1"/>
    <col min="3836" max="3838" width="12.42578125" style="1" customWidth="1"/>
    <col min="3839" max="3839" width="1.5703125" style="1" customWidth="1"/>
    <col min="3840" max="3840" width="11.140625" style="1" customWidth="1"/>
    <col min="3841" max="3841" width="1.5703125" style="1" customWidth="1"/>
    <col min="3842" max="3842" width="10.42578125" style="1" customWidth="1"/>
    <col min="3843" max="4087" width="9.140625" style="1"/>
    <col min="4088" max="4090" width="11.140625" style="1" customWidth="1"/>
    <col min="4091" max="4091" width="1.5703125" style="1" customWidth="1"/>
    <col min="4092" max="4094" width="12.42578125" style="1" customWidth="1"/>
    <col min="4095" max="4095" width="1.5703125" style="1" customWidth="1"/>
    <col min="4096" max="4096" width="11.140625" style="1" customWidth="1"/>
    <col min="4097" max="4097" width="1.5703125" style="1" customWidth="1"/>
    <col min="4098" max="4098" width="10.42578125" style="1" customWidth="1"/>
    <col min="4099" max="4343" width="9.140625" style="1"/>
    <col min="4344" max="4346" width="11.140625" style="1" customWidth="1"/>
    <col min="4347" max="4347" width="1.5703125" style="1" customWidth="1"/>
    <col min="4348" max="4350" width="12.42578125" style="1" customWidth="1"/>
    <col min="4351" max="4351" width="1.5703125" style="1" customWidth="1"/>
    <col min="4352" max="4352" width="11.140625" style="1" customWidth="1"/>
    <col min="4353" max="4353" width="1.5703125" style="1" customWidth="1"/>
    <col min="4354" max="4354" width="10.42578125" style="1" customWidth="1"/>
    <col min="4355" max="4599" width="9.140625" style="1"/>
    <col min="4600" max="4602" width="11.140625" style="1" customWidth="1"/>
    <col min="4603" max="4603" width="1.5703125" style="1" customWidth="1"/>
    <col min="4604" max="4606" width="12.42578125" style="1" customWidth="1"/>
    <col min="4607" max="4607" width="1.5703125" style="1" customWidth="1"/>
    <col min="4608" max="4608" width="11.140625" style="1" customWidth="1"/>
    <col min="4609" max="4609" width="1.5703125" style="1" customWidth="1"/>
    <col min="4610" max="4610" width="10.42578125" style="1" customWidth="1"/>
    <col min="4611" max="4855" width="9.140625" style="1"/>
    <col min="4856" max="4858" width="11.140625" style="1" customWidth="1"/>
    <col min="4859" max="4859" width="1.5703125" style="1" customWidth="1"/>
    <col min="4860" max="4862" width="12.42578125" style="1" customWidth="1"/>
    <col min="4863" max="4863" width="1.5703125" style="1" customWidth="1"/>
    <col min="4864" max="4864" width="11.140625" style="1" customWidth="1"/>
    <col min="4865" max="4865" width="1.5703125" style="1" customWidth="1"/>
    <col min="4866" max="4866" width="10.42578125" style="1" customWidth="1"/>
    <col min="4867" max="5111" width="9.140625" style="1"/>
    <col min="5112" max="5114" width="11.140625" style="1" customWidth="1"/>
    <col min="5115" max="5115" width="1.5703125" style="1" customWidth="1"/>
    <col min="5116" max="5118" width="12.42578125" style="1" customWidth="1"/>
    <col min="5119" max="5119" width="1.5703125" style="1" customWidth="1"/>
    <col min="5120" max="5120" width="11.140625" style="1" customWidth="1"/>
    <col min="5121" max="5121" width="1.5703125" style="1" customWidth="1"/>
    <col min="5122" max="5122" width="10.42578125" style="1" customWidth="1"/>
    <col min="5123" max="5367" width="9.140625" style="1"/>
    <col min="5368" max="5370" width="11.140625" style="1" customWidth="1"/>
    <col min="5371" max="5371" width="1.5703125" style="1" customWidth="1"/>
    <col min="5372" max="5374" width="12.42578125" style="1" customWidth="1"/>
    <col min="5375" max="5375" width="1.5703125" style="1" customWidth="1"/>
    <col min="5376" max="5376" width="11.140625" style="1" customWidth="1"/>
    <col min="5377" max="5377" width="1.5703125" style="1" customWidth="1"/>
    <col min="5378" max="5378" width="10.42578125" style="1" customWidth="1"/>
    <col min="5379" max="5623" width="9.140625" style="1"/>
    <col min="5624" max="5626" width="11.140625" style="1" customWidth="1"/>
    <col min="5627" max="5627" width="1.5703125" style="1" customWidth="1"/>
    <col min="5628" max="5630" width="12.42578125" style="1" customWidth="1"/>
    <col min="5631" max="5631" width="1.5703125" style="1" customWidth="1"/>
    <col min="5632" max="5632" width="11.140625" style="1" customWidth="1"/>
    <col min="5633" max="5633" width="1.5703125" style="1" customWidth="1"/>
    <col min="5634" max="5634" width="10.42578125" style="1" customWidth="1"/>
    <col min="5635" max="5879" width="9.140625" style="1"/>
    <col min="5880" max="5882" width="11.140625" style="1" customWidth="1"/>
    <col min="5883" max="5883" width="1.5703125" style="1" customWidth="1"/>
    <col min="5884" max="5886" width="12.42578125" style="1" customWidth="1"/>
    <col min="5887" max="5887" width="1.5703125" style="1" customWidth="1"/>
    <col min="5888" max="5888" width="11.140625" style="1" customWidth="1"/>
    <col min="5889" max="5889" width="1.5703125" style="1" customWidth="1"/>
    <col min="5890" max="5890" width="10.42578125" style="1" customWidth="1"/>
    <col min="5891" max="6135" width="9.140625" style="1"/>
    <col min="6136" max="6138" width="11.140625" style="1" customWidth="1"/>
    <col min="6139" max="6139" width="1.5703125" style="1" customWidth="1"/>
    <col min="6140" max="6142" width="12.42578125" style="1" customWidth="1"/>
    <col min="6143" max="6143" width="1.5703125" style="1" customWidth="1"/>
    <col min="6144" max="6144" width="11.140625" style="1" customWidth="1"/>
    <col min="6145" max="6145" width="1.5703125" style="1" customWidth="1"/>
    <col min="6146" max="6146" width="10.42578125" style="1" customWidth="1"/>
    <col min="6147" max="6391" width="9.140625" style="1"/>
    <col min="6392" max="6394" width="11.140625" style="1" customWidth="1"/>
    <col min="6395" max="6395" width="1.5703125" style="1" customWidth="1"/>
    <col min="6396" max="6398" width="12.42578125" style="1" customWidth="1"/>
    <col min="6399" max="6399" width="1.5703125" style="1" customWidth="1"/>
    <col min="6400" max="6400" width="11.140625" style="1" customWidth="1"/>
    <col min="6401" max="6401" width="1.5703125" style="1" customWidth="1"/>
    <col min="6402" max="6402" width="10.42578125" style="1" customWidth="1"/>
    <col min="6403" max="6647" width="9.140625" style="1"/>
    <col min="6648" max="6650" width="11.140625" style="1" customWidth="1"/>
    <col min="6651" max="6651" width="1.5703125" style="1" customWidth="1"/>
    <col min="6652" max="6654" width="12.42578125" style="1" customWidth="1"/>
    <col min="6655" max="6655" width="1.5703125" style="1" customWidth="1"/>
    <col min="6656" max="6656" width="11.140625" style="1" customWidth="1"/>
    <col min="6657" max="6657" width="1.5703125" style="1" customWidth="1"/>
    <col min="6658" max="6658" width="10.42578125" style="1" customWidth="1"/>
    <col min="6659" max="6903" width="9.140625" style="1"/>
    <col min="6904" max="6906" width="11.140625" style="1" customWidth="1"/>
    <col min="6907" max="6907" width="1.5703125" style="1" customWidth="1"/>
    <col min="6908" max="6910" width="12.42578125" style="1" customWidth="1"/>
    <col min="6911" max="6911" width="1.5703125" style="1" customWidth="1"/>
    <col min="6912" max="6912" width="11.140625" style="1" customWidth="1"/>
    <col min="6913" max="6913" width="1.5703125" style="1" customWidth="1"/>
    <col min="6914" max="6914" width="10.42578125" style="1" customWidth="1"/>
    <col min="6915" max="7159" width="9.140625" style="1"/>
    <col min="7160" max="7162" width="11.140625" style="1" customWidth="1"/>
    <col min="7163" max="7163" width="1.5703125" style="1" customWidth="1"/>
    <col min="7164" max="7166" width="12.42578125" style="1" customWidth="1"/>
    <col min="7167" max="7167" width="1.5703125" style="1" customWidth="1"/>
    <col min="7168" max="7168" width="11.140625" style="1" customWidth="1"/>
    <col min="7169" max="7169" width="1.5703125" style="1" customWidth="1"/>
    <col min="7170" max="7170" width="10.42578125" style="1" customWidth="1"/>
    <col min="7171" max="7415" width="9.140625" style="1"/>
    <col min="7416" max="7418" width="11.140625" style="1" customWidth="1"/>
    <col min="7419" max="7419" width="1.5703125" style="1" customWidth="1"/>
    <col min="7420" max="7422" width="12.42578125" style="1" customWidth="1"/>
    <col min="7423" max="7423" width="1.5703125" style="1" customWidth="1"/>
    <col min="7424" max="7424" width="11.140625" style="1" customWidth="1"/>
    <col min="7425" max="7425" width="1.5703125" style="1" customWidth="1"/>
    <col min="7426" max="7426" width="10.42578125" style="1" customWidth="1"/>
    <col min="7427" max="7671" width="9.140625" style="1"/>
    <col min="7672" max="7674" width="11.140625" style="1" customWidth="1"/>
    <col min="7675" max="7675" width="1.5703125" style="1" customWidth="1"/>
    <col min="7676" max="7678" width="12.42578125" style="1" customWidth="1"/>
    <col min="7679" max="7679" width="1.5703125" style="1" customWidth="1"/>
    <col min="7680" max="7680" width="11.140625" style="1" customWidth="1"/>
    <col min="7681" max="7681" width="1.5703125" style="1" customWidth="1"/>
    <col min="7682" max="7682" width="10.42578125" style="1" customWidth="1"/>
    <col min="7683" max="7927" width="9.140625" style="1"/>
    <col min="7928" max="7930" width="11.140625" style="1" customWidth="1"/>
    <col min="7931" max="7931" width="1.5703125" style="1" customWidth="1"/>
    <col min="7932" max="7934" width="12.42578125" style="1" customWidth="1"/>
    <col min="7935" max="7935" width="1.5703125" style="1" customWidth="1"/>
    <col min="7936" max="7936" width="11.140625" style="1" customWidth="1"/>
    <col min="7937" max="7937" width="1.5703125" style="1" customWidth="1"/>
    <col min="7938" max="7938" width="10.42578125" style="1" customWidth="1"/>
    <col min="7939" max="8183" width="9.140625" style="1"/>
    <col min="8184" max="8186" width="11.140625" style="1" customWidth="1"/>
    <col min="8187" max="8187" width="1.5703125" style="1" customWidth="1"/>
    <col min="8188" max="8190" width="12.42578125" style="1" customWidth="1"/>
    <col min="8191" max="8191" width="1.5703125" style="1" customWidth="1"/>
    <col min="8192" max="8192" width="11.140625" style="1" customWidth="1"/>
    <col min="8193" max="8193" width="1.5703125" style="1" customWidth="1"/>
    <col min="8194" max="8194" width="10.42578125" style="1" customWidth="1"/>
    <col min="8195" max="8439" width="9.140625" style="1"/>
    <col min="8440" max="8442" width="11.140625" style="1" customWidth="1"/>
    <col min="8443" max="8443" width="1.5703125" style="1" customWidth="1"/>
    <col min="8444" max="8446" width="12.42578125" style="1" customWidth="1"/>
    <col min="8447" max="8447" width="1.5703125" style="1" customWidth="1"/>
    <col min="8448" max="8448" width="11.140625" style="1" customWidth="1"/>
    <col min="8449" max="8449" width="1.5703125" style="1" customWidth="1"/>
    <col min="8450" max="8450" width="10.42578125" style="1" customWidth="1"/>
    <col min="8451" max="8695" width="9.140625" style="1"/>
    <col min="8696" max="8698" width="11.140625" style="1" customWidth="1"/>
    <col min="8699" max="8699" width="1.5703125" style="1" customWidth="1"/>
    <col min="8700" max="8702" width="12.42578125" style="1" customWidth="1"/>
    <col min="8703" max="8703" width="1.5703125" style="1" customWidth="1"/>
    <col min="8704" max="8704" width="11.140625" style="1" customWidth="1"/>
    <col min="8705" max="8705" width="1.5703125" style="1" customWidth="1"/>
    <col min="8706" max="8706" width="10.42578125" style="1" customWidth="1"/>
    <col min="8707" max="8951" width="9.140625" style="1"/>
    <col min="8952" max="8954" width="11.140625" style="1" customWidth="1"/>
    <col min="8955" max="8955" width="1.5703125" style="1" customWidth="1"/>
    <col min="8956" max="8958" width="12.42578125" style="1" customWidth="1"/>
    <col min="8959" max="8959" width="1.5703125" style="1" customWidth="1"/>
    <col min="8960" max="8960" width="11.140625" style="1" customWidth="1"/>
    <col min="8961" max="8961" width="1.5703125" style="1" customWidth="1"/>
    <col min="8962" max="8962" width="10.42578125" style="1" customWidth="1"/>
    <col min="8963" max="9207" width="9.140625" style="1"/>
    <col min="9208" max="9210" width="11.140625" style="1" customWidth="1"/>
    <col min="9211" max="9211" width="1.5703125" style="1" customWidth="1"/>
    <col min="9212" max="9214" width="12.42578125" style="1" customWidth="1"/>
    <col min="9215" max="9215" width="1.5703125" style="1" customWidth="1"/>
    <col min="9216" max="9216" width="11.140625" style="1" customWidth="1"/>
    <col min="9217" max="9217" width="1.5703125" style="1" customWidth="1"/>
    <col min="9218" max="9218" width="10.42578125" style="1" customWidth="1"/>
    <col min="9219" max="9463" width="9.140625" style="1"/>
    <col min="9464" max="9466" width="11.140625" style="1" customWidth="1"/>
    <col min="9467" max="9467" width="1.5703125" style="1" customWidth="1"/>
    <col min="9468" max="9470" width="12.42578125" style="1" customWidth="1"/>
    <col min="9471" max="9471" width="1.5703125" style="1" customWidth="1"/>
    <col min="9472" max="9472" width="11.140625" style="1" customWidth="1"/>
    <col min="9473" max="9473" width="1.5703125" style="1" customWidth="1"/>
    <col min="9474" max="9474" width="10.42578125" style="1" customWidth="1"/>
    <col min="9475" max="9719" width="9.140625" style="1"/>
    <col min="9720" max="9722" width="11.140625" style="1" customWidth="1"/>
    <col min="9723" max="9723" width="1.5703125" style="1" customWidth="1"/>
    <col min="9724" max="9726" width="12.42578125" style="1" customWidth="1"/>
    <col min="9727" max="9727" width="1.5703125" style="1" customWidth="1"/>
    <col min="9728" max="9728" width="11.140625" style="1" customWidth="1"/>
    <col min="9729" max="9729" width="1.5703125" style="1" customWidth="1"/>
    <col min="9730" max="9730" width="10.42578125" style="1" customWidth="1"/>
    <col min="9731" max="9975" width="9.140625" style="1"/>
    <col min="9976" max="9978" width="11.140625" style="1" customWidth="1"/>
    <col min="9979" max="9979" width="1.5703125" style="1" customWidth="1"/>
    <col min="9980" max="9982" width="12.42578125" style="1" customWidth="1"/>
    <col min="9983" max="9983" width="1.5703125" style="1" customWidth="1"/>
    <col min="9984" max="9984" width="11.140625" style="1" customWidth="1"/>
    <col min="9985" max="9985" width="1.5703125" style="1" customWidth="1"/>
    <col min="9986" max="9986" width="10.42578125" style="1" customWidth="1"/>
    <col min="9987" max="10231" width="9.140625" style="1"/>
    <col min="10232" max="10234" width="11.140625" style="1" customWidth="1"/>
    <col min="10235" max="10235" width="1.5703125" style="1" customWidth="1"/>
    <col min="10236" max="10238" width="12.42578125" style="1" customWidth="1"/>
    <col min="10239" max="10239" width="1.5703125" style="1" customWidth="1"/>
    <col min="10240" max="10240" width="11.140625" style="1" customWidth="1"/>
    <col min="10241" max="10241" width="1.5703125" style="1" customWidth="1"/>
    <col min="10242" max="10242" width="10.42578125" style="1" customWidth="1"/>
    <col min="10243" max="10487" width="9.140625" style="1"/>
    <col min="10488" max="10490" width="11.140625" style="1" customWidth="1"/>
    <col min="10491" max="10491" width="1.5703125" style="1" customWidth="1"/>
    <col min="10492" max="10494" width="12.42578125" style="1" customWidth="1"/>
    <col min="10495" max="10495" width="1.5703125" style="1" customWidth="1"/>
    <col min="10496" max="10496" width="11.140625" style="1" customWidth="1"/>
    <col min="10497" max="10497" width="1.5703125" style="1" customWidth="1"/>
    <col min="10498" max="10498" width="10.42578125" style="1" customWidth="1"/>
    <col min="10499" max="10743" width="9.140625" style="1"/>
    <col min="10744" max="10746" width="11.140625" style="1" customWidth="1"/>
    <col min="10747" max="10747" width="1.5703125" style="1" customWidth="1"/>
    <col min="10748" max="10750" width="12.42578125" style="1" customWidth="1"/>
    <col min="10751" max="10751" width="1.5703125" style="1" customWidth="1"/>
    <col min="10752" max="10752" width="11.140625" style="1" customWidth="1"/>
    <col min="10753" max="10753" width="1.5703125" style="1" customWidth="1"/>
    <col min="10754" max="10754" width="10.42578125" style="1" customWidth="1"/>
    <col min="10755" max="10999" width="9.140625" style="1"/>
    <col min="11000" max="11002" width="11.140625" style="1" customWidth="1"/>
    <col min="11003" max="11003" width="1.5703125" style="1" customWidth="1"/>
    <col min="11004" max="11006" width="12.42578125" style="1" customWidth="1"/>
    <col min="11007" max="11007" width="1.5703125" style="1" customWidth="1"/>
    <col min="11008" max="11008" width="11.140625" style="1" customWidth="1"/>
    <col min="11009" max="11009" width="1.5703125" style="1" customWidth="1"/>
    <col min="11010" max="11010" width="10.42578125" style="1" customWidth="1"/>
    <col min="11011" max="11255" width="9.140625" style="1"/>
    <col min="11256" max="11258" width="11.140625" style="1" customWidth="1"/>
    <col min="11259" max="11259" width="1.5703125" style="1" customWidth="1"/>
    <col min="11260" max="11262" width="12.42578125" style="1" customWidth="1"/>
    <col min="11263" max="11263" width="1.5703125" style="1" customWidth="1"/>
    <col min="11264" max="11264" width="11.140625" style="1" customWidth="1"/>
    <col min="11265" max="11265" width="1.5703125" style="1" customWidth="1"/>
    <col min="11266" max="11266" width="10.42578125" style="1" customWidth="1"/>
    <col min="11267" max="11511" width="9.140625" style="1"/>
    <col min="11512" max="11514" width="11.140625" style="1" customWidth="1"/>
    <col min="11515" max="11515" width="1.5703125" style="1" customWidth="1"/>
    <col min="11516" max="11518" width="12.42578125" style="1" customWidth="1"/>
    <col min="11519" max="11519" width="1.5703125" style="1" customWidth="1"/>
    <col min="11520" max="11520" width="11.140625" style="1" customWidth="1"/>
    <col min="11521" max="11521" width="1.5703125" style="1" customWidth="1"/>
    <col min="11522" max="11522" width="10.42578125" style="1" customWidth="1"/>
    <col min="11523" max="11767" width="9.140625" style="1"/>
    <col min="11768" max="11770" width="11.140625" style="1" customWidth="1"/>
    <col min="11771" max="11771" width="1.5703125" style="1" customWidth="1"/>
    <col min="11772" max="11774" width="12.42578125" style="1" customWidth="1"/>
    <col min="11775" max="11775" width="1.5703125" style="1" customWidth="1"/>
    <col min="11776" max="11776" width="11.140625" style="1" customWidth="1"/>
    <col min="11777" max="11777" width="1.5703125" style="1" customWidth="1"/>
    <col min="11778" max="11778" width="10.42578125" style="1" customWidth="1"/>
    <col min="11779" max="12023" width="9.140625" style="1"/>
    <col min="12024" max="12026" width="11.140625" style="1" customWidth="1"/>
    <col min="12027" max="12027" width="1.5703125" style="1" customWidth="1"/>
    <col min="12028" max="12030" width="12.42578125" style="1" customWidth="1"/>
    <col min="12031" max="12031" width="1.5703125" style="1" customWidth="1"/>
    <col min="12032" max="12032" width="11.140625" style="1" customWidth="1"/>
    <col min="12033" max="12033" width="1.5703125" style="1" customWidth="1"/>
    <col min="12034" max="12034" width="10.42578125" style="1" customWidth="1"/>
    <col min="12035" max="12279" width="9.140625" style="1"/>
    <col min="12280" max="12282" width="11.140625" style="1" customWidth="1"/>
    <col min="12283" max="12283" width="1.5703125" style="1" customWidth="1"/>
    <col min="12284" max="12286" width="12.42578125" style="1" customWidth="1"/>
    <col min="12287" max="12287" width="1.5703125" style="1" customWidth="1"/>
    <col min="12288" max="12288" width="11.140625" style="1" customWidth="1"/>
    <col min="12289" max="12289" width="1.5703125" style="1" customWidth="1"/>
    <col min="12290" max="12290" width="10.42578125" style="1" customWidth="1"/>
    <col min="12291" max="12535" width="9.140625" style="1"/>
    <col min="12536" max="12538" width="11.140625" style="1" customWidth="1"/>
    <col min="12539" max="12539" width="1.5703125" style="1" customWidth="1"/>
    <col min="12540" max="12542" width="12.42578125" style="1" customWidth="1"/>
    <col min="12543" max="12543" width="1.5703125" style="1" customWidth="1"/>
    <col min="12544" max="12544" width="11.140625" style="1" customWidth="1"/>
    <col min="12545" max="12545" width="1.5703125" style="1" customWidth="1"/>
    <col min="12546" max="12546" width="10.42578125" style="1" customWidth="1"/>
    <col min="12547" max="12791" width="9.140625" style="1"/>
    <col min="12792" max="12794" width="11.140625" style="1" customWidth="1"/>
    <col min="12795" max="12795" width="1.5703125" style="1" customWidth="1"/>
    <col min="12796" max="12798" width="12.42578125" style="1" customWidth="1"/>
    <col min="12799" max="12799" width="1.5703125" style="1" customWidth="1"/>
    <col min="12800" max="12800" width="11.140625" style="1" customWidth="1"/>
    <col min="12801" max="12801" width="1.5703125" style="1" customWidth="1"/>
    <col min="12802" max="12802" width="10.42578125" style="1" customWidth="1"/>
    <col min="12803" max="13047" width="9.140625" style="1"/>
    <col min="13048" max="13050" width="11.140625" style="1" customWidth="1"/>
    <col min="13051" max="13051" width="1.5703125" style="1" customWidth="1"/>
    <col min="13052" max="13054" width="12.42578125" style="1" customWidth="1"/>
    <col min="13055" max="13055" width="1.5703125" style="1" customWidth="1"/>
    <col min="13056" max="13056" width="11.140625" style="1" customWidth="1"/>
    <col min="13057" max="13057" width="1.5703125" style="1" customWidth="1"/>
    <col min="13058" max="13058" width="10.42578125" style="1" customWidth="1"/>
    <col min="13059" max="13303" width="9.140625" style="1"/>
    <col min="13304" max="13306" width="11.140625" style="1" customWidth="1"/>
    <col min="13307" max="13307" width="1.5703125" style="1" customWidth="1"/>
    <col min="13308" max="13310" width="12.42578125" style="1" customWidth="1"/>
    <col min="13311" max="13311" width="1.5703125" style="1" customWidth="1"/>
    <col min="13312" max="13312" width="11.140625" style="1" customWidth="1"/>
    <col min="13313" max="13313" width="1.5703125" style="1" customWidth="1"/>
    <col min="13314" max="13314" width="10.42578125" style="1" customWidth="1"/>
    <col min="13315" max="13559" width="9.140625" style="1"/>
    <col min="13560" max="13562" width="11.140625" style="1" customWidth="1"/>
    <col min="13563" max="13563" width="1.5703125" style="1" customWidth="1"/>
    <col min="13564" max="13566" width="12.42578125" style="1" customWidth="1"/>
    <col min="13567" max="13567" width="1.5703125" style="1" customWidth="1"/>
    <col min="13568" max="13568" width="11.140625" style="1" customWidth="1"/>
    <col min="13569" max="13569" width="1.5703125" style="1" customWidth="1"/>
    <col min="13570" max="13570" width="10.42578125" style="1" customWidth="1"/>
    <col min="13571" max="13815" width="9.140625" style="1"/>
    <col min="13816" max="13818" width="11.140625" style="1" customWidth="1"/>
    <col min="13819" max="13819" width="1.5703125" style="1" customWidth="1"/>
    <col min="13820" max="13822" width="12.42578125" style="1" customWidth="1"/>
    <col min="13823" max="13823" width="1.5703125" style="1" customWidth="1"/>
    <col min="13824" max="13824" width="11.140625" style="1" customWidth="1"/>
    <col min="13825" max="13825" width="1.5703125" style="1" customWidth="1"/>
    <col min="13826" max="13826" width="10.42578125" style="1" customWidth="1"/>
    <col min="13827" max="14071" width="9.140625" style="1"/>
    <col min="14072" max="14074" width="11.140625" style="1" customWidth="1"/>
    <col min="14075" max="14075" width="1.5703125" style="1" customWidth="1"/>
    <col min="14076" max="14078" width="12.42578125" style="1" customWidth="1"/>
    <col min="14079" max="14079" width="1.5703125" style="1" customWidth="1"/>
    <col min="14080" max="14080" width="11.140625" style="1" customWidth="1"/>
    <col min="14081" max="14081" width="1.5703125" style="1" customWidth="1"/>
    <col min="14082" max="14082" width="10.42578125" style="1" customWidth="1"/>
    <col min="14083" max="14327" width="9.140625" style="1"/>
    <col min="14328" max="14330" width="11.140625" style="1" customWidth="1"/>
    <col min="14331" max="14331" width="1.5703125" style="1" customWidth="1"/>
    <col min="14332" max="14334" width="12.42578125" style="1" customWidth="1"/>
    <col min="14335" max="14335" width="1.5703125" style="1" customWidth="1"/>
    <col min="14336" max="14336" width="11.140625" style="1" customWidth="1"/>
    <col min="14337" max="14337" width="1.5703125" style="1" customWidth="1"/>
    <col min="14338" max="14338" width="10.42578125" style="1" customWidth="1"/>
    <col min="14339" max="14583" width="9.140625" style="1"/>
    <col min="14584" max="14586" width="11.140625" style="1" customWidth="1"/>
    <col min="14587" max="14587" width="1.5703125" style="1" customWidth="1"/>
    <col min="14588" max="14590" width="12.42578125" style="1" customWidth="1"/>
    <col min="14591" max="14591" width="1.5703125" style="1" customWidth="1"/>
    <col min="14592" max="14592" width="11.140625" style="1" customWidth="1"/>
    <col min="14593" max="14593" width="1.5703125" style="1" customWidth="1"/>
    <col min="14594" max="14594" width="10.42578125" style="1" customWidth="1"/>
    <col min="14595" max="14839" width="9.140625" style="1"/>
    <col min="14840" max="14842" width="11.140625" style="1" customWidth="1"/>
    <col min="14843" max="14843" width="1.5703125" style="1" customWidth="1"/>
    <col min="14844" max="14846" width="12.42578125" style="1" customWidth="1"/>
    <col min="14847" max="14847" width="1.5703125" style="1" customWidth="1"/>
    <col min="14848" max="14848" width="11.140625" style="1" customWidth="1"/>
    <col min="14849" max="14849" width="1.5703125" style="1" customWidth="1"/>
    <col min="14850" max="14850" width="10.42578125" style="1" customWidth="1"/>
    <col min="14851" max="15095" width="9.140625" style="1"/>
    <col min="15096" max="15098" width="11.140625" style="1" customWidth="1"/>
    <col min="15099" max="15099" width="1.5703125" style="1" customWidth="1"/>
    <col min="15100" max="15102" width="12.42578125" style="1" customWidth="1"/>
    <col min="15103" max="15103" width="1.5703125" style="1" customWidth="1"/>
    <col min="15104" max="15104" width="11.140625" style="1" customWidth="1"/>
    <col min="15105" max="15105" width="1.5703125" style="1" customWidth="1"/>
    <col min="15106" max="15106" width="10.42578125" style="1" customWidth="1"/>
    <col min="15107" max="15351" width="9.140625" style="1"/>
    <col min="15352" max="15354" width="11.140625" style="1" customWidth="1"/>
    <col min="15355" max="15355" width="1.5703125" style="1" customWidth="1"/>
    <col min="15356" max="15358" width="12.42578125" style="1" customWidth="1"/>
    <col min="15359" max="15359" width="1.5703125" style="1" customWidth="1"/>
    <col min="15360" max="15360" width="11.140625" style="1" customWidth="1"/>
    <col min="15361" max="15361" width="1.5703125" style="1" customWidth="1"/>
    <col min="15362" max="15362" width="10.42578125" style="1" customWidth="1"/>
    <col min="15363" max="15607" width="9.140625" style="1"/>
    <col min="15608" max="15610" width="11.140625" style="1" customWidth="1"/>
    <col min="15611" max="15611" width="1.5703125" style="1" customWidth="1"/>
    <col min="15612" max="15614" width="12.42578125" style="1" customWidth="1"/>
    <col min="15615" max="15615" width="1.5703125" style="1" customWidth="1"/>
    <col min="15616" max="15616" width="11.140625" style="1" customWidth="1"/>
    <col min="15617" max="15617" width="1.5703125" style="1" customWidth="1"/>
    <col min="15618" max="15618" width="10.42578125" style="1" customWidth="1"/>
    <col min="15619" max="15863" width="9.140625" style="1"/>
    <col min="15864" max="15866" width="11.140625" style="1" customWidth="1"/>
    <col min="15867" max="15867" width="1.5703125" style="1" customWidth="1"/>
    <col min="15868" max="15870" width="12.42578125" style="1" customWidth="1"/>
    <col min="15871" max="15871" width="1.5703125" style="1" customWidth="1"/>
    <col min="15872" max="15872" width="11.140625" style="1" customWidth="1"/>
    <col min="15873" max="15873" width="1.5703125" style="1" customWidth="1"/>
    <col min="15874" max="15874" width="10.42578125" style="1" customWidth="1"/>
    <col min="15875" max="16119" width="9.140625" style="1"/>
    <col min="16120" max="16122" width="11.140625" style="1" customWidth="1"/>
    <col min="16123" max="16123" width="1.5703125" style="1" customWidth="1"/>
    <col min="16124" max="16126" width="12.42578125" style="1" customWidth="1"/>
    <col min="16127" max="16127" width="1.5703125" style="1" customWidth="1"/>
    <col min="16128" max="16128" width="11.140625" style="1" customWidth="1"/>
    <col min="16129" max="16129" width="1.5703125" style="1" customWidth="1"/>
    <col min="16130" max="16130" width="10.42578125" style="1" customWidth="1"/>
    <col min="16131" max="16384" width="9.140625" style="1"/>
  </cols>
  <sheetData>
    <row r="1" spans="1:14" ht="15.75" x14ac:dyDescent="0.25">
      <c r="A1" s="216" t="s">
        <v>2660</v>
      </c>
      <c r="B1" s="32"/>
      <c r="C1" s="32"/>
      <c r="D1" s="205"/>
      <c r="E1" s="205"/>
      <c r="F1" s="205"/>
      <c r="G1" s="205"/>
      <c r="H1" s="12"/>
      <c r="I1" s="12"/>
      <c r="J1" s="12"/>
      <c r="K1" s="12"/>
      <c r="L1" s="203">
        <v>9</v>
      </c>
    </row>
    <row r="2" spans="1:14" ht="15.75" x14ac:dyDescent="0.25">
      <c r="A2" s="1958" t="s">
        <v>145</v>
      </c>
      <c r="B2" s="1959"/>
      <c r="C2" s="1960"/>
      <c r="D2" s="112"/>
      <c r="E2" s="205"/>
      <c r="F2" s="205"/>
      <c r="G2" s="205"/>
      <c r="H2" s="12"/>
      <c r="I2" s="12"/>
      <c r="J2" s="12"/>
      <c r="K2" s="12"/>
      <c r="L2" s="12"/>
    </row>
    <row r="3" spans="1:14" ht="15.75" x14ac:dyDescent="0.25">
      <c r="A3" s="329" t="s">
        <v>2661</v>
      </c>
      <c r="B3" s="329"/>
      <c r="C3" s="216"/>
      <c r="D3" s="88"/>
      <c r="E3" s="88"/>
      <c r="F3" s="88"/>
      <c r="G3" s="88"/>
      <c r="H3" s="82"/>
      <c r="I3" s="82"/>
      <c r="J3" s="82"/>
      <c r="K3" s="82"/>
      <c r="L3" s="82"/>
      <c r="M3" s="82"/>
      <c r="N3" s="82"/>
    </row>
    <row r="4" spans="1:14" ht="15" customHeight="1" x14ac:dyDescent="0.25">
      <c r="A4" s="181" t="s">
        <v>2439</v>
      </c>
      <c r="B4" s="329"/>
      <c r="C4" s="216"/>
      <c r="D4" s="88"/>
      <c r="E4" s="88"/>
      <c r="F4" s="88"/>
      <c r="G4" s="88"/>
      <c r="H4" s="82"/>
      <c r="I4" s="82"/>
      <c r="J4" s="82"/>
      <c r="K4" s="82"/>
      <c r="L4" s="82"/>
      <c r="M4" s="82"/>
      <c r="N4" s="82"/>
    </row>
    <row r="5" spans="1:14" ht="12.75" customHeight="1" x14ac:dyDescent="0.25">
      <c r="A5" s="32"/>
      <c r="B5" s="32"/>
      <c r="C5" s="32"/>
      <c r="D5" s="205"/>
      <c r="E5" s="205"/>
      <c r="F5" s="205"/>
      <c r="G5" s="205"/>
      <c r="H5" s="12"/>
      <c r="I5" s="12"/>
      <c r="J5" s="12"/>
      <c r="K5" s="12"/>
      <c r="L5" s="12"/>
    </row>
    <row r="6" spans="1:14" ht="11.85" customHeight="1" x14ac:dyDescent="0.2">
      <c r="A6" s="330"/>
      <c r="B6" s="2049" t="s">
        <v>2440</v>
      </c>
      <c r="C6" s="1855"/>
      <c r="D6" s="1856"/>
      <c r="E6" s="497"/>
      <c r="F6" s="2059" t="s">
        <v>2441</v>
      </c>
      <c r="G6" s="1855"/>
      <c r="H6" s="1856"/>
      <c r="I6" s="495"/>
      <c r="J6" s="82"/>
      <c r="K6" s="495"/>
      <c r="L6" s="495"/>
    </row>
    <row r="7" spans="1:14" ht="51" customHeight="1" x14ac:dyDescent="0.2">
      <c r="A7" s="1387" t="s">
        <v>2442</v>
      </c>
      <c r="B7" s="332" t="s">
        <v>2443</v>
      </c>
      <c r="C7" s="332" t="s">
        <v>2444</v>
      </c>
      <c r="D7" s="332" t="s">
        <v>2445</v>
      </c>
      <c r="E7" s="492"/>
      <c r="F7" s="332" t="s">
        <v>2446</v>
      </c>
      <c r="G7" s="332" t="s">
        <v>2447</v>
      </c>
      <c r="H7" s="496" t="s">
        <v>2448</v>
      </c>
      <c r="I7" s="123"/>
      <c r="J7" s="1387" t="s">
        <v>2449</v>
      </c>
      <c r="K7" s="123"/>
      <c r="L7" s="1387" t="s">
        <v>2450</v>
      </c>
    </row>
    <row r="8" spans="1:14" x14ac:dyDescent="0.2">
      <c r="A8" s="229" t="s">
        <v>299</v>
      </c>
      <c r="B8" s="229"/>
      <c r="C8" s="229"/>
      <c r="D8" s="229" t="s">
        <v>300</v>
      </c>
      <c r="E8" s="229"/>
      <c r="F8" s="229" t="s">
        <v>301</v>
      </c>
      <c r="G8" s="229" t="s">
        <v>465</v>
      </c>
      <c r="H8" s="229" t="s">
        <v>466</v>
      </c>
      <c r="I8" s="229"/>
      <c r="J8" s="229" t="s">
        <v>2451</v>
      </c>
      <c r="K8" s="229"/>
      <c r="L8" s="229" t="s">
        <v>2452</v>
      </c>
    </row>
    <row r="9" spans="1:14" x14ac:dyDescent="0.2">
      <c r="A9" s="2055" t="s">
        <v>1874</v>
      </c>
      <c r="B9" s="2084"/>
      <c r="C9" s="2084"/>
      <c r="D9" s="206"/>
      <c r="E9" s="206"/>
      <c r="F9" s="206"/>
      <c r="G9" s="206"/>
      <c r="H9" s="206"/>
      <c r="I9" s="206"/>
      <c r="J9" s="206"/>
      <c r="K9" s="206"/>
      <c r="L9" s="206"/>
    </row>
    <row r="10" spans="1:14" x14ac:dyDescent="0.2">
      <c r="A10" s="1421" t="s">
        <v>2622</v>
      </c>
      <c r="B10" s="1498"/>
      <c r="C10" s="1013"/>
      <c r="D10" s="1013"/>
      <c r="E10" s="372"/>
      <c r="F10" s="1013"/>
      <c r="G10" s="1013"/>
      <c r="H10" s="1013"/>
      <c r="I10" s="361"/>
      <c r="J10" s="1014"/>
      <c r="K10" s="361"/>
      <c r="L10" s="1014"/>
    </row>
    <row r="11" spans="1:14" x14ac:dyDescent="0.2">
      <c r="A11" s="1547" t="s">
        <v>2641</v>
      </c>
      <c r="B11" s="1498"/>
      <c r="C11" s="1013"/>
      <c r="D11" s="1013"/>
      <c r="E11" s="372"/>
      <c r="F11" s="1013"/>
      <c r="G11" s="1013"/>
      <c r="H11" s="1013"/>
      <c r="I11" s="361"/>
      <c r="J11" s="1014"/>
      <c r="K11" s="361"/>
      <c r="L11" s="1014"/>
    </row>
    <row r="12" spans="1:14" x14ac:dyDescent="0.2">
      <c r="A12" s="1421" t="s">
        <v>2657</v>
      </c>
      <c r="B12" s="1498"/>
      <c r="C12" s="1013"/>
      <c r="D12" s="1013"/>
      <c r="E12" s="372"/>
      <c r="F12" s="1013"/>
      <c r="G12" s="1013"/>
      <c r="H12" s="1013"/>
      <c r="I12" s="361"/>
      <c r="J12" s="1014"/>
      <c r="K12" s="361"/>
      <c r="L12" s="1014"/>
    </row>
    <row r="13" spans="1:14" x14ac:dyDescent="0.2">
      <c r="A13" s="1421" t="s">
        <v>2626</v>
      </c>
      <c r="B13" s="1498"/>
      <c r="C13" s="454"/>
      <c r="D13" s="454"/>
      <c r="E13" s="372"/>
      <c r="F13" s="1013"/>
      <c r="G13" s="1013"/>
      <c r="H13" s="1013"/>
      <c r="I13" s="361"/>
      <c r="J13" s="1014"/>
      <c r="K13" s="361"/>
      <c r="L13" s="1014"/>
    </row>
    <row r="14" spans="1:14" x14ac:dyDescent="0.2">
      <c r="A14" s="1421" t="s">
        <v>2658</v>
      </c>
      <c r="B14" s="1498"/>
      <c r="C14" s="454"/>
      <c r="D14" s="454"/>
      <c r="E14" s="372"/>
      <c r="F14" s="1013"/>
      <c r="G14" s="1013"/>
      <c r="H14" s="1013"/>
      <c r="I14" s="361"/>
      <c r="J14" s="1014"/>
      <c r="K14" s="361"/>
      <c r="L14" s="1014"/>
    </row>
    <row r="15" spans="1:14" x14ac:dyDescent="0.2">
      <c r="A15" s="1539" t="s">
        <v>2607</v>
      </c>
      <c r="B15" s="1498"/>
      <c r="C15" s="1013"/>
      <c r="D15" s="1013"/>
      <c r="E15" s="372"/>
      <c r="F15" s="1013"/>
      <c r="G15" s="1013"/>
      <c r="H15" s="1013"/>
      <c r="I15" s="361"/>
      <c r="J15" s="1014"/>
      <c r="K15" s="361"/>
      <c r="L15" s="1014"/>
    </row>
    <row r="16" spans="1:14" x14ac:dyDescent="0.2">
      <c r="A16" s="1421" t="s">
        <v>2659</v>
      </c>
      <c r="B16" s="1498"/>
      <c r="C16" s="1013"/>
      <c r="D16" s="1013"/>
      <c r="E16" s="360"/>
      <c r="F16" s="1013"/>
      <c r="G16" s="1013"/>
      <c r="H16" s="1013"/>
      <c r="I16" s="361"/>
      <c r="J16" s="1014"/>
      <c r="K16" s="361"/>
      <c r="L16" s="1014"/>
    </row>
    <row r="17" spans="1:16" x14ac:dyDescent="0.2">
      <c r="A17" s="1421" t="s">
        <v>2651</v>
      </c>
      <c r="B17" s="1498"/>
      <c r="C17" s="1498"/>
      <c r="D17" s="1498"/>
      <c r="E17" s="360"/>
      <c r="F17" s="1498"/>
      <c r="G17" s="1498"/>
      <c r="H17" s="1498"/>
      <c r="I17" s="361"/>
      <c r="J17" s="1498"/>
      <c r="K17" s="361"/>
      <c r="L17" s="1498"/>
    </row>
    <row r="18" spans="1:16" x14ac:dyDescent="0.2">
      <c r="A18" s="1421" t="s">
        <v>2459</v>
      </c>
      <c r="B18" s="1498"/>
      <c r="C18" s="1013"/>
      <c r="D18" s="1013"/>
      <c r="E18" s="360"/>
      <c r="F18" s="1013"/>
      <c r="G18" s="1013"/>
      <c r="H18" s="1013"/>
      <c r="I18" s="361"/>
      <c r="J18" s="1014"/>
      <c r="K18" s="361"/>
      <c r="L18" s="1014"/>
    </row>
    <row r="19" spans="1:16" x14ac:dyDescent="0.2">
      <c r="A19" s="1421" t="s">
        <v>2460</v>
      </c>
      <c r="B19" s="1498"/>
      <c r="C19" s="1013"/>
      <c r="D19" s="1013"/>
      <c r="E19" s="372"/>
      <c r="F19" s="1013"/>
      <c r="G19" s="1013"/>
      <c r="H19" s="1013"/>
      <c r="I19" s="361"/>
      <c r="J19" s="1014"/>
      <c r="K19" s="361"/>
      <c r="L19" s="1014"/>
    </row>
    <row r="20" spans="1:16" ht="12" customHeight="1" x14ac:dyDescent="0.2">
      <c r="A20" s="1421" t="s">
        <v>2508</v>
      </c>
      <c r="B20" s="1498"/>
      <c r="C20" s="1013"/>
      <c r="D20" s="1013"/>
      <c r="E20" s="360"/>
      <c r="F20" s="1013"/>
      <c r="G20" s="1013"/>
      <c r="H20" s="1013"/>
      <c r="I20" s="361"/>
      <c r="J20" s="1014"/>
      <c r="K20" s="361"/>
      <c r="L20" s="1014"/>
      <c r="M20" s="2082"/>
      <c r="N20" s="2083"/>
    </row>
    <row r="21" spans="1:16" ht="12" customHeight="1" x14ac:dyDescent="0.2">
      <c r="A21" s="1536" t="s">
        <v>2633</v>
      </c>
      <c r="B21" s="1498"/>
      <c r="C21" s="1013"/>
      <c r="D21" s="1013"/>
      <c r="E21" s="360"/>
      <c r="F21" s="1013"/>
      <c r="G21" s="1013"/>
      <c r="H21" s="1013"/>
      <c r="I21" s="361"/>
      <c r="J21" s="1014"/>
      <c r="K21" s="361"/>
      <c r="L21" s="1014"/>
      <c r="M21" s="2082"/>
      <c r="N21" s="2083"/>
    </row>
    <row r="22" spans="1:16" ht="12" customHeight="1" x14ac:dyDescent="0.2">
      <c r="A22" s="1421" t="s">
        <v>2652</v>
      </c>
      <c r="B22" s="1498"/>
      <c r="C22" s="1013"/>
      <c r="D22" s="1013"/>
      <c r="E22" s="360"/>
      <c r="F22" s="1013"/>
      <c r="G22" s="1013"/>
      <c r="H22" s="1013"/>
      <c r="I22" s="361"/>
      <c r="J22" s="1014"/>
      <c r="K22" s="361"/>
      <c r="L22" s="1014"/>
      <c r="M22" s="2082"/>
      <c r="N22" s="2083"/>
    </row>
    <row r="23" spans="1:16" ht="12" customHeight="1" x14ac:dyDescent="0.2">
      <c r="A23" s="1421" t="s">
        <v>2509</v>
      </c>
      <c r="B23" s="1498"/>
      <c r="C23" s="1013"/>
      <c r="D23" s="1013"/>
      <c r="E23" s="360"/>
      <c r="F23" s="1013"/>
      <c r="G23" s="1013"/>
      <c r="H23" s="1013"/>
      <c r="I23" s="361"/>
      <c r="J23" s="1014"/>
      <c r="K23" s="361"/>
      <c r="L23" s="1014"/>
      <c r="M23" s="2082"/>
      <c r="N23" s="2083"/>
    </row>
    <row r="24" spans="1:16" ht="12" customHeight="1" x14ac:dyDescent="0.2">
      <c r="A24" s="1421" t="s">
        <v>2653</v>
      </c>
      <c r="B24" s="1498"/>
      <c r="C24" s="1013"/>
      <c r="D24" s="1013"/>
      <c r="E24" s="360"/>
      <c r="F24" s="1013"/>
      <c r="G24" s="1013"/>
      <c r="H24" s="1013"/>
      <c r="I24" s="361"/>
      <c r="J24" s="1014"/>
      <c r="K24" s="361"/>
      <c r="L24" s="1014"/>
      <c r="M24" s="2082"/>
      <c r="N24" s="2083"/>
    </row>
    <row r="25" spans="1:16" ht="12" customHeight="1" x14ac:dyDescent="0.2">
      <c r="A25" s="1421" t="s">
        <v>2636</v>
      </c>
      <c r="B25" s="1498"/>
      <c r="C25" s="1013"/>
      <c r="D25" s="1013"/>
      <c r="E25" s="360"/>
      <c r="F25" s="1013"/>
      <c r="G25" s="1013"/>
      <c r="H25" s="1013"/>
      <c r="I25" s="361"/>
      <c r="J25" s="1014"/>
      <c r="K25" s="361"/>
      <c r="L25" s="1014"/>
      <c r="M25" s="2082"/>
      <c r="N25" s="2083"/>
    </row>
    <row r="26" spans="1:16" ht="12" customHeight="1" x14ac:dyDescent="0.2">
      <c r="A26" s="1421" t="s">
        <v>2510</v>
      </c>
      <c r="B26" s="1498"/>
      <c r="C26" s="1013"/>
      <c r="D26" s="1013"/>
      <c r="E26" s="360"/>
      <c r="F26" s="1013"/>
      <c r="G26" s="1013"/>
      <c r="H26" s="1013"/>
      <c r="I26" s="361"/>
      <c r="J26" s="1014"/>
      <c r="K26" s="361"/>
      <c r="L26" s="1014"/>
      <c r="M26" s="2082"/>
      <c r="N26" s="2083"/>
    </row>
    <row r="27" spans="1:16" ht="12" customHeight="1" x14ac:dyDescent="0.2">
      <c r="A27" s="1421" t="s">
        <v>2654</v>
      </c>
      <c r="B27" s="1498"/>
      <c r="C27" s="1013"/>
      <c r="D27" s="1013"/>
      <c r="E27" s="360"/>
      <c r="F27" s="1013"/>
      <c r="G27" s="1013"/>
      <c r="H27" s="1013"/>
      <c r="I27" s="361"/>
      <c r="J27" s="1014"/>
      <c r="K27" s="361"/>
      <c r="L27" s="1014"/>
      <c r="M27" s="2082"/>
      <c r="N27" s="2083"/>
    </row>
    <row r="28" spans="1:16" x14ac:dyDescent="0.2">
      <c r="A28" s="1421" t="s">
        <v>2511</v>
      </c>
      <c r="B28" s="1498"/>
      <c r="C28" s="1013"/>
      <c r="D28" s="1013"/>
      <c r="E28" s="360"/>
      <c r="F28" s="1013"/>
      <c r="G28" s="1013"/>
      <c r="H28" s="1013"/>
      <c r="I28" s="361"/>
      <c r="J28" s="1014"/>
      <c r="K28" s="361"/>
      <c r="L28" s="1014"/>
      <c r="M28" s="2082"/>
      <c r="N28" s="2083"/>
    </row>
    <row r="29" spans="1:16" ht="23.25" x14ac:dyDescent="0.25">
      <c r="A29" s="1546" t="s">
        <v>2638</v>
      </c>
      <c r="B29" s="1498"/>
      <c r="C29" s="987"/>
      <c r="D29" s="987"/>
      <c r="E29" s="340"/>
      <c r="F29" s="987"/>
      <c r="G29" s="987"/>
      <c r="H29" s="987"/>
      <c r="I29" s="341"/>
      <c r="J29" s="986"/>
      <c r="K29" s="341"/>
      <c r="L29" s="986"/>
      <c r="P29"/>
    </row>
    <row r="30" spans="1:16" x14ac:dyDescent="0.2">
      <c r="A30" s="1494" t="s">
        <v>2466</v>
      </c>
      <c r="B30" s="1499"/>
      <c r="C30" s="1014"/>
      <c r="D30" s="1014"/>
      <c r="E30" s="393"/>
      <c r="F30" s="1512"/>
      <c r="G30" s="1512"/>
      <c r="H30" s="1014"/>
      <c r="I30" s="394"/>
      <c r="J30" s="1014"/>
      <c r="K30" s="394"/>
      <c r="L30" s="1014"/>
    </row>
    <row r="31" spans="1:16" x14ac:dyDescent="0.2">
      <c r="A31" s="365"/>
      <c r="B31" s="365"/>
      <c r="C31" s="360"/>
      <c r="D31" s="360"/>
      <c r="E31" s="393"/>
      <c r="F31" s="393"/>
      <c r="G31" s="432"/>
      <c r="H31" s="360"/>
      <c r="I31" s="394"/>
      <c r="J31" s="360"/>
      <c r="K31" s="394"/>
      <c r="L31" s="360"/>
    </row>
    <row r="32" spans="1:16" x14ac:dyDescent="0.2">
      <c r="A32" s="88" t="s">
        <v>1875</v>
      </c>
      <c r="B32" s="205"/>
      <c r="C32" s="360"/>
      <c r="D32" s="360"/>
      <c r="E32" s="393"/>
      <c r="F32" s="393"/>
      <c r="G32" s="432"/>
      <c r="H32" s="360"/>
      <c r="I32" s="394"/>
      <c r="J32" s="360"/>
      <c r="K32" s="394"/>
      <c r="L32" s="360"/>
    </row>
    <row r="33" spans="1:13" x14ac:dyDescent="0.2">
      <c r="A33" s="1421" t="s">
        <v>2622</v>
      </c>
      <c r="B33" s="1014"/>
      <c r="C33" s="1013"/>
      <c r="D33" s="1013"/>
      <c r="E33" s="372"/>
      <c r="F33" s="1013"/>
      <c r="G33" s="1013"/>
      <c r="H33" s="1013"/>
      <c r="I33" s="361"/>
      <c r="J33" s="1014"/>
      <c r="K33" s="361"/>
      <c r="L33" s="1014"/>
    </row>
    <row r="34" spans="1:13" x14ac:dyDescent="0.2">
      <c r="A34" s="1547" t="s">
        <v>2641</v>
      </c>
      <c r="B34" s="1014"/>
      <c r="C34" s="1013"/>
      <c r="D34" s="1013"/>
      <c r="E34" s="372"/>
      <c r="F34" s="1013"/>
      <c r="G34" s="1013"/>
      <c r="H34" s="1013"/>
      <c r="I34" s="361"/>
      <c r="J34" s="1014"/>
      <c r="K34" s="361"/>
      <c r="L34" s="1014"/>
    </row>
    <row r="35" spans="1:13" x14ac:dyDescent="0.2">
      <c r="A35" s="1421" t="s">
        <v>2657</v>
      </c>
      <c r="B35" s="1014"/>
      <c r="C35" s="1013"/>
      <c r="D35" s="1013"/>
      <c r="E35" s="372"/>
      <c r="F35" s="1013"/>
      <c r="G35" s="1013"/>
      <c r="H35" s="1013"/>
      <c r="I35" s="361"/>
      <c r="J35" s="1014"/>
      <c r="K35" s="361"/>
      <c r="L35" s="1014"/>
    </row>
    <row r="36" spans="1:13" x14ac:dyDescent="0.2">
      <c r="A36" s="1421" t="s">
        <v>2626</v>
      </c>
      <c r="B36" s="1014"/>
      <c r="C36" s="454"/>
      <c r="D36" s="454"/>
      <c r="E36" s="372"/>
      <c r="F36" s="1013"/>
      <c r="G36" s="1013"/>
      <c r="H36" s="1013"/>
      <c r="I36" s="361"/>
      <c r="J36" s="1014"/>
      <c r="K36" s="361"/>
      <c r="L36" s="1014"/>
    </row>
    <row r="37" spans="1:13" x14ac:dyDescent="0.2">
      <c r="A37" s="1421" t="s">
        <v>2658</v>
      </c>
      <c r="B37" s="1014"/>
      <c r="C37" s="454"/>
      <c r="D37" s="454"/>
      <c r="E37" s="372"/>
      <c r="F37" s="1013"/>
      <c r="G37" s="1013"/>
      <c r="H37" s="1013"/>
      <c r="I37" s="361"/>
      <c r="J37" s="1014"/>
      <c r="K37" s="361"/>
      <c r="L37" s="1014"/>
      <c r="M37" s="12"/>
    </row>
    <row r="38" spans="1:13" x14ac:dyDescent="0.2">
      <c r="A38" s="1539" t="s">
        <v>2607</v>
      </c>
      <c r="B38" s="1014"/>
      <c r="C38" s="1013"/>
      <c r="D38" s="1013"/>
      <c r="E38" s="372"/>
      <c r="F38" s="1013"/>
      <c r="G38" s="1013"/>
      <c r="H38" s="1013"/>
      <c r="I38" s="361"/>
      <c r="J38" s="1014"/>
      <c r="K38" s="361"/>
      <c r="L38" s="1014"/>
    </row>
    <row r="39" spans="1:13" x14ac:dyDescent="0.2">
      <c r="A39" s="1421" t="s">
        <v>2659</v>
      </c>
      <c r="B39" s="1014"/>
      <c r="C39" s="1013"/>
      <c r="D39" s="1013"/>
      <c r="E39" s="360"/>
      <c r="F39" s="1013"/>
      <c r="G39" s="1013"/>
      <c r="H39" s="1013"/>
      <c r="I39" s="361"/>
      <c r="J39" s="1014"/>
      <c r="K39" s="361"/>
      <c r="L39" s="1014"/>
    </row>
    <row r="40" spans="1:13" x14ac:dyDescent="0.2">
      <c r="A40" s="1421" t="s">
        <v>2651</v>
      </c>
      <c r="B40" s="1498"/>
      <c r="C40" s="1498"/>
      <c r="D40" s="1498"/>
      <c r="E40" s="360"/>
      <c r="F40" s="1498"/>
      <c r="G40" s="1498"/>
      <c r="H40" s="1498"/>
      <c r="I40" s="361"/>
      <c r="J40" s="1498"/>
      <c r="K40" s="361"/>
      <c r="L40" s="1498"/>
    </row>
    <row r="41" spans="1:13" x14ac:dyDescent="0.2">
      <c r="A41" s="1421" t="s">
        <v>2459</v>
      </c>
      <c r="B41" s="1014"/>
      <c r="C41" s="1013"/>
      <c r="D41" s="1013"/>
      <c r="E41" s="360"/>
      <c r="F41" s="1013"/>
      <c r="G41" s="1013"/>
      <c r="H41" s="1013"/>
      <c r="I41" s="361"/>
      <c r="J41" s="1014"/>
      <c r="K41" s="361"/>
      <c r="L41" s="1014"/>
    </row>
    <row r="42" spans="1:13" x14ac:dyDescent="0.2">
      <c r="A42" s="1421" t="s">
        <v>2460</v>
      </c>
      <c r="B42" s="1014"/>
      <c r="C42" s="1013"/>
      <c r="D42" s="1013"/>
      <c r="E42" s="372"/>
      <c r="F42" s="1013"/>
      <c r="G42" s="1013"/>
      <c r="H42" s="1013"/>
      <c r="I42" s="361"/>
      <c r="J42" s="1014"/>
      <c r="K42" s="361"/>
      <c r="L42" s="1014"/>
    </row>
    <row r="43" spans="1:13" ht="12" customHeight="1" x14ac:dyDescent="0.2">
      <c r="A43" s="1421" t="s">
        <v>2508</v>
      </c>
      <c r="B43" s="1497"/>
      <c r="C43" s="1013"/>
      <c r="D43" s="1013"/>
      <c r="E43" s="360"/>
      <c r="F43" s="1013"/>
      <c r="G43" s="1013"/>
      <c r="H43" s="1013"/>
      <c r="I43" s="361"/>
      <c r="J43" s="1014"/>
      <c r="K43" s="361"/>
      <c r="L43" s="1014"/>
    </row>
    <row r="44" spans="1:13" ht="12" customHeight="1" x14ac:dyDescent="0.2">
      <c r="A44" s="1536" t="s">
        <v>2633</v>
      </c>
      <c r="B44" s="1497"/>
      <c r="C44" s="1013"/>
      <c r="D44" s="1013"/>
      <c r="E44" s="360"/>
      <c r="F44" s="1013"/>
      <c r="G44" s="1013"/>
      <c r="H44" s="1013"/>
      <c r="I44" s="361"/>
      <c r="J44" s="1014"/>
      <c r="K44" s="361"/>
      <c r="L44" s="1014"/>
    </row>
    <row r="45" spans="1:13" ht="12" customHeight="1" x14ac:dyDescent="0.2">
      <c r="A45" s="1421" t="s">
        <v>2652</v>
      </c>
      <c r="B45" s="1497"/>
      <c r="C45" s="1013"/>
      <c r="D45" s="1013"/>
      <c r="E45" s="360"/>
      <c r="F45" s="1013"/>
      <c r="G45" s="1013"/>
      <c r="H45" s="1013"/>
      <c r="I45" s="361"/>
      <c r="J45" s="1014"/>
      <c r="K45" s="361"/>
      <c r="L45" s="1014"/>
    </row>
    <row r="46" spans="1:13" ht="12" customHeight="1" x14ac:dyDescent="0.2">
      <c r="A46" s="1421" t="s">
        <v>2509</v>
      </c>
      <c r="B46" s="1497"/>
      <c r="C46" s="1013"/>
      <c r="D46" s="1013"/>
      <c r="E46" s="360"/>
      <c r="F46" s="1013"/>
      <c r="G46" s="1013"/>
      <c r="H46" s="1013"/>
      <c r="I46" s="361"/>
      <c r="J46" s="1014"/>
      <c r="K46" s="361"/>
      <c r="L46" s="1014"/>
    </row>
    <row r="47" spans="1:13" ht="12" customHeight="1" x14ac:dyDescent="0.2">
      <c r="A47" s="1421" t="s">
        <v>2653</v>
      </c>
      <c r="B47" s="1497"/>
      <c r="C47" s="1013"/>
      <c r="D47" s="1013"/>
      <c r="E47" s="360"/>
      <c r="F47" s="1013"/>
      <c r="G47" s="1013"/>
      <c r="H47" s="1013"/>
      <c r="I47" s="361"/>
      <c r="J47" s="1014"/>
      <c r="K47" s="361"/>
      <c r="L47" s="1014"/>
    </row>
    <row r="48" spans="1:13" ht="12" customHeight="1" x14ac:dyDescent="0.2">
      <c r="A48" s="1421" t="s">
        <v>2636</v>
      </c>
      <c r="B48" s="1497"/>
      <c r="C48" s="1013"/>
      <c r="D48" s="1013"/>
      <c r="E48" s="360"/>
      <c r="F48" s="1013"/>
      <c r="G48" s="1013"/>
      <c r="H48" s="1013"/>
      <c r="I48" s="361"/>
      <c r="J48" s="1014"/>
      <c r="K48" s="361"/>
      <c r="L48" s="1014"/>
    </row>
    <row r="49" spans="1:16" ht="12" customHeight="1" x14ac:dyDescent="0.2">
      <c r="A49" s="1421" t="s">
        <v>2510</v>
      </c>
      <c r="B49" s="1497"/>
      <c r="C49" s="1013"/>
      <c r="D49" s="1013"/>
      <c r="E49" s="360"/>
      <c r="F49" s="1013"/>
      <c r="G49" s="1013"/>
      <c r="H49" s="1013"/>
      <c r="I49" s="361"/>
      <c r="J49" s="1014"/>
      <c r="K49" s="361"/>
      <c r="L49" s="1014"/>
    </row>
    <row r="50" spans="1:16" ht="12" customHeight="1" x14ac:dyDescent="0.2">
      <c r="A50" s="1421" t="s">
        <v>2654</v>
      </c>
      <c r="B50" s="1497"/>
      <c r="C50" s="1013"/>
      <c r="D50" s="1013"/>
      <c r="E50" s="360"/>
      <c r="F50" s="1013"/>
      <c r="G50" s="1013"/>
      <c r="H50" s="1013"/>
      <c r="I50" s="361"/>
      <c r="J50" s="1014"/>
      <c r="K50" s="361"/>
      <c r="L50" s="1014"/>
    </row>
    <row r="51" spans="1:16" x14ac:dyDescent="0.2">
      <c r="A51" s="1421" t="s">
        <v>2511</v>
      </c>
      <c r="B51" s="1497"/>
      <c r="C51" s="1013"/>
      <c r="D51" s="1013"/>
      <c r="E51" s="360"/>
      <c r="F51" s="1013"/>
      <c r="G51" s="1013"/>
      <c r="H51" s="1013"/>
      <c r="I51" s="361"/>
      <c r="J51" s="1014"/>
      <c r="K51" s="361"/>
      <c r="L51" s="1014"/>
    </row>
    <row r="52" spans="1:16" ht="23.25" x14ac:dyDescent="0.25">
      <c r="A52" s="1546" t="s">
        <v>2638</v>
      </c>
      <c r="B52" s="1536"/>
      <c r="C52" s="987"/>
      <c r="D52" s="987"/>
      <c r="E52" s="340"/>
      <c r="F52" s="987"/>
      <c r="G52" s="987"/>
      <c r="H52" s="987"/>
      <c r="I52" s="341"/>
      <c r="J52" s="986"/>
      <c r="K52" s="341"/>
      <c r="L52" s="986"/>
      <c r="P52"/>
    </row>
    <row r="53" spans="1:16" x14ac:dyDescent="0.2">
      <c r="A53" s="1494" t="s">
        <v>2466</v>
      </c>
      <c r="B53" s="1014"/>
      <c r="C53" s="1014"/>
      <c r="D53" s="1014"/>
      <c r="E53" s="393"/>
      <c r="F53" s="1512"/>
      <c r="G53" s="1512"/>
      <c r="H53" s="1014"/>
      <c r="I53" s="394"/>
      <c r="J53" s="1014"/>
      <c r="K53" s="394"/>
      <c r="L53" s="1014"/>
    </row>
    <row r="54" spans="1:16" x14ac:dyDescent="0.2">
      <c r="A54" s="55"/>
      <c r="B54" s="365"/>
      <c r="C54" s="433"/>
      <c r="D54" s="433"/>
      <c r="E54" s="393"/>
      <c r="F54" s="393"/>
      <c r="G54" s="432"/>
      <c r="H54" s="433"/>
      <c r="I54" s="394"/>
      <c r="J54" s="433"/>
      <c r="K54" s="394"/>
      <c r="L54" s="433"/>
    </row>
    <row r="55" spans="1:16" x14ac:dyDescent="0.2">
      <c r="A55" s="88" t="s">
        <v>1878</v>
      </c>
      <c r="B55" s="205"/>
      <c r="C55" s="433"/>
      <c r="D55" s="433"/>
      <c r="E55" s="393"/>
      <c r="F55" s="393"/>
      <c r="G55" s="432"/>
      <c r="H55" s="433"/>
      <c r="I55" s="394"/>
      <c r="J55" s="433"/>
      <c r="K55" s="394"/>
      <c r="L55" s="433"/>
    </row>
    <row r="56" spans="1:16" x14ac:dyDescent="0.2">
      <c r="A56" s="1421" t="s">
        <v>2622</v>
      </c>
      <c r="B56" s="1014"/>
      <c r="C56" s="1013"/>
      <c r="D56" s="1013"/>
      <c r="E56" s="372"/>
      <c r="F56" s="1013"/>
      <c r="G56" s="1013"/>
      <c r="H56" s="1013"/>
      <c r="I56" s="361"/>
      <c r="J56" s="1014"/>
      <c r="K56" s="361"/>
      <c r="L56" s="1014"/>
    </row>
    <row r="57" spans="1:16" x14ac:dyDescent="0.2">
      <c r="A57" s="1547" t="s">
        <v>2641</v>
      </c>
      <c r="B57" s="1014"/>
      <c r="C57" s="1013"/>
      <c r="D57" s="1013"/>
      <c r="E57" s="372"/>
      <c r="F57" s="1013"/>
      <c r="G57" s="1013"/>
      <c r="H57" s="1013"/>
      <c r="I57" s="361"/>
      <c r="J57" s="1014"/>
      <c r="K57" s="361"/>
      <c r="L57" s="1014"/>
    </row>
    <row r="58" spans="1:16" x14ac:dyDescent="0.2">
      <c r="A58" s="1421" t="s">
        <v>2657</v>
      </c>
      <c r="B58" s="1014"/>
      <c r="C58" s="1013"/>
      <c r="D58" s="1013"/>
      <c r="E58" s="372"/>
      <c r="F58" s="1013"/>
      <c r="G58" s="1013"/>
      <c r="H58" s="1013"/>
      <c r="I58" s="361"/>
      <c r="J58" s="1014"/>
      <c r="K58" s="361"/>
      <c r="L58" s="1014"/>
    </row>
    <row r="59" spans="1:16" x14ac:dyDescent="0.2">
      <c r="A59" s="1421" t="s">
        <v>2626</v>
      </c>
      <c r="B59" s="1014"/>
      <c r="C59" s="1013"/>
      <c r="D59" s="1013"/>
      <c r="E59" s="372"/>
      <c r="F59" s="1013"/>
      <c r="G59" s="1013"/>
      <c r="H59" s="1013"/>
      <c r="I59" s="361"/>
      <c r="J59" s="1014"/>
      <c r="K59" s="361"/>
      <c r="L59" s="1014"/>
    </row>
    <row r="60" spans="1:16" x14ac:dyDescent="0.2">
      <c r="A60" s="1421" t="s">
        <v>2658</v>
      </c>
      <c r="B60" s="1014"/>
      <c r="C60" s="454"/>
      <c r="D60" s="454"/>
      <c r="E60" s="372"/>
      <c r="F60" s="1013"/>
      <c r="G60" s="1013"/>
      <c r="H60" s="1013"/>
      <c r="I60" s="361"/>
      <c r="J60" s="1014"/>
      <c r="K60" s="361"/>
      <c r="L60" s="1014"/>
    </row>
    <row r="61" spans="1:16" x14ac:dyDescent="0.2">
      <c r="A61" s="1539" t="s">
        <v>2607</v>
      </c>
      <c r="B61" s="1014"/>
      <c r="C61" s="1013"/>
      <c r="D61" s="1013"/>
      <c r="E61" s="372"/>
      <c r="F61" s="1013"/>
      <c r="G61" s="1013"/>
      <c r="H61" s="1013"/>
      <c r="I61" s="361"/>
      <c r="J61" s="1014"/>
      <c r="K61" s="361"/>
      <c r="L61" s="1014"/>
    </row>
    <row r="62" spans="1:16" x14ac:dyDescent="0.2">
      <c r="A62" s="1421" t="s">
        <v>2659</v>
      </c>
      <c r="B62" s="1014"/>
      <c r="C62" s="1013"/>
      <c r="D62" s="1013"/>
      <c r="E62" s="360"/>
      <c r="F62" s="1013"/>
      <c r="G62" s="1013"/>
      <c r="H62" s="1013"/>
      <c r="I62" s="361"/>
      <c r="J62" s="1014"/>
      <c r="K62" s="361"/>
      <c r="L62" s="1014"/>
    </row>
    <row r="63" spans="1:16" x14ac:dyDescent="0.2">
      <c r="A63" s="1421" t="s">
        <v>2651</v>
      </c>
      <c r="B63" s="1498"/>
      <c r="C63" s="1498"/>
      <c r="D63" s="1498"/>
      <c r="E63" s="360"/>
      <c r="F63" s="1498"/>
      <c r="G63" s="1498"/>
      <c r="H63" s="1498"/>
      <c r="I63" s="361"/>
      <c r="J63" s="1498"/>
      <c r="K63" s="361"/>
      <c r="L63" s="1498"/>
    </row>
    <row r="64" spans="1:16" x14ac:dyDescent="0.2">
      <c r="A64" s="1421" t="s">
        <v>2459</v>
      </c>
      <c r="B64" s="1014"/>
      <c r="C64" s="1013"/>
      <c r="D64" s="1013"/>
      <c r="E64" s="360"/>
      <c r="F64" s="1013"/>
      <c r="G64" s="1013"/>
      <c r="H64" s="1013"/>
      <c r="I64" s="361"/>
      <c r="J64" s="1014"/>
      <c r="K64" s="361"/>
      <c r="L64" s="1014"/>
    </row>
    <row r="65" spans="1:12" x14ac:dyDescent="0.2">
      <c r="A65" s="1421" t="s">
        <v>2460</v>
      </c>
      <c r="B65" s="1014"/>
      <c r="C65" s="1013"/>
      <c r="D65" s="1013"/>
      <c r="E65" s="372"/>
      <c r="F65" s="1013"/>
      <c r="G65" s="1013"/>
      <c r="H65" s="1013"/>
      <c r="I65" s="361"/>
      <c r="J65" s="1014"/>
      <c r="K65" s="361"/>
      <c r="L65" s="1014"/>
    </row>
    <row r="66" spans="1:12" x14ac:dyDescent="0.2">
      <c r="A66" s="1494" t="s">
        <v>2466</v>
      </c>
      <c r="B66" s="1014"/>
      <c r="C66" s="1014"/>
      <c r="D66" s="1014"/>
      <c r="E66" s="393"/>
      <c r="F66" s="1512"/>
      <c r="G66" s="1512"/>
      <c r="H66" s="1014"/>
      <c r="I66" s="394"/>
      <c r="J66" s="1014"/>
      <c r="K66" s="394"/>
      <c r="L66" s="1014"/>
    </row>
    <row r="67" spans="1:12" x14ac:dyDescent="0.2">
      <c r="A67" s="55"/>
      <c r="B67" s="365"/>
      <c r="C67" s="12"/>
      <c r="D67" s="12"/>
      <c r="E67" s="12"/>
      <c r="F67" s="12"/>
      <c r="G67" s="12"/>
      <c r="H67" s="29"/>
      <c r="I67" s="12"/>
      <c r="J67" s="16"/>
      <c r="K67" s="12"/>
      <c r="L67" s="12"/>
    </row>
    <row r="68" spans="1:12" x14ac:dyDescent="0.2">
      <c r="A68" s="511" t="s">
        <v>811</v>
      </c>
      <c r="B68" s="365"/>
      <c r="C68" s="1014"/>
      <c r="D68" s="1014"/>
      <c r="E68" s="12"/>
      <c r="F68" s="12"/>
      <c r="G68" s="12"/>
      <c r="H68" s="29"/>
      <c r="I68" s="12"/>
      <c r="J68" s="1809"/>
      <c r="K68" s="12"/>
      <c r="L68" s="1014"/>
    </row>
    <row r="69" spans="1:12" x14ac:dyDescent="0.2">
      <c r="A69" s="55"/>
      <c r="B69" s="365"/>
      <c r="C69" s="12"/>
      <c r="D69" s="12"/>
      <c r="E69" s="12"/>
      <c r="F69" s="12"/>
      <c r="G69" s="12"/>
      <c r="H69" s="29"/>
      <c r="I69" s="12"/>
      <c r="J69" s="16"/>
      <c r="K69" s="12"/>
      <c r="L69" s="12"/>
    </row>
    <row r="70" spans="1:12" x14ac:dyDescent="0.2">
      <c r="A70" s="55"/>
      <c r="B70" s="365"/>
      <c r="C70" s="12"/>
      <c r="D70" s="12"/>
      <c r="E70" s="12"/>
      <c r="F70" s="12"/>
      <c r="G70" s="12"/>
      <c r="H70" s="29"/>
      <c r="I70" s="12"/>
      <c r="J70" s="16"/>
      <c r="K70" s="12"/>
      <c r="L70" s="12"/>
    </row>
    <row r="71" spans="1:12" x14ac:dyDescent="0.2">
      <c r="A71" s="50" t="s">
        <v>2594</v>
      </c>
      <c r="B71" s="36"/>
      <c r="C71" s="12"/>
      <c r="D71" s="12"/>
      <c r="E71" s="12"/>
      <c r="F71" s="12"/>
      <c r="G71" s="12"/>
      <c r="H71" s="12"/>
      <c r="I71" s="12"/>
      <c r="J71" s="12"/>
      <c r="K71" s="12"/>
      <c r="L71" s="12"/>
    </row>
  </sheetData>
  <mergeCells count="5">
    <mergeCell ref="A2:C2"/>
    <mergeCell ref="B6:D6"/>
    <mergeCell ref="F6:H6"/>
    <mergeCell ref="A9:C9"/>
    <mergeCell ref="M20:N28"/>
  </mergeCells>
  <hyperlinks>
    <hyperlink ref="A2:C2" location="'Liste tableaux'!A1" display="Retour à la liste des tableaux" xr:uid="{027E168B-68DF-4CCE-BB94-E228F191F3C9}"/>
  </hyperlinks>
  <pageMargins left="0.7" right="0.7" top="0.75" bottom="0.75" header="0.3" footer="0.3"/>
  <headerFooter>
    <oddHeader>&amp;R&amp;"Calibri"&amp;10&amp;K000000 Protected B - Internal / Protégé B - Interne&amp;1#_x000D_</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48EB2-81EE-45FD-AC09-4D238517D3E7}">
  <sheetPr codeName="Feuil42">
    <tabColor rgb="FFFFFF00"/>
  </sheetPr>
  <dimension ref="A1:P71"/>
  <sheetViews>
    <sheetView showGridLines="0" topLeftCell="A33" workbookViewId="0">
      <selection activeCell="D38" sqref="D38"/>
    </sheetView>
  </sheetViews>
  <sheetFormatPr defaultColWidth="9.140625" defaultRowHeight="12.75" x14ac:dyDescent="0.2"/>
  <cols>
    <col min="1" max="1" width="35.570312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0.42578125" style="1" customWidth="1"/>
    <col min="13" max="13" width="15.5703125" style="1" customWidth="1"/>
    <col min="14" max="14" width="14.85546875" style="1" customWidth="1"/>
    <col min="15" max="247" width="9.140625" style="1"/>
    <col min="248" max="250" width="11.140625" style="1" customWidth="1"/>
    <col min="251" max="251" width="1.5703125" style="1" customWidth="1"/>
    <col min="252" max="254" width="12.42578125" style="1" customWidth="1"/>
    <col min="255" max="255" width="1.5703125" style="1" customWidth="1"/>
    <col min="256" max="256" width="11.140625" style="1" customWidth="1"/>
    <col min="257" max="257" width="1.5703125" style="1" customWidth="1"/>
    <col min="258" max="258" width="10.42578125" style="1" customWidth="1"/>
    <col min="259" max="503" width="9.140625" style="1"/>
    <col min="504" max="506" width="11.140625" style="1" customWidth="1"/>
    <col min="507" max="507" width="1.5703125" style="1" customWidth="1"/>
    <col min="508" max="510" width="12.42578125" style="1" customWidth="1"/>
    <col min="511" max="511" width="1.5703125" style="1" customWidth="1"/>
    <col min="512" max="512" width="11.140625" style="1" customWidth="1"/>
    <col min="513" max="513" width="1.5703125" style="1" customWidth="1"/>
    <col min="514" max="514" width="10.42578125" style="1" customWidth="1"/>
    <col min="515" max="759" width="9.140625" style="1"/>
    <col min="760" max="762" width="11.140625" style="1" customWidth="1"/>
    <col min="763" max="763" width="1.5703125" style="1" customWidth="1"/>
    <col min="764" max="766" width="12.42578125" style="1" customWidth="1"/>
    <col min="767" max="767" width="1.5703125" style="1" customWidth="1"/>
    <col min="768" max="768" width="11.140625" style="1" customWidth="1"/>
    <col min="769" max="769" width="1.5703125" style="1" customWidth="1"/>
    <col min="770" max="770" width="10.42578125" style="1" customWidth="1"/>
    <col min="771" max="1015" width="9.140625" style="1"/>
    <col min="1016" max="1018" width="11.140625" style="1" customWidth="1"/>
    <col min="1019" max="1019" width="1.5703125" style="1" customWidth="1"/>
    <col min="1020" max="1022" width="12.42578125" style="1" customWidth="1"/>
    <col min="1023" max="1023" width="1.5703125" style="1" customWidth="1"/>
    <col min="1024" max="1024" width="11.140625" style="1" customWidth="1"/>
    <col min="1025" max="1025" width="1.5703125" style="1" customWidth="1"/>
    <col min="1026" max="1026" width="10.42578125" style="1" customWidth="1"/>
    <col min="1027" max="1271" width="9.140625" style="1"/>
    <col min="1272" max="1274" width="11.140625" style="1" customWidth="1"/>
    <col min="1275" max="1275" width="1.5703125" style="1" customWidth="1"/>
    <col min="1276" max="1278" width="12.42578125" style="1" customWidth="1"/>
    <col min="1279" max="1279" width="1.5703125" style="1" customWidth="1"/>
    <col min="1280" max="1280" width="11.140625" style="1" customWidth="1"/>
    <col min="1281" max="1281" width="1.5703125" style="1" customWidth="1"/>
    <col min="1282" max="1282" width="10.42578125" style="1" customWidth="1"/>
    <col min="1283" max="1527" width="9.140625" style="1"/>
    <col min="1528" max="1530" width="11.140625" style="1" customWidth="1"/>
    <col min="1531" max="1531" width="1.5703125" style="1" customWidth="1"/>
    <col min="1532" max="1534" width="12.42578125" style="1" customWidth="1"/>
    <col min="1535" max="1535" width="1.5703125" style="1" customWidth="1"/>
    <col min="1536" max="1536" width="11.140625" style="1" customWidth="1"/>
    <col min="1537" max="1537" width="1.5703125" style="1" customWidth="1"/>
    <col min="1538" max="1538" width="10.42578125" style="1" customWidth="1"/>
    <col min="1539" max="1783" width="9.140625" style="1"/>
    <col min="1784" max="1786" width="11.140625" style="1" customWidth="1"/>
    <col min="1787" max="1787" width="1.5703125" style="1" customWidth="1"/>
    <col min="1788" max="1790" width="12.42578125" style="1" customWidth="1"/>
    <col min="1791" max="1791" width="1.5703125" style="1" customWidth="1"/>
    <col min="1792" max="1792" width="11.140625" style="1" customWidth="1"/>
    <col min="1793" max="1793" width="1.5703125" style="1" customWidth="1"/>
    <col min="1794" max="1794" width="10.42578125" style="1" customWidth="1"/>
    <col min="1795" max="2039" width="9.140625" style="1"/>
    <col min="2040" max="2042" width="11.140625" style="1" customWidth="1"/>
    <col min="2043" max="2043" width="1.5703125" style="1" customWidth="1"/>
    <col min="2044" max="2046" width="12.42578125" style="1" customWidth="1"/>
    <col min="2047" max="2047" width="1.5703125" style="1" customWidth="1"/>
    <col min="2048" max="2048" width="11.140625" style="1" customWidth="1"/>
    <col min="2049" max="2049" width="1.5703125" style="1" customWidth="1"/>
    <col min="2050" max="2050" width="10.42578125" style="1" customWidth="1"/>
    <col min="2051" max="2295" width="9.140625" style="1"/>
    <col min="2296" max="2298" width="11.140625" style="1" customWidth="1"/>
    <col min="2299" max="2299" width="1.5703125" style="1" customWidth="1"/>
    <col min="2300" max="2302" width="12.42578125" style="1" customWidth="1"/>
    <col min="2303" max="2303" width="1.5703125" style="1" customWidth="1"/>
    <col min="2304" max="2304" width="11.140625" style="1" customWidth="1"/>
    <col min="2305" max="2305" width="1.5703125" style="1" customWidth="1"/>
    <col min="2306" max="2306" width="10.42578125" style="1" customWidth="1"/>
    <col min="2307" max="2551" width="9.140625" style="1"/>
    <col min="2552" max="2554" width="11.140625" style="1" customWidth="1"/>
    <col min="2555" max="2555" width="1.5703125" style="1" customWidth="1"/>
    <col min="2556" max="2558" width="12.42578125" style="1" customWidth="1"/>
    <col min="2559" max="2559" width="1.5703125" style="1" customWidth="1"/>
    <col min="2560" max="2560" width="11.140625" style="1" customWidth="1"/>
    <col min="2561" max="2561" width="1.5703125" style="1" customWidth="1"/>
    <col min="2562" max="2562" width="10.42578125" style="1" customWidth="1"/>
    <col min="2563" max="2807" width="9.140625" style="1"/>
    <col min="2808" max="2810" width="11.140625" style="1" customWidth="1"/>
    <col min="2811" max="2811" width="1.5703125" style="1" customWidth="1"/>
    <col min="2812" max="2814" width="12.42578125" style="1" customWidth="1"/>
    <col min="2815" max="2815" width="1.5703125" style="1" customWidth="1"/>
    <col min="2816" max="2816" width="11.140625" style="1" customWidth="1"/>
    <col min="2817" max="2817" width="1.5703125" style="1" customWidth="1"/>
    <col min="2818" max="2818" width="10.42578125" style="1" customWidth="1"/>
    <col min="2819" max="3063" width="9.140625" style="1"/>
    <col min="3064" max="3066" width="11.140625" style="1" customWidth="1"/>
    <col min="3067" max="3067" width="1.5703125" style="1" customWidth="1"/>
    <col min="3068" max="3070" width="12.42578125" style="1" customWidth="1"/>
    <col min="3071" max="3071" width="1.5703125" style="1" customWidth="1"/>
    <col min="3072" max="3072" width="11.140625" style="1" customWidth="1"/>
    <col min="3073" max="3073" width="1.5703125" style="1" customWidth="1"/>
    <col min="3074" max="3074" width="10.42578125" style="1" customWidth="1"/>
    <col min="3075" max="3319" width="9.140625" style="1"/>
    <col min="3320" max="3322" width="11.140625" style="1" customWidth="1"/>
    <col min="3323" max="3323" width="1.5703125" style="1" customWidth="1"/>
    <col min="3324" max="3326" width="12.42578125" style="1" customWidth="1"/>
    <col min="3327" max="3327" width="1.5703125" style="1" customWidth="1"/>
    <col min="3328" max="3328" width="11.140625" style="1" customWidth="1"/>
    <col min="3329" max="3329" width="1.5703125" style="1" customWidth="1"/>
    <col min="3330" max="3330" width="10.42578125" style="1" customWidth="1"/>
    <col min="3331" max="3575" width="9.140625" style="1"/>
    <col min="3576" max="3578" width="11.140625" style="1" customWidth="1"/>
    <col min="3579" max="3579" width="1.5703125" style="1" customWidth="1"/>
    <col min="3580" max="3582" width="12.42578125" style="1" customWidth="1"/>
    <col min="3583" max="3583" width="1.5703125" style="1" customWidth="1"/>
    <col min="3584" max="3584" width="11.140625" style="1" customWidth="1"/>
    <col min="3585" max="3585" width="1.5703125" style="1" customWidth="1"/>
    <col min="3586" max="3586" width="10.42578125" style="1" customWidth="1"/>
    <col min="3587" max="3831" width="9.140625" style="1"/>
    <col min="3832" max="3834" width="11.140625" style="1" customWidth="1"/>
    <col min="3835" max="3835" width="1.5703125" style="1" customWidth="1"/>
    <col min="3836" max="3838" width="12.42578125" style="1" customWidth="1"/>
    <col min="3839" max="3839" width="1.5703125" style="1" customWidth="1"/>
    <col min="3840" max="3840" width="11.140625" style="1" customWidth="1"/>
    <col min="3841" max="3841" width="1.5703125" style="1" customWidth="1"/>
    <col min="3842" max="3842" width="10.42578125" style="1" customWidth="1"/>
    <col min="3843" max="4087" width="9.140625" style="1"/>
    <col min="4088" max="4090" width="11.140625" style="1" customWidth="1"/>
    <col min="4091" max="4091" width="1.5703125" style="1" customWidth="1"/>
    <col min="4092" max="4094" width="12.42578125" style="1" customWidth="1"/>
    <col min="4095" max="4095" width="1.5703125" style="1" customWidth="1"/>
    <col min="4096" max="4096" width="11.140625" style="1" customWidth="1"/>
    <col min="4097" max="4097" width="1.5703125" style="1" customWidth="1"/>
    <col min="4098" max="4098" width="10.42578125" style="1" customWidth="1"/>
    <col min="4099" max="4343" width="9.140625" style="1"/>
    <col min="4344" max="4346" width="11.140625" style="1" customWidth="1"/>
    <col min="4347" max="4347" width="1.5703125" style="1" customWidth="1"/>
    <col min="4348" max="4350" width="12.42578125" style="1" customWidth="1"/>
    <col min="4351" max="4351" width="1.5703125" style="1" customWidth="1"/>
    <col min="4352" max="4352" width="11.140625" style="1" customWidth="1"/>
    <col min="4353" max="4353" width="1.5703125" style="1" customWidth="1"/>
    <col min="4354" max="4354" width="10.42578125" style="1" customWidth="1"/>
    <col min="4355" max="4599" width="9.140625" style="1"/>
    <col min="4600" max="4602" width="11.140625" style="1" customWidth="1"/>
    <col min="4603" max="4603" width="1.5703125" style="1" customWidth="1"/>
    <col min="4604" max="4606" width="12.42578125" style="1" customWidth="1"/>
    <col min="4607" max="4607" width="1.5703125" style="1" customWidth="1"/>
    <col min="4608" max="4608" width="11.140625" style="1" customWidth="1"/>
    <col min="4609" max="4609" width="1.5703125" style="1" customWidth="1"/>
    <col min="4610" max="4610" width="10.42578125" style="1" customWidth="1"/>
    <col min="4611" max="4855" width="9.140625" style="1"/>
    <col min="4856" max="4858" width="11.140625" style="1" customWidth="1"/>
    <col min="4859" max="4859" width="1.5703125" style="1" customWidth="1"/>
    <col min="4860" max="4862" width="12.42578125" style="1" customWidth="1"/>
    <col min="4863" max="4863" width="1.5703125" style="1" customWidth="1"/>
    <col min="4864" max="4864" width="11.140625" style="1" customWidth="1"/>
    <col min="4865" max="4865" width="1.5703125" style="1" customWidth="1"/>
    <col min="4866" max="4866" width="10.42578125" style="1" customWidth="1"/>
    <col min="4867" max="5111" width="9.140625" style="1"/>
    <col min="5112" max="5114" width="11.140625" style="1" customWidth="1"/>
    <col min="5115" max="5115" width="1.5703125" style="1" customWidth="1"/>
    <col min="5116" max="5118" width="12.42578125" style="1" customWidth="1"/>
    <col min="5119" max="5119" width="1.5703125" style="1" customWidth="1"/>
    <col min="5120" max="5120" width="11.140625" style="1" customWidth="1"/>
    <col min="5121" max="5121" width="1.5703125" style="1" customWidth="1"/>
    <col min="5122" max="5122" width="10.42578125" style="1" customWidth="1"/>
    <col min="5123" max="5367" width="9.140625" style="1"/>
    <col min="5368" max="5370" width="11.140625" style="1" customWidth="1"/>
    <col min="5371" max="5371" width="1.5703125" style="1" customWidth="1"/>
    <col min="5372" max="5374" width="12.42578125" style="1" customWidth="1"/>
    <col min="5375" max="5375" width="1.5703125" style="1" customWidth="1"/>
    <col min="5376" max="5376" width="11.140625" style="1" customWidth="1"/>
    <col min="5377" max="5377" width="1.5703125" style="1" customWidth="1"/>
    <col min="5378" max="5378" width="10.42578125" style="1" customWidth="1"/>
    <col min="5379" max="5623" width="9.140625" style="1"/>
    <col min="5624" max="5626" width="11.140625" style="1" customWidth="1"/>
    <col min="5627" max="5627" width="1.5703125" style="1" customWidth="1"/>
    <col min="5628" max="5630" width="12.42578125" style="1" customWidth="1"/>
    <col min="5631" max="5631" width="1.5703125" style="1" customWidth="1"/>
    <col min="5632" max="5632" width="11.140625" style="1" customWidth="1"/>
    <col min="5633" max="5633" width="1.5703125" style="1" customWidth="1"/>
    <col min="5634" max="5634" width="10.42578125" style="1" customWidth="1"/>
    <col min="5635" max="5879" width="9.140625" style="1"/>
    <col min="5880" max="5882" width="11.140625" style="1" customWidth="1"/>
    <col min="5883" max="5883" width="1.5703125" style="1" customWidth="1"/>
    <col min="5884" max="5886" width="12.42578125" style="1" customWidth="1"/>
    <col min="5887" max="5887" width="1.5703125" style="1" customWidth="1"/>
    <col min="5888" max="5888" width="11.140625" style="1" customWidth="1"/>
    <col min="5889" max="5889" width="1.5703125" style="1" customWidth="1"/>
    <col min="5890" max="5890" width="10.42578125" style="1" customWidth="1"/>
    <col min="5891" max="6135" width="9.140625" style="1"/>
    <col min="6136" max="6138" width="11.140625" style="1" customWidth="1"/>
    <col min="6139" max="6139" width="1.5703125" style="1" customWidth="1"/>
    <col min="6140" max="6142" width="12.42578125" style="1" customWidth="1"/>
    <col min="6143" max="6143" width="1.5703125" style="1" customWidth="1"/>
    <col min="6144" max="6144" width="11.140625" style="1" customWidth="1"/>
    <col min="6145" max="6145" width="1.5703125" style="1" customWidth="1"/>
    <col min="6146" max="6146" width="10.42578125" style="1" customWidth="1"/>
    <col min="6147" max="6391" width="9.140625" style="1"/>
    <col min="6392" max="6394" width="11.140625" style="1" customWidth="1"/>
    <col min="6395" max="6395" width="1.5703125" style="1" customWidth="1"/>
    <col min="6396" max="6398" width="12.42578125" style="1" customWidth="1"/>
    <col min="6399" max="6399" width="1.5703125" style="1" customWidth="1"/>
    <col min="6400" max="6400" width="11.140625" style="1" customWidth="1"/>
    <col min="6401" max="6401" width="1.5703125" style="1" customWidth="1"/>
    <col min="6402" max="6402" width="10.42578125" style="1" customWidth="1"/>
    <col min="6403" max="6647" width="9.140625" style="1"/>
    <col min="6648" max="6650" width="11.140625" style="1" customWidth="1"/>
    <col min="6651" max="6651" width="1.5703125" style="1" customWidth="1"/>
    <col min="6652" max="6654" width="12.42578125" style="1" customWidth="1"/>
    <col min="6655" max="6655" width="1.5703125" style="1" customWidth="1"/>
    <col min="6656" max="6656" width="11.140625" style="1" customWidth="1"/>
    <col min="6657" max="6657" width="1.5703125" style="1" customWidth="1"/>
    <col min="6658" max="6658" width="10.42578125" style="1" customWidth="1"/>
    <col min="6659" max="6903" width="9.140625" style="1"/>
    <col min="6904" max="6906" width="11.140625" style="1" customWidth="1"/>
    <col min="6907" max="6907" width="1.5703125" style="1" customWidth="1"/>
    <col min="6908" max="6910" width="12.42578125" style="1" customWidth="1"/>
    <col min="6911" max="6911" width="1.5703125" style="1" customWidth="1"/>
    <col min="6912" max="6912" width="11.140625" style="1" customWidth="1"/>
    <col min="6913" max="6913" width="1.5703125" style="1" customWidth="1"/>
    <col min="6914" max="6914" width="10.42578125" style="1" customWidth="1"/>
    <col min="6915" max="7159" width="9.140625" style="1"/>
    <col min="7160" max="7162" width="11.140625" style="1" customWidth="1"/>
    <col min="7163" max="7163" width="1.5703125" style="1" customWidth="1"/>
    <col min="7164" max="7166" width="12.42578125" style="1" customWidth="1"/>
    <col min="7167" max="7167" width="1.5703125" style="1" customWidth="1"/>
    <col min="7168" max="7168" width="11.140625" style="1" customWidth="1"/>
    <col min="7169" max="7169" width="1.5703125" style="1" customWidth="1"/>
    <col min="7170" max="7170" width="10.42578125" style="1" customWidth="1"/>
    <col min="7171" max="7415" width="9.140625" style="1"/>
    <col min="7416" max="7418" width="11.140625" style="1" customWidth="1"/>
    <col min="7419" max="7419" width="1.5703125" style="1" customWidth="1"/>
    <col min="7420" max="7422" width="12.42578125" style="1" customWidth="1"/>
    <col min="7423" max="7423" width="1.5703125" style="1" customWidth="1"/>
    <col min="7424" max="7424" width="11.140625" style="1" customWidth="1"/>
    <col min="7425" max="7425" width="1.5703125" style="1" customWidth="1"/>
    <col min="7426" max="7426" width="10.42578125" style="1" customWidth="1"/>
    <col min="7427" max="7671" width="9.140625" style="1"/>
    <col min="7672" max="7674" width="11.140625" style="1" customWidth="1"/>
    <col min="7675" max="7675" width="1.5703125" style="1" customWidth="1"/>
    <col min="7676" max="7678" width="12.42578125" style="1" customWidth="1"/>
    <col min="7679" max="7679" width="1.5703125" style="1" customWidth="1"/>
    <col min="7680" max="7680" width="11.140625" style="1" customWidth="1"/>
    <col min="7681" max="7681" width="1.5703125" style="1" customWidth="1"/>
    <col min="7682" max="7682" width="10.42578125" style="1" customWidth="1"/>
    <col min="7683" max="7927" width="9.140625" style="1"/>
    <col min="7928" max="7930" width="11.140625" style="1" customWidth="1"/>
    <col min="7931" max="7931" width="1.5703125" style="1" customWidth="1"/>
    <col min="7932" max="7934" width="12.42578125" style="1" customWidth="1"/>
    <col min="7935" max="7935" width="1.5703125" style="1" customWidth="1"/>
    <col min="7936" max="7936" width="11.140625" style="1" customWidth="1"/>
    <col min="7937" max="7937" width="1.5703125" style="1" customWidth="1"/>
    <col min="7938" max="7938" width="10.42578125" style="1" customWidth="1"/>
    <col min="7939" max="8183" width="9.140625" style="1"/>
    <col min="8184" max="8186" width="11.140625" style="1" customWidth="1"/>
    <col min="8187" max="8187" width="1.5703125" style="1" customWidth="1"/>
    <col min="8188" max="8190" width="12.42578125" style="1" customWidth="1"/>
    <col min="8191" max="8191" width="1.5703125" style="1" customWidth="1"/>
    <col min="8192" max="8192" width="11.140625" style="1" customWidth="1"/>
    <col min="8193" max="8193" width="1.5703125" style="1" customWidth="1"/>
    <col min="8194" max="8194" width="10.42578125" style="1" customWidth="1"/>
    <col min="8195" max="8439" width="9.140625" style="1"/>
    <col min="8440" max="8442" width="11.140625" style="1" customWidth="1"/>
    <col min="8443" max="8443" width="1.5703125" style="1" customWidth="1"/>
    <col min="8444" max="8446" width="12.42578125" style="1" customWidth="1"/>
    <col min="8447" max="8447" width="1.5703125" style="1" customWidth="1"/>
    <col min="8448" max="8448" width="11.140625" style="1" customWidth="1"/>
    <col min="8449" max="8449" width="1.5703125" style="1" customWidth="1"/>
    <col min="8450" max="8450" width="10.42578125" style="1" customWidth="1"/>
    <col min="8451" max="8695" width="9.140625" style="1"/>
    <col min="8696" max="8698" width="11.140625" style="1" customWidth="1"/>
    <col min="8699" max="8699" width="1.5703125" style="1" customWidth="1"/>
    <col min="8700" max="8702" width="12.42578125" style="1" customWidth="1"/>
    <col min="8703" max="8703" width="1.5703125" style="1" customWidth="1"/>
    <col min="8704" max="8704" width="11.140625" style="1" customWidth="1"/>
    <col min="8705" max="8705" width="1.5703125" style="1" customWidth="1"/>
    <col min="8706" max="8706" width="10.42578125" style="1" customWidth="1"/>
    <col min="8707" max="8951" width="9.140625" style="1"/>
    <col min="8952" max="8954" width="11.140625" style="1" customWidth="1"/>
    <col min="8955" max="8955" width="1.5703125" style="1" customWidth="1"/>
    <col min="8956" max="8958" width="12.42578125" style="1" customWidth="1"/>
    <col min="8959" max="8959" width="1.5703125" style="1" customWidth="1"/>
    <col min="8960" max="8960" width="11.140625" style="1" customWidth="1"/>
    <col min="8961" max="8961" width="1.5703125" style="1" customWidth="1"/>
    <col min="8962" max="8962" width="10.42578125" style="1" customWidth="1"/>
    <col min="8963" max="9207" width="9.140625" style="1"/>
    <col min="9208" max="9210" width="11.140625" style="1" customWidth="1"/>
    <col min="9211" max="9211" width="1.5703125" style="1" customWidth="1"/>
    <col min="9212" max="9214" width="12.42578125" style="1" customWidth="1"/>
    <col min="9215" max="9215" width="1.5703125" style="1" customWidth="1"/>
    <col min="9216" max="9216" width="11.140625" style="1" customWidth="1"/>
    <col min="9217" max="9217" width="1.5703125" style="1" customWidth="1"/>
    <col min="9218" max="9218" width="10.42578125" style="1" customWidth="1"/>
    <col min="9219" max="9463" width="9.140625" style="1"/>
    <col min="9464" max="9466" width="11.140625" style="1" customWidth="1"/>
    <col min="9467" max="9467" width="1.5703125" style="1" customWidth="1"/>
    <col min="9468" max="9470" width="12.42578125" style="1" customWidth="1"/>
    <col min="9471" max="9471" width="1.5703125" style="1" customWidth="1"/>
    <col min="9472" max="9472" width="11.140625" style="1" customWidth="1"/>
    <col min="9473" max="9473" width="1.5703125" style="1" customWidth="1"/>
    <col min="9474" max="9474" width="10.42578125" style="1" customWidth="1"/>
    <col min="9475" max="9719" width="9.140625" style="1"/>
    <col min="9720" max="9722" width="11.140625" style="1" customWidth="1"/>
    <col min="9723" max="9723" width="1.5703125" style="1" customWidth="1"/>
    <col min="9724" max="9726" width="12.42578125" style="1" customWidth="1"/>
    <col min="9727" max="9727" width="1.5703125" style="1" customWidth="1"/>
    <col min="9728" max="9728" width="11.140625" style="1" customWidth="1"/>
    <col min="9729" max="9729" width="1.5703125" style="1" customWidth="1"/>
    <col min="9730" max="9730" width="10.42578125" style="1" customWidth="1"/>
    <col min="9731" max="9975" width="9.140625" style="1"/>
    <col min="9976" max="9978" width="11.140625" style="1" customWidth="1"/>
    <col min="9979" max="9979" width="1.5703125" style="1" customWidth="1"/>
    <col min="9980" max="9982" width="12.42578125" style="1" customWidth="1"/>
    <col min="9983" max="9983" width="1.5703125" style="1" customWidth="1"/>
    <col min="9984" max="9984" width="11.140625" style="1" customWidth="1"/>
    <col min="9985" max="9985" width="1.5703125" style="1" customWidth="1"/>
    <col min="9986" max="9986" width="10.42578125" style="1" customWidth="1"/>
    <col min="9987" max="10231" width="9.140625" style="1"/>
    <col min="10232" max="10234" width="11.140625" style="1" customWidth="1"/>
    <col min="10235" max="10235" width="1.5703125" style="1" customWidth="1"/>
    <col min="10236" max="10238" width="12.42578125" style="1" customWidth="1"/>
    <col min="10239" max="10239" width="1.5703125" style="1" customWidth="1"/>
    <col min="10240" max="10240" width="11.140625" style="1" customWidth="1"/>
    <col min="10241" max="10241" width="1.5703125" style="1" customWidth="1"/>
    <col min="10242" max="10242" width="10.42578125" style="1" customWidth="1"/>
    <col min="10243" max="10487" width="9.140625" style="1"/>
    <col min="10488" max="10490" width="11.140625" style="1" customWidth="1"/>
    <col min="10491" max="10491" width="1.5703125" style="1" customWidth="1"/>
    <col min="10492" max="10494" width="12.42578125" style="1" customWidth="1"/>
    <col min="10495" max="10495" width="1.5703125" style="1" customWidth="1"/>
    <col min="10496" max="10496" width="11.140625" style="1" customWidth="1"/>
    <col min="10497" max="10497" width="1.5703125" style="1" customWidth="1"/>
    <col min="10498" max="10498" width="10.42578125" style="1" customWidth="1"/>
    <col min="10499" max="10743" width="9.140625" style="1"/>
    <col min="10744" max="10746" width="11.140625" style="1" customWidth="1"/>
    <col min="10747" max="10747" width="1.5703125" style="1" customWidth="1"/>
    <col min="10748" max="10750" width="12.42578125" style="1" customWidth="1"/>
    <col min="10751" max="10751" width="1.5703125" style="1" customWidth="1"/>
    <col min="10752" max="10752" width="11.140625" style="1" customWidth="1"/>
    <col min="10753" max="10753" width="1.5703125" style="1" customWidth="1"/>
    <col min="10754" max="10754" width="10.42578125" style="1" customWidth="1"/>
    <col min="10755" max="10999" width="9.140625" style="1"/>
    <col min="11000" max="11002" width="11.140625" style="1" customWidth="1"/>
    <col min="11003" max="11003" width="1.5703125" style="1" customWidth="1"/>
    <col min="11004" max="11006" width="12.42578125" style="1" customWidth="1"/>
    <col min="11007" max="11007" width="1.5703125" style="1" customWidth="1"/>
    <col min="11008" max="11008" width="11.140625" style="1" customWidth="1"/>
    <col min="11009" max="11009" width="1.5703125" style="1" customWidth="1"/>
    <col min="11010" max="11010" width="10.42578125" style="1" customWidth="1"/>
    <col min="11011" max="11255" width="9.140625" style="1"/>
    <col min="11256" max="11258" width="11.140625" style="1" customWidth="1"/>
    <col min="11259" max="11259" width="1.5703125" style="1" customWidth="1"/>
    <col min="11260" max="11262" width="12.42578125" style="1" customWidth="1"/>
    <col min="11263" max="11263" width="1.5703125" style="1" customWidth="1"/>
    <col min="11264" max="11264" width="11.140625" style="1" customWidth="1"/>
    <col min="11265" max="11265" width="1.5703125" style="1" customWidth="1"/>
    <col min="11266" max="11266" width="10.42578125" style="1" customWidth="1"/>
    <col min="11267" max="11511" width="9.140625" style="1"/>
    <col min="11512" max="11514" width="11.140625" style="1" customWidth="1"/>
    <col min="11515" max="11515" width="1.5703125" style="1" customWidth="1"/>
    <col min="11516" max="11518" width="12.42578125" style="1" customWidth="1"/>
    <col min="11519" max="11519" width="1.5703125" style="1" customWidth="1"/>
    <col min="11520" max="11520" width="11.140625" style="1" customWidth="1"/>
    <col min="11521" max="11521" width="1.5703125" style="1" customWidth="1"/>
    <col min="11522" max="11522" width="10.42578125" style="1" customWidth="1"/>
    <col min="11523" max="11767" width="9.140625" style="1"/>
    <col min="11768" max="11770" width="11.140625" style="1" customWidth="1"/>
    <col min="11771" max="11771" width="1.5703125" style="1" customWidth="1"/>
    <col min="11772" max="11774" width="12.42578125" style="1" customWidth="1"/>
    <col min="11775" max="11775" width="1.5703125" style="1" customWidth="1"/>
    <col min="11776" max="11776" width="11.140625" style="1" customWidth="1"/>
    <col min="11777" max="11777" width="1.5703125" style="1" customWidth="1"/>
    <col min="11778" max="11778" width="10.42578125" style="1" customWidth="1"/>
    <col min="11779" max="12023" width="9.140625" style="1"/>
    <col min="12024" max="12026" width="11.140625" style="1" customWidth="1"/>
    <col min="12027" max="12027" width="1.5703125" style="1" customWidth="1"/>
    <col min="12028" max="12030" width="12.42578125" style="1" customWidth="1"/>
    <col min="12031" max="12031" width="1.5703125" style="1" customWidth="1"/>
    <col min="12032" max="12032" width="11.140625" style="1" customWidth="1"/>
    <col min="12033" max="12033" width="1.5703125" style="1" customWidth="1"/>
    <col min="12034" max="12034" width="10.42578125" style="1" customWidth="1"/>
    <col min="12035" max="12279" width="9.140625" style="1"/>
    <col min="12280" max="12282" width="11.140625" style="1" customWidth="1"/>
    <col min="12283" max="12283" width="1.5703125" style="1" customWidth="1"/>
    <col min="12284" max="12286" width="12.42578125" style="1" customWidth="1"/>
    <col min="12287" max="12287" width="1.5703125" style="1" customWidth="1"/>
    <col min="12288" max="12288" width="11.140625" style="1" customWidth="1"/>
    <col min="12289" max="12289" width="1.5703125" style="1" customWidth="1"/>
    <col min="12290" max="12290" width="10.42578125" style="1" customWidth="1"/>
    <col min="12291" max="12535" width="9.140625" style="1"/>
    <col min="12536" max="12538" width="11.140625" style="1" customWidth="1"/>
    <col min="12539" max="12539" width="1.5703125" style="1" customWidth="1"/>
    <col min="12540" max="12542" width="12.42578125" style="1" customWidth="1"/>
    <col min="12543" max="12543" width="1.5703125" style="1" customWidth="1"/>
    <col min="12544" max="12544" width="11.140625" style="1" customWidth="1"/>
    <col min="12545" max="12545" width="1.5703125" style="1" customWidth="1"/>
    <col min="12546" max="12546" width="10.42578125" style="1" customWidth="1"/>
    <col min="12547" max="12791" width="9.140625" style="1"/>
    <col min="12792" max="12794" width="11.140625" style="1" customWidth="1"/>
    <col min="12795" max="12795" width="1.5703125" style="1" customWidth="1"/>
    <col min="12796" max="12798" width="12.42578125" style="1" customWidth="1"/>
    <col min="12799" max="12799" width="1.5703125" style="1" customWidth="1"/>
    <col min="12800" max="12800" width="11.140625" style="1" customWidth="1"/>
    <col min="12801" max="12801" width="1.5703125" style="1" customWidth="1"/>
    <col min="12802" max="12802" width="10.42578125" style="1" customWidth="1"/>
    <col min="12803" max="13047" width="9.140625" style="1"/>
    <col min="13048" max="13050" width="11.140625" style="1" customWidth="1"/>
    <col min="13051" max="13051" width="1.5703125" style="1" customWidth="1"/>
    <col min="13052" max="13054" width="12.42578125" style="1" customWidth="1"/>
    <col min="13055" max="13055" width="1.5703125" style="1" customWidth="1"/>
    <col min="13056" max="13056" width="11.140625" style="1" customWidth="1"/>
    <col min="13057" max="13057" width="1.5703125" style="1" customWidth="1"/>
    <col min="13058" max="13058" width="10.42578125" style="1" customWidth="1"/>
    <col min="13059" max="13303" width="9.140625" style="1"/>
    <col min="13304" max="13306" width="11.140625" style="1" customWidth="1"/>
    <col min="13307" max="13307" width="1.5703125" style="1" customWidth="1"/>
    <col min="13308" max="13310" width="12.42578125" style="1" customWidth="1"/>
    <col min="13311" max="13311" width="1.5703125" style="1" customWidth="1"/>
    <col min="13312" max="13312" width="11.140625" style="1" customWidth="1"/>
    <col min="13313" max="13313" width="1.5703125" style="1" customWidth="1"/>
    <col min="13314" max="13314" width="10.42578125" style="1" customWidth="1"/>
    <col min="13315" max="13559" width="9.140625" style="1"/>
    <col min="13560" max="13562" width="11.140625" style="1" customWidth="1"/>
    <col min="13563" max="13563" width="1.5703125" style="1" customWidth="1"/>
    <col min="13564" max="13566" width="12.42578125" style="1" customWidth="1"/>
    <col min="13567" max="13567" width="1.5703125" style="1" customWidth="1"/>
    <col min="13568" max="13568" width="11.140625" style="1" customWidth="1"/>
    <col min="13569" max="13569" width="1.5703125" style="1" customWidth="1"/>
    <col min="13570" max="13570" width="10.42578125" style="1" customWidth="1"/>
    <col min="13571" max="13815" width="9.140625" style="1"/>
    <col min="13816" max="13818" width="11.140625" style="1" customWidth="1"/>
    <col min="13819" max="13819" width="1.5703125" style="1" customWidth="1"/>
    <col min="13820" max="13822" width="12.42578125" style="1" customWidth="1"/>
    <col min="13823" max="13823" width="1.5703125" style="1" customWidth="1"/>
    <col min="13824" max="13824" width="11.140625" style="1" customWidth="1"/>
    <col min="13825" max="13825" width="1.5703125" style="1" customWidth="1"/>
    <col min="13826" max="13826" width="10.42578125" style="1" customWidth="1"/>
    <col min="13827" max="14071" width="9.140625" style="1"/>
    <col min="14072" max="14074" width="11.140625" style="1" customWidth="1"/>
    <col min="14075" max="14075" width="1.5703125" style="1" customWidth="1"/>
    <col min="14076" max="14078" width="12.42578125" style="1" customWidth="1"/>
    <col min="14079" max="14079" width="1.5703125" style="1" customWidth="1"/>
    <col min="14080" max="14080" width="11.140625" style="1" customWidth="1"/>
    <col min="14081" max="14081" width="1.5703125" style="1" customWidth="1"/>
    <col min="14082" max="14082" width="10.42578125" style="1" customWidth="1"/>
    <col min="14083" max="14327" width="9.140625" style="1"/>
    <col min="14328" max="14330" width="11.140625" style="1" customWidth="1"/>
    <col min="14331" max="14331" width="1.5703125" style="1" customWidth="1"/>
    <col min="14332" max="14334" width="12.42578125" style="1" customWidth="1"/>
    <col min="14335" max="14335" width="1.5703125" style="1" customWidth="1"/>
    <col min="14336" max="14336" width="11.140625" style="1" customWidth="1"/>
    <col min="14337" max="14337" width="1.5703125" style="1" customWidth="1"/>
    <col min="14338" max="14338" width="10.42578125" style="1" customWidth="1"/>
    <col min="14339" max="14583" width="9.140625" style="1"/>
    <col min="14584" max="14586" width="11.140625" style="1" customWidth="1"/>
    <col min="14587" max="14587" width="1.5703125" style="1" customWidth="1"/>
    <col min="14588" max="14590" width="12.42578125" style="1" customWidth="1"/>
    <col min="14591" max="14591" width="1.5703125" style="1" customWidth="1"/>
    <col min="14592" max="14592" width="11.140625" style="1" customWidth="1"/>
    <col min="14593" max="14593" width="1.5703125" style="1" customWidth="1"/>
    <col min="14594" max="14594" width="10.42578125" style="1" customWidth="1"/>
    <col min="14595" max="14839" width="9.140625" style="1"/>
    <col min="14840" max="14842" width="11.140625" style="1" customWidth="1"/>
    <col min="14843" max="14843" width="1.5703125" style="1" customWidth="1"/>
    <col min="14844" max="14846" width="12.42578125" style="1" customWidth="1"/>
    <col min="14847" max="14847" width="1.5703125" style="1" customWidth="1"/>
    <col min="14848" max="14848" width="11.140625" style="1" customWidth="1"/>
    <col min="14849" max="14849" width="1.5703125" style="1" customWidth="1"/>
    <col min="14850" max="14850" width="10.42578125" style="1" customWidth="1"/>
    <col min="14851" max="15095" width="9.140625" style="1"/>
    <col min="15096" max="15098" width="11.140625" style="1" customWidth="1"/>
    <col min="15099" max="15099" width="1.5703125" style="1" customWidth="1"/>
    <col min="15100" max="15102" width="12.42578125" style="1" customWidth="1"/>
    <col min="15103" max="15103" width="1.5703125" style="1" customWidth="1"/>
    <col min="15104" max="15104" width="11.140625" style="1" customWidth="1"/>
    <col min="15105" max="15105" width="1.5703125" style="1" customWidth="1"/>
    <col min="15106" max="15106" width="10.42578125" style="1" customWidth="1"/>
    <col min="15107" max="15351" width="9.140625" style="1"/>
    <col min="15352" max="15354" width="11.140625" style="1" customWidth="1"/>
    <col min="15355" max="15355" width="1.5703125" style="1" customWidth="1"/>
    <col min="15356" max="15358" width="12.42578125" style="1" customWidth="1"/>
    <col min="15359" max="15359" width="1.5703125" style="1" customWidth="1"/>
    <col min="15360" max="15360" width="11.140625" style="1" customWidth="1"/>
    <col min="15361" max="15361" width="1.5703125" style="1" customWidth="1"/>
    <col min="15362" max="15362" width="10.42578125" style="1" customWidth="1"/>
    <col min="15363" max="15607" width="9.140625" style="1"/>
    <col min="15608" max="15610" width="11.140625" style="1" customWidth="1"/>
    <col min="15611" max="15611" width="1.5703125" style="1" customWidth="1"/>
    <col min="15612" max="15614" width="12.42578125" style="1" customWidth="1"/>
    <col min="15615" max="15615" width="1.5703125" style="1" customWidth="1"/>
    <col min="15616" max="15616" width="11.140625" style="1" customWidth="1"/>
    <col min="15617" max="15617" width="1.5703125" style="1" customWidth="1"/>
    <col min="15618" max="15618" width="10.42578125" style="1" customWidth="1"/>
    <col min="15619" max="15863" width="9.140625" style="1"/>
    <col min="15864" max="15866" width="11.140625" style="1" customWidth="1"/>
    <col min="15867" max="15867" width="1.5703125" style="1" customWidth="1"/>
    <col min="15868" max="15870" width="12.42578125" style="1" customWidth="1"/>
    <col min="15871" max="15871" width="1.5703125" style="1" customWidth="1"/>
    <col min="15872" max="15872" width="11.140625" style="1" customWidth="1"/>
    <col min="15873" max="15873" width="1.5703125" style="1" customWidth="1"/>
    <col min="15874" max="15874" width="10.42578125" style="1" customWidth="1"/>
    <col min="15875" max="16119" width="9.140625" style="1"/>
    <col min="16120" max="16122" width="11.140625" style="1" customWidth="1"/>
    <col min="16123" max="16123" width="1.5703125" style="1" customWidth="1"/>
    <col min="16124" max="16126" width="12.42578125" style="1" customWidth="1"/>
    <col min="16127" max="16127" width="1.5703125" style="1" customWidth="1"/>
    <col min="16128" max="16128" width="11.140625" style="1" customWidth="1"/>
    <col min="16129" max="16129" width="1.5703125" style="1" customWidth="1"/>
    <col min="16130" max="16130" width="10.42578125" style="1" customWidth="1"/>
    <col min="16131" max="16384" width="9.140625" style="1"/>
  </cols>
  <sheetData>
    <row r="1" spans="1:14" ht="15.75" x14ac:dyDescent="0.25">
      <c r="A1" s="216" t="s">
        <v>2662</v>
      </c>
      <c r="B1" s="32"/>
      <c r="C1" s="32"/>
      <c r="D1" s="205"/>
      <c r="E1" s="205"/>
      <c r="F1" s="205"/>
      <c r="G1" s="205"/>
      <c r="H1" s="12"/>
      <c r="I1" s="12"/>
      <c r="J1" s="12"/>
      <c r="K1" s="12"/>
      <c r="L1" s="203">
        <v>9</v>
      </c>
    </row>
    <row r="2" spans="1:14" ht="15.75" x14ac:dyDescent="0.25">
      <c r="A2" s="1958" t="s">
        <v>145</v>
      </c>
      <c r="B2" s="1959"/>
      <c r="C2" s="1960"/>
      <c r="D2" s="112"/>
      <c r="E2" s="205"/>
      <c r="F2" s="205"/>
      <c r="G2" s="205"/>
      <c r="H2" s="12"/>
      <c r="I2" s="12"/>
      <c r="J2" s="12"/>
      <c r="K2" s="12"/>
      <c r="L2" s="12"/>
    </row>
    <row r="3" spans="1:14" ht="15.75" x14ac:dyDescent="0.25">
      <c r="A3" s="329" t="s">
        <v>2663</v>
      </c>
      <c r="B3" s="329"/>
      <c r="C3" s="216"/>
      <c r="D3" s="88"/>
      <c r="E3" s="88"/>
      <c r="F3" s="88"/>
      <c r="G3" s="88"/>
      <c r="H3" s="82"/>
      <c r="I3" s="82"/>
      <c r="J3" s="82"/>
      <c r="K3" s="82"/>
      <c r="L3" s="82"/>
      <c r="M3" s="82"/>
      <c r="N3" s="82"/>
    </row>
    <row r="4" spans="1:14" ht="15" customHeight="1" x14ac:dyDescent="0.25">
      <c r="A4" s="181" t="s">
        <v>2439</v>
      </c>
      <c r="B4" s="329"/>
      <c r="C4" s="216"/>
      <c r="D4" s="88"/>
      <c r="E4" s="88"/>
      <c r="F4" s="88"/>
      <c r="G4" s="88"/>
      <c r="H4" s="82"/>
      <c r="I4" s="82"/>
      <c r="J4" s="82"/>
      <c r="K4" s="82"/>
      <c r="L4" s="82"/>
      <c r="M4" s="82"/>
      <c r="N4" s="82"/>
    </row>
    <row r="5" spans="1:14" ht="12.75" customHeight="1" x14ac:dyDescent="0.25">
      <c r="A5" s="32"/>
      <c r="B5" s="32"/>
      <c r="C5" s="32"/>
      <c r="D5" s="205"/>
      <c r="E5" s="205"/>
      <c r="F5" s="205"/>
      <c r="G5" s="205"/>
      <c r="H5" s="12"/>
      <c r="I5" s="12"/>
      <c r="J5" s="12"/>
      <c r="K5" s="12"/>
      <c r="L5" s="12"/>
    </row>
    <row r="6" spans="1:14" ht="11.85" customHeight="1" x14ac:dyDescent="0.2">
      <c r="A6" s="330"/>
      <c r="B6" s="2049" t="s">
        <v>2440</v>
      </c>
      <c r="C6" s="1855"/>
      <c r="D6" s="1856"/>
      <c r="E6" s="497"/>
      <c r="F6" s="2059" t="s">
        <v>2441</v>
      </c>
      <c r="G6" s="1855"/>
      <c r="H6" s="1856"/>
      <c r="I6" s="495"/>
      <c r="J6" s="82"/>
      <c r="K6" s="495"/>
      <c r="L6" s="495"/>
    </row>
    <row r="7" spans="1:14" ht="50.25" customHeight="1" x14ac:dyDescent="0.2">
      <c r="A7" s="1387" t="s">
        <v>2442</v>
      </c>
      <c r="B7" s="332" t="s">
        <v>2443</v>
      </c>
      <c r="C7" s="332" t="s">
        <v>2444</v>
      </c>
      <c r="D7" s="332" t="s">
        <v>2445</v>
      </c>
      <c r="E7" s="492"/>
      <c r="F7" s="332" t="s">
        <v>2446</v>
      </c>
      <c r="G7" s="332" t="s">
        <v>2447</v>
      </c>
      <c r="H7" s="496" t="s">
        <v>2448</v>
      </c>
      <c r="I7" s="123"/>
      <c r="J7" s="1387" t="s">
        <v>2449</v>
      </c>
      <c r="K7" s="123"/>
      <c r="L7" s="1387" t="s">
        <v>2450</v>
      </c>
    </row>
    <row r="8" spans="1:14" x14ac:dyDescent="0.2">
      <c r="A8" s="229" t="s">
        <v>299</v>
      </c>
      <c r="B8" s="229"/>
      <c r="C8" s="229"/>
      <c r="D8" s="229" t="s">
        <v>300</v>
      </c>
      <c r="E8" s="229"/>
      <c r="F8" s="229" t="s">
        <v>301</v>
      </c>
      <c r="G8" s="229" t="s">
        <v>465</v>
      </c>
      <c r="H8" s="229" t="s">
        <v>466</v>
      </c>
      <c r="I8" s="229"/>
      <c r="J8" s="229" t="s">
        <v>2451</v>
      </c>
      <c r="K8" s="229"/>
      <c r="L8" s="229" t="s">
        <v>2452</v>
      </c>
    </row>
    <row r="9" spans="1:14" x14ac:dyDescent="0.2">
      <c r="A9" s="2055" t="s">
        <v>1874</v>
      </c>
      <c r="B9" s="2084"/>
      <c r="C9" s="2084"/>
      <c r="D9" s="206"/>
      <c r="E9" s="206"/>
      <c r="F9" s="206"/>
      <c r="G9" s="206"/>
      <c r="H9" s="206"/>
      <c r="I9" s="206"/>
      <c r="J9" s="206"/>
      <c r="K9" s="206"/>
      <c r="L9" s="206"/>
    </row>
    <row r="10" spans="1:14" x14ac:dyDescent="0.2">
      <c r="A10" s="1421" t="s">
        <v>2622</v>
      </c>
      <c r="B10" s="1492"/>
      <c r="C10" s="992"/>
      <c r="D10" s="1013"/>
      <c r="E10" s="372"/>
      <c r="F10" s="1013"/>
      <c r="G10" s="1013"/>
      <c r="H10" s="1013"/>
      <c r="I10" s="361"/>
      <c r="J10" s="1014"/>
      <c r="K10" s="361"/>
      <c r="L10" s="1014"/>
    </row>
    <row r="11" spans="1:14" x14ac:dyDescent="0.2">
      <c r="A11" s="1547" t="s">
        <v>2641</v>
      </c>
      <c r="B11" s="1492"/>
      <c r="C11" s="992"/>
      <c r="D11" s="1013"/>
      <c r="E11" s="372"/>
      <c r="F11" s="1013"/>
      <c r="G11" s="1013"/>
      <c r="H11" s="1013"/>
      <c r="I11" s="361"/>
      <c r="J11" s="1014"/>
      <c r="K11" s="361"/>
      <c r="L11" s="1014"/>
    </row>
    <row r="12" spans="1:14" x14ac:dyDescent="0.2">
      <c r="A12" s="1421" t="s">
        <v>2657</v>
      </c>
      <c r="B12" s="1492"/>
      <c r="C12" s="992"/>
      <c r="D12" s="1013"/>
      <c r="E12" s="372"/>
      <c r="F12" s="1013"/>
      <c r="G12" s="1013"/>
      <c r="H12" s="1013"/>
      <c r="I12" s="361"/>
      <c r="J12" s="1014"/>
      <c r="K12" s="361"/>
      <c r="L12" s="1014"/>
    </row>
    <row r="13" spans="1:14" x14ac:dyDescent="0.2">
      <c r="A13" s="1421" t="s">
        <v>2626</v>
      </c>
      <c r="B13" s="1492"/>
      <c r="C13" s="548"/>
      <c r="D13" s="454"/>
      <c r="E13" s="372"/>
      <c r="F13" s="1013"/>
      <c r="G13" s="1013"/>
      <c r="H13" s="1013"/>
      <c r="I13" s="361"/>
      <c r="J13" s="1014"/>
      <c r="K13" s="361"/>
      <c r="L13" s="1014"/>
    </row>
    <row r="14" spans="1:14" x14ac:dyDescent="0.2">
      <c r="A14" s="1421" t="s">
        <v>2658</v>
      </c>
      <c r="B14" s="1492"/>
      <c r="C14" s="548"/>
      <c r="D14" s="454"/>
      <c r="E14" s="372"/>
      <c r="F14" s="1013"/>
      <c r="G14" s="1013"/>
      <c r="H14" s="1013"/>
      <c r="I14" s="361"/>
      <c r="J14" s="1014"/>
      <c r="K14" s="361"/>
      <c r="L14" s="1014"/>
    </row>
    <row r="15" spans="1:14" x14ac:dyDescent="0.2">
      <c r="A15" s="1539" t="s">
        <v>2607</v>
      </c>
      <c r="B15" s="1492"/>
      <c r="C15" s="992"/>
      <c r="D15" s="1013"/>
      <c r="E15" s="372"/>
      <c r="F15" s="1013"/>
      <c r="G15" s="1013"/>
      <c r="H15" s="1013"/>
      <c r="I15" s="361"/>
      <c r="J15" s="1014"/>
      <c r="K15" s="361"/>
      <c r="L15" s="1014"/>
    </row>
    <row r="16" spans="1:14" x14ac:dyDescent="0.2">
      <c r="A16" s="1421" t="s">
        <v>2659</v>
      </c>
      <c r="B16" s="1492"/>
      <c r="C16" s="992"/>
      <c r="D16" s="1013"/>
      <c r="E16" s="360"/>
      <c r="F16" s="1013"/>
      <c r="G16" s="1013"/>
      <c r="H16" s="1013"/>
      <c r="I16" s="361"/>
      <c r="J16" s="1014"/>
      <c r="K16" s="361"/>
      <c r="L16" s="1014"/>
    </row>
    <row r="17" spans="1:16" x14ac:dyDescent="0.2">
      <c r="A17" s="1421" t="s">
        <v>2651</v>
      </c>
      <c r="B17" s="1492"/>
      <c r="C17" s="1492"/>
      <c r="D17" s="1498"/>
      <c r="E17" s="360"/>
      <c r="F17" s="1498"/>
      <c r="G17" s="1498"/>
      <c r="H17" s="1498"/>
      <c r="I17" s="361"/>
      <c r="J17" s="1498"/>
      <c r="K17" s="361"/>
      <c r="L17" s="1498"/>
    </row>
    <row r="18" spans="1:16" x14ac:dyDescent="0.2">
      <c r="A18" s="1421" t="s">
        <v>2459</v>
      </c>
      <c r="B18" s="1492"/>
      <c r="C18" s="992"/>
      <c r="D18" s="1013"/>
      <c r="E18" s="360"/>
      <c r="F18" s="1013"/>
      <c r="G18" s="1013"/>
      <c r="H18" s="1013"/>
      <c r="I18" s="361"/>
      <c r="J18" s="1014"/>
      <c r="K18" s="361"/>
      <c r="L18" s="1014"/>
    </row>
    <row r="19" spans="1:16" x14ac:dyDescent="0.2">
      <c r="A19" s="1421" t="s">
        <v>2460</v>
      </c>
      <c r="B19" s="1492"/>
      <c r="C19" s="992"/>
      <c r="D19" s="1013"/>
      <c r="E19" s="372"/>
      <c r="F19" s="1013"/>
      <c r="G19" s="1013"/>
      <c r="H19" s="1013"/>
      <c r="I19" s="361"/>
      <c r="J19" s="1014"/>
      <c r="K19" s="361"/>
      <c r="L19" s="1014"/>
    </row>
    <row r="20" spans="1:16" ht="12" customHeight="1" x14ac:dyDescent="0.2">
      <c r="A20" s="1421" t="s">
        <v>2508</v>
      </c>
      <c r="B20" s="1492"/>
      <c r="C20" s="992"/>
      <c r="D20" s="1013"/>
      <c r="E20" s="360"/>
      <c r="F20" s="1013"/>
      <c r="G20" s="1013"/>
      <c r="H20" s="1013"/>
      <c r="I20" s="361"/>
      <c r="J20" s="1014"/>
      <c r="K20" s="361"/>
      <c r="L20" s="1014"/>
      <c r="M20" s="2082"/>
      <c r="N20" s="2083"/>
    </row>
    <row r="21" spans="1:16" ht="12" customHeight="1" x14ac:dyDescent="0.2">
      <c r="A21" s="1536" t="s">
        <v>2633</v>
      </c>
      <c r="B21" s="1492"/>
      <c r="C21" s="1013"/>
      <c r="D21" s="1013"/>
      <c r="E21" s="360"/>
      <c r="F21" s="1013"/>
      <c r="G21" s="1013"/>
      <c r="H21" s="1013"/>
      <c r="I21" s="361"/>
      <c r="J21" s="1014"/>
      <c r="K21" s="361"/>
      <c r="L21" s="1014"/>
      <c r="M21" s="2082"/>
      <c r="N21" s="2083"/>
    </row>
    <row r="22" spans="1:16" ht="12" customHeight="1" x14ac:dyDescent="0.2">
      <c r="A22" s="1421" t="s">
        <v>2652</v>
      </c>
      <c r="B22" s="1492"/>
      <c r="C22" s="1013"/>
      <c r="D22" s="1013"/>
      <c r="E22" s="360"/>
      <c r="F22" s="1013"/>
      <c r="G22" s="1013"/>
      <c r="H22" s="1013"/>
      <c r="I22" s="361"/>
      <c r="J22" s="1014"/>
      <c r="K22" s="361"/>
      <c r="L22" s="1014"/>
      <c r="M22" s="2082"/>
      <c r="N22" s="2083"/>
    </row>
    <row r="23" spans="1:16" ht="12.75" customHeight="1" x14ac:dyDescent="0.2">
      <c r="A23" s="1421" t="s">
        <v>2509</v>
      </c>
      <c r="B23" s="1492"/>
      <c r="C23" s="992"/>
      <c r="D23" s="1013"/>
      <c r="E23" s="360"/>
      <c r="F23" s="1013"/>
      <c r="G23" s="1013"/>
      <c r="H23" s="1013"/>
      <c r="I23" s="361"/>
      <c r="J23" s="1014"/>
      <c r="K23" s="361"/>
      <c r="L23" s="1014"/>
      <c r="M23" s="2082"/>
      <c r="N23" s="2083"/>
    </row>
    <row r="24" spans="1:16" ht="12" customHeight="1" x14ac:dyDescent="0.2">
      <c r="A24" s="1421" t="s">
        <v>2653</v>
      </c>
      <c r="B24" s="1492"/>
      <c r="C24" s="1013"/>
      <c r="D24" s="1013"/>
      <c r="E24" s="360"/>
      <c r="F24" s="1013"/>
      <c r="G24" s="1013"/>
      <c r="H24" s="1013"/>
      <c r="I24" s="361"/>
      <c r="J24" s="1014"/>
      <c r="K24" s="361"/>
      <c r="L24" s="1014"/>
      <c r="M24" s="2082"/>
      <c r="N24" s="2083"/>
    </row>
    <row r="25" spans="1:16" ht="12" customHeight="1" x14ac:dyDescent="0.2">
      <c r="A25" s="1421" t="s">
        <v>2636</v>
      </c>
      <c r="B25" s="1492"/>
      <c r="C25" s="1013"/>
      <c r="D25" s="1013"/>
      <c r="E25" s="360"/>
      <c r="F25" s="1013"/>
      <c r="G25" s="1013"/>
      <c r="H25" s="1013"/>
      <c r="I25" s="361"/>
      <c r="J25" s="1014"/>
      <c r="K25" s="361"/>
      <c r="L25" s="1014"/>
      <c r="M25" s="2082"/>
      <c r="N25" s="2083"/>
    </row>
    <row r="26" spans="1:16" ht="12" customHeight="1" x14ac:dyDescent="0.2">
      <c r="A26" s="1421" t="s">
        <v>2510</v>
      </c>
      <c r="B26" s="1492"/>
      <c r="C26" s="992"/>
      <c r="D26" s="1013"/>
      <c r="E26" s="360"/>
      <c r="F26" s="1013"/>
      <c r="G26" s="1013"/>
      <c r="H26" s="1013"/>
      <c r="I26" s="361"/>
      <c r="J26" s="1014"/>
      <c r="K26" s="361"/>
      <c r="L26" s="1014"/>
      <c r="M26" s="2082"/>
      <c r="N26" s="2083"/>
    </row>
    <row r="27" spans="1:16" ht="12" customHeight="1" x14ac:dyDescent="0.2">
      <c r="A27" s="1421" t="s">
        <v>2654</v>
      </c>
      <c r="B27" s="1492"/>
      <c r="C27" s="1013"/>
      <c r="D27" s="1013"/>
      <c r="E27" s="360"/>
      <c r="F27" s="1013"/>
      <c r="G27" s="1013"/>
      <c r="H27" s="1013"/>
      <c r="I27" s="361"/>
      <c r="J27" s="1014"/>
      <c r="K27" s="361"/>
      <c r="L27" s="1014"/>
      <c r="M27" s="2082"/>
      <c r="N27" s="2083"/>
    </row>
    <row r="28" spans="1:16" x14ac:dyDescent="0.2">
      <c r="A28" s="1421" t="s">
        <v>2511</v>
      </c>
      <c r="B28" s="1492"/>
      <c r="C28" s="992"/>
      <c r="D28" s="1013"/>
      <c r="E28" s="360"/>
      <c r="F28" s="1013"/>
      <c r="G28" s="1013"/>
      <c r="H28" s="1013"/>
      <c r="I28" s="361"/>
      <c r="J28" s="1014"/>
      <c r="K28" s="361"/>
      <c r="L28" s="1014"/>
      <c r="M28" s="2082"/>
      <c r="N28" s="2083"/>
    </row>
    <row r="29" spans="1:16" ht="23.25" x14ac:dyDescent="0.25">
      <c r="A29" s="1546" t="s">
        <v>2638</v>
      </c>
      <c r="B29" s="1492"/>
      <c r="C29" s="987"/>
      <c r="D29" s="987"/>
      <c r="E29" s="340"/>
      <c r="F29" s="987"/>
      <c r="G29" s="987"/>
      <c r="H29" s="987"/>
      <c r="I29" s="341"/>
      <c r="J29" s="986"/>
      <c r="K29" s="341"/>
      <c r="L29" s="986"/>
      <c r="P29"/>
    </row>
    <row r="30" spans="1:16" x14ac:dyDescent="0.2">
      <c r="A30" s="1494" t="s">
        <v>2466</v>
      </c>
      <c r="B30" s="1495"/>
      <c r="C30" s="993"/>
      <c r="D30" s="1014"/>
      <c r="E30" s="393"/>
      <c r="F30" s="1512"/>
      <c r="G30" s="1512"/>
      <c r="H30" s="1014"/>
      <c r="I30" s="394"/>
      <c r="J30" s="1014"/>
      <c r="K30" s="394"/>
      <c r="L30" s="1014"/>
    </row>
    <row r="31" spans="1:16" x14ac:dyDescent="0.2">
      <c r="A31" s="365"/>
      <c r="B31" s="365"/>
      <c r="C31" s="360"/>
      <c r="D31" s="360"/>
      <c r="E31" s="393"/>
      <c r="F31" s="393"/>
      <c r="G31" s="432"/>
      <c r="H31" s="360"/>
      <c r="I31" s="394"/>
      <c r="J31" s="360"/>
      <c r="K31" s="394"/>
      <c r="L31" s="360"/>
    </row>
    <row r="32" spans="1:16" x14ac:dyDescent="0.2">
      <c r="A32" s="88" t="s">
        <v>1875</v>
      </c>
      <c r="B32" s="205"/>
      <c r="C32" s="360"/>
      <c r="D32" s="360"/>
      <c r="E32" s="393"/>
      <c r="F32" s="393"/>
      <c r="G32" s="432"/>
      <c r="H32" s="360"/>
      <c r="I32" s="394"/>
      <c r="J32" s="360"/>
      <c r="K32" s="394"/>
      <c r="L32" s="360"/>
    </row>
    <row r="33" spans="1:13" x14ac:dyDescent="0.2">
      <c r="A33" s="1421" t="s">
        <v>2622</v>
      </c>
      <c r="B33" s="1014"/>
      <c r="C33" s="1013"/>
      <c r="D33" s="1013"/>
      <c r="E33" s="372"/>
      <c r="F33" s="1013"/>
      <c r="G33" s="1013"/>
      <c r="H33" s="1013"/>
      <c r="I33" s="361"/>
      <c r="J33" s="1014"/>
      <c r="K33" s="361"/>
      <c r="L33" s="1014"/>
    </row>
    <row r="34" spans="1:13" x14ac:dyDescent="0.2">
      <c r="A34" s="1547" t="s">
        <v>2641</v>
      </c>
      <c r="B34" s="1014"/>
      <c r="C34" s="1013"/>
      <c r="D34" s="1013"/>
      <c r="E34" s="372"/>
      <c r="F34" s="1013"/>
      <c r="G34" s="1013"/>
      <c r="H34" s="1013"/>
      <c r="I34" s="361"/>
      <c r="J34" s="1014"/>
      <c r="K34" s="361"/>
      <c r="L34" s="1014"/>
    </row>
    <row r="35" spans="1:13" x14ac:dyDescent="0.2">
      <c r="A35" s="1421" t="s">
        <v>2657</v>
      </c>
      <c r="B35" s="1014"/>
      <c r="C35" s="1013"/>
      <c r="D35" s="1013"/>
      <c r="E35" s="372"/>
      <c r="F35" s="1013"/>
      <c r="G35" s="1013"/>
      <c r="H35" s="1013"/>
      <c r="I35" s="361"/>
      <c r="J35" s="1014"/>
      <c r="K35" s="361"/>
      <c r="L35" s="1014"/>
    </row>
    <row r="36" spans="1:13" x14ac:dyDescent="0.2">
      <c r="A36" s="1421" t="s">
        <v>2626</v>
      </c>
      <c r="B36" s="1014"/>
      <c r="C36" s="454"/>
      <c r="D36" s="454"/>
      <c r="E36" s="372"/>
      <c r="F36" s="1013"/>
      <c r="G36" s="1013"/>
      <c r="H36" s="1013"/>
      <c r="I36" s="361"/>
      <c r="J36" s="1014"/>
      <c r="K36" s="361"/>
      <c r="L36" s="1014"/>
    </row>
    <row r="37" spans="1:13" x14ac:dyDescent="0.2">
      <c r="A37" s="1421" t="s">
        <v>2658</v>
      </c>
      <c r="B37" s="1014"/>
      <c r="C37" s="454"/>
      <c r="D37" s="454"/>
      <c r="E37" s="372"/>
      <c r="F37" s="1013"/>
      <c r="G37" s="1013"/>
      <c r="H37" s="1013"/>
      <c r="I37" s="361"/>
      <c r="J37" s="1014"/>
      <c r="K37" s="361"/>
      <c r="L37" s="1014"/>
      <c r="M37" s="12"/>
    </row>
    <row r="38" spans="1:13" x14ac:dyDescent="0.2">
      <c r="A38" s="1539" t="s">
        <v>2607</v>
      </c>
      <c r="B38" s="1014"/>
      <c r="C38" s="1013"/>
      <c r="D38" s="1013"/>
      <c r="E38" s="372"/>
      <c r="F38" s="1013"/>
      <c r="G38" s="1013"/>
      <c r="H38" s="1013"/>
      <c r="I38" s="361"/>
      <c r="J38" s="1014"/>
      <c r="K38" s="361"/>
      <c r="L38" s="1014"/>
    </row>
    <row r="39" spans="1:13" x14ac:dyDescent="0.2">
      <c r="A39" s="1421" t="s">
        <v>2659</v>
      </c>
      <c r="B39" s="1014"/>
      <c r="C39" s="1013"/>
      <c r="D39" s="1013"/>
      <c r="E39" s="360"/>
      <c r="F39" s="1013"/>
      <c r="G39" s="1013"/>
      <c r="H39" s="1013"/>
      <c r="I39" s="361"/>
      <c r="J39" s="1014"/>
      <c r="K39" s="361"/>
      <c r="L39" s="1014"/>
    </row>
    <row r="40" spans="1:13" x14ac:dyDescent="0.2">
      <c r="A40" s="1421" t="s">
        <v>2651</v>
      </c>
      <c r="B40" s="1498"/>
      <c r="C40" s="1498"/>
      <c r="D40" s="1498"/>
      <c r="E40" s="360"/>
      <c r="F40" s="1498"/>
      <c r="G40" s="1498"/>
      <c r="H40" s="1498"/>
      <c r="I40" s="361"/>
      <c r="J40" s="1498"/>
      <c r="K40" s="361"/>
      <c r="L40" s="1498"/>
    </row>
    <row r="41" spans="1:13" x14ac:dyDescent="0.2">
      <c r="A41" s="1421" t="s">
        <v>2459</v>
      </c>
      <c r="B41" s="1014"/>
      <c r="C41" s="1013"/>
      <c r="D41" s="1013"/>
      <c r="E41" s="360"/>
      <c r="F41" s="1013"/>
      <c r="G41" s="1013"/>
      <c r="H41" s="1013"/>
      <c r="I41" s="361"/>
      <c r="J41" s="1014"/>
      <c r="K41" s="361"/>
      <c r="L41" s="1014"/>
    </row>
    <row r="42" spans="1:13" x14ac:dyDescent="0.2">
      <c r="A42" s="1421" t="s">
        <v>2460</v>
      </c>
      <c r="B42" s="1014"/>
      <c r="C42" s="1013"/>
      <c r="D42" s="1013"/>
      <c r="E42" s="372"/>
      <c r="F42" s="1013"/>
      <c r="G42" s="1013"/>
      <c r="H42" s="1013"/>
      <c r="I42" s="361"/>
      <c r="J42" s="1014"/>
      <c r="K42" s="361"/>
      <c r="L42" s="1014"/>
    </row>
    <row r="43" spans="1:13" ht="12" customHeight="1" x14ac:dyDescent="0.2">
      <c r="A43" s="1421" t="s">
        <v>2508</v>
      </c>
      <c r="B43" s="1497"/>
      <c r="C43" s="1013"/>
      <c r="D43" s="1013"/>
      <c r="E43" s="360"/>
      <c r="F43" s="1013"/>
      <c r="G43" s="1013"/>
      <c r="H43" s="1013"/>
      <c r="I43" s="361"/>
      <c r="J43" s="1014"/>
      <c r="K43" s="361"/>
      <c r="L43" s="1014"/>
    </row>
    <row r="44" spans="1:13" ht="12" customHeight="1" x14ac:dyDescent="0.2">
      <c r="A44" s="1536" t="s">
        <v>2633</v>
      </c>
      <c r="B44" s="1497"/>
      <c r="C44" s="1013"/>
      <c r="D44" s="1013"/>
      <c r="E44" s="360"/>
      <c r="F44" s="1013"/>
      <c r="G44" s="1013"/>
      <c r="H44" s="1013"/>
      <c r="I44" s="361"/>
      <c r="J44" s="1014"/>
      <c r="K44" s="361"/>
      <c r="L44" s="1014"/>
    </row>
    <row r="45" spans="1:13" ht="12" customHeight="1" x14ac:dyDescent="0.2">
      <c r="A45" s="1421" t="s">
        <v>2652</v>
      </c>
      <c r="B45" s="1497"/>
      <c r="C45" s="1013"/>
      <c r="D45" s="1013"/>
      <c r="E45" s="360"/>
      <c r="F45" s="1013"/>
      <c r="G45" s="1013"/>
      <c r="H45" s="1013"/>
      <c r="I45" s="361"/>
      <c r="J45" s="1014"/>
      <c r="K45" s="361"/>
      <c r="L45" s="1014"/>
    </row>
    <row r="46" spans="1:13" ht="12" customHeight="1" x14ac:dyDescent="0.2">
      <c r="A46" s="1421" t="s">
        <v>2509</v>
      </c>
      <c r="B46" s="1497"/>
      <c r="C46" s="1013"/>
      <c r="D46" s="1013"/>
      <c r="E46" s="360"/>
      <c r="F46" s="1013"/>
      <c r="G46" s="1013"/>
      <c r="H46" s="1013"/>
      <c r="I46" s="361"/>
      <c r="J46" s="1014"/>
      <c r="K46" s="361"/>
      <c r="L46" s="1014"/>
    </row>
    <row r="47" spans="1:13" ht="12" customHeight="1" x14ac:dyDescent="0.2">
      <c r="A47" s="1421" t="s">
        <v>2653</v>
      </c>
      <c r="B47" s="1497"/>
      <c r="C47" s="1013"/>
      <c r="D47" s="1013"/>
      <c r="E47" s="360"/>
      <c r="F47" s="1013"/>
      <c r="G47" s="1013"/>
      <c r="H47" s="1013"/>
      <c r="I47" s="361"/>
      <c r="J47" s="1014"/>
      <c r="K47" s="361"/>
      <c r="L47" s="1014"/>
    </row>
    <row r="48" spans="1:13" ht="12" customHeight="1" x14ac:dyDescent="0.2">
      <c r="A48" s="1421" t="s">
        <v>2636</v>
      </c>
      <c r="B48" s="1497"/>
      <c r="C48" s="1013"/>
      <c r="D48" s="1013"/>
      <c r="E48" s="360"/>
      <c r="F48" s="1013"/>
      <c r="G48" s="1013"/>
      <c r="H48" s="1013"/>
      <c r="I48" s="361"/>
      <c r="J48" s="1014"/>
      <c r="K48" s="361"/>
      <c r="L48" s="1014"/>
    </row>
    <row r="49" spans="1:16" ht="12" customHeight="1" x14ac:dyDescent="0.2">
      <c r="A49" s="1421" t="s">
        <v>2510</v>
      </c>
      <c r="B49" s="1497"/>
      <c r="C49" s="1013"/>
      <c r="D49" s="1013"/>
      <c r="E49" s="360"/>
      <c r="F49" s="1013"/>
      <c r="G49" s="1013"/>
      <c r="H49" s="1013"/>
      <c r="I49" s="361"/>
      <c r="J49" s="1014"/>
      <c r="K49" s="361"/>
      <c r="L49" s="1014"/>
    </row>
    <row r="50" spans="1:16" ht="12" customHeight="1" x14ac:dyDescent="0.2">
      <c r="A50" s="1421" t="s">
        <v>2654</v>
      </c>
      <c r="B50" s="1497"/>
      <c r="C50" s="1013"/>
      <c r="D50" s="1013"/>
      <c r="E50" s="360"/>
      <c r="F50" s="1013"/>
      <c r="G50" s="1013"/>
      <c r="H50" s="1013"/>
      <c r="I50" s="361"/>
      <c r="J50" s="1014"/>
      <c r="K50" s="361"/>
      <c r="L50" s="1014"/>
    </row>
    <row r="51" spans="1:16" ht="12" customHeight="1" x14ac:dyDescent="0.2">
      <c r="A51" s="1421" t="s">
        <v>2511</v>
      </c>
      <c r="B51" s="1497"/>
      <c r="C51" s="1013"/>
      <c r="D51" s="1013"/>
      <c r="E51" s="360"/>
      <c r="F51" s="1013"/>
      <c r="G51" s="1013"/>
      <c r="H51" s="1013"/>
      <c r="I51" s="361"/>
      <c r="J51" s="1014"/>
      <c r="K51" s="361"/>
      <c r="L51" s="1014"/>
    </row>
    <row r="52" spans="1:16" ht="23.25" x14ac:dyDescent="0.25">
      <c r="A52" s="1546" t="s">
        <v>2638</v>
      </c>
      <c r="B52" s="1536"/>
      <c r="C52" s="987"/>
      <c r="D52" s="987"/>
      <c r="E52" s="340"/>
      <c r="F52" s="987"/>
      <c r="G52" s="987"/>
      <c r="H52" s="987"/>
      <c r="I52" s="341"/>
      <c r="J52" s="986"/>
      <c r="K52" s="341"/>
      <c r="L52" s="986"/>
      <c r="P52"/>
    </row>
    <row r="53" spans="1:16" x14ac:dyDescent="0.2">
      <c r="A53" s="1494" t="s">
        <v>2466</v>
      </c>
      <c r="B53" s="1014"/>
      <c r="C53" s="1014"/>
      <c r="D53" s="1014"/>
      <c r="E53" s="393"/>
      <c r="F53" s="1512"/>
      <c r="G53" s="1512"/>
      <c r="H53" s="1014"/>
      <c r="I53" s="394"/>
      <c r="J53" s="1014"/>
      <c r="K53" s="394"/>
      <c r="L53" s="1014"/>
    </row>
    <row r="54" spans="1:16" x14ac:dyDescent="0.2">
      <c r="A54" s="55"/>
      <c r="B54" s="365"/>
      <c r="C54" s="433"/>
      <c r="D54" s="433"/>
      <c r="E54" s="393"/>
      <c r="F54" s="393"/>
      <c r="G54" s="432"/>
      <c r="H54" s="433"/>
      <c r="I54" s="394"/>
      <c r="J54" s="433"/>
      <c r="K54" s="394"/>
      <c r="L54" s="433"/>
    </row>
    <row r="55" spans="1:16" x14ac:dyDescent="0.2">
      <c r="A55" s="88" t="s">
        <v>1878</v>
      </c>
      <c r="B55" s="205"/>
      <c r="C55" s="433"/>
      <c r="D55" s="433"/>
      <c r="E55" s="393"/>
      <c r="F55" s="393"/>
      <c r="G55" s="432"/>
      <c r="H55" s="433"/>
      <c r="I55" s="394"/>
      <c r="J55" s="433"/>
      <c r="K55" s="394"/>
      <c r="L55" s="433"/>
    </row>
    <row r="56" spans="1:16" x14ac:dyDescent="0.2">
      <c r="A56" s="1421" t="s">
        <v>2622</v>
      </c>
      <c r="B56" s="1014"/>
      <c r="C56" s="1013"/>
      <c r="D56" s="1013"/>
      <c r="E56" s="372"/>
      <c r="F56" s="1013"/>
      <c r="G56" s="1013"/>
      <c r="H56" s="1013"/>
      <c r="I56" s="361"/>
      <c r="J56" s="1014"/>
      <c r="K56" s="361"/>
      <c r="L56" s="1014"/>
    </row>
    <row r="57" spans="1:16" x14ac:dyDescent="0.2">
      <c r="A57" s="1547" t="s">
        <v>2641</v>
      </c>
      <c r="B57" s="1014"/>
      <c r="C57" s="1013"/>
      <c r="D57" s="1013"/>
      <c r="E57" s="372"/>
      <c r="F57" s="1013"/>
      <c r="G57" s="1013"/>
      <c r="H57" s="1013"/>
      <c r="I57" s="361"/>
      <c r="J57" s="1014"/>
      <c r="K57" s="361"/>
      <c r="L57" s="1014"/>
    </row>
    <row r="58" spans="1:16" x14ac:dyDescent="0.2">
      <c r="A58" s="1421" t="s">
        <v>2657</v>
      </c>
      <c r="B58" s="1014"/>
      <c r="C58" s="1013"/>
      <c r="D58" s="1013"/>
      <c r="E58" s="372"/>
      <c r="F58" s="1013"/>
      <c r="G58" s="1013"/>
      <c r="H58" s="1013"/>
      <c r="I58" s="361"/>
      <c r="J58" s="1014"/>
      <c r="K58" s="361"/>
      <c r="L58" s="1014"/>
    </row>
    <row r="59" spans="1:16" x14ac:dyDescent="0.2">
      <c r="A59" s="1421" t="s">
        <v>2626</v>
      </c>
      <c r="B59" s="1014"/>
      <c r="C59" s="1013"/>
      <c r="D59" s="1013"/>
      <c r="E59" s="372"/>
      <c r="F59" s="1013"/>
      <c r="G59" s="1013"/>
      <c r="H59" s="1013"/>
      <c r="I59" s="361"/>
      <c r="J59" s="1014"/>
      <c r="K59" s="361"/>
      <c r="L59" s="1014"/>
    </row>
    <row r="60" spans="1:16" x14ac:dyDescent="0.2">
      <c r="A60" s="1421" t="s">
        <v>2658</v>
      </c>
      <c r="B60" s="1014"/>
      <c r="C60" s="454"/>
      <c r="D60" s="454"/>
      <c r="E60" s="372"/>
      <c r="F60" s="1013"/>
      <c r="G60" s="1013"/>
      <c r="H60" s="1013"/>
      <c r="I60" s="361"/>
      <c r="J60" s="1014"/>
      <c r="K60" s="361"/>
      <c r="L60" s="1014"/>
    </row>
    <row r="61" spans="1:16" x14ac:dyDescent="0.2">
      <c r="A61" s="1539" t="s">
        <v>2607</v>
      </c>
      <c r="B61" s="1014"/>
      <c r="C61" s="1013"/>
      <c r="D61" s="1013"/>
      <c r="E61" s="372"/>
      <c r="F61" s="1013"/>
      <c r="G61" s="1013"/>
      <c r="H61" s="1013"/>
      <c r="I61" s="361"/>
      <c r="J61" s="1014"/>
      <c r="K61" s="361"/>
      <c r="L61" s="1014"/>
    </row>
    <row r="62" spans="1:16" x14ac:dyDescent="0.2">
      <c r="A62" s="1421" t="s">
        <v>2659</v>
      </c>
      <c r="B62" s="1014"/>
      <c r="C62" s="1013"/>
      <c r="D62" s="1013"/>
      <c r="E62" s="360"/>
      <c r="F62" s="1013"/>
      <c r="G62" s="1013"/>
      <c r="H62" s="1013"/>
      <c r="I62" s="361"/>
      <c r="J62" s="1014"/>
      <c r="K62" s="361"/>
      <c r="L62" s="1014"/>
    </row>
    <row r="63" spans="1:16" x14ac:dyDescent="0.2">
      <c r="A63" s="1421" t="s">
        <v>2651</v>
      </c>
      <c r="B63" s="1498"/>
      <c r="C63" s="1498"/>
      <c r="D63" s="1498"/>
      <c r="E63" s="360"/>
      <c r="F63" s="1498"/>
      <c r="G63" s="1498"/>
      <c r="H63" s="1498"/>
      <c r="I63" s="361"/>
      <c r="J63" s="1498"/>
      <c r="K63" s="361"/>
      <c r="L63" s="1498"/>
    </row>
    <row r="64" spans="1:16" x14ac:dyDescent="0.2">
      <c r="A64" s="1421" t="s">
        <v>2459</v>
      </c>
      <c r="B64" s="1014"/>
      <c r="C64" s="1013"/>
      <c r="D64" s="1013"/>
      <c r="E64" s="360"/>
      <c r="F64" s="1013"/>
      <c r="G64" s="1013"/>
      <c r="H64" s="1013"/>
      <c r="I64" s="361"/>
      <c r="J64" s="1014"/>
      <c r="K64" s="361"/>
      <c r="L64" s="1014"/>
    </row>
    <row r="65" spans="1:12" x14ac:dyDescent="0.2">
      <c r="A65" s="1421" t="s">
        <v>2460</v>
      </c>
      <c r="B65" s="1014"/>
      <c r="C65" s="1013"/>
      <c r="D65" s="1013"/>
      <c r="E65" s="372"/>
      <c r="F65" s="1013"/>
      <c r="G65" s="1013"/>
      <c r="H65" s="1013"/>
      <c r="I65" s="361"/>
      <c r="J65" s="1014"/>
      <c r="K65" s="361"/>
      <c r="L65" s="1014"/>
    </row>
    <row r="66" spans="1:12" x14ac:dyDescent="0.2">
      <c r="A66" s="1494" t="s">
        <v>2466</v>
      </c>
      <c r="B66" s="1014"/>
      <c r="C66" s="1014"/>
      <c r="D66" s="1014"/>
      <c r="E66" s="393"/>
      <c r="F66" s="1512"/>
      <c r="G66" s="1512"/>
      <c r="H66" s="1014"/>
      <c r="I66" s="394"/>
      <c r="J66" s="1014"/>
      <c r="K66" s="394"/>
      <c r="L66" s="1014"/>
    </row>
    <row r="67" spans="1:12" x14ac:dyDescent="0.2">
      <c r="A67" s="55"/>
      <c r="B67" s="365"/>
      <c r="C67" s="12"/>
      <c r="D67" s="12"/>
      <c r="E67" s="12"/>
      <c r="F67" s="12"/>
      <c r="G67" s="12"/>
      <c r="H67" s="29"/>
      <c r="I67" s="12"/>
      <c r="J67" s="16"/>
      <c r="K67" s="12"/>
      <c r="L67" s="12"/>
    </row>
    <row r="68" spans="1:12" x14ac:dyDescent="0.2">
      <c r="A68" s="511" t="s">
        <v>811</v>
      </c>
      <c r="B68" s="365"/>
      <c r="C68" s="1014"/>
      <c r="D68" s="1014"/>
      <c r="E68" s="12"/>
      <c r="F68" s="12"/>
      <c r="G68" s="12"/>
      <c r="H68" s="29"/>
      <c r="I68" s="12"/>
      <c r="J68" s="1809"/>
      <c r="K68" s="12"/>
      <c r="L68" s="1014"/>
    </row>
    <row r="69" spans="1:12" x14ac:dyDescent="0.2">
      <c r="A69" s="55"/>
      <c r="B69" s="365"/>
      <c r="C69" s="12"/>
      <c r="D69" s="12"/>
      <c r="E69" s="12"/>
      <c r="F69" s="12"/>
      <c r="G69" s="12"/>
      <c r="H69" s="29"/>
      <c r="I69" s="12"/>
      <c r="J69" s="16"/>
      <c r="K69" s="12"/>
      <c r="L69" s="12"/>
    </row>
    <row r="70" spans="1:12" x14ac:dyDescent="0.2">
      <c r="A70" s="55"/>
      <c r="B70" s="365"/>
      <c r="C70" s="12"/>
      <c r="D70" s="12"/>
      <c r="E70" s="12"/>
      <c r="F70" s="12"/>
      <c r="G70" s="12"/>
      <c r="H70" s="29"/>
      <c r="I70" s="12"/>
      <c r="J70" s="16"/>
      <c r="K70" s="12"/>
      <c r="L70" s="12"/>
    </row>
    <row r="71" spans="1:12" x14ac:dyDescent="0.2">
      <c r="A71" s="50" t="s">
        <v>2594</v>
      </c>
      <c r="B71" s="36"/>
      <c r="C71" s="12"/>
      <c r="D71" s="12"/>
      <c r="E71" s="12"/>
      <c r="F71" s="12"/>
      <c r="G71" s="12"/>
      <c r="H71" s="12"/>
      <c r="I71" s="12"/>
      <c r="J71" s="12"/>
      <c r="K71" s="12"/>
      <c r="L71" s="12"/>
    </row>
  </sheetData>
  <mergeCells count="5">
    <mergeCell ref="A2:C2"/>
    <mergeCell ref="B6:D6"/>
    <mergeCell ref="F6:H6"/>
    <mergeCell ref="A9:C9"/>
    <mergeCell ref="M20:N28"/>
  </mergeCells>
  <hyperlinks>
    <hyperlink ref="A2:C2" location="'Liste tableaux'!A1" display="Retour à la liste des tableaux" xr:uid="{F9A73B15-1148-48FC-8F85-3381726E67EA}"/>
  </hyperlinks>
  <pageMargins left="0.7" right="0.7" top="0.75" bottom="0.75" header="0.3" footer="0.3"/>
  <headerFooter>
    <oddHeader>&amp;R&amp;"Calibri"&amp;10&amp;K000000 Protected B - Internal / Protégé B - Interne&amp;1#_x000D_</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E8BB8-4FAA-4236-844E-39226F1F0ECD}">
  <sheetPr codeName="Feuil43">
    <tabColor rgb="FFFFFF00"/>
  </sheetPr>
  <dimension ref="A1:P79"/>
  <sheetViews>
    <sheetView showGridLines="0" topLeftCell="A48" workbookViewId="0">
      <selection activeCell="D38" sqref="D38"/>
    </sheetView>
  </sheetViews>
  <sheetFormatPr defaultColWidth="9.140625" defaultRowHeight="12.75" x14ac:dyDescent="0.2"/>
  <cols>
    <col min="1" max="1" width="29"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0.140625" style="1" customWidth="1"/>
    <col min="13" max="13" width="24.5703125" style="1" customWidth="1"/>
    <col min="14" max="14" width="9.140625" style="1"/>
    <col min="15" max="15" width="6.42578125" style="1" customWidth="1"/>
    <col min="16"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10.140625" style="1" customWidth="1"/>
    <col min="269" max="270" width="9.140625" style="1"/>
    <col min="271" max="271" width="6.42578125" style="1" customWidth="1"/>
    <col min="272"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10.140625" style="1" customWidth="1"/>
    <col min="525" max="526" width="9.140625" style="1"/>
    <col min="527" max="527" width="6.42578125" style="1" customWidth="1"/>
    <col min="528"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10.140625" style="1" customWidth="1"/>
    <col min="781" max="782" width="9.140625" style="1"/>
    <col min="783" max="783" width="6.42578125" style="1" customWidth="1"/>
    <col min="784"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10.140625" style="1" customWidth="1"/>
    <col min="1037" max="1038" width="9.140625" style="1"/>
    <col min="1039" max="1039" width="6.42578125" style="1" customWidth="1"/>
    <col min="1040"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10.140625" style="1" customWidth="1"/>
    <col min="1293" max="1294" width="9.140625" style="1"/>
    <col min="1295" max="1295" width="6.42578125" style="1" customWidth="1"/>
    <col min="1296"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10.140625" style="1" customWidth="1"/>
    <col min="1549" max="1550" width="9.140625" style="1"/>
    <col min="1551" max="1551" width="6.42578125" style="1" customWidth="1"/>
    <col min="1552"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10.140625" style="1" customWidth="1"/>
    <col min="1805" max="1806" width="9.140625" style="1"/>
    <col min="1807" max="1807" width="6.42578125" style="1" customWidth="1"/>
    <col min="1808"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10.140625" style="1" customWidth="1"/>
    <col min="2061" max="2062" width="9.140625" style="1"/>
    <col min="2063" max="2063" width="6.42578125" style="1" customWidth="1"/>
    <col min="2064"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10.140625" style="1" customWidth="1"/>
    <col min="2317" max="2318" width="9.140625" style="1"/>
    <col min="2319" max="2319" width="6.42578125" style="1" customWidth="1"/>
    <col min="2320"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10.140625" style="1" customWidth="1"/>
    <col min="2573" max="2574" width="9.140625" style="1"/>
    <col min="2575" max="2575" width="6.42578125" style="1" customWidth="1"/>
    <col min="2576"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10.140625" style="1" customWidth="1"/>
    <col min="2829" max="2830" width="9.140625" style="1"/>
    <col min="2831" max="2831" width="6.42578125" style="1" customWidth="1"/>
    <col min="2832"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10.140625" style="1" customWidth="1"/>
    <col min="3085" max="3086" width="9.140625" style="1"/>
    <col min="3087" max="3087" width="6.42578125" style="1" customWidth="1"/>
    <col min="3088"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10.140625" style="1" customWidth="1"/>
    <col min="3341" max="3342" width="9.140625" style="1"/>
    <col min="3343" max="3343" width="6.42578125" style="1" customWidth="1"/>
    <col min="3344"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10.140625" style="1" customWidth="1"/>
    <col min="3597" max="3598" width="9.140625" style="1"/>
    <col min="3599" max="3599" width="6.42578125" style="1" customWidth="1"/>
    <col min="3600"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10.140625" style="1" customWidth="1"/>
    <col min="3853" max="3854" width="9.140625" style="1"/>
    <col min="3855" max="3855" width="6.42578125" style="1" customWidth="1"/>
    <col min="3856"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10.140625" style="1" customWidth="1"/>
    <col min="4109" max="4110" width="9.140625" style="1"/>
    <col min="4111" max="4111" width="6.42578125" style="1" customWidth="1"/>
    <col min="4112"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10.140625" style="1" customWidth="1"/>
    <col min="4365" max="4366" width="9.140625" style="1"/>
    <col min="4367" max="4367" width="6.42578125" style="1" customWidth="1"/>
    <col min="4368"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10.140625" style="1" customWidth="1"/>
    <col min="4621" max="4622" width="9.140625" style="1"/>
    <col min="4623" max="4623" width="6.42578125" style="1" customWidth="1"/>
    <col min="4624"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10.140625" style="1" customWidth="1"/>
    <col min="4877" max="4878" width="9.140625" style="1"/>
    <col min="4879" max="4879" width="6.42578125" style="1" customWidth="1"/>
    <col min="4880"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10.140625" style="1" customWidth="1"/>
    <col min="5133" max="5134" width="9.140625" style="1"/>
    <col min="5135" max="5135" width="6.42578125" style="1" customWidth="1"/>
    <col min="5136"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10.140625" style="1" customWidth="1"/>
    <col min="5389" max="5390" width="9.140625" style="1"/>
    <col min="5391" max="5391" width="6.42578125" style="1" customWidth="1"/>
    <col min="5392"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10.140625" style="1" customWidth="1"/>
    <col min="5645" max="5646" width="9.140625" style="1"/>
    <col min="5647" max="5647" width="6.42578125" style="1" customWidth="1"/>
    <col min="5648"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10.140625" style="1" customWidth="1"/>
    <col min="5901" max="5902" width="9.140625" style="1"/>
    <col min="5903" max="5903" width="6.42578125" style="1" customWidth="1"/>
    <col min="5904"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10.140625" style="1" customWidth="1"/>
    <col min="6157" max="6158" width="9.140625" style="1"/>
    <col min="6159" max="6159" width="6.42578125" style="1" customWidth="1"/>
    <col min="6160"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10.140625" style="1" customWidth="1"/>
    <col min="6413" max="6414" width="9.140625" style="1"/>
    <col min="6415" max="6415" width="6.42578125" style="1" customWidth="1"/>
    <col min="6416"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10.140625" style="1" customWidth="1"/>
    <col min="6669" max="6670" width="9.140625" style="1"/>
    <col min="6671" max="6671" width="6.42578125" style="1" customWidth="1"/>
    <col min="6672"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10.140625" style="1" customWidth="1"/>
    <col min="6925" max="6926" width="9.140625" style="1"/>
    <col min="6927" max="6927" width="6.42578125" style="1" customWidth="1"/>
    <col min="6928"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10.140625" style="1" customWidth="1"/>
    <col min="7181" max="7182" width="9.140625" style="1"/>
    <col min="7183" max="7183" width="6.42578125" style="1" customWidth="1"/>
    <col min="7184"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10.140625" style="1" customWidth="1"/>
    <col min="7437" max="7438" width="9.140625" style="1"/>
    <col min="7439" max="7439" width="6.42578125" style="1" customWidth="1"/>
    <col min="7440"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10.140625" style="1" customWidth="1"/>
    <col min="7693" max="7694" width="9.140625" style="1"/>
    <col min="7695" max="7695" width="6.42578125" style="1" customWidth="1"/>
    <col min="7696"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10.140625" style="1" customWidth="1"/>
    <col min="7949" max="7950" width="9.140625" style="1"/>
    <col min="7951" max="7951" width="6.42578125" style="1" customWidth="1"/>
    <col min="7952"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10.140625" style="1" customWidth="1"/>
    <col min="8205" max="8206" width="9.140625" style="1"/>
    <col min="8207" max="8207" width="6.42578125" style="1" customWidth="1"/>
    <col min="8208"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10.140625" style="1" customWidth="1"/>
    <col min="8461" max="8462" width="9.140625" style="1"/>
    <col min="8463" max="8463" width="6.42578125" style="1" customWidth="1"/>
    <col min="8464"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10.140625" style="1" customWidth="1"/>
    <col min="8717" max="8718" width="9.140625" style="1"/>
    <col min="8719" max="8719" width="6.42578125" style="1" customWidth="1"/>
    <col min="8720"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10.140625" style="1" customWidth="1"/>
    <col min="8973" max="8974" width="9.140625" style="1"/>
    <col min="8975" max="8975" width="6.42578125" style="1" customWidth="1"/>
    <col min="8976"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10.140625" style="1" customWidth="1"/>
    <col min="9229" max="9230" width="9.140625" style="1"/>
    <col min="9231" max="9231" width="6.42578125" style="1" customWidth="1"/>
    <col min="9232"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10.140625" style="1" customWidth="1"/>
    <col min="9485" max="9486" width="9.140625" style="1"/>
    <col min="9487" max="9487" width="6.42578125" style="1" customWidth="1"/>
    <col min="9488"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10.140625" style="1" customWidth="1"/>
    <col min="9741" max="9742" width="9.140625" style="1"/>
    <col min="9743" max="9743" width="6.42578125" style="1" customWidth="1"/>
    <col min="9744"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10.140625" style="1" customWidth="1"/>
    <col min="9997" max="9998" width="9.140625" style="1"/>
    <col min="9999" max="9999" width="6.42578125" style="1" customWidth="1"/>
    <col min="10000"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10.140625" style="1" customWidth="1"/>
    <col min="10253" max="10254" width="9.140625" style="1"/>
    <col min="10255" max="10255" width="6.42578125" style="1" customWidth="1"/>
    <col min="10256"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10.140625" style="1" customWidth="1"/>
    <col min="10509" max="10510" width="9.140625" style="1"/>
    <col min="10511" max="10511" width="6.42578125" style="1" customWidth="1"/>
    <col min="10512"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10.140625" style="1" customWidth="1"/>
    <col min="10765" max="10766" width="9.140625" style="1"/>
    <col min="10767" max="10767" width="6.42578125" style="1" customWidth="1"/>
    <col min="10768"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10.140625" style="1" customWidth="1"/>
    <col min="11021" max="11022" width="9.140625" style="1"/>
    <col min="11023" max="11023" width="6.42578125" style="1" customWidth="1"/>
    <col min="11024"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10.140625" style="1" customWidth="1"/>
    <col min="11277" max="11278" width="9.140625" style="1"/>
    <col min="11279" max="11279" width="6.42578125" style="1" customWidth="1"/>
    <col min="11280"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10.140625" style="1" customWidth="1"/>
    <col min="11533" max="11534" width="9.140625" style="1"/>
    <col min="11535" max="11535" width="6.42578125" style="1" customWidth="1"/>
    <col min="11536"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10.140625" style="1" customWidth="1"/>
    <col min="11789" max="11790" width="9.140625" style="1"/>
    <col min="11791" max="11791" width="6.42578125" style="1" customWidth="1"/>
    <col min="11792"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10.140625" style="1" customWidth="1"/>
    <col min="12045" max="12046" width="9.140625" style="1"/>
    <col min="12047" max="12047" width="6.42578125" style="1" customWidth="1"/>
    <col min="12048"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10.140625" style="1" customWidth="1"/>
    <col min="12301" max="12302" width="9.140625" style="1"/>
    <col min="12303" max="12303" width="6.42578125" style="1" customWidth="1"/>
    <col min="12304"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10.140625" style="1" customWidth="1"/>
    <col min="12557" max="12558" width="9.140625" style="1"/>
    <col min="12559" max="12559" width="6.42578125" style="1" customWidth="1"/>
    <col min="12560"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10.140625" style="1" customWidth="1"/>
    <col min="12813" max="12814" width="9.140625" style="1"/>
    <col min="12815" max="12815" width="6.42578125" style="1" customWidth="1"/>
    <col min="12816"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10.140625" style="1" customWidth="1"/>
    <col min="13069" max="13070" width="9.140625" style="1"/>
    <col min="13071" max="13071" width="6.42578125" style="1" customWidth="1"/>
    <col min="13072"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10.140625" style="1" customWidth="1"/>
    <col min="13325" max="13326" width="9.140625" style="1"/>
    <col min="13327" max="13327" width="6.42578125" style="1" customWidth="1"/>
    <col min="13328"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10.140625" style="1" customWidth="1"/>
    <col min="13581" max="13582" width="9.140625" style="1"/>
    <col min="13583" max="13583" width="6.42578125" style="1" customWidth="1"/>
    <col min="13584"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10.140625" style="1" customWidth="1"/>
    <col min="13837" max="13838" width="9.140625" style="1"/>
    <col min="13839" max="13839" width="6.42578125" style="1" customWidth="1"/>
    <col min="13840"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10.140625" style="1" customWidth="1"/>
    <col min="14093" max="14094" width="9.140625" style="1"/>
    <col min="14095" max="14095" width="6.42578125" style="1" customWidth="1"/>
    <col min="14096"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10.140625" style="1" customWidth="1"/>
    <col min="14349" max="14350" width="9.140625" style="1"/>
    <col min="14351" max="14351" width="6.42578125" style="1" customWidth="1"/>
    <col min="14352"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10.140625" style="1" customWidth="1"/>
    <col min="14605" max="14606" width="9.140625" style="1"/>
    <col min="14607" max="14607" width="6.42578125" style="1" customWidth="1"/>
    <col min="14608"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10.140625" style="1" customWidth="1"/>
    <col min="14861" max="14862" width="9.140625" style="1"/>
    <col min="14863" max="14863" width="6.42578125" style="1" customWidth="1"/>
    <col min="14864"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10.140625" style="1" customWidth="1"/>
    <col min="15117" max="15118" width="9.140625" style="1"/>
    <col min="15119" max="15119" width="6.42578125" style="1" customWidth="1"/>
    <col min="15120"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10.140625" style="1" customWidth="1"/>
    <col min="15373" max="15374" width="9.140625" style="1"/>
    <col min="15375" max="15375" width="6.42578125" style="1" customWidth="1"/>
    <col min="15376"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10.140625" style="1" customWidth="1"/>
    <col min="15629" max="15630" width="9.140625" style="1"/>
    <col min="15631" max="15631" width="6.42578125" style="1" customWidth="1"/>
    <col min="15632"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10.140625" style="1" customWidth="1"/>
    <col min="15885" max="15886" width="9.140625" style="1"/>
    <col min="15887" max="15887" width="6.42578125" style="1" customWidth="1"/>
    <col min="15888"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10.140625" style="1" customWidth="1"/>
    <col min="16141" max="16142" width="9.140625" style="1"/>
    <col min="16143" max="16143" width="6.42578125" style="1" customWidth="1"/>
    <col min="16144" max="16384" width="9.140625" style="1"/>
  </cols>
  <sheetData>
    <row r="1" spans="1:12" ht="15.75" x14ac:dyDescent="0.25">
      <c r="A1" s="216" t="s">
        <v>2664</v>
      </c>
      <c r="B1" s="32"/>
      <c r="C1" s="32"/>
      <c r="D1" s="205"/>
      <c r="E1" s="390"/>
      <c r="F1" s="205"/>
      <c r="G1" s="205"/>
      <c r="H1" s="12"/>
      <c r="I1" s="12"/>
      <c r="J1" s="12"/>
      <c r="K1" s="12"/>
      <c r="L1" s="203"/>
    </row>
    <row r="2" spans="1:12" ht="15.75" x14ac:dyDescent="0.25">
      <c r="A2" s="1958" t="s">
        <v>145</v>
      </c>
      <c r="B2" s="1959"/>
      <c r="C2" s="1960"/>
      <c r="D2" s="112"/>
      <c r="E2" s="205"/>
      <c r="F2" s="205"/>
      <c r="G2" s="205"/>
      <c r="H2" s="12"/>
      <c r="I2" s="12"/>
      <c r="J2" s="12"/>
      <c r="K2" s="12"/>
      <c r="L2" s="12"/>
    </row>
    <row r="3" spans="1:12" ht="15.75" customHeight="1" x14ac:dyDescent="0.2">
      <c r="A3" s="2057" t="s">
        <v>2665</v>
      </c>
      <c r="B3" s="2058"/>
      <c r="C3" s="2058"/>
      <c r="D3" s="2058"/>
      <c r="E3" s="2058"/>
      <c r="F3" s="2058"/>
      <c r="G3" s="2058"/>
      <c r="H3" s="2058"/>
      <c r="I3" s="2058"/>
      <c r="J3" s="2058"/>
      <c r="K3" s="2058"/>
      <c r="L3" s="2058"/>
    </row>
    <row r="4" spans="1:12" ht="15" customHeight="1" x14ac:dyDescent="0.2">
      <c r="A4" s="181" t="s">
        <v>2439</v>
      </c>
      <c r="B4" s="391"/>
      <c r="C4" s="391"/>
      <c r="D4" s="391"/>
      <c r="E4" s="391"/>
      <c r="F4" s="391"/>
      <c r="G4" s="391"/>
      <c r="H4" s="391"/>
      <c r="I4" s="391"/>
      <c r="J4" s="391"/>
      <c r="K4" s="391"/>
      <c r="L4" s="391"/>
    </row>
    <row r="5" spans="1:12" ht="12.75" customHeight="1" x14ac:dyDescent="0.25">
      <c r="A5" s="12"/>
      <c r="B5" s="32"/>
      <c r="C5" s="32"/>
      <c r="D5" s="205"/>
      <c r="E5" s="205"/>
      <c r="F5" s="205"/>
      <c r="G5" s="205"/>
      <c r="H5" s="12"/>
      <c r="I5" s="12"/>
      <c r="J5" s="12"/>
      <c r="K5" s="12"/>
      <c r="L5" s="12"/>
    </row>
    <row r="6" spans="1:12" ht="12.95" customHeight="1" x14ac:dyDescent="0.2">
      <c r="A6" s="330"/>
      <c r="B6" s="2049" t="s">
        <v>2440</v>
      </c>
      <c r="C6" s="1855"/>
      <c r="D6" s="1856"/>
      <c r="E6" s="497"/>
      <c r="F6" s="2059" t="s">
        <v>2441</v>
      </c>
      <c r="G6" s="1855"/>
      <c r="H6" s="1856"/>
      <c r="I6" s="495"/>
      <c r="J6" s="12"/>
      <c r="K6" s="495"/>
      <c r="L6" s="495"/>
    </row>
    <row r="7" spans="1:12" ht="41.1" customHeight="1" x14ac:dyDescent="0.2">
      <c r="A7" s="1387" t="s">
        <v>2442</v>
      </c>
      <c r="B7" s="332" t="s">
        <v>2443</v>
      </c>
      <c r="C7" s="332" t="s">
        <v>2444</v>
      </c>
      <c r="D7" s="332" t="s">
        <v>2445</v>
      </c>
      <c r="E7" s="492"/>
      <c r="F7" s="332" t="s">
        <v>2446</v>
      </c>
      <c r="G7" s="332" t="s">
        <v>2447</v>
      </c>
      <c r="H7" s="496" t="s">
        <v>2448</v>
      </c>
      <c r="I7" s="123"/>
      <c r="J7" s="1387" t="s">
        <v>2449</v>
      </c>
      <c r="K7" s="123"/>
      <c r="L7" s="1387" t="s">
        <v>2450</v>
      </c>
    </row>
    <row r="8" spans="1:12" x14ac:dyDescent="0.2">
      <c r="A8" s="229" t="s">
        <v>299</v>
      </c>
      <c r="B8" s="229"/>
      <c r="C8" s="229"/>
      <c r="D8" s="229" t="s">
        <v>300</v>
      </c>
      <c r="E8" s="229"/>
      <c r="F8" s="229" t="s">
        <v>301</v>
      </c>
      <c r="G8" s="229" t="s">
        <v>465</v>
      </c>
      <c r="H8" s="229" t="s">
        <v>466</v>
      </c>
      <c r="I8" s="229"/>
      <c r="J8" s="229" t="s">
        <v>2451</v>
      </c>
      <c r="K8" s="229"/>
      <c r="L8" s="229" t="s">
        <v>2452</v>
      </c>
    </row>
    <row r="9" spans="1:12" ht="14.25" customHeight="1" x14ac:dyDescent="0.2">
      <c r="A9" s="2055" t="s">
        <v>1874</v>
      </c>
      <c r="B9" s="2055"/>
      <c r="C9" s="2055"/>
      <c r="D9" s="206"/>
      <c r="E9" s="206"/>
      <c r="F9" s="206"/>
      <c r="G9" s="206"/>
      <c r="H9" s="206"/>
      <c r="I9" s="206"/>
      <c r="J9" s="206"/>
      <c r="K9" s="206"/>
      <c r="L9" s="206"/>
    </row>
    <row r="10" spans="1:12" x14ac:dyDescent="0.2">
      <c r="A10" s="1421" t="s">
        <v>2620</v>
      </c>
      <c r="B10" s="1548"/>
      <c r="C10" s="1013"/>
      <c r="D10" s="1013"/>
      <c r="E10" s="372"/>
      <c r="F10" s="1013"/>
      <c r="G10" s="1013"/>
      <c r="H10" s="1013"/>
      <c r="I10" s="361"/>
      <c r="J10" s="1014"/>
      <c r="K10" s="361"/>
      <c r="L10" s="1014"/>
    </row>
    <row r="11" spans="1:12" x14ac:dyDescent="0.2">
      <c r="A11" s="1421" t="s">
        <v>2666</v>
      </c>
      <c r="B11" s="1548"/>
      <c r="C11" s="1013"/>
      <c r="D11" s="1013"/>
      <c r="E11" s="372"/>
      <c r="F11" s="1013"/>
      <c r="G11" s="1013"/>
      <c r="H11" s="1013"/>
      <c r="I11" s="361"/>
      <c r="J11" s="1014"/>
      <c r="K11" s="361"/>
      <c r="L11" s="1014"/>
    </row>
    <row r="12" spans="1:12" x14ac:dyDescent="0.2">
      <c r="A12" s="1421" t="s">
        <v>2667</v>
      </c>
      <c r="B12" s="1548"/>
      <c r="C12" s="1013"/>
      <c r="D12" s="1013"/>
      <c r="E12" s="372"/>
      <c r="F12" s="1013"/>
      <c r="G12" s="1013"/>
      <c r="H12" s="1013"/>
      <c r="I12" s="361"/>
      <c r="J12" s="1014"/>
      <c r="K12" s="361"/>
      <c r="L12" s="1014"/>
    </row>
    <row r="13" spans="1:12" x14ac:dyDescent="0.2">
      <c r="A13" s="1421" t="s">
        <v>2626</v>
      </c>
      <c r="B13" s="1548"/>
      <c r="C13" s="1013"/>
      <c r="D13" s="1013"/>
      <c r="E13" s="372"/>
      <c r="F13" s="1013"/>
      <c r="G13" s="1013"/>
      <c r="H13" s="1013"/>
      <c r="I13" s="361"/>
      <c r="J13" s="1014"/>
      <c r="K13" s="361"/>
      <c r="L13" s="1014"/>
    </row>
    <row r="14" spans="1:12" x14ac:dyDescent="0.2">
      <c r="A14" s="1421" t="s">
        <v>2658</v>
      </c>
      <c r="B14" s="1548"/>
      <c r="C14" s="1013"/>
      <c r="D14" s="1013"/>
      <c r="E14" s="372"/>
      <c r="F14" s="1013"/>
      <c r="G14" s="1013"/>
      <c r="H14" s="1013"/>
      <c r="I14" s="361"/>
      <c r="J14" s="1014"/>
      <c r="K14" s="361"/>
      <c r="L14" s="1014"/>
    </row>
    <row r="15" spans="1:12" x14ac:dyDescent="0.2">
      <c r="A15" s="1421" t="s">
        <v>2668</v>
      </c>
      <c r="B15" s="1548"/>
      <c r="C15" s="1013"/>
      <c r="D15" s="1013"/>
      <c r="E15" s="372"/>
      <c r="F15" s="1013"/>
      <c r="G15" s="1013"/>
      <c r="H15" s="1013"/>
      <c r="I15" s="361"/>
      <c r="J15" s="1014"/>
      <c r="K15" s="361"/>
      <c r="L15" s="1014"/>
    </row>
    <row r="16" spans="1:12" x14ac:dyDescent="0.2">
      <c r="A16" s="1539" t="s">
        <v>2607</v>
      </c>
      <c r="B16" s="1548"/>
      <c r="C16" s="1013"/>
      <c r="D16" s="1013"/>
      <c r="E16" s="372"/>
      <c r="F16" s="1013"/>
      <c r="G16" s="1013"/>
      <c r="H16" s="1013"/>
      <c r="I16" s="361"/>
      <c r="J16" s="1014"/>
      <c r="K16" s="361"/>
      <c r="L16" s="1014"/>
    </row>
    <row r="17" spans="1:16" x14ac:dyDescent="0.2">
      <c r="A17" s="1421" t="s">
        <v>2669</v>
      </c>
      <c r="B17" s="1548"/>
      <c r="C17" s="1013"/>
      <c r="D17" s="1013"/>
      <c r="E17" s="360"/>
      <c r="F17" s="1013"/>
      <c r="G17" s="1013"/>
      <c r="H17" s="1013"/>
      <c r="I17" s="361"/>
      <c r="J17" s="1014"/>
      <c r="K17" s="361"/>
      <c r="L17" s="1014"/>
    </row>
    <row r="18" spans="1:16" x14ac:dyDescent="0.2">
      <c r="A18" s="1421" t="s">
        <v>2604</v>
      </c>
      <c r="B18" s="1548"/>
      <c r="C18" s="1013"/>
      <c r="D18" s="1013"/>
      <c r="E18" s="372"/>
      <c r="F18" s="1013"/>
      <c r="G18" s="1013"/>
      <c r="H18" s="1013"/>
      <c r="I18" s="361"/>
      <c r="J18" s="1014"/>
      <c r="K18" s="361"/>
      <c r="L18" s="1014"/>
    </row>
    <row r="19" spans="1:16" s="460" customFormat="1" x14ac:dyDescent="0.2">
      <c r="A19" s="1421" t="s">
        <v>2515</v>
      </c>
      <c r="B19" s="1548"/>
      <c r="C19" s="1013"/>
      <c r="D19" s="1013"/>
      <c r="E19" s="372"/>
      <c r="F19" s="1013"/>
      <c r="G19" s="1013"/>
      <c r="H19" s="1013"/>
      <c r="I19" s="361"/>
      <c r="J19" s="1014"/>
      <c r="K19" s="361"/>
      <c r="L19" s="1014"/>
    </row>
    <row r="20" spans="1:16" x14ac:dyDescent="0.2">
      <c r="A20" s="1421" t="s">
        <v>2670</v>
      </c>
      <c r="B20" s="1548"/>
      <c r="C20" s="1013"/>
      <c r="D20" s="1013"/>
      <c r="E20" s="372"/>
      <c r="F20" s="1013"/>
      <c r="G20" s="1013"/>
      <c r="H20" s="1013"/>
      <c r="I20" s="361"/>
      <c r="J20" s="1014"/>
      <c r="K20" s="361"/>
      <c r="L20" s="1014"/>
    </row>
    <row r="21" spans="1:16" x14ac:dyDescent="0.2">
      <c r="A21" s="1421" t="s">
        <v>2628</v>
      </c>
      <c r="B21" s="1548"/>
      <c r="C21" s="1013"/>
      <c r="D21" s="1013"/>
      <c r="E21" s="360"/>
      <c r="F21" s="1013"/>
      <c r="G21" s="1013"/>
      <c r="H21" s="1013"/>
      <c r="I21" s="361"/>
      <c r="J21" s="1014"/>
      <c r="K21" s="361"/>
      <c r="L21" s="1014"/>
    </row>
    <row r="22" spans="1:16" x14ac:dyDescent="0.2">
      <c r="A22" s="1421" t="s">
        <v>2629</v>
      </c>
      <c r="B22" s="1548"/>
      <c r="C22" s="1013"/>
      <c r="D22" s="1013"/>
      <c r="E22" s="360"/>
      <c r="F22" s="1013"/>
      <c r="G22" s="1013"/>
      <c r="H22" s="1013"/>
      <c r="I22" s="361"/>
      <c r="J22" s="1014"/>
      <c r="K22" s="361"/>
      <c r="L22" s="1014"/>
    </row>
    <row r="23" spans="1:16" x14ac:dyDescent="0.2">
      <c r="A23" s="1421" t="s">
        <v>2630</v>
      </c>
      <c r="B23" s="1548"/>
      <c r="C23" s="1013"/>
      <c r="D23" s="1013"/>
      <c r="E23" s="360"/>
      <c r="F23" s="1013"/>
      <c r="G23" s="1013"/>
      <c r="H23" s="1013"/>
      <c r="I23" s="361"/>
      <c r="J23" s="1014"/>
      <c r="K23" s="361"/>
      <c r="L23" s="1014"/>
    </row>
    <row r="24" spans="1:16" x14ac:dyDescent="0.2">
      <c r="A24" s="1421" t="s">
        <v>2516</v>
      </c>
      <c r="B24" s="1548"/>
      <c r="C24" s="1013"/>
      <c r="D24" s="1013"/>
      <c r="E24" s="360"/>
      <c r="F24" s="1013"/>
      <c r="G24" s="1013"/>
      <c r="H24" s="1013"/>
      <c r="I24" s="361"/>
      <c r="J24" s="1014"/>
      <c r="K24" s="361"/>
      <c r="L24" s="1014"/>
    </row>
    <row r="25" spans="1:16" x14ac:dyDescent="0.2">
      <c r="A25" s="1421" t="s">
        <v>2458</v>
      </c>
      <c r="B25" s="1548"/>
      <c r="C25" s="1013"/>
      <c r="D25" s="1013"/>
      <c r="E25" s="360"/>
      <c r="F25" s="1013"/>
      <c r="G25" s="1013"/>
      <c r="H25" s="1013"/>
      <c r="I25" s="361"/>
      <c r="J25" s="1014"/>
      <c r="K25" s="361"/>
      <c r="L25" s="1014"/>
    </row>
    <row r="26" spans="1:16" x14ac:dyDescent="0.2">
      <c r="A26" s="1421" t="s">
        <v>2502</v>
      </c>
      <c r="B26" s="1548"/>
      <c r="C26" s="1013"/>
      <c r="D26" s="1013"/>
      <c r="E26" s="360"/>
      <c r="F26" s="1013"/>
      <c r="G26" s="1013"/>
      <c r="H26" s="1013"/>
      <c r="I26" s="361"/>
      <c r="J26" s="1014"/>
      <c r="K26" s="361"/>
      <c r="L26" s="1014"/>
    </row>
    <row r="27" spans="1:16" x14ac:dyDescent="0.2">
      <c r="A27" s="1421" t="s">
        <v>2459</v>
      </c>
      <c r="B27" s="1548"/>
      <c r="C27" s="1013"/>
      <c r="D27" s="1013"/>
      <c r="E27" s="360"/>
      <c r="F27" s="1013"/>
      <c r="G27" s="1013"/>
      <c r="H27" s="1013"/>
      <c r="I27" s="361"/>
      <c r="J27" s="1014"/>
      <c r="K27" s="361"/>
      <c r="L27" s="1014"/>
    </row>
    <row r="28" spans="1:16" x14ac:dyDescent="0.2">
      <c r="A28" s="1421" t="s">
        <v>2460</v>
      </c>
      <c r="B28" s="1548"/>
      <c r="C28" s="1013"/>
      <c r="D28" s="1013"/>
      <c r="E28" s="360"/>
      <c r="F28" s="1013"/>
      <c r="G28" s="1013"/>
      <c r="H28" s="1013"/>
      <c r="I28" s="361"/>
      <c r="J28" s="1014"/>
      <c r="K28" s="361"/>
      <c r="L28" s="1014"/>
    </row>
    <row r="29" spans="1:16" ht="34.5" x14ac:dyDescent="0.25">
      <c r="A29" s="1546" t="s">
        <v>2638</v>
      </c>
      <c r="B29" s="1548"/>
      <c r="C29" s="987"/>
      <c r="D29" s="987"/>
      <c r="E29" s="340"/>
      <c r="F29" s="987"/>
      <c r="G29" s="987"/>
      <c r="H29" s="987"/>
      <c r="I29" s="341"/>
      <c r="J29" s="986"/>
      <c r="K29" s="341"/>
      <c r="L29" s="986"/>
      <c r="P29"/>
    </row>
    <row r="30" spans="1:16" x14ac:dyDescent="0.2">
      <c r="A30" s="1494" t="s">
        <v>2466</v>
      </c>
      <c r="B30" s="1548"/>
      <c r="C30" s="1014"/>
      <c r="D30" s="1014"/>
      <c r="E30" s="393"/>
      <c r="F30" s="1512"/>
      <c r="G30" s="1512"/>
      <c r="H30" s="1014"/>
      <c r="I30" s="394"/>
      <c r="J30" s="1014"/>
      <c r="K30" s="394"/>
      <c r="L30" s="1014"/>
    </row>
    <row r="31" spans="1:16" ht="6" customHeight="1" x14ac:dyDescent="0.2">
      <c r="A31" s="365"/>
      <c r="B31" s="365"/>
      <c r="C31" s="12"/>
      <c r="D31" s="12"/>
      <c r="E31" s="12"/>
      <c r="F31" s="12"/>
      <c r="G31" s="12"/>
      <c r="H31" s="12"/>
      <c r="I31" s="12"/>
      <c r="J31" s="16"/>
      <c r="K31" s="12"/>
      <c r="L31" s="12"/>
    </row>
    <row r="32" spans="1:16" x14ac:dyDescent="0.2">
      <c r="A32" s="88" t="s">
        <v>1875</v>
      </c>
      <c r="B32" s="205"/>
      <c r="C32" s="12"/>
      <c r="D32" s="12"/>
      <c r="E32" s="12"/>
      <c r="F32" s="12"/>
      <c r="G32" s="12"/>
      <c r="H32" s="12"/>
      <c r="I32" s="12"/>
      <c r="J32" s="16"/>
      <c r="K32" s="12"/>
      <c r="L32" s="12"/>
    </row>
    <row r="33" spans="1:12" x14ac:dyDescent="0.2">
      <c r="A33" s="1421" t="s">
        <v>2620</v>
      </c>
      <c r="B33" s="1013"/>
      <c r="C33" s="1013"/>
      <c r="D33" s="1013"/>
      <c r="E33" s="372"/>
      <c r="F33" s="1013"/>
      <c r="G33" s="1013"/>
      <c r="H33" s="1013"/>
      <c r="I33" s="361"/>
      <c r="J33" s="1014"/>
      <c r="K33" s="361"/>
      <c r="L33" s="1014"/>
    </row>
    <row r="34" spans="1:12" x14ac:dyDescent="0.2">
      <c r="A34" s="1421" t="s">
        <v>2666</v>
      </c>
      <c r="B34" s="1013"/>
      <c r="C34" s="1013"/>
      <c r="D34" s="1013"/>
      <c r="E34" s="372"/>
      <c r="F34" s="1013"/>
      <c r="G34" s="1013"/>
      <c r="H34" s="1013"/>
      <c r="I34" s="361"/>
      <c r="J34" s="1014"/>
      <c r="K34" s="361"/>
      <c r="L34" s="1014"/>
    </row>
    <row r="35" spans="1:12" x14ac:dyDescent="0.2">
      <c r="A35" s="1421" t="s">
        <v>2667</v>
      </c>
      <c r="B35" s="1013"/>
      <c r="C35" s="1013"/>
      <c r="D35" s="1013"/>
      <c r="E35" s="372"/>
      <c r="F35" s="1013"/>
      <c r="G35" s="1013"/>
      <c r="H35" s="1013"/>
      <c r="I35" s="361"/>
      <c r="J35" s="1014"/>
      <c r="K35" s="361"/>
      <c r="L35" s="1014"/>
    </row>
    <row r="36" spans="1:12" x14ac:dyDescent="0.2">
      <c r="A36" s="1421" t="s">
        <v>2626</v>
      </c>
      <c r="B36" s="1013"/>
      <c r="C36" s="1013"/>
      <c r="D36" s="1013"/>
      <c r="E36" s="372"/>
      <c r="F36" s="1013"/>
      <c r="G36" s="1013"/>
      <c r="H36" s="1013"/>
      <c r="I36" s="361"/>
      <c r="J36" s="1014"/>
      <c r="K36" s="361"/>
      <c r="L36" s="1014"/>
    </row>
    <row r="37" spans="1:12" x14ac:dyDescent="0.2">
      <c r="A37" s="1421" t="s">
        <v>2658</v>
      </c>
      <c r="B37" s="1013"/>
      <c r="C37" s="1013"/>
      <c r="D37" s="1013"/>
      <c r="E37" s="372"/>
      <c r="F37" s="1013"/>
      <c r="G37" s="1013"/>
      <c r="H37" s="1013"/>
      <c r="I37" s="361"/>
      <c r="J37" s="1014"/>
      <c r="K37" s="361"/>
      <c r="L37" s="1014"/>
    </row>
    <row r="38" spans="1:12" x14ac:dyDescent="0.2">
      <c r="A38" s="1421" t="s">
        <v>2668</v>
      </c>
      <c r="B38" s="1013"/>
      <c r="C38" s="1013"/>
      <c r="D38" s="1013"/>
      <c r="E38" s="372"/>
      <c r="F38" s="1013"/>
      <c r="G38" s="1013"/>
      <c r="H38" s="1013"/>
      <c r="I38" s="361"/>
      <c r="J38" s="1014"/>
      <c r="K38" s="361"/>
      <c r="L38" s="1014"/>
    </row>
    <row r="39" spans="1:12" x14ac:dyDescent="0.2">
      <c r="A39" s="1539" t="s">
        <v>2607</v>
      </c>
      <c r="B39" s="1013"/>
      <c r="C39" s="1013"/>
      <c r="D39" s="1013"/>
      <c r="E39" s="372"/>
      <c r="F39" s="1013"/>
      <c r="G39" s="1013"/>
      <c r="H39" s="1013"/>
      <c r="I39" s="361"/>
      <c r="J39" s="1014"/>
      <c r="K39" s="361"/>
      <c r="L39" s="1014"/>
    </row>
    <row r="40" spans="1:12" x14ac:dyDescent="0.2">
      <c r="A40" s="1421" t="s">
        <v>2669</v>
      </c>
      <c r="B40" s="1013"/>
      <c r="C40" s="1013"/>
      <c r="D40" s="1013"/>
      <c r="E40" s="360"/>
      <c r="F40" s="1013"/>
      <c r="G40" s="1013"/>
      <c r="H40" s="1013"/>
      <c r="I40" s="361"/>
      <c r="J40" s="1014"/>
      <c r="K40" s="361"/>
      <c r="L40" s="1014"/>
    </row>
    <row r="41" spans="1:12" x14ac:dyDescent="0.2">
      <c r="A41" s="1421" t="s">
        <v>2604</v>
      </c>
      <c r="B41" s="1013"/>
      <c r="C41" s="1013"/>
      <c r="D41" s="1013"/>
      <c r="E41" s="372"/>
      <c r="F41" s="1013"/>
      <c r="G41" s="1013"/>
      <c r="H41" s="1013"/>
      <c r="I41" s="361"/>
      <c r="J41" s="1014"/>
      <c r="K41" s="361"/>
      <c r="L41" s="1014"/>
    </row>
    <row r="42" spans="1:12" s="460" customFormat="1" x14ac:dyDescent="0.2">
      <c r="A42" s="1421" t="s">
        <v>2515</v>
      </c>
      <c r="B42" s="1013"/>
      <c r="C42" s="1013"/>
      <c r="D42" s="1013"/>
      <c r="E42" s="372"/>
      <c r="F42" s="1013"/>
      <c r="G42" s="1013"/>
      <c r="H42" s="1013"/>
      <c r="I42" s="361"/>
      <c r="J42" s="1014"/>
      <c r="K42" s="361"/>
      <c r="L42" s="1014"/>
    </row>
    <row r="43" spans="1:12" x14ac:dyDescent="0.2">
      <c r="A43" s="1421" t="s">
        <v>2670</v>
      </c>
      <c r="B43" s="1013"/>
      <c r="C43" s="1013"/>
      <c r="D43" s="1013"/>
      <c r="E43" s="372"/>
      <c r="F43" s="1013"/>
      <c r="G43" s="1013"/>
      <c r="H43" s="1013"/>
      <c r="I43" s="361"/>
      <c r="J43" s="1014"/>
      <c r="K43" s="361"/>
      <c r="L43" s="1014"/>
    </row>
    <row r="44" spans="1:12" x14ac:dyDescent="0.2">
      <c r="A44" s="1421" t="s">
        <v>2628</v>
      </c>
      <c r="B44" s="1013"/>
      <c r="C44" s="1013"/>
      <c r="D44" s="1013"/>
      <c r="E44" s="360"/>
      <c r="F44" s="1013"/>
      <c r="G44" s="1013"/>
      <c r="H44" s="1013"/>
      <c r="I44" s="361"/>
      <c r="J44" s="1014"/>
      <c r="K44" s="361"/>
      <c r="L44" s="1014"/>
    </row>
    <row r="45" spans="1:12" x14ac:dyDescent="0.2">
      <c r="A45" s="1421" t="s">
        <v>2629</v>
      </c>
      <c r="B45" s="1013"/>
      <c r="C45" s="1013"/>
      <c r="D45" s="1013"/>
      <c r="E45" s="360"/>
      <c r="F45" s="1013"/>
      <c r="G45" s="1013"/>
      <c r="H45" s="1013"/>
      <c r="I45" s="361"/>
      <c r="J45" s="1014"/>
      <c r="K45" s="361"/>
      <c r="L45" s="1014"/>
    </row>
    <row r="46" spans="1:12" x14ac:dyDescent="0.2">
      <c r="A46" s="1421" t="s">
        <v>2630</v>
      </c>
      <c r="B46" s="1013"/>
      <c r="C46" s="1013"/>
      <c r="D46" s="1013"/>
      <c r="E46" s="360"/>
      <c r="F46" s="1013"/>
      <c r="G46" s="1013"/>
      <c r="H46" s="1013"/>
      <c r="I46" s="361"/>
      <c r="J46" s="1014"/>
      <c r="K46" s="361"/>
      <c r="L46" s="1014"/>
    </row>
    <row r="47" spans="1:12" x14ac:dyDescent="0.2">
      <c r="A47" s="1421" t="s">
        <v>2516</v>
      </c>
      <c r="B47" s="1013"/>
      <c r="C47" s="1013"/>
      <c r="D47" s="1013"/>
      <c r="E47" s="360"/>
      <c r="F47" s="1013"/>
      <c r="G47" s="1013"/>
      <c r="H47" s="1013"/>
      <c r="I47" s="361"/>
      <c r="J47" s="1014"/>
      <c r="K47" s="361"/>
      <c r="L47" s="1014"/>
    </row>
    <row r="48" spans="1:12" x14ac:dyDescent="0.2">
      <c r="A48" s="1421" t="s">
        <v>2458</v>
      </c>
      <c r="B48" s="1013"/>
      <c r="C48" s="1013"/>
      <c r="D48" s="1013"/>
      <c r="E48" s="360"/>
      <c r="F48" s="1013"/>
      <c r="G48" s="1013"/>
      <c r="H48" s="1013"/>
      <c r="I48" s="361"/>
      <c r="J48" s="1014"/>
      <c r="K48" s="361"/>
      <c r="L48" s="1014"/>
    </row>
    <row r="49" spans="1:16" x14ac:dyDescent="0.2">
      <c r="A49" s="1421" t="s">
        <v>2502</v>
      </c>
      <c r="B49" s="1013"/>
      <c r="C49" s="1013"/>
      <c r="D49" s="1013"/>
      <c r="E49" s="360"/>
      <c r="F49" s="1013"/>
      <c r="G49" s="1013"/>
      <c r="H49" s="1013"/>
      <c r="I49" s="361"/>
      <c r="J49" s="1014"/>
      <c r="K49" s="361"/>
      <c r="L49" s="1014"/>
    </row>
    <row r="50" spans="1:16" x14ac:dyDescent="0.2">
      <c r="A50" s="1421" t="s">
        <v>2459</v>
      </c>
      <c r="B50" s="1013"/>
      <c r="C50" s="1013"/>
      <c r="D50" s="1013"/>
      <c r="E50" s="360"/>
      <c r="F50" s="1013"/>
      <c r="G50" s="1013"/>
      <c r="H50" s="1013"/>
      <c r="I50" s="361"/>
      <c r="J50" s="1014"/>
      <c r="K50" s="361"/>
      <c r="L50" s="1014"/>
    </row>
    <row r="51" spans="1:16" x14ac:dyDescent="0.2">
      <c r="A51" s="1421" t="s">
        <v>2460</v>
      </c>
      <c r="B51" s="1013"/>
      <c r="C51" s="1013"/>
      <c r="D51" s="1013"/>
      <c r="E51" s="360"/>
      <c r="F51" s="1013"/>
      <c r="G51" s="1013"/>
      <c r="H51" s="1013"/>
      <c r="I51" s="361"/>
      <c r="J51" s="1014"/>
      <c r="K51" s="361"/>
      <c r="L51" s="1014"/>
    </row>
    <row r="52" spans="1:16" ht="34.5" x14ac:dyDescent="0.25">
      <c r="A52" s="1546" t="s">
        <v>2638</v>
      </c>
      <c r="B52" s="1536"/>
      <c r="C52" s="987"/>
      <c r="D52" s="987"/>
      <c r="E52" s="340"/>
      <c r="F52" s="987"/>
      <c r="G52" s="987"/>
      <c r="H52" s="987"/>
      <c r="I52" s="341"/>
      <c r="J52" s="986"/>
      <c r="K52" s="341"/>
      <c r="L52" s="986"/>
      <c r="P52"/>
    </row>
    <row r="53" spans="1:16" x14ac:dyDescent="0.2">
      <c r="A53" s="1494" t="s">
        <v>2466</v>
      </c>
      <c r="B53" s="1014"/>
      <c r="C53" s="1014"/>
      <c r="D53" s="1014"/>
      <c r="E53" s="393"/>
      <c r="F53" s="1512"/>
      <c r="G53" s="1512"/>
      <c r="H53" s="1014"/>
      <c r="I53" s="394"/>
      <c r="J53" s="1014"/>
      <c r="K53" s="394"/>
      <c r="L53" s="1014"/>
    </row>
    <row r="54" spans="1:16" ht="6" customHeight="1" x14ac:dyDescent="0.2">
      <c r="A54" s="12"/>
      <c r="B54" s="12"/>
      <c r="C54" s="12"/>
      <c r="D54" s="12"/>
      <c r="E54" s="12"/>
      <c r="F54" s="12"/>
      <c r="G54" s="12"/>
      <c r="H54" s="12"/>
      <c r="I54" s="12"/>
      <c r="J54" s="12"/>
      <c r="K54" s="12"/>
      <c r="L54" s="12"/>
    </row>
    <row r="55" spans="1:16" x14ac:dyDescent="0.2">
      <c r="A55" s="88" t="s">
        <v>1878</v>
      </c>
      <c r="B55" s="205"/>
      <c r="C55" s="12"/>
      <c r="D55" s="12"/>
      <c r="E55" s="12"/>
      <c r="F55" s="12"/>
      <c r="G55" s="12"/>
      <c r="H55" s="12"/>
      <c r="I55" s="12"/>
      <c r="J55" s="12"/>
      <c r="K55" s="12"/>
      <c r="L55" s="12"/>
    </row>
    <row r="56" spans="1:16" x14ac:dyDescent="0.2">
      <c r="A56" s="1421" t="s">
        <v>2620</v>
      </c>
      <c r="B56" s="1013"/>
      <c r="C56" s="1013"/>
      <c r="D56" s="1013"/>
      <c r="E56" s="372"/>
      <c r="F56" s="1013"/>
      <c r="G56" s="1013"/>
      <c r="H56" s="1013"/>
      <c r="I56" s="361"/>
      <c r="J56" s="1014"/>
      <c r="K56" s="361"/>
      <c r="L56" s="1014"/>
    </row>
    <row r="57" spans="1:16" x14ac:dyDescent="0.2">
      <c r="A57" s="1421" t="s">
        <v>2666</v>
      </c>
      <c r="B57" s="1013"/>
      <c r="C57" s="1013"/>
      <c r="D57" s="1013"/>
      <c r="E57" s="372"/>
      <c r="F57" s="1013"/>
      <c r="G57" s="1013"/>
      <c r="H57" s="1013"/>
      <c r="I57" s="361"/>
      <c r="J57" s="1014"/>
      <c r="K57" s="361"/>
      <c r="L57" s="1014"/>
    </row>
    <row r="58" spans="1:16" x14ac:dyDescent="0.2">
      <c r="A58" s="1421" t="s">
        <v>2667</v>
      </c>
      <c r="B58" s="1013"/>
      <c r="C58" s="1013"/>
      <c r="D58" s="1013"/>
      <c r="E58" s="372"/>
      <c r="F58" s="1013"/>
      <c r="G58" s="1013"/>
      <c r="H58" s="1013"/>
      <c r="I58" s="361"/>
      <c r="J58" s="1014"/>
      <c r="K58" s="361"/>
      <c r="L58" s="1014"/>
    </row>
    <row r="59" spans="1:16" x14ac:dyDescent="0.2">
      <c r="A59" s="1421" t="s">
        <v>2626</v>
      </c>
      <c r="B59" s="1013"/>
      <c r="C59" s="1013"/>
      <c r="D59" s="1013"/>
      <c r="E59" s="372"/>
      <c r="F59" s="1013"/>
      <c r="G59" s="1013"/>
      <c r="H59" s="1013"/>
      <c r="I59" s="361"/>
      <c r="J59" s="1014"/>
      <c r="K59" s="361"/>
      <c r="L59" s="1014"/>
    </row>
    <row r="60" spans="1:16" x14ac:dyDescent="0.2">
      <c r="A60" s="1421" t="s">
        <v>2658</v>
      </c>
      <c r="B60" s="1013"/>
      <c r="C60" s="1013"/>
      <c r="D60" s="1013"/>
      <c r="E60" s="372"/>
      <c r="F60" s="1013"/>
      <c r="G60" s="1013"/>
      <c r="H60" s="1013"/>
      <c r="I60" s="361"/>
      <c r="J60" s="1014"/>
      <c r="K60" s="361"/>
      <c r="L60" s="1014"/>
    </row>
    <row r="61" spans="1:16" x14ac:dyDescent="0.2">
      <c r="A61" s="1421" t="s">
        <v>2668</v>
      </c>
      <c r="B61" s="1013"/>
      <c r="C61" s="1013"/>
      <c r="D61" s="1013"/>
      <c r="E61" s="372"/>
      <c r="F61" s="1013"/>
      <c r="G61" s="1013"/>
      <c r="H61" s="1013"/>
      <c r="I61" s="361"/>
      <c r="J61" s="1014"/>
      <c r="K61" s="361"/>
      <c r="L61" s="1014"/>
    </row>
    <row r="62" spans="1:16" x14ac:dyDescent="0.2">
      <c r="A62" s="1539" t="s">
        <v>2607</v>
      </c>
      <c r="B62" s="1013"/>
      <c r="C62" s="1013"/>
      <c r="D62" s="1013"/>
      <c r="E62" s="372"/>
      <c r="F62" s="1013"/>
      <c r="G62" s="1013"/>
      <c r="H62" s="1013"/>
      <c r="I62" s="361"/>
      <c r="J62" s="1014"/>
      <c r="K62" s="361"/>
      <c r="L62" s="1014"/>
    </row>
    <row r="63" spans="1:16" x14ac:dyDescent="0.2">
      <c r="A63" s="1421" t="s">
        <v>2669</v>
      </c>
      <c r="B63" s="1013"/>
      <c r="C63" s="1013"/>
      <c r="D63" s="1013"/>
      <c r="E63" s="360"/>
      <c r="F63" s="1013"/>
      <c r="G63" s="1013"/>
      <c r="H63" s="1013"/>
      <c r="I63" s="361"/>
      <c r="J63" s="1014"/>
      <c r="K63" s="361"/>
      <c r="L63" s="1014"/>
    </row>
    <row r="64" spans="1:16" x14ac:dyDescent="0.2">
      <c r="A64" s="1421" t="s">
        <v>2604</v>
      </c>
      <c r="B64" s="1013"/>
      <c r="C64" s="1013"/>
      <c r="D64" s="1013"/>
      <c r="E64" s="372"/>
      <c r="F64" s="1013"/>
      <c r="G64" s="1013"/>
      <c r="H64" s="1013"/>
      <c r="I64" s="361"/>
      <c r="J64" s="1014"/>
      <c r="K64" s="361"/>
      <c r="L64" s="1014"/>
    </row>
    <row r="65" spans="1:12" s="460" customFormat="1" x14ac:dyDescent="0.2">
      <c r="A65" s="1421" t="s">
        <v>2515</v>
      </c>
      <c r="B65" s="1013"/>
      <c r="C65" s="1013"/>
      <c r="D65" s="1013"/>
      <c r="E65" s="372"/>
      <c r="F65" s="1013"/>
      <c r="G65" s="1013"/>
      <c r="H65" s="1013"/>
      <c r="I65" s="361"/>
      <c r="J65" s="1014"/>
      <c r="K65" s="361"/>
      <c r="L65" s="1014"/>
    </row>
    <row r="66" spans="1:12" x14ac:dyDescent="0.2">
      <c r="A66" s="1421" t="s">
        <v>2670</v>
      </c>
      <c r="B66" s="1013"/>
      <c r="C66" s="1013"/>
      <c r="D66" s="1013"/>
      <c r="E66" s="372"/>
      <c r="F66" s="1013"/>
      <c r="G66" s="1013"/>
      <c r="H66" s="1013"/>
      <c r="I66" s="361"/>
      <c r="J66" s="1014"/>
      <c r="K66" s="361"/>
      <c r="L66" s="1014"/>
    </row>
    <row r="67" spans="1:12" x14ac:dyDescent="0.2">
      <c r="A67" s="1421" t="s">
        <v>2628</v>
      </c>
      <c r="B67" s="1013"/>
      <c r="C67" s="1013"/>
      <c r="D67" s="1013"/>
      <c r="E67" s="360"/>
      <c r="F67" s="1013"/>
      <c r="G67" s="1013"/>
      <c r="H67" s="1013"/>
      <c r="I67" s="361"/>
      <c r="J67" s="1014"/>
      <c r="K67" s="361"/>
      <c r="L67" s="1014"/>
    </row>
    <row r="68" spans="1:12" x14ac:dyDescent="0.2">
      <c r="A68" s="1421" t="s">
        <v>2629</v>
      </c>
      <c r="B68" s="1013"/>
      <c r="C68" s="1013"/>
      <c r="D68" s="1013"/>
      <c r="E68" s="360"/>
      <c r="F68" s="1013"/>
      <c r="G68" s="1013"/>
      <c r="H68" s="1013"/>
      <c r="I68" s="361"/>
      <c r="J68" s="1014"/>
      <c r="K68" s="361"/>
      <c r="L68" s="1014"/>
    </row>
    <row r="69" spans="1:12" x14ac:dyDescent="0.2">
      <c r="A69" s="1421" t="s">
        <v>2630</v>
      </c>
      <c r="B69" s="1013"/>
      <c r="C69" s="1013"/>
      <c r="D69" s="1013"/>
      <c r="E69" s="360"/>
      <c r="F69" s="1013"/>
      <c r="G69" s="1013"/>
      <c r="H69" s="1013"/>
      <c r="I69" s="361"/>
      <c r="J69" s="1014"/>
      <c r="K69" s="361"/>
      <c r="L69" s="1014"/>
    </row>
    <row r="70" spans="1:12" x14ac:dyDescent="0.2">
      <c r="A70" s="1421" t="s">
        <v>2516</v>
      </c>
      <c r="B70" s="1013"/>
      <c r="C70" s="1013"/>
      <c r="D70" s="1013"/>
      <c r="E70" s="360"/>
      <c r="F70" s="1013"/>
      <c r="G70" s="1013"/>
      <c r="H70" s="1013"/>
      <c r="I70" s="361"/>
      <c r="J70" s="1014"/>
      <c r="K70" s="361"/>
      <c r="L70" s="1014"/>
    </row>
    <row r="71" spans="1:12" x14ac:dyDescent="0.2">
      <c r="A71" s="1421" t="s">
        <v>2458</v>
      </c>
      <c r="B71" s="1013"/>
      <c r="C71" s="1013"/>
      <c r="D71" s="1013"/>
      <c r="E71" s="360"/>
      <c r="F71" s="1013"/>
      <c r="G71" s="1013"/>
      <c r="H71" s="1013"/>
      <c r="I71" s="361"/>
      <c r="J71" s="1014"/>
      <c r="K71" s="361"/>
      <c r="L71" s="1014"/>
    </row>
    <row r="72" spans="1:12" x14ac:dyDescent="0.2">
      <c r="A72" s="1421" t="s">
        <v>2502</v>
      </c>
      <c r="B72" s="1013"/>
      <c r="C72" s="1013"/>
      <c r="D72" s="1013"/>
      <c r="E72" s="360"/>
      <c r="F72" s="1013"/>
      <c r="G72" s="1013"/>
      <c r="H72" s="1013"/>
      <c r="I72" s="361"/>
      <c r="J72" s="1014"/>
      <c r="K72" s="361"/>
      <c r="L72" s="1014"/>
    </row>
    <row r="73" spans="1:12" x14ac:dyDescent="0.2">
      <c r="A73" s="1421" t="s">
        <v>2459</v>
      </c>
      <c r="B73" s="1013"/>
      <c r="C73" s="1013"/>
      <c r="D73" s="1013"/>
      <c r="E73" s="360"/>
      <c r="F73" s="1013"/>
      <c r="G73" s="1013"/>
      <c r="H73" s="1013"/>
      <c r="I73" s="361"/>
      <c r="J73" s="1014"/>
      <c r="K73" s="361"/>
      <c r="L73" s="1014"/>
    </row>
    <row r="74" spans="1:12" x14ac:dyDescent="0.2">
      <c r="A74" s="1421" t="s">
        <v>2460</v>
      </c>
      <c r="B74" s="1013"/>
      <c r="C74" s="1013"/>
      <c r="D74" s="1013"/>
      <c r="E74" s="360"/>
      <c r="F74" s="1013"/>
      <c r="G74" s="1013"/>
      <c r="H74" s="1013"/>
      <c r="I74" s="361"/>
      <c r="J74" s="1014"/>
      <c r="K74" s="361"/>
      <c r="L74" s="1014"/>
    </row>
    <row r="75" spans="1:12" x14ac:dyDescent="0.2">
      <c r="A75" s="1494" t="s">
        <v>2466</v>
      </c>
      <c r="B75" s="1014"/>
      <c r="C75" s="1014"/>
      <c r="D75" s="1014"/>
      <c r="E75" s="393"/>
      <c r="F75" s="1512"/>
      <c r="G75" s="1512"/>
      <c r="H75" s="1014"/>
      <c r="I75" s="394"/>
      <c r="J75" s="1014"/>
      <c r="K75" s="394"/>
      <c r="L75" s="1014"/>
    </row>
    <row r="76" spans="1:12" x14ac:dyDescent="0.2">
      <c r="A76" s="55"/>
      <c r="B76" s="397"/>
      <c r="C76" s="397"/>
      <c r="D76" s="397"/>
      <c r="E76" s="393"/>
      <c r="F76" s="398"/>
      <c r="G76" s="398"/>
      <c r="H76" s="397"/>
      <c r="I76" s="394"/>
      <c r="J76" s="397"/>
      <c r="K76" s="394"/>
      <c r="L76" s="397"/>
    </row>
    <row r="77" spans="1:12" x14ac:dyDescent="0.2">
      <c r="A77" s="511" t="s">
        <v>811</v>
      </c>
      <c r="B77" s="397"/>
      <c r="C77" s="1014"/>
      <c r="D77" s="1014"/>
      <c r="E77" s="393"/>
      <c r="F77" s="398"/>
      <c r="G77" s="398"/>
      <c r="H77" s="397"/>
      <c r="I77" s="394"/>
      <c r="J77" s="1809"/>
      <c r="K77" s="394"/>
      <c r="L77" s="1014"/>
    </row>
    <row r="78" spans="1:12" x14ac:dyDescent="0.2">
      <c r="A78" s="55"/>
      <c r="B78" s="397"/>
      <c r="C78" s="397"/>
      <c r="D78" s="397"/>
      <c r="E78" s="393"/>
      <c r="F78" s="398"/>
      <c r="G78" s="398"/>
      <c r="H78" s="397"/>
      <c r="I78" s="394"/>
      <c r="J78" s="397"/>
      <c r="K78" s="394"/>
      <c r="L78" s="397"/>
    </row>
    <row r="79" spans="1:12" x14ac:dyDescent="0.2">
      <c r="A79" s="50" t="s">
        <v>2594</v>
      </c>
      <c r="B79" s="36"/>
      <c r="C79" s="36"/>
      <c r="D79" s="12"/>
      <c r="E79" s="12"/>
      <c r="F79" s="12"/>
      <c r="G79" s="12"/>
      <c r="H79" s="399"/>
      <c r="I79" s="12"/>
      <c r="J79" s="12"/>
      <c r="K79" s="12"/>
      <c r="L79" s="12"/>
    </row>
  </sheetData>
  <mergeCells count="5">
    <mergeCell ref="A2:C2"/>
    <mergeCell ref="A3:L3"/>
    <mergeCell ref="B6:D6"/>
    <mergeCell ref="F6:H6"/>
    <mergeCell ref="A9:C9"/>
  </mergeCells>
  <hyperlinks>
    <hyperlink ref="A2:C2" location="'Liste tableaux'!A1" display="Retour à la liste des tableaux" xr:uid="{F7922C8B-0167-4299-A609-F99CD4450252}"/>
  </hyperlinks>
  <pageMargins left="0.7" right="0.7" top="0.75" bottom="0.75" header="0.3" footer="0.3"/>
  <headerFooter>
    <oddHeader>&amp;R&amp;"Calibri"&amp;10&amp;K000000 Protected B - Internal / Protégé B - Interne&amp;1#_x000D_</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29B3B-2302-49E7-A3F8-779D2C03AF66}">
  <sheetPr codeName="Feuil44">
    <tabColor rgb="FFFFFF00"/>
  </sheetPr>
  <dimension ref="A1:P40"/>
  <sheetViews>
    <sheetView showGridLines="0" workbookViewId="0">
      <selection activeCell="D38" sqref="D38"/>
    </sheetView>
  </sheetViews>
  <sheetFormatPr defaultColWidth="9.140625" defaultRowHeight="12.75" x14ac:dyDescent="0.2"/>
  <cols>
    <col min="1" max="1" width="28.570312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0.140625" style="1" customWidth="1"/>
    <col min="13" max="13" width="15.5703125" style="1" customWidth="1"/>
    <col min="14" max="14" width="15.85546875" style="1" customWidth="1"/>
    <col min="15" max="15" width="6.42578125" style="1" customWidth="1"/>
    <col min="16"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10.140625" style="1" customWidth="1"/>
    <col min="269" max="270" width="9.140625" style="1"/>
    <col min="271" max="271" width="6.42578125" style="1" customWidth="1"/>
    <col min="272"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10.140625" style="1" customWidth="1"/>
    <col min="525" max="526" width="9.140625" style="1"/>
    <col min="527" max="527" width="6.42578125" style="1" customWidth="1"/>
    <col min="528"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10.140625" style="1" customWidth="1"/>
    <col min="781" max="782" width="9.140625" style="1"/>
    <col min="783" max="783" width="6.42578125" style="1" customWidth="1"/>
    <col min="784"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10.140625" style="1" customWidth="1"/>
    <col min="1037" max="1038" width="9.140625" style="1"/>
    <col min="1039" max="1039" width="6.42578125" style="1" customWidth="1"/>
    <col min="1040"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10.140625" style="1" customWidth="1"/>
    <col min="1293" max="1294" width="9.140625" style="1"/>
    <col min="1295" max="1295" width="6.42578125" style="1" customWidth="1"/>
    <col min="1296"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10.140625" style="1" customWidth="1"/>
    <col min="1549" max="1550" width="9.140625" style="1"/>
    <col min="1551" max="1551" width="6.42578125" style="1" customWidth="1"/>
    <col min="1552"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10.140625" style="1" customWidth="1"/>
    <col min="1805" max="1806" width="9.140625" style="1"/>
    <col min="1807" max="1807" width="6.42578125" style="1" customWidth="1"/>
    <col min="1808"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10.140625" style="1" customWidth="1"/>
    <col min="2061" max="2062" width="9.140625" style="1"/>
    <col min="2063" max="2063" width="6.42578125" style="1" customWidth="1"/>
    <col min="2064"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10.140625" style="1" customWidth="1"/>
    <col min="2317" max="2318" width="9.140625" style="1"/>
    <col min="2319" max="2319" width="6.42578125" style="1" customWidth="1"/>
    <col min="2320"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10.140625" style="1" customWidth="1"/>
    <col min="2573" max="2574" width="9.140625" style="1"/>
    <col min="2575" max="2575" width="6.42578125" style="1" customWidth="1"/>
    <col min="2576"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10.140625" style="1" customWidth="1"/>
    <col min="2829" max="2830" width="9.140625" style="1"/>
    <col min="2831" max="2831" width="6.42578125" style="1" customWidth="1"/>
    <col min="2832"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10.140625" style="1" customWidth="1"/>
    <col min="3085" max="3086" width="9.140625" style="1"/>
    <col min="3087" max="3087" width="6.42578125" style="1" customWidth="1"/>
    <col min="3088"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10.140625" style="1" customWidth="1"/>
    <col min="3341" max="3342" width="9.140625" style="1"/>
    <col min="3343" max="3343" width="6.42578125" style="1" customWidth="1"/>
    <col min="3344"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10.140625" style="1" customWidth="1"/>
    <col min="3597" max="3598" width="9.140625" style="1"/>
    <col min="3599" max="3599" width="6.42578125" style="1" customWidth="1"/>
    <col min="3600"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10.140625" style="1" customWidth="1"/>
    <col min="3853" max="3854" width="9.140625" style="1"/>
    <col min="3855" max="3855" width="6.42578125" style="1" customWidth="1"/>
    <col min="3856"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10.140625" style="1" customWidth="1"/>
    <col min="4109" max="4110" width="9.140625" style="1"/>
    <col min="4111" max="4111" width="6.42578125" style="1" customWidth="1"/>
    <col min="4112"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10.140625" style="1" customWidth="1"/>
    <col min="4365" max="4366" width="9.140625" style="1"/>
    <col min="4367" max="4367" width="6.42578125" style="1" customWidth="1"/>
    <col min="4368"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10.140625" style="1" customWidth="1"/>
    <col min="4621" max="4622" width="9.140625" style="1"/>
    <col min="4623" max="4623" width="6.42578125" style="1" customWidth="1"/>
    <col min="4624"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10.140625" style="1" customWidth="1"/>
    <col min="4877" max="4878" width="9.140625" style="1"/>
    <col min="4879" max="4879" width="6.42578125" style="1" customWidth="1"/>
    <col min="4880"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10.140625" style="1" customWidth="1"/>
    <col min="5133" max="5134" width="9.140625" style="1"/>
    <col min="5135" max="5135" width="6.42578125" style="1" customWidth="1"/>
    <col min="5136"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10.140625" style="1" customWidth="1"/>
    <col min="5389" max="5390" width="9.140625" style="1"/>
    <col min="5391" max="5391" width="6.42578125" style="1" customWidth="1"/>
    <col min="5392"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10.140625" style="1" customWidth="1"/>
    <col min="5645" max="5646" width="9.140625" style="1"/>
    <col min="5647" max="5647" width="6.42578125" style="1" customWidth="1"/>
    <col min="5648"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10.140625" style="1" customWidth="1"/>
    <col min="5901" max="5902" width="9.140625" style="1"/>
    <col min="5903" max="5903" width="6.42578125" style="1" customWidth="1"/>
    <col min="5904"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10.140625" style="1" customWidth="1"/>
    <col min="6157" max="6158" width="9.140625" style="1"/>
    <col min="6159" max="6159" width="6.42578125" style="1" customWidth="1"/>
    <col min="6160"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10.140625" style="1" customWidth="1"/>
    <col min="6413" max="6414" width="9.140625" style="1"/>
    <col min="6415" max="6415" width="6.42578125" style="1" customWidth="1"/>
    <col min="6416"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10.140625" style="1" customWidth="1"/>
    <col min="6669" max="6670" width="9.140625" style="1"/>
    <col min="6671" max="6671" width="6.42578125" style="1" customWidth="1"/>
    <col min="6672"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10.140625" style="1" customWidth="1"/>
    <col min="6925" max="6926" width="9.140625" style="1"/>
    <col min="6927" max="6927" width="6.42578125" style="1" customWidth="1"/>
    <col min="6928"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10.140625" style="1" customWidth="1"/>
    <col min="7181" max="7182" width="9.140625" style="1"/>
    <col min="7183" max="7183" width="6.42578125" style="1" customWidth="1"/>
    <col min="7184"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10.140625" style="1" customWidth="1"/>
    <col min="7437" max="7438" width="9.140625" style="1"/>
    <col min="7439" max="7439" width="6.42578125" style="1" customWidth="1"/>
    <col min="7440"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10.140625" style="1" customWidth="1"/>
    <col min="7693" max="7694" width="9.140625" style="1"/>
    <col min="7695" max="7695" width="6.42578125" style="1" customWidth="1"/>
    <col min="7696"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10.140625" style="1" customWidth="1"/>
    <col min="7949" max="7950" width="9.140625" style="1"/>
    <col min="7951" max="7951" width="6.42578125" style="1" customWidth="1"/>
    <col min="7952"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10.140625" style="1" customWidth="1"/>
    <col min="8205" max="8206" width="9.140625" style="1"/>
    <col min="8207" max="8207" width="6.42578125" style="1" customWidth="1"/>
    <col min="8208"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10.140625" style="1" customWidth="1"/>
    <col min="8461" max="8462" width="9.140625" style="1"/>
    <col min="8463" max="8463" width="6.42578125" style="1" customWidth="1"/>
    <col min="8464"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10.140625" style="1" customWidth="1"/>
    <col min="8717" max="8718" width="9.140625" style="1"/>
    <col min="8719" max="8719" width="6.42578125" style="1" customWidth="1"/>
    <col min="8720"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10.140625" style="1" customWidth="1"/>
    <col min="8973" max="8974" width="9.140625" style="1"/>
    <col min="8975" max="8975" width="6.42578125" style="1" customWidth="1"/>
    <col min="8976"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10.140625" style="1" customWidth="1"/>
    <col min="9229" max="9230" width="9.140625" style="1"/>
    <col min="9231" max="9231" width="6.42578125" style="1" customWidth="1"/>
    <col min="9232"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10.140625" style="1" customWidth="1"/>
    <col min="9485" max="9486" width="9.140625" style="1"/>
    <col min="9487" max="9487" width="6.42578125" style="1" customWidth="1"/>
    <col min="9488"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10.140625" style="1" customWidth="1"/>
    <col min="9741" max="9742" width="9.140625" style="1"/>
    <col min="9743" max="9743" width="6.42578125" style="1" customWidth="1"/>
    <col min="9744"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10.140625" style="1" customWidth="1"/>
    <col min="9997" max="9998" width="9.140625" style="1"/>
    <col min="9999" max="9999" width="6.42578125" style="1" customWidth="1"/>
    <col min="10000"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10.140625" style="1" customWidth="1"/>
    <col min="10253" max="10254" width="9.140625" style="1"/>
    <col min="10255" max="10255" width="6.42578125" style="1" customWidth="1"/>
    <col min="10256"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10.140625" style="1" customWidth="1"/>
    <col min="10509" max="10510" width="9.140625" style="1"/>
    <col min="10511" max="10511" width="6.42578125" style="1" customWidth="1"/>
    <col min="10512"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10.140625" style="1" customWidth="1"/>
    <col min="10765" max="10766" width="9.140625" style="1"/>
    <col min="10767" max="10767" width="6.42578125" style="1" customWidth="1"/>
    <col min="10768"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10.140625" style="1" customWidth="1"/>
    <col min="11021" max="11022" width="9.140625" style="1"/>
    <col min="11023" max="11023" width="6.42578125" style="1" customWidth="1"/>
    <col min="11024"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10.140625" style="1" customWidth="1"/>
    <col min="11277" max="11278" width="9.140625" style="1"/>
    <col min="11279" max="11279" width="6.42578125" style="1" customWidth="1"/>
    <col min="11280"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10.140625" style="1" customWidth="1"/>
    <col min="11533" max="11534" width="9.140625" style="1"/>
    <col min="11535" max="11535" width="6.42578125" style="1" customWidth="1"/>
    <col min="11536"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10.140625" style="1" customWidth="1"/>
    <col min="11789" max="11790" width="9.140625" style="1"/>
    <col min="11791" max="11791" width="6.42578125" style="1" customWidth="1"/>
    <col min="11792"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10.140625" style="1" customWidth="1"/>
    <col min="12045" max="12046" width="9.140625" style="1"/>
    <col min="12047" max="12047" width="6.42578125" style="1" customWidth="1"/>
    <col min="12048"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10.140625" style="1" customWidth="1"/>
    <col min="12301" max="12302" width="9.140625" style="1"/>
    <col min="12303" max="12303" width="6.42578125" style="1" customWidth="1"/>
    <col min="12304"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10.140625" style="1" customWidth="1"/>
    <col min="12557" max="12558" width="9.140625" style="1"/>
    <col min="12559" max="12559" width="6.42578125" style="1" customWidth="1"/>
    <col min="12560"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10.140625" style="1" customWidth="1"/>
    <col min="12813" max="12814" width="9.140625" style="1"/>
    <col min="12815" max="12815" width="6.42578125" style="1" customWidth="1"/>
    <col min="12816"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10.140625" style="1" customWidth="1"/>
    <col min="13069" max="13070" width="9.140625" style="1"/>
    <col min="13071" max="13071" width="6.42578125" style="1" customWidth="1"/>
    <col min="13072"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10.140625" style="1" customWidth="1"/>
    <col min="13325" max="13326" width="9.140625" style="1"/>
    <col min="13327" max="13327" width="6.42578125" style="1" customWidth="1"/>
    <col min="13328"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10.140625" style="1" customWidth="1"/>
    <col min="13581" max="13582" width="9.140625" style="1"/>
    <col min="13583" max="13583" width="6.42578125" style="1" customWidth="1"/>
    <col min="13584"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10.140625" style="1" customWidth="1"/>
    <col min="13837" max="13838" width="9.140625" style="1"/>
    <col min="13839" max="13839" width="6.42578125" style="1" customWidth="1"/>
    <col min="13840"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10.140625" style="1" customWidth="1"/>
    <col min="14093" max="14094" width="9.140625" style="1"/>
    <col min="14095" max="14095" width="6.42578125" style="1" customWidth="1"/>
    <col min="14096"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10.140625" style="1" customWidth="1"/>
    <col min="14349" max="14350" width="9.140625" style="1"/>
    <col min="14351" max="14351" width="6.42578125" style="1" customWidth="1"/>
    <col min="14352"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10.140625" style="1" customWidth="1"/>
    <col min="14605" max="14606" width="9.140625" style="1"/>
    <col min="14607" max="14607" width="6.42578125" style="1" customWidth="1"/>
    <col min="14608"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10.140625" style="1" customWidth="1"/>
    <col min="14861" max="14862" width="9.140625" style="1"/>
    <col min="14863" max="14863" width="6.42578125" style="1" customWidth="1"/>
    <col min="14864"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10.140625" style="1" customWidth="1"/>
    <col min="15117" max="15118" width="9.140625" style="1"/>
    <col min="15119" max="15119" width="6.42578125" style="1" customWidth="1"/>
    <col min="15120"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10.140625" style="1" customWidth="1"/>
    <col min="15373" max="15374" width="9.140625" style="1"/>
    <col min="15375" max="15375" width="6.42578125" style="1" customWidth="1"/>
    <col min="15376"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10.140625" style="1" customWidth="1"/>
    <col min="15629" max="15630" width="9.140625" style="1"/>
    <col min="15631" max="15631" width="6.42578125" style="1" customWidth="1"/>
    <col min="15632"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10.140625" style="1" customWidth="1"/>
    <col min="15885" max="15886" width="9.140625" style="1"/>
    <col min="15887" max="15887" width="6.42578125" style="1" customWidth="1"/>
    <col min="15888"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10.140625" style="1" customWidth="1"/>
    <col min="16141" max="16142" width="9.140625" style="1"/>
    <col min="16143" max="16143" width="6.42578125" style="1" customWidth="1"/>
    <col min="16144" max="16384" width="9.140625" style="1"/>
  </cols>
  <sheetData>
    <row r="1" spans="1:16" ht="15.75" x14ac:dyDescent="0.25">
      <c r="A1" s="216" t="s">
        <v>2671</v>
      </c>
      <c r="B1" s="32"/>
      <c r="C1" s="32"/>
      <c r="D1" s="205"/>
      <c r="E1" s="390"/>
      <c r="F1" s="205"/>
      <c r="G1" s="205"/>
      <c r="H1" s="12"/>
      <c r="I1" s="12"/>
      <c r="J1" s="12"/>
      <c r="K1" s="12"/>
      <c r="L1" s="203">
        <v>9</v>
      </c>
    </row>
    <row r="2" spans="1:16" ht="15.75" x14ac:dyDescent="0.25">
      <c r="A2" s="1958" t="s">
        <v>145</v>
      </c>
      <c r="B2" s="1959"/>
      <c r="C2" s="1960"/>
      <c r="D2" s="112"/>
      <c r="E2" s="205"/>
      <c r="F2" s="205"/>
      <c r="G2" s="205"/>
      <c r="H2" s="12"/>
      <c r="I2" s="12"/>
      <c r="J2" s="12"/>
      <c r="K2" s="12"/>
      <c r="L2" s="12"/>
    </row>
    <row r="3" spans="1:16" x14ac:dyDescent="0.2">
      <c r="A3" s="2057" t="s">
        <v>2672</v>
      </c>
      <c r="B3" s="2058"/>
      <c r="C3" s="2058"/>
      <c r="D3" s="2058"/>
      <c r="E3" s="2058"/>
      <c r="F3" s="2058"/>
      <c r="G3" s="2058"/>
      <c r="H3" s="2058"/>
      <c r="I3" s="2058"/>
      <c r="J3" s="2058"/>
      <c r="K3" s="2058"/>
      <c r="L3" s="2058"/>
    </row>
    <row r="4" spans="1:16" x14ac:dyDescent="0.2">
      <c r="A4" s="181" t="s">
        <v>2439</v>
      </c>
      <c r="B4" s="979"/>
      <c r="C4" s="979"/>
      <c r="D4" s="979"/>
      <c r="E4" s="979"/>
      <c r="F4" s="979"/>
      <c r="G4" s="979"/>
      <c r="H4" s="979"/>
      <c r="I4" s="979"/>
      <c r="J4" s="979"/>
      <c r="K4" s="979"/>
      <c r="L4" s="979"/>
    </row>
    <row r="5" spans="1:16" ht="15.75" x14ac:dyDescent="0.25">
      <c r="A5" s="12"/>
      <c r="B5" s="32"/>
      <c r="C5" s="32"/>
      <c r="D5" s="205"/>
      <c r="E5" s="205"/>
      <c r="F5" s="205"/>
      <c r="G5" s="205"/>
      <c r="H5" s="12"/>
      <c r="I5" s="12"/>
      <c r="J5" s="12"/>
      <c r="K5" s="12"/>
      <c r="L5" s="12"/>
    </row>
    <row r="6" spans="1:16" x14ac:dyDescent="0.2">
      <c r="A6" s="330"/>
      <c r="B6" s="2049" t="s">
        <v>2440</v>
      </c>
      <c r="C6" s="1855"/>
      <c r="D6" s="1856"/>
      <c r="E6" s="497"/>
      <c r="F6" s="2059" t="s">
        <v>2441</v>
      </c>
      <c r="G6" s="1855"/>
      <c r="H6" s="1856"/>
      <c r="I6" s="495"/>
      <c r="J6" s="979"/>
      <c r="K6" s="495"/>
      <c r="L6" s="495"/>
    </row>
    <row r="7" spans="1:16" ht="54.75" x14ac:dyDescent="0.2">
      <c r="A7" s="1387" t="s">
        <v>2442</v>
      </c>
      <c r="B7" s="332" t="s">
        <v>2443</v>
      </c>
      <c r="C7" s="332" t="s">
        <v>2444</v>
      </c>
      <c r="D7" s="332" t="s">
        <v>2445</v>
      </c>
      <c r="E7" s="492"/>
      <c r="F7" s="332" t="s">
        <v>2446</v>
      </c>
      <c r="G7" s="332" t="s">
        <v>2447</v>
      </c>
      <c r="H7" s="496" t="s">
        <v>2448</v>
      </c>
      <c r="I7" s="123"/>
      <c r="J7" s="1387" t="s">
        <v>2449</v>
      </c>
      <c r="K7" s="123"/>
      <c r="L7" s="1387" t="s">
        <v>2450</v>
      </c>
    </row>
    <row r="8" spans="1:16" x14ac:dyDescent="0.2">
      <c r="A8" s="229" t="s">
        <v>299</v>
      </c>
      <c r="B8" s="229"/>
      <c r="C8" s="229"/>
      <c r="D8" s="229" t="s">
        <v>300</v>
      </c>
      <c r="E8" s="229"/>
      <c r="F8" s="229" t="s">
        <v>301</v>
      </c>
      <c r="G8" s="229" t="s">
        <v>465</v>
      </c>
      <c r="H8" s="229" t="s">
        <v>466</v>
      </c>
      <c r="I8" s="229"/>
      <c r="J8" s="229" t="s">
        <v>2451</v>
      </c>
      <c r="K8" s="229"/>
      <c r="L8" s="229" t="s">
        <v>2452</v>
      </c>
    </row>
    <row r="9" spans="1:16" x14ac:dyDescent="0.2">
      <c r="A9" s="2055" t="s">
        <v>1874</v>
      </c>
      <c r="B9" s="2055"/>
      <c r="C9" s="2055"/>
      <c r="D9" s="206"/>
      <c r="E9" s="206"/>
      <c r="F9" s="206"/>
      <c r="G9" s="206"/>
      <c r="H9" s="206"/>
      <c r="I9" s="206"/>
      <c r="J9" s="206"/>
      <c r="K9" s="206"/>
      <c r="L9" s="206"/>
    </row>
    <row r="10" spans="1:16" x14ac:dyDescent="0.2">
      <c r="A10" s="1421" t="s">
        <v>2627</v>
      </c>
      <c r="B10" s="1548"/>
      <c r="C10" s="1013"/>
      <c r="D10" s="1013"/>
      <c r="E10" s="372"/>
      <c r="F10" s="1013"/>
      <c r="G10" s="1013"/>
      <c r="H10" s="1013"/>
      <c r="I10" s="361"/>
      <c r="J10" s="1014"/>
      <c r="K10" s="361"/>
      <c r="L10" s="1014"/>
    </row>
    <row r="11" spans="1:16" x14ac:dyDescent="0.2">
      <c r="A11" s="1421" t="s">
        <v>2673</v>
      </c>
      <c r="B11" s="1548"/>
      <c r="C11" s="1013"/>
      <c r="D11" s="1013"/>
      <c r="E11" s="372"/>
      <c r="F11" s="1013"/>
      <c r="G11" s="1013"/>
      <c r="H11" s="1013"/>
      <c r="I11" s="361"/>
      <c r="J11" s="1014"/>
      <c r="K11" s="361"/>
      <c r="L11" s="1014"/>
    </row>
    <row r="12" spans="1:16" x14ac:dyDescent="0.2">
      <c r="A12" s="1421" t="s">
        <v>2674</v>
      </c>
      <c r="B12" s="1548"/>
      <c r="C12" s="1013"/>
      <c r="D12" s="1013"/>
      <c r="E12" s="372"/>
      <c r="F12" s="1013"/>
      <c r="G12" s="1013"/>
      <c r="H12" s="1013"/>
      <c r="I12" s="361"/>
      <c r="J12" s="1014"/>
      <c r="K12" s="361"/>
      <c r="L12" s="1014"/>
    </row>
    <row r="13" spans="1:16" s="9" customFormat="1" x14ac:dyDescent="0.2">
      <c r="A13" s="1421" t="s">
        <v>2651</v>
      </c>
      <c r="B13" s="1548"/>
      <c r="C13" s="346"/>
      <c r="D13" s="346"/>
      <c r="E13" s="415"/>
      <c r="F13" s="346"/>
      <c r="G13" s="346"/>
      <c r="H13" s="346"/>
      <c r="I13" s="461"/>
      <c r="J13" s="348"/>
      <c r="K13" s="461"/>
      <c r="L13" s="348"/>
    </row>
    <row r="14" spans="1:16" x14ac:dyDescent="0.2">
      <c r="A14" s="1421" t="s">
        <v>2459</v>
      </c>
      <c r="B14" s="1548"/>
      <c r="C14" s="1013"/>
      <c r="D14" s="1013"/>
      <c r="E14" s="360"/>
      <c r="F14" s="1013"/>
      <c r="G14" s="1013"/>
      <c r="H14" s="1013"/>
      <c r="I14" s="361"/>
      <c r="J14" s="1014"/>
      <c r="K14" s="361"/>
      <c r="L14" s="1014"/>
    </row>
    <row r="15" spans="1:16" x14ac:dyDescent="0.2">
      <c r="A15" s="1421" t="s">
        <v>2460</v>
      </c>
      <c r="B15" s="1548"/>
      <c r="C15" s="1013"/>
      <c r="D15" s="1013"/>
      <c r="E15" s="360"/>
      <c r="F15" s="1013"/>
      <c r="G15" s="1013"/>
      <c r="H15" s="1013"/>
      <c r="I15" s="361"/>
      <c r="J15" s="1014"/>
      <c r="K15" s="361"/>
      <c r="L15" s="1014"/>
    </row>
    <row r="16" spans="1:16" ht="34.5" x14ac:dyDescent="0.25">
      <c r="A16" s="1546" t="s">
        <v>2638</v>
      </c>
      <c r="B16" s="1548"/>
      <c r="C16" s="987"/>
      <c r="D16" s="987"/>
      <c r="E16" s="340"/>
      <c r="F16" s="987"/>
      <c r="G16" s="987"/>
      <c r="H16" s="987"/>
      <c r="I16" s="341"/>
      <c r="J16" s="986"/>
      <c r="K16" s="341"/>
      <c r="L16" s="986"/>
      <c r="P16"/>
    </row>
    <row r="17" spans="1:16" x14ac:dyDescent="0.2">
      <c r="A17" s="1494" t="s">
        <v>2466</v>
      </c>
      <c r="B17" s="1548"/>
      <c r="C17" s="1014"/>
      <c r="D17" s="1014"/>
      <c r="E17" s="393"/>
      <c r="F17" s="1512"/>
      <c r="G17" s="1512"/>
      <c r="H17" s="1014"/>
      <c r="I17" s="394"/>
      <c r="J17" s="1014"/>
      <c r="K17" s="394"/>
      <c r="L17" s="1014"/>
    </row>
    <row r="18" spans="1:16" x14ac:dyDescent="0.2">
      <c r="A18" s="55"/>
      <c r="B18" s="365"/>
      <c r="C18" s="12"/>
      <c r="D18" s="12"/>
      <c r="E18" s="12"/>
      <c r="F18" s="12"/>
      <c r="G18" s="12"/>
      <c r="H18" s="12"/>
      <c r="I18" s="12"/>
      <c r="J18" s="16"/>
      <c r="K18" s="12"/>
      <c r="L18" s="12"/>
    </row>
    <row r="19" spans="1:16" x14ac:dyDescent="0.2">
      <c r="A19" s="88" t="s">
        <v>1875</v>
      </c>
      <c r="B19" s="205"/>
      <c r="C19" s="12"/>
      <c r="D19" s="12"/>
      <c r="E19" s="12"/>
      <c r="F19" s="12"/>
      <c r="G19" s="12"/>
      <c r="H19" s="12"/>
      <c r="I19" s="12"/>
      <c r="J19" s="16"/>
      <c r="K19" s="12"/>
      <c r="L19" s="12"/>
    </row>
    <row r="20" spans="1:16" x14ac:dyDescent="0.2">
      <c r="A20" s="1421" t="s">
        <v>2627</v>
      </c>
      <c r="B20" s="1013"/>
      <c r="C20" s="1013"/>
      <c r="D20" s="1013"/>
      <c r="E20" s="372"/>
      <c r="F20" s="1013"/>
      <c r="G20" s="1013"/>
      <c r="H20" s="1013"/>
      <c r="I20" s="361"/>
      <c r="J20" s="1014"/>
      <c r="K20" s="361"/>
      <c r="L20" s="1014"/>
    </row>
    <row r="21" spans="1:16" x14ac:dyDescent="0.2">
      <c r="A21" s="1421" t="s">
        <v>2673</v>
      </c>
      <c r="B21" s="1013"/>
      <c r="C21" s="1013"/>
      <c r="D21" s="1013"/>
      <c r="E21" s="372"/>
      <c r="F21" s="1013"/>
      <c r="G21" s="1013"/>
      <c r="H21" s="1013"/>
      <c r="I21" s="361"/>
      <c r="J21" s="1014"/>
      <c r="K21" s="361"/>
      <c r="L21" s="1014"/>
    </row>
    <row r="22" spans="1:16" x14ac:dyDescent="0.2">
      <c r="A22" s="1421" t="s">
        <v>2674</v>
      </c>
      <c r="B22" s="1013"/>
      <c r="C22" s="1013"/>
      <c r="D22" s="1013"/>
      <c r="E22" s="372"/>
      <c r="F22" s="1013"/>
      <c r="G22" s="1013"/>
      <c r="H22" s="1013"/>
      <c r="I22" s="361"/>
      <c r="J22" s="1014"/>
      <c r="K22" s="361"/>
      <c r="L22" s="1014"/>
    </row>
    <row r="23" spans="1:16" s="9" customFormat="1" x14ac:dyDescent="0.2">
      <c r="A23" s="1421" t="s">
        <v>2651</v>
      </c>
      <c r="B23" s="346"/>
      <c r="C23" s="346"/>
      <c r="D23" s="346"/>
      <c r="E23" s="415"/>
      <c r="F23" s="346"/>
      <c r="G23" s="346"/>
      <c r="H23" s="346"/>
      <c r="I23" s="461"/>
      <c r="J23" s="348"/>
      <c r="K23" s="461"/>
      <c r="L23" s="348"/>
    </row>
    <row r="24" spans="1:16" x14ac:dyDescent="0.2">
      <c r="A24" s="1421" t="s">
        <v>2459</v>
      </c>
      <c r="B24" s="1013"/>
      <c r="C24" s="1013"/>
      <c r="D24" s="1013"/>
      <c r="E24" s="360"/>
      <c r="F24" s="1013"/>
      <c r="G24" s="1013"/>
      <c r="H24" s="1013"/>
      <c r="I24" s="361"/>
      <c r="J24" s="1014"/>
      <c r="K24" s="361"/>
      <c r="L24" s="1014"/>
    </row>
    <row r="25" spans="1:16" x14ac:dyDescent="0.2">
      <c r="A25" s="1421" t="s">
        <v>2460</v>
      </c>
      <c r="B25" s="1013"/>
      <c r="C25" s="1013"/>
      <c r="D25" s="1013"/>
      <c r="E25" s="360"/>
      <c r="F25" s="1013"/>
      <c r="G25" s="1013"/>
      <c r="H25" s="1013"/>
      <c r="I25" s="361"/>
      <c r="J25" s="1014"/>
      <c r="K25" s="361"/>
      <c r="L25" s="1014"/>
    </row>
    <row r="26" spans="1:16" ht="34.5" x14ac:dyDescent="0.25">
      <c r="A26" s="1546" t="s">
        <v>2638</v>
      </c>
      <c r="B26" s="1536"/>
      <c r="C26" s="987"/>
      <c r="D26" s="987"/>
      <c r="E26" s="340"/>
      <c r="F26" s="987"/>
      <c r="G26" s="987"/>
      <c r="H26" s="987"/>
      <c r="I26" s="341"/>
      <c r="J26" s="986"/>
      <c r="K26" s="341"/>
      <c r="L26" s="986"/>
      <c r="P26"/>
    </row>
    <row r="27" spans="1:16" x14ac:dyDescent="0.2">
      <c r="A27" s="1494" t="s">
        <v>2466</v>
      </c>
      <c r="B27" s="1014"/>
      <c r="C27" s="1014"/>
      <c r="D27" s="1014"/>
      <c r="E27" s="393"/>
      <c r="F27" s="1512"/>
      <c r="G27" s="1512"/>
      <c r="H27" s="1014"/>
      <c r="I27" s="394"/>
      <c r="J27" s="1014"/>
      <c r="K27" s="394"/>
      <c r="L27" s="1014"/>
    </row>
    <row r="28" spans="1:16" x14ac:dyDescent="0.2">
      <c r="A28" s="82"/>
      <c r="B28" s="12"/>
      <c r="C28" s="12"/>
      <c r="D28" s="12"/>
      <c r="E28" s="12"/>
      <c r="F28" s="12"/>
      <c r="G28" s="12"/>
      <c r="H28" s="12"/>
      <c r="I28" s="12"/>
      <c r="J28" s="12"/>
      <c r="K28" s="12"/>
      <c r="L28" s="12"/>
    </row>
    <row r="29" spans="1:16" x14ac:dyDescent="0.2">
      <c r="A29" s="88" t="s">
        <v>1878</v>
      </c>
      <c r="B29" s="205"/>
      <c r="C29" s="12"/>
      <c r="D29" s="12"/>
      <c r="E29" s="12"/>
      <c r="F29" s="12"/>
      <c r="G29" s="12"/>
      <c r="H29" s="12"/>
      <c r="I29" s="12"/>
      <c r="J29" s="12"/>
      <c r="K29" s="12"/>
      <c r="L29" s="12"/>
    </row>
    <row r="30" spans="1:16" x14ac:dyDescent="0.2">
      <c r="A30" s="1421" t="s">
        <v>2627</v>
      </c>
      <c r="B30" s="1013"/>
      <c r="C30" s="1013"/>
      <c r="D30" s="1013"/>
      <c r="E30" s="372"/>
      <c r="F30" s="1013"/>
      <c r="G30" s="1013"/>
      <c r="H30" s="1013"/>
      <c r="I30" s="361"/>
      <c r="J30" s="1014"/>
      <c r="K30" s="361"/>
      <c r="L30" s="1014"/>
    </row>
    <row r="31" spans="1:16" x14ac:dyDescent="0.2">
      <c r="A31" s="1421" t="s">
        <v>2673</v>
      </c>
      <c r="B31" s="1013"/>
      <c r="C31" s="1013"/>
      <c r="D31" s="1013"/>
      <c r="E31" s="372"/>
      <c r="F31" s="1013"/>
      <c r="G31" s="1013"/>
      <c r="H31" s="1013"/>
      <c r="I31" s="361"/>
      <c r="J31" s="1014"/>
      <c r="K31" s="361"/>
      <c r="L31" s="1014"/>
    </row>
    <row r="32" spans="1:16" x14ac:dyDescent="0.2">
      <c r="A32" s="1421" t="s">
        <v>2674</v>
      </c>
      <c r="B32" s="1013"/>
      <c r="C32" s="1013"/>
      <c r="D32" s="1013"/>
      <c r="E32" s="372"/>
      <c r="F32" s="1013"/>
      <c r="G32" s="1013"/>
      <c r="H32" s="1013"/>
      <c r="I32" s="361"/>
      <c r="J32" s="1014"/>
      <c r="K32" s="361"/>
      <c r="L32" s="1014"/>
    </row>
    <row r="33" spans="1:12" s="9" customFormat="1" x14ac:dyDescent="0.2">
      <c r="A33" s="1421" t="s">
        <v>2651</v>
      </c>
      <c r="B33" s="346"/>
      <c r="C33" s="346"/>
      <c r="D33" s="346"/>
      <c r="E33" s="415"/>
      <c r="F33" s="346"/>
      <c r="G33" s="346"/>
      <c r="H33" s="346"/>
      <c r="I33" s="461"/>
      <c r="J33" s="348"/>
      <c r="K33" s="461"/>
      <c r="L33" s="348"/>
    </row>
    <row r="34" spans="1:12" x14ac:dyDescent="0.2">
      <c r="A34" s="1421" t="s">
        <v>2459</v>
      </c>
      <c r="B34" s="1013"/>
      <c r="C34" s="1013"/>
      <c r="D34" s="1013"/>
      <c r="E34" s="360"/>
      <c r="F34" s="1013"/>
      <c r="G34" s="1013"/>
      <c r="H34" s="1013"/>
      <c r="I34" s="361"/>
      <c r="J34" s="1014"/>
      <c r="K34" s="361"/>
      <c r="L34" s="1014"/>
    </row>
    <row r="35" spans="1:12" x14ac:dyDescent="0.2">
      <c r="A35" s="1421" t="s">
        <v>2460</v>
      </c>
      <c r="B35" s="1013"/>
      <c r="C35" s="1013"/>
      <c r="D35" s="1013"/>
      <c r="E35" s="360"/>
      <c r="F35" s="1013"/>
      <c r="G35" s="1013"/>
      <c r="H35" s="1013"/>
      <c r="I35" s="361"/>
      <c r="J35" s="1014"/>
      <c r="K35" s="361"/>
      <c r="L35" s="1014"/>
    </row>
    <row r="36" spans="1:12" x14ac:dyDescent="0.2">
      <c r="A36" s="1494" t="s">
        <v>2466</v>
      </c>
      <c r="B36" s="1014"/>
      <c r="C36" s="1014"/>
      <c r="D36" s="1014"/>
      <c r="E36" s="393"/>
      <c r="F36" s="1512"/>
      <c r="G36" s="1512"/>
      <c r="H36" s="1014"/>
      <c r="I36" s="394"/>
      <c r="J36" s="1014"/>
      <c r="K36" s="394"/>
      <c r="L36" s="1014"/>
    </row>
    <row r="37" spans="1:12" x14ac:dyDescent="0.2">
      <c r="A37" s="55"/>
      <c r="B37" s="397"/>
      <c r="C37" s="397"/>
      <c r="D37" s="397"/>
      <c r="E37" s="393"/>
      <c r="F37" s="398"/>
      <c r="G37" s="398"/>
      <c r="H37" s="397"/>
      <c r="I37" s="394"/>
      <c r="J37" s="397"/>
      <c r="K37" s="394"/>
      <c r="L37" s="397"/>
    </row>
    <row r="38" spans="1:12" x14ac:dyDescent="0.2">
      <c r="A38" s="511" t="s">
        <v>811</v>
      </c>
      <c r="B38" s="397"/>
      <c r="C38" s="1014"/>
      <c r="D38" s="1014"/>
      <c r="E38" s="393"/>
      <c r="F38" s="398"/>
      <c r="G38" s="398"/>
      <c r="H38" s="397"/>
      <c r="I38" s="394"/>
      <c r="J38" s="1809"/>
      <c r="K38" s="394"/>
      <c r="L38" s="1014"/>
    </row>
    <row r="39" spans="1:12" x14ac:dyDescent="0.2">
      <c r="A39" s="55"/>
      <c r="B39" s="397"/>
      <c r="C39" s="397"/>
      <c r="D39" s="397"/>
      <c r="E39" s="393"/>
      <c r="F39" s="398"/>
      <c r="G39" s="398"/>
      <c r="H39" s="397"/>
      <c r="I39" s="394"/>
      <c r="J39" s="397"/>
      <c r="K39" s="394"/>
      <c r="L39" s="397"/>
    </row>
    <row r="40" spans="1:12" x14ac:dyDescent="0.2">
      <c r="A40" s="50" t="s">
        <v>2594</v>
      </c>
      <c r="B40" s="36"/>
      <c r="C40" s="36"/>
      <c r="D40" s="12"/>
      <c r="E40" s="12"/>
      <c r="F40" s="12"/>
      <c r="G40" s="12"/>
      <c r="H40" s="399"/>
      <c r="I40" s="12"/>
      <c r="J40" s="12"/>
      <c r="K40" s="12"/>
      <c r="L40" s="12"/>
    </row>
  </sheetData>
  <mergeCells count="5">
    <mergeCell ref="A2:C2"/>
    <mergeCell ref="A3:L3"/>
    <mergeCell ref="B6:D6"/>
    <mergeCell ref="F6:H6"/>
    <mergeCell ref="A9:C9"/>
  </mergeCells>
  <hyperlinks>
    <hyperlink ref="A2:C2" location="'Liste tableaux'!A1" display="Retour à la liste des tableaux" xr:uid="{630FEDD0-2265-401A-9386-A180622B6F9C}"/>
  </hyperlinks>
  <pageMargins left="0.7" right="0.7" top="0.75" bottom="0.75" header="0.3" footer="0.3"/>
  <headerFooter>
    <oddHeader>&amp;R&amp;"Calibri"&amp;10&amp;K000000 Protected B - Internal / Protégé B - Interne&amp;1#_x000D_</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3B143-9629-4C04-A700-D9A9B8D46990}">
  <sheetPr codeName="Feuil90">
    <tabColor rgb="FFFFFF00"/>
  </sheetPr>
  <dimension ref="A1:L100"/>
  <sheetViews>
    <sheetView showGridLines="0" topLeftCell="A2" zoomScale="145" zoomScaleNormal="145" workbookViewId="0">
      <selection activeCell="O68" sqref="O68"/>
    </sheetView>
  </sheetViews>
  <sheetFormatPr defaultColWidth="9.140625" defaultRowHeight="12.75" x14ac:dyDescent="0.2"/>
  <cols>
    <col min="1" max="1" width="57.4257812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0.140625" style="1" customWidth="1"/>
    <col min="13" max="14" width="9.140625" style="1"/>
    <col min="15" max="15" width="6.42578125" style="1" customWidth="1"/>
    <col min="16"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10.140625" style="1" customWidth="1"/>
    <col min="269" max="270" width="9.140625" style="1"/>
    <col min="271" max="271" width="6.42578125" style="1" customWidth="1"/>
    <col min="272"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10.140625" style="1" customWidth="1"/>
    <col min="525" max="526" width="9.140625" style="1"/>
    <col min="527" max="527" width="6.42578125" style="1" customWidth="1"/>
    <col min="528"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10.140625" style="1" customWidth="1"/>
    <col min="781" max="782" width="9.140625" style="1"/>
    <col min="783" max="783" width="6.42578125" style="1" customWidth="1"/>
    <col min="784"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10.140625" style="1" customWidth="1"/>
    <col min="1037" max="1038" width="9.140625" style="1"/>
    <col min="1039" max="1039" width="6.42578125" style="1" customWidth="1"/>
    <col min="1040"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10.140625" style="1" customWidth="1"/>
    <col min="1293" max="1294" width="9.140625" style="1"/>
    <col min="1295" max="1295" width="6.42578125" style="1" customWidth="1"/>
    <col min="1296"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10.140625" style="1" customWidth="1"/>
    <col min="1549" max="1550" width="9.140625" style="1"/>
    <col min="1551" max="1551" width="6.42578125" style="1" customWidth="1"/>
    <col min="1552"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10.140625" style="1" customWidth="1"/>
    <col min="1805" max="1806" width="9.140625" style="1"/>
    <col min="1807" max="1807" width="6.42578125" style="1" customWidth="1"/>
    <col min="1808"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10.140625" style="1" customWidth="1"/>
    <col min="2061" max="2062" width="9.140625" style="1"/>
    <col min="2063" max="2063" width="6.42578125" style="1" customWidth="1"/>
    <col min="2064"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10.140625" style="1" customWidth="1"/>
    <col min="2317" max="2318" width="9.140625" style="1"/>
    <col min="2319" max="2319" width="6.42578125" style="1" customWidth="1"/>
    <col min="2320"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10.140625" style="1" customWidth="1"/>
    <col min="2573" max="2574" width="9.140625" style="1"/>
    <col min="2575" max="2575" width="6.42578125" style="1" customWidth="1"/>
    <col min="2576"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10.140625" style="1" customWidth="1"/>
    <col min="2829" max="2830" width="9.140625" style="1"/>
    <col min="2831" max="2831" width="6.42578125" style="1" customWidth="1"/>
    <col min="2832"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10.140625" style="1" customWidth="1"/>
    <col min="3085" max="3086" width="9.140625" style="1"/>
    <col min="3087" max="3087" width="6.42578125" style="1" customWidth="1"/>
    <col min="3088"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10.140625" style="1" customWidth="1"/>
    <col min="3341" max="3342" width="9.140625" style="1"/>
    <col min="3343" max="3343" width="6.42578125" style="1" customWidth="1"/>
    <col min="3344"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10.140625" style="1" customWidth="1"/>
    <col min="3597" max="3598" width="9.140625" style="1"/>
    <col min="3599" max="3599" width="6.42578125" style="1" customWidth="1"/>
    <col min="3600"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10.140625" style="1" customWidth="1"/>
    <col min="3853" max="3854" width="9.140625" style="1"/>
    <col min="3855" max="3855" width="6.42578125" style="1" customWidth="1"/>
    <col min="3856"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10.140625" style="1" customWidth="1"/>
    <col min="4109" max="4110" width="9.140625" style="1"/>
    <col min="4111" max="4111" width="6.42578125" style="1" customWidth="1"/>
    <col min="4112"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10.140625" style="1" customWidth="1"/>
    <col min="4365" max="4366" width="9.140625" style="1"/>
    <col min="4367" max="4367" width="6.42578125" style="1" customWidth="1"/>
    <col min="4368"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10.140625" style="1" customWidth="1"/>
    <col min="4621" max="4622" width="9.140625" style="1"/>
    <col min="4623" max="4623" width="6.42578125" style="1" customWidth="1"/>
    <col min="4624"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10.140625" style="1" customWidth="1"/>
    <col min="4877" max="4878" width="9.140625" style="1"/>
    <col min="4879" max="4879" width="6.42578125" style="1" customWidth="1"/>
    <col min="4880"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10.140625" style="1" customWidth="1"/>
    <col min="5133" max="5134" width="9.140625" style="1"/>
    <col min="5135" max="5135" width="6.42578125" style="1" customWidth="1"/>
    <col min="5136"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10.140625" style="1" customWidth="1"/>
    <col min="5389" max="5390" width="9.140625" style="1"/>
    <col min="5391" max="5391" width="6.42578125" style="1" customWidth="1"/>
    <col min="5392"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10.140625" style="1" customWidth="1"/>
    <col min="5645" max="5646" width="9.140625" style="1"/>
    <col min="5647" max="5647" width="6.42578125" style="1" customWidth="1"/>
    <col min="5648"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10.140625" style="1" customWidth="1"/>
    <col min="5901" max="5902" width="9.140625" style="1"/>
    <col min="5903" max="5903" width="6.42578125" style="1" customWidth="1"/>
    <col min="5904"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10.140625" style="1" customWidth="1"/>
    <col min="6157" max="6158" width="9.140625" style="1"/>
    <col min="6159" max="6159" width="6.42578125" style="1" customWidth="1"/>
    <col min="6160"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10.140625" style="1" customWidth="1"/>
    <col min="6413" max="6414" width="9.140625" style="1"/>
    <col min="6415" max="6415" width="6.42578125" style="1" customWidth="1"/>
    <col min="6416"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10.140625" style="1" customWidth="1"/>
    <col min="6669" max="6670" width="9.140625" style="1"/>
    <col min="6671" max="6671" width="6.42578125" style="1" customWidth="1"/>
    <col min="6672"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10.140625" style="1" customWidth="1"/>
    <col min="6925" max="6926" width="9.140625" style="1"/>
    <col min="6927" max="6927" width="6.42578125" style="1" customWidth="1"/>
    <col min="6928"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10.140625" style="1" customWidth="1"/>
    <col min="7181" max="7182" width="9.140625" style="1"/>
    <col min="7183" max="7183" width="6.42578125" style="1" customWidth="1"/>
    <col min="7184"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10.140625" style="1" customWidth="1"/>
    <col min="7437" max="7438" width="9.140625" style="1"/>
    <col min="7439" max="7439" width="6.42578125" style="1" customWidth="1"/>
    <col min="7440"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10.140625" style="1" customWidth="1"/>
    <col min="7693" max="7694" width="9.140625" style="1"/>
    <col min="7695" max="7695" width="6.42578125" style="1" customWidth="1"/>
    <col min="7696"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10.140625" style="1" customWidth="1"/>
    <col min="7949" max="7950" width="9.140625" style="1"/>
    <col min="7951" max="7951" width="6.42578125" style="1" customWidth="1"/>
    <col min="7952"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10.140625" style="1" customWidth="1"/>
    <col min="8205" max="8206" width="9.140625" style="1"/>
    <col min="8207" max="8207" width="6.42578125" style="1" customWidth="1"/>
    <col min="8208"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10.140625" style="1" customWidth="1"/>
    <col min="8461" max="8462" width="9.140625" style="1"/>
    <col min="8463" max="8463" width="6.42578125" style="1" customWidth="1"/>
    <col min="8464"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10.140625" style="1" customWidth="1"/>
    <col min="8717" max="8718" width="9.140625" style="1"/>
    <col min="8719" max="8719" width="6.42578125" style="1" customWidth="1"/>
    <col min="8720"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10.140625" style="1" customWidth="1"/>
    <col min="8973" max="8974" width="9.140625" style="1"/>
    <col min="8975" max="8975" width="6.42578125" style="1" customWidth="1"/>
    <col min="8976"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10.140625" style="1" customWidth="1"/>
    <col min="9229" max="9230" width="9.140625" style="1"/>
    <col min="9231" max="9231" width="6.42578125" style="1" customWidth="1"/>
    <col min="9232"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10.140625" style="1" customWidth="1"/>
    <col min="9485" max="9486" width="9.140625" style="1"/>
    <col min="9487" max="9487" width="6.42578125" style="1" customWidth="1"/>
    <col min="9488"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10.140625" style="1" customWidth="1"/>
    <col min="9741" max="9742" width="9.140625" style="1"/>
    <col min="9743" max="9743" width="6.42578125" style="1" customWidth="1"/>
    <col min="9744"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10.140625" style="1" customWidth="1"/>
    <col min="9997" max="9998" width="9.140625" style="1"/>
    <col min="9999" max="9999" width="6.42578125" style="1" customWidth="1"/>
    <col min="10000"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10.140625" style="1" customWidth="1"/>
    <col min="10253" max="10254" width="9.140625" style="1"/>
    <col min="10255" max="10255" width="6.42578125" style="1" customWidth="1"/>
    <col min="10256"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10.140625" style="1" customWidth="1"/>
    <col min="10509" max="10510" width="9.140625" style="1"/>
    <col min="10511" max="10511" width="6.42578125" style="1" customWidth="1"/>
    <col min="10512"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10.140625" style="1" customWidth="1"/>
    <col min="10765" max="10766" width="9.140625" style="1"/>
    <col min="10767" max="10767" width="6.42578125" style="1" customWidth="1"/>
    <col min="10768"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10.140625" style="1" customWidth="1"/>
    <col min="11021" max="11022" width="9.140625" style="1"/>
    <col min="11023" max="11023" width="6.42578125" style="1" customWidth="1"/>
    <col min="11024"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10.140625" style="1" customWidth="1"/>
    <col min="11277" max="11278" width="9.140625" style="1"/>
    <col min="11279" max="11279" width="6.42578125" style="1" customWidth="1"/>
    <col min="11280"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10.140625" style="1" customWidth="1"/>
    <col min="11533" max="11534" width="9.140625" style="1"/>
    <col min="11535" max="11535" width="6.42578125" style="1" customWidth="1"/>
    <col min="11536"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10.140625" style="1" customWidth="1"/>
    <col min="11789" max="11790" width="9.140625" style="1"/>
    <col min="11791" max="11791" width="6.42578125" style="1" customWidth="1"/>
    <col min="11792"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10.140625" style="1" customWidth="1"/>
    <col min="12045" max="12046" width="9.140625" style="1"/>
    <col min="12047" max="12047" width="6.42578125" style="1" customWidth="1"/>
    <col min="12048"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10.140625" style="1" customWidth="1"/>
    <col min="12301" max="12302" width="9.140625" style="1"/>
    <col min="12303" max="12303" width="6.42578125" style="1" customWidth="1"/>
    <col min="12304"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10.140625" style="1" customWidth="1"/>
    <col min="12557" max="12558" width="9.140625" style="1"/>
    <col min="12559" max="12559" width="6.42578125" style="1" customWidth="1"/>
    <col min="12560"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10.140625" style="1" customWidth="1"/>
    <col min="12813" max="12814" width="9.140625" style="1"/>
    <col min="12815" max="12815" width="6.42578125" style="1" customWidth="1"/>
    <col min="12816"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10.140625" style="1" customWidth="1"/>
    <col min="13069" max="13070" width="9.140625" style="1"/>
    <col min="13071" max="13071" width="6.42578125" style="1" customWidth="1"/>
    <col min="13072"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10.140625" style="1" customWidth="1"/>
    <col min="13325" max="13326" width="9.140625" style="1"/>
    <col min="13327" max="13327" width="6.42578125" style="1" customWidth="1"/>
    <col min="13328"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10.140625" style="1" customWidth="1"/>
    <col min="13581" max="13582" width="9.140625" style="1"/>
    <col min="13583" max="13583" width="6.42578125" style="1" customWidth="1"/>
    <col min="13584"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10.140625" style="1" customWidth="1"/>
    <col min="13837" max="13838" width="9.140625" style="1"/>
    <col min="13839" max="13839" width="6.42578125" style="1" customWidth="1"/>
    <col min="13840"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10.140625" style="1" customWidth="1"/>
    <col min="14093" max="14094" width="9.140625" style="1"/>
    <col min="14095" max="14095" width="6.42578125" style="1" customWidth="1"/>
    <col min="14096"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10.140625" style="1" customWidth="1"/>
    <col min="14349" max="14350" width="9.140625" style="1"/>
    <col min="14351" max="14351" width="6.42578125" style="1" customWidth="1"/>
    <col min="14352"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10.140625" style="1" customWidth="1"/>
    <col min="14605" max="14606" width="9.140625" style="1"/>
    <col min="14607" max="14607" width="6.42578125" style="1" customWidth="1"/>
    <col min="14608"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10.140625" style="1" customWidth="1"/>
    <col min="14861" max="14862" width="9.140625" style="1"/>
    <col min="14863" max="14863" width="6.42578125" style="1" customWidth="1"/>
    <col min="14864"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10.140625" style="1" customWidth="1"/>
    <col min="15117" max="15118" width="9.140625" style="1"/>
    <col min="15119" max="15119" width="6.42578125" style="1" customWidth="1"/>
    <col min="15120"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10.140625" style="1" customWidth="1"/>
    <col min="15373" max="15374" width="9.140625" style="1"/>
    <col min="15375" max="15375" width="6.42578125" style="1" customWidth="1"/>
    <col min="15376"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10.140625" style="1" customWidth="1"/>
    <col min="15629" max="15630" width="9.140625" style="1"/>
    <col min="15631" max="15631" width="6.42578125" style="1" customWidth="1"/>
    <col min="15632"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10.140625" style="1" customWidth="1"/>
    <col min="15885" max="15886" width="9.140625" style="1"/>
    <col min="15887" max="15887" width="6.42578125" style="1" customWidth="1"/>
    <col min="15888"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10.140625" style="1" customWidth="1"/>
    <col min="16141" max="16142" width="9.140625" style="1"/>
    <col min="16143" max="16143" width="6.42578125" style="1" customWidth="1"/>
    <col min="16144" max="16384" width="9.140625" style="1"/>
  </cols>
  <sheetData>
    <row r="1" spans="1:12" ht="15.75" x14ac:dyDescent="0.25">
      <c r="A1" s="18" t="s">
        <v>4662</v>
      </c>
      <c r="B1" s="32"/>
      <c r="C1" s="32"/>
      <c r="D1" s="205"/>
      <c r="E1" s="390"/>
      <c r="F1" s="205"/>
      <c r="G1" s="205"/>
      <c r="H1" s="12"/>
      <c r="I1" s="12"/>
      <c r="J1" s="12"/>
      <c r="K1" s="12"/>
      <c r="L1" s="203">
        <v>5</v>
      </c>
    </row>
    <row r="2" spans="1:12" ht="15.75" x14ac:dyDescent="0.25">
      <c r="A2" s="1958" t="s">
        <v>145</v>
      </c>
      <c r="B2" s="1959"/>
      <c r="C2" s="1960"/>
      <c r="D2" s="112"/>
      <c r="E2" s="205"/>
      <c r="F2" s="205"/>
      <c r="G2" s="205"/>
      <c r="H2" s="12"/>
      <c r="I2" s="12"/>
      <c r="J2" s="12"/>
      <c r="K2" s="12"/>
      <c r="L2" s="12"/>
    </row>
    <row r="3" spans="1:12" ht="32.25" customHeight="1" x14ac:dyDescent="0.2">
      <c r="A3" s="2085" t="s">
        <v>4718</v>
      </c>
      <c r="B3" s="2086"/>
      <c r="C3" s="2086"/>
      <c r="D3" s="2086"/>
      <c r="E3" s="2086"/>
      <c r="F3" s="2086"/>
      <c r="G3" s="2086"/>
      <c r="H3" s="2086"/>
      <c r="I3" s="2086"/>
      <c r="J3" s="2086"/>
      <c r="K3" s="2086"/>
      <c r="L3" s="2086"/>
    </row>
    <row r="4" spans="1:12" x14ac:dyDescent="0.2">
      <c r="A4" s="181" t="s">
        <v>2439</v>
      </c>
      <c r="B4" s="979"/>
      <c r="C4" s="979"/>
      <c r="D4" s="979"/>
      <c r="E4" s="979"/>
      <c r="F4" s="979"/>
      <c r="G4" s="979"/>
      <c r="H4" s="979"/>
      <c r="I4" s="979"/>
      <c r="J4" s="979"/>
      <c r="K4" s="979"/>
      <c r="L4" s="979"/>
    </row>
    <row r="5" spans="1:12" ht="15.75" x14ac:dyDescent="0.25">
      <c r="A5" s="12"/>
      <c r="B5" s="32"/>
      <c r="C5" s="32"/>
      <c r="D5" s="205"/>
      <c r="E5" s="205"/>
      <c r="F5" s="205"/>
      <c r="G5" s="205"/>
      <c r="H5" s="12"/>
      <c r="I5" s="12"/>
      <c r="J5" s="12"/>
      <c r="K5" s="12"/>
      <c r="L5" s="12"/>
    </row>
    <row r="6" spans="1:12" x14ac:dyDescent="0.2">
      <c r="A6" s="330"/>
      <c r="B6" s="2049" t="s">
        <v>2440</v>
      </c>
      <c r="C6" s="1855"/>
      <c r="D6" s="1856"/>
      <c r="E6" s="497"/>
      <c r="F6" s="2059" t="s">
        <v>2441</v>
      </c>
      <c r="G6" s="1855"/>
      <c r="H6" s="1856"/>
      <c r="I6" s="495"/>
      <c r="J6" s="979"/>
      <c r="K6" s="495"/>
      <c r="L6" s="495"/>
    </row>
    <row r="7" spans="1:12" ht="54.75" x14ac:dyDescent="0.2">
      <c r="A7" s="1387" t="s">
        <v>2442</v>
      </c>
      <c r="B7" s="332" t="s">
        <v>2443</v>
      </c>
      <c r="C7" s="332" t="s">
        <v>2444</v>
      </c>
      <c r="D7" s="332" t="s">
        <v>2445</v>
      </c>
      <c r="E7" s="492"/>
      <c r="F7" s="332" t="s">
        <v>2446</v>
      </c>
      <c r="G7" s="332" t="s">
        <v>2447</v>
      </c>
      <c r="H7" s="496" t="s">
        <v>2448</v>
      </c>
      <c r="I7" s="123"/>
      <c r="J7" s="1387" t="s">
        <v>2449</v>
      </c>
      <c r="K7" s="123"/>
      <c r="L7" s="1387" t="s">
        <v>2450</v>
      </c>
    </row>
    <row r="8" spans="1:12" x14ac:dyDescent="0.2">
      <c r="A8" s="229" t="s">
        <v>299</v>
      </c>
      <c r="B8" s="229"/>
      <c r="C8" s="229"/>
      <c r="D8" s="229" t="s">
        <v>300</v>
      </c>
      <c r="E8" s="229"/>
      <c r="F8" s="229" t="s">
        <v>301</v>
      </c>
      <c r="G8" s="229" t="s">
        <v>465</v>
      </c>
      <c r="H8" s="229" t="s">
        <v>466</v>
      </c>
      <c r="I8" s="229"/>
      <c r="J8" s="229" t="s">
        <v>2451</v>
      </c>
      <c r="K8" s="229"/>
      <c r="L8" s="229" t="s">
        <v>2452</v>
      </c>
    </row>
    <row r="9" spans="1:12" x14ac:dyDescent="0.2">
      <c r="A9" s="2055" t="s">
        <v>1874</v>
      </c>
      <c r="B9" s="2055"/>
      <c r="C9" s="2055"/>
      <c r="D9" s="206"/>
      <c r="E9" s="206"/>
      <c r="F9" s="206"/>
      <c r="G9" s="206"/>
      <c r="H9" s="206"/>
      <c r="I9" s="206"/>
      <c r="J9" s="206"/>
      <c r="K9" s="206"/>
      <c r="L9" s="206"/>
    </row>
    <row r="10" spans="1:12" s="1755" customFormat="1" x14ac:dyDescent="0.2">
      <c r="A10" s="1832" t="s">
        <v>4709</v>
      </c>
      <c r="B10" s="1827"/>
      <c r="C10" s="1827"/>
      <c r="D10" s="1827"/>
      <c r="E10" s="1828"/>
      <c r="F10" s="1827"/>
      <c r="G10" s="1827"/>
      <c r="H10" s="1827"/>
      <c r="I10" s="1829"/>
      <c r="J10" s="1830"/>
      <c r="K10" s="1829"/>
      <c r="L10" s="1830"/>
    </row>
    <row r="11" spans="1:12" s="1755" customFormat="1" x14ac:dyDescent="0.2">
      <c r="A11" s="1832" t="s">
        <v>4710</v>
      </c>
      <c r="B11" s="1827"/>
      <c r="C11" s="1827"/>
      <c r="D11" s="1827"/>
      <c r="E11" s="1828"/>
      <c r="F11" s="1827"/>
      <c r="G11" s="1827"/>
      <c r="H11" s="1827"/>
      <c r="I11" s="1829"/>
      <c r="J11" s="1830"/>
      <c r="K11" s="1829"/>
      <c r="L11" s="1830"/>
    </row>
    <row r="12" spans="1:12" s="1755" customFormat="1" x14ac:dyDescent="0.2">
      <c r="A12" s="1773" t="s">
        <v>4685</v>
      </c>
      <c r="B12" s="1771"/>
      <c r="C12" s="1771"/>
      <c r="D12" s="1771"/>
      <c r="E12" s="1769"/>
      <c r="F12" s="1771"/>
      <c r="G12" s="1771"/>
      <c r="H12" s="1771"/>
      <c r="I12" s="1780"/>
      <c r="J12" s="1775"/>
      <c r="K12" s="1780"/>
      <c r="L12" s="1775"/>
    </row>
    <row r="13" spans="1:12" s="1755" customFormat="1" x14ac:dyDescent="0.2">
      <c r="A13" s="1773" t="s">
        <v>4686</v>
      </c>
      <c r="B13" s="1771"/>
      <c r="C13" s="1771"/>
      <c r="D13" s="1771"/>
      <c r="E13" s="1769"/>
      <c r="F13" s="1771"/>
      <c r="G13" s="1771"/>
      <c r="H13" s="1771"/>
      <c r="I13" s="1780"/>
      <c r="J13" s="1775"/>
      <c r="K13" s="1780"/>
      <c r="L13" s="1775"/>
    </row>
    <row r="14" spans="1:12" s="1755" customFormat="1" x14ac:dyDescent="0.2">
      <c r="A14" s="1773" t="s">
        <v>4687</v>
      </c>
      <c r="B14" s="1771"/>
      <c r="C14" s="1771"/>
      <c r="D14" s="1771"/>
      <c r="E14" s="1769"/>
      <c r="F14" s="1771"/>
      <c r="G14" s="1771"/>
      <c r="H14" s="1771"/>
      <c r="I14" s="1780"/>
      <c r="J14" s="1775"/>
      <c r="K14" s="1780"/>
      <c r="L14" s="1775"/>
    </row>
    <row r="15" spans="1:12" s="1755" customFormat="1" x14ac:dyDescent="0.2">
      <c r="A15" s="1773" t="s">
        <v>4688</v>
      </c>
      <c r="B15" s="1771"/>
      <c r="C15" s="1771"/>
      <c r="D15" s="1771"/>
      <c r="E15" s="1769"/>
      <c r="F15" s="1771"/>
      <c r="G15" s="1771"/>
      <c r="H15" s="1771"/>
      <c r="I15" s="1780"/>
      <c r="J15" s="1775"/>
      <c r="K15" s="1780"/>
      <c r="L15" s="1775"/>
    </row>
    <row r="16" spans="1:12" s="1755" customFormat="1" x14ac:dyDescent="0.2">
      <c r="A16" s="1773" t="s">
        <v>4689</v>
      </c>
      <c r="B16" s="1771"/>
      <c r="C16" s="1771"/>
      <c r="D16" s="1771"/>
      <c r="E16" s="1769"/>
      <c r="F16" s="1771"/>
      <c r="G16" s="1771"/>
      <c r="H16" s="1771"/>
      <c r="I16" s="1780"/>
      <c r="J16" s="1775"/>
      <c r="K16" s="1780"/>
      <c r="L16" s="1775"/>
    </row>
    <row r="17" spans="1:12" s="1755" customFormat="1" x14ac:dyDescent="0.2">
      <c r="A17" s="1773" t="s">
        <v>4690</v>
      </c>
      <c r="B17" s="1771"/>
      <c r="C17" s="1771"/>
      <c r="D17" s="1771"/>
      <c r="E17" s="1769"/>
      <c r="F17" s="1771"/>
      <c r="G17" s="1771"/>
      <c r="H17" s="1771"/>
      <c r="I17" s="1780"/>
      <c r="J17" s="1775"/>
      <c r="K17" s="1780"/>
      <c r="L17" s="1775"/>
    </row>
    <row r="18" spans="1:12" s="1755" customFormat="1" x14ac:dyDescent="0.2">
      <c r="A18" s="1773" t="s">
        <v>4691</v>
      </c>
      <c r="B18" s="1771"/>
      <c r="C18" s="1771"/>
      <c r="D18" s="1771"/>
      <c r="E18" s="1769"/>
      <c r="F18" s="1771"/>
      <c r="G18" s="1771"/>
      <c r="H18" s="1771"/>
      <c r="I18" s="1780"/>
      <c r="J18" s="1775"/>
      <c r="K18" s="1780"/>
      <c r="L18" s="1775"/>
    </row>
    <row r="19" spans="1:12" s="1755" customFormat="1" x14ac:dyDescent="0.2">
      <c r="A19" s="1773" t="s">
        <v>4692</v>
      </c>
      <c r="B19" s="1771"/>
      <c r="C19" s="1771"/>
      <c r="D19" s="1771"/>
      <c r="E19" s="1778"/>
      <c r="F19" s="1771"/>
      <c r="G19" s="1771"/>
      <c r="H19" s="1771"/>
      <c r="I19" s="1780"/>
      <c r="J19" s="1775"/>
      <c r="K19" s="1780"/>
      <c r="L19" s="1775"/>
    </row>
    <row r="20" spans="1:12" s="1755" customFormat="1" x14ac:dyDescent="0.2">
      <c r="A20" s="1773" t="s">
        <v>4693</v>
      </c>
      <c r="B20" s="1771"/>
      <c r="C20" s="1771"/>
      <c r="D20" s="1771"/>
      <c r="E20" s="1778"/>
      <c r="F20" s="1771"/>
      <c r="G20" s="1771"/>
      <c r="H20" s="1771"/>
      <c r="I20" s="1780"/>
      <c r="J20" s="1775"/>
      <c r="K20" s="1780"/>
      <c r="L20" s="1775"/>
    </row>
    <row r="21" spans="1:12" s="1755" customFormat="1" x14ac:dyDescent="0.2">
      <c r="A21" s="1773" t="s">
        <v>4694</v>
      </c>
      <c r="B21" s="1771"/>
      <c r="C21" s="1771"/>
      <c r="D21" s="1771"/>
      <c r="E21" s="1778"/>
      <c r="F21" s="1771"/>
      <c r="G21" s="1771"/>
      <c r="H21" s="1771"/>
      <c r="I21" s="1780"/>
      <c r="J21" s="1775"/>
      <c r="K21" s="1780"/>
      <c r="L21" s="1775"/>
    </row>
    <row r="22" spans="1:12" s="1755" customFormat="1" x14ac:dyDescent="0.2">
      <c r="A22" s="1773" t="s">
        <v>4695</v>
      </c>
      <c r="B22" s="1771"/>
      <c r="C22" s="1771"/>
      <c r="D22" s="1771"/>
      <c r="E22" s="1778"/>
      <c r="F22" s="1771"/>
      <c r="G22" s="1771"/>
      <c r="H22" s="1771"/>
      <c r="I22" s="1780"/>
      <c r="J22" s="1775"/>
      <c r="K22" s="1780"/>
      <c r="L22" s="1775"/>
    </row>
    <row r="23" spans="1:12" s="1755" customFormat="1" x14ac:dyDescent="0.2">
      <c r="A23" s="1773" t="s">
        <v>4696</v>
      </c>
      <c r="B23" s="1771"/>
      <c r="C23" s="1771"/>
      <c r="D23" s="1771"/>
      <c r="E23" s="1778"/>
      <c r="F23" s="1771"/>
      <c r="G23" s="1771"/>
      <c r="H23" s="1771"/>
      <c r="I23" s="1780"/>
      <c r="J23" s="1775"/>
      <c r="K23" s="1780"/>
      <c r="L23" s="1775"/>
    </row>
    <row r="24" spans="1:12" s="1755" customFormat="1" x14ac:dyDescent="0.2">
      <c r="A24" s="1826" t="s">
        <v>4711</v>
      </c>
      <c r="B24" s="1827"/>
      <c r="C24" s="1827"/>
      <c r="D24" s="1827"/>
      <c r="E24" s="1831"/>
      <c r="F24" s="1827"/>
      <c r="G24" s="1827"/>
      <c r="H24" s="1827"/>
      <c r="I24" s="1829"/>
      <c r="J24" s="1830"/>
      <c r="K24" s="1829"/>
      <c r="L24" s="1830"/>
    </row>
    <row r="25" spans="1:12" s="1755" customFormat="1" x14ac:dyDescent="0.2">
      <c r="A25" s="1773" t="s">
        <v>4697</v>
      </c>
      <c r="B25" s="1771"/>
      <c r="C25" s="1771"/>
      <c r="D25" s="1771"/>
      <c r="E25" s="1778"/>
      <c r="F25" s="1771"/>
      <c r="G25" s="1771"/>
      <c r="H25" s="1771"/>
      <c r="I25" s="1780"/>
      <c r="J25" s="1775"/>
      <c r="K25" s="1780"/>
      <c r="L25" s="1775"/>
    </row>
    <row r="26" spans="1:12" s="1755" customFormat="1" x14ac:dyDescent="0.2">
      <c r="A26" s="1773" t="s">
        <v>4698</v>
      </c>
      <c r="B26" s="1771"/>
      <c r="C26" s="1771"/>
      <c r="D26" s="1771"/>
      <c r="E26" s="1778"/>
      <c r="F26" s="1771"/>
      <c r="G26" s="1771"/>
      <c r="H26" s="1771"/>
      <c r="I26" s="1780"/>
      <c r="J26" s="1775"/>
      <c r="K26" s="1780"/>
      <c r="L26" s="1775"/>
    </row>
    <row r="27" spans="1:12" s="1755" customFormat="1" x14ac:dyDescent="0.2">
      <c r="A27" s="1773" t="s">
        <v>4699</v>
      </c>
      <c r="B27" s="1771"/>
      <c r="C27" s="1771"/>
      <c r="D27" s="1771"/>
      <c r="E27" s="1778"/>
      <c r="F27" s="1771"/>
      <c r="G27" s="1771"/>
      <c r="H27" s="1771"/>
      <c r="I27" s="1780"/>
      <c r="J27" s="1775"/>
      <c r="K27" s="1780"/>
      <c r="L27" s="1775"/>
    </row>
    <row r="28" spans="1:12" s="1755" customFormat="1" x14ac:dyDescent="0.2">
      <c r="A28" s="1773" t="s">
        <v>4700</v>
      </c>
      <c r="B28" s="1771"/>
      <c r="C28" s="1771"/>
      <c r="D28" s="1771"/>
      <c r="E28" s="1778"/>
      <c r="F28" s="1771"/>
      <c r="G28" s="1771"/>
      <c r="H28" s="1771"/>
      <c r="I28" s="1780"/>
      <c r="J28" s="1775"/>
      <c r="K28" s="1780"/>
      <c r="L28" s="1775"/>
    </row>
    <row r="29" spans="1:12" s="1755" customFormat="1" x14ac:dyDescent="0.2">
      <c r="A29" s="1773" t="s">
        <v>4701</v>
      </c>
      <c r="B29" s="1771"/>
      <c r="C29" s="1771"/>
      <c r="D29" s="1771"/>
      <c r="E29" s="1778"/>
      <c r="F29" s="1771"/>
      <c r="G29" s="1771"/>
      <c r="H29" s="1771"/>
      <c r="I29" s="1780"/>
      <c r="J29" s="1775"/>
      <c r="K29" s="1780"/>
      <c r="L29" s="1775"/>
    </row>
    <row r="30" spans="1:12" s="1755" customFormat="1" x14ac:dyDescent="0.2">
      <c r="A30" s="1773" t="s">
        <v>4702</v>
      </c>
      <c r="B30" s="1771"/>
      <c r="C30" s="1771"/>
      <c r="D30" s="1771"/>
      <c r="E30" s="1778"/>
      <c r="F30" s="1771"/>
      <c r="G30" s="1771"/>
      <c r="H30" s="1771"/>
      <c r="I30" s="1780"/>
      <c r="J30" s="1775"/>
      <c r="K30" s="1780"/>
      <c r="L30" s="1775"/>
    </row>
    <row r="31" spans="1:12" s="1755" customFormat="1" x14ac:dyDescent="0.2">
      <c r="A31" s="1811" t="s">
        <v>4676</v>
      </c>
      <c r="B31" s="1775"/>
      <c r="C31" s="1775"/>
      <c r="D31" s="1775"/>
      <c r="E31" s="1772"/>
      <c r="F31" s="1774"/>
      <c r="G31" s="1774"/>
      <c r="H31" s="1775"/>
      <c r="I31" s="1770"/>
      <c r="J31" s="1775"/>
      <c r="K31" s="1770"/>
      <c r="L31" s="1775"/>
    </row>
    <row r="32" spans="1:12" x14ac:dyDescent="0.2">
      <c r="A32" s="55"/>
      <c r="B32" s="365"/>
      <c r="C32" s="12"/>
      <c r="D32" s="12"/>
      <c r="E32" s="12"/>
      <c r="F32" s="12"/>
      <c r="G32" s="12"/>
      <c r="H32" s="12"/>
      <c r="I32" s="12"/>
      <c r="J32" s="16"/>
      <c r="K32" s="12"/>
      <c r="L32" s="12" t="s">
        <v>2518</v>
      </c>
    </row>
    <row r="33" spans="1:12" s="12" customFormat="1" ht="6" customHeight="1" x14ac:dyDescent="0.2">
      <c r="A33" s="365"/>
      <c r="B33" s="365"/>
      <c r="J33" s="16"/>
    </row>
    <row r="34" spans="1:12" x14ac:dyDescent="0.2">
      <c r="A34" s="88" t="s">
        <v>1875</v>
      </c>
      <c r="B34" s="205"/>
      <c r="C34" s="12"/>
      <c r="D34" s="12"/>
      <c r="E34" s="12"/>
      <c r="F34" s="12"/>
      <c r="G34" s="12"/>
      <c r="H34" s="12"/>
      <c r="I34" s="12"/>
      <c r="J34" s="16"/>
      <c r="K34" s="12"/>
      <c r="L34" s="12"/>
    </row>
    <row r="35" spans="1:12" s="1755" customFormat="1" x14ac:dyDescent="0.2">
      <c r="A35" s="1832" t="s">
        <v>4709</v>
      </c>
      <c r="B35" s="1827"/>
      <c r="C35" s="1827"/>
      <c r="D35" s="1827"/>
      <c r="E35" s="1828"/>
      <c r="F35" s="1827"/>
      <c r="G35" s="1827"/>
      <c r="H35" s="1827"/>
      <c r="I35" s="1829"/>
      <c r="J35" s="1830"/>
      <c r="K35" s="1829"/>
      <c r="L35" s="1830"/>
    </row>
    <row r="36" spans="1:12" s="1755" customFormat="1" x14ac:dyDescent="0.2">
      <c r="A36" s="1832" t="s">
        <v>4710</v>
      </c>
      <c r="B36" s="1827"/>
      <c r="C36" s="1827"/>
      <c r="D36" s="1827"/>
      <c r="E36" s="1828"/>
      <c r="F36" s="1827"/>
      <c r="G36" s="1827"/>
      <c r="H36" s="1827"/>
      <c r="I36" s="1829"/>
      <c r="J36" s="1830"/>
      <c r="K36" s="1829"/>
      <c r="L36" s="1830"/>
    </row>
    <row r="37" spans="1:12" s="1755" customFormat="1" x14ac:dyDescent="0.2">
      <c r="A37" s="1773" t="s">
        <v>4685</v>
      </c>
      <c r="B37" s="1771"/>
      <c r="C37" s="1771"/>
      <c r="D37" s="1771"/>
      <c r="E37" s="1769"/>
      <c r="F37" s="1771"/>
      <c r="G37" s="1771"/>
      <c r="H37" s="1771"/>
      <c r="I37" s="1780"/>
      <c r="J37" s="1775"/>
      <c r="K37" s="1780"/>
      <c r="L37" s="1775"/>
    </row>
    <row r="38" spans="1:12" s="1755" customFormat="1" x14ac:dyDescent="0.2">
      <c r="A38" s="1773" t="s">
        <v>4686</v>
      </c>
      <c r="B38" s="1771"/>
      <c r="C38" s="1771"/>
      <c r="D38" s="1771"/>
      <c r="E38" s="1769"/>
      <c r="F38" s="1771"/>
      <c r="G38" s="1771"/>
      <c r="H38" s="1771"/>
      <c r="I38" s="1780"/>
      <c r="J38" s="1775"/>
      <c r="K38" s="1780"/>
      <c r="L38" s="1775"/>
    </row>
    <row r="39" spans="1:12" s="1755" customFormat="1" x14ac:dyDescent="0.2">
      <c r="A39" s="1773" t="s">
        <v>4687</v>
      </c>
      <c r="B39" s="1771"/>
      <c r="C39" s="1771"/>
      <c r="D39" s="1771"/>
      <c r="E39" s="1769"/>
      <c r="F39" s="1771"/>
      <c r="G39" s="1771"/>
      <c r="H39" s="1771"/>
      <c r="I39" s="1780"/>
      <c r="J39" s="1775"/>
      <c r="K39" s="1780"/>
      <c r="L39" s="1775"/>
    </row>
    <row r="40" spans="1:12" s="1755" customFormat="1" x14ac:dyDescent="0.2">
      <c r="A40" s="1773" t="s">
        <v>4688</v>
      </c>
      <c r="B40" s="1771"/>
      <c r="C40" s="1771"/>
      <c r="D40" s="1771"/>
      <c r="E40" s="1769"/>
      <c r="F40" s="1771"/>
      <c r="G40" s="1771"/>
      <c r="H40" s="1771"/>
      <c r="I40" s="1780"/>
      <c r="J40" s="1775"/>
      <c r="K40" s="1780"/>
      <c r="L40" s="1775"/>
    </row>
    <row r="41" spans="1:12" s="1755" customFormat="1" x14ac:dyDescent="0.2">
      <c r="A41" s="1773" t="s">
        <v>4689</v>
      </c>
      <c r="B41" s="1771"/>
      <c r="C41" s="1771"/>
      <c r="D41" s="1771"/>
      <c r="E41" s="1769"/>
      <c r="F41" s="1771"/>
      <c r="G41" s="1771"/>
      <c r="H41" s="1771"/>
      <c r="I41" s="1780"/>
      <c r="J41" s="1775"/>
      <c r="K41" s="1780"/>
      <c r="L41" s="1775"/>
    </row>
    <row r="42" spans="1:12" s="1755" customFormat="1" x14ac:dyDescent="0.2">
      <c r="A42" s="1773" t="s">
        <v>4690</v>
      </c>
      <c r="B42" s="1771"/>
      <c r="C42" s="1771"/>
      <c r="D42" s="1771"/>
      <c r="E42" s="1769"/>
      <c r="F42" s="1771"/>
      <c r="G42" s="1771"/>
      <c r="H42" s="1771"/>
      <c r="I42" s="1780"/>
      <c r="J42" s="1775"/>
      <c r="K42" s="1780"/>
      <c r="L42" s="1775"/>
    </row>
    <row r="43" spans="1:12" s="1755" customFormat="1" x14ac:dyDescent="0.2">
      <c r="A43" s="1773" t="s">
        <v>4691</v>
      </c>
      <c r="B43" s="1771"/>
      <c r="C43" s="1771"/>
      <c r="D43" s="1771"/>
      <c r="E43" s="1769"/>
      <c r="F43" s="1771"/>
      <c r="G43" s="1771"/>
      <c r="H43" s="1771"/>
      <c r="I43" s="1780"/>
      <c r="J43" s="1775"/>
      <c r="K43" s="1780"/>
      <c r="L43" s="1775"/>
    </row>
    <row r="44" spans="1:12" s="1755" customFormat="1" x14ac:dyDescent="0.2">
      <c r="A44" s="1773" t="s">
        <v>4692</v>
      </c>
      <c r="B44" s="1771"/>
      <c r="C44" s="1771"/>
      <c r="D44" s="1771"/>
      <c r="E44" s="1778"/>
      <c r="F44" s="1771"/>
      <c r="G44" s="1771"/>
      <c r="H44" s="1771"/>
      <c r="I44" s="1780"/>
      <c r="J44" s="1775"/>
      <c r="K44" s="1780"/>
      <c r="L44" s="1775"/>
    </row>
    <row r="45" spans="1:12" s="1755" customFormat="1" x14ac:dyDescent="0.2">
      <c r="A45" s="1773" t="s">
        <v>4693</v>
      </c>
      <c r="B45" s="1771"/>
      <c r="C45" s="1771"/>
      <c r="D45" s="1771"/>
      <c r="E45" s="1778"/>
      <c r="F45" s="1771"/>
      <c r="G45" s="1771"/>
      <c r="H45" s="1771"/>
      <c r="I45" s="1780"/>
      <c r="J45" s="1775"/>
      <c r="K45" s="1780"/>
      <c r="L45" s="1775"/>
    </row>
    <row r="46" spans="1:12" s="1755" customFormat="1" x14ac:dyDescent="0.2">
      <c r="A46" s="1773" t="s">
        <v>4694</v>
      </c>
      <c r="B46" s="1771"/>
      <c r="C46" s="1771"/>
      <c r="D46" s="1771"/>
      <c r="E46" s="1778"/>
      <c r="F46" s="1771"/>
      <c r="G46" s="1771"/>
      <c r="H46" s="1771"/>
      <c r="I46" s="1780"/>
      <c r="J46" s="1775"/>
      <c r="K46" s="1780"/>
      <c r="L46" s="1775"/>
    </row>
    <row r="47" spans="1:12" s="1755" customFormat="1" x14ac:dyDescent="0.2">
      <c r="A47" s="1773" t="s">
        <v>4695</v>
      </c>
      <c r="B47" s="1771"/>
      <c r="C47" s="1771"/>
      <c r="D47" s="1771"/>
      <c r="E47" s="1778"/>
      <c r="F47" s="1771"/>
      <c r="G47" s="1771"/>
      <c r="H47" s="1771"/>
      <c r="I47" s="1780"/>
      <c r="J47" s="1775"/>
      <c r="K47" s="1780"/>
      <c r="L47" s="1775"/>
    </row>
    <row r="48" spans="1:12" s="1755" customFormat="1" x14ac:dyDescent="0.2">
      <c r="A48" s="1773" t="s">
        <v>4696</v>
      </c>
      <c r="B48" s="1771"/>
      <c r="C48" s="1771"/>
      <c r="D48" s="1771"/>
      <c r="E48" s="1778"/>
      <c r="F48" s="1771"/>
      <c r="G48" s="1771"/>
      <c r="H48" s="1771"/>
      <c r="I48" s="1780"/>
      <c r="J48" s="1775"/>
      <c r="K48" s="1780"/>
      <c r="L48" s="1775"/>
    </row>
    <row r="49" spans="1:12" s="1755" customFormat="1" x14ac:dyDescent="0.2">
      <c r="A49" s="1826" t="s">
        <v>4712</v>
      </c>
      <c r="B49" s="1827"/>
      <c r="C49" s="1827"/>
      <c r="D49" s="1827"/>
      <c r="E49" s="1831"/>
      <c r="F49" s="1827"/>
      <c r="G49" s="1827"/>
      <c r="H49" s="1827"/>
      <c r="I49" s="1829"/>
      <c r="J49" s="1830"/>
      <c r="K49" s="1829"/>
      <c r="L49" s="1830"/>
    </row>
    <row r="50" spans="1:12" s="1755" customFormat="1" x14ac:dyDescent="0.2">
      <c r="A50" s="1773" t="s">
        <v>4697</v>
      </c>
      <c r="B50" s="1771"/>
      <c r="C50" s="1771"/>
      <c r="D50" s="1771"/>
      <c r="E50" s="1778"/>
      <c r="F50" s="1771"/>
      <c r="G50" s="1771"/>
      <c r="H50" s="1771"/>
      <c r="I50" s="1780"/>
      <c r="J50" s="1775"/>
      <c r="K50" s="1780"/>
      <c r="L50" s="1775"/>
    </row>
    <row r="51" spans="1:12" s="1755" customFormat="1" x14ac:dyDescent="0.2">
      <c r="A51" s="1773" t="s">
        <v>4698</v>
      </c>
      <c r="B51" s="1771"/>
      <c r="C51" s="1771"/>
      <c r="D51" s="1771"/>
      <c r="E51" s="1778"/>
      <c r="F51" s="1771"/>
      <c r="G51" s="1771"/>
      <c r="H51" s="1771"/>
      <c r="I51" s="1780"/>
      <c r="J51" s="1775"/>
      <c r="K51" s="1780"/>
      <c r="L51" s="1775"/>
    </row>
    <row r="52" spans="1:12" s="1755" customFormat="1" x14ac:dyDescent="0.2">
      <c r="A52" s="1773" t="s">
        <v>4699</v>
      </c>
      <c r="B52" s="1771"/>
      <c r="C52" s="1771"/>
      <c r="D52" s="1771"/>
      <c r="E52" s="1778"/>
      <c r="F52" s="1771"/>
      <c r="G52" s="1771"/>
      <c r="H52" s="1771"/>
      <c r="I52" s="1780"/>
      <c r="J52" s="1775"/>
      <c r="K52" s="1780"/>
      <c r="L52" s="1775"/>
    </row>
    <row r="53" spans="1:12" s="1755" customFormat="1" x14ac:dyDescent="0.2">
      <c r="A53" s="1773" t="s">
        <v>4700</v>
      </c>
      <c r="B53" s="1771"/>
      <c r="C53" s="1771"/>
      <c r="D53" s="1771"/>
      <c r="E53" s="1778"/>
      <c r="F53" s="1771"/>
      <c r="G53" s="1771"/>
      <c r="H53" s="1771"/>
      <c r="I53" s="1780"/>
      <c r="J53" s="1775"/>
      <c r="K53" s="1780"/>
      <c r="L53" s="1775"/>
    </row>
    <row r="54" spans="1:12" s="1755" customFormat="1" x14ac:dyDescent="0.2">
      <c r="A54" s="1773" t="s">
        <v>4701</v>
      </c>
      <c r="B54" s="1771"/>
      <c r="C54" s="1771"/>
      <c r="D54" s="1771"/>
      <c r="E54" s="1778"/>
      <c r="F54" s="1771"/>
      <c r="G54" s="1771"/>
      <c r="H54" s="1771"/>
      <c r="I54" s="1780"/>
      <c r="J54" s="1775"/>
      <c r="K54" s="1780"/>
      <c r="L54" s="1775"/>
    </row>
    <row r="55" spans="1:12" s="1755" customFormat="1" x14ac:dyDescent="0.2">
      <c r="A55" s="1773" t="s">
        <v>4702</v>
      </c>
      <c r="B55" s="1771"/>
      <c r="C55" s="1771"/>
      <c r="D55" s="1771"/>
      <c r="E55" s="1778"/>
      <c r="F55" s="1771"/>
      <c r="G55" s="1771"/>
      <c r="H55" s="1771"/>
      <c r="I55" s="1780"/>
      <c r="J55" s="1775"/>
      <c r="K55" s="1780"/>
      <c r="L55" s="1775"/>
    </row>
    <row r="56" spans="1:12" s="1755" customFormat="1" x14ac:dyDescent="0.2">
      <c r="A56" s="1811" t="s">
        <v>4676</v>
      </c>
      <c r="B56" s="1775"/>
      <c r="C56" s="1775"/>
      <c r="D56" s="1775"/>
      <c r="E56" s="1772"/>
      <c r="F56" s="1774"/>
      <c r="G56" s="1774"/>
      <c r="H56" s="1775"/>
      <c r="I56" s="1770"/>
      <c r="J56" s="1775"/>
      <c r="K56" s="1770"/>
      <c r="L56" s="1775"/>
    </row>
    <row r="57" spans="1:12" x14ac:dyDescent="0.2">
      <c r="A57" s="82"/>
      <c r="B57" s="12"/>
      <c r="C57" s="12"/>
      <c r="D57" s="12"/>
      <c r="E57" s="12"/>
      <c r="F57" s="12"/>
      <c r="G57" s="12"/>
      <c r="H57" s="12"/>
      <c r="I57" s="12"/>
      <c r="J57" s="12"/>
      <c r="K57" s="12"/>
      <c r="L57" s="12"/>
    </row>
    <row r="58" spans="1:12" s="1784" customFormat="1" x14ac:dyDescent="0.2">
      <c r="A58" s="1798" t="s">
        <v>1876</v>
      </c>
      <c r="B58" s="1779"/>
      <c r="D58" s="1779" t="s">
        <v>4658</v>
      </c>
    </row>
    <row r="59" spans="1:12" s="1784" customFormat="1" x14ac:dyDescent="0.2">
      <c r="A59" s="1799" t="s">
        <v>2675</v>
      </c>
      <c r="B59" s="1771"/>
      <c r="C59" s="1771"/>
      <c r="D59" s="1771"/>
      <c r="E59" s="1769"/>
      <c r="F59" s="1771"/>
      <c r="G59" s="1771"/>
      <c r="H59" s="1771"/>
      <c r="I59" s="1780"/>
      <c r="J59" s="1775"/>
      <c r="K59" s="1780"/>
      <c r="L59" s="1775"/>
    </row>
    <row r="60" spans="1:12" s="1784" customFormat="1" x14ac:dyDescent="0.2">
      <c r="A60" s="1799" t="s">
        <v>2676</v>
      </c>
      <c r="B60" s="1771"/>
      <c r="C60" s="1771"/>
      <c r="D60" s="1771"/>
      <c r="E60" s="1769"/>
      <c r="F60" s="1771"/>
      <c r="G60" s="1771"/>
      <c r="H60" s="1771"/>
      <c r="I60" s="1780"/>
      <c r="J60" s="1775"/>
      <c r="K60" s="1780"/>
      <c r="L60" s="1775"/>
    </row>
    <row r="61" spans="1:12" s="1784" customFormat="1" x14ac:dyDescent="0.2">
      <c r="A61" s="1799" t="s">
        <v>2459</v>
      </c>
      <c r="B61" s="1771"/>
      <c r="C61" s="1771"/>
      <c r="D61" s="1771"/>
      <c r="E61" s="1778"/>
      <c r="F61" s="1771"/>
      <c r="G61" s="1771"/>
      <c r="H61" s="1771"/>
      <c r="I61" s="1780"/>
      <c r="J61" s="1775"/>
      <c r="K61" s="1780"/>
      <c r="L61" s="1775"/>
    </row>
    <row r="62" spans="1:12" s="1784" customFormat="1" x14ac:dyDescent="0.2">
      <c r="A62" s="1799" t="s">
        <v>2460</v>
      </c>
      <c r="B62" s="1771"/>
      <c r="C62" s="1771"/>
      <c r="D62" s="1771"/>
      <c r="E62" s="1778"/>
      <c r="F62" s="1771"/>
      <c r="G62" s="1771"/>
      <c r="H62" s="1771"/>
      <c r="I62" s="1780"/>
      <c r="J62" s="1775"/>
      <c r="K62" s="1780"/>
      <c r="L62" s="1775"/>
    </row>
    <row r="63" spans="1:12" s="1784" customFormat="1" x14ac:dyDescent="0.2">
      <c r="A63" s="1799" t="s">
        <v>2677</v>
      </c>
      <c r="B63" s="1771"/>
      <c r="C63" s="1771"/>
      <c r="D63" s="1771"/>
      <c r="E63" s="1778"/>
      <c r="F63" s="1771"/>
      <c r="G63" s="1771"/>
      <c r="H63" s="1771"/>
      <c r="I63" s="1780"/>
      <c r="J63" s="1775"/>
      <c r="K63" s="1780"/>
      <c r="L63" s="1775"/>
    </row>
    <row r="64" spans="1:12" s="1784" customFormat="1" x14ac:dyDescent="0.2">
      <c r="A64" s="1800" t="s">
        <v>4663</v>
      </c>
      <c r="B64" s="1775"/>
      <c r="C64" s="1775"/>
      <c r="D64" s="1775"/>
      <c r="E64" s="1772"/>
      <c r="F64" s="1774"/>
      <c r="G64" s="1774"/>
      <c r="H64" s="1775"/>
      <c r="I64" s="1770"/>
      <c r="J64" s="1775"/>
      <c r="K64" s="1770"/>
      <c r="L64" s="1775"/>
    </row>
    <row r="65" spans="1:12" s="12" customFormat="1" x14ac:dyDescent="0.2"/>
    <row r="66" spans="1:12" s="1784" customFormat="1" x14ac:dyDescent="0.2">
      <c r="A66" s="1801" t="s">
        <v>1877</v>
      </c>
      <c r="B66" s="1783"/>
      <c r="C66" s="1783" t="s">
        <v>4658</v>
      </c>
    </row>
    <row r="67" spans="1:12" s="1784" customFormat="1" x14ac:dyDescent="0.2">
      <c r="A67" s="1799" t="s">
        <v>2675</v>
      </c>
      <c r="B67" s="1771"/>
      <c r="C67" s="1771"/>
      <c r="D67" s="1771"/>
      <c r="E67" s="1769"/>
      <c r="F67" s="1771"/>
      <c r="G67" s="1771"/>
      <c r="H67" s="1771"/>
      <c r="I67" s="1780"/>
      <c r="J67" s="1775"/>
      <c r="K67" s="1780"/>
      <c r="L67" s="1775"/>
    </row>
    <row r="68" spans="1:12" s="1784" customFormat="1" x14ac:dyDescent="0.2">
      <c r="A68" s="1799" t="s">
        <v>2676</v>
      </c>
      <c r="B68" s="1771"/>
      <c r="C68" s="1771"/>
      <c r="D68" s="1771"/>
      <c r="E68" s="1769"/>
      <c r="F68" s="1771"/>
      <c r="G68" s="1771"/>
      <c r="H68" s="1771"/>
      <c r="I68" s="1780"/>
      <c r="J68" s="1775"/>
      <c r="K68" s="1780"/>
      <c r="L68" s="1775"/>
    </row>
    <row r="69" spans="1:12" s="1784" customFormat="1" x14ac:dyDescent="0.2">
      <c r="A69" s="1799" t="s">
        <v>2459</v>
      </c>
      <c r="B69" s="1771"/>
      <c r="C69" s="1771"/>
      <c r="D69" s="1771"/>
      <c r="E69" s="1778"/>
      <c r="F69" s="1771"/>
      <c r="G69" s="1771"/>
      <c r="H69" s="1771"/>
      <c r="I69" s="1780"/>
      <c r="J69" s="1775"/>
      <c r="K69" s="1780"/>
      <c r="L69" s="1775"/>
    </row>
    <row r="70" spans="1:12" s="1784" customFormat="1" x14ac:dyDescent="0.2">
      <c r="A70" s="1799" t="s">
        <v>2460</v>
      </c>
      <c r="B70" s="1771"/>
      <c r="C70" s="1771"/>
      <c r="D70" s="1771"/>
      <c r="E70" s="1778"/>
      <c r="F70" s="1771"/>
      <c r="G70" s="1771"/>
      <c r="H70" s="1771"/>
      <c r="I70" s="1780"/>
      <c r="J70" s="1775"/>
      <c r="K70" s="1780"/>
      <c r="L70" s="1775"/>
    </row>
    <row r="71" spans="1:12" s="1784" customFormat="1" x14ac:dyDescent="0.2">
      <c r="A71" s="1799" t="s">
        <v>2677</v>
      </c>
      <c r="B71" s="1771"/>
      <c r="C71" s="1771"/>
      <c r="D71" s="1771"/>
      <c r="E71" s="1778"/>
      <c r="F71" s="1771"/>
      <c r="G71" s="1771"/>
      <c r="H71" s="1771"/>
      <c r="I71" s="1780"/>
      <c r="J71" s="1775"/>
      <c r="K71" s="1780"/>
      <c r="L71" s="1775"/>
    </row>
    <row r="72" spans="1:12" s="1784" customFormat="1" x14ac:dyDescent="0.2">
      <c r="A72" s="1800" t="s">
        <v>4663</v>
      </c>
      <c r="B72" s="1775"/>
      <c r="C72" s="1775"/>
      <c r="D72" s="1775"/>
      <c r="E72" s="1772"/>
      <c r="F72" s="1774"/>
      <c r="G72" s="1774"/>
      <c r="H72" s="1775"/>
      <c r="I72" s="1770"/>
      <c r="J72" s="1775"/>
      <c r="K72" s="1770"/>
      <c r="L72" s="1775"/>
    </row>
    <row r="73" spans="1:12" x14ac:dyDescent="0.2">
      <c r="A73" s="82"/>
      <c r="B73" s="12"/>
      <c r="C73" s="12"/>
      <c r="D73" s="12"/>
      <c r="E73" s="12"/>
      <c r="F73" s="12"/>
      <c r="G73" s="12"/>
      <c r="H73" s="12"/>
      <c r="I73" s="12"/>
      <c r="J73" s="12"/>
      <c r="K73" s="12"/>
      <c r="L73" s="12"/>
    </row>
    <row r="74" spans="1:12" x14ac:dyDescent="0.2">
      <c r="A74" s="88" t="s">
        <v>1878</v>
      </c>
      <c r="B74" s="205"/>
      <c r="C74" s="12"/>
      <c r="D74" s="12"/>
      <c r="E74" s="12"/>
      <c r="F74" s="12"/>
      <c r="G74" s="12"/>
      <c r="H74" s="12"/>
      <c r="I74" s="12"/>
      <c r="J74" s="12"/>
      <c r="K74" s="12"/>
      <c r="L74" s="12"/>
    </row>
    <row r="75" spans="1:12" s="1755" customFormat="1" x14ac:dyDescent="0.2">
      <c r="A75" s="1832" t="s">
        <v>4709</v>
      </c>
      <c r="B75" s="1827"/>
      <c r="C75" s="1827"/>
      <c r="D75" s="1827"/>
      <c r="E75" s="1828"/>
      <c r="F75" s="1827"/>
      <c r="G75" s="1827"/>
      <c r="H75" s="1827"/>
      <c r="I75" s="1829"/>
      <c r="J75" s="1830"/>
      <c r="K75" s="1829"/>
      <c r="L75" s="1830"/>
    </row>
    <row r="76" spans="1:12" s="1755" customFormat="1" x14ac:dyDescent="0.2">
      <c r="A76" s="1832" t="s">
        <v>4710</v>
      </c>
      <c r="B76" s="1827"/>
      <c r="C76" s="1827"/>
      <c r="D76" s="1827"/>
      <c r="E76" s="1828"/>
      <c r="F76" s="1827"/>
      <c r="G76" s="1827"/>
      <c r="H76" s="1827"/>
      <c r="I76" s="1829"/>
      <c r="J76" s="1830"/>
      <c r="K76" s="1829"/>
      <c r="L76" s="1830"/>
    </row>
    <row r="77" spans="1:12" s="1755" customFormat="1" x14ac:dyDescent="0.2">
      <c r="A77" s="1773" t="s">
        <v>4685</v>
      </c>
      <c r="B77" s="1771"/>
      <c r="C77" s="1771"/>
      <c r="D77" s="1771"/>
      <c r="E77" s="1769"/>
      <c r="F77" s="1771"/>
      <c r="G77" s="1771"/>
      <c r="H77" s="1771"/>
      <c r="I77" s="1780"/>
      <c r="J77" s="1775"/>
      <c r="K77" s="1780"/>
      <c r="L77" s="1775"/>
    </row>
    <row r="78" spans="1:12" s="1755" customFormat="1" x14ac:dyDescent="0.2">
      <c r="A78" s="1773" t="s">
        <v>4686</v>
      </c>
      <c r="B78" s="1771"/>
      <c r="C78" s="1771"/>
      <c r="D78" s="1771"/>
      <c r="E78" s="1769"/>
      <c r="F78" s="1771"/>
      <c r="G78" s="1771"/>
      <c r="H78" s="1771"/>
      <c r="I78" s="1780"/>
      <c r="J78" s="1775"/>
      <c r="K78" s="1780"/>
      <c r="L78" s="1775"/>
    </row>
    <row r="79" spans="1:12" s="1755" customFormat="1" x14ac:dyDescent="0.2">
      <c r="A79" s="1773" t="s">
        <v>4687</v>
      </c>
      <c r="B79" s="1771"/>
      <c r="C79" s="1771"/>
      <c r="D79" s="1771"/>
      <c r="E79" s="1769"/>
      <c r="F79" s="1771"/>
      <c r="G79" s="1771"/>
      <c r="H79" s="1771"/>
      <c r="I79" s="1780"/>
      <c r="J79" s="1775"/>
      <c r="K79" s="1780"/>
      <c r="L79" s="1775"/>
    </row>
    <row r="80" spans="1:12" s="1755" customFormat="1" x14ac:dyDescent="0.2">
      <c r="A80" s="1773" t="s">
        <v>4688</v>
      </c>
      <c r="B80" s="1771"/>
      <c r="C80" s="1771"/>
      <c r="D80" s="1771"/>
      <c r="E80" s="1769"/>
      <c r="F80" s="1771"/>
      <c r="G80" s="1771"/>
      <c r="H80" s="1771"/>
      <c r="I80" s="1780"/>
      <c r="J80" s="1775"/>
      <c r="K80" s="1780"/>
      <c r="L80" s="1775"/>
    </row>
    <row r="81" spans="1:12" s="1755" customFormat="1" x14ac:dyDescent="0.2">
      <c r="A81" s="1773" t="s">
        <v>4689</v>
      </c>
      <c r="B81" s="1771"/>
      <c r="C81" s="1771"/>
      <c r="D81" s="1771"/>
      <c r="E81" s="1769"/>
      <c r="F81" s="1771"/>
      <c r="G81" s="1771"/>
      <c r="H81" s="1771"/>
      <c r="I81" s="1780"/>
      <c r="J81" s="1775"/>
      <c r="K81" s="1780"/>
      <c r="L81" s="1775"/>
    </row>
    <row r="82" spans="1:12" s="1755" customFormat="1" x14ac:dyDescent="0.2">
      <c r="A82" s="1773" t="s">
        <v>4690</v>
      </c>
      <c r="B82" s="1771"/>
      <c r="C82" s="1771"/>
      <c r="D82" s="1771"/>
      <c r="E82" s="1769"/>
      <c r="F82" s="1771"/>
      <c r="G82" s="1771"/>
      <c r="H82" s="1771"/>
      <c r="I82" s="1780"/>
      <c r="J82" s="1775"/>
      <c r="K82" s="1780"/>
      <c r="L82" s="1775"/>
    </row>
    <row r="83" spans="1:12" s="1755" customFormat="1" x14ac:dyDescent="0.2">
      <c r="A83" s="1773" t="s">
        <v>4691</v>
      </c>
      <c r="B83" s="1771"/>
      <c r="C83" s="1771"/>
      <c r="D83" s="1771"/>
      <c r="E83" s="1769"/>
      <c r="F83" s="1771"/>
      <c r="G83" s="1771"/>
      <c r="H83" s="1771"/>
      <c r="I83" s="1780"/>
      <c r="J83" s="1775"/>
      <c r="K83" s="1780"/>
      <c r="L83" s="1775"/>
    </row>
    <row r="84" spans="1:12" s="1755" customFormat="1" x14ac:dyDescent="0.2">
      <c r="A84" s="1773" t="s">
        <v>4692</v>
      </c>
      <c r="B84" s="1771"/>
      <c r="C84" s="1771"/>
      <c r="D84" s="1771"/>
      <c r="E84" s="1778"/>
      <c r="F84" s="1771"/>
      <c r="G84" s="1771"/>
      <c r="H84" s="1771"/>
      <c r="I84" s="1780"/>
      <c r="J84" s="1775"/>
      <c r="K84" s="1780"/>
      <c r="L84" s="1775"/>
    </row>
    <row r="85" spans="1:12" s="1755" customFormat="1" x14ac:dyDescent="0.2">
      <c r="A85" s="1773" t="s">
        <v>4693</v>
      </c>
      <c r="B85" s="1771"/>
      <c r="C85" s="1771"/>
      <c r="D85" s="1771"/>
      <c r="E85" s="1778"/>
      <c r="F85" s="1771"/>
      <c r="G85" s="1771"/>
      <c r="H85" s="1771"/>
      <c r="I85" s="1780"/>
      <c r="J85" s="1775"/>
      <c r="K85" s="1780"/>
      <c r="L85" s="1775"/>
    </row>
    <row r="86" spans="1:12" s="1755" customFormat="1" x14ac:dyDescent="0.2">
      <c r="A86" s="1773" t="s">
        <v>4694</v>
      </c>
      <c r="B86" s="1771"/>
      <c r="C86" s="1771"/>
      <c r="D86" s="1771"/>
      <c r="E86" s="1778"/>
      <c r="F86" s="1771"/>
      <c r="G86" s="1771"/>
      <c r="H86" s="1771"/>
      <c r="I86" s="1780"/>
      <c r="J86" s="1775"/>
      <c r="K86" s="1780"/>
      <c r="L86" s="1775"/>
    </row>
    <row r="87" spans="1:12" s="1755" customFormat="1" x14ac:dyDescent="0.2">
      <c r="A87" s="1773" t="s">
        <v>4695</v>
      </c>
      <c r="B87" s="1771"/>
      <c r="C87" s="1771"/>
      <c r="D87" s="1771"/>
      <c r="E87" s="1778"/>
      <c r="F87" s="1771"/>
      <c r="G87" s="1771"/>
      <c r="H87" s="1771"/>
      <c r="I87" s="1780"/>
      <c r="J87" s="1775"/>
      <c r="K87" s="1780"/>
      <c r="L87" s="1775"/>
    </row>
    <row r="88" spans="1:12" s="1755" customFormat="1" x14ac:dyDescent="0.2">
      <c r="A88" s="1773" t="s">
        <v>4696</v>
      </c>
      <c r="B88" s="1771"/>
      <c r="C88" s="1771"/>
      <c r="D88" s="1771"/>
      <c r="E88" s="1778"/>
      <c r="F88" s="1771"/>
      <c r="G88" s="1771"/>
      <c r="H88" s="1771"/>
      <c r="I88" s="1780"/>
      <c r="J88" s="1775"/>
      <c r="K88" s="1780"/>
      <c r="L88" s="1775"/>
    </row>
    <row r="89" spans="1:12" s="1755" customFormat="1" x14ac:dyDescent="0.2">
      <c r="A89" s="1826" t="s">
        <v>4712</v>
      </c>
      <c r="B89" s="1827"/>
      <c r="C89" s="1827"/>
      <c r="D89" s="1827"/>
      <c r="E89" s="1831"/>
      <c r="F89" s="1827"/>
      <c r="G89" s="1827"/>
      <c r="H89" s="1827"/>
      <c r="I89" s="1829"/>
      <c r="J89" s="1830"/>
      <c r="K89" s="1829"/>
      <c r="L89" s="1830"/>
    </row>
    <row r="90" spans="1:12" s="1755" customFormat="1" x14ac:dyDescent="0.2">
      <c r="A90" s="1773" t="s">
        <v>4697</v>
      </c>
      <c r="B90" s="1771"/>
      <c r="C90" s="1771"/>
      <c r="D90" s="1771"/>
      <c r="E90" s="1778"/>
      <c r="F90" s="1771"/>
      <c r="G90" s="1771"/>
      <c r="H90" s="1771"/>
      <c r="I90" s="1780"/>
      <c r="J90" s="1775"/>
      <c r="K90" s="1780"/>
      <c r="L90" s="1775"/>
    </row>
    <row r="91" spans="1:12" s="1755" customFormat="1" x14ac:dyDescent="0.2">
      <c r="A91" s="1773" t="s">
        <v>4698</v>
      </c>
      <c r="B91" s="1771"/>
      <c r="C91" s="1771"/>
      <c r="D91" s="1771"/>
      <c r="E91" s="1778"/>
      <c r="F91" s="1771"/>
      <c r="G91" s="1771"/>
      <c r="H91" s="1771"/>
      <c r="I91" s="1780"/>
      <c r="J91" s="1775"/>
      <c r="K91" s="1780"/>
      <c r="L91" s="1775"/>
    </row>
    <row r="92" spans="1:12" s="1755" customFormat="1" x14ac:dyDescent="0.2">
      <c r="A92" s="1773" t="s">
        <v>4699</v>
      </c>
      <c r="B92" s="1771"/>
      <c r="C92" s="1771"/>
      <c r="D92" s="1771"/>
      <c r="E92" s="1778"/>
      <c r="F92" s="1771"/>
      <c r="G92" s="1771"/>
      <c r="H92" s="1771"/>
      <c r="I92" s="1780"/>
      <c r="J92" s="1775"/>
      <c r="K92" s="1780"/>
      <c r="L92" s="1775"/>
    </row>
    <row r="93" spans="1:12" s="1755" customFormat="1" x14ac:dyDescent="0.2">
      <c r="A93" s="1773" t="s">
        <v>4700</v>
      </c>
      <c r="B93" s="1771"/>
      <c r="C93" s="1771"/>
      <c r="D93" s="1771"/>
      <c r="E93" s="1778"/>
      <c r="F93" s="1771"/>
      <c r="G93" s="1771"/>
      <c r="H93" s="1771"/>
      <c r="I93" s="1780"/>
      <c r="J93" s="1775"/>
      <c r="K93" s="1780"/>
      <c r="L93" s="1775"/>
    </row>
    <row r="94" spans="1:12" s="1755" customFormat="1" x14ac:dyDescent="0.2">
      <c r="A94" s="1773" t="s">
        <v>4701</v>
      </c>
      <c r="B94" s="1771"/>
      <c r="C94" s="1771"/>
      <c r="D94" s="1771"/>
      <c r="E94" s="1778"/>
      <c r="F94" s="1771"/>
      <c r="G94" s="1771"/>
      <c r="H94" s="1771"/>
      <c r="I94" s="1780"/>
      <c r="J94" s="1775"/>
      <c r="K94" s="1780"/>
      <c r="L94" s="1775"/>
    </row>
    <row r="95" spans="1:12" s="1755" customFormat="1" x14ac:dyDescent="0.2">
      <c r="A95" s="1773" t="s">
        <v>4702</v>
      </c>
      <c r="B95" s="1771"/>
      <c r="C95" s="1771"/>
      <c r="D95" s="1771"/>
      <c r="E95" s="1778"/>
      <c r="F95" s="1771"/>
      <c r="G95" s="1771"/>
      <c r="H95" s="1771"/>
      <c r="I95" s="1780"/>
      <c r="J95" s="1775"/>
      <c r="K95" s="1780"/>
      <c r="L95" s="1775"/>
    </row>
    <row r="96" spans="1:12" s="1755" customFormat="1" x14ac:dyDescent="0.2">
      <c r="A96" s="1811" t="s">
        <v>4676</v>
      </c>
      <c r="B96" s="1775"/>
      <c r="C96" s="1775"/>
      <c r="D96" s="1775"/>
      <c r="E96" s="1772"/>
      <c r="F96" s="1774"/>
      <c r="G96" s="1774"/>
      <c r="H96" s="1775"/>
      <c r="I96" s="1770"/>
      <c r="J96" s="1775"/>
      <c r="K96" s="1770"/>
      <c r="L96" s="1775"/>
    </row>
    <row r="97" spans="1:12" x14ac:dyDescent="0.2">
      <c r="A97" s="55"/>
      <c r="B97" s="397"/>
      <c r="C97" s="397"/>
      <c r="D97" s="397"/>
      <c r="E97" s="393"/>
      <c r="F97" s="398"/>
      <c r="G97" s="398"/>
      <c r="H97" s="397"/>
      <c r="I97" s="394"/>
      <c r="J97" s="397"/>
      <c r="K97" s="394"/>
      <c r="L97" s="397"/>
    </row>
    <row r="98" spans="1:12" x14ac:dyDescent="0.2">
      <c r="A98" s="511" t="s">
        <v>811</v>
      </c>
      <c r="B98" s="397"/>
      <c r="C98" s="1014"/>
      <c r="D98" s="1014"/>
      <c r="E98" s="393"/>
      <c r="F98" s="398"/>
      <c r="G98" s="398"/>
      <c r="H98" s="397"/>
      <c r="I98" s="394"/>
      <c r="J98" s="1776"/>
      <c r="K98" s="394"/>
      <c r="L98" s="1014"/>
    </row>
    <row r="99" spans="1:12" x14ac:dyDescent="0.2">
      <c r="A99" s="55"/>
      <c r="B99" s="397"/>
      <c r="C99" s="397"/>
      <c r="D99" s="397"/>
      <c r="E99" s="393"/>
      <c r="F99" s="398"/>
      <c r="G99" s="398"/>
      <c r="H99" s="397"/>
      <c r="I99" s="394"/>
      <c r="J99" s="397"/>
      <c r="K99" s="394"/>
      <c r="L99" s="397"/>
    </row>
    <row r="100" spans="1:12" x14ac:dyDescent="0.2">
      <c r="A100" s="50" t="s">
        <v>2493</v>
      </c>
      <c r="B100" s="36"/>
      <c r="C100" s="36"/>
      <c r="D100" s="12"/>
      <c r="E100" s="12"/>
      <c r="F100" s="12"/>
      <c r="G100" s="12"/>
      <c r="H100" s="399"/>
      <c r="I100" s="12"/>
      <c r="J100" s="12"/>
      <c r="K100" s="12"/>
      <c r="L100" s="12"/>
    </row>
  </sheetData>
  <mergeCells count="5">
    <mergeCell ref="A2:C2"/>
    <mergeCell ref="A3:L3"/>
    <mergeCell ref="B6:D6"/>
    <mergeCell ref="F6:H6"/>
    <mergeCell ref="A9:C9"/>
  </mergeCells>
  <hyperlinks>
    <hyperlink ref="A2:C2" location="'Liste tableaux'!A1" display="Retour à la liste des tableaux" xr:uid="{1ADF3DE3-297D-462D-9B43-79E1520F7C01}"/>
  </hyperlinks>
  <pageMargins left="0.7" right="0.7" top="0.75" bottom="0.75" header="0.3" footer="0.3"/>
  <headerFooter>
    <oddHeader>&amp;R&amp;"Calibri"&amp;10&amp;K000000 Protected B - Internal / Protégé B - Interne&amp;1#_x000D_</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4CA9B-9A43-43BD-A536-4620B350106E}">
  <sheetPr codeName="Feuil45">
    <tabColor rgb="FFFFFF00"/>
  </sheetPr>
  <dimension ref="A1:L63"/>
  <sheetViews>
    <sheetView showGridLines="0" zoomScaleNormal="100" workbookViewId="0">
      <selection activeCell="O68" sqref="O68"/>
    </sheetView>
  </sheetViews>
  <sheetFormatPr defaultColWidth="9.140625" defaultRowHeight="12.75" x14ac:dyDescent="0.2"/>
  <cols>
    <col min="1" max="1" width="47"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8.140625" style="1" customWidth="1"/>
    <col min="13" max="14" width="9.140625" style="1"/>
    <col min="15" max="15" width="6.42578125" style="1" customWidth="1"/>
    <col min="16" max="257" width="9.140625" style="1"/>
    <col min="258" max="260" width="11.140625" style="1" customWidth="1"/>
    <col min="261" max="261" width="1.5703125" style="1" customWidth="1"/>
    <col min="262" max="264" width="12.42578125" style="1" customWidth="1"/>
    <col min="265" max="265" width="1.5703125" style="1" customWidth="1"/>
    <col min="266" max="266" width="11.140625" style="1" customWidth="1"/>
    <col min="267" max="267" width="1.5703125" style="1" customWidth="1"/>
    <col min="268" max="268" width="10.140625" style="1" customWidth="1"/>
    <col min="269" max="270" width="9.140625" style="1"/>
    <col min="271" max="271" width="6.42578125" style="1" customWidth="1"/>
    <col min="272" max="513" width="9.140625" style="1"/>
    <col min="514" max="516" width="11.140625" style="1" customWidth="1"/>
    <col min="517" max="517" width="1.5703125" style="1" customWidth="1"/>
    <col min="518" max="520" width="12.42578125" style="1" customWidth="1"/>
    <col min="521" max="521" width="1.5703125" style="1" customWidth="1"/>
    <col min="522" max="522" width="11.140625" style="1" customWidth="1"/>
    <col min="523" max="523" width="1.5703125" style="1" customWidth="1"/>
    <col min="524" max="524" width="10.140625" style="1" customWidth="1"/>
    <col min="525" max="526" width="9.140625" style="1"/>
    <col min="527" max="527" width="6.42578125" style="1" customWidth="1"/>
    <col min="528" max="769" width="9.140625" style="1"/>
    <col min="770" max="772" width="11.140625" style="1" customWidth="1"/>
    <col min="773" max="773" width="1.5703125" style="1" customWidth="1"/>
    <col min="774" max="776" width="12.42578125" style="1" customWidth="1"/>
    <col min="777" max="777" width="1.5703125" style="1" customWidth="1"/>
    <col min="778" max="778" width="11.140625" style="1" customWidth="1"/>
    <col min="779" max="779" width="1.5703125" style="1" customWidth="1"/>
    <col min="780" max="780" width="10.140625" style="1" customWidth="1"/>
    <col min="781" max="782" width="9.140625" style="1"/>
    <col min="783" max="783" width="6.42578125" style="1" customWidth="1"/>
    <col min="784" max="1025" width="9.140625" style="1"/>
    <col min="1026" max="1028" width="11.140625" style="1" customWidth="1"/>
    <col min="1029" max="1029" width="1.5703125" style="1" customWidth="1"/>
    <col min="1030" max="1032" width="12.42578125" style="1" customWidth="1"/>
    <col min="1033" max="1033" width="1.5703125" style="1" customWidth="1"/>
    <col min="1034" max="1034" width="11.140625" style="1" customWidth="1"/>
    <col min="1035" max="1035" width="1.5703125" style="1" customWidth="1"/>
    <col min="1036" max="1036" width="10.140625" style="1" customWidth="1"/>
    <col min="1037" max="1038" width="9.140625" style="1"/>
    <col min="1039" max="1039" width="6.42578125" style="1" customWidth="1"/>
    <col min="1040" max="1281" width="9.140625" style="1"/>
    <col min="1282" max="1284" width="11.140625" style="1" customWidth="1"/>
    <col min="1285" max="1285" width="1.5703125" style="1" customWidth="1"/>
    <col min="1286" max="1288" width="12.42578125" style="1" customWidth="1"/>
    <col min="1289" max="1289" width="1.5703125" style="1" customWidth="1"/>
    <col min="1290" max="1290" width="11.140625" style="1" customWidth="1"/>
    <col min="1291" max="1291" width="1.5703125" style="1" customWidth="1"/>
    <col min="1292" max="1292" width="10.140625" style="1" customWidth="1"/>
    <col min="1293" max="1294" width="9.140625" style="1"/>
    <col min="1295" max="1295" width="6.42578125" style="1" customWidth="1"/>
    <col min="1296" max="1537" width="9.140625" style="1"/>
    <col min="1538" max="1540" width="11.140625" style="1" customWidth="1"/>
    <col min="1541" max="1541" width="1.5703125" style="1" customWidth="1"/>
    <col min="1542" max="1544" width="12.42578125" style="1" customWidth="1"/>
    <col min="1545" max="1545" width="1.5703125" style="1" customWidth="1"/>
    <col min="1546" max="1546" width="11.140625" style="1" customWidth="1"/>
    <col min="1547" max="1547" width="1.5703125" style="1" customWidth="1"/>
    <col min="1548" max="1548" width="10.140625" style="1" customWidth="1"/>
    <col min="1549" max="1550" width="9.140625" style="1"/>
    <col min="1551" max="1551" width="6.42578125" style="1" customWidth="1"/>
    <col min="1552" max="1793" width="9.140625" style="1"/>
    <col min="1794" max="1796" width="11.140625" style="1" customWidth="1"/>
    <col min="1797" max="1797" width="1.5703125" style="1" customWidth="1"/>
    <col min="1798" max="1800" width="12.42578125" style="1" customWidth="1"/>
    <col min="1801" max="1801" width="1.5703125" style="1" customWidth="1"/>
    <col min="1802" max="1802" width="11.140625" style="1" customWidth="1"/>
    <col min="1803" max="1803" width="1.5703125" style="1" customWidth="1"/>
    <col min="1804" max="1804" width="10.140625" style="1" customWidth="1"/>
    <col min="1805" max="1806" width="9.140625" style="1"/>
    <col min="1807" max="1807" width="6.42578125" style="1" customWidth="1"/>
    <col min="1808" max="2049" width="9.140625" style="1"/>
    <col min="2050" max="2052" width="11.140625" style="1" customWidth="1"/>
    <col min="2053" max="2053" width="1.5703125" style="1" customWidth="1"/>
    <col min="2054" max="2056" width="12.42578125" style="1" customWidth="1"/>
    <col min="2057" max="2057" width="1.5703125" style="1" customWidth="1"/>
    <col min="2058" max="2058" width="11.140625" style="1" customWidth="1"/>
    <col min="2059" max="2059" width="1.5703125" style="1" customWidth="1"/>
    <col min="2060" max="2060" width="10.140625" style="1" customWidth="1"/>
    <col min="2061" max="2062" width="9.140625" style="1"/>
    <col min="2063" max="2063" width="6.42578125" style="1" customWidth="1"/>
    <col min="2064" max="2305" width="9.140625" style="1"/>
    <col min="2306" max="2308" width="11.140625" style="1" customWidth="1"/>
    <col min="2309" max="2309" width="1.5703125" style="1" customWidth="1"/>
    <col min="2310" max="2312" width="12.42578125" style="1" customWidth="1"/>
    <col min="2313" max="2313" width="1.5703125" style="1" customWidth="1"/>
    <col min="2314" max="2314" width="11.140625" style="1" customWidth="1"/>
    <col min="2315" max="2315" width="1.5703125" style="1" customWidth="1"/>
    <col min="2316" max="2316" width="10.140625" style="1" customWidth="1"/>
    <col min="2317" max="2318" width="9.140625" style="1"/>
    <col min="2319" max="2319" width="6.42578125" style="1" customWidth="1"/>
    <col min="2320" max="2561" width="9.140625" style="1"/>
    <col min="2562" max="2564" width="11.140625" style="1" customWidth="1"/>
    <col min="2565" max="2565" width="1.5703125" style="1" customWidth="1"/>
    <col min="2566" max="2568" width="12.42578125" style="1" customWidth="1"/>
    <col min="2569" max="2569" width="1.5703125" style="1" customWidth="1"/>
    <col min="2570" max="2570" width="11.140625" style="1" customWidth="1"/>
    <col min="2571" max="2571" width="1.5703125" style="1" customWidth="1"/>
    <col min="2572" max="2572" width="10.140625" style="1" customWidth="1"/>
    <col min="2573" max="2574" width="9.140625" style="1"/>
    <col min="2575" max="2575" width="6.42578125" style="1" customWidth="1"/>
    <col min="2576" max="2817" width="9.140625" style="1"/>
    <col min="2818" max="2820" width="11.140625" style="1" customWidth="1"/>
    <col min="2821" max="2821" width="1.5703125" style="1" customWidth="1"/>
    <col min="2822" max="2824" width="12.42578125" style="1" customWidth="1"/>
    <col min="2825" max="2825" width="1.5703125" style="1" customWidth="1"/>
    <col min="2826" max="2826" width="11.140625" style="1" customWidth="1"/>
    <col min="2827" max="2827" width="1.5703125" style="1" customWidth="1"/>
    <col min="2828" max="2828" width="10.140625" style="1" customWidth="1"/>
    <col min="2829" max="2830" width="9.140625" style="1"/>
    <col min="2831" max="2831" width="6.42578125" style="1" customWidth="1"/>
    <col min="2832" max="3073" width="9.140625" style="1"/>
    <col min="3074" max="3076" width="11.140625" style="1" customWidth="1"/>
    <col min="3077" max="3077" width="1.5703125" style="1" customWidth="1"/>
    <col min="3078" max="3080" width="12.42578125" style="1" customWidth="1"/>
    <col min="3081" max="3081" width="1.5703125" style="1" customWidth="1"/>
    <col min="3082" max="3082" width="11.140625" style="1" customWidth="1"/>
    <col min="3083" max="3083" width="1.5703125" style="1" customWidth="1"/>
    <col min="3084" max="3084" width="10.140625" style="1" customWidth="1"/>
    <col min="3085" max="3086" width="9.140625" style="1"/>
    <col min="3087" max="3087" width="6.42578125" style="1" customWidth="1"/>
    <col min="3088" max="3329" width="9.140625" style="1"/>
    <col min="3330" max="3332" width="11.140625" style="1" customWidth="1"/>
    <col min="3333" max="3333" width="1.5703125" style="1" customWidth="1"/>
    <col min="3334" max="3336" width="12.42578125" style="1" customWidth="1"/>
    <col min="3337" max="3337" width="1.5703125" style="1" customWidth="1"/>
    <col min="3338" max="3338" width="11.140625" style="1" customWidth="1"/>
    <col min="3339" max="3339" width="1.5703125" style="1" customWidth="1"/>
    <col min="3340" max="3340" width="10.140625" style="1" customWidth="1"/>
    <col min="3341" max="3342" width="9.140625" style="1"/>
    <col min="3343" max="3343" width="6.42578125" style="1" customWidth="1"/>
    <col min="3344" max="3585" width="9.140625" style="1"/>
    <col min="3586" max="3588" width="11.140625" style="1" customWidth="1"/>
    <col min="3589" max="3589" width="1.5703125" style="1" customWidth="1"/>
    <col min="3590" max="3592" width="12.42578125" style="1" customWidth="1"/>
    <col min="3593" max="3593" width="1.5703125" style="1" customWidth="1"/>
    <col min="3594" max="3594" width="11.140625" style="1" customWidth="1"/>
    <col min="3595" max="3595" width="1.5703125" style="1" customWidth="1"/>
    <col min="3596" max="3596" width="10.140625" style="1" customWidth="1"/>
    <col min="3597" max="3598" width="9.140625" style="1"/>
    <col min="3599" max="3599" width="6.42578125" style="1" customWidth="1"/>
    <col min="3600" max="3841" width="9.140625" style="1"/>
    <col min="3842" max="3844" width="11.140625" style="1" customWidth="1"/>
    <col min="3845" max="3845" width="1.5703125" style="1" customWidth="1"/>
    <col min="3846" max="3848" width="12.42578125" style="1" customWidth="1"/>
    <col min="3849" max="3849" width="1.5703125" style="1" customWidth="1"/>
    <col min="3850" max="3850" width="11.140625" style="1" customWidth="1"/>
    <col min="3851" max="3851" width="1.5703125" style="1" customWidth="1"/>
    <col min="3852" max="3852" width="10.140625" style="1" customWidth="1"/>
    <col min="3853" max="3854" width="9.140625" style="1"/>
    <col min="3855" max="3855" width="6.42578125" style="1" customWidth="1"/>
    <col min="3856" max="4097" width="9.140625" style="1"/>
    <col min="4098" max="4100" width="11.140625" style="1" customWidth="1"/>
    <col min="4101" max="4101" width="1.5703125" style="1" customWidth="1"/>
    <col min="4102" max="4104" width="12.42578125" style="1" customWidth="1"/>
    <col min="4105" max="4105" width="1.5703125" style="1" customWidth="1"/>
    <col min="4106" max="4106" width="11.140625" style="1" customWidth="1"/>
    <col min="4107" max="4107" width="1.5703125" style="1" customWidth="1"/>
    <col min="4108" max="4108" width="10.140625" style="1" customWidth="1"/>
    <col min="4109" max="4110" width="9.140625" style="1"/>
    <col min="4111" max="4111" width="6.42578125" style="1" customWidth="1"/>
    <col min="4112" max="4353" width="9.140625" style="1"/>
    <col min="4354" max="4356" width="11.140625" style="1" customWidth="1"/>
    <col min="4357" max="4357" width="1.5703125" style="1" customWidth="1"/>
    <col min="4358" max="4360" width="12.42578125" style="1" customWidth="1"/>
    <col min="4361" max="4361" width="1.5703125" style="1" customWidth="1"/>
    <col min="4362" max="4362" width="11.140625" style="1" customWidth="1"/>
    <col min="4363" max="4363" width="1.5703125" style="1" customWidth="1"/>
    <col min="4364" max="4364" width="10.140625" style="1" customWidth="1"/>
    <col min="4365" max="4366" width="9.140625" style="1"/>
    <col min="4367" max="4367" width="6.42578125" style="1" customWidth="1"/>
    <col min="4368" max="4609" width="9.140625" style="1"/>
    <col min="4610" max="4612" width="11.140625" style="1" customWidth="1"/>
    <col min="4613" max="4613" width="1.5703125" style="1" customWidth="1"/>
    <col min="4614" max="4616" width="12.42578125" style="1" customWidth="1"/>
    <col min="4617" max="4617" width="1.5703125" style="1" customWidth="1"/>
    <col min="4618" max="4618" width="11.140625" style="1" customWidth="1"/>
    <col min="4619" max="4619" width="1.5703125" style="1" customWidth="1"/>
    <col min="4620" max="4620" width="10.140625" style="1" customWidth="1"/>
    <col min="4621" max="4622" width="9.140625" style="1"/>
    <col min="4623" max="4623" width="6.42578125" style="1" customWidth="1"/>
    <col min="4624" max="4865" width="9.140625" style="1"/>
    <col min="4866" max="4868" width="11.140625" style="1" customWidth="1"/>
    <col min="4869" max="4869" width="1.5703125" style="1" customWidth="1"/>
    <col min="4870" max="4872" width="12.42578125" style="1" customWidth="1"/>
    <col min="4873" max="4873" width="1.5703125" style="1" customWidth="1"/>
    <col min="4874" max="4874" width="11.140625" style="1" customWidth="1"/>
    <col min="4875" max="4875" width="1.5703125" style="1" customWidth="1"/>
    <col min="4876" max="4876" width="10.140625" style="1" customWidth="1"/>
    <col min="4877" max="4878" width="9.140625" style="1"/>
    <col min="4879" max="4879" width="6.42578125" style="1" customWidth="1"/>
    <col min="4880" max="5121" width="9.140625" style="1"/>
    <col min="5122" max="5124" width="11.140625" style="1" customWidth="1"/>
    <col min="5125" max="5125" width="1.5703125" style="1" customWidth="1"/>
    <col min="5126" max="5128" width="12.42578125" style="1" customWidth="1"/>
    <col min="5129" max="5129" width="1.5703125" style="1" customWidth="1"/>
    <col min="5130" max="5130" width="11.140625" style="1" customWidth="1"/>
    <col min="5131" max="5131" width="1.5703125" style="1" customWidth="1"/>
    <col min="5132" max="5132" width="10.140625" style="1" customWidth="1"/>
    <col min="5133" max="5134" width="9.140625" style="1"/>
    <col min="5135" max="5135" width="6.42578125" style="1" customWidth="1"/>
    <col min="5136" max="5377" width="9.140625" style="1"/>
    <col min="5378" max="5380" width="11.140625" style="1" customWidth="1"/>
    <col min="5381" max="5381" width="1.5703125" style="1" customWidth="1"/>
    <col min="5382" max="5384" width="12.42578125" style="1" customWidth="1"/>
    <col min="5385" max="5385" width="1.5703125" style="1" customWidth="1"/>
    <col min="5386" max="5386" width="11.140625" style="1" customWidth="1"/>
    <col min="5387" max="5387" width="1.5703125" style="1" customWidth="1"/>
    <col min="5388" max="5388" width="10.140625" style="1" customWidth="1"/>
    <col min="5389" max="5390" width="9.140625" style="1"/>
    <col min="5391" max="5391" width="6.42578125" style="1" customWidth="1"/>
    <col min="5392" max="5633" width="9.140625" style="1"/>
    <col min="5634" max="5636" width="11.140625" style="1" customWidth="1"/>
    <col min="5637" max="5637" width="1.5703125" style="1" customWidth="1"/>
    <col min="5638" max="5640" width="12.42578125" style="1" customWidth="1"/>
    <col min="5641" max="5641" width="1.5703125" style="1" customWidth="1"/>
    <col min="5642" max="5642" width="11.140625" style="1" customWidth="1"/>
    <col min="5643" max="5643" width="1.5703125" style="1" customWidth="1"/>
    <col min="5644" max="5644" width="10.140625" style="1" customWidth="1"/>
    <col min="5645" max="5646" width="9.140625" style="1"/>
    <col min="5647" max="5647" width="6.42578125" style="1" customWidth="1"/>
    <col min="5648" max="5889" width="9.140625" style="1"/>
    <col min="5890" max="5892" width="11.140625" style="1" customWidth="1"/>
    <col min="5893" max="5893" width="1.5703125" style="1" customWidth="1"/>
    <col min="5894" max="5896" width="12.42578125" style="1" customWidth="1"/>
    <col min="5897" max="5897" width="1.5703125" style="1" customWidth="1"/>
    <col min="5898" max="5898" width="11.140625" style="1" customWidth="1"/>
    <col min="5899" max="5899" width="1.5703125" style="1" customWidth="1"/>
    <col min="5900" max="5900" width="10.140625" style="1" customWidth="1"/>
    <col min="5901" max="5902" width="9.140625" style="1"/>
    <col min="5903" max="5903" width="6.42578125" style="1" customWidth="1"/>
    <col min="5904" max="6145" width="9.140625" style="1"/>
    <col min="6146" max="6148" width="11.140625" style="1" customWidth="1"/>
    <col min="6149" max="6149" width="1.5703125" style="1" customWidth="1"/>
    <col min="6150" max="6152" width="12.42578125" style="1" customWidth="1"/>
    <col min="6153" max="6153" width="1.5703125" style="1" customWidth="1"/>
    <col min="6154" max="6154" width="11.140625" style="1" customWidth="1"/>
    <col min="6155" max="6155" width="1.5703125" style="1" customWidth="1"/>
    <col min="6156" max="6156" width="10.140625" style="1" customWidth="1"/>
    <col min="6157" max="6158" width="9.140625" style="1"/>
    <col min="6159" max="6159" width="6.42578125" style="1" customWidth="1"/>
    <col min="6160" max="6401" width="9.140625" style="1"/>
    <col min="6402" max="6404" width="11.140625" style="1" customWidth="1"/>
    <col min="6405" max="6405" width="1.5703125" style="1" customWidth="1"/>
    <col min="6406" max="6408" width="12.42578125" style="1" customWidth="1"/>
    <col min="6409" max="6409" width="1.5703125" style="1" customWidth="1"/>
    <col min="6410" max="6410" width="11.140625" style="1" customWidth="1"/>
    <col min="6411" max="6411" width="1.5703125" style="1" customWidth="1"/>
    <col min="6412" max="6412" width="10.140625" style="1" customWidth="1"/>
    <col min="6413" max="6414" width="9.140625" style="1"/>
    <col min="6415" max="6415" width="6.42578125" style="1" customWidth="1"/>
    <col min="6416" max="6657" width="9.140625" style="1"/>
    <col min="6658" max="6660" width="11.140625" style="1" customWidth="1"/>
    <col min="6661" max="6661" width="1.5703125" style="1" customWidth="1"/>
    <col min="6662" max="6664" width="12.42578125" style="1" customWidth="1"/>
    <col min="6665" max="6665" width="1.5703125" style="1" customWidth="1"/>
    <col min="6666" max="6666" width="11.140625" style="1" customWidth="1"/>
    <col min="6667" max="6667" width="1.5703125" style="1" customWidth="1"/>
    <col min="6668" max="6668" width="10.140625" style="1" customWidth="1"/>
    <col min="6669" max="6670" width="9.140625" style="1"/>
    <col min="6671" max="6671" width="6.42578125" style="1" customWidth="1"/>
    <col min="6672" max="6913" width="9.140625" style="1"/>
    <col min="6914" max="6916" width="11.140625" style="1" customWidth="1"/>
    <col min="6917" max="6917" width="1.5703125" style="1" customWidth="1"/>
    <col min="6918" max="6920" width="12.42578125" style="1" customWidth="1"/>
    <col min="6921" max="6921" width="1.5703125" style="1" customWidth="1"/>
    <col min="6922" max="6922" width="11.140625" style="1" customWidth="1"/>
    <col min="6923" max="6923" width="1.5703125" style="1" customWidth="1"/>
    <col min="6924" max="6924" width="10.140625" style="1" customWidth="1"/>
    <col min="6925" max="6926" width="9.140625" style="1"/>
    <col min="6927" max="6927" width="6.42578125" style="1" customWidth="1"/>
    <col min="6928" max="7169" width="9.140625" style="1"/>
    <col min="7170" max="7172" width="11.140625" style="1" customWidth="1"/>
    <col min="7173" max="7173" width="1.5703125" style="1" customWidth="1"/>
    <col min="7174" max="7176" width="12.42578125" style="1" customWidth="1"/>
    <col min="7177" max="7177" width="1.5703125" style="1" customWidth="1"/>
    <col min="7178" max="7178" width="11.140625" style="1" customWidth="1"/>
    <col min="7179" max="7179" width="1.5703125" style="1" customWidth="1"/>
    <col min="7180" max="7180" width="10.140625" style="1" customWidth="1"/>
    <col min="7181" max="7182" width="9.140625" style="1"/>
    <col min="7183" max="7183" width="6.42578125" style="1" customWidth="1"/>
    <col min="7184" max="7425" width="9.140625" style="1"/>
    <col min="7426" max="7428" width="11.140625" style="1" customWidth="1"/>
    <col min="7429" max="7429" width="1.5703125" style="1" customWidth="1"/>
    <col min="7430" max="7432" width="12.42578125" style="1" customWidth="1"/>
    <col min="7433" max="7433" width="1.5703125" style="1" customWidth="1"/>
    <col min="7434" max="7434" width="11.140625" style="1" customWidth="1"/>
    <col min="7435" max="7435" width="1.5703125" style="1" customWidth="1"/>
    <col min="7436" max="7436" width="10.140625" style="1" customWidth="1"/>
    <col min="7437" max="7438" width="9.140625" style="1"/>
    <col min="7439" max="7439" width="6.42578125" style="1" customWidth="1"/>
    <col min="7440" max="7681" width="9.140625" style="1"/>
    <col min="7682" max="7684" width="11.140625" style="1" customWidth="1"/>
    <col min="7685" max="7685" width="1.5703125" style="1" customWidth="1"/>
    <col min="7686" max="7688" width="12.42578125" style="1" customWidth="1"/>
    <col min="7689" max="7689" width="1.5703125" style="1" customWidth="1"/>
    <col min="7690" max="7690" width="11.140625" style="1" customWidth="1"/>
    <col min="7691" max="7691" width="1.5703125" style="1" customWidth="1"/>
    <col min="7692" max="7692" width="10.140625" style="1" customWidth="1"/>
    <col min="7693" max="7694" width="9.140625" style="1"/>
    <col min="7695" max="7695" width="6.42578125" style="1" customWidth="1"/>
    <col min="7696" max="7937" width="9.140625" style="1"/>
    <col min="7938" max="7940" width="11.140625" style="1" customWidth="1"/>
    <col min="7941" max="7941" width="1.5703125" style="1" customWidth="1"/>
    <col min="7942" max="7944" width="12.42578125" style="1" customWidth="1"/>
    <col min="7945" max="7945" width="1.5703125" style="1" customWidth="1"/>
    <col min="7946" max="7946" width="11.140625" style="1" customWidth="1"/>
    <col min="7947" max="7947" width="1.5703125" style="1" customWidth="1"/>
    <col min="7948" max="7948" width="10.140625" style="1" customWidth="1"/>
    <col min="7949" max="7950" width="9.140625" style="1"/>
    <col min="7951" max="7951" width="6.42578125" style="1" customWidth="1"/>
    <col min="7952" max="8193" width="9.140625" style="1"/>
    <col min="8194" max="8196" width="11.140625" style="1" customWidth="1"/>
    <col min="8197" max="8197" width="1.5703125" style="1" customWidth="1"/>
    <col min="8198" max="8200" width="12.42578125" style="1" customWidth="1"/>
    <col min="8201" max="8201" width="1.5703125" style="1" customWidth="1"/>
    <col min="8202" max="8202" width="11.140625" style="1" customWidth="1"/>
    <col min="8203" max="8203" width="1.5703125" style="1" customWidth="1"/>
    <col min="8204" max="8204" width="10.140625" style="1" customWidth="1"/>
    <col min="8205" max="8206" width="9.140625" style="1"/>
    <col min="8207" max="8207" width="6.42578125" style="1" customWidth="1"/>
    <col min="8208" max="8449" width="9.140625" style="1"/>
    <col min="8450" max="8452" width="11.140625" style="1" customWidth="1"/>
    <col min="8453" max="8453" width="1.5703125" style="1" customWidth="1"/>
    <col min="8454" max="8456" width="12.42578125" style="1" customWidth="1"/>
    <col min="8457" max="8457" width="1.5703125" style="1" customWidth="1"/>
    <col min="8458" max="8458" width="11.140625" style="1" customWidth="1"/>
    <col min="8459" max="8459" width="1.5703125" style="1" customWidth="1"/>
    <col min="8460" max="8460" width="10.140625" style="1" customWidth="1"/>
    <col min="8461" max="8462" width="9.140625" style="1"/>
    <col min="8463" max="8463" width="6.42578125" style="1" customWidth="1"/>
    <col min="8464" max="8705" width="9.140625" style="1"/>
    <col min="8706" max="8708" width="11.140625" style="1" customWidth="1"/>
    <col min="8709" max="8709" width="1.5703125" style="1" customWidth="1"/>
    <col min="8710" max="8712" width="12.42578125" style="1" customWidth="1"/>
    <col min="8713" max="8713" width="1.5703125" style="1" customWidth="1"/>
    <col min="8714" max="8714" width="11.140625" style="1" customWidth="1"/>
    <col min="8715" max="8715" width="1.5703125" style="1" customWidth="1"/>
    <col min="8716" max="8716" width="10.140625" style="1" customWidth="1"/>
    <col min="8717" max="8718" width="9.140625" style="1"/>
    <col min="8719" max="8719" width="6.42578125" style="1" customWidth="1"/>
    <col min="8720" max="8961" width="9.140625" style="1"/>
    <col min="8962" max="8964" width="11.140625" style="1" customWidth="1"/>
    <col min="8965" max="8965" width="1.5703125" style="1" customWidth="1"/>
    <col min="8966" max="8968" width="12.42578125" style="1" customWidth="1"/>
    <col min="8969" max="8969" width="1.5703125" style="1" customWidth="1"/>
    <col min="8970" max="8970" width="11.140625" style="1" customWidth="1"/>
    <col min="8971" max="8971" width="1.5703125" style="1" customWidth="1"/>
    <col min="8972" max="8972" width="10.140625" style="1" customWidth="1"/>
    <col min="8973" max="8974" width="9.140625" style="1"/>
    <col min="8975" max="8975" width="6.42578125" style="1" customWidth="1"/>
    <col min="8976" max="9217" width="9.140625" style="1"/>
    <col min="9218" max="9220" width="11.140625" style="1" customWidth="1"/>
    <col min="9221" max="9221" width="1.5703125" style="1" customWidth="1"/>
    <col min="9222" max="9224" width="12.42578125" style="1" customWidth="1"/>
    <col min="9225" max="9225" width="1.5703125" style="1" customWidth="1"/>
    <col min="9226" max="9226" width="11.140625" style="1" customWidth="1"/>
    <col min="9227" max="9227" width="1.5703125" style="1" customWidth="1"/>
    <col min="9228" max="9228" width="10.140625" style="1" customWidth="1"/>
    <col min="9229" max="9230" width="9.140625" style="1"/>
    <col min="9231" max="9231" width="6.42578125" style="1" customWidth="1"/>
    <col min="9232" max="9473" width="9.140625" style="1"/>
    <col min="9474" max="9476" width="11.140625" style="1" customWidth="1"/>
    <col min="9477" max="9477" width="1.5703125" style="1" customWidth="1"/>
    <col min="9478" max="9480" width="12.42578125" style="1" customWidth="1"/>
    <col min="9481" max="9481" width="1.5703125" style="1" customWidth="1"/>
    <col min="9482" max="9482" width="11.140625" style="1" customWidth="1"/>
    <col min="9483" max="9483" width="1.5703125" style="1" customWidth="1"/>
    <col min="9484" max="9484" width="10.140625" style="1" customWidth="1"/>
    <col min="9485" max="9486" width="9.140625" style="1"/>
    <col min="9487" max="9487" width="6.42578125" style="1" customWidth="1"/>
    <col min="9488" max="9729" width="9.140625" style="1"/>
    <col min="9730" max="9732" width="11.140625" style="1" customWidth="1"/>
    <col min="9733" max="9733" width="1.5703125" style="1" customWidth="1"/>
    <col min="9734" max="9736" width="12.42578125" style="1" customWidth="1"/>
    <col min="9737" max="9737" width="1.5703125" style="1" customWidth="1"/>
    <col min="9738" max="9738" width="11.140625" style="1" customWidth="1"/>
    <col min="9739" max="9739" width="1.5703125" style="1" customWidth="1"/>
    <col min="9740" max="9740" width="10.140625" style="1" customWidth="1"/>
    <col min="9741" max="9742" width="9.140625" style="1"/>
    <col min="9743" max="9743" width="6.42578125" style="1" customWidth="1"/>
    <col min="9744" max="9985" width="9.140625" style="1"/>
    <col min="9986" max="9988" width="11.140625" style="1" customWidth="1"/>
    <col min="9989" max="9989" width="1.5703125" style="1" customWidth="1"/>
    <col min="9990" max="9992" width="12.42578125" style="1" customWidth="1"/>
    <col min="9993" max="9993" width="1.5703125" style="1" customWidth="1"/>
    <col min="9994" max="9994" width="11.140625" style="1" customWidth="1"/>
    <col min="9995" max="9995" width="1.5703125" style="1" customWidth="1"/>
    <col min="9996" max="9996" width="10.140625" style="1" customWidth="1"/>
    <col min="9997" max="9998" width="9.140625" style="1"/>
    <col min="9999" max="9999" width="6.42578125" style="1" customWidth="1"/>
    <col min="10000" max="10241" width="9.140625" style="1"/>
    <col min="10242" max="10244" width="11.140625" style="1" customWidth="1"/>
    <col min="10245" max="10245" width="1.5703125" style="1" customWidth="1"/>
    <col min="10246" max="10248" width="12.42578125" style="1" customWidth="1"/>
    <col min="10249" max="10249" width="1.5703125" style="1" customWidth="1"/>
    <col min="10250" max="10250" width="11.140625" style="1" customWidth="1"/>
    <col min="10251" max="10251" width="1.5703125" style="1" customWidth="1"/>
    <col min="10252" max="10252" width="10.140625" style="1" customWidth="1"/>
    <col min="10253" max="10254" width="9.140625" style="1"/>
    <col min="10255" max="10255" width="6.42578125" style="1" customWidth="1"/>
    <col min="10256" max="10497" width="9.140625" style="1"/>
    <col min="10498" max="10500" width="11.140625" style="1" customWidth="1"/>
    <col min="10501" max="10501" width="1.5703125" style="1" customWidth="1"/>
    <col min="10502" max="10504" width="12.42578125" style="1" customWidth="1"/>
    <col min="10505" max="10505" width="1.5703125" style="1" customWidth="1"/>
    <col min="10506" max="10506" width="11.140625" style="1" customWidth="1"/>
    <col min="10507" max="10507" width="1.5703125" style="1" customWidth="1"/>
    <col min="10508" max="10508" width="10.140625" style="1" customWidth="1"/>
    <col min="10509" max="10510" width="9.140625" style="1"/>
    <col min="10511" max="10511" width="6.42578125" style="1" customWidth="1"/>
    <col min="10512" max="10753" width="9.140625" style="1"/>
    <col min="10754" max="10756" width="11.140625" style="1" customWidth="1"/>
    <col min="10757" max="10757" width="1.5703125" style="1" customWidth="1"/>
    <col min="10758" max="10760" width="12.42578125" style="1" customWidth="1"/>
    <col min="10761" max="10761" width="1.5703125" style="1" customWidth="1"/>
    <col min="10762" max="10762" width="11.140625" style="1" customWidth="1"/>
    <col min="10763" max="10763" width="1.5703125" style="1" customWidth="1"/>
    <col min="10764" max="10764" width="10.140625" style="1" customWidth="1"/>
    <col min="10765" max="10766" width="9.140625" style="1"/>
    <col min="10767" max="10767" width="6.42578125" style="1" customWidth="1"/>
    <col min="10768" max="11009" width="9.140625" style="1"/>
    <col min="11010" max="11012" width="11.140625" style="1" customWidth="1"/>
    <col min="11013" max="11013" width="1.5703125" style="1" customWidth="1"/>
    <col min="11014" max="11016" width="12.42578125" style="1" customWidth="1"/>
    <col min="11017" max="11017" width="1.5703125" style="1" customWidth="1"/>
    <col min="11018" max="11018" width="11.140625" style="1" customWidth="1"/>
    <col min="11019" max="11019" width="1.5703125" style="1" customWidth="1"/>
    <col min="11020" max="11020" width="10.140625" style="1" customWidth="1"/>
    <col min="11021" max="11022" width="9.140625" style="1"/>
    <col min="11023" max="11023" width="6.42578125" style="1" customWidth="1"/>
    <col min="11024" max="11265" width="9.140625" style="1"/>
    <col min="11266" max="11268" width="11.140625" style="1" customWidth="1"/>
    <col min="11269" max="11269" width="1.5703125" style="1" customWidth="1"/>
    <col min="11270" max="11272" width="12.42578125" style="1" customWidth="1"/>
    <col min="11273" max="11273" width="1.5703125" style="1" customWidth="1"/>
    <col min="11274" max="11274" width="11.140625" style="1" customWidth="1"/>
    <col min="11275" max="11275" width="1.5703125" style="1" customWidth="1"/>
    <col min="11276" max="11276" width="10.140625" style="1" customWidth="1"/>
    <col min="11277" max="11278" width="9.140625" style="1"/>
    <col min="11279" max="11279" width="6.42578125" style="1" customWidth="1"/>
    <col min="11280" max="11521" width="9.140625" style="1"/>
    <col min="11522" max="11524" width="11.140625" style="1" customWidth="1"/>
    <col min="11525" max="11525" width="1.5703125" style="1" customWidth="1"/>
    <col min="11526" max="11528" width="12.42578125" style="1" customWidth="1"/>
    <col min="11529" max="11529" width="1.5703125" style="1" customWidth="1"/>
    <col min="11530" max="11530" width="11.140625" style="1" customWidth="1"/>
    <col min="11531" max="11531" width="1.5703125" style="1" customWidth="1"/>
    <col min="11532" max="11532" width="10.140625" style="1" customWidth="1"/>
    <col min="11533" max="11534" width="9.140625" style="1"/>
    <col min="11535" max="11535" width="6.42578125" style="1" customWidth="1"/>
    <col min="11536" max="11777" width="9.140625" style="1"/>
    <col min="11778" max="11780" width="11.140625" style="1" customWidth="1"/>
    <col min="11781" max="11781" width="1.5703125" style="1" customWidth="1"/>
    <col min="11782" max="11784" width="12.42578125" style="1" customWidth="1"/>
    <col min="11785" max="11785" width="1.5703125" style="1" customWidth="1"/>
    <col min="11786" max="11786" width="11.140625" style="1" customWidth="1"/>
    <col min="11787" max="11787" width="1.5703125" style="1" customWidth="1"/>
    <col min="11788" max="11788" width="10.140625" style="1" customWidth="1"/>
    <col min="11789" max="11790" width="9.140625" style="1"/>
    <col min="11791" max="11791" width="6.42578125" style="1" customWidth="1"/>
    <col min="11792" max="12033" width="9.140625" style="1"/>
    <col min="12034" max="12036" width="11.140625" style="1" customWidth="1"/>
    <col min="12037" max="12037" width="1.5703125" style="1" customWidth="1"/>
    <col min="12038" max="12040" width="12.42578125" style="1" customWidth="1"/>
    <col min="12041" max="12041" width="1.5703125" style="1" customWidth="1"/>
    <col min="12042" max="12042" width="11.140625" style="1" customWidth="1"/>
    <col min="12043" max="12043" width="1.5703125" style="1" customWidth="1"/>
    <col min="12044" max="12044" width="10.140625" style="1" customWidth="1"/>
    <col min="12045" max="12046" width="9.140625" style="1"/>
    <col min="12047" max="12047" width="6.42578125" style="1" customWidth="1"/>
    <col min="12048" max="12289" width="9.140625" style="1"/>
    <col min="12290" max="12292" width="11.140625" style="1" customWidth="1"/>
    <col min="12293" max="12293" width="1.5703125" style="1" customWidth="1"/>
    <col min="12294" max="12296" width="12.42578125" style="1" customWidth="1"/>
    <col min="12297" max="12297" width="1.5703125" style="1" customWidth="1"/>
    <col min="12298" max="12298" width="11.140625" style="1" customWidth="1"/>
    <col min="12299" max="12299" width="1.5703125" style="1" customWidth="1"/>
    <col min="12300" max="12300" width="10.140625" style="1" customWidth="1"/>
    <col min="12301" max="12302" width="9.140625" style="1"/>
    <col min="12303" max="12303" width="6.42578125" style="1" customWidth="1"/>
    <col min="12304" max="12545" width="9.140625" style="1"/>
    <col min="12546" max="12548" width="11.140625" style="1" customWidth="1"/>
    <col min="12549" max="12549" width="1.5703125" style="1" customWidth="1"/>
    <col min="12550" max="12552" width="12.42578125" style="1" customWidth="1"/>
    <col min="12553" max="12553" width="1.5703125" style="1" customWidth="1"/>
    <col min="12554" max="12554" width="11.140625" style="1" customWidth="1"/>
    <col min="12555" max="12555" width="1.5703125" style="1" customWidth="1"/>
    <col min="12556" max="12556" width="10.140625" style="1" customWidth="1"/>
    <col min="12557" max="12558" width="9.140625" style="1"/>
    <col min="12559" max="12559" width="6.42578125" style="1" customWidth="1"/>
    <col min="12560" max="12801" width="9.140625" style="1"/>
    <col min="12802" max="12804" width="11.140625" style="1" customWidth="1"/>
    <col min="12805" max="12805" width="1.5703125" style="1" customWidth="1"/>
    <col min="12806" max="12808" width="12.42578125" style="1" customWidth="1"/>
    <col min="12809" max="12809" width="1.5703125" style="1" customWidth="1"/>
    <col min="12810" max="12810" width="11.140625" style="1" customWidth="1"/>
    <col min="12811" max="12811" width="1.5703125" style="1" customWidth="1"/>
    <col min="12812" max="12812" width="10.140625" style="1" customWidth="1"/>
    <col min="12813" max="12814" width="9.140625" style="1"/>
    <col min="12815" max="12815" width="6.42578125" style="1" customWidth="1"/>
    <col min="12816" max="13057" width="9.140625" style="1"/>
    <col min="13058" max="13060" width="11.140625" style="1" customWidth="1"/>
    <col min="13061" max="13061" width="1.5703125" style="1" customWidth="1"/>
    <col min="13062" max="13064" width="12.42578125" style="1" customWidth="1"/>
    <col min="13065" max="13065" width="1.5703125" style="1" customWidth="1"/>
    <col min="13066" max="13066" width="11.140625" style="1" customWidth="1"/>
    <col min="13067" max="13067" width="1.5703125" style="1" customWidth="1"/>
    <col min="13068" max="13068" width="10.140625" style="1" customWidth="1"/>
    <col min="13069" max="13070" width="9.140625" style="1"/>
    <col min="13071" max="13071" width="6.42578125" style="1" customWidth="1"/>
    <col min="13072" max="13313" width="9.140625" style="1"/>
    <col min="13314" max="13316" width="11.140625" style="1" customWidth="1"/>
    <col min="13317" max="13317" width="1.5703125" style="1" customWidth="1"/>
    <col min="13318" max="13320" width="12.42578125" style="1" customWidth="1"/>
    <col min="13321" max="13321" width="1.5703125" style="1" customWidth="1"/>
    <col min="13322" max="13322" width="11.140625" style="1" customWidth="1"/>
    <col min="13323" max="13323" width="1.5703125" style="1" customWidth="1"/>
    <col min="13324" max="13324" width="10.140625" style="1" customWidth="1"/>
    <col min="13325" max="13326" width="9.140625" style="1"/>
    <col min="13327" max="13327" width="6.42578125" style="1" customWidth="1"/>
    <col min="13328" max="13569" width="9.140625" style="1"/>
    <col min="13570" max="13572" width="11.140625" style="1" customWidth="1"/>
    <col min="13573" max="13573" width="1.5703125" style="1" customWidth="1"/>
    <col min="13574" max="13576" width="12.42578125" style="1" customWidth="1"/>
    <col min="13577" max="13577" width="1.5703125" style="1" customWidth="1"/>
    <col min="13578" max="13578" width="11.140625" style="1" customWidth="1"/>
    <col min="13579" max="13579" width="1.5703125" style="1" customWidth="1"/>
    <col min="13580" max="13580" width="10.140625" style="1" customWidth="1"/>
    <col min="13581" max="13582" width="9.140625" style="1"/>
    <col min="13583" max="13583" width="6.42578125" style="1" customWidth="1"/>
    <col min="13584" max="13825" width="9.140625" style="1"/>
    <col min="13826" max="13828" width="11.140625" style="1" customWidth="1"/>
    <col min="13829" max="13829" width="1.5703125" style="1" customWidth="1"/>
    <col min="13830" max="13832" width="12.42578125" style="1" customWidth="1"/>
    <col min="13833" max="13833" width="1.5703125" style="1" customWidth="1"/>
    <col min="13834" max="13834" width="11.140625" style="1" customWidth="1"/>
    <col min="13835" max="13835" width="1.5703125" style="1" customWidth="1"/>
    <col min="13836" max="13836" width="10.140625" style="1" customWidth="1"/>
    <col min="13837" max="13838" width="9.140625" style="1"/>
    <col min="13839" max="13839" width="6.42578125" style="1" customWidth="1"/>
    <col min="13840" max="14081" width="9.140625" style="1"/>
    <col min="14082" max="14084" width="11.140625" style="1" customWidth="1"/>
    <col min="14085" max="14085" width="1.5703125" style="1" customWidth="1"/>
    <col min="14086" max="14088" width="12.42578125" style="1" customWidth="1"/>
    <col min="14089" max="14089" width="1.5703125" style="1" customWidth="1"/>
    <col min="14090" max="14090" width="11.140625" style="1" customWidth="1"/>
    <col min="14091" max="14091" width="1.5703125" style="1" customWidth="1"/>
    <col min="14092" max="14092" width="10.140625" style="1" customWidth="1"/>
    <col min="14093" max="14094" width="9.140625" style="1"/>
    <col min="14095" max="14095" width="6.42578125" style="1" customWidth="1"/>
    <col min="14096" max="14337" width="9.140625" style="1"/>
    <col min="14338" max="14340" width="11.140625" style="1" customWidth="1"/>
    <col min="14341" max="14341" width="1.5703125" style="1" customWidth="1"/>
    <col min="14342" max="14344" width="12.42578125" style="1" customWidth="1"/>
    <col min="14345" max="14345" width="1.5703125" style="1" customWidth="1"/>
    <col min="14346" max="14346" width="11.140625" style="1" customWidth="1"/>
    <col min="14347" max="14347" width="1.5703125" style="1" customWidth="1"/>
    <col min="14348" max="14348" width="10.140625" style="1" customWidth="1"/>
    <col min="14349" max="14350" width="9.140625" style="1"/>
    <col min="14351" max="14351" width="6.42578125" style="1" customWidth="1"/>
    <col min="14352" max="14593" width="9.140625" style="1"/>
    <col min="14594" max="14596" width="11.140625" style="1" customWidth="1"/>
    <col min="14597" max="14597" width="1.5703125" style="1" customWidth="1"/>
    <col min="14598" max="14600" width="12.42578125" style="1" customWidth="1"/>
    <col min="14601" max="14601" width="1.5703125" style="1" customWidth="1"/>
    <col min="14602" max="14602" width="11.140625" style="1" customWidth="1"/>
    <col min="14603" max="14603" width="1.5703125" style="1" customWidth="1"/>
    <col min="14604" max="14604" width="10.140625" style="1" customWidth="1"/>
    <col min="14605" max="14606" width="9.140625" style="1"/>
    <col min="14607" max="14607" width="6.42578125" style="1" customWidth="1"/>
    <col min="14608" max="14849" width="9.140625" style="1"/>
    <col min="14850" max="14852" width="11.140625" style="1" customWidth="1"/>
    <col min="14853" max="14853" width="1.5703125" style="1" customWidth="1"/>
    <col min="14854" max="14856" width="12.42578125" style="1" customWidth="1"/>
    <col min="14857" max="14857" width="1.5703125" style="1" customWidth="1"/>
    <col min="14858" max="14858" width="11.140625" style="1" customWidth="1"/>
    <col min="14859" max="14859" width="1.5703125" style="1" customWidth="1"/>
    <col min="14860" max="14860" width="10.140625" style="1" customWidth="1"/>
    <col min="14861" max="14862" width="9.140625" style="1"/>
    <col min="14863" max="14863" width="6.42578125" style="1" customWidth="1"/>
    <col min="14864" max="15105" width="9.140625" style="1"/>
    <col min="15106" max="15108" width="11.140625" style="1" customWidth="1"/>
    <col min="15109" max="15109" width="1.5703125" style="1" customWidth="1"/>
    <col min="15110" max="15112" width="12.42578125" style="1" customWidth="1"/>
    <col min="15113" max="15113" width="1.5703125" style="1" customWidth="1"/>
    <col min="15114" max="15114" width="11.140625" style="1" customWidth="1"/>
    <col min="15115" max="15115" width="1.5703125" style="1" customWidth="1"/>
    <col min="15116" max="15116" width="10.140625" style="1" customWidth="1"/>
    <col min="15117" max="15118" width="9.140625" style="1"/>
    <col min="15119" max="15119" width="6.42578125" style="1" customWidth="1"/>
    <col min="15120" max="15361" width="9.140625" style="1"/>
    <col min="15362" max="15364" width="11.140625" style="1" customWidth="1"/>
    <col min="15365" max="15365" width="1.5703125" style="1" customWidth="1"/>
    <col min="15366" max="15368" width="12.42578125" style="1" customWidth="1"/>
    <col min="15369" max="15369" width="1.5703125" style="1" customWidth="1"/>
    <col min="15370" max="15370" width="11.140625" style="1" customWidth="1"/>
    <col min="15371" max="15371" width="1.5703125" style="1" customWidth="1"/>
    <col min="15372" max="15372" width="10.140625" style="1" customWidth="1"/>
    <col min="15373" max="15374" width="9.140625" style="1"/>
    <col min="15375" max="15375" width="6.42578125" style="1" customWidth="1"/>
    <col min="15376" max="15617" width="9.140625" style="1"/>
    <col min="15618" max="15620" width="11.140625" style="1" customWidth="1"/>
    <col min="15621" max="15621" width="1.5703125" style="1" customWidth="1"/>
    <col min="15622" max="15624" width="12.42578125" style="1" customWidth="1"/>
    <col min="15625" max="15625" width="1.5703125" style="1" customWidth="1"/>
    <col min="15626" max="15626" width="11.140625" style="1" customWidth="1"/>
    <col min="15627" max="15627" width="1.5703125" style="1" customWidth="1"/>
    <col min="15628" max="15628" width="10.140625" style="1" customWidth="1"/>
    <col min="15629" max="15630" width="9.140625" style="1"/>
    <col min="15631" max="15631" width="6.42578125" style="1" customWidth="1"/>
    <col min="15632" max="15873" width="9.140625" style="1"/>
    <col min="15874" max="15876" width="11.140625" style="1" customWidth="1"/>
    <col min="15877" max="15877" width="1.5703125" style="1" customWidth="1"/>
    <col min="15878" max="15880" width="12.42578125" style="1" customWidth="1"/>
    <col min="15881" max="15881" width="1.5703125" style="1" customWidth="1"/>
    <col min="15882" max="15882" width="11.140625" style="1" customWidth="1"/>
    <col min="15883" max="15883" width="1.5703125" style="1" customWidth="1"/>
    <col min="15884" max="15884" width="10.140625" style="1" customWidth="1"/>
    <col min="15885" max="15886" width="9.140625" style="1"/>
    <col min="15887" max="15887" width="6.42578125" style="1" customWidth="1"/>
    <col min="15888" max="16129" width="9.140625" style="1"/>
    <col min="16130" max="16132" width="11.140625" style="1" customWidth="1"/>
    <col min="16133" max="16133" width="1.5703125" style="1" customWidth="1"/>
    <col min="16134" max="16136" width="12.42578125" style="1" customWidth="1"/>
    <col min="16137" max="16137" width="1.5703125" style="1" customWidth="1"/>
    <col min="16138" max="16138" width="11.140625" style="1" customWidth="1"/>
    <col min="16139" max="16139" width="1.5703125" style="1" customWidth="1"/>
    <col min="16140" max="16140" width="10.140625" style="1" customWidth="1"/>
    <col min="16141" max="16142" width="9.140625" style="1"/>
    <col min="16143" max="16143" width="6.42578125" style="1" customWidth="1"/>
    <col min="16144" max="16384" width="9.140625" style="1"/>
  </cols>
  <sheetData>
    <row r="1" spans="1:12" ht="15.75" x14ac:dyDescent="0.25">
      <c r="A1" s="18" t="s">
        <v>4664</v>
      </c>
      <c r="B1" s="18"/>
      <c r="C1" s="32"/>
      <c r="D1" s="205"/>
      <c r="E1" s="390"/>
      <c r="F1" s="205"/>
      <c r="G1" s="205"/>
      <c r="H1" s="12"/>
      <c r="I1" s="12"/>
      <c r="J1" s="12"/>
      <c r="K1" s="12"/>
      <c r="L1" s="203">
        <v>5</v>
      </c>
    </row>
    <row r="2" spans="1:12" ht="15.75" x14ac:dyDescent="0.25">
      <c r="A2" s="1958" t="s">
        <v>145</v>
      </c>
      <c r="B2" s="1959"/>
      <c r="C2" s="1960"/>
      <c r="D2" s="112"/>
      <c r="E2" s="205"/>
      <c r="F2" s="205"/>
      <c r="G2" s="205"/>
      <c r="H2" s="12"/>
      <c r="I2" s="12"/>
      <c r="J2" s="12"/>
      <c r="K2" s="12"/>
      <c r="L2" s="12"/>
    </row>
    <row r="3" spans="1:12" ht="32.25" customHeight="1" x14ac:dyDescent="0.2">
      <c r="A3" s="2085" t="s">
        <v>4719</v>
      </c>
      <c r="B3" s="2086"/>
      <c r="C3" s="2086"/>
      <c r="D3" s="2086"/>
      <c r="E3" s="2086"/>
      <c r="F3" s="2086"/>
      <c r="G3" s="2086"/>
      <c r="H3" s="2086"/>
      <c r="I3" s="2086"/>
      <c r="J3" s="2086"/>
      <c r="K3" s="2086"/>
      <c r="L3" s="2086"/>
    </row>
    <row r="4" spans="1:12" x14ac:dyDescent="0.2">
      <c r="A4" s="181" t="s">
        <v>2439</v>
      </c>
      <c r="B4" s="979"/>
      <c r="C4" s="979"/>
      <c r="D4" s="979"/>
      <c r="E4" s="979"/>
      <c r="F4" s="979"/>
      <c r="G4" s="979"/>
      <c r="H4" s="979"/>
      <c r="I4" s="979"/>
      <c r="J4" s="979"/>
      <c r="K4" s="979"/>
      <c r="L4" s="979"/>
    </row>
    <row r="5" spans="1:12" ht="15.75" x14ac:dyDescent="0.25">
      <c r="A5" s="12"/>
      <c r="B5" s="32"/>
      <c r="C5" s="32"/>
      <c r="D5" s="205"/>
      <c r="E5" s="205"/>
      <c r="F5" s="205"/>
      <c r="G5" s="205"/>
      <c r="H5" s="12"/>
      <c r="I5" s="12"/>
      <c r="J5" s="12"/>
      <c r="K5" s="12"/>
      <c r="L5" s="12"/>
    </row>
    <row r="6" spans="1:12" x14ac:dyDescent="0.2">
      <c r="A6" s="330"/>
      <c r="B6" s="2049" t="s">
        <v>2440</v>
      </c>
      <c r="C6" s="1855"/>
      <c r="D6" s="1856"/>
      <c r="E6" s="497"/>
      <c r="F6" s="2059" t="s">
        <v>2441</v>
      </c>
      <c r="G6" s="1855"/>
      <c r="H6" s="1856"/>
      <c r="I6" s="495"/>
      <c r="J6" s="979"/>
      <c r="K6" s="495"/>
      <c r="L6" s="495"/>
    </row>
    <row r="7" spans="1:12" ht="54.75" x14ac:dyDescent="0.2">
      <c r="A7" s="1387" t="s">
        <v>2442</v>
      </c>
      <c r="B7" s="332" t="s">
        <v>2443</v>
      </c>
      <c r="C7" s="332" t="s">
        <v>2444</v>
      </c>
      <c r="D7" s="332" t="s">
        <v>2445</v>
      </c>
      <c r="E7" s="492"/>
      <c r="F7" s="332" t="s">
        <v>2446</v>
      </c>
      <c r="G7" s="332" t="s">
        <v>2447</v>
      </c>
      <c r="H7" s="496" t="s">
        <v>2448</v>
      </c>
      <c r="I7" s="123"/>
      <c r="J7" s="1387" t="s">
        <v>2449</v>
      </c>
      <c r="K7" s="123"/>
      <c r="L7" s="1387" t="s">
        <v>2450</v>
      </c>
    </row>
    <row r="8" spans="1:12" x14ac:dyDescent="0.2">
      <c r="A8" s="229" t="s">
        <v>299</v>
      </c>
      <c r="B8" s="229"/>
      <c r="C8" s="229"/>
      <c r="D8" s="229" t="s">
        <v>300</v>
      </c>
      <c r="E8" s="229"/>
      <c r="F8" s="229" t="s">
        <v>301</v>
      </c>
      <c r="G8" s="229" t="s">
        <v>465</v>
      </c>
      <c r="H8" s="229" t="s">
        <v>466</v>
      </c>
      <c r="I8" s="229"/>
      <c r="J8" s="229" t="s">
        <v>2451</v>
      </c>
      <c r="K8" s="229"/>
      <c r="L8" s="229" t="s">
        <v>2452</v>
      </c>
    </row>
    <row r="9" spans="1:12" x14ac:dyDescent="0.2">
      <c r="A9" s="2055" t="s">
        <v>1874</v>
      </c>
      <c r="B9" s="2055"/>
      <c r="C9" s="2055"/>
      <c r="D9" s="206"/>
      <c r="E9" s="206"/>
      <c r="F9" s="206"/>
      <c r="G9" s="206"/>
      <c r="H9" s="206"/>
      <c r="I9" s="206"/>
      <c r="J9" s="206"/>
      <c r="K9" s="206"/>
      <c r="L9" s="206"/>
    </row>
    <row r="10" spans="1:12" s="1755" customFormat="1" x14ac:dyDescent="0.2">
      <c r="A10" s="1773" t="s">
        <v>4665</v>
      </c>
      <c r="B10" s="1797"/>
      <c r="C10" s="1797"/>
      <c r="D10" s="1797"/>
      <c r="E10" s="1769"/>
      <c r="F10" s="1771"/>
      <c r="G10" s="1771"/>
      <c r="H10" s="1771"/>
      <c r="I10" s="1780"/>
      <c r="J10" s="1775"/>
      <c r="K10" s="1780"/>
      <c r="L10" s="1775"/>
    </row>
    <row r="11" spans="1:12" s="1784" customFormat="1" x14ac:dyDescent="0.2">
      <c r="A11" s="1773" t="s">
        <v>4703</v>
      </c>
      <c r="B11" s="1797"/>
      <c r="C11" s="1797"/>
      <c r="D11" s="1797"/>
      <c r="E11" s="1769"/>
      <c r="F11" s="1771"/>
      <c r="G11" s="1771"/>
      <c r="H11" s="1771"/>
      <c r="I11" s="1780"/>
      <c r="J11" s="1775"/>
      <c r="K11" s="1780"/>
      <c r="L11" s="1775"/>
    </row>
    <row r="12" spans="1:12" s="1784" customFormat="1" x14ac:dyDescent="0.2">
      <c r="A12" s="1826" t="s">
        <v>4713</v>
      </c>
      <c r="B12" s="1833"/>
      <c r="C12" s="1833"/>
      <c r="D12" s="1833"/>
      <c r="E12" s="1831"/>
      <c r="F12" s="1827"/>
      <c r="G12" s="1827"/>
      <c r="H12" s="1827"/>
      <c r="I12" s="1829"/>
      <c r="J12" s="1830"/>
      <c r="K12" s="1829"/>
      <c r="L12" s="1830"/>
    </row>
    <row r="13" spans="1:12" x14ac:dyDescent="0.2">
      <c r="A13" s="1536" t="s">
        <v>2676</v>
      </c>
      <c r="B13" s="987"/>
      <c r="C13" s="987"/>
      <c r="D13" s="987"/>
      <c r="E13" s="360"/>
      <c r="F13" s="1013"/>
      <c r="G13" s="1013"/>
      <c r="H13" s="1013"/>
      <c r="I13" s="361"/>
      <c r="J13" s="1014"/>
      <c r="K13" s="361"/>
      <c r="L13" s="1014"/>
    </row>
    <row r="14" spans="1:12" s="1784" customFormat="1" x14ac:dyDescent="0.2">
      <c r="A14" s="1773" t="s">
        <v>4704</v>
      </c>
      <c r="B14" s="1797"/>
      <c r="C14" s="1797"/>
      <c r="D14" s="1797"/>
      <c r="E14" s="1778"/>
      <c r="F14" s="1771"/>
      <c r="G14" s="1771"/>
      <c r="H14" s="1771"/>
      <c r="I14" s="1780"/>
      <c r="J14" s="1775"/>
      <c r="K14" s="1780"/>
      <c r="L14" s="1775"/>
    </row>
    <row r="15" spans="1:12" s="1784" customFormat="1" x14ac:dyDescent="0.2">
      <c r="A15" s="1773" t="s">
        <v>4705</v>
      </c>
      <c r="B15" s="1797"/>
      <c r="C15" s="1797"/>
      <c r="D15" s="1797"/>
      <c r="E15" s="1778"/>
      <c r="F15" s="1771"/>
      <c r="G15" s="1771"/>
      <c r="H15" s="1771"/>
      <c r="I15" s="1780"/>
      <c r="J15" s="1775"/>
      <c r="K15" s="1780"/>
      <c r="L15" s="1775"/>
    </row>
    <row r="16" spans="1:12" x14ac:dyDescent="0.2">
      <c r="A16" s="1421" t="s">
        <v>2459</v>
      </c>
      <c r="B16" s="462"/>
      <c r="C16" s="1013"/>
      <c r="D16" s="1013"/>
      <c r="E16" s="360"/>
      <c r="F16" s="1013"/>
      <c r="G16" s="1013"/>
      <c r="H16" s="1013"/>
      <c r="I16" s="361"/>
      <c r="J16" s="1014"/>
      <c r="K16" s="361"/>
      <c r="L16" s="1014"/>
    </row>
    <row r="17" spans="1:12" x14ac:dyDescent="0.2">
      <c r="A17" s="1421" t="s">
        <v>2460</v>
      </c>
      <c r="B17" s="462"/>
      <c r="C17" s="1013"/>
      <c r="D17" s="1013"/>
      <c r="E17" s="360"/>
      <c r="F17" s="1013"/>
      <c r="G17" s="1013"/>
      <c r="H17" s="1013"/>
      <c r="I17" s="361"/>
      <c r="J17" s="1014"/>
      <c r="K17" s="361"/>
      <c r="L17" s="1014"/>
    </row>
    <row r="18" spans="1:12" x14ac:dyDescent="0.2">
      <c r="A18" s="1421" t="s">
        <v>2677</v>
      </c>
      <c r="B18" s="462"/>
      <c r="C18" s="1013"/>
      <c r="D18" s="1013"/>
      <c r="E18" s="360"/>
      <c r="F18" s="1013"/>
      <c r="G18" s="1013"/>
      <c r="H18" s="1013"/>
      <c r="I18" s="361"/>
      <c r="J18" s="1014"/>
      <c r="K18" s="361"/>
      <c r="L18" s="1014"/>
    </row>
    <row r="19" spans="1:12" x14ac:dyDescent="0.2">
      <c r="A19" s="1494" t="s">
        <v>2466</v>
      </c>
      <c r="B19" s="463"/>
      <c r="C19" s="1014"/>
      <c r="D19" s="1014"/>
      <c r="E19" s="393"/>
      <c r="F19" s="1512"/>
      <c r="G19" s="1512"/>
      <c r="H19" s="1014"/>
      <c r="I19" s="394"/>
      <c r="J19" s="1014"/>
      <c r="K19" s="394"/>
      <c r="L19" s="1014"/>
    </row>
    <row r="20" spans="1:12" x14ac:dyDescent="0.2">
      <c r="A20" s="55"/>
      <c r="B20" s="365"/>
      <c r="C20" s="12"/>
      <c r="D20" s="12"/>
      <c r="E20" s="12"/>
      <c r="F20" s="12"/>
      <c r="G20" s="12"/>
      <c r="H20" s="12"/>
      <c r="I20" s="12"/>
      <c r="J20" s="16"/>
      <c r="K20" s="12"/>
      <c r="L20" s="12" t="s">
        <v>2518</v>
      </c>
    </row>
    <row r="21" spans="1:12" x14ac:dyDescent="0.2">
      <c r="A21" s="88" t="s">
        <v>1875</v>
      </c>
      <c r="B21" s="205"/>
      <c r="C21" s="12"/>
      <c r="D21" s="12"/>
      <c r="E21" s="12"/>
      <c r="F21" s="12"/>
      <c r="G21" s="12"/>
      <c r="H21" s="12"/>
      <c r="I21" s="12"/>
      <c r="J21" s="16"/>
      <c r="K21" s="12"/>
      <c r="L21" s="12"/>
    </row>
    <row r="22" spans="1:12" s="1755" customFormat="1" x14ac:dyDescent="0.2">
      <c r="A22" s="1773" t="s">
        <v>4666</v>
      </c>
      <c r="B22" s="1797"/>
      <c r="C22" s="1797"/>
      <c r="D22" s="1797"/>
      <c r="E22" s="1769"/>
      <c r="F22" s="1771"/>
      <c r="G22" s="1771"/>
      <c r="H22" s="1771"/>
      <c r="I22" s="1780"/>
      <c r="J22" s="1775"/>
      <c r="K22" s="1780"/>
      <c r="L22" s="1775"/>
    </row>
    <row r="23" spans="1:12" s="1784" customFormat="1" x14ac:dyDescent="0.2">
      <c r="A23" s="1773" t="s">
        <v>4703</v>
      </c>
      <c r="B23" s="1797"/>
      <c r="C23" s="1797"/>
      <c r="D23" s="1797"/>
      <c r="E23" s="1769"/>
      <c r="F23" s="1771"/>
      <c r="G23" s="1771"/>
      <c r="H23" s="1771"/>
      <c r="I23" s="1780"/>
      <c r="J23" s="1775"/>
      <c r="K23" s="1780"/>
      <c r="L23" s="1775"/>
    </row>
    <row r="24" spans="1:12" s="1784" customFormat="1" x14ac:dyDescent="0.2">
      <c r="A24" s="1826" t="s">
        <v>4713</v>
      </c>
      <c r="B24" s="1833"/>
      <c r="C24" s="1833"/>
      <c r="D24" s="1833"/>
      <c r="E24" s="1831"/>
      <c r="F24" s="1827"/>
      <c r="G24" s="1827"/>
      <c r="H24" s="1827"/>
      <c r="I24" s="1829"/>
      <c r="J24" s="1830"/>
      <c r="K24" s="1829"/>
      <c r="L24" s="1830"/>
    </row>
    <row r="25" spans="1:12" x14ac:dyDescent="0.2">
      <c r="A25" s="1536" t="s">
        <v>2676</v>
      </c>
      <c r="B25" s="1013"/>
      <c r="C25" s="1013"/>
      <c r="D25" s="1013"/>
      <c r="E25" s="372"/>
      <c r="F25" s="1013"/>
      <c r="G25" s="1013"/>
      <c r="H25" s="1013"/>
      <c r="I25" s="361"/>
      <c r="J25" s="1014"/>
      <c r="K25" s="361"/>
      <c r="L25" s="1014"/>
    </row>
    <row r="26" spans="1:12" s="1784" customFormat="1" x14ac:dyDescent="0.2">
      <c r="A26" s="1773" t="s">
        <v>4704</v>
      </c>
      <c r="B26" s="1797"/>
      <c r="C26" s="1797"/>
      <c r="D26" s="1797"/>
      <c r="E26" s="1778"/>
      <c r="F26" s="1771"/>
      <c r="G26" s="1771"/>
      <c r="H26" s="1771"/>
      <c r="I26" s="1780"/>
      <c r="J26" s="1775"/>
      <c r="K26" s="1780"/>
      <c r="L26" s="1775"/>
    </row>
    <row r="27" spans="1:12" s="1784" customFormat="1" x14ac:dyDescent="0.2">
      <c r="A27" s="1773" t="s">
        <v>4705</v>
      </c>
      <c r="B27" s="1797"/>
      <c r="C27" s="1797"/>
      <c r="D27" s="1797"/>
      <c r="E27" s="1778"/>
      <c r="F27" s="1771"/>
      <c r="G27" s="1771"/>
      <c r="H27" s="1771"/>
      <c r="I27" s="1780"/>
      <c r="J27" s="1775"/>
      <c r="K27" s="1780"/>
      <c r="L27" s="1775"/>
    </row>
    <row r="28" spans="1:12" x14ac:dyDescent="0.2">
      <c r="A28" s="1421" t="s">
        <v>2459</v>
      </c>
      <c r="B28" s="1013"/>
      <c r="C28" s="1013"/>
      <c r="D28" s="1013"/>
      <c r="E28" s="360"/>
      <c r="F28" s="1013"/>
      <c r="G28" s="1013"/>
      <c r="H28" s="1013"/>
      <c r="I28" s="361"/>
      <c r="J28" s="1014"/>
      <c r="K28" s="361"/>
      <c r="L28" s="1014"/>
    </row>
    <row r="29" spans="1:12" x14ac:dyDescent="0.2">
      <c r="A29" s="1421" t="s">
        <v>2460</v>
      </c>
      <c r="B29" s="1013"/>
      <c r="C29" s="1013"/>
      <c r="D29" s="1013"/>
      <c r="E29" s="360"/>
      <c r="F29" s="1013"/>
      <c r="G29" s="1013"/>
      <c r="H29" s="1013"/>
      <c r="I29" s="361"/>
      <c r="J29" s="1014"/>
      <c r="K29" s="361"/>
      <c r="L29" s="1014"/>
    </row>
    <row r="30" spans="1:12" x14ac:dyDescent="0.2">
      <c r="A30" s="1421" t="s">
        <v>2677</v>
      </c>
      <c r="B30" s="1013"/>
      <c r="C30" s="1013"/>
      <c r="D30" s="1013"/>
      <c r="E30" s="360"/>
      <c r="F30" s="1013"/>
      <c r="G30" s="1013"/>
      <c r="H30" s="1013"/>
      <c r="I30" s="361"/>
      <c r="J30" s="1014"/>
      <c r="K30" s="361"/>
      <c r="L30" s="1014"/>
    </row>
    <row r="31" spans="1:12" x14ac:dyDescent="0.2">
      <c r="A31" s="1494" t="s">
        <v>2466</v>
      </c>
      <c r="B31" s="1014"/>
      <c r="C31" s="1014"/>
      <c r="D31" s="1014"/>
      <c r="E31" s="393"/>
      <c r="F31" s="1512"/>
      <c r="G31" s="1512"/>
      <c r="H31" s="1014"/>
      <c r="I31" s="394"/>
      <c r="J31" s="1014"/>
      <c r="K31" s="394"/>
      <c r="L31" s="1014"/>
    </row>
    <row r="32" spans="1:12" x14ac:dyDescent="0.2">
      <c r="A32" s="82"/>
      <c r="B32" s="12"/>
      <c r="C32" s="12"/>
      <c r="D32" s="12"/>
      <c r="E32" s="12"/>
      <c r="F32" s="12"/>
      <c r="G32" s="12"/>
      <c r="H32" s="12"/>
      <c r="I32" s="12"/>
      <c r="J32" s="12"/>
      <c r="K32" s="12"/>
      <c r="L32" s="12"/>
    </row>
    <row r="33" spans="1:12" s="1755" customFormat="1" x14ac:dyDescent="0.2">
      <c r="A33" s="1798" t="s">
        <v>1876</v>
      </c>
      <c r="B33" s="1798"/>
      <c r="C33" s="1802"/>
      <c r="D33" s="1798" t="s">
        <v>4658</v>
      </c>
      <c r="E33" s="1784"/>
      <c r="F33" s="1784"/>
      <c r="G33" s="1784"/>
      <c r="H33" s="1784"/>
      <c r="I33" s="1784"/>
      <c r="J33" s="1784"/>
      <c r="K33" s="1784"/>
      <c r="L33" s="1784"/>
    </row>
    <row r="34" spans="1:12" s="1755" customFormat="1" x14ac:dyDescent="0.2">
      <c r="A34" s="1799" t="s">
        <v>2675</v>
      </c>
      <c r="B34" s="1803"/>
      <c r="C34" s="1803"/>
      <c r="D34" s="1803"/>
      <c r="E34" s="1769"/>
      <c r="F34" s="1771"/>
      <c r="G34" s="1771"/>
      <c r="H34" s="1771"/>
      <c r="I34" s="1780"/>
      <c r="J34" s="1775"/>
      <c r="K34" s="1780"/>
      <c r="L34" s="1775"/>
    </row>
    <row r="35" spans="1:12" s="1755" customFormat="1" x14ac:dyDescent="0.2">
      <c r="A35" s="1799" t="s">
        <v>2676</v>
      </c>
      <c r="B35" s="1803"/>
      <c r="C35" s="1803"/>
      <c r="D35" s="1803"/>
      <c r="E35" s="1769"/>
      <c r="F35" s="1771"/>
      <c r="G35" s="1771"/>
      <c r="H35" s="1771"/>
      <c r="I35" s="1780"/>
      <c r="J35" s="1775"/>
      <c r="K35" s="1780"/>
      <c r="L35" s="1775"/>
    </row>
    <row r="36" spans="1:12" s="1755" customFormat="1" x14ac:dyDescent="0.2">
      <c r="A36" s="1799" t="s">
        <v>2459</v>
      </c>
      <c r="B36" s="1803"/>
      <c r="C36" s="1803"/>
      <c r="D36" s="1803"/>
      <c r="E36" s="1778"/>
      <c r="F36" s="1771"/>
      <c r="G36" s="1771"/>
      <c r="H36" s="1771"/>
      <c r="I36" s="1780"/>
      <c r="J36" s="1775"/>
      <c r="K36" s="1780"/>
      <c r="L36" s="1775"/>
    </row>
    <row r="37" spans="1:12" s="1755" customFormat="1" x14ac:dyDescent="0.2">
      <c r="A37" s="1799" t="s">
        <v>2460</v>
      </c>
      <c r="B37" s="1803"/>
      <c r="C37" s="1803"/>
      <c r="D37" s="1803"/>
      <c r="E37" s="1778"/>
      <c r="F37" s="1771"/>
      <c r="G37" s="1771"/>
      <c r="H37" s="1771"/>
      <c r="I37" s="1780"/>
      <c r="J37" s="1775"/>
      <c r="K37" s="1780"/>
      <c r="L37" s="1775"/>
    </row>
    <row r="38" spans="1:12" s="1755" customFormat="1" x14ac:dyDescent="0.2">
      <c r="A38" s="1799" t="s">
        <v>2677</v>
      </c>
      <c r="B38" s="1803"/>
      <c r="C38" s="1803"/>
      <c r="D38" s="1803"/>
      <c r="E38" s="1778"/>
      <c r="F38" s="1771"/>
      <c r="G38" s="1771"/>
      <c r="H38" s="1771"/>
      <c r="I38" s="1780"/>
      <c r="J38" s="1775"/>
      <c r="K38" s="1780"/>
      <c r="L38" s="1775"/>
    </row>
    <row r="39" spans="1:12" s="1755" customFormat="1" x14ac:dyDescent="0.2">
      <c r="A39" s="1800" t="s">
        <v>4663</v>
      </c>
      <c r="B39" s="1804"/>
      <c r="C39" s="1804"/>
      <c r="D39" s="1804"/>
      <c r="E39" s="1772"/>
      <c r="F39" s="1774"/>
      <c r="G39" s="1774"/>
      <c r="H39" s="1775"/>
      <c r="I39" s="1770"/>
      <c r="J39" s="1775"/>
      <c r="K39" s="1770"/>
      <c r="L39" s="1775"/>
    </row>
    <row r="40" spans="1:12" x14ac:dyDescent="0.2">
      <c r="A40" s="82"/>
      <c r="B40" s="12"/>
      <c r="C40" s="12"/>
      <c r="D40" s="12"/>
      <c r="E40" s="12"/>
      <c r="F40" s="12"/>
      <c r="G40" s="12"/>
      <c r="H40" s="12"/>
      <c r="I40" s="12"/>
      <c r="J40" s="12"/>
      <c r="K40" s="12"/>
      <c r="L40" s="12"/>
    </row>
    <row r="41" spans="1:12" s="1755" customFormat="1" x14ac:dyDescent="0.2">
      <c r="A41" s="1801" t="s">
        <v>1877</v>
      </c>
      <c r="B41" s="1801"/>
      <c r="C41" s="1783" t="s">
        <v>4658</v>
      </c>
      <c r="D41" s="1784"/>
      <c r="E41" s="1784"/>
      <c r="F41" s="1784"/>
      <c r="G41" s="1784"/>
      <c r="H41" s="1784"/>
      <c r="I41" s="1784"/>
      <c r="J41" s="1784"/>
      <c r="K41" s="1784"/>
      <c r="L41" s="1784"/>
    </row>
    <row r="42" spans="1:12" s="1755" customFormat="1" x14ac:dyDescent="0.2">
      <c r="A42" s="1799" t="s">
        <v>2675</v>
      </c>
      <c r="B42" s="1803"/>
      <c r="C42" s="1771"/>
      <c r="D42" s="1771"/>
      <c r="E42" s="1769"/>
      <c r="F42" s="1771"/>
      <c r="G42" s="1771"/>
      <c r="H42" s="1771"/>
      <c r="I42" s="1780"/>
      <c r="J42" s="1775"/>
      <c r="K42" s="1780"/>
      <c r="L42" s="1775"/>
    </row>
    <row r="43" spans="1:12" s="1755" customFormat="1" x14ac:dyDescent="0.2">
      <c r="A43" s="1799" t="s">
        <v>2676</v>
      </c>
      <c r="B43" s="1803"/>
      <c r="C43" s="1771"/>
      <c r="D43" s="1771"/>
      <c r="E43" s="1769"/>
      <c r="F43" s="1771"/>
      <c r="G43" s="1771"/>
      <c r="H43" s="1771"/>
      <c r="I43" s="1780"/>
      <c r="J43" s="1775"/>
      <c r="K43" s="1780"/>
      <c r="L43" s="1775"/>
    </row>
    <row r="44" spans="1:12" s="1755" customFormat="1" x14ac:dyDescent="0.2">
      <c r="A44" s="1799" t="s">
        <v>2459</v>
      </c>
      <c r="B44" s="1803"/>
      <c r="C44" s="1771"/>
      <c r="D44" s="1771"/>
      <c r="E44" s="1778"/>
      <c r="F44" s="1771"/>
      <c r="G44" s="1771"/>
      <c r="H44" s="1771"/>
      <c r="I44" s="1780"/>
      <c r="J44" s="1775"/>
      <c r="K44" s="1780"/>
      <c r="L44" s="1775"/>
    </row>
    <row r="45" spans="1:12" s="1755" customFormat="1" x14ac:dyDescent="0.2">
      <c r="A45" s="1799" t="s">
        <v>2460</v>
      </c>
      <c r="B45" s="1803"/>
      <c r="C45" s="1771"/>
      <c r="D45" s="1771"/>
      <c r="E45" s="1778"/>
      <c r="F45" s="1771"/>
      <c r="G45" s="1771"/>
      <c r="H45" s="1771"/>
      <c r="I45" s="1780"/>
      <c r="J45" s="1775"/>
      <c r="K45" s="1780"/>
      <c r="L45" s="1775"/>
    </row>
    <row r="46" spans="1:12" s="1755" customFormat="1" x14ac:dyDescent="0.2">
      <c r="A46" s="1799" t="s">
        <v>2677</v>
      </c>
      <c r="B46" s="1803"/>
      <c r="C46" s="1771"/>
      <c r="D46" s="1771"/>
      <c r="E46" s="1778"/>
      <c r="F46" s="1771"/>
      <c r="G46" s="1771"/>
      <c r="H46" s="1771"/>
      <c r="I46" s="1780"/>
      <c r="J46" s="1775"/>
      <c r="K46" s="1780"/>
      <c r="L46" s="1775"/>
    </row>
    <row r="47" spans="1:12" s="1755" customFormat="1" x14ac:dyDescent="0.2">
      <c r="A47" s="1800" t="s">
        <v>4663</v>
      </c>
      <c r="B47" s="1804"/>
      <c r="C47" s="1775"/>
      <c r="D47" s="1775"/>
      <c r="E47" s="1772"/>
      <c r="F47" s="1774"/>
      <c r="G47" s="1774"/>
      <c r="H47" s="1775"/>
      <c r="I47" s="1770"/>
      <c r="J47" s="1775"/>
      <c r="K47" s="1770"/>
      <c r="L47" s="1775"/>
    </row>
    <row r="48" spans="1:12" x14ac:dyDescent="0.2">
      <c r="A48" s="82"/>
      <c r="B48" s="12"/>
      <c r="C48" s="12"/>
      <c r="D48" s="12"/>
      <c r="E48" s="12"/>
      <c r="F48" s="12"/>
      <c r="G48" s="12"/>
      <c r="H48" s="12"/>
      <c r="I48" s="12"/>
      <c r="J48" s="12"/>
      <c r="K48" s="12"/>
      <c r="L48" s="12"/>
    </row>
    <row r="49" spans="1:12" x14ac:dyDescent="0.2">
      <c r="A49" s="88" t="s">
        <v>1878</v>
      </c>
      <c r="B49" s="205"/>
      <c r="C49" s="12"/>
      <c r="D49" s="12"/>
      <c r="E49" s="12"/>
      <c r="F49" s="12"/>
      <c r="G49" s="12"/>
      <c r="H49" s="12"/>
      <c r="I49" s="12"/>
      <c r="J49" s="12"/>
      <c r="K49" s="12"/>
      <c r="L49" s="12"/>
    </row>
    <row r="50" spans="1:12" s="1755" customFormat="1" x14ac:dyDescent="0.2">
      <c r="A50" s="1773" t="s">
        <v>4667</v>
      </c>
      <c r="B50" s="1771"/>
      <c r="C50" s="1771"/>
      <c r="D50" s="1771"/>
      <c r="E50" s="1769"/>
      <c r="F50" s="1771"/>
      <c r="G50" s="1771"/>
      <c r="H50" s="1771"/>
      <c r="I50" s="1780"/>
      <c r="J50" s="1775"/>
      <c r="K50" s="1780"/>
      <c r="L50" s="1775"/>
    </row>
    <row r="51" spans="1:12" s="1784" customFormat="1" x14ac:dyDescent="0.2">
      <c r="A51" s="1773" t="s">
        <v>4703</v>
      </c>
      <c r="B51" s="1771"/>
      <c r="C51" s="1771"/>
      <c r="D51" s="1771"/>
      <c r="E51" s="1769"/>
      <c r="F51" s="1771"/>
      <c r="G51" s="1771"/>
      <c r="H51" s="1771"/>
      <c r="I51" s="1780"/>
      <c r="J51" s="1775"/>
      <c r="K51" s="1780"/>
      <c r="L51" s="1775"/>
    </row>
    <row r="52" spans="1:12" s="1784" customFormat="1" x14ac:dyDescent="0.2">
      <c r="A52" s="1826" t="s">
        <v>4713</v>
      </c>
      <c r="B52" s="1833"/>
      <c r="C52" s="1833"/>
      <c r="D52" s="1833"/>
      <c r="E52" s="1831"/>
      <c r="F52" s="1827"/>
      <c r="G52" s="1827"/>
      <c r="H52" s="1827"/>
      <c r="I52" s="1829"/>
      <c r="J52" s="1830"/>
      <c r="K52" s="1829"/>
      <c r="L52" s="1830"/>
    </row>
    <row r="53" spans="1:12" x14ac:dyDescent="0.2">
      <c r="A53" s="1825" t="s">
        <v>2676</v>
      </c>
      <c r="B53" s="1013"/>
      <c r="C53" s="1013"/>
      <c r="D53" s="1013"/>
      <c r="E53" s="372"/>
      <c r="F53" s="1013"/>
      <c r="G53" s="1013"/>
      <c r="H53" s="1013"/>
      <c r="I53" s="361"/>
      <c r="J53" s="1014"/>
      <c r="K53" s="361"/>
      <c r="L53" s="1014"/>
    </row>
    <row r="54" spans="1:12" s="1755" customFormat="1" x14ac:dyDescent="0.2">
      <c r="A54" s="1773" t="s">
        <v>4704</v>
      </c>
      <c r="B54" s="1771"/>
      <c r="C54" s="1771"/>
      <c r="D54" s="1771"/>
      <c r="E54" s="1778"/>
      <c r="F54" s="1771"/>
      <c r="G54" s="1771"/>
      <c r="H54" s="1771"/>
      <c r="I54" s="1780"/>
      <c r="J54" s="1775"/>
      <c r="K54" s="1780"/>
      <c r="L54" s="1775"/>
    </row>
    <row r="55" spans="1:12" s="1755" customFormat="1" x14ac:dyDescent="0.2">
      <c r="A55" s="1773" t="s">
        <v>4705</v>
      </c>
      <c r="B55" s="1771"/>
      <c r="C55" s="1771"/>
      <c r="D55" s="1771"/>
      <c r="E55" s="1778"/>
      <c r="F55" s="1771"/>
      <c r="G55" s="1771"/>
      <c r="H55" s="1771"/>
      <c r="I55" s="1780"/>
      <c r="J55" s="1775"/>
      <c r="K55" s="1780"/>
      <c r="L55" s="1775"/>
    </row>
    <row r="56" spans="1:12" s="12" customFormat="1" x14ac:dyDescent="0.2">
      <c r="A56" s="1421" t="s">
        <v>2459</v>
      </c>
      <c r="B56" s="1013"/>
      <c r="C56" s="1013"/>
      <c r="D56" s="1013"/>
      <c r="E56" s="360"/>
      <c r="F56" s="1013"/>
      <c r="G56" s="1013"/>
      <c r="H56" s="1013"/>
      <c r="I56" s="361"/>
      <c r="J56" s="1014"/>
      <c r="K56" s="361"/>
      <c r="L56" s="1014"/>
    </row>
    <row r="57" spans="1:12" s="12" customFormat="1" x14ac:dyDescent="0.2">
      <c r="A57" s="1421" t="s">
        <v>2460</v>
      </c>
      <c r="B57" s="1013"/>
      <c r="C57" s="1013"/>
      <c r="D57" s="1013"/>
      <c r="E57" s="360"/>
      <c r="F57" s="1013"/>
      <c r="G57" s="1013"/>
      <c r="H57" s="1013"/>
      <c r="I57" s="361"/>
      <c r="J57" s="1014"/>
      <c r="K57" s="361"/>
      <c r="L57" s="1014"/>
    </row>
    <row r="58" spans="1:12" x14ac:dyDescent="0.2">
      <c r="A58" s="1421" t="s">
        <v>2677</v>
      </c>
      <c r="B58" s="1013"/>
      <c r="C58" s="1013"/>
      <c r="D58" s="1013"/>
      <c r="E58" s="360"/>
      <c r="F58" s="1013"/>
      <c r="G58" s="1013"/>
      <c r="H58" s="1013"/>
      <c r="I58" s="361"/>
      <c r="J58" s="1014"/>
      <c r="K58" s="361"/>
      <c r="L58" s="1014"/>
    </row>
    <row r="59" spans="1:12" x14ac:dyDescent="0.2">
      <c r="A59" s="1494" t="s">
        <v>2466</v>
      </c>
      <c r="B59" s="1014"/>
      <c r="C59" s="1014"/>
      <c r="D59" s="1014"/>
      <c r="E59" s="434"/>
      <c r="F59" s="1512"/>
      <c r="G59" s="1512"/>
      <c r="H59" s="1014"/>
      <c r="I59" s="405"/>
      <c r="J59" s="1014"/>
      <c r="K59" s="405"/>
      <c r="L59" s="1014"/>
    </row>
    <row r="60" spans="1:12" x14ac:dyDescent="0.2">
      <c r="A60" s="55"/>
      <c r="B60" s="397"/>
      <c r="C60" s="397"/>
      <c r="D60" s="397"/>
      <c r="E60" s="393"/>
      <c r="F60" s="398"/>
      <c r="G60" s="398"/>
      <c r="H60" s="397"/>
      <c r="I60" s="394"/>
      <c r="J60" s="397"/>
      <c r="K60" s="394"/>
      <c r="L60" s="397"/>
    </row>
    <row r="61" spans="1:12" x14ac:dyDescent="0.2">
      <c r="A61" s="511" t="s">
        <v>811</v>
      </c>
      <c r="B61" s="397"/>
      <c r="C61" s="1014"/>
      <c r="D61" s="1014"/>
      <c r="E61" s="393"/>
      <c r="F61" s="398"/>
      <c r="G61" s="398"/>
      <c r="H61" s="397"/>
      <c r="I61" s="394"/>
      <c r="J61" s="1776"/>
      <c r="K61" s="394"/>
      <c r="L61" s="1014"/>
    </row>
    <row r="62" spans="1:12" x14ac:dyDescent="0.2">
      <c r="A62" s="55"/>
      <c r="B62" s="397"/>
      <c r="C62" s="397"/>
      <c r="D62" s="397"/>
      <c r="E62" s="393"/>
      <c r="F62" s="398"/>
      <c r="G62" s="398"/>
      <c r="H62" s="397"/>
      <c r="I62" s="394"/>
      <c r="J62" s="397"/>
      <c r="K62" s="394"/>
      <c r="L62" s="397"/>
    </row>
    <row r="63" spans="1:12" x14ac:dyDescent="0.2">
      <c r="A63" s="50" t="s">
        <v>2493</v>
      </c>
      <c r="B63" s="36"/>
      <c r="C63" s="36"/>
      <c r="D63" s="12"/>
      <c r="E63" s="12"/>
      <c r="F63" s="12"/>
      <c r="G63" s="12"/>
      <c r="H63" s="399"/>
      <c r="I63" s="12"/>
      <c r="J63" s="12"/>
      <c r="K63" s="12"/>
      <c r="L63" s="12"/>
    </row>
  </sheetData>
  <mergeCells count="5">
    <mergeCell ref="A2:C2"/>
    <mergeCell ref="A3:L3"/>
    <mergeCell ref="B6:D6"/>
    <mergeCell ref="F6:H6"/>
    <mergeCell ref="A9:C9"/>
  </mergeCells>
  <hyperlinks>
    <hyperlink ref="A2:C2" location="'Liste tableaux'!A1" display="Retour à la liste des tableaux" xr:uid="{49AFA7D1-6E0E-4974-9039-E42C4FD5D2D8}"/>
  </hyperlinks>
  <pageMargins left="0.7" right="0.7" top="0.75" bottom="0.75" header="0.3" footer="0.3"/>
  <headerFooter>
    <oddHeader>&amp;R&amp;"Calibri"&amp;10&amp;K000000 Protected B - Internal / Protégé B - Interne&amp;1#_x000D_</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76830-C6E9-4A00-BCAB-44FA47B1296A}">
  <sheetPr codeName="Feuil46">
    <tabColor rgb="FFFFFF00"/>
  </sheetPr>
  <dimension ref="A1:L41"/>
  <sheetViews>
    <sheetView showGridLines="0" workbookViewId="0">
      <selection activeCell="Q24" sqref="Q24"/>
    </sheetView>
  </sheetViews>
  <sheetFormatPr defaultColWidth="9.140625" defaultRowHeight="12.75" x14ac:dyDescent="0.2"/>
  <cols>
    <col min="1" max="1" width="21.570312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0.42578125" style="1" customWidth="1"/>
    <col min="13" max="13" width="2.85546875" style="1" customWidth="1"/>
    <col min="14" max="246" width="9.140625" style="1"/>
    <col min="247" max="249" width="11.140625" style="1" customWidth="1"/>
    <col min="250" max="250" width="1.5703125" style="1" customWidth="1"/>
    <col min="251" max="253" width="12.42578125" style="1" customWidth="1"/>
    <col min="254" max="254" width="1.5703125" style="1" customWidth="1"/>
    <col min="255" max="255" width="11.140625" style="1" customWidth="1"/>
    <col min="256" max="256" width="1.5703125" style="1" customWidth="1"/>
    <col min="257" max="257" width="10.42578125" style="1" customWidth="1"/>
    <col min="258" max="502" width="9.140625" style="1"/>
    <col min="503" max="505" width="11.140625" style="1" customWidth="1"/>
    <col min="506" max="506" width="1.5703125" style="1" customWidth="1"/>
    <col min="507" max="509" width="12.42578125" style="1" customWidth="1"/>
    <col min="510" max="510" width="1.5703125" style="1" customWidth="1"/>
    <col min="511" max="511" width="11.140625" style="1" customWidth="1"/>
    <col min="512" max="512" width="1.5703125" style="1" customWidth="1"/>
    <col min="513" max="513" width="10.42578125" style="1" customWidth="1"/>
    <col min="514" max="758" width="9.140625" style="1"/>
    <col min="759" max="761" width="11.140625" style="1" customWidth="1"/>
    <col min="762" max="762" width="1.5703125" style="1" customWidth="1"/>
    <col min="763" max="765" width="12.42578125" style="1" customWidth="1"/>
    <col min="766" max="766" width="1.5703125" style="1" customWidth="1"/>
    <col min="767" max="767" width="11.140625" style="1" customWidth="1"/>
    <col min="768" max="768" width="1.5703125" style="1" customWidth="1"/>
    <col min="769" max="769" width="10.42578125" style="1" customWidth="1"/>
    <col min="770" max="1014" width="9.140625" style="1"/>
    <col min="1015" max="1017" width="11.140625" style="1" customWidth="1"/>
    <col min="1018" max="1018" width="1.5703125" style="1" customWidth="1"/>
    <col min="1019" max="1021" width="12.42578125" style="1" customWidth="1"/>
    <col min="1022" max="1022" width="1.5703125" style="1" customWidth="1"/>
    <col min="1023" max="1023" width="11.140625" style="1" customWidth="1"/>
    <col min="1024" max="1024" width="1.5703125" style="1" customWidth="1"/>
    <col min="1025" max="1025" width="10.42578125" style="1" customWidth="1"/>
    <col min="1026" max="1270" width="9.140625" style="1"/>
    <col min="1271" max="1273" width="11.140625" style="1" customWidth="1"/>
    <col min="1274" max="1274" width="1.5703125" style="1" customWidth="1"/>
    <col min="1275" max="1277" width="12.42578125" style="1" customWidth="1"/>
    <col min="1278" max="1278" width="1.5703125" style="1" customWidth="1"/>
    <col min="1279" max="1279" width="11.140625" style="1" customWidth="1"/>
    <col min="1280" max="1280" width="1.5703125" style="1" customWidth="1"/>
    <col min="1281" max="1281" width="10.42578125" style="1" customWidth="1"/>
    <col min="1282" max="1526" width="9.140625" style="1"/>
    <col min="1527" max="1529" width="11.140625" style="1" customWidth="1"/>
    <col min="1530" max="1530" width="1.5703125" style="1" customWidth="1"/>
    <col min="1531" max="1533" width="12.42578125" style="1" customWidth="1"/>
    <col min="1534" max="1534" width="1.5703125" style="1" customWidth="1"/>
    <col min="1535" max="1535" width="11.140625" style="1" customWidth="1"/>
    <col min="1536" max="1536" width="1.5703125" style="1" customWidth="1"/>
    <col min="1537" max="1537" width="10.42578125" style="1" customWidth="1"/>
    <col min="1538" max="1782" width="9.140625" style="1"/>
    <col min="1783" max="1785" width="11.140625" style="1" customWidth="1"/>
    <col min="1786" max="1786" width="1.5703125" style="1" customWidth="1"/>
    <col min="1787" max="1789" width="12.42578125" style="1" customWidth="1"/>
    <col min="1790" max="1790" width="1.5703125" style="1" customWidth="1"/>
    <col min="1791" max="1791" width="11.140625" style="1" customWidth="1"/>
    <col min="1792" max="1792" width="1.5703125" style="1" customWidth="1"/>
    <col min="1793" max="1793" width="10.42578125" style="1" customWidth="1"/>
    <col min="1794" max="2038" width="9.140625" style="1"/>
    <col min="2039" max="2041" width="11.140625" style="1" customWidth="1"/>
    <col min="2042" max="2042" width="1.5703125" style="1" customWidth="1"/>
    <col min="2043" max="2045" width="12.42578125" style="1" customWidth="1"/>
    <col min="2046" max="2046" width="1.5703125" style="1" customWidth="1"/>
    <col min="2047" max="2047" width="11.140625" style="1" customWidth="1"/>
    <col min="2048" max="2048" width="1.5703125" style="1" customWidth="1"/>
    <col min="2049" max="2049" width="10.42578125" style="1" customWidth="1"/>
    <col min="2050" max="2294" width="9.140625" style="1"/>
    <col min="2295" max="2297" width="11.140625" style="1" customWidth="1"/>
    <col min="2298" max="2298" width="1.5703125" style="1" customWidth="1"/>
    <col min="2299" max="2301" width="12.42578125" style="1" customWidth="1"/>
    <col min="2302" max="2302" width="1.5703125" style="1" customWidth="1"/>
    <col min="2303" max="2303" width="11.140625" style="1" customWidth="1"/>
    <col min="2304" max="2304" width="1.5703125" style="1" customWidth="1"/>
    <col min="2305" max="2305" width="10.42578125" style="1" customWidth="1"/>
    <col min="2306" max="2550" width="9.140625" style="1"/>
    <col min="2551" max="2553" width="11.140625" style="1" customWidth="1"/>
    <col min="2554" max="2554" width="1.5703125" style="1" customWidth="1"/>
    <col min="2555" max="2557" width="12.42578125" style="1" customWidth="1"/>
    <col min="2558" max="2558" width="1.5703125" style="1" customWidth="1"/>
    <col min="2559" max="2559" width="11.140625" style="1" customWidth="1"/>
    <col min="2560" max="2560" width="1.5703125" style="1" customWidth="1"/>
    <col min="2561" max="2561" width="10.42578125" style="1" customWidth="1"/>
    <col min="2562" max="2806" width="9.140625" style="1"/>
    <col min="2807" max="2809" width="11.140625" style="1" customWidth="1"/>
    <col min="2810" max="2810" width="1.5703125" style="1" customWidth="1"/>
    <col min="2811" max="2813" width="12.42578125" style="1" customWidth="1"/>
    <col min="2814" max="2814" width="1.5703125" style="1" customWidth="1"/>
    <col min="2815" max="2815" width="11.140625" style="1" customWidth="1"/>
    <col min="2816" max="2816" width="1.5703125" style="1" customWidth="1"/>
    <col min="2817" max="2817" width="10.42578125" style="1" customWidth="1"/>
    <col min="2818" max="3062" width="9.140625" style="1"/>
    <col min="3063" max="3065" width="11.140625" style="1" customWidth="1"/>
    <col min="3066" max="3066" width="1.5703125" style="1" customWidth="1"/>
    <col min="3067" max="3069" width="12.42578125" style="1" customWidth="1"/>
    <col min="3070" max="3070" width="1.5703125" style="1" customWidth="1"/>
    <col min="3071" max="3071" width="11.140625" style="1" customWidth="1"/>
    <col min="3072" max="3072" width="1.5703125" style="1" customWidth="1"/>
    <col min="3073" max="3073" width="10.42578125" style="1" customWidth="1"/>
    <col min="3074" max="3318" width="9.140625" style="1"/>
    <col min="3319" max="3321" width="11.140625" style="1" customWidth="1"/>
    <col min="3322" max="3322" width="1.5703125" style="1" customWidth="1"/>
    <col min="3323" max="3325" width="12.42578125" style="1" customWidth="1"/>
    <col min="3326" max="3326" width="1.5703125" style="1" customWidth="1"/>
    <col min="3327" max="3327" width="11.140625" style="1" customWidth="1"/>
    <col min="3328" max="3328" width="1.5703125" style="1" customWidth="1"/>
    <col min="3329" max="3329" width="10.42578125" style="1" customWidth="1"/>
    <col min="3330" max="3574" width="9.140625" style="1"/>
    <col min="3575" max="3577" width="11.140625" style="1" customWidth="1"/>
    <col min="3578" max="3578" width="1.5703125" style="1" customWidth="1"/>
    <col min="3579" max="3581" width="12.42578125" style="1" customWidth="1"/>
    <col min="3582" max="3582" width="1.5703125" style="1" customWidth="1"/>
    <col min="3583" max="3583" width="11.140625" style="1" customWidth="1"/>
    <col min="3584" max="3584" width="1.5703125" style="1" customWidth="1"/>
    <col min="3585" max="3585" width="10.42578125" style="1" customWidth="1"/>
    <col min="3586" max="3830" width="9.140625" style="1"/>
    <col min="3831" max="3833" width="11.140625" style="1" customWidth="1"/>
    <col min="3834" max="3834" width="1.5703125" style="1" customWidth="1"/>
    <col min="3835" max="3837" width="12.42578125" style="1" customWidth="1"/>
    <col min="3838" max="3838" width="1.5703125" style="1" customWidth="1"/>
    <col min="3839" max="3839" width="11.140625" style="1" customWidth="1"/>
    <col min="3840" max="3840" width="1.5703125" style="1" customWidth="1"/>
    <col min="3841" max="3841" width="10.42578125" style="1" customWidth="1"/>
    <col min="3842" max="4086" width="9.140625" style="1"/>
    <col min="4087" max="4089" width="11.140625" style="1" customWidth="1"/>
    <col min="4090" max="4090" width="1.5703125" style="1" customWidth="1"/>
    <col min="4091" max="4093" width="12.42578125" style="1" customWidth="1"/>
    <col min="4094" max="4094" width="1.5703125" style="1" customWidth="1"/>
    <col min="4095" max="4095" width="11.140625" style="1" customWidth="1"/>
    <col min="4096" max="4096" width="1.5703125" style="1" customWidth="1"/>
    <col min="4097" max="4097" width="10.42578125" style="1" customWidth="1"/>
    <col min="4098" max="4342" width="9.140625" style="1"/>
    <col min="4343" max="4345" width="11.140625" style="1" customWidth="1"/>
    <col min="4346" max="4346" width="1.5703125" style="1" customWidth="1"/>
    <col min="4347" max="4349" width="12.42578125" style="1" customWidth="1"/>
    <col min="4350" max="4350" width="1.5703125" style="1" customWidth="1"/>
    <col min="4351" max="4351" width="11.140625" style="1" customWidth="1"/>
    <col min="4352" max="4352" width="1.5703125" style="1" customWidth="1"/>
    <col min="4353" max="4353" width="10.42578125" style="1" customWidth="1"/>
    <col min="4354" max="4598" width="9.140625" style="1"/>
    <col min="4599" max="4601" width="11.140625" style="1" customWidth="1"/>
    <col min="4602" max="4602" width="1.5703125" style="1" customWidth="1"/>
    <col min="4603" max="4605" width="12.42578125" style="1" customWidth="1"/>
    <col min="4606" max="4606" width="1.5703125" style="1" customWidth="1"/>
    <col min="4607" max="4607" width="11.140625" style="1" customWidth="1"/>
    <col min="4608" max="4608" width="1.5703125" style="1" customWidth="1"/>
    <col min="4609" max="4609" width="10.42578125" style="1" customWidth="1"/>
    <col min="4610" max="4854" width="9.140625" style="1"/>
    <col min="4855" max="4857" width="11.140625" style="1" customWidth="1"/>
    <col min="4858" max="4858" width="1.5703125" style="1" customWidth="1"/>
    <col min="4859" max="4861" width="12.42578125" style="1" customWidth="1"/>
    <col min="4862" max="4862" width="1.5703125" style="1" customWidth="1"/>
    <col min="4863" max="4863" width="11.140625" style="1" customWidth="1"/>
    <col min="4864" max="4864" width="1.5703125" style="1" customWidth="1"/>
    <col min="4865" max="4865" width="10.42578125" style="1" customWidth="1"/>
    <col min="4866" max="5110" width="9.140625" style="1"/>
    <col min="5111" max="5113" width="11.140625" style="1" customWidth="1"/>
    <col min="5114" max="5114" width="1.5703125" style="1" customWidth="1"/>
    <col min="5115" max="5117" width="12.42578125" style="1" customWidth="1"/>
    <col min="5118" max="5118" width="1.5703125" style="1" customWidth="1"/>
    <col min="5119" max="5119" width="11.140625" style="1" customWidth="1"/>
    <col min="5120" max="5120" width="1.5703125" style="1" customWidth="1"/>
    <col min="5121" max="5121" width="10.42578125" style="1" customWidth="1"/>
    <col min="5122" max="5366" width="9.140625" style="1"/>
    <col min="5367" max="5369" width="11.140625" style="1" customWidth="1"/>
    <col min="5370" max="5370" width="1.5703125" style="1" customWidth="1"/>
    <col min="5371" max="5373" width="12.42578125" style="1" customWidth="1"/>
    <col min="5374" max="5374" width="1.5703125" style="1" customWidth="1"/>
    <col min="5375" max="5375" width="11.140625" style="1" customWidth="1"/>
    <col min="5376" max="5376" width="1.5703125" style="1" customWidth="1"/>
    <col min="5377" max="5377" width="10.42578125" style="1" customWidth="1"/>
    <col min="5378" max="5622" width="9.140625" style="1"/>
    <col min="5623" max="5625" width="11.140625" style="1" customWidth="1"/>
    <col min="5626" max="5626" width="1.5703125" style="1" customWidth="1"/>
    <col min="5627" max="5629" width="12.42578125" style="1" customWidth="1"/>
    <col min="5630" max="5630" width="1.5703125" style="1" customWidth="1"/>
    <col min="5631" max="5631" width="11.140625" style="1" customWidth="1"/>
    <col min="5632" max="5632" width="1.5703125" style="1" customWidth="1"/>
    <col min="5633" max="5633" width="10.42578125" style="1" customWidth="1"/>
    <col min="5634" max="5878" width="9.140625" style="1"/>
    <col min="5879" max="5881" width="11.140625" style="1" customWidth="1"/>
    <col min="5882" max="5882" width="1.5703125" style="1" customWidth="1"/>
    <col min="5883" max="5885" width="12.42578125" style="1" customWidth="1"/>
    <col min="5886" max="5886" width="1.5703125" style="1" customWidth="1"/>
    <col min="5887" max="5887" width="11.140625" style="1" customWidth="1"/>
    <col min="5888" max="5888" width="1.5703125" style="1" customWidth="1"/>
    <col min="5889" max="5889" width="10.42578125" style="1" customWidth="1"/>
    <col min="5890" max="6134" width="9.140625" style="1"/>
    <col min="6135" max="6137" width="11.140625" style="1" customWidth="1"/>
    <col min="6138" max="6138" width="1.5703125" style="1" customWidth="1"/>
    <col min="6139" max="6141" width="12.42578125" style="1" customWidth="1"/>
    <col min="6142" max="6142" width="1.5703125" style="1" customWidth="1"/>
    <col min="6143" max="6143" width="11.140625" style="1" customWidth="1"/>
    <col min="6144" max="6144" width="1.5703125" style="1" customWidth="1"/>
    <col min="6145" max="6145" width="10.42578125" style="1" customWidth="1"/>
    <col min="6146" max="6390" width="9.140625" style="1"/>
    <col min="6391" max="6393" width="11.140625" style="1" customWidth="1"/>
    <col min="6394" max="6394" width="1.5703125" style="1" customWidth="1"/>
    <col min="6395" max="6397" width="12.42578125" style="1" customWidth="1"/>
    <col min="6398" max="6398" width="1.5703125" style="1" customWidth="1"/>
    <col min="6399" max="6399" width="11.140625" style="1" customWidth="1"/>
    <col min="6400" max="6400" width="1.5703125" style="1" customWidth="1"/>
    <col min="6401" max="6401" width="10.42578125" style="1" customWidth="1"/>
    <col min="6402" max="6646" width="9.140625" style="1"/>
    <col min="6647" max="6649" width="11.140625" style="1" customWidth="1"/>
    <col min="6650" max="6650" width="1.5703125" style="1" customWidth="1"/>
    <col min="6651" max="6653" width="12.42578125" style="1" customWidth="1"/>
    <col min="6654" max="6654" width="1.5703125" style="1" customWidth="1"/>
    <col min="6655" max="6655" width="11.140625" style="1" customWidth="1"/>
    <col min="6656" max="6656" width="1.5703125" style="1" customWidth="1"/>
    <col min="6657" max="6657" width="10.42578125" style="1" customWidth="1"/>
    <col min="6658" max="6902" width="9.140625" style="1"/>
    <col min="6903" max="6905" width="11.140625" style="1" customWidth="1"/>
    <col min="6906" max="6906" width="1.5703125" style="1" customWidth="1"/>
    <col min="6907" max="6909" width="12.42578125" style="1" customWidth="1"/>
    <col min="6910" max="6910" width="1.5703125" style="1" customWidth="1"/>
    <col min="6911" max="6911" width="11.140625" style="1" customWidth="1"/>
    <col min="6912" max="6912" width="1.5703125" style="1" customWidth="1"/>
    <col min="6913" max="6913" width="10.42578125" style="1" customWidth="1"/>
    <col min="6914" max="7158" width="9.140625" style="1"/>
    <col min="7159" max="7161" width="11.140625" style="1" customWidth="1"/>
    <col min="7162" max="7162" width="1.5703125" style="1" customWidth="1"/>
    <col min="7163" max="7165" width="12.42578125" style="1" customWidth="1"/>
    <col min="7166" max="7166" width="1.5703125" style="1" customWidth="1"/>
    <col min="7167" max="7167" width="11.140625" style="1" customWidth="1"/>
    <col min="7168" max="7168" width="1.5703125" style="1" customWidth="1"/>
    <col min="7169" max="7169" width="10.42578125" style="1" customWidth="1"/>
    <col min="7170" max="7414" width="9.140625" style="1"/>
    <col min="7415" max="7417" width="11.140625" style="1" customWidth="1"/>
    <col min="7418" max="7418" width="1.5703125" style="1" customWidth="1"/>
    <col min="7419" max="7421" width="12.42578125" style="1" customWidth="1"/>
    <col min="7422" max="7422" width="1.5703125" style="1" customWidth="1"/>
    <col min="7423" max="7423" width="11.140625" style="1" customWidth="1"/>
    <col min="7424" max="7424" width="1.5703125" style="1" customWidth="1"/>
    <col min="7425" max="7425" width="10.42578125" style="1" customWidth="1"/>
    <col min="7426" max="7670" width="9.140625" style="1"/>
    <col min="7671" max="7673" width="11.140625" style="1" customWidth="1"/>
    <col min="7674" max="7674" width="1.5703125" style="1" customWidth="1"/>
    <col min="7675" max="7677" width="12.42578125" style="1" customWidth="1"/>
    <col min="7678" max="7678" width="1.5703125" style="1" customWidth="1"/>
    <col min="7679" max="7679" width="11.140625" style="1" customWidth="1"/>
    <col min="7680" max="7680" width="1.5703125" style="1" customWidth="1"/>
    <col min="7681" max="7681" width="10.42578125" style="1" customWidth="1"/>
    <col min="7682" max="7926" width="9.140625" style="1"/>
    <col min="7927" max="7929" width="11.140625" style="1" customWidth="1"/>
    <col min="7930" max="7930" width="1.5703125" style="1" customWidth="1"/>
    <col min="7931" max="7933" width="12.42578125" style="1" customWidth="1"/>
    <col min="7934" max="7934" width="1.5703125" style="1" customWidth="1"/>
    <col min="7935" max="7935" width="11.140625" style="1" customWidth="1"/>
    <col min="7936" max="7936" width="1.5703125" style="1" customWidth="1"/>
    <col min="7937" max="7937" width="10.42578125" style="1" customWidth="1"/>
    <col min="7938" max="8182" width="9.140625" style="1"/>
    <col min="8183" max="8185" width="11.140625" style="1" customWidth="1"/>
    <col min="8186" max="8186" width="1.5703125" style="1" customWidth="1"/>
    <col min="8187" max="8189" width="12.42578125" style="1" customWidth="1"/>
    <col min="8190" max="8190" width="1.5703125" style="1" customWidth="1"/>
    <col min="8191" max="8191" width="11.140625" style="1" customWidth="1"/>
    <col min="8192" max="8192" width="1.5703125" style="1" customWidth="1"/>
    <col min="8193" max="8193" width="10.42578125" style="1" customWidth="1"/>
    <col min="8194" max="8438" width="9.140625" style="1"/>
    <col min="8439" max="8441" width="11.140625" style="1" customWidth="1"/>
    <col min="8442" max="8442" width="1.5703125" style="1" customWidth="1"/>
    <col min="8443" max="8445" width="12.42578125" style="1" customWidth="1"/>
    <col min="8446" max="8446" width="1.5703125" style="1" customWidth="1"/>
    <col min="8447" max="8447" width="11.140625" style="1" customWidth="1"/>
    <col min="8448" max="8448" width="1.5703125" style="1" customWidth="1"/>
    <col min="8449" max="8449" width="10.42578125" style="1" customWidth="1"/>
    <col min="8450" max="8694" width="9.140625" style="1"/>
    <col min="8695" max="8697" width="11.140625" style="1" customWidth="1"/>
    <col min="8698" max="8698" width="1.5703125" style="1" customWidth="1"/>
    <col min="8699" max="8701" width="12.42578125" style="1" customWidth="1"/>
    <col min="8702" max="8702" width="1.5703125" style="1" customWidth="1"/>
    <col min="8703" max="8703" width="11.140625" style="1" customWidth="1"/>
    <col min="8704" max="8704" width="1.5703125" style="1" customWidth="1"/>
    <col min="8705" max="8705" width="10.42578125" style="1" customWidth="1"/>
    <col min="8706" max="8950" width="9.140625" style="1"/>
    <col min="8951" max="8953" width="11.140625" style="1" customWidth="1"/>
    <col min="8954" max="8954" width="1.5703125" style="1" customWidth="1"/>
    <col min="8955" max="8957" width="12.42578125" style="1" customWidth="1"/>
    <col min="8958" max="8958" width="1.5703125" style="1" customWidth="1"/>
    <col min="8959" max="8959" width="11.140625" style="1" customWidth="1"/>
    <col min="8960" max="8960" width="1.5703125" style="1" customWidth="1"/>
    <col min="8961" max="8961" width="10.42578125" style="1" customWidth="1"/>
    <col min="8962" max="9206" width="9.140625" style="1"/>
    <col min="9207" max="9209" width="11.140625" style="1" customWidth="1"/>
    <col min="9210" max="9210" width="1.5703125" style="1" customWidth="1"/>
    <col min="9211" max="9213" width="12.42578125" style="1" customWidth="1"/>
    <col min="9214" max="9214" width="1.5703125" style="1" customWidth="1"/>
    <col min="9215" max="9215" width="11.140625" style="1" customWidth="1"/>
    <col min="9216" max="9216" width="1.5703125" style="1" customWidth="1"/>
    <col min="9217" max="9217" width="10.42578125" style="1" customWidth="1"/>
    <col min="9218" max="9462" width="9.140625" style="1"/>
    <col min="9463" max="9465" width="11.140625" style="1" customWidth="1"/>
    <col min="9466" max="9466" width="1.5703125" style="1" customWidth="1"/>
    <col min="9467" max="9469" width="12.42578125" style="1" customWidth="1"/>
    <col min="9470" max="9470" width="1.5703125" style="1" customWidth="1"/>
    <col min="9471" max="9471" width="11.140625" style="1" customWidth="1"/>
    <col min="9472" max="9472" width="1.5703125" style="1" customWidth="1"/>
    <col min="9473" max="9473" width="10.42578125" style="1" customWidth="1"/>
    <col min="9474" max="9718" width="9.140625" style="1"/>
    <col min="9719" max="9721" width="11.140625" style="1" customWidth="1"/>
    <col min="9722" max="9722" width="1.5703125" style="1" customWidth="1"/>
    <col min="9723" max="9725" width="12.42578125" style="1" customWidth="1"/>
    <col min="9726" max="9726" width="1.5703125" style="1" customWidth="1"/>
    <col min="9727" max="9727" width="11.140625" style="1" customWidth="1"/>
    <col min="9728" max="9728" width="1.5703125" style="1" customWidth="1"/>
    <col min="9729" max="9729" width="10.42578125" style="1" customWidth="1"/>
    <col min="9730" max="9974" width="9.140625" style="1"/>
    <col min="9975" max="9977" width="11.140625" style="1" customWidth="1"/>
    <col min="9978" max="9978" width="1.5703125" style="1" customWidth="1"/>
    <col min="9979" max="9981" width="12.42578125" style="1" customWidth="1"/>
    <col min="9982" max="9982" width="1.5703125" style="1" customWidth="1"/>
    <col min="9983" max="9983" width="11.140625" style="1" customWidth="1"/>
    <col min="9984" max="9984" width="1.5703125" style="1" customWidth="1"/>
    <col min="9985" max="9985" width="10.42578125" style="1" customWidth="1"/>
    <col min="9986" max="10230" width="9.140625" style="1"/>
    <col min="10231" max="10233" width="11.140625" style="1" customWidth="1"/>
    <col min="10234" max="10234" width="1.5703125" style="1" customWidth="1"/>
    <col min="10235" max="10237" width="12.42578125" style="1" customWidth="1"/>
    <col min="10238" max="10238" width="1.5703125" style="1" customWidth="1"/>
    <col min="10239" max="10239" width="11.140625" style="1" customWidth="1"/>
    <col min="10240" max="10240" width="1.5703125" style="1" customWidth="1"/>
    <col min="10241" max="10241" width="10.42578125" style="1" customWidth="1"/>
    <col min="10242" max="10486" width="9.140625" style="1"/>
    <col min="10487" max="10489" width="11.140625" style="1" customWidth="1"/>
    <col min="10490" max="10490" width="1.5703125" style="1" customWidth="1"/>
    <col min="10491" max="10493" width="12.42578125" style="1" customWidth="1"/>
    <col min="10494" max="10494" width="1.5703125" style="1" customWidth="1"/>
    <col min="10495" max="10495" width="11.140625" style="1" customWidth="1"/>
    <col min="10496" max="10496" width="1.5703125" style="1" customWidth="1"/>
    <col min="10497" max="10497" width="10.42578125" style="1" customWidth="1"/>
    <col min="10498" max="10742" width="9.140625" style="1"/>
    <col min="10743" max="10745" width="11.140625" style="1" customWidth="1"/>
    <col min="10746" max="10746" width="1.5703125" style="1" customWidth="1"/>
    <col min="10747" max="10749" width="12.42578125" style="1" customWidth="1"/>
    <col min="10750" max="10750" width="1.5703125" style="1" customWidth="1"/>
    <col min="10751" max="10751" width="11.140625" style="1" customWidth="1"/>
    <col min="10752" max="10752" width="1.5703125" style="1" customWidth="1"/>
    <col min="10753" max="10753" width="10.42578125" style="1" customWidth="1"/>
    <col min="10754" max="10998" width="9.140625" style="1"/>
    <col min="10999" max="11001" width="11.140625" style="1" customWidth="1"/>
    <col min="11002" max="11002" width="1.5703125" style="1" customWidth="1"/>
    <col min="11003" max="11005" width="12.42578125" style="1" customWidth="1"/>
    <col min="11006" max="11006" width="1.5703125" style="1" customWidth="1"/>
    <col min="11007" max="11007" width="11.140625" style="1" customWidth="1"/>
    <col min="11008" max="11008" width="1.5703125" style="1" customWidth="1"/>
    <col min="11009" max="11009" width="10.42578125" style="1" customWidth="1"/>
    <col min="11010" max="11254" width="9.140625" style="1"/>
    <col min="11255" max="11257" width="11.140625" style="1" customWidth="1"/>
    <col min="11258" max="11258" width="1.5703125" style="1" customWidth="1"/>
    <col min="11259" max="11261" width="12.42578125" style="1" customWidth="1"/>
    <col min="11262" max="11262" width="1.5703125" style="1" customWidth="1"/>
    <col min="11263" max="11263" width="11.140625" style="1" customWidth="1"/>
    <col min="11264" max="11264" width="1.5703125" style="1" customWidth="1"/>
    <col min="11265" max="11265" width="10.42578125" style="1" customWidth="1"/>
    <col min="11266" max="11510" width="9.140625" style="1"/>
    <col min="11511" max="11513" width="11.140625" style="1" customWidth="1"/>
    <col min="11514" max="11514" width="1.5703125" style="1" customWidth="1"/>
    <col min="11515" max="11517" width="12.42578125" style="1" customWidth="1"/>
    <col min="11518" max="11518" width="1.5703125" style="1" customWidth="1"/>
    <col min="11519" max="11519" width="11.140625" style="1" customWidth="1"/>
    <col min="11520" max="11520" width="1.5703125" style="1" customWidth="1"/>
    <col min="11521" max="11521" width="10.42578125" style="1" customWidth="1"/>
    <col min="11522" max="11766" width="9.140625" style="1"/>
    <col min="11767" max="11769" width="11.140625" style="1" customWidth="1"/>
    <col min="11770" max="11770" width="1.5703125" style="1" customWidth="1"/>
    <col min="11771" max="11773" width="12.42578125" style="1" customWidth="1"/>
    <col min="11774" max="11774" width="1.5703125" style="1" customWidth="1"/>
    <col min="11775" max="11775" width="11.140625" style="1" customWidth="1"/>
    <col min="11776" max="11776" width="1.5703125" style="1" customWidth="1"/>
    <col min="11777" max="11777" width="10.42578125" style="1" customWidth="1"/>
    <col min="11778" max="12022" width="9.140625" style="1"/>
    <col min="12023" max="12025" width="11.140625" style="1" customWidth="1"/>
    <col min="12026" max="12026" width="1.5703125" style="1" customWidth="1"/>
    <col min="12027" max="12029" width="12.42578125" style="1" customWidth="1"/>
    <col min="12030" max="12030" width="1.5703125" style="1" customWidth="1"/>
    <col min="12031" max="12031" width="11.140625" style="1" customWidth="1"/>
    <col min="12032" max="12032" width="1.5703125" style="1" customWidth="1"/>
    <col min="12033" max="12033" width="10.42578125" style="1" customWidth="1"/>
    <col min="12034" max="12278" width="9.140625" style="1"/>
    <col min="12279" max="12281" width="11.140625" style="1" customWidth="1"/>
    <col min="12282" max="12282" width="1.5703125" style="1" customWidth="1"/>
    <col min="12283" max="12285" width="12.42578125" style="1" customWidth="1"/>
    <col min="12286" max="12286" width="1.5703125" style="1" customWidth="1"/>
    <col min="12287" max="12287" width="11.140625" style="1" customWidth="1"/>
    <col min="12288" max="12288" width="1.5703125" style="1" customWidth="1"/>
    <col min="12289" max="12289" width="10.42578125" style="1" customWidth="1"/>
    <col min="12290" max="12534" width="9.140625" style="1"/>
    <col min="12535" max="12537" width="11.140625" style="1" customWidth="1"/>
    <col min="12538" max="12538" width="1.5703125" style="1" customWidth="1"/>
    <col min="12539" max="12541" width="12.42578125" style="1" customWidth="1"/>
    <col min="12542" max="12542" width="1.5703125" style="1" customWidth="1"/>
    <col min="12543" max="12543" width="11.140625" style="1" customWidth="1"/>
    <col min="12544" max="12544" width="1.5703125" style="1" customWidth="1"/>
    <col min="12545" max="12545" width="10.42578125" style="1" customWidth="1"/>
    <col min="12546" max="12790" width="9.140625" style="1"/>
    <col min="12791" max="12793" width="11.140625" style="1" customWidth="1"/>
    <col min="12794" max="12794" width="1.5703125" style="1" customWidth="1"/>
    <col min="12795" max="12797" width="12.42578125" style="1" customWidth="1"/>
    <col min="12798" max="12798" width="1.5703125" style="1" customWidth="1"/>
    <col min="12799" max="12799" width="11.140625" style="1" customWidth="1"/>
    <col min="12800" max="12800" width="1.5703125" style="1" customWidth="1"/>
    <col min="12801" max="12801" width="10.42578125" style="1" customWidth="1"/>
    <col min="12802" max="13046" width="9.140625" style="1"/>
    <col min="13047" max="13049" width="11.140625" style="1" customWidth="1"/>
    <col min="13050" max="13050" width="1.5703125" style="1" customWidth="1"/>
    <col min="13051" max="13053" width="12.42578125" style="1" customWidth="1"/>
    <col min="13054" max="13054" width="1.5703125" style="1" customWidth="1"/>
    <col min="13055" max="13055" width="11.140625" style="1" customWidth="1"/>
    <col min="13056" max="13056" width="1.5703125" style="1" customWidth="1"/>
    <col min="13057" max="13057" width="10.42578125" style="1" customWidth="1"/>
    <col min="13058" max="13302" width="9.140625" style="1"/>
    <col min="13303" max="13305" width="11.140625" style="1" customWidth="1"/>
    <col min="13306" max="13306" width="1.5703125" style="1" customWidth="1"/>
    <col min="13307" max="13309" width="12.42578125" style="1" customWidth="1"/>
    <col min="13310" max="13310" width="1.5703125" style="1" customWidth="1"/>
    <col min="13311" max="13311" width="11.140625" style="1" customWidth="1"/>
    <col min="13312" max="13312" width="1.5703125" style="1" customWidth="1"/>
    <col min="13313" max="13313" width="10.42578125" style="1" customWidth="1"/>
    <col min="13314" max="13558" width="9.140625" style="1"/>
    <col min="13559" max="13561" width="11.140625" style="1" customWidth="1"/>
    <col min="13562" max="13562" width="1.5703125" style="1" customWidth="1"/>
    <col min="13563" max="13565" width="12.42578125" style="1" customWidth="1"/>
    <col min="13566" max="13566" width="1.5703125" style="1" customWidth="1"/>
    <col min="13567" max="13567" width="11.140625" style="1" customWidth="1"/>
    <col min="13568" max="13568" width="1.5703125" style="1" customWidth="1"/>
    <col min="13569" max="13569" width="10.42578125" style="1" customWidth="1"/>
    <col min="13570" max="13814" width="9.140625" style="1"/>
    <col min="13815" max="13817" width="11.140625" style="1" customWidth="1"/>
    <col min="13818" max="13818" width="1.5703125" style="1" customWidth="1"/>
    <col min="13819" max="13821" width="12.42578125" style="1" customWidth="1"/>
    <col min="13822" max="13822" width="1.5703125" style="1" customWidth="1"/>
    <col min="13823" max="13823" width="11.140625" style="1" customWidth="1"/>
    <col min="13824" max="13824" width="1.5703125" style="1" customWidth="1"/>
    <col min="13825" max="13825" width="10.42578125" style="1" customWidth="1"/>
    <col min="13826" max="14070" width="9.140625" style="1"/>
    <col min="14071" max="14073" width="11.140625" style="1" customWidth="1"/>
    <col min="14074" max="14074" width="1.5703125" style="1" customWidth="1"/>
    <col min="14075" max="14077" width="12.42578125" style="1" customWidth="1"/>
    <col min="14078" max="14078" width="1.5703125" style="1" customWidth="1"/>
    <col min="14079" max="14079" width="11.140625" style="1" customWidth="1"/>
    <col min="14080" max="14080" width="1.5703125" style="1" customWidth="1"/>
    <col min="14081" max="14081" width="10.42578125" style="1" customWidth="1"/>
    <col min="14082" max="14326" width="9.140625" style="1"/>
    <col min="14327" max="14329" width="11.140625" style="1" customWidth="1"/>
    <col min="14330" max="14330" width="1.5703125" style="1" customWidth="1"/>
    <col min="14331" max="14333" width="12.42578125" style="1" customWidth="1"/>
    <col min="14334" max="14334" width="1.5703125" style="1" customWidth="1"/>
    <col min="14335" max="14335" width="11.140625" style="1" customWidth="1"/>
    <col min="14336" max="14336" width="1.5703125" style="1" customWidth="1"/>
    <col min="14337" max="14337" width="10.42578125" style="1" customWidth="1"/>
    <col min="14338" max="14582" width="9.140625" style="1"/>
    <col min="14583" max="14585" width="11.140625" style="1" customWidth="1"/>
    <col min="14586" max="14586" width="1.5703125" style="1" customWidth="1"/>
    <col min="14587" max="14589" width="12.42578125" style="1" customWidth="1"/>
    <col min="14590" max="14590" width="1.5703125" style="1" customWidth="1"/>
    <col min="14591" max="14591" width="11.140625" style="1" customWidth="1"/>
    <col min="14592" max="14592" width="1.5703125" style="1" customWidth="1"/>
    <col min="14593" max="14593" width="10.42578125" style="1" customWidth="1"/>
    <col min="14594" max="14838" width="9.140625" style="1"/>
    <col min="14839" max="14841" width="11.140625" style="1" customWidth="1"/>
    <col min="14842" max="14842" width="1.5703125" style="1" customWidth="1"/>
    <col min="14843" max="14845" width="12.42578125" style="1" customWidth="1"/>
    <col min="14846" max="14846" width="1.5703125" style="1" customWidth="1"/>
    <col min="14847" max="14847" width="11.140625" style="1" customWidth="1"/>
    <col min="14848" max="14848" width="1.5703125" style="1" customWidth="1"/>
    <col min="14849" max="14849" width="10.42578125" style="1" customWidth="1"/>
    <col min="14850" max="15094" width="9.140625" style="1"/>
    <col min="15095" max="15097" width="11.140625" style="1" customWidth="1"/>
    <col min="15098" max="15098" width="1.5703125" style="1" customWidth="1"/>
    <col min="15099" max="15101" width="12.42578125" style="1" customWidth="1"/>
    <col min="15102" max="15102" width="1.5703125" style="1" customWidth="1"/>
    <col min="15103" max="15103" width="11.140625" style="1" customWidth="1"/>
    <col min="15104" max="15104" width="1.5703125" style="1" customWidth="1"/>
    <col min="15105" max="15105" width="10.42578125" style="1" customWidth="1"/>
    <col min="15106" max="15350" width="9.140625" style="1"/>
    <col min="15351" max="15353" width="11.140625" style="1" customWidth="1"/>
    <col min="15354" max="15354" width="1.5703125" style="1" customWidth="1"/>
    <col min="15355" max="15357" width="12.42578125" style="1" customWidth="1"/>
    <col min="15358" max="15358" width="1.5703125" style="1" customWidth="1"/>
    <col min="15359" max="15359" width="11.140625" style="1" customWidth="1"/>
    <col min="15360" max="15360" width="1.5703125" style="1" customWidth="1"/>
    <col min="15361" max="15361" width="10.42578125" style="1" customWidth="1"/>
    <col min="15362" max="15606" width="9.140625" style="1"/>
    <col min="15607" max="15609" width="11.140625" style="1" customWidth="1"/>
    <col min="15610" max="15610" width="1.5703125" style="1" customWidth="1"/>
    <col min="15611" max="15613" width="12.42578125" style="1" customWidth="1"/>
    <col min="15614" max="15614" width="1.5703125" style="1" customWidth="1"/>
    <col min="15615" max="15615" width="11.140625" style="1" customWidth="1"/>
    <col min="15616" max="15616" width="1.5703125" style="1" customWidth="1"/>
    <col min="15617" max="15617" width="10.42578125" style="1" customWidth="1"/>
    <col min="15618" max="15862" width="9.140625" style="1"/>
    <col min="15863" max="15865" width="11.140625" style="1" customWidth="1"/>
    <col min="15866" max="15866" width="1.5703125" style="1" customWidth="1"/>
    <col min="15867" max="15869" width="12.42578125" style="1" customWidth="1"/>
    <col min="15870" max="15870" width="1.5703125" style="1" customWidth="1"/>
    <col min="15871" max="15871" width="11.140625" style="1" customWidth="1"/>
    <col min="15872" max="15872" width="1.5703125" style="1" customWidth="1"/>
    <col min="15873" max="15873" width="10.42578125" style="1" customWidth="1"/>
    <col min="15874" max="16118" width="9.140625" style="1"/>
    <col min="16119" max="16121" width="11.140625" style="1" customWidth="1"/>
    <col min="16122" max="16122" width="1.5703125" style="1" customWidth="1"/>
    <col min="16123" max="16125" width="12.42578125" style="1" customWidth="1"/>
    <col min="16126" max="16126" width="1.5703125" style="1" customWidth="1"/>
    <col min="16127" max="16127" width="11.140625" style="1" customWidth="1"/>
    <col min="16128" max="16128" width="1.5703125" style="1" customWidth="1"/>
    <col min="16129" max="16129" width="10.42578125" style="1" customWidth="1"/>
    <col min="16130" max="16384" width="9.140625" style="1"/>
  </cols>
  <sheetData>
    <row r="1" spans="1:12" s="82" customFormat="1" ht="15.75" x14ac:dyDescent="0.25">
      <c r="A1" s="216" t="s">
        <v>2678</v>
      </c>
      <c r="B1" s="216"/>
      <c r="C1" s="216"/>
      <c r="D1" s="88"/>
      <c r="E1" s="88"/>
      <c r="F1" s="88"/>
      <c r="G1" s="88"/>
      <c r="L1" s="549">
        <v>9</v>
      </c>
    </row>
    <row r="2" spans="1:12" ht="15.75" x14ac:dyDescent="0.25">
      <c r="A2" s="1958" t="s">
        <v>145</v>
      </c>
      <c r="B2" s="1959"/>
      <c r="C2" s="1960"/>
      <c r="D2" s="112"/>
      <c r="E2" s="205"/>
      <c r="F2" s="205"/>
      <c r="G2" s="205"/>
      <c r="H2" s="12"/>
      <c r="I2" s="12"/>
      <c r="J2" s="12"/>
      <c r="K2" s="12"/>
      <c r="L2" s="12"/>
    </row>
    <row r="3" spans="1:12" ht="15.75" x14ac:dyDescent="0.25">
      <c r="A3" s="329" t="s">
        <v>2679</v>
      </c>
      <c r="B3" s="329"/>
      <c r="C3" s="216"/>
      <c r="D3" s="88"/>
      <c r="E3" s="88"/>
      <c r="F3" s="88"/>
      <c r="G3" s="88"/>
      <c r="H3" s="82"/>
      <c r="I3" s="82"/>
      <c r="J3" s="82"/>
      <c r="K3" s="82"/>
      <c r="L3" s="82"/>
    </row>
    <row r="4" spans="1:12" ht="15.75" x14ac:dyDescent="0.25">
      <c r="A4" s="181" t="s">
        <v>2680</v>
      </c>
      <c r="B4" s="329"/>
      <c r="C4" s="216"/>
      <c r="D4" s="88"/>
      <c r="E4" s="88"/>
      <c r="F4" s="88"/>
      <c r="G4" s="88"/>
      <c r="H4" s="82"/>
      <c r="I4" s="82"/>
      <c r="J4" s="82"/>
      <c r="K4" s="82"/>
      <c r="L4" s="82"/>
    </row>
    <row r="5" spans="1:12" ht="15.75" x14ac:dyDescent="0.25">
      <c r="A5" s="216"/>
      <c r="B5" s="216"/>
      <c r="C5" s="216"/>
      <c r="D5" s="88"/>
      <c r="E5" s="88"/>
      <c r="F5" s="88"/>
      <c r="G5" s="88"/>
      <c r="H5" s="82"/>
      <c r="I5" s="82"/>
      <c r="J5" s="82"/>
      <c r="K5" s="82"/>
      <c r="L5" s="82"/>
    </row>
    <row r="6" spans="1:12" x14ac:dyDescent="0.2">
      <c r="A6" s="330"/>
      <c r="B6" s="2049" t="s">
        <v>2440</v>
      </c>
      <c r="C6" s="1855"/>
      <c r="D6" s="1856"/>
      <c r="E6" s="497"/>
      <c r="F6" s="2059" t="s">
        <v>2441</v>
      </c>
      <c r="G6" s="1855"/>
      <c r="H6" s="1856"/>
      <c r="I6" s="495"/>
      <c r="J6" s="82"/>
      <c r="K6" s="495"/>
      <c r="L6" s="495"/>
    </row>
    <row r="7" spans="1:12" ht="54.75" x14ac:dyDescent="0.2">
      <c r="A7" s="1387" t="s">
        <v>2442</v>
      </c>
      <c r="B7" s="332" t="s">
        <v>2443</v>
      </c>
      <c r="C7" s="332" t="s">
        <v>2444</v>
      </c>
      <c r="D7" s="332" t="s">
        <v>2445</v>
      </c>
      <c r="E7" s="492"/>
      <c r="F7" s="332" t="s">
        <v>2446</v>
      </c>
      <c r="G7" s="332" t="s">
        <v>2447</v>
      </c>
      <c r="H7" s="496" t="s">
        <v>2448</v>
      </c>
      <c r="I7" s="123"/>
      <c r="J7" s="1387" t="s">
        <v>2449</v>
      </c>
      <c r="K7" s="123"/>
      <c r="L7" s="1387" t="s">
        <v>2450</v>
      </c>
    </row>
    <row r="8" spans="1:12" x14ac:dyDescent="0.2">
      <c r="A8" s="229" t="s">
        <v>299</v>
      </c>
      <c r="B8" s="229"/>
      <c r="C8" s="229"/>
      <c r="D8" s="229" t="s">
        <v>300</v>
      </c>
      <c r="E8" s="229"/>
      <c r="F8" s="229" t="s">
        <v>301</v>
      </c>
      <c r="G8" s="229" t="s">
        <v>465</v>
      </c>
      <c r="H8" s="229" t="s">
        <v>466</v>
      </c>
      <c r="I8" s="229"/>
      <c r="J8" s="229" t="s">
        <v>2451</v>
      </c>
      <c r="K8" s="229"/>
      <c r="L8" s="229" t="s">
        <v>2452</v>
      </c>
    </row>
    <row r="9" spans="1:12" x14ac:dyDescent="0.2">
      <c r="A9" s="365"/>
      <c r="B9" s="365"/>
      <c r="C9" s="12"/>
      <c r="D9" s="12"/>
      <c r="E9" s="12"/>
      <c r="F9" s="12"/>
      <c r="G9" s="12"/>
      <c r="H9" s="29"/>
      <c r="I9" s="12"/>
      <c r="J9" s="16"/>
      <c r="K9" s="12"/>
      <c r="L9" s="12"/>
    </row>
    <row r="10" spans="1:12" x14ac:dyDescent="0.2">
      <c r="A10" s="88" t="s">
        <v>1874</v>
      </c>
      <c r="B10" s="365"/>
      <c r="C10" s="12"/>
      <c r="D10" s="12"/>
      <c r="E10" s="12"/>
      <c r="F10" s="12"/>
      <c r="G10" s="12"/>
      <c r="H10" s="29"/>
      <c r="I10" s="12"/>
      <c r="J10" s="16"/>
      <c r="K10" s="12"/>
      <c r="L10" s="12"/>
    </row>
    <row r="11" spans="1:12" x14ac:dyDescent="0.2">
      <c r="A11" s="1421" t="s">
        <v>2622</v>
      </c>
      <c r="B11" s="1499"/>
      <c r="C11" s="454"/>
      <c r="D11" s="454"/>
      <c r="E11" s="12"/>
      <c r="F11" s="454"/>
      <c r="G11" s="454"/>
      <c r="H11" s="454"/>
      <c r="I11" s="12"/>
      <c r="J11" s="455"/>
      <c r="K11" s="392"/>
      <c r="L11" s="1014"/>
    </row>
    <row r="12" spans="1:12" x14ac:dyDescent="0.2">
      <c r="A12" s="1421" t="s">
        <v>2641</v>
      </c>
      <c r="B12" s="1499"/>
      <c r="C12" s="454"/>
      <c r="D12" s="454"/>
      <c r="E12" s="12"/>
      <c r="F12" s="454"/>
      <c r="G12" s="454"/>
      <c r="H12" s="454"/>
      <c r="I12" s="12"/>
      <c r="J12" s="455"/>
      <c r="K12" s="392"/>
      <c r="L12" s="1014"/>
    </row>
    <row r="13" spans="1:12" x14ac:dyDescent="0.2">
      <c r="A13" s="1421" t="s">
        <v>2657</v>
      </c>
      <c r="B13" s="1499"/>
      <c r="C13" s="454"/>
      <c r="D13" s="454"/>
      <c r="E13" s="12"/>
      <c r="F13" s="454"/>
      <c r="G13" s="454"/>
      <c r="H13" s="454"/>
      <c r="I13" s="12"/>
      <c r="J13" s="455"/>
      <c r="K13" s="392"/>
      <c r="L13" s="1014"/>
    </row>
    <row r="14" spans="1:12" x14ac:dyDescent="0.2">
      <c r="A14" s="1421" t="s">
        <v>2658</v>
      </c>
      <c r="B14" s="1499"/>
      <c r="C14" s="455"/>
      <c r="D14" s="455"/>
      <c r="E14" s="12"/>
      <c r="F14" s="454"/>
      <c r="G14" s="454"/>
      <c r="H14" s="454"/>
      <c r="I14" s="12"/>
      <c r="J14" s="455"/>
      <c r="K14" s="392"/>
      <c r="L14" s="1014"/>
    </row>
    <row r="15" spans="1:12" x14ac:dyDescent="0.2">
      <c r="A15" s="1421" t="s">
        <v>2681</v>
      </c>
      <c r="B15" s="1499"/>
      <c r="C15" s="454"/>
      <c r="D15" s="454"/>
      <c r="E15" s="12"/>
      <c r="F15" s="454"/>
      <c r="G15" s="454"/>
      <c r="H15" s="454"/>
      <c r="I15" s="12"/>
      <c r="J15" s="455"/>
      <c r="K15" s="392"/>
      <c r="L15" s="1014"/>
    </row>
    <row r="16" spans="1:12" x14ac:dyDescent="0.2">
      <c r="A16" s="1421" t="s">
        <v>2682</v>
      </c>
      <c r="B16" s="1499"/>
      <c r="C16" s="454"/>
      <c r="D16" s="454"/>
      <c r="E16" s="12"/>
      <c r="F16" s="454"/>
      <c r="G16" s="454"/>
      <c r="H16" s="454"/>
      <c r="I16" s="12"/>
      <c r="J16" s="455"/>
      <c r="K16" s="392"/>
      <c r="L16" s="1014"/>
    </row>
    <row r="17" spans="1:12" x14ac:dyDescent="0.2">
      <c r="A17" s="1421" t="s">
        <v>2459</v>
      </c>
      <c r="B17" s="1499"/>
      <c r="C17" s="1013"/>
      <c r="D17" s="1013"/>
      <c r="E17" s="360"/>
      <c r="F17" s="1013"/>
      <c r="G17" s="1013"/>
      <c r="H17" s="1013"/>
      <c r="I17" s="361"/>
      <c r="J17" s="1014"/>
      <c r="K17" s="361"/>
      <c r="L17" s="1014"/>
    </row>
    <row r="18" spans="1:12" x14ac:dyDescent="0.2">
      <c r="A18" s="1494" t="s">
        <v>2466</v>
      </c>
      <c r="B18" s="1549"/>
      <c r="C18" s="455"/>
      <c r="D18" s="455"/>
      <c r="E18" s="12"/>
      <c r="F18" s="1512"/>
      <c r="G18" s="1512"/>
      <c r="H18" s="455"/>
      <c r="I18" s="12"/>
      <c r="J18" s="455"/>
      <c r="K18" s="392"/>
      <c r="L18" s="455"/>
    </row>
    <row r="19" spans="1:12" x14ac:dyDescent="0.2">
      <c r="A19" s="55"/>
      <c r="B19" s="365"/>
      <c r="C19" s="365"/>
      <c r="D19" s="365"/>
      <c r="E19" s="12"/>
      <c r="F19" s="365"/>
      <c r="G19" s="365"/>
      <c r="H19" s="29"/>
      <c r="I19" s="12"/>
      <c r="J19" s="16"/>
      <c r="K19" s="12"/>
      <c r="L19" s="12"/>
    </row>
    <row r="20" spans="1:12" x14ac:dyDescent="0.2">
      <c r="A20" s="88" t="s">
        <v>1875</v>
      </c>
      <c r="B20" s="456"/>
      <c r="C20" s="457"/>
      <c r="D20" s="365"/>
      <c r="E20" s="365"/>
      <c r="F20" s="365"/>
      <c r="G20" s="365"/>
      <c r="H20" s="365"/>
      <c r="I20" s="365"/>
      <c r="J20" s="365"/>
      <c r="K20" s="365"/>
      <c r="L20" s="365"/>
    </row>
    <row r="21" spans="1:12" s="12" customFormat="1" x14ac:dyDescent="0.2">
      <c r="A21" s="1421" t="s">
        <v>2622</v>
      </c>
      <c r="B21" s="455"/>
      <c r="C21" s="454"/>
      <c r="D21" s="454"/>
      <c r="F21" s="454"/>
      <c r="G21" s="454"/>
      <c r="H21" s="454"/>
      <c r="J21" s="455"/>
      <c r="K21" s="392"/>
      <c r="L21" s="1014"/>
    </row>
    <row r="22" spans="1:12" x14ac:dyDescent="0.2">
      <c r="A22" s="1421" t="s">
        <v>2641</v>
      </c>
      <c r="B22" s="455"/>
      <c r="C22" s="454"/>
      <c r="D22" s="454"/>
      <c r="E22" s="12"/>
      <c r="F22" s="454"/>
      <c r="G22" s="454"/>
      <c r="H22" s="454"/>
      <c r="I22" s="12"/>
      <c r="J22" s="455"/>
      <c r="K22" s="392"/>
      <c r="L22" s="1014"/>
    </row>
    <row r="23" spans="1:12" s="12" customFormat="1" x14ac:dyDescent="0.2">
      <c r="A23" s="1421" t="s">
        <v>2657</v>
      </c>
      <c r="B23" s="455"/>
      <c r="C23" s="454"/>
      <c r="D23" s="454"/>
      <c r="F23" s="454"/>
      <c r="G23" s="454"/>
      <c r="H23" s="454"/>
      <c r="J23" s="455"/>
      <c r="K23" s="392"/>
      <c r="L23" s="1014"/>
    </row>
    <row r="24" spans="1:12" s="12" customFormat="1" x14ac:dyDescent="0.2">
      <c r="A24" s="1421" t="s">
        <v>2658</v>
      </c>
      <c r="B24" s="455"/>
      <c r="C24" s="455"/>
      <c r="D24" s="455"/>
      <c r="F24" s="454"/>
      <c r="G24" s="454"/>
      <c r="H24" s="454"/>
      <c r="J24" s="455"/>
      <c r="K24" s="392"/>
      <c r="L24" s="1014"/>
    </row>
    <row r="25" spans="1:12" x14ac:dyDescent="0.2">
      <c r="A25" s="1421" t="s">
        <v>2681</v>
      </c>
      <c r="B25" s="455"/>
      <c r="C25" s="454"/>
      <c r="D25" s="454"/>
      <c r="E25" s="12"/>
      <c r="F25" s="454"/>
      <c r="G25" s="454"/>
      <c r="H25" s="454"/>
      <c r="I25" s="12"/>
      <c r="J25" s="455"/>
      <c r="K25" s="392"/>
      <c r="L25" s="1014"/>
    </row>
    <row r="26" spans="1:12" x14ac:dyDescent="0.2">
      <c r="A26" s="1421" t="s">
        <v>2682</v>
      </c>
      <c r="B26" s="455"/>
      <c r="C26" s="454"/>
      <c r="D26" s="454"/>
      <c r="E26" s="12"/>
      <c r="F26" s="454"/>
      <c r="G26" s="454"/>
      <c r="H26" s="454"/>
      <c r="I26" s="12"/>
      <c r="J26" s="455"/>
      <c r="K26" s="392"/>
      <c r="L26" s="1014"/>
    </row>
    <row r="27" spans="1:12" x14ac:dyDescent="0.2">
      <c r="A27" s="1421" t="s">
        <v>2459</v>
      </c>
      <c r="B27" s="455"/>
      <c r="C27" s="1013"/>
      <c r="D27" s="1013"/>
      <c r="E27" s="360"/>
      <c r="F27" s="1013"/>
      <c r="G27" s="1013"/>
      <c r="H27" s="1013"/>
      <c r="I27" s="361"/>
      <c r="J27" s="1014"/>
      <c r="K27" s="361"/>
      <c r="L27" s="1014"/>
    </row>
    <row r="28" spans="1:12" x14ac:dyDescent="0.2">
      <c r="A28" s="1494" t="s">
        <v>2466</v>
      </c>
      <c r="B28" s="455"/>
      <c r="C28" s="455"/>
      <c r="D28" s="455"/>
      <c r="E28" s="12"/>
      <c r="F28" s="1512"/>
      <c r="G28" s="1512"/>
      <c r="H28" s="455"/>
      <c r="I28" s="12"/>
      <c r="J28" s="455"/>
      <c r="K28" s="392"/>
      <c r="L28" s="455"/>
    </row>
    <row r="29" spans="1:12" x14ac:dyDescent="0.2">
      <c r="A29" s="12"/>
      <c r="B29" s="1550"/>
      <c r="C29" s="458"/>
      <c r="D29" s="458"/>
      <c r="E29" s="12"/>
      <c r="F29" s="48"/>
      <c r="G29" s="48"/>
      <c r="H29" s="458"/>
      <c r="I29" s="12"/>
      <c r="J29" s="458"/>
      <c r="K29" s="392"/>
      <c r="L29" s="458"/>
    </row>
    <row r="30" spans="1:12" x14ac:dyDescent="0.2">
      <c r="A30" s="1812" t="s">
        <v>811</v>
      </c>
      <c r="B30" s="1813"/>
      <c r="C30" s="1775"/>
      <c r="D30" s="1775"/>
      <c r="E30" s="1772"/>
      <c r="F30" s="1814"/>
      <c r="G30" s="1814"/>
      <c r="H30" s="1813"/>
      <c r="I30" s="1770"/>
      <c r="J30" s="1775"/>
      <c r="K30" s="1770"/>
      <c r="L30" s="1775"/>
    </row>
    <row r="31" spans="1:12" x14ac:dyDescent="0.2">
      <c r="A31" s="550" t="s">
        <v>2683</v>
      </c>
      <c r="B31" s="551"/>
      <c r="C31" s="552"/>
      <c r="D31" s="552"/>
      <c r="E31" s="82"/>
      <c r="F31" s="182"/>
      <c r="G31" s="182"/>
      <c r="H31" s="552"/>
      <c r="I31" s="82"/>
      <c r="J31" s="552"/>
      <c r="K31" s="495"/>
      <c r="L31" s="552"/>
    </row>
    <row r="32" spans="1:12" ht="16.5" customHeight="1" x14ac:dyDescent="0.2">
      <c r="A32" s="2087" t="s">
        <v>2684</v>
      </c>
      <c r="B32" s="2058"/>
      <c r="C32" s="2058"/>
      <c r="D32" s="2058"/>
      <c r="E32" s="2058"/>
      <c r="F32" s="2058"/>
      <c r="G32" s="2058"/>
      <c r="H32" s="2058"/>
      <c r="I32" s="2058"/>
      <c r="J32" s="2058"/>
      <c r="K32" s="2058"/>
      <c r="L32" s="2058"/>
    </row>
    <row r="33" spans="1:12" x14ac:dyDescent="0.2">
      <c r="A33" s="55"/>
      <c r="B33" s="55"/>
      <c r="C33" s="55"/>
      <c r="D33" s="55"/>
      <c r="E33" s="55"/>
      <c r="F33" s="55"/>
      <c r="G33" s="55"/>
      <c r="H33" s="55"/>
      <c r="I33" s="55"/>
      <c r="J33" s="55"/>
      <c r="K33" s="55"/>
      <c r="L33" s="55"/>
    </row>
    <row r="34" spans="1:12" x14ac:dyDescent="0.2">
      <c r="A34" s="50" t="s">
        <v>1874</v>
      </c>
      <c r="B34" s="55"/>
      <c r="C34" s="55"/>
      <c r="D34" s="548"/>
      <c r="E34" s="55"/>
      <c r="F34" s="55"/>
      <c r="G34" s="55"/>
      <c r="H34" s="55"/>
      <c r="I34" s="55"/>
      <c r="J34" s="55"/>
      <c r="K34" s="55"/>
      <c r="L34" s="55"/>
    </row>
    <row r="35" spans="1:12" x14ac:dyDescent="0.2">
      <c r="A35" s="50" t="s">
        <v>1875</v>
      </c>
      <c r="B35" s="55"/>
      <c r="C35" s="55"/>
      <c r="D35" s="548"/>
      <c r="E35" s="55"/>
      <c r="F35" s="55"/>
      <c r="G35" s="55"/>
      <c r="H35" s="55"/>
      <c r="I35" s="55"/>
      <c r="J35" s="55"/>
      <c r="K35" s="55"/>
      <c r="L35" s="55"/>
    </row>
    <row r="36" spans="1:12" x14ac:dyDescent="0.2">
      <c r="A36" s="55"/>
      <c r="B36" s="55"/>
      <c r="C36" s="82"/>
      <c r="D36" s="82"/>
      <c r="E36" s="82"/>
      <c r="F36" s="82"/>
      <c r="G36" s="82"/>
      <c r="H36" s="83"/>
      <c r="I36" s="82"/>
      <c r="J36" s="31"/>
      <c r="K36" s="82"/>
      <c r="L36" s="82"/>
    </row>
    <row r="37" spans="1:12" x14ac:dyDescent="0.2">
      <c r="A37" s="50" t="s">
        <v>2594</v>
      </c>
      <c r="B37" s="50"/>
      <c r="C37" s="82"/>
      <c r="D37" s="82"/>
      <c r="E37" s="82"/>
      <c r="F37" s="82"/>
      <c r="G37" s="82"/>
      <c r="H37" s="82"/>
      <c r="I37" s="82"/>
      <c r="J37" s="82"/>
      <c r="K37" s="82"/>
      <c r="L37" s="82"/>
    </row>
    <row r="38" spans="1:12" x14ac:dyDescent="0.2">
      <c r="A38" s="31" t="s">
        <v>2685</v>
      </c>
      <c r="B38" s="50"/>
      <c r="C38" s="82"/>
      <c r="D38" s="82"/>
      <c r="E38" s="82"/>
      <c r="F38" s="82"/>
      <c r="G38" s="82"/>
      <c r="H38" s="82"/>
      <c r="I38" s="82"/>
      <c r="J38" s="82"/>
      <c r="K38" s="82"/>
      <c r="L38" s="82"/>
    </row>
    <row r="39" spans="1:12" x14ac:dyDescent="0.2">
      <c r="A39" s="31" t="s">
        <v>2686</v>
      </c>
      <c r="B39" s="50"/>
      <c r="C39" s="82"/>
      <c r="D39" s="82"/>
      <c r="E39" s="82"/>
      <c r="F39" s="82"/>
      <c r="G39" s="82"/>
      <c r="H39" s="82"/>
      <c r="I39" s="82"/>
      <c r="J39" s="82"/>
      <c r="K39" s="82"/>
      <c r="L39" s="82"/>
    </row>
    <row r="40" spans="1:12" x14ac:dyDescent="0.2">
      <c r="A40" s="26"/>
      <c r="B40" s="26"/>
    </row>
    <row r="41" spans="1:12" x14ac:dyDescent="0.2">
      <c r="A41" s="13"/>
    </row>
  </sheetData>
  <mergeCells count="4">
    <mergeCell ref="A2:C2"/>
    <mergeCell ref="B6:D6"/>
    <mergeCell ref="F6:H6"/>
    <mergeCell ref="A32:L32"/>
  </mergeCells>
  <hyperlinks>
    <hyperlink ref="A2:C2" location="'Liste tableaux'!A1" display="Retour à la liste des tableaux" xr:uid="{9C97FD02-15F6-4A6B-8426-182ACC95EC6E}"/>
  </hyperlinks>
  <pageMargins left="0.7" right="0.7" top="0.75" bottom="0.75" header="0.3" footer="0.3"/>
  <headerFooter>
    <oddHeader>&amp;R&amp;"Calibri"&amp;10&amp;K000000 Protected B - Internal / Protégé B - Interne&amp;1#_x000D_</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95799-55E1-40B1-82D0-E6EE46C76072}">
  <sheetPr codeName="Feuil47">
    <tabColor rgb="FFFFFF00"/>
  </sheetPr>
  <dimension ref="A1:L83"/>
  <sheetViews>
    <sheetView showGridLines="0" workbookViewId="0">
      <selection activeCell="Q25" sqref="Q25"/>
    </sheetView>
  </sheetViews>
  <sheetFormatPr defaultColWidth="9.140625" defaultRowHeight="12.75" x14ac:dyDescent="0.2"/>
  <cols>
    <col min="1" max="1" width="26.5703125" style="1" customWidth="1"/>
    <col min="2" max="4" width="11.140625" style="1" customWidth="1"/>
    <col min="5" max="5" width="1.5703125" style="1" customWidth="1"/>
    <col min="6" max="8" width="12.42578125" style="1" customWidth="1"/>
    <col min="9" max="9" width="1.5703125" style="1" customWidth="1"/>
    <col min="10" max="10" width="11.140625" style="1" customWidth="1"/>
    <col min="11" max="11" width="1.5703125" style="1" customWidth="1"/>
    <col min="12" max="12" width="10.42578125" style="1" customWidth="1"/>
    <col min="13" max="246" width="9.140625" style="1"/>
    <col min="247" max="249" width="11.140625" style="1" customWidth="1"/>
    <col min="250" max="250" width="1.5703125" style="1" customWidth="1"/>
    <col min="251" max="253" width="12.42578125" style="1" customWidth="1"/>
    <col min="254" max="254" width="1.5703125" style="1" customWidth="1"/>
    <col min="255" max="255" width="11.140625" style="1" customWidth="1"/>
    <col min="256" max="256" width="1.5703125" style="1" customWidth="1"/>
    <col min="257" max="257" width="10.42578125" style="1" customWidth="1"/>
    <col min="258" max="502" width="9.140625" style="1"/>
    <col min="503" max="505" width="11.140625" style="1" customWidth="1"/>
    <col min="506" max="506" width="1.5703125" style="1" customWidth="1"/>
    <col min="507" max="509" width="12.42578125" style="1" customWidth="1"/>
    <col min="510" max="510" width="1.5703125" style="1" customWidth="1"/>
    <col min="511" max="511" width="11.140625" style="1" customWidth="1"/>
    <col min="512" max="512" width="1.5703125" style="1" customWidth="1"/>
    <col min="513" max="513" width="10.42578125" style="1" customWidth="1"/>
    <col min="514" max="758" width="9.140625" style="1"/>
    <col min="759" max="761" width="11.140625" style="1" customWidth="1"/>
    <col min="762" max="762" width="1.5703125" style="1" customWidth="1"/>
    <col min="763" max="765" width="12.42578125" style="1" customWidth="1"/>
    <col min="766" max="766" width="1.5703125" style="1" customWidth="1"/>
    <col min="767" max="767" width="11.140625" style="1" customWidth="1"/>
    <col min="768" max="768" width="1.5703125" style="1" customWidth="1"/>
    <col min="769" max="769" width="10.42578125" style="1" customWidth="1"/>
    <col min="770" max="1014" width="9.140625" style="1"/>
    <col min="1015" max="1017" width="11.140625" style="1" customWidth="1"/>
    <col min="1018" max="1018" width="1.5703125" style="1" customWidth="1"/>
    <col min="1019" max="1021" width="12.42578125" style="1" customWidth="1"/>
    <col min="1022" max="1022" width="1.5703125" style="1" customWidth="1"/>
    <col min="1023" max="1023" width="11.140625" style="1" customWidth="1"/>
    <col min="1024" max="1024" width="1.5703125" style="1" customWidth="1"/>
    <col min="1025" max="1025" width="10.42578125" style="1" customWidth="1"/>
    <col min="1026" max="1270" width="9.140625" style="1"/>
    <col min="1271" max="1273" width="11.140625" style="1" customWidth="1"/>
    <col min="1274" max="1274" width="1.5703125" style="1" customWidth="1"/>
    <col min="1275" max="1277" width="12.42578125" style="1" customWidth="1"/>
    <col min="1278" max="1278" width="1.5703125" style="1" customWidth="1"/>
    <col min="1279" max="1279" width="11.140625" style="1" customWidth="1"/>
    <col min="1280" max="1280" width="1.5703125" style="1" customWidth="1"/>
    <col min="1281" max="1281" width="10.42578125" style="1" customWidth="1"/>
    <col min="1282" max="1526" width="9.140625" style="1"/>
    <col min="1527" max="1529" width="11.140625" style="1" customWidth="1"/>
    <col min="1530" max="1530" width="1.5703125" style="1" customWidth="1"/>
    <col min="1531" max="1533" width="12.42578125" style="1" customWidth="1"/>
    <col min="1534" max="1534" width="1.5703125" style="1" customWidth="1"/>
    <col min="1535" max="1535" width="11.140625" style="1" customWidth="1"/>
    <col min="1536" max="1536" width="1.5703125" style="1" customWidth="1"/>
    <col min="1537" max="1537" width="10.42578125" style="1" customWidth="1"/>
    <col min="1538" max="1782" width="9.140625" style="1"/>
    <col min="1783" max="1785" width="11.140625" style="1" customWidth="1"/>
    <col min="1786" max="1786" width="1.5703125" style="1" customWidth="1"/>
    <col min="1787" max="1789" width="12.42578125" style="1" customWidth="1"/>
    <col min="1790" max="1790" width="1.5703125" style="1" customWidth="1"/>
    <col min="1791" max="1791" width="11.140625" style="1" customWidth="1"/>
    <col min="1792" max="1792" width="1.5703125" style="1" customWidth="1"/>
    <col min="1793" max="1793" width="10.42578125" style="1" customWidth="1"/>
    <col min="1794" max="2038" width="9.140625" style="1"/>
    <col min="2039" max="2041" width="11.140625" style="1" customWidth="1"/>
    <col min="2042" max="2042" width="1.5703125" style="1" customWidth="1"/>
    <col min="2043" max="2045" width="12.42578125" style="1" customWidth="1"/>
    <col min="2046" max="2046" width="1.5703125" style="1" customWidth="1"/>
    <col min="2047" max="2047" width="11.140625" style="1" customWidth="1"/>
    <col min="2048" max="2048" width="1.5703125" style="1" customWidth="1"/>
    <col min="2049" max="2049" width="10.42578125" style="1" customWidth="1"/>
    <col min="2050" max="2294" width="9.140625" style="1"/>
    <col min="2295" max="2297" width="11.140625" style="1" customWidth="1"/>
    <col min="2298" max="2298" width="1.5703125" style="1" customWidth="1"/>
    <col min="2299" max="2301" width="12.42578125" style="1" customWidth="1"/>
    <col min="2302" max="2302" width="1.5703125" style="1" customWidth="1"/>
    <col min="2303" max="2303" width="11.140625" style="1" customWidth="1"/>
    <col min="2304" max="2304" width="1.5703125" style="1" customWidth="1"/>
    <col min="2305" max="2305" width="10.42578125" style="1" customWidth="1"/>
    <col min="2306" max="2550" width="9.140625" style="1"/>
    <col min="2551" max="2553" width="11.140625" style="1" customWidth="1"/>
    <col min="2554" max="2554" width="1.5703125" style="1" customWidth="1"/>
    <col min="2555" max="2557" width="12.42578125" style="1" customWidth="1"/>
    <col min="2558" max="2558" width="1.5703125" style="1" customWidth="1"/>
    <col min="2559" max="2559" width="11.140625" style="1" customWidth="1"/>
    <col min="2560" max="2560" width="1.5703125" style="1" customWidth="1"/>
    <col min="2561" max="2561" width="10.42578125" style="1" customWidth="1"/>
    <col min="2562" max="2806" width="9.140625" style="1"/>
    <col min="2807" max="2809" width="11.140625" style="1" customWidth="1"/>
    <col min="2810" max="2810" width="1.5703125" style="1" customWidth="1"/>
    <col min="2811" max="2813" width="12.42578125" style="1" customWidth="1"/>
    <col min="2814" max="2814" width="1.5703125" style="1" customWidth="1"/>
    <col min="2815" max="2815" width="11.140625" style="1" customWidth="1"/>
    <col min="2816" max="2816" width="1.5703125" style="1" customWidth="1"/>
    <col min="2817" max="2817" width="10.42578125" style="1" customWidth="1"/>
    <col min="2818" max="3062" width="9.140625" style="1"/>
    <col min="3063" max="3065" width="11.140625" style="1" customWidth="1"/>
    <col min="3066" max="3066" width="1.5703125" style="1" customWidth="1"/>
    <col min="3067" max="3069" width="12.42578125" style="1" customWidth="1"/>
    <col min="3070" max="3070" width="1.5703125" style="1" customWidth="1"/>
    <col min="3071" max="3071" width="11.140625" style="1" customWidth="1"/>
    <col min="3072" max="3072" width="1.5703125" style="1" customWidth="1"/>
    <col min="3073" max="3073" width="10.42578125" style="1" customWidth="1"/>
    <col min="3074" max="3318" width="9.140625" style="1"/>
    <col min="3319" max="3321" width="11.140625" style="1" customWidth="1"/>
    <col min="3322" max="3322" width="1.5703125" style="1" customWidth="1"/>
    <col min="3323" max="3325" width="12.42578125" style="1" customWidth="1"/>
    <col min="3326" max="3326" width="1.5703125" style="1" customWidth="1"/>
    <col min="3327" max="3327" width="11.140625" style="1" customWidth="1"/>
    <col min="3328" max="3328" width="1.5703125" style="1" customWidth="1"/>
    <col min="3329" max="3329" width="10.42578125" style="1" customWidth="1"/>
    <col min="3330" max="3574" width="9.140625" style="1"/>
    <col min="3575" max="3577" width="11.140625" style="1" customWidth="1"/>
    <col min="3578" max="3578" width="1.5703125" style="1" customWidth="1"/>
    <col min="3579" max="3581" width="12.42578125" style="1" customWidth="1"/>
    <col min="3582" max="3582" width="1.5703125" style="1" customWidth="1"/>
    <col min="3583" max="3583" width="11.140625" style="1" customWidth="1"/>
    <col min="3584" max="3584" width="1.5703125" style="1" customWidth="1"/>
    <col min="3585" max="3585" width="10.42578125" style="1" customWidth="1"/>
    <col min="3586" max="3830" width="9.140625" style="1"/>
    <col min="3831" max="3833" width="11.140625" style="1" customWidth="1"/>
    <col min="3834" max="3834" width="1.5703125" style="1" customWidth="1"/>
    <col min="3835" max="3837" width="12.42578125" style="1" customWidth="1"/>
    <col min="3838" max="3838" width="1.5703125" style="1" customWidth="1"/>
    <col min="3839" max="3839" width="11.140625" style="1" customWidth="1"/>
    <col min="3840" max="3840" width="1.5703125" style="1" customWidth="1"/>
    <col min="3841" max="3841" width="10.42578125" style="1" customWidth="1"/>
    <col min="3842" max="4086" width="9.140625" style="1"/>
    <col min="4087" max="4089" width="11.140625" style="1" customWidth="1"/>
    <col min="4090" max="4090" width="1.5703125" style="1" customWidth="1"/>
    <col min="4091" max="4093" width="12.42578125" style="1" customWidth="1"/>
    <col min="4094" max="4094" width="1.5703125" style="1" customWidth="1"/>
    <col min="4095" max="4095" width="11.140625" style="1" customWidth="1"/>
    <col min="4096" max="4096" width="1.5703125" style="1" customWidth="1"/>
    <col min="4097" max="4097" width="10.42578125" style="1" customWidth="1"/>
    <col min="4098" max="4342" width="9.140625" style="1"/>
    <col min="4343" max="4345" width="11.140625" style="1" customWidth="1"/>
    <col min="4346" max="4346" width="1.5703125" style="1" customWidth="1"/>
    <col min="4347" max="4349" width="12.42578125" style="1" customWidth="1"/>
    <col min="4350" max="4350" width="1.5703125" style="1" customWidth="1"/>
    <col min="4351" max="4351" width="11.140625" style="1" customWidth="1"/>
    <col min="4352" max="4352" width="1.5703125" style="1" customWidth="1"/>
    <col min="4353" max="4353" width="10.42578125" style="1" customWidth="1"/>
    <col min="4354" max="4598" width="9.140625" style="1"/>
    <col min="4599" max="4601" width="11.140625" style="1" customWidth="1"/>
    <col min="4602" max="4602" width="1.5703125" style="1" customWidth="1"/>
    <col min="4603" max="4605" width="12.42578125" style="1" customWidth="1"/>
    <col min="4606" max="4606" width="1.5703125" style="1" customWidth="1"/>
    <col min="4607" max="4607" width="11.140625" style="1" customWidth="1"/>
    <col min="4608" max="4608" width="1.5703125" style="1" customWidth="1"/>
    <col min="4609" max="4609" width="10.42578125" style="1" customWidth="1"/>
    <col min="4610" max="4854" width="9.140625" style="1"/>
    <col min="4855" max="4857" width="11.140625" style="1" customWidth="1"/>
    <col min="4858" max="4858" width="1.5703125" style="1" customWidth="1"/>
    <col min="4859" max="4861" width="12.42578125" style="1" customWidth="1"/>
    <col min="4862" max="4862" width="1.5703125" style="1" customWidth="1"/>
    <col min="4863" max="4863" width="11.140625" style="1" customWidth="1"/>
    <col min="4864" max="4864" width="1.5703125" style="1" customWidth="1"/>
    <col min="4865" max="4865" width="10.42578125" style="1" customWidth="1"/>
    <col min="4866" max="5110" width="9.140625" style="1"/>
    <col min="5111" max="5113" width="11.140625" style="1" customWidth="1"/>
    <col min="5114" max="5114" width="1.5703125" style="1" customWidth="1"/>
    <col min="5115" max="5117" width="12.42578125" style="1" customWidth="1"/>
    <col min="5118" max="5118" width="1.5703125" style="1" customWidth="1"/>
    <col min="5119" max="5119" width="11.140625" style="1" customWidth="1"/>
    <col min="5120" max="5120" width="1.5703125" style="1" customWidth="1"/>
    <col min="5121" max="5121" width="10.42578125" style="1" customWidth="1"/>
    <col min="5122" max="5366" width="9.140625" style="1"/>
    <col min="5367" max="5369" width="11.140625" style="1" customWidth="1"/>
    <col min="5370" max="5370" width="1.5703125" style="1" customWidth="1"/>
    <col min="5371" max="5373" width="12.42578125" style="1" customWidth="1"/>
    <col min="5374" max="5374" width="1.5703125" style="1" customWidth="1"/>
    <col min="5375" max="5375" width="11.140625" style="1" customWidth="1"/>
    <col min="5376" max="5376" width="1.5703125" style="1" customWidth="1"/>
    <col min="5377" max="5377" width="10.42578125" style="1" customWidth="1"/>
    <col min="5378" max="5622" width="9.140625" style="1"/>
    <col min="5623" max="5625" width="11.140625" style="1" customWidth="1"/>
    <col min="5626" max="5626" width="1.5703125" style="1" customWidth="1"/>
    <col min="5627" max="5629" width="12.42578125" style="1" customWidth="1"/>
    <col min="5630" max="5630" width="1.5703125" style="1" customWidth="1"/>
    <col min="5631" max="5631" width="11.140625" style="1" customWidth="1"/>
    <col min="5632" max="5632" width="1.5703125" style="1" customWidth="1"/>
    <col min="5633" max="5633" width="10.42578125" style="1" customWidth="1"/>
    <col min="5634" max="5878" width="9.140625" style="1"/>
    <col min="5879" max="5881" width="11.140625" style="1" customWidth="1"/>
    <col min="5882" max="5882" width="1.5703125" style="1" customWidth="1"/>
    <col min="5883" max="5885" width="12.42578125" style="1" customWidth="1"/>
    <col min="5886" max="5886" width="1.5703125" style="1" customWidth="1"/>
    <col min="5887" max="5887" width="11.140625" style="1" customWidth="1"/>
    <col min="5888" max="5888" width="1.5703125" style="1" customWidth="1"/>
    <col min="5889" max="5889" width="10.42578125" style="1" customWidth="1"/>
    <col min="5890" max="6134" width="9.140625" style="1"/>
    <col min="6135" max="6137" width="11.140625" style="1" customWidth="1"/>
    <col min="6138" max="6138" width="1.5703125" style="1" customWidth="1"/>
    <col min="6139" max="6141" width="12.42578125" style="1" customWidth="1"/>
    <col min="6142" max="6142" width="1.5703125" style="1" customWidth="1"/>
    <col min="6143" max="6143" width="11.140625" style="1" customWidth="1"/>
    <col min="6144" max="6144" width="1.5703125" style="1" customWidth="1"/>
    <col min="6145" max="6145" width="10.42578125" style="1" customWidth="1"/>
    <col min="6146" max="6390" width="9.140625" style="1"/>
    <col min="6391" max="6393" width="11.140625" style="1" customWidth="1"/>
    <col min="6394" max="6394" width="1.5703125" style="1" customWidth="1"/>
    <col min="6395" max="6397" width="12.42578125" style="1" customWidth="1"/>
    <col min="6398" max="6398" width="1.5703125" style="1" customWidth="1"/>
    <col min="6399" max="6399" width="11.140625" style="1" customWidth="1"/>
    <col min="6400" max="6400" width="1.5703125" style="1" customWidth="1"/>
    <col min="6401" max="6401" width="10.42578125" style="1" customWidth="1"/>
    <col min="6402" max="6646" width="9.140625" style="1"/>
    <col min="6647" max="6649" width="11.140625" style="1" customWidth="1"/>
    <col min="6650" max="6650" width="1.5703125" style="1" customWidth="1"/>
    <col min="6651" max="6653" width="12.42578125" style="1" customWidth="1"/>
    <col min="6654" max="6654" width="1.5703125" style="1" customWidth="1"/>
    <col min="6655" max="6655" width="11.140625" style="1" customWidth="1"/>
    <col min="6656" max="6656" width="1.5703125" style="1" customWidth="1"/>
    <col min="6657" max="6657" width="10.42578125" style="1" customWidth="1"/>
    <col min="6658" max="6902" width="9.140625" style="1"/>
    <col min="6903" max="6905" width="11.140625" style="1" customWidth="1"/>
    <col min="6906" max="6906" width="1.5703125" style="1" customWidth="1"/>
    <col min="6907" max="6909" width="12.42578125" style="1" customWidth="1"/>
    <col min="6910" max="6910" width="1.5703125" style="1" customWidth="1"/>
    <col min="6911" max="6911" width="11.140625" style="1" customWidth="1"/>
    <col min="6912" max="6912" width="1.5703125" style="1" customWidth="1"/>
    <col min="6913" max="6913" width="10.42578125" style="1" customWidth="1"/>
    <col min="6914" max="7158" width="9.140625" style="1"/>
    <col min="7159" max="7161" width="11.140625" style="1" customWidth="1"/>
    <col min="7162" max="7162" width="1.5703125" style="1" customWidth="1"/>
    <col min="7163" max="7165" width="12.42578125" style="1" customWidth="1"/>
    <col min="7166" max="7166" width="1.5703125" style="1" customWidth="1"/>
    <col min="7167" max="7167" width="11.140625" style="1" customWidth="1"/>
    <col min="7168" max="7168" width="1.5703125" style="1" customWidth="1"/>
    <col min="7169" max="7169" width="10.42578125" style="1" customWidth="1"/>
    <col min="7170" max="7414" width="9.140625" style="1"/>
    <col min="7415" max="7417" width="11.140625" style="1" customWidth="1"/>
    <col min="7418" max="7418" width="1.5703125" style="1" customWidth="1"/>
    <col min="7419" max="7421" width="12.42578125" style="1" customWidth="1"/>
    <col min="7422" max="7422" width="1.5703125" style="1" customWidth="1"/>
    <col min="7423" max="7423" width="11.140625" style="1" customWidth="1"/>
    <col min="7424" max="7424" width="1.5703125" style="1" customWidth="1"/>
    <col min="7425" max="7425" width="10.42578125" style="1" customWidth="1"/>
    <col min="7426" max="7670" width="9.140625" style="1"/>
    <col min="7671" max="7673" width="11.140625" style="1" customWidth="1"/>
    <col min="7674" max="7674" width="1.5703125" style="1" customWidth="1"/>
    <col min="7675" max="7677" width="12.42578125" style="1" customWidth="1"/>
    <col min="7678" max="7678" width="1.5703125" style="1" customWidth="1"/>
    <col min="7679" max="7679" width="11.140625" style="1" customWidth="1"/>
    <col min="7680" max="7680" width="1.5703125" style="1" customWidth="1"/>
    <col min="7681" max="7681" width="10.42578125" style="1" customWidth="1"/>
    <col min="7682" max="7926" width="9.140625" style="1"/>
    <col min="7927" max="7929" width="11.140625" style="1" customWidth="1"/>
    <col min="7930" max="7930" width="1.5703125" style="1" customWidth="1"/>
    <col min="7931" max="7933" width="12.42578125" style="1" customWidth="1"/>
    <col min="7934" max="7934" width="1.5703125" style="1" customWidth="1"/>
    <col min="7935" max="7935" width="11.140625" style="1" customWidth="1"/>
    <col min="7936" max="7936" width="1.5703125" style="1" customWidth="1"/>
    <col min="7937" max="7937" width="10.42578125" style="1" customWidth="1"/>
    <col min="7938" max="8182" width="9.140625" style="1"/>
    <col min="8183" max="8185" width="11.140625" style="1" customWidth="1"/>
    <col min="8186" max="8186" width="1.5703125" style="1" customWidth="1"/>
    <col min="8187" max="8189" width="12.42578125" style="1" customWidth="1"/>
    <col min="8190" max="8190" width="1.5703125" style="1" customWidth="1"/>
    <col min="8191" max="8191" width="11.140625" style="1" customWidth="1"/>
    <col min="8192" max="8192" width="1.5703125" style="1" customWidth="1"/>
    <col min="8193" max="8193" width="10.42578125" style="1" customWidth="1"/>
    <col min="8194" max="8438" width="9.140625" style="1"/>
    <col min="8439" max="8441" width="11.140625" style="1" customWidth="1"/>
    <col min="8442" max="8442" width="1.5703125" style="1" customWidth="1"/>
    <col min="8443" max="8445" width="12.42578125" style="1" customWidth="1"/>
    <col min="8446" max="8446" width="1.5703125" style="1" customWidth="1"/>
    <col min="8447" max="8447" width="11.140625" style="1" customWidth="1"/>
    <col min="8448" max="8448" width="1.5703125" style="1" customWidth="1"/>
    <col min="8449" max="8449" width="10.42578125" style="1" customWidth="1"/>
    <col min="8450" max="8694" width="9.140625" style="1"/>
    <col min="8695" max="8697" width="11.140625" style="1" customWidth="1"/>
    <col min="8698" max="8698" width="1.5703125" style="1" customWidth="1"/>
    <col min="8699" max="8701" width="12.42578125" style="1" customWidth="1"/>
    <col min="8702" max="8702" width="1.5703125" style="1" customWidth="1"/>
    <col min="8703" max="8703" width="11.140625" style="1" customWidth="1"/>
    <col min="8704" max="8704" width="1.5703125" style="1" customWidth="1"/>
    <col min="8705" max="8705" width="10.42578125" style="1" customWidth="1"/>
    <col min="8706" max="8950" width="9.140625" style="1"/>
    <col min="8951" max="8953" width="11.140625" style="1" customWidth="1"/>
    <col min="8954" max="8954" width="1.5703125" style="1" customWidth="1"/>
    <col min="8955" max="8957" width="12.42578125" style="1" customWidth="1"/>
    <col min="8958" max="8958" width="1.5703125" style="1" customWidth="1"/>
    <col min="8959" max="8959" width="11.140625" style="1" customWidth="1"/>
    <col min="8960" max="8960" width="1.5703125" style="1" customWidth="1"/>
    <col min="8961" max="8961" width="10.42578125" style="1" customWidth="1"/>
    <col min="8962" max="9206" width="9.140625" style="1"/>
    <col min="9207" max="9209" width="11.140625" style="1" customWidth="1"/>
    <col min="9210" max="9210" width="1.5703125" style="1" customWidth="1"/>
    <col min="9211" max="9213" width="12.42578125" style="1" customWidth="1"/>
    <col min="9214" max="9214" width="1.5703125" style="1" customWidth="1"/>
    <col min="9215" max="9215" width="11.140625" style="1" customWidth="1"/>
    <col min="9216" max="9216" width="1.5703125" style="1" customWidth="1"/>
    <col min="9217" max="9217" width="10.42578125" style="1" customWidth="1"/>
    <col min="9218" max="9462" width="9.140625" style="1"/>
    <col min="9463" max="9465" width="11.140625" style="1" customWidth="1"/>
    <col min="9466" max="9466" width="1.5703125" style="1" customWidth="1"/>
    <col min="9467" max="9469" width="12.42578125" style="1" customWidth="1"/>
    <col min="9470" max="9470" width="1.5703125" style="1" customWidth="1"/>
    <col min="9471" max="9471" width="11.140625" style="1" customWidth="1"/>
    <col min="9472" max="9472" width="1.5703125" style="1" customWidth="1"/>
    <col min="9473" max="9473" width="10.42578125" style="1" customWidth="1"/>
    <col min="9474" max="9718" width="9.140625" style="1"/>
    <col min="9719" max="9721" width="11.140625" style="1" customWidth="1"/>
    <col min="9722" max="9722" width="1.5703125" style="1" customWidth="1"/>
    <col min="9723" max="9725" width="12.42578125" style="1" customWidth="1"/>
    <col min="9726" max="9726" width="1.5703125" style="1" customWidth="1"/>
    <col min="9727" max="9727" width="11.140625" style="1" customWidth="1"/>
    <col min="9728" max="9728" width="1.5703125" style="1" customWidth="1"/>
    <col min="9729" max="9729" width="10.42578125" style="1" customWidth="1"/>
    <col min="9730" max="9974" width="9.140625" style="1"/>
    <col min="9975" max="9977" width="11.140625" style="1" customWidth="1"/>
    <col min="9978" max="9978" width="1.5703125" style="1" customWidth="1"/>
    <col min="9979" max="9981" width="12.42578125" style="1" customWidth="1"/>
    <col min="9982" max="9982" width="1.5703125" style="1" customWidth="1"/>
    <col min="9983" max="9983" width="11.140625" style="1" customWidth="1"/>
    <col min="9984" max="9984" width="1.5703125" style="1" customWidth="1"/>
    <col min="9985" max="9985" width="10.42578125" style="1" customWidth="1"/>
    <col min="9986" max="10230" width="9.140625" style="1"/>
    <col min="10231" max="10233" width="11.140625" style="1" customWidth="1"/>
    <col min="10234" max="10234" width="1.5703125" style="1" customWidth="1"/>
    <col min="10235" max="10237" width="12.42578125" style="1" customWidth="1"/>
    <col min="10238" max="10238" width="1.5703125" style="1" customWidth="1"/>
    <col min="10239" max="10239" width="11.140625" style="1" customWidth="1"/>
    <col min="10240" max="10240" width="1.5703125" style="1" customWidth="1"/>
    <col min="10241" max="10241" width="10.42578125" style="1" customWidth="1"/>
    <col min="10242" max="10486" width="9.140625" style="1"/>
    <col min="10487" max="10489" width="11.140625" style="1" customWidth="1"/>
    <col min="10490" max="10490" width="1.5703125" style="1" customWidth="1"/>
    <col min="10491" max="10493" width="12.42578125" style="1" customWidth="1"/>
    <col min="10494" max="10494" width="1.5703125" style="1" customWidth="1"/>
    <col min="10495" max="10495" width="11.140625" style="1" customWidth="1"/>
    <col min="10496" max="10496" width="1.5703125" style="1" customWidth="1"/>
    <col min="10497" max="10497" width="10.42578125" style="1" customWidth="1"/>
    <col min="10498" max="10742" width="9.140625" style="1"/>
    <col min="10743" max="10745" width="11.140625" style="1" customWidth="1"/>
    <col min="10746" max="10746" width="1.5703125" style="1" customWidth="1"/>
    <col min="10747" max="10749" width="12.42578125" style="1" customWidth="1"/>
    <col min="10750" max="10750" width="1.5703125" style="1" customWidth="1"/>
    <col min="10751" max="10751" width="11.140625" style="1" customWidth="1"/>
    <col min="10752" max="10752" width="1.5703125" style="1" customWidth="1"/>
    <col min="10753" max="10753" width="10.42578125" style="1" customWidth="1"/>
    <col min="10754" max="10998" width="9.140625" style="1"/>
    <col min="10999" max="11001" width="11.140625" style="1" customWidth="1"/>
    <col min="11002" max="11002" width="1.5703125" style="1" customWidth="1"/>
    <col min="11003" max="11005" width="12.42578125" style="1" customWidth="1"/>
    <col min="11006" max="11006" width="1.5703125" style="1" customWidth="1"/>
    <col min="11007" max="11007" width="11.140625" style="1" customWidth="1"/>
    <col min="11008" max="11008" width="1.5703125" style="1" customWidth="1"/>
    <col min="11009" max="11009" width="10.42578125" style="1" customWidth="1"/>
    <col min="11010" max="11254" width="9.140625" style="1"/>
    <col min="11255" max="11257" width="11.140625" style="1" customWidth="1"/>
    <col min="11258" max="11258" width="1.5703125" style="1" customWidth="1"/>
    <col min="11259" max="11261" width="12.42578125" style="1" customWidth="1"/>
    <col min="11262" max="11262" width="1.5703125" style="1" customWidth="1"/>
    <col min="11263" max="11263" width="11.140625" style="1" customWidth="1"/>
    <col min="11264" max="11264" width="1.5703125" style="1" customWidth="1"/>
    <col min="11265" max="11265" width="10.42578125" style="1" customWidth="1"/>
    <col min="11266" max="11510" width="9.140625" style="1"/>
    <col min="11511" max="11513" width="11.140625" style="1" customWidth="1"/>
    <col min="11514" max="11514" width="1.5703125" style="1" customWidth="1"/>
    <col min="11515" max="11517" width="12.42578125" style="1" customWidth="1"/>
    <col min="11518" max="11518" width="1.5703125" style="1" customWidth="1"/>
    <col min="11519" max="11519" width="11.140625" style="1" customWidth="1"/>
    <col min="11520" max="11520" width="1.5703125" style="1" customWidth="1"/>
    <col min="11521" max="11521" width="10.42578125" style="1" customWidth="1"/>
    <col min="11522" max="11766" width="9.140625" style="1"/>
    <col min="11767" max="11769" width="11.140625" style="1" customWidth="1"/>
    <col min="11770" max="11770" width="1.5703125" style="1" customWidth="1"/>
    <col min="11771" max="11773" width="12.42578125" style="1" customWidth="1"/>
    <col min="11774" max="11774" width="1.5703125" style="1" customWidth="1"/>
    <col min="11775" max="11775" width="11.140625" style="1" customWidth="1"/>
    <col min="11776" max="11776" width="1.5703125" style="1" customWidth="1"/>
    <col min="11777" max="11777" width="10.42578125" style="1" customWidth="1"/>
    <col min="11778" max="12022" width="9.140625" style="1"/>
    <col min="12023" max="12025" width="11.140625" style="1" customWidth="1"/>
    <col min="12026" max="12026" width="1.5703125" style="1" customWidth="1"/>
    <col min="12027" max="12029" width="12.42578125" style="1" customWidth="1"/>
    <col min="12030" max="12030" width="1.5703125" style="1" customWidth="1"/>
    <col min="12031" max="12031" width="11.140625" style="1" customWidth="1"/>
    <col min="12032" max="12032" width="1.5703125" style="1" customWidth="1"/>
    <col min="12033" max="12033" width="10.42578125" style="1" customWidth="1"/>
    <col min="12034" max="12278" width="9.140625" style="1"/>
    <col min="12279" max="12281" width="11.140625" style="1" customWidth="1"/>
    <col min="12282" max="12282" width="1.5703125" style="1" customWidth="1"/>
    <col min="12283" max="12285" width="12.42578125" style="1" customWidth="1"/>
    <col min="12286" max="12286" width="1.5703125" style="1" customWidth="1"/>
    <col min="12287" max="12287" width="11.140625" style="1" customWidth="1"/>
    <col min="12288" max="12288" width="1.5703125" style="1" customWidth="1"/>
    <col min="12289" max="12289" width="10.42578125" style="1" customWidth="1"/>
    <col min="12290" max="12534" width="9.140625" style="1"/>
    <col min="12535" max="12537" width="11.140625" style="1" customWidth="1"/>
    <col min="12538" max="12538" width="1.5703125" style="1" customWidth="1"/>
    <col min="12539" max="12541" width="12.42578125" style="1" customWidth="1"/>
    <col min="12542" max="12542" width="1.5703125" style="1" customWidth="1"/>
    <col min="12543" max="12543" width="11.140625" style="1" customWidth="1"/>
    <col min="12544" max="12544" width="1.5703125" style="1" customWidth="1"/>
    <col min="12545" max="12545" width="10.42578125" style="1" customWidth="1"/>
    <col min="12546" max="12790" width="9.140625" style="1"/>
    <col min="12791" max="12793" width="11.140625" style="1" customWidth="1"/>
    <col min="12794" max="12794" width="1.5703125" style="1" customWidth="1"/>
    <col min="12795" max="12797" width="12.42578125" style="1" customWidth="1"/>
    <col min="12798" max="12798" width="1.5703125" style="1" customWidth="1"/>
    <col min="12799" max="12799" width="11.140625" style="1" customWidth="1"/>
    <col min="12800" max="12800" width="1.5703125" style="1" customWidth="1"/>
    <col min="12801" max="12801" width="10.42578125" style="1" customWidth="1"/>
    <col min="12802" max="13046" width="9.140625" style="1"/>
    <col min="13047" max="13049" width="11.140625" style="1" customWidth="1"/>
    <col min="13050" max="13050" width="1.5703125" style="1" customWidth="1"/>
    <col min="13051" max="13053" width="12.42578125" style="1" customWidth="1"/>
    <col min="13054" max="13054" width="1.5703125" style="1" customWidth="1"/>
    <col min="13055" max="13055" width="11.140625" style="1" customWidth="1"/>
    <col min="13056" max="13056" width="1.5703125" style="1" customWidth="1"/>
    <col min="13057" max="13057" width="10.42578125" style="1" customWidth="1"/>
    <col min="13058" max="13302" width="9.140625" style="1"/>
    <col min="13303" max="13305" width="11.140625" style="1" customWidth="1"/>
    <col min="13306" max="13306" width="1.5703125" style="1" customWidth="1"/>
    <col min="13307" max="13309" width="12.42578125" style="1" customWidth="1"/>
    <col min="13310" max="13310" width="1.5703125" style="1" customWidth="1"/>
    <col min="13311" max="13311" width="11.140625" style="1" customWidth="1"/>
    <col min="13312" max="13312" width="1.5703125" style="1" customWidth="1"/>
    <col min="13313" max="13313" width="10.42578125" style="1" customWidth="1"/>
    <col min="13314" max="13558" width="9.140625" style="1"/>
    <col min="13559" max="13561" width="11.140625" style="1" customWidth="1"/>
    <col min="13562" max="13562" width="1.5703125" style="1" customWidth="1"/>
    <col min="13563" max="13565" width="12.42578125" style="1" customWidth="1"/>
    <col min="13566" max="13566" width="1.5703125" style="1" customWidth="1"/>
    <col min="13567" max="13567" width="11.140625" style="1" customWidth="1"/>
    <col min="13568" max="13568" width="1.5703125" style="1" customWidth="1"/>
    <col min="13569" max="13569" width="10.42578125" style="1" customWidth="1"/>
    <col min="13570" max="13814" width="9.140625" style="1"/>
    <col min="13815" max="13817" width="11.140625" style="1" customWidth="1"/>
    <col min="13818" max="13818" width="1.5703125" style="1" customWidth="1"/>
    <col min="13819" max="13821" width="12.42578125" style="1" customWidth="1"/>
    <col min="13822" max="13822" width="1.5703125" style="1" customWidth="1"/>
    <col min="13823" max="13823" width="11.140625" style="1" customWidth="1"/>
    <col min="13824" max="13824" width="1.5703125" style="1" customWidth="1"/>
    <col min="13825" max="13825" width="10.42578125" style="1" customWidth="1"/>
    <col min="13826" max="14070" width="9.140625" style="1"/>
    <col min="14071" max="14073" width="11.140625" style="1" customWidth="1"/>
    <col min="14074" max="14074" width="1.5703125" style="1" customWidth="1"/>
    <col min="14075" max="14077" width="12.42578125" style="1" customWidth="1"/>
    <col min="14078" max="14078" width="1.5703125" style="1" customWidth="1"/>
    <col min="14079" max="14079" width="11.140625" style="1" customWidth="1"/>
    <col min="14080" max="14080" width="1.5703125" style="1" customWidth="1"/>
    <col min="14081" max="14081" width="10.42578125" style="1" customWidth="1"/>
    <col min="14082" max="14326" width="9.140625" style="1"/>
    <col min="14327" max="14329" width="11.140625" style="1" customWidth="1"/>
    <col min="14330" max="14330" width="1.5703125" style="1" customWidth="1"/>
    <col min="14331" max="14333" width="12.42578125" style="1" customWidth="1"/>
    <col min="14334" max="14334" width="1.5703125" style="1" customWidth="1"/>
    <col min="14335" max="14335" width="11.140625" style="1" customWidth="1"/>
    <col min="14336" max="14336" width="1.5703125" style="1" customWidth="1"/>
    <col min="14337" max="14337" width="10.42578125" style="1" customWidth="1"/>
    <col min="14338" max="14582" width="9.140625" style="1"/>
    <col min="14583" max="14585" width="11.140625" style="1" customWidth="1"/>
    <col min="14586" max="14586" width="1.5703125" style="1" customWidth="1"/>
    <col min="14587" max="14589" width="12.42578125" style="1" customWidth="1"/>
    <col min="14590" max="14590" width="1.5703125" style="1" customWidth="1"/>
    <col min="14591" max="14591" width="11.140625" style="1" customWidth="1"/>
    <col min="14592" max="14592" width="1.5703125" style="1" customWidth="1"/>
    <col min="14593" max="14593" width="10.42578125" style="1" customWidth="1"/>
    <col min="14594" max="14838" width="9.140625" style="1"/>
    <col min="14839" max="14841" width="11.140625" style="1" customWidth="1"/>
    <col min="14842" max="14842" width="1.5703125" style="1" customWidth="1"/>
    <col min="14843" max="14845" width="12.42578125" style="1" customWidth="1"/>
    <col min="14846" max="14846" width="1.5703125" style="1" customWidth="1"/>
    <col min="14847" max="14847" width="11.140625" style="1" customWidth="1"/>
    <col min="14848" max="14848" width="1.5703125" style="1" customWidth="1"/>
    <col min="14849" max="14849" width="10.42578125" style="1" customWidth="1"/>
    <col min="14850" max="15094" width="9.140625" style="1"/>
    <col min="15095" max="15097" width="11.140625" style="1" customWidth="1"/>
    <col min="15098" max="15098" width="1.5703125" style="1" customWidth="1"/>
    <col min="15099" max="15101" width="12.42578125" style="1" customWidth="1"/>
    <col min="15102" max="15102" width="1.5703125" style="1" customWidth="1"/>
    <col min="15103" max="15103" width="11.140625" style="1" customWidth="1"/>
    <col min="15104" max="15104" width="1.5703125" style="1" customWidth="1"/>
    <col min="15105" max="15105" width="10.42578125" style="1" customWidth="1"/>
    <col min="15106" max="15350" width="9.140625" style="1"/>
    <col min="15351" max="15353" width="11.140625" style="1" customWidth="1"/>
    <col min="15354" max="15354" width="1.5703125" style="1" customWidth="1"/>
    <col min="15355" max="15357" width="12.42578125" style="1" customWidth="1"/>
    <col min="15358" max="15358" width="1.5703125" style="1" customWidth="1"/>
    <col min="15359" max="15359" width="11.140625" style="1" customWidth="1"/>
    <col min="15360" max="15360" width="1.5703125" style="1" customWidth="1"/>
    <col min="15361" max="15361" width="10.42578125" style="1" customWidth="1"/>
    <col min="15362" max="15606" width="9.140625" style="1"/>
    <col min="15607" max="15609" width="11.140625" style="1" customWidth="1"/>
    <col min="15610" max="15610" width="1.5703125" style="1" customWidth="1"/>
    <col min="15611" max="15613" width="12.42578125" style="1" customWidth="1"/>
    <col min="15614" max="15614" width="1.5703125" style="1" customWidth="1"/>
    <col min="15615" max="15615" width="11.140625" style="1" customWidth="1"/>
    <col min="15616" max="15616" width="1.5703125" style="1" customWidth="1"/>
    <col min="15617" max="15617" width="10.42578125" style="1" customWidth="1"/>
    <col min="15618" max="15862" width="9.140625" style="1"/>
    <col min="15863" max="15865" width="11.140625" style="1" customWidth="1"/>
    <col min="15866" max="15866" width="1.5703125" style="1" customWidth="1"/>
    <col min="15867" max="15869" width="12.42578125" style="1" customWidth="1"/>
    <col min="15870" max="15870" width="1.5703125" style="1" customWidth="1"/>
    <col min="15871" max="15871" width="11.140625" style="1" customWidth="1"/>
    <col min="15872" max="15872" width="1.5703125" style="1" customWidth="1"/>
    <col min="15873" max="15873" width="10.42578125" style="1" customWidth="1"/>
    <col min="15874" max="16118" width="9.140625" style="1"/>
    <col min="16119" max="16121" width="11.140625" style="1" customWidth="1"/>
    <col min="16122" max="16122" width="1.5703125" style="1" customWidth="1"/>
    <col min="16123" max="16125" width="12.42578125" style="1" customWidth="1"/>
    <col min="16126" max="16126" width="1.5703125" style="1" customWidth="1"/>
    <col min="16127" max="16127" width="11.140625" style="1" customWidth="1"/>
    <col min="16128" max="16128" width="1.5703125" style="1" customWidth="1"/>
    <col min="16129" max="16129" width="10.42578125" style="1" customWidth="1"/>
    <col min="16130" max="16384" width="9.140625" style="1"/>
  </cols>
  <sheetData>
    <row r="1" spans="1:12" ht="15.75" x14ac:dyDescent="0.25">
      <c r="A1" s="216" t="s">
        <v>2687</v>
      </c>
      <c r="B1" s="32"/>
      <c r="C1" s="32"/>
      <c r="D1" s="205"/>
      <c r="E1" s="205"/>
      <c r="F1" s="205"/>
      <c r="G1" s="205"/>
      <c r="H1" s="12"/>
      <c r="I1" s="12"/>
      <c r="J1" s="12"/>
      <c r="K1" s="12"/>
      <c r="L1" s="203">
        <v>9</v>
      </c>
    </row>
    <row r="2" spans="1:12" ht="15.75" x14ac:dyDescent="0.25">
      <c r="A2" s="1958" t="s">
        <v>145</v>
      </c>
      <c r="B2" s="1959"/>
      <c r="C2" s="1960"/>
      <c r="D2" s="112"/>
      <c r="E2" s="205"/>
      <c r="F2" s="205"/>
      <c r="G2" s="205"/>
      <c r="H2" s="12"/>
      <c r="I2" s="12"/>
      <c r="J2" s="12"/>
      <c r="K2" s="12"/>
      <c r="L2" s="12"/>
    </row>
    <row r="3" spans="1:12" ht="15.75" x14ac:dyDescent="0.25">
      <c r="A3" s="329" t="s">
        <v>2688</v>
      </c>
      <c r="B3" s="329"/>
      <c r="C3" s="216"/>
      <c r="D3" s="88"/>
      <c r="E3" s="88"/>
      <c r="F3" s="88"/>
      <c r="G3" s="88"/>
      <c r="H3" s="82"/>
      <c r="I3" s="82"/>
      <c r="J3" s="82"/>
      <c r="K3" s="82"/>
      <c r="L3" s="82"/>
    </row>
    <row r="4" spans="1:12" ht="15" customHeight="1" x14ac:dyDescent="0.25">
      <c r="A4" s="181" t="s">
        <v>2689</v>
      </c>
      <c r="B4" s="329"/>
      <c r="C4" s="216"/>
      <c r="D4" s="88"/>
      <c r="E4" s="88"/>
      <c r="F4" s="88"/>
      <c r="G4" s="88"/>
      <c r="H4" s="82"/>
      <c r="I4" s="82"/>
      <c r="J4" s="82"/>
      <c r="K4" s="82"/>
      <c r="L4" s="82"/>
    </row>
    <row r="5" spans="1:12" ht="12.75" customHeight="1" x14ac:dyDescent="0.25">
      <c r="A5" s="216"/>
      <c r="B5" s="216"/>
      <c r="C5" s="216"/>
      <c r="D5" s="88"/>
      <c r="E5" s="88"/>
      <c r="F5" s="88"/>
      <c r="G5" s="88"/>
      <c r="H5" s="82"/>
      <c r="I5" s="82"/>
      <c r="J5" s="82"/>
      <c r="K5" s="82"/>
      <c r="L5" s="82"/>
    </row>
    <row r="6" spans="1:12" ht="12.6" customHeight="1" x14ac:dyDescent="0.2">
      <c r="A6" s="330"/>
      <c r="B6" s="2049" t="s">
        <v>2690</v>
      </c>
      <c r="C6" s="1855"/>
      <c r="D6" s="1856"/>
      <c r="E6" s="497"/>
      <c r="F6" s="2059" t="s">
        <v>2441</v>
      </c>
      <c r="G6" s="1855"/>
      <c r="H6" s="1856"/>
      <c r="I6" s="495"/>
      <c r="J6" s="82"/>
      <c r="K6" s="495"/>
      <c r="L6" s="495"/>
    </row>
    <row r="7" spans="1:12" ht="54.75" x14ac:dyDescent="0.2">
      <c r="A7" s="1387" t="s">
        <v>2442</v>
      </c>
      <c r="B7" s="332" t="s">
        <v>2443</v>
      </c>
      <c r="C7" s="332" t="s">
        <v>2444</v>
      </c>
      <c r="D7" s="332" t="s">
        <v>2445</v>
      </c>
      <c r="E7" s="492"/>
      <c r="F7" s="332" t="s">
        <v>2446</v>
      </c>
      <c r="G7" s="332" t="s">
        <v>2447</v>
      </c>
      <c r="H7" s="496" t="s">
        <v>2691</v>
      </c>
      <c r="I7" s="123"/>
      <c r="J7" s="1387" t="s">
        <v>2449</v>
      </c>
      <c r="K7" s="123"/>
      <c r="L7" s="1387" t="s">
        <v>2450</v>
      </c>
    </row>
    <row r="8" spans="1:12" x14ac:dyDescent="0.2">
      <c r="A8" s="229" t="s">
        <v>299</v>
      </c>
      <c r="B8" s="229"/>
      <c r="C8" s="229"/>
      <c r="D8" s="229" t="s">
        <v>300</v>
      </c>
      <c r="E8" s="229"/>
      <c r="F8" s="229" t="s">
        <v>301</v>
      </c>
      <c r="G8" s="229" t="s">
        <v>465</v>
      </c>
      <c r="H8" s="229" t="s">
        <v>466</v>
      </c>
      <c r="I8" s="229"/>
      <c r="J8" s="229" t="s">
        <v>2451</v>
      </c>
      <c r="K8" s="229"/>
      <c r="L8" s="229" t="s">
        <v>2452</v>
      </c>
    </row>
    <row r="9" spans="1:12" x14ac:dyDescent="0.2">
      <c r="A9" s="2055" t="s">
        <v>1874</v>
      </c>
      <c r="B9" s="2084"/>
      <c r="C9" s="2084"/>
      <c r="D9" s="337"/>
      <c r="E9" s="337"/>
      <c r="F9" s="337"/>
      <c r="G9" s="337"/>
      <c r="H9" s="337"/>
      <c r="I9" s="337"/>
      <c r="J9" s="337"/>
      <c r="K9" s="337"/>
      <c r="L9" s="337"/>
    </row>
    <row r="10" spans="1:12" x14ac:dyDescent="0.2">
      <c r="A10" s="1421" t="s">
        <v>2692</v>
      </c>
      <c r="B10" s="1499"/>
      <c r="C10" s="1013"/>
      <c r="D10" s="1013"/>
      <c r="E10" s="372"/>
      <c r="F10" s="1013"/>
      <c r="G10" s="1013"/>
      <c r="H10" s="1013"/>
      <c r="I10" s="361"/>
      <c r="J10" s="1014"/>
      <c r="K10" s="361"/>
      <c r="L10" s="1014"/>
    </row>
    <row r="11" spans="1:12" x14ac:dyDescent="0.2">
      <c r="A11" s="1421" t="s">
        <v>2693</v>
      </c>
      <c r="B11" s="1499"/>
      <c r="C11" s="1013"/>
      <c r="D11" s="1013"/>
      <c r="E11" s="372"/>
      <c r="F11" s="1013"/>
      <c r="G11" s="1013"/>
      <c r="H11" s="1013"/>
      <c r="I11" s="361"/>
      <c r="J11" s="1014"/>
      <c r="K11" s="361"/>
      <c r="L11" s="1014"/>
    </row>
    <row r="12" spans="1:12" x14ac:dyDescent="0.2">
      <c r="A12" s="1421" t="s">
        <v>2666</v>
      </c>
      <c r="B12" s="1499"/>
      <c r="C12" s="1013"/>
      <c r="D12" s="1013"/>
      <c r="E12" s="372"/>
      <c r="F12" s="1013"/>
      <c r="G12" s="1013"/>
      <c r="H12" s="1013"/>
      <c r="I12" s="361"/>
      <c r="J12" s="1014"/>
      <c r="K12" s="361"/>
      <c r="L12" s="1014"/>
    </row>
    <row r="13" spans="1:12" x14ac:dyDescent="0.2">
      <c r="A13" s="1547" t="s">
        <v>2623</v>
      </c>
      <c r="B13" s="1499"/>
      <c r="C13" s="1013"/>
      <c r="D13" s="1013"/>
      <c r="E13" s="372"/>
      <c r="F13" s="1013"/>
      <c r="G13" s="1013"/>
      <c r="H13" s="1013"/>
      <c r="I13" s="361"/>
      <c r="J13" s="1014"/>
      <c r="K13" s="361"/>
      <c r="L13" s="1014"/>
    </row>
    <row r="14" spans="1:12" x14ac:dyDescent="0.2">
      <c r="A14" s="1421" t="s">
        <v>2667</v>
      </c>
      <c r="B14" s="1499"/>
      <c r="C14" s="1013"/>
      <c r="D14" s="1013"/>
      <c r="E14" s="372"/>
      <c r="F14" s="1013"/>
      <c r="G14" s="1013"/>
      <c r="H14" s="1013"/>
      <c r="I14" s="361"/>
      <c r="J14" s="1014"/>
      <c r="K14" s="361"/>
      <c r="L14" s="1014"/>
    </row>
    <row r="15" spans="1:12" x14ac:dyDescent="0.2">
      <c r="A15" s="1421" t="s">
        <v>2648</v>
      </c>
      <c r="B15" s="1499"/>
      <c r="C15" s="1013"/>
      <c r="D15" s="1013"/>
      <c r="E15" s="372"/>
      <c r="F15" s="1013"/>
      <c r="G15" s="1013"/>
      <c r="H15" s="1013"/>
      <c r="I15" s="361"/>
      <c r="J15" s="1014"/>
      <c r="K15" s="361"/>
      <c r="L15" s="1014"/>
    </row>
    <row r="16" spans="1:12" x14ac:dyDescent="0.2">
      <c r="A16" s="1421" t="s">
        <v>2649</v>
      </c>
      <c r="B16" s="1499"/>
      <c r="C16" s="454"/>
      <c r="D16" s="454"/>
      <c r="E16" s="372"/>
      <c r="F16" s="1013"/>
      <c r="G16" s="1013"/>
      <c r="H16" s="1013"/>
      <c r="I16" s="361"/>
      <c r="J16" s="1014"/>
      <c r="K16" s="361"/>
      <c r="L16" s="1014"/>
    </row>
    <row r="17" spans="1:12" x14ac:dyDescent="0.2">
      <c r="A17" s="1421" t="s">
        <v>2610</v>
      </c>
      <c r="B17" s="1499"/>
      <c r="C17" s="454"/>
      <c r="D17" s="454"/>
      <c r="E17" s="372"/>
      <c r="F17" s="1013"/>
      <c r="G17" s="1013"/>
      <c r="H17" s="1013"/>
      <c r="I17" s="361"/>
      <c r="J17" s="1014"/>
      <c r="K17" s="361"/>
      <c r="L17" s="1014"/>
    </row>
    <row r="18" spans="1:12" x14ac:dyDescent="0.2">
      <c r="A18" s="1421" t="s">
        <v>2611</v>
      </c>
      <c r="B18" s="1499"/>
      <c r="C18" s="454"/>
      <c r="D18" s="454"/>
      <c r="E18" s="372"/>
      <c r="F18" s="1013"/>
      <c r="G18" s="1013"/>
      <c r="H18" s="1013"/>
      <c r="I18" s="361"/>
      <c r="J18" s="1014"/>
      <c r="K18" s="361"/>
      <c r="L18" s="1014"/>
    </row>
    <row r="19" spans="1:12" x14ac:dyDescent="0.2">
      <c r="A19" s="1539" t="s">
        <v>2603</v>
      </c>
      <c r="B19" s="1499"/>
      <c r="C19" s="454"/>
      <c r="D19" s="454"/>
      <c r="E19" s="360"/>
      <c r="F19" s="1013"/>
      <c r="G19" s="1013"/>
      <c r="H19" s="1013"/>
      <c r="I19" s="361"/>
      <c r="J19" s="1014"/>
      <c r="K19" s="361"/>
      <c r="L19" s="1014"/>
    </row>
    <row r="20" spans="1:12" x14ac:dyDescent="0.2">
      <c r="A20" s="1421" t="s">
        <v>2694</v>
      </c>
      <c r="B20" s="1499"/>
      <c r="C20" s="454"/>
      <c r="D20" s="454"/>
      <c r="E20" s="360"/>
      <c r="F20" s="1013"/>
      <c r="G20" s="1013"/>
      <c r="H20" s="1013"/>
      <c r="I20" s="361"/>
      <c r="J20" s="1014"/>
      <c r="K20" s="361"/>
      <c r="L20" s="1014"/>
    </row>
    <row r="21" spans="1:12" x14ac:dyDescent="0.2">
      <c r="A21" s="1421" t="s">
        <v>2612</v>
      </c>
      <c r="B21" s="1499"/>
      <c r="C21" s="454"/>
      <c r="D21" s="454"/>
      <c r="E21" s="360"/>
      <c r="F21" s="1013"/>
      <c r="G21" s="1013"/>
      <c r="H21" s="1013"/>
      <c r="I21" s="361"/>
      <c r="J21" s="1014"/>
      <c r="K21" s="361"/>
      <c r="L21" s="1014"/>
    </row>
    <row r="22" spans="1:12" x14ac:dyDescent="0.2">
      <c r="A22" s="1421" t="s">
        <v>2695</v>
      </c>
      <c r="B22" s="1499"/>
      <c r="C22" s="454"/>
      <c r="D22" s="454"/>
      <c r="E22" s="360"/>
      <c r="F22" s="1013"/>
      <c r="G22" s="1013"/>
      <c r="H22" s="1013"/>
      <c r="I22" s="361"/>
      <c r="J22" s="1014"/>
      <c r="K22" s="361"/>
      <c r="L22" s="1014"/>
    </row>
    <row r="23" spans="1:12" x14ac:dyDescent="0.2">
      <c r="A23" s="1421" t="s">
        <v>2650</v>
      </c>
      <c r="B23" s="1499"/>
      <c r="C23" s="454"/>
      <c r="D23" s="454"/>
      <c r="E23" s="360"/>
      <c r="F23" s="1013"/>
      <c r="G23" s="1013"/>
      <c r="H23" s="1013"/>
      <c r="I23" s="361"/>
      <c r="J23" s="1014"/>
      <c r="K23" s="361"/>
      <c r="L23" s="1014"/>
    </row>
    <row r="24" spans="1:12" x14ac:dyDescent="0.2">
      <c r="A24" s="1421" t="s">
        <v>2613</v>
      </c>
      <c r="B24" s="1499"/>
      <c r="C24" s="454"/>
      <c r="D24" s="454"/>
      <c r="E24" s="360"/>
      <c r="F24" s="1013"/>
      <c r="G24" s="1013"/>
      <c r="H24" s="1013"/>
      <c r="I24" s="361"/>
      <c r="J24" s="1014"/>
      <c r="K24" s="361"/>
      <c r="L24" s="1014"/>
    </row>
    <row r="25" spans="1:12" x14ac:dyDescent="0.2">
      <c r="A25" s="1421" t="s">
        <v>2696</v>
      </c>
      <c r="B25" s="1499"/>
      <c r="C25" s="454"/>
      <c r="D25" s="454"/>
      <c r="E25" s="360"/>
      <c r="F25" s="1013"/>
      <c r="G25" s="1013"/>
      <c r="H25" s="1013"/>
      <c r="I25" s="361"/>
      <c r="J25" s="1014"/>
      <c r="K25" s="361"/>
      <c r="L25" s="1014"/>
    </row>
    <row r="26" spans="1:12" x14ac:dyDescent="0.2">
      <c r="A26" s="1421" t="s">
        <v>2697</v>
      </c>
      <c r="B26" s="1499"/>
      <c r="C26" s="454"/>
      <c r="D26" s="454"/>
      <c r="E26" s="360"/>
      <c r="F26" s="1013"/>
      <c r="G26" s="1013"/>
      <c r="H26" s="1013"/>
      <c r="I26" s="361"/>
      <c r="J26" s="1014"/>
      <c r="K26" s="361"/>
      <c r="L26" s="1014"/>
    </row>
    <row r="27" spans="1:12" x14ac:dyDescent="0.2">
      <c r="A27" s="1421" t="s">
        <v>2698</v>
      </c>
      <c r="B27" s="1499"/>
      <c r="C27" s="454"/>
      <c r="D27" s="454"/>
      <c r="E27" s="360"/>
      <c r="F27" s="1013"/>
      <c r="G27" s="1013"/>
      <c r="H27" s="1013"/>
      <c r="I27" s="361"/>
      <c r="J27" s="1014"/>
      <c r="K27" s="361"/>
      <c r="L27" s="1014"/>
    </row>
    <row r="28" spans="1:12" x14ac:dyDescent="0.2">
      <c r="A28" s="1421" t="s">
        <v>2699</v>
      </c>
      <c r="B28" s="1499"/>
      <c r="C28" s="454"/>
      <c r="D28" s="454"/>
      <c r="E28" s="360"/>
      <c r="F28" s="1013"/>
      <c r="G28" s="1013"/>
      <c r="H28" s="1013"/>
      <c r="I28" s="361"/>
      <c r="J28" s="1014"/>
      <c r="K28" s="361"/>
      <c r="L28" s="1014"/>
    </row>
    <row r="29" spans="1:12" x14ac:dyDescent="0.2">
      <c r="A29" s="1421" t="s">
        <v>2700</v>
      </c>
      <c r="B29" s="1499"/>
      <c r="C29" s="454"/>
      <c r="D29" s="454"/>
      <c r="E29" s="360"/>
      <c r="F29" s="1013"/>
      <c r="G29" s="1013"/>
      <c r="H29" s="1013"/>
      <c r="I29" s="361"/>
      <c r="J29" s="1014"/>
      <c r="K29" s="361"/>
      <c r="L29" s="1014"/>
    </row>
    <row r="30" spans="1:12" x14ac:dyDescent="0.2">
      <c r="A30" s="1421" t="s">
        <v>2701</v>
      </c>
      <c r="B30" s="1499"/>
      <c r="C30" s="454"/>
      <c r="D30" s="454"/>
      <c r="E30" s="360"/>
      <c r="F30" s="1013"/>
      <c r="G30" s="1013"/>
      <c r="H30" s="1013"/>
      <c r="I30" s="361"/>
      <c r="J30" s="1014"/>
      <c r="K30" s="361"/>
      <c r="L30" s="1014"/>
    </row>
    <row r="31" spans="1:12" x14ac:dyDescent="0.2">
      <c r="A31" s="1494" t="s">
        <v>2466</v>
      </c>
      <c r="B31" s="1499"/>
      <c r="C31" s="1014"/>
      <c r="D31" s="1014"/>
      <c r="E31" s="393"/>
      <c r="F31" s="1512"/>
      <c r="G31" s="1512"/>
      <c r="H31" s="1014"/>
      <c r="I31" s="394"/>
      <c r="J31" s="1014"/>
      <c r="K31" s="394"/>
      <c r="L31" s="1014"/>
    </row>
    <row r="32" spans="1:12" x14ac:dyDescent="0.2">
      <c r="A32" s="365"/>
      <c r="B32" s="365"/>
      <c r="C32" s="433"/>
      <c r="D32" s="433"/>
      <c r="E32" s="393"/>
      <c r="F32" s="434"/>
      <c r="G32" s="432"/>
      <c r="H32" s="433"/>
      <c r="I32" s="394"/>
      <c r="J32" s="433"/>
      <c r="K32" s="394"/>
      <c r="L32" s="433"/>
    </row>
    <row r="33" spans="1:12" x14ac:dyDescent="0.2">
      <c r="A33" s="88" t="s">
        <v>1875</v>
      </c>
      <c r="B33" s="205"/>
      <c r="C33" s="433"/>
      <c r="D33" s="433"/>
      <c r="E33" s="393"/>
      <c r="F33" s="434"/>
      <c r="G33" s="432"/>
      <c r="H33" s="433"/>
      <c r="I33" s="394"/>
      <c r="J33" s="433"/>
      <c r="K33" s="394"/>
      <c r="L33" s="433"/>
    </row>
    <row r="34" spans="1:12" x14ac:dyDescent="0.2">
      <c r="A34" s="1421" t="s">
        <v>2692</v>
      </c>
      <c r="B34" s="1497"/>
      <c r="C34" s="1013"/>
      <c r="D34" s="1013"/>
      <c r="E34" s="464"/>
      <c r="F34" s="1013"/>
      <c r="G34" s="1013"/>
      <c r="H34" s="1013"/>
      <c r="I34" s="465"/>
      <c r="J34" s="1014"/>
      <c r="K34" s="465"/>
      <c r="L34" s="1014"/>
    </row>
    <row r="35" spans="1:12" x14ac:dyDescent="0.2">
      <c r="A35" s="1421" t="s">
        <v>2693</v>
      </c>
      <c r="B35" s="1497"/>
      <c r="C35" s="1013"/>
      <c r="D35" s="1013"/>
      <c r="E35" s="464"/>
      <c r="F35" s="1013"/>
      <c r="G35" s="1013"/>
      <c r="H35" s="1013"/>
      <c r="I35" s="465"/>
      <c r="J35" s="1014"/>
      <c r="K35" s="465"/>
      <c r="L35" s="1014"/>
    </row>
    <row r="36" spans="1:12" x14ac:dyDescent="0.2">
      <c r="A36" s="1421" t="s">
        <v>2666</v>
      </c>
      <c r="B36" s="1497"/>
      <c r="C36" s="1013"/>
      <c r="D36" s="1013"/>
      <c r="E36" s="464"/>
      <c r="F36" s="1013"/>
      <c r="G36" s="1013"/>
      <c r="H36" s="1013"/>
      <c r="I36" s="465"/>
      <c r="J36" s="1014"/>
      <c r="K36" s="465"/>
      <c r="L36" s="1014"/>
    </row>
    <row r="37" spans="1:12" x14ac:dyDescent="0.2">
      <c r="A37" s="1547" t="s">
        <v>2623</v>
      </c>
      <c r="B37" s="1497"/>
      <c r="C37" s="1013"/>
      <c r="D37" s="1013"/>
      <c r="E37" s="464"/>
      <c r="F37" s="1013"/>
      <c r="G37" s="1013"/>
      <c r="H37" s="1013"/>
      <c r="I37" s="465"/>
      <c r="J37" s="1014"/>
      <c r="K37" s="465"/>
      <c r="L37" s="1014"/>
    </row>
    <row r="38" spans="1:12" x14ac:dyDescent="0.2">
      <c r="A38" s="1421" t="s">
        <v>2667</v>
      </c>
      <c r="B38" s="1497"/>
      <c r="C38" s="1013"/>
      <c r="D38" s="1013"/>
      <c r="E38" s="464"/>
      <c r="F38" s="1013"/>
      <c r="G38" s="1013"/>
      <c r="H38" s="1013"/>
      <c r="I38" s="465"/>
      <c r="J38" s="1014"/>
      <c r="K38" s="465"/>
      <c r="L38" s="1014"/>
    </row>
    <row r="39" spans="1:12" x14ac:dyDescent="0.2">
      <c r="A39" s="1421" t="s">
        <v>2648</v>
      </c>
      <c r="B39" s="1497"/>
      <c r="C39" s="1013"/>
      <c r="D39" s="1013"/>
      <c r="E39" s="464"/>
      <c r="F39" s="1013"/>
      <c r="G39" s="1013"/>
      <c r="H39" s="1013"/>
      <c r="I39" s="465"/>
      <c r="J39" s="1014"/>
      <c r="K39" s="465"/>
      <c r="L39" s="1014"/>
    </row>
    <row r="40" spans="1:12" x14ac:dyDescent="0.2">
      <c r="A40" s="1421" t="s">
        <v>2649</v>
      </c>
      <c r="B40" s="1497"/>
      <c r="C40" s="454"/>
      <c r="D40" s="454"/>
      <c r="E40" s="464"/>
      <c r="F40" s="1013"/>
      <c r="G40" s="1013"/>
      <c r="H40" s="1013"/>
      <c r="I40" s="465"/>
      <c r="J40" s="1014"/>
      <c r="K40" s="465"/>
      <c r="L40" s="1014"/>
    </row>
    <row r="41" spans="1:12" x14ac:dyDescent="0.2">
      <c r="A41" s="1421" t="s">
        <v>2610</v>
      </c>
      <c r="B41" s="1497"/>
      <c r="C41" s="454"/>
      <c r="D41" s="454"/>
      <c r="E41" s="464"/>
      <c r="F41" s="1013"/>
      <c r="G41" s="1013"/>
      <c r="H41" s="1013"/>
      <c r="I41" s="465"/>
      <c r="J41" s="1014"/>
      <c r="K41" s="465"/>
      <c r="L41" s="1014"/>
    </row>
    <row r="42" spans="1:12" x14ac:dyDescent="0.2">
      <c r="A42" s="1421" t="s">
        <v>2611</v>
      </c>
      <c r="B42" s="1497"/>
      <c r="C42" s="454"/>
      <c r="D42" s="454"/>
      <c r="E42" s="464"/>
      <c r="F42" s="1013"/>
      <c r="G42" s="1013"/>
      <c r="H42" s="1013"/>
      <c r="I42" s="465"/>
      <c r="J42" s="1014"/>
      <c r="K42" s="465"/>
      <c r="L42" s="1014"/>
    </row>
    <row r="43" spans="1:12" x14ac:dyDescent="0.2">
      <c r="A43" s="1539" t="s">
        <v>2603</v>
      </c>
      <c r="B43" s="1497"/>
      <c r="C43" s="454"/>
      <c r="D43" s="454"/>
      <c r="E43" s="466"/>
      <c r="F43" s="1013"/>
      <c r="G43" s="1013"/>
      <c r="H43" s="1013"/>
      <c r="I43" s="465"/>
      <c r="J43" s="1014"/>
      <c r="K43" s="465"/>
      <c r="L43" s="1014"/>
    </row>
    <row r="44" spans="1:12" x14ac:dyDescent="0.2">
      <c r="A44" s="1421" t="s">
        <v>2694</v>
      </c>
      <c r="B44" s="1497"/>
      <c r="C44" s="454"/>
      <c r="D44" s="454"/>
      <c r="E44" s="466"/>
      <c r="F44" s="1013"/>
      <c r="G44" s="1013"/>
      <c r="H44" s="1013"/>
      <c r="I44" s="465"/>
      <c r="J44" s="1014"/>
      <c r="K44" s="465"/>
      <c r="L44" s="1014"/>
    </row>
    <row r="45" spans="1:12" x14ac:dyDescent="0.2">
      <c r="A45" s="1421" t="s">
        <v>2612</v>
      </c>
      <c r="B45" s="1497"/>
      <c r="C45" s="454"/>
      <c r="D45" s="454"/>
      <c r="E45" s="466"/>
      <c r="F45" s="1013"/>
      <c r="G45" s="1013"/>
      <c r="H45" s="1013"/>
      <c r="I45" s="465"/>
      <c r="J45" s="1014"/>
      <c r="K45" s="465"/>
      <c r="L45" s="1014"/>
    </row>
    <row r="46" spans="1:12" x14ac:dyDescent="0.2">
      <c r="A46" s="1421" t="s">
        <v>2695</v>
      </c>
      <c r="B46" s="1497"/>
      <c r="C46" s="454"/>
      <c r="D46" s="454"/>
      <c r="E46" s="466"/>
      <c r="F46" s="1013"/>
      <c r="G46" s="1013"/>
      <c r="H46" s="1013"/>
      <c r="I46" s="465"/>
      <c r="J46" s="1014"/>
      <c r="K46" s="465"/>
      <c r="L46" s="1014"/>
    </row>
    <row r="47" spans="1:12" x14ac:dyDescent="0.2">
      <c r="A47" s="1421" t="s">
        <v>2650</v>
      </c>
      <c r="B47" s="1497"/>
      <c r="C47" s="454"/>
      <c r="D47" s="454"/>
      <c r="E47" s="466"/>
      <c r="F47" s="1013"/>
      <c r="G47" s="1013"/>
      <c r="H47" s="1013"/>
      <c r="I47" s="465"/>
      <c r="J47" s="1014"/>
      <c r="K47" s="465"/>
      <c r="L47" s="1014"/>
    </row>
    <row r="48" spans="1:12" x14ac:dyDescent="0.2">
      <c r="A48" s="1421" t="s">
        <v>2613</v>
      </c>
      <c r="B48" s="1497"/>
      <c r="C48" s="454"/>
      <c r="D48" s="454"/>
      <c r="E48" s="466"/>
      <c r="F48" s="1013"/>
      <c r="G48" s="1013"/>
      <c r="H48" s="1013"/>
      <c r="I48" s="465"/>
      <c r="J48" s="1014"/>
      <c r="K48" s="465"/>
      <c r="L48" s="1014"/>
    </row>
    <row r="49" spans="1:12" x14ac:dyDescent="0.2">
      <c r="A49" s="1421" t="s">
        <v>2696</v>
      </c>
      <c r="B49" s="1497"/>
      <c r="C49" s="454"/>
      <c r="D49" s="454"/>
      <c r="E49" s="466"/>
      <c r="F49" s="1013"/>
      <c r="G49" s="1013"/>
      <c r="H49" s="1013"/>
      <c r="I49" s="465"/>
      <c r="J49" s="1014"/>
      <c r="K49" s="465"/>
      <c r="L49" s="1014"/>
    </row>
    <row r="50" spans="1:12" x14ac:dyDescent="0.2">
      <c r="A50" s="1421" t="s">
        <v>2697</v>
      </c>
      <c r="B50" s="1497"/>
      <c r="C50" s="454"/>
      <c r="D50" s="454"/>
      <c r="E50" s="466"/>
      <c r="F50" s="1013"/>
      <c r="G50" s="1013"/>
      <c r="H50" s="1013"/>
      <c r="I50" s="465"/>
      <c r="J50" s="1014"/>
      <c r="K50" s="465"/>
      <c r="L50" s="1014"/>
    </row>
    <row r="51" spans="1:12" x14ac:dyDescent="0.2">
      <c r="A51" s="1421" t="s">
        <v>2698</v>
      </c>
      <c r="B51" s="1497"/>
      <c r="C51" s="454"/>
      <c r="D51" s="454"/>
      <c r="E51" s="466"/>
      <c r="F51" s="1013"/>
      <c r="G51" s="1013"/>
      <c r="H51" s="1013"/>
      <c r="I51" s="465"/>
      <c r="J51" s="1014"/>
      <c r="K51" s="465"/>
      <c r="L51" s="1014"/>
    </row>
    <row r="52" spans="1:12" x14ac:dyDescent="0.2">
      <c r="A52" s="1421" t="s">
        <v>2699</v>
      </c>
      <c r="B52" s="1497"/>
      <c r="C52" s="454"/>
      <c r="D52" s="454"/>
      <c r="E52" s="466"/>
      <c r="F52" s="1013"/>
      <c r="G52" s="1013"/>
      <c r="H52" s="1013"/>
      <c r="I52" s="465"/>
      <c r="J52" s="1014"/>
      <c r="K52" s="465"/>
      <c r="L52" s="1014"/>
    </row>
    <row r="53" spans="1:12" x14ac:dyDescent="0.2">
      <c r="A53" s="1421" t="s">
        <v>2700</v>
      </c>
      <c r="B53" s="1497"/>
      <c r="C53" s="454"/>
      <c r="D53" s="454"/>
      <c r="E53" s="466"/>
      <c r="F53" s="1013"/>
      <c r="G53" s="1013"/>
      <c r="H53" s="1013"/>
      <c r="I53" s="465"/>
      <c r="J53" s="1014"/>
      <c r="K53" s="465"/>
      <c r="L53" s="1014"/>
    </row>
    <row r="54" spans="1:12" x14ac:dyDescent="0.2">
      <c r="A54" s="1421" t="s">
        <v>2701</v>
      </c>
      <c r="B54" s="1497"/>
      <c r="C54" s="454"/>
      <c r="D54" s="454"/>
      <c r="E54" s="466"/>
      <c r="F54" s="1013"/>
      <c r="G54" s="1013"/>
      <c r="H54" s="1013"/>
      <c r="I54" s="465"/>
      <c r="J54" s="1014"/>
      <c r="K54" s="465"/>
      <c r="L54" s="1014"/>
    </row>
    <row r="55" spans="1:12" x14ac:dyDescent="0.2">
      <c r="A55" s="1494" t="s">
        <v>2466</v>
      </c>
      <c r="B55" s="1551"/>
      <c r="C55" s="1014"/>
      <c r="D55" s="1014"/>
      <c r="E55" s="393"/>
      <c r="F55" s="1512"/>
      <c r="G55" s="1512"/>
      <c r="H55" s="1014"/>
      <c r="I55" s="394"/>
      <c r="J55" s="1014"/>
      <c r="K55" s="394"/>
      <c r="L55" s="1014"/>
    </row>
    <row r="56" spans="1:12" x14ac:dyDescent="0.2">
      <c r="A56" s="365"/>
      <c r="B56" s="365"/>
      <c r="C56" s="433"/>
      <c r="D56" s="433"/>
      <c r="E56" s="393"/>
      <c r="F56" s="434"/>
      <c r="G56" s="432"/>
      <c r="H56" s="433"/>
      <c r="I56" s="394"/>
      <c r="J56" s="433"/>
      <c r="K56" s="394"/>
      <c r="L56" s="433"/>
    </row>
    <row r="57" spans="1:12" x14ac:dyDescent="0.2">
      <c r="A57" s="88" t="s">
        <v>1878</v>
      </c>
      <c r="B57" s="205"/>
      <c r="C57" s="433"/>
      <c r="D57" s="433"/>
      <c r="E57" s="393"/>
      <c r="F57" s="434"/>
      <c r="G57" s="432"/>
      <c r="H57" s="433"/>
      <c r="I57" s="394"/>
      <c r="J57" s="433"/>
      <c r="K57" s="394"/>
      <c r="L57" s="433"/>
    </row>
    <row r="58" spans="1:12" x14ac:dyDescent="0.2">
      <c r="A58" s="1421" t="s">
        <v>2692</v>
      </c>
      <c r="B58" s="1497"/>
      <c r="C58" s="1013"/>
      <c r="D58" s="1013"/>
      <c r="E58" s="464"/>
      <c r="F58" s="1013"/>
      <c r="G58" s="1013"/>
      <c r="H58" s="1013"/>
      <c r="I58" s="465"/>
      <c r="J58" s="1014"/>
      <c r="K58" s="465"/>
      <c r="L58" s="1014"/>
    </row>
    <row r="59" spans="1:12" x14ac:dyDescent="0.2">
      <c r="A59" s="1421" t="s">
        <v>2693</v>
      </c>
      <c r="B59" s="1497"/>
      <c r="C59" s="1013"/>
      <c r="D59" s="1013"/>
      <c r="E59" s="464"/>
      <c r="F59" s="1013"/>
      <c r="G59" s="1013"/>
      <c r="H59" s="1013"/>
      <c r="I59" s="465"/>
      <c r="J59" s="1014"/>
      <c r="K59" s="465"/>
      <c r="L59" s="1014"/>
    </row>
    <row r="60" spans="1:12" x14ac:dyDescent="0.2">
      <c r="A60" s="1421" t="s">
        <v>2666</v>
      </c>
      <c r="B60" s="1497"/>
      <c r="C60" s="1013"/>
      <c r="D60" s="1013"/>
      <c r="E60" s="464"/>
      <c r="F60" s="1013"/>
      <c r="G60" s="1013"/>
      <c r="H60" s="1013"/>
      <c r="I60" s="465"/>
      <c r="J60" s="1014"/>
      <c r="K60" s="465"/>
      <c r="L60" s="1014"/>
    </row>
    <row r="61" spans="1:12" x14ac:dyDescent="0.2">
      <c r="A61" s="1547" t="s">
        <v>2623</v>
      </c>
      <c r="B61" s="1497"/>
      <c r="C61" s="1013"/>
      <c r="D61" s="1013"/>
      <c r="E61" s="464"/>
      <c r="F61" s="1013"/>
      <c r="G61" s="1013"/>
      <c r="H61" s="1013"/>
      <c r="I61" s="465"/>
      <c r="J61" s="1014"/>
      <c r="K61" s="465"/>
      <c r="L61" s="1014"/>
    </row>
    <row r="62" spans="1:12" x14ac:dyDescent="0.2">
      <c r="A62" s="1421" t="s">
        <v>2667</v>
      </c>
      <c r="B62" s="1497"/>
      <c r="C62" s="1013"/>
      <c r="D62" s="1013"/>
      <c r="E62" s="464"/>
      <c r="F62" s="1013"/>
      <c r="G62" s="1013"/>
      <c r="H62" s="1013"/>
      <c r="I62" s="465"/>
      <c r="J62" s="1014"/>
      <c r="K62" s="465"/>
      <c r="L62" s="1014"/>
    </row>
    <row r="63" spans="1:12" x14ac:dyDescent="0.2">
      <c r="A63" s="1421" t="s">
        <v>2648</v>
      </c>
      <c r="B63" s="1497"/>
      <c r="C63" s="1013"/>
      <c r="D63" s="1013"/>
      <c r="E63" s="464"/>
      <c r="F63" s="1013"/>
      <c r="G63" s="1013"/>
      <c r="H63" s="1013"/>
      <c r="I63" s="465"/>
      <c r="J63" s="1014"/>
      <c r="K63" s="465"/>
      <c r="L63" s="1014"/>
    </row>
    <row r="64" spans="1:12" x14ac:dyDescent="0.2">
      <c r="A64" s="1421" t="s">
        <v>2649</v>
      </c>
      <c r="B64" s="1497"/>
      <c r="C64" s="454"/>
      <c r="D64" s="454"/>
      <c r="E64" s="464"/>
      <c r="F64" s="1013"/>
      <c r="G64" s="1013"/>
      <c r="H64" s="1013"/>
      <c r="I64" s="465"/>
      <c r="J64" s="1014"/>
      <c r="K64" s="465"/>
      <c r="L64" s="1014"/>
    </row>
    <row r="65" spans="1:12" x14ac:dyDescent="0.2">
      <c r="A65" s="1421" t="s">
        <v>2610</v>
      </c>
      <c r="B65" s="1497"/>
      <c r="C65" s="454"/>
      <c r="D65" s="454"/>
      <c r="E65" s="464"/>
      <c r="F65" s="1013"/>
      <c r="G65" s="1013"/>
      <c r="H65" s="1013"/>
      <c r="I65" s="465"/>
      <c r="J65" s="1014"/>
      <c r="K65" s="465"/>
      <c r="L65" s="1014"/>
    </row>
    <row r="66" spans="1:12" x14ac:dyDescent="0.2">
      <c r="A66" s="1421" t="s">
        <v>2611</v>
      </c>
      <c r="B66" s="1497"/>
      <c r="C66" s="454"/>
      <c r="D66" s="454"/>
      <c r="E66" s="464"/>
      <c r="F66" s="1013"/>
      <c r="G66" s="1013"/>
      <c r="H66" s="1013"/>
      <c r="I66" s="465"/>
      <c r="J66" s="1014"/>
      <c r="K66" s="465"/>
      <c r="L66" s="1014"/>
    </row>
    <row r="67" spans="1:12" x14ac:dyDescent="0.2">
      <c r="A67" s="1539" t="s">
        <v>2603</v>
      </c>
      <c r="B67" s="1497"/>
      <c r="C67" s="454"/>
      <c r="D67" s="454"/>
      <c r="E67" s="466"/>
      <c r="F67" s="1013"/>
      <c r="G67" s="1013"/>
      <c r="H67" s="1013"/>
      <c r="I67" s="465"/>
      <c r="J67" s="1014"/>
      <c r="K67" s="465"/>
      <c r="L67" s="1014"/>
    </row>
    <row r="68" spans="1:12" x14ac:dyDescent="0.2">
      <c r="A68" s="1421" t="s">
        <v>2694</v>
      </c>
      <c r="B68" s="1497"/>
      <c r="C68" s="454"/>
      <c r="D68" s="454"/>
      <c r="E68" s="466"/>
      <c r="F68" s="1013"/>
      <c r="G68" s="1013"/>
      <c r="H68" s="1013"/>
      <c r="I68" s="465"/>
      <c r="J68" s="1014"/>
      <c r="K68" s="465"/>
      <c r="L68" s="1014"/>
    </row>
    <row r="69" spans="1:12" x14ac:dyDescent="0.2">
      <c r="A69" s="1421" t="s">
        <v>2612</v>
      </c>
      <c r="B69" s="1497"/>
      <c r="C69" s="454"/>
      <c r="D69" s="454"/>
      <c r="E69" s="466"/>
      <c r="F69" s="1013"/>
      <c r="G69" s="1013"/>
      <c r="H69" s="1013"/>
      <c r="I69" s="465"/>
      <c r="J69" s="1014"/>
      <c r="K69" s="465"/>
      <c r="L69" s="1014"/>
    </row>
    <row r="70" spans="1:12" x14ac:dyDescent="0.2">
      <c r="A70" s="1421" t="s">
        <v>2695</v>
      </c>
      <c r="B70" s="1497"/>
      <c r="C70" s="454"/>
      <c r="D70" s="454"/>
      <c r="E70" s="466"/>
      <c r="F70" s="1013"/>
      <c r="G70" s="1013"/>
      <c r="H70" s="1013"/>
      <c r="I70" s="465"/>
      <c r="J70" s="1014"/>
      <c r="K70" s="465"/>
      <c r="L70" s="1014"/>
    </row>
    <row r="71" spans="1:12" x14ac:dyDescent="0.2">
      <c r="A71" s="1421" t="s">
        <v>2650</v>
      </c>
      <c r="B71" s="1497"/>
      <c r="C71" s="454"/>
      <c r="D71" s="454"/>
      <c r="E71" s="466"/>
      <c r="F71" s="1013"/>
      <c r="G71" s="1013"/>
      <c r="H71" s="1013"/>
      <c r="I71" s="465"/>
      <c r="J71" s="1014"/>
      <c r="K71" s="465"/>
      <c r="L71" s="1014"/>
    </row>
    <row r="72" spans="1:12" x14ac:dyDescent="0.2">
      <c r="A72" s="1421" t="s">
        <v>2613</v>
      </c>
      <c r="B72" s="1497"/>
      <c r="C72" s="454"/>
      <c r="D72" s="454"/>
      <c r="E72" s="466"/>
      <c r="F72" s="1013"/>
      <c r="G72" s="1013"/>
      <c r="H72" s="1013"/>
      <c r="I72" s="465"/>
      <c r="J72" s="1014"/>
      <c r="K72" s="465"/>
      <c r="L72" s="1014"/>
    </row>
    <row r="73" spans="1:12" x14ac:dyDescent="0.2">
      <c r="A73" s="1421" t="s">
        <v>2696</v>
      </c>
      <c r="B73" s="1497"/>
      <c r="C73" s="454"/>
      <c r="D73" s="454"/>
      <c r="E73" s="466"/>
      <c r="F73" s="1013"/>
      <c r="G73" s="1013"/>
      <c r="H73" s="1013"/>
      <c r="I73" s="465"/>
      <c r="J73" s="1014"/>
      <c r="K73" s="465"/>
      <c r="L73" s="1014"/>
    </row>
    <row r="74" spans="1:12" x14ac:dyDescent="0.2">
      <c r="A74" s="1421" t="s">
        <v>2697</v>
      </c>
      <c r="B74" s="1497"/>
      <c r="C74" s="454"/>
      <c r="D74" s="454"/>
      <c r="E74" s="466"/>
      <c r="F74" s="1013"/>
      <c r="G74" s="1013"/>
      <c r="H74" s="1013"/>
      <c r="I74" s="465"/>
      <c r="J74" s="1014"/>
      <c r="K74" s="465"/>
      <c r="L74" s="1014"/>
    </row>
    <row r="75" spans="1:12" x14ac:dyDescent="0.2">
      <c r="A75" s="1421" t="s">
        <v>2698</v>
      </c>
      <c r="B75" s="1497"/>
      <c r="C75" s="454"/>
      <c r="D75" s="454"/>
      <c r="E75" s="466"/>
      <c r="F75" s="1013"/>
      <c r="G75" s="1013"/>
      <c r="H75" s="1013"/>
      <c r="I75" s="465"/>
      <c r="J75" s="1014"/>
      <c r="K75" s="465"/>
      <c r="L75" s="1014"/>
    </row>
    <row r="76" spans="1:12" x14ac:dyDescent="0.2">
      <c r="A76" s="1421" t="s">
        <v>2699</v>
      </c>
      <c r="B76" s="1497"/>
      <c r="C76" s="454"/>
      <c r="D76" s="454"/>
      <c r="E76" s="466"/>
      <c r="F76" s="1013"/>
      <c r="G76" s="1013"/>
      <c r="H76" s="1013"/>
      <c r="I76" s="465"/>
      <c r="J76" s="1014"/>
      <c r="K76" s="465"/>
      <c r="L76" s="1014"/>
    </row>
    <row r="77" spans="1:12" x14ac:dyDescent="0.2">
      <c r="A77" s="1421" t="s">
        <v>2700</v>
      </c>
      <c r="B77" s="1497"/>
      <c r="C77" s="454"/>
      <c r="D77" s="454"/>
      <c r="E77" s="466"/>
      <c r="F77" s="1013"/>
      <c r="G77" s="1013"/>
      <c r="H77" s="1013"/>
      <c r="I77" s="465"/>
      <c r="J77" s="1014"/>
      <c r="K77" s="465"/>
      <c r="L77" s="1014"/>
    </row>
    <row r="78" spans="1:12" x14ac:dyDescent="0.2">
      <c r="A78" s="1421" t="s">
        <v>2701</v>
      </c>
      <c r="B78" s="1497"/>
      <c r="C78" s="454"/>
      <c r="D78" s="454"/>
      <c r="E78" s="466"/>
      <c r="F78" s="1013"/>
      <c r="G78" s="1013"/>
      <c r="H78" s="1013"/>
      <c r="I78" s="465"/>
      <c r="J78" s="1014"/>
      <c r="K78" s="465"/>
      <c r="L78" s="1014"/>
    </row>
    <row r="79" spans="1:12" x14ac:dyDescent="0.2">
      <c r="A79" s="1494" t="s">
        <v>2466</v>
      </c>
      <c r="B79" s="1551"/>
      <c r="C79" s="1014"/>
      <c r="D79" s="1014"/>
      <c r="E79" s="393"/>
      <c r="F79" s="1512"/>
      <c r="G79" s="1512"/>
      <c r="H79" s="1014"/>
      <c r="I79" s="394"/>
      <c r="J79" s="1014"/>
      <c r="K79" s="394"/>
      <c r="L79" s="1014"/>
    </row>
    <row r="80" spans="1:12" x14ac:dyDescent="0.2">
      <c r="A80" s="55"/>
      <c r="B80" s="365"/>
      <c r="C80" s="12"/>
      <c r="D80" s="12"/>
      <c r="E80" s="12"/>
      <c r="F80" s="12"/>
      <c r="G80" s="12"/>
      <c r="H80" s="29"/>
      <c r="I80" s="12"/>
      <c r="J80" s="16"/>
      <c r="K80" s="12"/>
      <c r="L80" s="12"/>
    </row>
    <row r="81" spans="1:12" x14ac:dyDescent="0.2">
      <c r="A81" s="511" t="s">
        <v>811</v>
      </c>
      <c r="B81" s="365"/>
      <c r="C81" s="1014"/>
      <c r="D81" s="1014"/>
      <c r="E81" s="12"/>
      <c r="F81" s="12"/>
      <c r="G81" s="12"/>
      <c r="H81" s="29"/>
      <c r="I81" s="12"/>
      <c r="J81" s="1775"/>
      <c r="K81" s="12"/>
      <c r="L81" s="1014"/>
    </row>
    <row r="82" spans="1:12" s="13" customFormat="1" x14ac:dyDescent="0.2">
      <c r="A82" s="55"/>
      <c r="B82" s="365"/>
      <c r="C82" s="12"/>
      <c r="D82" s="12"/>
      <c r="E82" s="12"/>
      <c r="F82" s="12"/>
      <c r="G82" s="12"/>
      <c r="H82" s="29"/>
      <c r="I82" s="12"/>
      <c r="J82" s="16"/>
      <c r="K82" s="12"/>
      <c r="L82" s="12"/>
    </row>
    <row r="83" spans="1:12" x14ac:dyDescent="0.2">
      <c r="A83" s="50" t="s">
        <v>2702</v>
      </c>
      <c r="B83" s="36"/>
      <c r="C83" s="12"/>
      <c r="D83" s="12"/>
      <c r="E83" s="12"/>
      <c r="F83" s="12"/>
      <c r="G83" s="12"/>
      <c r="H83" s="12"/>
      <c r="I83" s="12"/>
      <c r="J83" s="12"/>
      <c r="K83" s="12"/>
      <c r="L83" s="12"/>
    </row>
  </sheetData>
  <mergeCells count="4">
    <mergeCell ref="A2:C2"/>
    <mergeCell ref="B6:D6"/>
    <mergeCell ref="F6:H6"/>
    <mergeCell ref="A9:C9"/>
  </mergeCells>
  <hyperlinks>
    <hyperlink ref="A2:C2" location="'Liste tableaux'!A1" display="Retour à la liste des tableaux" xr:uid="{79CA3F22-CE53-4FDB-94F0-0010AACD5721}"/>
  </hyperlinks>
  <pageMargins left="0.7" right="0.7" top="0.75" bottom="0.75" header="0.3" footer="0.3"/>
  <headerFooter>
    <oddHeader>&amp;R&amp;"Calibri"&amp;10&amp;K000000 Protected B - Internal / Protégé B - Interne&amp;1#_x000D_</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BC622-19B4-4D8A-AC9C-01955CCC92D8}">
  <sheetPr codeName="Feuil48">
    <tabColor rgb="FFFFFF00"/>
  </sheetPr>
  <dimension ref="A1:K68"/>
  <sheetViews>
    <sheetView showGridLines="0" topLeftCell="A16" workbookViewId="0">
      <selection activeCell="L42" sqref="L42"/>
    </sheetView>
  </sheetViews>
  <sheetFormatPr defaultColWidth="9.140625" defaultRowHeight="11.25" x14ac:dyDescent="0.2"/>
  <cols>
    <col min="1" max="1" width="9.140625" style="8"/>
    <col min="2" max="2" width="3.42578125" style="8" customWidth="1"/>
    <col min="3" max="3" width="17.140625" style="8" customWidth="1"/>
    <col min="4" max="4" width="22.5703125" style="8" customWidth="1"/>
    <col min="5" max="5" width="9.140625" style="8"/>
    <col min="6" max="6" width="10.5703125" style="8" customWidth="1"/>
    <col min="7" max="7" width="13.140625" style="8" customWidth="1"/>
    <col min="8" max="8" width="9.140625" style="8"/>
    <col min="9" max="9" width="11" style="8" customWidth="1"/>
    <col min="10" max="10" width="9.140625" style="8"/>
    <col min="11" max="11" width="2.5703125" style="8" customWidth="1"/>
    <col min="12" max="257" width="9.140625" style="8"/>
    <col min="258" max="258" width="3.42578125" style="8" customWidth="1"/>
    <col min="259" max="259" width="17.140625" style="8" customWidth="1"/>
    <col min="260" max="262" width="9.140625" style="8"/>
    <col min="263" max="263" width="10.42578125" style="8" customWidth="1"/>
    <col min="264" max="264" width="9.140625" style="8"/>
    <col min="265" max="265" width="11" style="8" customWidth="1"/>
    <col min="266" max="266" width="9.140625" style="8"/>
    <col min="267" max="267" width="2.5703125" style="8" customWidth="1"/>
    <col min="268" max="513" width="9.140625" style="8"/>
    <col min="514" max="514" width="3.42578125" style="8" customWidth="1"/>
    <col min="515" max="515" width="17.140625" style="8" customWidth="1"/>
    <col min="516" max="518" width="9.140625" style="8"/>
    <col min="519" max="519" width="10.42578125" style="8" customWidth="1"/>
    <col min="520" max="520" width="9.140625" style="8"/>
    <col min="521" max="521" width="11" style="8" customWidth="1"/>
    <col min="522" max="522" width="9.140625" style="8"/>
    <col min="523" max="523" width="2.5703125" style="8" customWidth="1"/>
    <col min="524" max="769" width="9.140625" style="8"/>
    <col min="770" max="770" width="3.42578125" style="8" customWidth="1"/>
    <col min="771" max="771" width="17.140625" style="8" customWidth="1"/>
    <col min="772" max="774" width="9.140625" style="8"/>
    <col min="775" max="775" width="10.42578125" style="8" customWidth="1"/>
    <col min="776" max="776" width="9.140625" style="8"/>
    <col min="777" max="777" width="11" style="8" customWidth="1"/>
    <col min="778" max="778" width="9.140625" style="8"/>
    <col min="779" max="779" width="2.5703125" style="8" customWidth="1"/>
    <col min="780" max="1025" width="9.140625" style="8"/>
    <col min="1026" max="1026" width="3.42578125" style="8" customWidth="1"/>
    <col min="1027" max="1027" width="17.140625" style="8" customWidth="1"/>
    <col min="1028" max="1030" width="9.140625" style="8"/>
    <col min="1031" max="1031" width="10.42578125" style="8" customWidth="1"/>
    <col min="1032" max="1032" width="9.140625" style="8"/>
    <col min="1033" max="1033" width="11" style="8" customWidth="1"/>
    <col min="1034" max="1034" width="9.140625" style="8"/>
    <col min="1035" max="1035" width="2.5703125" style="8" customWidth="1"/>
    <col min="1036" max="1281" width="9.140625" style="8"/>
    <col min="1282" max="1282" width="3.42578125" style="8" customWidth="1"/>
    <col min="1283" max="1283" width="17.140625" style="8" customWidth="1"/>
    <col min="1284" max="1286" width="9.140625" style="8"/>
    <col min="1287" max="1287" width="10.42578125" style="8" customWidth="1"/>
    <col min="1288" max="1288" width="9.140625" style="8"/>
    <col min="1289" max="1289" width="11" style="8" customWidth="1"/>
    <col min="1290" max="1290" width="9.140625" style="8"/>
    <col min="1291" max="1291" width="2.5703125" style="8" customWidth="1"/>
    <col min="1292" max="1537" width="9.140625" style="8"/>
    <col min="1538" max="1538" width="3.42578125" style="8" customWidth="1"/>
    <col min="1539" max="1539" width="17.140625" style="8" customWidth="1"/>
    <col min="1540" max="1542" width="9.140625" style="8"/>
    <col min="1543" max="1543" width="10.42578125" style="8" customWidth="1"/>
    <col min="1544" max="1544" width="9.140625" style="8"/>
    <col min="1545" max="1545" width="11" style="8" customWidth="1"/>
    <col min="1546" max="1546" width="9.140625" style="8"/>
    <col min="1547" max="1547" width="2.5703125" style="8" customWidth="1"/>
    <col min="1548" max="1793" width="9.140625" style="8"/>
    <col min="1794" max="1794" width="3.42578125" style="8" customWidth="1"/>
    <col min="1795" max="1795" width="17.140625" style="8" customWidth="1"/>
    <col min="1796" max="1798" width="9.140625" style="8"/>
    <col min="1799" max="1799" width="10.42578125" style="8" customWidth="1"/>
    <col min="1800" max="1800" width="9.140625" style="8"/>
    <col min="1801" max="1801" width="11" style="8" customWidth="1"/>
    <col min="1802" max="1802" width="9.140625" style="8"/>
    <col min="1803" max="1803" width="2.5703125" style="8" customWidth="1"/>
    <col min="1804" max="2049" width="9.140625" style="8"/>
    <col min="2050" max="2050" width="3.42578125" style="8" customWidth="1"/>
    <col min="2051" max="2051" width="17.140625" style="8" customWidth="1"/>
    <col min="2052" max="2054" width="9.140625" style="8"/>
    <col min="2055" max="2055" width="10.42578125" style="8" customWidth="1"/>
    <col min="2056" max="2056" width="9.140625" style="8"/>
    <col min="2057" max="2057" width="11" style="8" customWidth="1"/>
    <col min="2058" max="2058" width="9.140625" style="8"/>
    <col min="2059" max="2059" width="2.5703125" style="8" customWidth="1"/>
    <col min="2060" max="2305" width="9.140625" style="8"/>
    <col min="2306" max="2306" width="3.42578125" style="8" customWidth="1"/>
    <col min="2307" max="2307" width="17.140625" style="8" customWidth="1"/>
    <col min="2308" max="2310" width="9.140625" style="8"/>
    <col min="2311" max="2311" width="10.42578125" style="8" customWidth="1"/>
    <col min="2312" max="2312" width="9.140625" style="8"/>
    <col min="2313" max="2313" width="11" style="8" customWidth="1"/>
    <col min="2314" max="2314" width="9.140625" style="8"/>
    <col min="2315" max="2315" width="2.5703125" style="8" customWidth="1"/>
    <col min="2316" max="2561" width="9.140625" style="8"/>
    <col min="2562" max="2562" width="3.42578125" style="8" customWidth="1"/>
    <col min="2563" max="2563" width="17.140625" style="8" customWidth="1"/>
    <col min="2564" max="2566" width="9.140625" style="8"/>
    <col min="2567" max="2567" width="10.42578125" style="8" customWidth="1"/>
    <col min="2568" max="2568" width="9.140625" style="8"/>
    <col min="2569" max="2569" width="11" style="8" customWidth="1"/>
    <col min="2570" max="2570" width="9.140625" style="8"/>
    <col min="2571" max="2571" width="2.5703125" style="8" customWidth="1"/>
    <col min="2572" max="2817" width="9.140625" style="8"/>
    <col min="2818" max="2818" width="3.42578125" style="8" customWidth="1"/>
    <col min="2819" max="2819" width="17.140625" style="8" customWidth="1"/>
    <col min="2820" max="2822" width="9.140625" style="8"/>
    <col min="2823" max="2823" width="10.42578125" style="8" customWidth="1"/>
    <col min="2824" max="2824" width="9.140625" style="8"/>
    <col min="2825" max="2825" width="11" style="8" customWidth="1"/>
    <col min="2826" max="2826" width="9.140625" style="8"/>
    <col min="2827" max="2827" width="2.5703125" style="8" customWidth="1"/>
    <col min="2828" max="3073" width="9.140625" style="8"/>
    <col min="3074" max="3074" width="3.42578125" style="8" customWidth="1"/>
    <col min="3075" max="3075" width="17.140625" style="8" customWidth="1"/>
    <col min="3076" max="3078" width="9.140625" style="8"/>
    <col min="3079" max="3079" width="10.42578125" style="8" customWidth="1"/>
    <col min="3080" max="3080" width="9.140625" style="8"/>
    <col min="3081" max="3081" width="11" style="8" customWidth="1"/>
    <col min="3082" max="3082" width="9.140625" style="8"/>
    <col min="3083" max="3083" width="2.5703125" style="8" customWidth="1"/>
    <col min="3084" max="3329" width="9.140625" style="8"/>
    <col min="3330" max="3330" width="3.42578125" style="8" customWidth="1"/>
    <col min="3331" max="3331" width="17.140625" style="8" customWidth="1"/>
    <col min="3332" max="3334" width="9.140625" style="8"/>
    <col min="3335" max="3335" width="10.42578125" style="8" customWidth="1"/>
    <col min="3336" max="3336" width="9.140625" style="8"/>
    <col min="3337" max="3337" width="11" style="8" customWidth="1"/>
    <col min="3338" max="3338" width="9.140625" style="8"/>
    <col min="3339" max="3339" width="2.5703125" style="8" customWidth="1"/>
    <col min="3340" max="3585" width="9.140625" style="8"/>
    <col min="3586" max="3586" width="3.42578125" style="8" customWidth="1"/>
    <col min="3587" max="3587" width="17.140625" style="8" customWidth="1"/>
    <col min="3588" max="3590" width="9.140625" style="8"/>
    <col min="3591" max="3591" width="10.42578125" style="8" customWidth="1"/>
    <col min="3592" max="3592" width="9.140625" style="8"/>
    <col min="3593" max="3593" width="11" style="8" customWidth="1"/>
    <col min="3594" max="3594" width="9.140625" style="8"/>
    <col min="3595" max="3595" width="2.5703125" style="8" customWidth="1"/>
    <col min="3596" max="3841" width="9.140625" style="8"/>
    <col min="3842" max="3842" width="3.42578125" style="8" customWidth="1"/>
    <col min="3843" max="3843" width="17.140625" style="8" customWidth="1"/>
    <col min="3844" max="3846" width="9.140625" style="8"/>
    <col min="3847" max="3847" width="10.42578125" style="8" customWidth="1"/>
    <col min="3848" max="3848" width="9.140625" style="8"/>
    <col min="3849" max="3849" width="11" style="8" customWidth="1"/>
    <col min="3850" max="3850" width="9.140625" style="8"/>
    <col min="3851" max="3851" width="2.5703125" style="8" customWidth="1"/>
    <col min="3852" max="4097" width="9.140625" style="8"/>
    <col min="4098" max="4098" width="3.42578125" style="8" customWidth="1"/>
    <col min="4099" max="4099" width="17.140625" style="8" customWidth="1"/>
    <col min="4100" max="4102" width="9.140625" style="8"/>
    <col min="4103" max="4103" width="10.42578125" style="8" customWidth="1"/>
    <col min="4104" max="4104" width="9.140625" style="8"/>
    <col min="4105" max="4105" width="11" style="8" customWidth="1"/>
    <col min="4106" max="4106" width="9.140625" style="8"/>
    <col min="4107" max="4107" width="2.5703125" style="8" customWidth="1"/>
    <col min="4108" max="4353" width="9.140625" style="8"/>
    <col min="4354" max="4354" width="3.42578125" style="8" customWidth="1"/>
    <col min="4355" max="4355" width="17.140625" style="8" customWidth="1"/>
    <col min="4356" max="4358" width="9.140625" style="8"/>
    <col min="4359" max="4359" width="10.42578125" style="8" customWidth="1"/>
    <col min="4360" max="4360" width="9.140625" style="8"/>
    <col min="4361" max="4361" width="11" style="8" customWidth="1"/>
    <col min="4362" max="4362" width="9.140625" style="8"/>
    <col min="4363" max="4363" width="2.5703125" style="8" customWidth="1"/>
    <col min="4364" max="4609" width="9.140625" style="8"/>
    <col min="4610" max="4610" width="3.42578125" style="8" customWidth="1"/>
    <col min="4611" max="4611" width="17.140625" style="8" customWidth="1"/>
    <col min="4612" max="4614" width="9.140625" style="8"/>
    <col min="4615" max="4615" width="10.42578125" style="8" customWidth="1"/>
    <col min="4616" max="4616" width="9.140625" style="8"/>
    <col min="4617" max="4617" width="11" style="8" customWidth="1"/>
    <col min="4618" max="4618" width="9.140625" style="8"/>
    <col min="4619" max="4619" width="2.5703125" style="8" customWidth="1"/>
    <col min="4620" max="4865" width="9.140625" style="8"/>
    <col min="4866" max="4866" width="3.42578125" style="8" customWidth="1"/>
    <col min="4867" max="4867" width="17.140625" style="8" customWidth="1"/>
    <col min="4868" max="4870" width="9.140625" style="8"/>
    <col min="4871" max="4871" width="10.42578125" style="8" customWidth="1"/>
    <col min="4872" max="4872" width="9.140625" style="8"/>
    <col min="4873" max="4873" width="11" style="8" customWidth="1"/>
    <col min="4874" max="4874" width="9.140625" style="8"/>
    <col min="4875" max="4875" width="2.5703125" style="8" customWidth="1"/>
    <col min="4876" max="5121" width="9.140625" style="8"/>
    <col min="5122" max="5122" width="3.42578125" style="8" customWidth="1"/>
    <col min="5123" max="5123" width="17.140625" style="8" customWidth="1"/>
    <col min="5124" max="5126" width="9.140625" style="8"/>
    <col min="5127" max="5127" width="10.42578125" style="8" customWidth="1"/>
    <col min="5128" max="5128" width="9.140625" style="8"/>
    <col min="5129" max="5129" width="11" style="8" customWidth="1"/>
    <col min="5130" max="5130" width="9.140625" style="8"/>
    <col min="5131" max="5131" width="2.5703125" style="8" customWidth="1"/>
    <col min="5132" max="5377" width="9.140625" style="8"/>
    <col min="5378" max="5378" width="3.42578125" style="8" customWidth="1"/>
    <col min="5379" max="5379" width="17.140625" style="8" customWidth="1"/>
    <col min="5380" max="5382" width="9.140625" style="8"/>
    <col min="5383" max="5383" width="10.42578125" style="8" customWidth="1"/>
    <col min="5384" max="5384" width="9.140625" style="8"/>
    <col min="5385" max="5385" width="11" style="8" customWidth="1"/>
    <col min="5386" max="5386" width="9.140625" style="8"/>
    <col min="5387" max="5387" width="2.5703125" style="8" customWidth="1"/>
    <col min="5388" max="5633" width="9.140625" style="8"/>
    <col min="5634" max="5634" width="3.42578125" style="8" customWidth="1"/>
    <col min="5635" max="5635" width="17.140625" style="8" customWidth="1"/>
    <col min="5636" max="5638" width="9.140625" style="8"/>
    <col min="5639" max="5639" width="10.42578125" style="8" customWidth="1"/>
    <col min="5640" max="5640" width="9.140625" style="8"/>
    <col min="5641" max="5641" width="11" style="8" customWidth="1"/>
    <col min="5642" max="5642" width="9.140625" style="8"/>
    <col min="5643" max="5643" width="2.5703125" style="8" customWidth="1"/>
    <col min="5644" max="5889" width="9.140625" style="8"/>
    <col min="5890" max="5890" width="3.42578125" style="8" customWidth="1"/>
    <col min="5891" max="5891" width="17.140625" style="8" customWidth="1"/>
    <col min="5892" max="5894" width="9.140625" style="8"/>
    <col min="5895" max="5895" width="10.42578125" style="8" customWidth="1"/>
    <col min="5896" max="5896" width="9.140625" style="8"/>
    <col min="5897" max="5897" width="11" style="8" customWidth="1"/>
    <col min="5898" max="5898" width="9.140625" style="8"/>
    <col min="5899" max="5899" width="2.5703125" style="8" customWidth="1"/>
    <col min="5900" max="6145" width="9.140625" style="8"/>
    <col min="6146" max="6146" width="3.42578125" style="8" customWidth="1"/>
    <col min="6147" max="6147" width="17.140625" style="8" customWidth="1"/>
    <col min="6148" max="6150" width="9.140625" style="8"/>
    <col min="6151" max="6151" width="10.42578125" style="8" customWidth="1"/>
    <col min="6152" max="6152" width="9.140625" style="8"/>
    <col min="6153" max="6153" width="11" style="8" customWidth="1"/>
    <col min="6154" max="6154" width="9.140625" style="8"/>
    <col min="6155" max="6155" width="2.5703125" style="8" customWidth="1"/>
    <col min="6156" max="6401" width="9.140625" style="8"/>
    <col min="6402" max="6402" width="3.42578125" style="8" customWidth="1"/>
    <col min="6403" max="6403" width="17.140625" style="8" customWidth="1"/>
    <col min="6404" max="6406" width="9.140625" style="8"/>
    <col min="6407" max="6407" width="10.42578125" style="8" customWidth="1"/>
    <col min="6408" max="6408" width="9.140625" style="8"/>
    <col min="6409" max="6409" width="11" style="8" customWidth="1"/>
    <col min="6410" max="6410" width="9.140625" style="8"/>
    <col min="6411" max="6411" width="2.5703125" style="8" customWidth="1"/>
    <col min="6412" max="6657" width="9.140625" style="8"/>
    <col min="6658" max="6658" width="3.42578125" style="8" customWidth="1"/>
    <col min="6659" max="6659" width="17.140625" style="8" customWidth="1"/>
    <col min="6660" max="6662" width="9.140625" style="8"/>
    <col min="6663" max="6663" width="10.42578125" style="8" customWidth="1"/>
    <col min="6664" max="6664" width="9.140625" style="8"/>
    <col min="6665" max="6665" width="11" style="8" customWidth="1"/>
    <col min="6666" max="6666" width="9.140625" style="8"/>
    <col min="6667" max="6667" width="2.5703125" style="8" customWidth="1"/>
    <col min="6668" max="6913" width="9.140625" style="8"/>
    <col min="6914" max="6914" width="3.42578125" style="8" customWidth="1"/>
    <col min="6915" max="6915" width="17.140625" style="8" customWidth="1"/>
    <col min="6916" max="6918" width="9.140625" style="8"/>
    <col min="6919" max="6919" width="10.42578125" style="8" customWidth="1"/>
    <col min="6920" max="6920" width="9.140625" style="8"/>
    <col min="6921" max="6921" width="11" style="8" customWidth="1"/>
    <col min="6922" max="6922" width="9.140625" style="8"/>
    <col min="6923" max="6923" width="2.5703125" style="8" customWidth="1"/>
    <col min="6924" max="7169" width="9.140625" style="8"/>
    <col min="7170" max="7170" width="3.42578125" style="8" customWidth="1"/>
    <col min="7171" max="7171" width="17.140625" style="8" customWidth="1"/>
    <col min="7172" max="7174" width="9.140625" style="8"/>
    <col min="7175" max="7175" width="10.42578125" style="8" customWidth="1"/>
    <col min="7176" max="7176" width="9.140625" style="8"/>
    <col min="7177" max="7177" width="11" style="8" customWidth="1"/>
    <col min="7178" max="7178" width="9.140625" style="8"/>
    <col min="7179" max="7179" width="2.5703125" style="8" customWidth="1"/>
    <col min="7180" max="7425" width="9.140625" style="8"/>
    <col min="7426" max="7426" width="3.42578125" style="8" customWidth="1"/>
    <col min="7427" max="7427" width="17.140625" style="8" customWidth="1"/>
    <col min="7428" max="7430" width="9.140625" style="8"/>
    <col min="7431" max="7431" width="10.42578125" style="8" customWidth="1"/>
    <col min="7432" max="7432" width="9.140625" style="8"/>
    <col min="7433" max="7433" width="11" style="8" customWidth="1"/>
    <col min="7434" max="7434" width="9.140625" style="8"/>
    <col min="7435" max="7435" width="2.5703125" style="8" customWidth="1"/>
    <col min="7436" max="7681" width="9.140625" style="8"/>
    <col min="7682" max="7682" width="3.42578125" style="8" customWidth="1"/>
    <col min="7683" max="7683" width="17.140625" style="8" customWidth="1"/>
    <col min="7684" max="7686" width="9.140625" style="8"/>
    <col min="7687" max="7687" width="10.42578125" style="8" customWidth="1"/>
    <col min="7688" max="7688" width="9.140625" style="8"/>
    <col min="7689" max="7689" width="11" style="8" customWidth="1"/>
    <col min="7690" max="7690" width="9.140625" style="8"/>
    <col min="7691" max="7691" width="2.5703125" style="8" customWidth="1"/>
    <col min="7692" max="7937" width="9.140625" style="8"/>
    <col min="7938" max="7938" width="3.42578125" style="8" customWidth="1"/>
    <col min="7939" max="7939" width="17.140625" style="8" customWidth="1"/>
    <col min="7940" max="7942" width="9.140625" style="8"/>
    <col min="7943" max="7943" width="10.42578125" style="8" customWidth="1"/>
    <col min="7944" max="7944" width="9.140625" style="8"/>
    <col min="7945" max="7945" width="11" style="8" customWidth="1"/>
    <col min="7946" max="7946" width="9.140625" style="8"/>
    <col min="7947" max="7947" width="2.5703125" style="8" customWidth="1"/>
    <col min="7948" max="8193" width="9.140625" style="8"/>
    <col min="8194" max="8194" width="3.42578125" style="8" customWidth="1"/>
    <col min="8195" max="8195" width="17.140625" style="8" customWidth="1"/>
    <col min="8196" max="8198" width="9.140625" style="8"/>
    <col min="8199" max="8199" width="10.42578125" style="8" customWidth="1"/>
    <col min="8200" max="8200" width="9.140625" style="8"/>
    <col min="8201" max="8201" width="11" style="8" customWidth="1"/>
    <col min="8202" max="8202" width="9.140625" style="8"/>
    <col min="8203" max="8203" width="2.5703125" style="8" customWidth="1"/>
    <col min="8204" max="8449" width="9.140625" style="8"/>
    <col min="8450" max="8450" width="3.42578125" style="8" customWidth="1"/>
    <col min="8451" max="8451" width="17.140625" style="8" customWidth="1"/>
    <col min="8452" max="8454" width="9.140625" style="8"/>
    <col min="8455" max="8455" width="10.42578125" style="8" customWidth="1"/>
    <col min="8456" max="8456" width="9.140625" style="8"/>
    <col min="8457" max="8457" width="11" style="8" customWidth="1"/>
    <col min="8458" max="8458" width="9.140625" style="8"/>
    <col min="8459" max="8459" width="2.5703125" style="8" customWidth="1"/>
    <col min="8460" max="8705" width="9.140625" style="8"/>
    <col min="8706" max="8706" width="3.42578125" style="8" customWidth="1"/>
    <col min="8707" max="8707" width="17.140625" style="8" customWidth="1"/>
    <col min="8708" max="8710" width="9.140625" style="8"/>
    <col min="8711" max="8711" width="10.42578125" style="8" customWidth="1"/>
    <col min="8712" max="8712" width="9.140625" style="8"/>
    <col min="8713" max="8713" width="11" style="8" customWidth="1"/>
    <col min="8714" max="8714" width="9.140625" style="8"/>
    <col min="8715" max="8715" width="2.5703125" style="8" customWidth="1"/>
    <col min="8716" max="8961" width="9.140625" style="8"/>
    <col min="8962" max="8962" width="3.42578125" style="8" customWidth="1"/>
    <col min="8963" max="8963" width="17.140625" style="8" customWidth="1"/>
    <col min="8964" max="8966" width="9.140625" style="8"/>
    <col min="8967" max="8967" width="10.42578125" style="8" customWidth="1"/>
    <col min="8968" max="8968" width="9.140625" style="8"/>
    <col min="8969" max="8969" width="11" style="8" customWidth="1"/>
    <col min="8970" max="8970" width="9.140625" style="8"/>
    <col min="8971" max="8971" width="2.5703125" style="8" customWidth="1"/>
    <col min="8972" max="9217" width="9.140625" style="8"/>
    <col min="9218" max="9218" width="3.42578125" style="8" customWidth="1"/>
    <col min="9219" max="9219" width="17.140625" style="8" customWidth="1"/>
    <col min="9220" max="9222" width="9.140625" style="8"/>
    <col min="9223" max="9223" width="10.42578125" style="8" customWidth="1"/>
    <col min="9224" max="9224" width="9.140625" style="8"/>
    <col min="9225" max="9225" width="11" style="8" customWidth="1"/>
    <col min="9226" max="9226" width="9.140625" style="8"/>
    <col min="9227" max="9227" width="2.5703125" style="8" customWidth="1"/>
    <col min="9228" max="9473" width="9.140625" style="8"/>
    <col min="9474" max="9474" width="3.42578125" style="8" customWidth="1"/>
    <col min="9475" max="9475" width="17.140625" style="8" customWidth="1"/>
    <col min="9476" max="9478" width="9.140625" style="8"/>
    <col min="9479" max="9479" width="10.42578125" style="8" customWidth="1"/>
    <col min="9480" max="9480" width="9.140625" style="8"/>
    <col min="9481" max="9481" width="11" style="8" customWidth="1"/>
    <col min="9482" max="9482" width="9.140625" style="8"/>
    <col min="9483" max="9483" width="2.5703125" style="8" customWidth="1"/>
    <col min="9484" max="9729" width="9.140625" style="8"/>
    <col min="9730" max="9730" width="3.42578125" style="8" customWidth="1"/>
    <col min="9731" max="9731" width="17.140625" style="8" customWidth="1"/>
    <col min="9732" max="9734" width="9.140625" style="8"/>
    <col min="9735" max="9735" width="10.42578125" style="8" customWidth="1"/>
    <col min="9736" max="9736" width="9.140625" style="8"/>
    <col min="9737" max="9737" width="11" style="8" customWidth="1"/>
    <col min="9738" max="9738" width="9.140625" style="8"/>
    <col min="9739" max="9739" width="2.5703125" style="8" customWidth="1"/>
    <col min="9740" max="9985" width="9.140625" style="8"/>
    <col min="9986" max="9986" width="3.42578125" style="8" customWidth="1"/>
    <col min="9987" max="9987" width="17.140625" style="8" customWidth="1"/>
    <col min="9988" max="9990" width="9.140625" style="8"/>
    <col min="9991" max="9991" width="10.42578125" style="8" customWidth="1"/>
    <col min="9992" max="9992" width="9.140625" style="8"/>
    <col min="9993" max="9993" width="11" style="8" customWidth="1"/>
    <col min="9994" max="9994" width="9.140625" style="8"/>
    <col min="9995" max="9995" width="2.5703125" style="8" customWidth="1"/>
    <col min="9996" max="10241" width="9.140625" style="8"/>
    <col min="10242" max="10242" width="3.42578125" style="8" customWidth="1"/>
    <col min="10243" max="10243" width="17.140625" style="8" customWidth="1"/>
    <col min="10244" max="10246" width="9.140625" style="8"/>
    <col min="10247" max="10247" width="10.42578125" style="8" customWidth="1"/>
    <col min="10248" max="10248" width="9.140625" style="8"/>
    <col min="10249" max="10249" width="11" style="8" customWidth="1"/>
    <col min="10250" max="10250" width="9.140625" style="8"/>
    <col min="10251" max="10251" width="2.5703125" style="8" customWidth="1"/>
    <col min="10252" max="10497" width="9.140625" style="8"/>
    <col min="10498" max="10498" width="3.42578125" style="8" customWidth="1"/>
    <col min="10499" max="10499" width="17.140625" style="8" customWidth="1"/>
    <col min="10500" max="10502" width="9.140625" style="8"/>
    <col min="10503" max="10503" width="10.42578125" style="8" customWidth="1"/>
    <col min="10504" max="10504" width="9.140625" style="8"/>
    <col min="10505" max="10505" width="11" style="8" customWidth="1"/>
    <col min="10506" max="10506" width="9.140625" style="8"/>
    <col min="10507" max="10507" width="2.5703125" style="8" customWidth="1"/>
    <col min="10508" max="10753" width="9.140625" style="8"/>
    <col min="10754" max="10754" width="3.42578125" style="8" customWidth="1"/>
    <col min="10755" max="10755" width="17.140625" style="8" customWidth="1"/>
    <col min="10756" max="10758" width="9.140625" style="8"/>
    <col min="10759" max="10759" width="10.42578125" style="8" customWidth="1"/>
    <col min="10760" max="10760" width="9.140625" style="8"/>
    <col min="10761" max="10761" width="11" style="8" customWidth="1"/>
    <col min="10762" max="10762" width="9.140625" style="8"/>
    <col min="10763" max="10763" width="2.5703125" style="8" customWidth="1"/>
    <col min="10764" max="11009" width="9.140625" style="8"/>
    <col min="11010" max="11010" width="3.42578125" style="8" customWidth="1"/>
    <col min="11011" max="11011" width="17.140625" style="8" customWidth="1"/>
    <col min="11012" max="11014" width="9.140625" style="8"/>
    <col min="11015" max="11015" width="10.42578125" style="8" customWidth="1"/>
    <col min="11016" max="11016" width="9.140625" style="8"/>
    <col min="11017" max="11017" width="11" style="8" customWidth="1"/>
    <col min="11018" max="11018" width="9.140625" style="8"/>
    <col min="11019" max="11019" width="2.5703125" style="8" customWidth="1"/>
    <col min="11020" max="11265" width="9.140625" style="8"/>
    <col min="11266" max="11266" width="3.42578125" style="8" customWidth="1"/>
    <col min="11267" max="11267" width="17.140625" style="8" customWidth="1"/>
    <col min="11268" max="11270" width="9.140625" style="8"/>
    <col min="11271" max="11271" width="10.42578125" style="8" customWidth="1"/>
    <col min="11272" max="11272" width="9.140625" style="8"/>
    <col min="11273" max="11273" width="11" style="8" customWidth="1"/>
    <col min="11274" max="11274" width="9.140625" style="8"/>
    <col min="11275" max="11275" width="2.5703125" style="8" customWidth="1"/>
    <col min="11276" max="11521" width="9.140625" style="8"/>
    <col min="11522" max="11522" width="3.42578125" style="8" customWidth="1"/>
    <col min="11523" max="11523" width="17.140625" style="8" customWidth="1"/>
    <col min="11524" max="11526" width="9.140625" style="8"/>
    <col min="11527" max="11527" width="10.42578125" style="8" customWidth="1"/>
    <col min="11528" max="11528" width="9.140625" style="8"/>
    <col min="11529" max="11529" width="11" style="8" customWidth="1"/>
    <col min="11530" max="11530" width="9.140625" style="8"/>
    <col min="11531" max="11531" width="2.5703125" style="8" customWidth="1"/>
    <col min="11532" max="11777" width="9.140625" style="8"/>
    <col min="11778" max="11778" width="3.42578125" style="8" customWidth="1"/>
    <col min="11779" max="11779" width="17.140625" style="8" customWidth="1"/>
    <col min="11780" max="11782" width="9.140625" style="8"/>
    <col min="11783" max="11783" width="10.42578125" style="8" customWidth="1"/>
    <col min="11784" max="11784" width="9.140625" style="8"/>
    <col min="11785" max="11785" width="11" style="8" customWidth="1"/>
    <col min="11786" max="11786" width="9.140625" style="8"/>
    <col min="11787" max="11787" width="2.5703125" style="8" customWidth="1"/>
    <col min="11788" max="12033" width="9.140625" style="8"/>
    <col min="12034" max="12034" width="3.42578125" style="8" customWidth="1"/>
    <col min="12035" max="12035" width="17.140625" style="8" customWidth="1"/>
    <col min="12036" max="12038" width="9.140625" style="8"/>
    <col min="12039" max="12039" width="10.42578125" style="8" customWidth="1"/>
    <col min="12040" max="12040" width="9.140625" style="8"/>
    <col min="12041" max="12041" width="11" style="8" customWidth="1"/>
    <col min="12042" max="12042" width="9.140625" style="8"/>
    <col min="12043" max="12043" width="2.5703125" style="8" customWidth="1"/>
    <col min="12044" max="12289" width="9.140625" style="8"/>
    <col min="12290" max="12290" width="3.42578125" style="8" customWidth="1"/>
    <col min="12291" max="12291" width="17.140625" style="8" customWidth="1"/>
    <col min="12292" max="12294" width="9.140625" style="8"/>
    <col min="12295" max="12295" width="10.42578125" style="8" customWidth="1"/>
    <col min="12296" max="12296" width="9.140625" style="8"/>
    <col min="12297" max="12297" width="11" style="8" customWidth="1"/>
    <col min="12298" max="12298" width="9.140625" style="8"/>
    <col min="12299" max="12299" width="2.5703125" style="8" customWidth="1"/>
    <col min="12300" max="12545" width="9.140625" style="8"/>
    <col min="12546" max="12546" width="3.42578125" style="8" customWidth="1"/>
    <col min="12547" max="12547" width="17.140625" style="8" customWidth="1"/>
    <col min="12548" max="12550" width="9.140625" style="8"/>
    <col min="12551" max="12551" width="10.42578125" style="8" customWidth="1"/>
    <col min="12552" max="12552" width="9.140625" style="8"/>
    <col min="12553" max="12553" width="11" style="8" customWidth="1"/>
    <col min="12554" max="12554" width="9.140625" style="8"/>
    <col min="12555" max="12555" width="2.5703125" style="8" customWidth="1"/>
    <col min="12556" max="12801" width="9.140625" style="8"/>
    <col min="12802" max="12802" width="3.42578125" style="8" customWidth="1"/>
    <col min="12803" max="12803" width="17.140625" style="8" customWidth="1"/>
    <col min="12804" max="12806" width="9.140625" style="8"/>
    <col min="12807" max="12807" width="10.42578125" style="8" customWidth="1"/>
    <col min="12808" max="12808" width="9.140625" style="8"/>
    <col min="12809" max="12809" width="11" style="8" customWidth="1"/>
    <col min="12810" max="12810" width="9.140625" style="8"/>
    <col min="12811" max="12811" width="2.5703125" style="8" customWidth="1"/>
    <col min="12812" max="13057" width="9.140625" style="8"/>
    <col min="13058" max="13058" width="3.42578125" style="8" customWidth="1"/>
    <col min="13059" max="13059" width="17.140625" style="8" customWidth="1"/>
    <col min="13060" max="13062" width="9.140625" style="8"/>
    <col min="13063" max="13063" width="10.42578125" style="8" customWidth="1"/>
    <col min="13064" max="13064" width="9.140625" style="8"/>
    <col min="13065" max="13065" width="11" style="8" customWidth="1"/>
    <col min="13066" max="13066" width="9.140625" style="8"/>
    <col min="13067" max="13067" width="2.5703125" style="8" customWidth="1"/>
    <col min="13068" max="13313" width="9.140625" style="8"/>
    <col min="13314" max="13314" width="3.42578125" style="8" customWidth="1"/>
    <col min="13315" max="13315" width="17.140625" style="8" customWidth="1"/>
    <col min="13316" max="13318" width="9.140625" style="8"/>
    <col min="13319" max="13319" width="10.42578125" style="8" customWidth="1"/>
    <col min="13320" max="13320" width="9.140625" style="8"/>
    <col min="13321" max="13321" width="11" style="8" customWidth="1"/>
    <col min="13322" max="13322" width="9.140625" style="8"/>
    <col min="13323" max="13323" width="2.5703125" style="8" customWidth="1"/>
    <col min="13324" max="13569" width="9.140625" style="8"/>
    <col min="13570" max="13570" width="3.42578125" style="8" customWidth="1"/>
    <col min="13571" max="13571" width="17.140625" style="8" customWidth="1"/>
    <col min="13572" max="13574" width="9.140625" style="8"/>
    <col min="13575" max="13575" width="10.42578125" style="8" customWidth="1"/>
    <col min="13576" max="13576" width="9.140625" style="8"/>
    <col min="13577" max="13577" width="11" style="8" customWidth="1"/>
    <col min="13578" max="13578" width="9.140625" style="8"/>
    <col min="13579" max="13579" width="2.5703125" style="8" customWidth="1"/>
    <col min="13580" max="13825" width="9.140625" style="8"/>
    <col min="13826" max="13826" width="3.42578125" style="8" customWidth="1"/>
    <col min="13827" max="13827" width="17.140625" style="8" customWidth="1"/>
    <col min="13828" max="13830" width="9.140625" style="8"/>
    <col min="13831" max="13831" width="10.42578125" style="8" customWidth="1"/>
    <col min="13832" max="13832" width="9.140625" style="8"/>
    <col min="13833" max="13833" width="11" style="8" customWidth="1"/>
    <col min="13834" max="13834" width="9.140625" style="8"/>
    <col min="13835" max="13835" width="2.5703125" style="8" customWidth="1"/>
    <col min="13836" max="14081" width="9.140625" style="8"/>
    <col min="14082" max="14082" width="3.42578125" style="8" customWidth="1"/>
    <col min="14083" max="14083" width="17.140625" style="8" customWidth="1"/>
    <col min="14084" max="14086" width="9.140625" style="8"/>
    <col min="14087" max="14087" width="10.42578125" style="8" customWidth="1"/>
    <col min="14088" max="14088" width="9.140625" style="8"/>
    <col min="14089" max="14089" width="11" style="8" customWidth="1"/>
    <col min="14090" max="14090" width="9.140625" style="8"/>
    <col min="14091" max="14091" width="2.5703125" style="8" customWidth="1"/>
    <col min="14092" max="14337" width="9.140625" style="8"/>
    <col min="14338" max="14338" width="3.42578125" style="8" customWidth="1"/>
    <col min="14339" max="14339" width="17.140625" style="8" customWidth="1"/>
    <col min="14340" max="14342" width="9.140625" style="8"/>
    <col min="14343" max="14343" width="10.42578125" style="8" customWidth="1"/>
    <col min="14344" max="14344" width="9.140625" style="8"/>
    <col min="14345" max="14345" width="11" style="8" customWidth="1"/>
    <col min="14346" max="14346" width="9.140625" style="8"/>
    <col min="14347" max="14347" width="2.5703125" style="8" customWidth="1"/>
    <col min="14348" max="14593" width="9.140625" style="8"/>
    <col min="14594" max="14594" width="3.42578125" style="8" customWidth="1"/>
    <col min="14595" max="14595" width="17.140625" style="8" customWidth="1"/>
    <col min="14596" max="14598" width="9.140625" style="8"/>
    <col min="14599" max="14599" width="10.42578125" style="8" customWidth="1"/>
    <col min="14600" max="14600" width="9.140625" style="8"/>
    <col min="14601" max="14601" width="11" style="8" customWidth="1"/>
    <col min="14602" max="14602" width="9.140625" style="8"/>
    <col min="14603" max="14603" width="2.5703125" style="8" customWidth="1"/>
    <col min="14604" max="14849" width="9.140625" style="8"/>
    <col min="14850" max="14850" width="3.42578125" style="8" customWidth="1"/>
    <col min="14851" max="14851" width="17.140625" style="8" customWidth="1"/>
    <col min="14852" max="14854" width="9.140625" style="8"/>
    <col min="14855" max="14855" width="10.42578125" style="8" customWidth="1"/>
    <col min="14856" max="14856" width="9.140625" style="8"/>
    <col min="14857" max="14857" width="11" style="8" customWidth="1"/>
    <col min="14858" max="14858" width="9.140625" style="8"/>
    <col min="14859" max="14859" width="2.5703125" style="8" customWidth="1"/>
    <col min="14860" max="15105" width="9.140625" style="8"/>
    <col min="15106" max="15106" width="3.42578125" style="8" customWidth="1"/>
    <col min="15107" max="15107" width="17.140625" style="8" customWidth="1"/>
    <col min="15108" max="15110" width="9.140625" style="8"/>
    <col min="15111" max="15111" width="10.42578125" style="8" customWidth="1"/>
    <col min="15112" max="15112" width="9.140625" style="8"/>
    <col min="15113" max="15113" width="11" style="8" customWidth="1"/>
    <col min="15114" max="15114" width="9.140625" style="8"/>
    <col min="15115" max="15115" width="2.5703125" style="8" customWidth="1"/>
    <col min="15116" max="15361" width="9.140625" style="8"/>
    <col min="15362" max="15362" width="3.42578125" style="8" customWidth="1"/>
    <col min="15363" max="15363" width="17.140625" style="8" customWidth="1"/>
    <col min="15364" max="15366" width="9.140625" style="8"/>
    <col min="15367" max="15367" width="10.42578125" style="8" customWidth="1"/>
    <col min="15368" max="15368" width="9.140625" style="8"/>
    <col min="15369" max="15369" width="11" style="8" customWidth="1"/>
    <col min="15370" max="15370" width="9.140625" style="8"/>
    <col min="15371" max="15371" width="2.5703125" style="8" customWidth="1"/>
    <col min="15372" max="15617" width="9.140625" style="8"/>
    <col min="15618" max="15618" width="3.42578125" style="8" customWidth="1"/>
    <col min="15619" max="15619" width="17.140625" style="8" customWidth="1"/>
    <col min="15620" max="15622" width="9.140625" style="8"/>
    <col min="15623" max="15623" width="10.42578125" style="8" customWidth="1"/>
    <col min="15624" max="15624" width="9.140625" style="8"/>
    <col min="15625" max="15625" width="11" style="8" customWidth="1"/>
    <col min="15626" max="15626" width="9.140625" style="8"/>
    <col min="15627" max="15627" width="2.5703125" style="8" customWidth="1"/>
    <col min="15628" max="15873" width="9.140625" style="8"/>
    <col min="15874" max="15874" width="3.42578125" style="8" customWidth="1"/>
    <col min="15875" max="15875" width="17.140625" style="8" customWidth="1"/>
    <col min="15876" max="15878" width="9.140625" style="8"/>
    <col min="15879" max="15879" width="10.42578125" style="8" customWidth="1"/>
    <col min="15880" max="15880" width="9.140625" style="8"/>
    <col min="15881" max="15881" width="11" style="8" customWidth="1"/>
    <col min="15882" max="15882" width="9.140625" style="8"/>
    <col min="15883" max="15883" width="2.5703125" style="8" customWidth="1"/>
    <col min="15884" max="16129" width="9.140625" style="8"/>
    <col min="16130" max="16130" width="3.42578125" style="8" customWidth="1"/>
    <col min="16131" max="16131" width="17.140625" style="8" customWidth="1"/>
    <col min="16132" max="16134" width="9.140625" style="8"/>
    <col min="16135" max="16135" width="10.42578125" style="8" customWidth="1"/>
    <col min="16136" max="16136" width="9.140625" style="8"/>
    <col min="16137" max="16137" width="11" style="8" customWidth="1"/>
    <col min="16138" max="16138" width="9.140625" style="8"/>
    <col min="16139" max="16139" width="2.5703125" style="8" customWidth="1"/>
    <col min="16140" max="16384" width="9.140625" style="8"/>
  </cols>
  <sheetData>
    <row r="1" spans="1:11" ht="15.75" x14ac:dyDescent="0.25">
      <c r="A1" s="18" t="s">
        <v>2703</v>
      </c>
      <c r="J1" s="20">
        <v>35</v>
      </c>
    </row>
    <row r="2" spans="1:11" ht="15.75" x14ac:dyDescent="0.25">
      <c r="A2" s="1958" t="s">
        <v>145</v>
      </c>
      <c r="B2" s="1959"/>
      <c r="C2" s="1960"/>
      <c r="D2" s="39"/>
    </row>
    <row r="3" spans="1:11" ht="18.75" customHeight="1" x14ac:dyDescent="0.2">
      <c r="A3" s="2088" t="s">
        <v>2704</v>
      </c>
      <c r="B3" s="2088"/>
      <c r="C3" s="2088"/>
      <c r="D3" s="2088"/>
      <c r="E3" s="2088"/>
      <c r="F3" s="2088"/>
      <c r="G3" s="2088"/>
      <c r="H3" s="2088"/>
      <c r="I3" s="2088"/>
      <c r="J3" s="2088"/>
      <c r="K3" s="2088"/>
    </row>
    <row r="4" spans="1:11" x14ac:dyDescent="0.2">
      <c r="A4" s="21" t="s">
        <v>146</v>
      </c>
    </row>
    <row r="5" spans="1:11" x14ac:dyDescent="0.2">
      <c r="A5" s="534" t="s">
        <v>2705</v>
      </c>
    </row>
    <row r="6" spans="1:11" x14ac:dyDescent="0.2">
      <c r="A6" s="467"/>
    </row>
    <row r="7" spans="1:11" x14ac:dyDescent="0.2">
      <c r="A7" s="467"/>
    </row>
    <row r="8" spans="1:11" ht="12.75" x14ac:dyDescent="0.2">
      <c r="A8" s="468" t="s">
        <v>2706</v>
      </c>
      <c r="E8" s="1439" t="s">
        <v>2537</v>
      </c>
      <c r="F8" s="1358" t="s">
        <v>2707</v>
      </c>
    </row>
    <row r="9" spans="1:11" ht="12.75" x14ac:dyDescent="0.2">
      <c r="A9" s="468"/>
      <c r="B9" s="31" t="s">
        <v>2708</v>
      </c>
      <c r="C9" s="31"/>
      <c r="D9" s="31"/>
      <c r="E9" s="47"/>
      <c r="F9" s="155"/>
    </row>
    <row r="10" spans="1:11" x14ac:dyDescent="0.2">
      <c r="A10" s="469"/>
      <c r="B10" s="31"/>
      <c r="C10" s="31" t="s">
        <v>615</v>
      </c>
      <c r="D10" s="31"/>
      <c r="E10" s="1372"/>
      <c r="F10" s="1356" t="s">
        <v>2709</v>
      </c>
    </row>
    <row r="11" spans="1:11" x14ac:dyDescent="0.2">
      <c r="A11" s="469"/>
      <c r="B11" s="31"/>
      <c r="C11" s="31" t="s">
        <v>2543</v>
      </c>
      <c r="D11" s="31"/>
      <c r="E11" s="1356" t="s">
        <v>2710</v>
      </c>
      <c r="F11" s="1356" t="s">
        <v>2711</v>
      </c>
    </row>
    <row r="12" spans="1:11" x14ac:dyDescent="0.2">
      <c r="A12" s="469"/>
      <c r="B12" s="31"/>
      <c r="C12" s="31" t="s">
        <v>297</v>
      </c>
      <c r="D12" s="31"/>
      <c r="E12" s="1356" t="s">
        <v>2712</v>
      </c>
      <c r="F12" s="1356" t="s">
        <v>2713</v>
      </c>
    </row>
    <row r="13" spans="1:11" s="28" customFormat="1" x14ac:dyDescent="0.2">
      <c r="A13" s="470"/>
      <c r="B13" s="188"/>
      <c r="C13" s="188"/>
      <c r="D13" s="188"/>
      <c r="E13" s="187"/>
      <c r="F13" s="187"/>
    </row>
    <row r="14" spans="1:11" s="28" customFormat="1" x14ac:dyDescent="0.2">
      <c r="A14" s="470"/>
      <c r="B14" s="188" t="s">
        <v>2714</v>
      </c>
      <c r="C14" s="188"/>
      <c r="D14" s="188"/>
      <c r="E14" s="142"/>
      <c r="F14" s="471"/>
    </row>
    <row r="15" spans="1:11" s="28" customFormat="1" x14ac:dyDescent="0.2">
      <c r="A15" s="470"/>
      <c r="B15" s="188"/>
      <c r="C15" s="31" t="s">
        <v>615</v>
      </c>
      <c r="D15" s="188"/>
      <c r="E15" s="1552"/>
      <c r="F15" s="472" t="s">
        <v>2715</v>
      </c>
    </row>
    <row r="16" spans="1:11" s="28" customFormat="1" x14ac:dyDescent="0.2">
      <c r="A16" s="470"/>
      <c r="B16" s="188"/>
      <c r="C16" s="31" t="s">
        <v>2543</v>
      </c>
      <c r="D16" s="188"/>
      <c r="E16" s="472" t="s">
        <v>2716</v>
      </c>
      <c r="F16" s="472" t="s">
        <v>2717</v>
      </c>
    </row>
    <row r="17" spans="1:11" s="28" customFormat="1" x14ac:dyDescent="0.2">
      <c r="A17" s="470"/>
      <c r="B17" s="188"/>
      <c r="C17" s="188" t="s">
        <v>297</v>
      </c>
      <c r="D17" s="188"/>
      <c r="E17" s="1018" t="s">
        <v>2718</v>
      </c>
      <c r="F17" s="1018" t="s">
        <v>2719</v>
      </c>
    </row>
    <row r="18" spans="1:11" s="28" customFormat="1" x14ac:dyDescent="0.2">
      <c r="A18" s="470"/>
      <c r="B18" s="188"/>
      <c r="C18" s="188"/>
      <c r="D18" s="188"/>
      <c r="E18" s="187"/>
      <c r="F18" s="187"/>
    </row>
    <row r="19" spans="1:11" s="28" customFormat="1" x14ac:dyDescent="0.2">
      <c r="A19" s="470"/>
      <c r="B19" s="188" t="s">
        <v>297</v>
      </c>
      <c r="C19" s="188"/>
      <c r="D19" s="188"/>
      <c r="E19" s="142"/>
      <c r="F19" s="471"/>
    </row>
    <row r="20" spans="1:11" s="28" customFormat="1" x14ac:dyDescent="0.2">
      <c r="A20" s="470"/>
      <c r="B20" s="188"/>
      <c r="C20" s="31" t="s">
        <v>615</v>
      </c>
      <c r="D20" s="188"/>
      <c r="E20" s="1552"/>
      <c r="F20" s="472" t="s">
        <v>2720</v>
      </c>
    </row>
    <row r="21" spans="1:11" s="28" customFormat="1" x14ac:dyDescent="0.2">
      <c r="A21" s="470"/>
      <c r="B21" s="188"/>
      <c r="C21" s="31" t="s">
        <v>2543</v>
      </c>
      <c r="D21" s="188"/>
      <c r="E21" s="472" t="s">
        <v>2721</v>
      </c>
      <c r="F21" s="472" t="s">
        <v>2722</v>
      </c>
    </row>
    <row r="22" spans="1:11" s="28" customFormat="1" x14ac:dyDescent="0.2">
      <c r="A22" s="470"/>
      <c r="B22" s="188"/>
      <c r="C22" s="188" t="s">
        <v>297</v>
      </c>
      <c r="D22" s="188"/>
      <c r="E22" s="1018" t="s">
        <v>2723</v>
      </c>
      <c r="F22" s="1018" t="s">
        <v>2724</v>
      </c>
    </row>
    <row r="23" spans="1:11" s="28" customFormat="1" x14ac:dyDescent="0.2">
      <c r="A23" s="470"/>
      <c r="B23" s="188"/>
      <c r="C23" s="188"/>
      <c r="D23" s="188"/>
      <c r="E23" s="187"/>
      <c r="F23" s="187"/>
    </row>
    <row r="24" spans="1:11" s="28" customFormat="1" x14ac:dyDescent="0.2">
      <c r="A24" s="470"/>
      <c r="B24" s="188"/>
      <c r="C24" s="188"/>
      <c r="D24" s="188"/>
      <c r="E24" s="187"/>
      <c r="F24" s="187"/>
    </row>
    <row r="25" spans="1:11" x14ac:dyDescent="0.2">
      <c r="A25" s="469"/>
      <c r="B25" s="31"/>
      <c r="C25" s="17" t="s">
        <v>2725</v>
      </c>
      <c r="D25" s="31"/>
      <c r="E25" s="473"/>
    </row>
    <row r="26" spans="1:11" ht="37.5" customHeight="1" x14ac:dyDescent="0.2">
      <c r="A26" s="469"/>
      <c r="B26" s="31"/>
      <c r="C26" s="1874" t="s">
        <v>2726</v>
      </c>
      <c r="D26" s="1874"/>
      <c r="E26" s="474"/>
      <c r="F26" s="1356" t="s">
        <v>2727</v>
      </c>
    </row>
    <row r="27" spans="1:11" ht="37.5" customHeight="1" x14ac:dyDescent="0.2">
      <c r="A27" s="469"/>
      <c r="C27" s="974"/>
      <c r="D27" s="974"/>
      <c r="E27" s="933"/>
      <c r="F27" s="148"/>
    </row>
    <row r="28" spans="1:11" ht="12.75" x14ac:dyDescent="0.2">
      <c r="A28" s="553" t="s">
        <v>2728</v>
      </c>
      <c r="B28" s="31"/>
      <c r="C28" s="31"/>
      <c r="D28" s="31"/>
      <c r="E28" s="31"/>
      <c r="F28" s="31"/>
      <c r="G28" s="31"/>
    </row>
    <row r="29" spans="1:11" x14ac:dyDescent="0.2">
      <c r="A29" s="536"/>
      <c r="B29" s="31"/>
      <c r="C29" s="31"/>
      <c r="D29" s="31"/>
      <c r="E29" s="31"/>
      <c r="F29" s="31"/>
      <c r="G29" s="31"/>
    </row>
    <row r="30" spans="1:11" x14ac:dyDescent="0.2">
      <c r="A30" s="536"/>
      <c r="B30" s="554" t="s">
        <v>2729</v>
      </c>
      <c r="C30" s="31"/>
      <c r="D30" s="188"/>
      <c r="E30" s="188"/>
      <c r="F30" s="188"/>
      <c r="G30" s="188"/>
      <c r="H30" s="28"/>
      <c r="I30" s="185"/>
      <c r="J30" s="28"/>
      <c r="K30" s="28"/>
    </row>
    <row r="31" spans="1:11" ht="48" customHeight="1" x14ac:dyDescent="0.2">
      <c r="A31" s="536"/>
      <c r="B31" s="31"/>
      <c r="C31" s="275"/>
      <c r="D31" s="188"/>
      <c r="E31" s="1553" t="s">
        <v>2707</v>
      </c>
      <c r="F31" s="1553" t="s">
        <v>291</v>
      </c>
      <c r="G31" s="1789" t="s">
        <v>4659</v>
      </c>
      <c r="I31" s="28"/>
      <c r="K31" s="28"/>
    </row>
    <row r="32" spans="1:11" x14ac:dyDescent="0.2">
      <c r="A32" s="536"/>
      <c r="B32" s="31"/>
      <c r="C32" s="555" t="s">
        <v>2730</v>
      </c>
      <c r="D32" s="188"/>
      <c r="E32" s="1313">
        <v>14100</v>
      </c>
      <c r="F32" s="1313">
        <v>14101</v>
      </c>
      <c r="G32" s="1790">
        <v>14150</v>
      </c>
      <c r="I32" s="28"/>
      <c r="K32" s="28"/>
    </row>
    <row r="33" spans="1:11" x14ac:dyDescent="0.2">
      <c r="A33" s="536"/>
      <c r="B33" s="31"/>
      <c r="C33" s="555" t="s">
        <v>2731</v>
      </c>
      <c r="D33" s="188"/>
      <c r="E33" s="1313">
        <v>14102</v>
      </c>
      <c r="F33" s="1313">
        <v>14103</v>
      </c>
      <c r="G33" s="1790">
        <v>14151</v>
      </c>
      <c r="I33" s="28"/>
      <c r="K33" s="28"/>
    </row>
    <row r="34" spans="1:11" x14ac:dyDescent="0.2">
      <c r="A34" s="536"/>
      <c r="B34" s="31"/>
      <c r="C34" s="555" t="s">
        <v>2732</v>
      </c>
      <c r="D34" s="188"/>
      <c r="E34" s="1313">
        <v>14104</v>
      </c>
      <c r="F34" s="1313">
        <v>14105</v>
      </c>
      <c r="G34" s="1790">
        <v>14152</v>
      </c>
      <c r="I34" s="28"/>
      <c r="K34" s="28"/>
    </row>
    <row r="35" spans="1:11" x14ac:dyDescent="0.2">
      <c r="A35" s="536"/>
      <c r="B35" s="31"/>
      <c r="C35" s="555" t="s">
        <v>2733</v>
      </c>
      <c r="D35" s="188"/>
      <c r="E35" s="1313">
        <v>14106</v>
      </c>
      <c r="F35" s="1313">
        <v>14107</v>
      </c>
      <c r="G35" s="1790">
        <v>14153</v>
      </c>
      <c r="I35" s="28"/>
      <c r="K35" s="28"/>
    </row>
    <row r="36" spans="1:11" x14ac:dyDescent="0.2">
      <c r="A36" s="536"/>
      <c r="B36" s="31"/>
      <c r="C36" s="555" t="s">
        <v>2734</v>
      </c>
      <c r="D36" s="188"/>
      <c r="E36" s="1313">
        <v>14108</v>
      </c>
      <c r="F36" s="1313">
        <v>14109</v>
      </c>
      <c r="G36" s="1790">
        <v>14154</v>
      </c>
      <c r="I36" s="28"/>
      <c r="K36" s="28"/>
    </row>
    <row r="37" spans="1:11" x14ac:dyDescent="0.2">
      <c r="A37" s="536"/>
      <c r="B37" s="31"/>
      <c r="C37" s="188" t="s">
        <v>297</v>
      </c>
      <c r="D37" s="188"/>
      <c r="E37" s="1313">
        <v>14110</v>
      </c>
      <c r="F37" s="1313">
        <v>14111</v>
      </c>
      <c r="G37" s="1790">
        <v>14155</v>
      </c>
      <c r="H37" s="16" t="s">
        <v>127</v>
      </c>
      <c r="I37" s="28"/>
      <c r="K37" s="28"/>
    </row>
    <row r="38" spans="1:11" x14ac:dyDescent="0.2">
      <c r="A38" s="536"/>
      <c r="B38" s="31"/>
      <c r="C38" s="188"/>
      <c r="D38" s="188"/>
      <c r="E38" s="188"/>
      <c r="F38" s="188"/>
      <c r="G38" s="31"/>
      <c r="I38" s="28"/>
      <c r="K38" s="28"/>
    </row>
    <row r="39" spans="1:11" x14ac:dyDescent="0.2">
      <c r="A39" s="536"/>
      <c r="B39" s="554" t="s">
        <v>2735</v>
      </c>
      <c r="C39" s="31"/>
      <c r="D39" s="188"/>
      <c r="E39" s="188"/>
      <c r="F39" s="188"/>
      <c r="G39" s="31"/>
      <c r="I39" s="185"/>
      <c r="K39" s="28"/>
    </row>
    <row r="40" spans="1:11" ht="12.75" x14ac:dyDescent="0.2">
      <c r="A40" s="536"/>
      <c r="B40" s="31"/>
      <c r="C40" s="275"/>
      <c r="D40" s="188"/>
      <c r="E40" s="1553" t="s">
        <v>2707</v>
      </c>
      <c r="F40" s="1553" t="s">
        <v>380</v>
      </c>
      <c r="G40" s="1789" t="s">
        <v>4659</v>
      </c>
      <c r="I40" s="28"/>
      <c r="K40" s="28"/>
    </row>
    <row r="41" spans="1:11" x14ac:dyDescent="0.2">
      <c r="A41" s="536"/>
      <c r="B41" s="31"/>
      <c r="C41" s="555" t="s">
        <v>2730</v>
      </c>
      <c r="D41" s="188"/>
      <c r="E41" s="1313">
        <v>14112</v>
      </c>
      <c r="F41" s="1313">
        <v>14113</v>
      </c>
      <c r="G41" s="1790">
        <v>14156</v>
      </c>
      <c r="I41" s="28"/>
      <c r="K41" s="28"/>
    </row>
    <row r="42" spans="1:11" x14ac:dyDescent="0.2">
      <c r="A42" s="536"/>
      <c r="B42" s="31"/>
      <c r="C42" s="555" t="s">
        <v>2731</v>
      </c>
      <c r="D42" s="188"/>
      <c r="E42" s="1313">
        <v>14114</v>
      </c>
      <c r="F42" s="1313">
        <v>14115</v>
      </c>
      <c r="G42" s="1790">
        <v>14157</v>
      </c>
      <c r="I42" s="28"/>
      <c r="K42" s="28"/>
    </row>
    <row r="43" spans="1:11" x14ac:dyDescent="0.2">
      <c r="A43" s="536"/>
      <c r="B43" s="31"/>
      <c r="C43" s="555" t="s">
        <v>2732</v>
      </c>
      <c r="D43" s="188"/>
      <c r="E43" s="1313">
        <v>14116</v>
      </c>
      <c r="F43" s="1313">
        <v>14117</v>
      </c>
      <c r="G43" s="1790">
        <v>14158</v>
      </c>
      <c r="I43" s="28"/>
      <c r="K43" s="28"/>
    </row>
    <row r="44" spans="1:11" x14ac:dyDescent="0.2">
      <c r="A44" s="536"/>
      <c r="B44" s="31"/>
      <c r="C44" s="555" t="s">
        <v>2733</v>
      </c>
      <c r="D44" s="188"/>
      <c r="E44" s="1313">
        <v>14118</v>
      </c>
      <c r="F44" s="1313">
        <v>14119</v>
      </c>
      <c r="G44" s="1790">
        <v>14159</v>
      </c>
      <c r="I44" s="28"/>
      <c r="K44" s="28"/>
    </row>
    <row r="45" spans="1:11" x14ac:dyDescent="0.2">
      <c r="A45" s="536"/>
      <c r="B45" s="31"/>
      <c r="C45" s="555" t="s">
        <v>2734</v>
      </c>
      <c r="D45" s="188"/>
      <c r="E45" s="1313">
        <v>14120</v>
      </c>
      <c r="F45" s="1313">
        <v>14121</v>
      </c>
      <c r="G45" s="1790">
        <v>14160</v>
      </c>
      <c r="I45" s="28"/>
      <c r="K45" s="28"/>
    </row>
    <row r="46" spans="1:11" x14ac:dyDescent="0.2">
      <c r="A46" s="536"/>
      <c r="B46" s="31"/>
      <c r="C46" s="188" t="s">
        <v>297</v>
      </c>
      <c r="D46" s="188"/>
      <c r="E46" s="1313">
        <v>14122</v>
      </c>
      <c r="F46" s="1313">
        <v>14123</v>
      </c>
      <c r="G46" s="1790">
        <v>14161</v>
      </c>
      <c r="H46" s="16" t="s">
        <v>165</v>
      </c>
      <c r="I46" s="28"/>
      <c r="K46" s="28"/>
    </row>
    <row r="47" spans="1:11" x14ac:dyDescent="0.2">
      <c r="A47" s="536"/>
      <c r="B47" s="31"/>
      <c r="C47" s="188"/>
      <c r="D47" s="188"/>
      <c r="E47" s="556"/>
      <c r="F47" s="556"/>
      <c r="G47" s="31"/>
      <c r="I47" s="28"/>
      <c r="K47" s="28"/>
    </row>
    <row r="48" spans="1:11" x14ac:dyDescent="0.2">
      <c r="A48" s="536"/>
      <c r="B48" s="554" t="s">
        <v>2736</v>
      </c>
      <c r="C48" s="31"/>
      <c r="D48" s="188"/>
      <c r="E48" s="188"/>
      <c r="F48" s="188"/>
      <c r="G48" s="31"/>
      <c r="I48" s="185"/>
      <c r="K48" s="28"/>
    </row>
    <row r="49" spans="1:11" ht="12.75" x14ac:dyDescent="0.2">
      <c r="A49" s="536"/>
      <c r="B49" s="31"/>
      <c r="C49" s="275"/>
      <c r="D49" s="188"/>
      <c r="E49" s="1553" t="s">
        <v>2707</v>
      </c>
      <c r="F49" s="1553" t="s">
        <v>380</v>
      </c>
      <c r="G49" s="31"/>
      <c r="I49" s="28"/>
      <c r="K49" s="28"/>
    </row>
    <row r="50" spans="1:11" x14ac:dyDescent="0.2">
      <c r="A50" s="536"/>
      <c r="B50" s="31"/>
      <c r="C50" s="555" t="s">
        <v>2730</v>
      </c>
      <c r="D50" s="188"/>
      <c r="E50" s="1313">
        <v>14124</v>
      </c>
      <c r="F50" s="1552"/>
      <c r="G50" s="31"/>
      <c r="I50" s="28"/>
      <c r="K50" s="28"/>
    </row>
    <row r="51" spans="1:11" x14ac:dyDescent="0.2">
      <c r="A51" s="536"/>
      <c r="B51" s="31"/>
      <c r="C51" s="555" t="s">
        <v>2731</v>
      </c>
      <c r="D51" s="188"/>
      <c r="E51" s="1313">
        <v>14125</v>
      </c>
      <c r="F51" s="1552"/>
      <c r="G51" s="31"/>
      <c r="I51" s="28"/>
      <c r="K51" s="28"/>
    </row>
    <row r="52" spans="1:11" x14ac:dyDescent="0.2">
      <c r="A52" s="536"/>
      <c r="B52" s="31"/>
      <c r="C52" s="555" t="s">
        <v>2732</v>
      </c>
      <c r="D52" s="188"/>
      <c r="E52" s="1313">
        <v>14126</v>
      </c>
      <c r="F52" s="1552"/>
      <c r="G52" s="31"/>
      <c r="I52" s="28"/>
      <c r="K52" s="28"/>
    </row>
    <row r="53" spans="1:11" x14ac:dyDescent="0.2">
      <c r="A53" s="536"/>
      <c r="B53" s="31"/>
      <c r="C53" s="555" t="s">
        <v>2733</v>
      </c>
      <c r="D53" s="188"/>
      <c r="E53" s="1313">
        <v>14127</v>
      </c>
      <c r="F53" s="1552"/>
      <c r="G53" s="31"/>
      <c r="I53" s="28"/>
      <c r="K53" s="28"/>
    </row>
    <row r="54" spans="1:11" x14ac:dyDescent="0.2">
      <c r="A54" s="536"/>
      <c r="B54" s="31"/>
      <c r="C54" s="555" t="s">
        <v>2734</v>
      </c>
      <c r="D54" s="188"/>
      <c r="E54" s="1313">
        <v>14128</v>
      </c>
      <c r="F54" s="1552"/>
      <c r="G54" s="31"/>
      <c r="I54" s="28"/>
      <c r="K54" s="28"/>
    </row>
    <row r="55" spans="1:11" x14ac:dyDescent="0.2">
      <c r="A55" s="536"/>
      <c r="B55" s="31"/>
      <c r="C55" s="188" t="s">
        <v>297</v>
      </c>
      <c r="D55" s="223" t="s">
        <v>125</v>
      </c>
      <c r="E55" s="1313">
        <v>14129</v>
      </c>
      <c r="F55" s="1552"/>
      <c r="G55" s="557"/>
      <c r="I55" s="28"/>
      <c r="K55" s="28"/>
    </row>
    <row r="56" spans="1:11" x14ac:dyDescent="0.2">
      <c r="A56" s="536"/>
      <c r="B56" s="31"/>
      <c r="C56" s="188"/>
      <c r="D56" s="188"/>
      <c r="E56" s="300"/>
      <c r="F56" s="300"/>
      <c r="G56" s="31"/>
      <c r="I56" s="28"/>
      <c r="K56" s="28"/>
    </row>
    <row r="57" spans="1:11" x14ac:dyDescent="0.2">
      <c r="A57" s="536"/>
      <c r="B57" s="78" t="s">
        <v>297</v>
      </c>
      <c r="C57" s="188"/>
      <c r="D57" s="188"/>
      <c r="E57" s="188"/>
      <c r="F57" s="188"/>
      <c r="G57" s="31"/>
      <c r="I57" s="28"/>
      <c r="K57" s="28"/>
    </row>
    <row r="58" spans="1:11" x14ac:dyDescent="0.2">
      <c r="A58" s="536"/>
      <c r="B58" s="31"/>
      <c r="C58" s="188"/>
      <c r="D58" s="188"/>
      <c r="E58" s="1553" t="s">
        <v>2707</v>
      </c>
      <c r="F58" s="1553" t="s">
        <v>380</v>
      </c>
      <c r="G58" s="31"/>
      <c r="I58" s="28"/>
      <c r="K58" s="28"/>
    </row>
    <row r="59" spans="1:11" x14ac:dyDescent="0.2">
      <c r="A59" s="536"/>
      <c r="B59" s="31"/>
      <c r="C59" s="555" t="s">
        <v>2730</v>
      </c>
      <c r="D59" s="188"/>
      <c r="E59" s="1313">
        <v>14130</v>
      </c>
      <c r="F59" s="1313">
        <v>14131</v>
      </c>
      <c r="G59" s="31"/>
      <c r="I59" s="28"/>
      <c r="K59" s="28"/>
    </row>
    <row r="60" spans="1:11" x14ac:dyDescent="0.2">
      <c r="A60" s="536"/>
      <c r="B60" s="31"/>
      <c r="C60" s="555" t="s">
        <v>2731</v>
      </c>
      <c r="D60" s="188"/>
      <c r="E60" s="1313">
        <f t="shared" ref="E60:F64" si="0">E59+2</f>
        <v>14132</v>
      </c>
      <c r="F60" s="1313">
        <f t="shared" si="0"/>
        <v>14133</v>
      </c>
      <c r="G60" s="31"/>
      <c r="I60" s="28"/>
      <c r="K60" s="28"/>
    </row>
    <row r="61" spans="1:11" x14ac:dyDescent="0.2">
      <c r="A61" s="536"/>
      <c r="B61" s="31"/>
      <c r="C61" s="555" t="s">
        <v>2732</v>
      </c>
      <c r="D61" s="188"/>
      <c r="E61" s="1313">
        <f t="shared" si="0"/>
        <v>14134</v>
      </c>
      <c r="F61" s="1313">
        <f t="shared" si="0"/>
        <v>14135</v>
      </c>
      <c r="G61" s="31"/>
      <c r="I61" s="28"/>
      <c r="K61" s="28"/>
    </row>
    <row r="62" spans="1:11" x14ac:dyDescent="0.2">
      <c r="A62" s="536"/>
      <c r="B62" s="31"/>
      <c r="C62" s="555" t="s">
        <v>2733</v>
      </c>
      <c r="D62" s="188"/>
      <c r="E62" s="1313">
        <f t="shared" si="0"/>
        <v>14136</v>
      </c>
      <c r="F62" s="1313">
        <f t="shared" si="0"/>
        <v>14137</v>
      </c>
      <c r="G62" s="31"/>
      <c r="I62" s="28"/>
      <c r="K62" s="28"/>
    </row>
    <row r="63" spans="1:11" x14ac:dyDescent="0.2">
      <c r="A63" s="536"/>
      <c r="B63" s="31"/>
      <c r="C63" s="555" t="s">
        <v>2734</v>
      </c>
      <c r="D63" s="188"/>
      <c r="E63" s="1313">
        <f t="shared" si="0"/>
        <v>14138</v>
      </c>
      <c r="F63" s="1313">
        <f t="shared" si="0"/>
        <v>14139</v>
      </c>
      <c r="G63" s="31"/>
      <c r="I63" s="28"/>
      <c r="K63" s="28"/>
    </row>
    <row r="64" spans="1:11" x14ac:dyDescent="0.2">
      <c r="A64" s="536"/>
      <c r="B64" s="31"/>
      <c r="C64" s="188" t="s">
        <v>297</v>
      </c>
      <c r="D64" s="188"/>
      <c r="E64" s="1313">
        <f t="shared" si="0"/>
        <v>14140</v>
      </c>
      <c r="F64" s="1313">
        <f t="shared" si="0"/>
        <v>14141</v>
      </c>
      <c r="G64" s="31"/>
      <c r="I64" s="28"/>
      <c r="K64" s="28"/>
    </row>
    <row r="65" spans="1:7" x14ac:dyDescent="0.2">
      <c r="A65" s="536"/>
      <c r="B65" s="31"/>
      <c r="C65" s="31"/>
      <c r="D65" s="31"/>
      <c r="E65" s="31"/>
      <c r="F65" s="31"/>
      <c r="G65" s="31"/>
    </row>
    <row r="66" spans="1:7" s="475" customFormat="1" x14ac:dyDescent="0.2">
      <c r="A66" s="17" t="s">
        <v>2737</v>
      </c>
      <c r="B66" s="17"/>
      <c r="C66" s="17"/>
      <c r="D66" s="17"/>
      <c r="E66" s="17"/>
      <c r="F66" s="17"/>
      <c r="G66" s="17"/>
    </row>
    <row r="67" spans="1:7" ht="12.75" x14ac:dyDescent="0.2">
      <c r="A67" s="558"/>
      <c r="B67" s="31"/>
      <c r="C67" s="31"/>
      <c r="D67" s="31"/>
      <c r="E67" s="31"/>
      <c r="F67" s="31"/>
      <c r="G67" s="31"/>
    </row>
    <row r="68" spans="1:7" x14ac:dyDescent="0.2">
      <c r="A68" s="469"/>
    </row>
  </sheetData>
  <mergeCells count="3">
    <mergeCell ref="A2:C2"/>
    <mergeCell ref="A3:K3"/>
    <mergeCell ref="C26:D26"/>
  </mergeCells>
  <hyperlinks>
    <hyperlink ref="A2:C2" location="'Liste tableaux'!A1" display="Retour à la liste des tableaux" xr:uid="{DBAFCC23-A4BA-4F3F-AFC5-5BB6AD7F1143}"/>
  </hyperlinks>
  <pageMargins left="0.7" right="0.7" top="0.75" bottom="0.75" header="0.3" footer="0.3"/>
  <headerFooter>
    <oddHeader>&amp;R&amp;"Calibri"&amp;10&amp;K000000 Protected B - Internal / Protégé B - Interne&amp;1#_x000D_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3C855-0EB3-4A6D-916A-D7A93621EFC4}">
  <sheetPr codeName="Feuil5">
    <tabColor rgb="FFFFFF00"/>
  </sheetPr>
  <dimension ref="A1:P111"/>
  <sheetViews>
    <sheetView showGridLines="0" topLeftCell="A19" zoomScale="110" zoomScaleNormal="110" workbookViewId="0">
      <selection activeCell="A38" sqref="A38"/>
    </sheetView>
  </sheetViews>
  <sheetFormatPr defaultColWidth="9.140625" defaultRowHeight="12.75" x14ac:dyDescent="0.2"/>
  <cols>
    <col min="1" max="1" width="70.42578125" style="1" customWidth="1"/>
    <col min="2" max="2" width="8.5703125" style="1" customWidth="1"/>
    <col min="3" max="3" width="3.140625" style="1" customWidth="1"/>
    <col min="4" max="4" width="9.140625" style="13"/>
    <col min="5" max="5" width="10.140625" style="13" customWidth="1"/>
    <col min="6" max="6" width="10.85546875" style="1" customWidth="1"/>
    <col min="7" max="7" width="16.140625" style="1" bestFit="1" customWidth="1"/>
    <col min="8" max="8" width="9.5703125" style="1" customWidth="1"/>
    <col min="9" max="9" width="3.140625" style="1" customWidth="1"/>
    <col min="10" max="10" width="10.42578125" style="1" customWidth="1"/>
    <col min="11" max="11" width="3.140625" style="1" customWidth="1"/>
    <col min="12" max="13" width="9.140625" style="1"/>
    <col min="14" max="14" width="12.42578125" style="1" customWidth="1"/>
    <col min="15" max="15" width="1.42578125" style="1" customWidth="1"/>
    <col min="16" max="16384" width="9.140625" style="1"/>
  </cols>
  <sheetData>
    <row r="1" spans="1:16" ht="15.75" x14ac:dyDescent="0.25">
      <c r="A1" s="216" t="s">
        <v>290</v>
      </c>
      <c r="B1" s="18"/>
      <c r="C1" s="18"/>
      <c r="D1" s="18"/>
      <c r="E1" s="18"/>
      <c r="F1" s="18"/>
      <c r="G1" s="18"/>
      <c r="H1" s="18"/>
    </row>
    <row r="2" spans="1:16" ht="15.75" x14ac:dyDescent="0.25">
      <c r="A2" s="1318" t="s">
        <v>145</v>
      </c>
      <c r="B2" s="39"/>
      <c r="E2" s="7"/>
      <c r="F2" s="8"/>
    </row>
    <row r="3" spans="1:16" ht="12.75" customHeight="1" x14ac:dyDescent="0.2">
      <c r="A3" s="21" t="s">
        <v>146</v>
      </c>
      <c r="B3" s="1952" t="s">
        <v>291</v>
      </c>
      <c r="C3" s="1953"/>
      <c r="D3" s="1953"/>
      <c r="E3" s="1953"/>
      <c r="F3" s="1953"/>
      <c r="G3" s="1953"/>
      <c r="H3" s="1954"/>
      <c r="I3" s="8"/>
      <c r="J3" s="1955" t="s">
        <v>292</v>
      </c>
      <c r="K3" s="1956"/>
      <c r="L3" s="1956"/>
      <c r="M3" s="1956"/>
      <c r="N3" s="1956"/>
      <c r="O3" s="1956"/>
      <c r="P3" s="1957"/>
    </row>
    <row r="4" spans="1:16" ht="34.5" customHeight="1" x14ac:dyDescent="0.2">
      <c r="A4" s="40"/>
      <c r="B4" s="41" t="s">
        <v>293</v>
      </c>
      <c r="C4" s="42"/>
      <c r="D4" s="41" t="s">
        <v>294</v>
      </c>
      <c r="E4" s="41" t="s">
        <v>295</v>
      </c>
      <c r="F4" s="41" t="s">
        <v>296</v>
      </c>
      <c r="G4" s="43"/>
      <c r="H4" s="44" t="s">
        <v>297</v>
      </c>
      <c r="I4" s="8"/>
      <c r="J4" s="41" t="s">
        <v>293</v>
      </c>
      <c r="K4" s="42"/>
      <c r="L4" s="41" t="s">
        <v>294</v>
      </c>
      <c r="M4" s="41" t="s">
        <v>295</v>
      </c>
      <c r="N4" s="41" t="s">
        <v>296</v>
      </c>
      <c r="O4" s="42"/>
      <c r="P4" s="233" t="s">
        <v>297</v>
      </c>
    </row>
    <row r="5" spans="1:16" ht="16.5" customHeight="1" x14ac:dyDescent="0.2">
      <c r="A5" s="45" t="s">
        <v>298</v>
      </c>
      <c r="B5" s="1331" t="s">
        <v>299</v>
      </c>
      <c r="C5" s="46"/>
      <c r="D5" s="1332" t="s">
        <v>300</v>
      </c>
      <c r="E5" s="1332" t="s">
        <v>301</v>
      </c>
      <c r="F5" s="1333" t="s">
        <v>302</v>
      </c>
      <c r="G5" s="46"/>
      <c r="H5" s="47" t="s">
        <v>303</v>
      </c>
      <c r="I5" s="8"/>
      <c r="J5" s="1332" t="s">
        <v>304</v>
      </c>
      <c r="K5" s="234"/>
      <c r="L5" s="1332" t="s">
        <v>305</v>
      </c>
      <c r="M5" s="1332" t="s">
        <v>306</v>
      </c>
      <c r="N5" s="1334" t="s">
        <v>307</v>
      </c>
      <c r="O5" s="234"/>
      <c r="P5" s="182" t="s">
        <v>308</v>
      </c>
    </row>
    <row r="6" spans="1:16" ht="12.75" customHeight="1" x14ac:dyDescent="0.2">
      <c r="A6" s="50" t="s">
        <v>309</v>
      </c>
      <c r="B6" s="51"/>
      <c r="C6" s="51"/>
      <c r="D6" s="52"/>
      <c r="E6" s="52"/>
      <c r="F6" s="24"/>
      <c r="G6" s="51"/>
      <c r="H6" s="24"/>
      <c r="I6" s="8"/>
    </row>
    <row r="7" spans="1:16" ht="12.75" customHeight="1" x14ac:dyDescent="0.2">
      <c r="A7" s="219" t="s">
        <v>310</v>
      </c>
      <c r="B7" s="51"/>
      <c r="C7" s="51"/>
      <c r="D7" s="52"/>
      <c r="E7" s="52"/>
      <c r="F7" s="24"/>
      <c r="G7" s="51"/>
      <c r="H7" s="24"/>
      <c r="I7" s="8"/>
    </row>
    <row r="8" spans="1:16" ht="13.5" customHeight="1" x14ac:dyDescent="0.2">
      <c r="A8" s="54" t="s">
        <v>79</v>
      </c>
      <c r="B8" s="1335">
        <v>1214</v>
      </c>
      <c r="C8" s="55"/>
      <c r="D8" s="1335">
        <v>1246</v>
      </c>
      <c r="E8" s="1335">
        <v>1278</v>
      </c>
      <c r="F8" s="1335">
        <v>1310</v>
      </c>
      <c r="G8" s="56"/>
      <c r="H8" s="1335">
        <v>1374</v>
      </c>
      <c r="I8" s="31"/>
      <c r="J8" s="1336">
        <v>10200</v>
      </c>
      <c r="K8" s="235"/>
      <c r="L8" s="1336">
        <v>10201</v>
      </c>
      <c r="M8" s="1336">
        <v>10202</v>
      </c>
      <c r="N8" s="1336">
        <v>10203</v>
      </c>
      <c r="O8" s="56"/>
      <c r="P8" s="1336">
        <v>10204</v>
      </c>
    </row>
    <row r="9" spans="1:16" ht="12.75" customHeight="1" x14ac:dyDescent="0.2">
      <c r="A9" s="54" t="s">
        <v>311</v>
      </c>
      <c r="B9" s="1336">
        <v>10205</v>
      </c>
      <c r="C9" s="236"/>
      <c r="D9" s="1336">
        <v>10206</v>
      </c>
      <c r="E9" s="1336">
        <v>10207</v>
      </c>
      <c r="F9" s="1336">
        <v>10208</v>
      </c>
      <c r="G9" s="56"/>
      <c r="H9" s="1313">
        <v>10209</v>
      </c>
      <c r="I9" s="31"/>
      <c r="J9" s="1336">
        <v>10210</v>
      </c>
      <c r="K9" s="235"/>
      <c r="L9" s="1336">
        <v>10211</v>
      </c>
      <c r="M9" s="1336">
        <v>10212</v>
      </c>
      <c r="N9" s="1336">
        <v>10213</v>
      </c>
      <c r="O9" s="56"/>
      <c r="P9" s="1336">
        <v>10214</v>
      </c>
    </row>
    <row r="10" spans="1:16" ht="12" customHeight="1" x14ac:dyDescent="0.2">
      <c r="A10" s="54" t="s">
        <v>312</v>
      </c>
      <c r="B10" s="1336">
        <v>10215</v>
      </c>
      <c r="C10" s="236"/>
      <c r="D10" s="1336">
        <v>10216</v>
      </c>
      <c r="E10" s="1336">
        <v>10217</v>
      </c>
      <c r="F10" s="1336">
        <v>10218</v>
      </c>
      <c r="G10" s="56"/>
      <c r="H10" s="1313">
        <v>10219</v>
      </c>
      <c r="I10" s="31"/>
      <c r="J10" s="1336">
        <v>10220</v>
      </c>
      <c r="K10" s="235"/>
      <c r="L10" s="1336">
        <v>10221</v>
      </c>
      <c r="M10" s="1336">
        <v>10222</v>
      </c>
      <c r="N10" s="1336">
        <v>10223</v>
      </c>
      <c r="O10" s="56"/>
      <c r="P10" s="1336">
        <v>10224</v>
      </c>
    </row>
    <row r="11" spans="1:16" ht="12" customHeight="1" x14ac:dyDescent="0.2">
      <c r="A11" s="54" t="s">
        <v>313</v>
      </c>
      <c r="B11" s="1335">
        <v>1215</v>
      </c>
      <c r="C11" s="235"/>
      <c r="D11" s="1335">
        <v>1247</v>
      </c>
      <c r="E11" s="1337"/>
      <c r="F11" s="1335">
        <v>1311</v>
      </c>
      <c r="G11" s="56"/>
      <c r="H11" s="1335">
        <v>1375</v>
      </c>
      <c r="I11" s="31"/>
      <c r="J11" s="1336">
        <v>10225</v>
      </c>
      <c r="K11" s="235"/>
      <c r="L11" s="1336">
        <v>10226</v>
      </c>
      <c r="M11" s="1338"/>
      <c r="N11" s="1336">
        <v>10227</v>
      </c>
      <c r="O11" s="56"/>
      <c r="P11" s="1336">
        <v>10228</v>
      </c>
    </row>
    <row r="12" spans="1:16" ht="12" customHeight="1" x14ac:dyDescent="0.2">
      <c r="A12" s="54" t="s">
        <v>83</v>
      </c>
      <c r="B12" s="1336">
        <v>10229</v>
      </c>
      <c r="C12" s="236"/>
      <c r="D12" s="1336">
        <v>10230</v>
      </c>
      <c r="E12" s="1337"/>
      <c r="F12" s="1336">
        <v>10232</v>
      </c>
      <c r="G12" s="56"/>
      <c r="H12" s="1313">
        <v>10233</v>
      </c>
      <c r="I12" s="31"/>
      <c r="J12" s="1336">
        <v>10234</v>
      </c>
      <c r="K12" s="235"/>
      <c r="L12" s="1336">
        <v>10235</v>
      </c>
      <c r="M12" s="1338"/>
      <c r="N12" s="1336">
        <v>10237</v>
      </c>
      <c r="O12" s="56"/>
      <c r="P12" s="1336">
        <v>10238</v>
      </c>
    </row>
    <row r="13" spans="1:16" ht="26.25" customHeight="1" x14ac:dyDescent="0.2">
      <c r="A13" s="326" t="s">
        <v>115</v>
      </c>
      <c r="B13" s="1336">
        <v>10239</v>
      </c>
      <c r="C13" s="236"/>
      <c r="D13" s="1336">
        <v>10240</v>
      </c>
      <c r="E13" s="1338"/>
      <c r="F13" s="1336">
        <v>10241</v>
      </c>
      <c r="G13" s="56"/>
      <c r="H13" s="1313">
        <v>10242</v>
      </c>
      <c r="I13" s="31"/>
      <c r="J13" s="1336">
        <v>10243</v>
      </c>
      <c r="K13" s="235"/>
      <c r="L13" s="1336">
        <v>10244</v>
      </c>
      <c r="M13" s="1338"/>
      <c r="N13" s="1336">
        <v>10245</v>
      </c>
      <c r="O13" s="56"/>
      <c r="P13" s="1336">
        <v>10246</v>
      </c>
    </row>
    <row r="14" spans="1:16" ht="12" customHeight="1" x14ac:dyDescent="0.2">
      <c r="A14" s="54" t="s">
        <v>85</v>
      </c>
      <c r="B14" s="1336">
        <v>10247</v>
      </c>
      <c r="C14" s="236"/>
      <c r="D14" s="1336">
        <v>10248</v>
      </c>
      <c r="E14" s="1336">
        <v>17240</v>
      </c>
      <c r="F14" s="1336">
        <v>10249</v>
      </c>
      <c r="G14" s="56"/>
      <c r="H14" s="1313">
        <v>10250</v>
      </c>
      <c r="I14" s="31"/>
      <c r="J14" s="1336">
        <v>10251</v>
      </c>
      <c r="K14" s="235"/>
      <c r="L14" s="1336">
        <v>10252</v>
      </c>
      <c r="M14" s="1336">
        <v>17241</v>
      </c>
      <c r="N14" s="1336">
        <v>10253</v>
      </c>
      <c r="O14" s="56"/>
      <c r="P14" s="1336">
        <v>10254</v>
      </c>
    </row>
    <row r="15" spans="1:16" ht="11.1" customHeight="1" x14ac:dyDescent="0.2">
      <c r="A15" s="54" t="s">
        <v>86</v>
      </c>
      <c r="B15" s="1336">
        <v>10255</v>
      </c>
      <c r="C15" s="236"/>
      <c r="D15" s="1336">
        <v>10256</v>
      </c>
      <c r="E15" s="1336">
        <v>10257</v>
      </c>
      <c r="F15" s="1336">
        <v>10258</v>
      </c>
      <c r="G15" s="56"/>
      <c r="H15" s="1313">
        <v>10259</v>
      </c>
      <c r="I15" s="31"/>
      <c r="J15" s="1336">
        <v>10260</v>
      </c>
      <c r="K15" s="235"/>
      <c r="L15" s="1336">
        <v>10261</v>
      </c>
      <c r="M15" s="1336">
        <v>10262</v>
      </c>
      <c r="N15" s="1336">
        <v>10263</v>
      </c>
      <c r="O15" s="56"/>
      <c r="P15" s="1336">
        <v>10264</v>
      </c>
    </row>
    <row r="16" spans="1:16" x14ac:dyDescent="0.2">
      <c r="A16" s="325" t="s">
        <v>314</v>
      </c>
      <c r="B16" s="1336">
        <v>10265</v>
      </c>
      <c r="C16" s="237"/>
      <c r="D16" s="1335">
        <v>1243</v>
      </c>
      <c r="E16" s="1335">
        <v>1275</v>
      </c>
      <c r="F16" s="1335">
        <v>1309</v>
      </c>
      <c r="G16" s="83"/>
      <c r="H16" s="1335">
        <v>1373</v>
      </c>
      <c r="I16" s="31"/>
      <c r="J16" s="1336">
        <v>10266</v>
      </c>
      <c r="K16" s="55"/>
      <c r="L16" s="1336">
        <v>10267</v>
      </c>
      <c r="M16" s="1336">
        <v>10268</v>
      </c>
      <c r="N16" s="1336">
        <v>10269</v>
      </c>
      <c r="O16" s="83"/>
      <c r="P16" s="1336">
        <v>10270</v>
      </c>
    </row>
    <row r="17" spans="1:16" ht="23.25" customHeight="1" x14ac:dyDescent="0.2">
      <c r="A17" s="325" t="s">
        <v>118</v>
      </c>
      <c r="B17" s="1336">
        <v>10271</v>
      </c>
      <c r="C17" s="236"/>
      <c r="D17" s="1336">
        <v>10272</v>
      </c>
      <c r="E17" s="1336">
        <v>10273</v>
      </c>
      <c r="F17" s="1336">
        <v>10274</v>
      </c>
      <c r="G17" s="56"/>
      <c r="H17" s="1313">
        <v>10275</v>
      </c>
      <c r="I17" s="31"/>
      <c r="J17" s="1336">
        <v>10276</v>
      </c>
      <c r="K17" s="235"/>
      <c r="L17" s="1336">
        <v>10277</v>
      </c>
      <c r="M17" s="1336">
        <v>10278</v>
      </c>
      <c r="N17" s="1336">
        <v>10279</v>
      </c>
      <c r="O17" s="56"/>
      <c r="P17" s="1336">
        <v>10280</v>
      </c>
    </row>
    <row r="18" spans="1:16" ht="12.75" customHeight="1" x14ac:dyDescent="0.2">
      <c r="A18" s="54" t="s">
        <v>89</v>
      </c>
      <c r="B18" s="1336">
        <v>10281</v>
      </c>
      <c r="C18" s="238"/>
      <c r="D18" s="1339"/>
      <c r="E18" s="1339"/>
      <c r="F18" s="1339"/>
      <c r="G18" s="239"/>
      <c r="H18" s="1313">
        <v>10282</v>
      </c>
      <c r="I18" s="31"/>
      <c r="J18" s="1336">
        <v>10283</v>
      </c>
      <c r="K18" s="239"/>
      <c r="L18" s="1339"/>
      <c r="M18" s="1339"/>
      <c r="N18" s="1339"/>
      <c r="O18" s="239"/>
      <c r="P18" s="1336">
        <v>10284</v>
      </c>
    </row>
    <row r="19" spans="1:16" ht="12.75" customHeight="1" x14ac:dyDescent="0.2">
      <c r="A19" s="54" t="s">
        <v>315</v>
      </c>
      <c r="B19" s="1340"/>
      <c r="C19" s="238"/>
      <c r="D19" s="1336">
        <v>10285</v>
      </c>
      <c r="E19" s="1336">
        <v>10286</v>
      </c>
      <c r="F19" s="1336">
        <v>10287</v>
      </c>
      <c r="G19" s="239"/>
      <c r="H19" s="1313">
        <v>10288</v>
      </c>
      <c r="I19" s="31"/>
      <c r="J19" s="1341"/>
      <c r="K19" s="239"/>
      <c r="L19" s="1336">
        <v>10289</v>
      </c>
      <c r="M19" s="1336">
        <v>10290</v>
      </c>
      <c r="N19" s="1336">
        <v>10291</v>
      </c>
      <c r="O19" s="239"/>
      <c r="P19" s="1336">
        <v>10292</v>
      </c>
    </row>
    <row r="20" spans="1:16" ht="12.75" customHeight="1" x14ac:dyDescent="0.2">
      <c r="A20" s="54" t="s">
        <v>316</v>
      </c>
      <c r="B20" s="1342"/>
      <c r="C20" s="238"/>
      <c r="D20" s="1336">
        <v>10293</v>
      </c>
      <c r="E20" s="1336">
        <v>10294</v>
      </c>
      <c r="F20" s="1336">
        <v>10295</v>
      </c>
      <c r="G20" s="239"/>
      <c r="H20" s="1313">
        <v>10296</v>
      </c>
      <c r="I20" s="31"/>
      <c r="J20" s="1343"/>
      <c r="K20" s="239"/>
      <c r="L20" s="1336">
        <v>10297</v>
      </c>
      <c r="M20" s="1336">
        <v>10298</v>
      </c>
      <c r="N20" s="1336">
        <v>10299</v>
      </c>
      <c r="O20" s="239"/>
      <c r="P20" s="1336">
        <v>10300</v>
      </c>
    </row>
    <row r="21" spans="1:16" ht="12" customHeight="1" x14ac:dyDescent="0.2">
      <c r="A21" s="54" t="s">
        <v>317</v>
      </c>
      <c r="B21" s="1340"/>
      <c r="C21" s="238"/>
      <c r="D21" s="1336">
        <v>10001</v>
      </c>
      <c r="E21" s="1336">
        <v>10002</v>
      </c>
      <c r="F21" s="1336">
        <v>10003</v>
      </c>
      <c r="G21" s="239"/>
      <c r="H21" s="1313">
        <v>10004</v>
      </c>
      <c r="I21" s="31"/>
      <c r="J21" s="1341"/>
      <c r="K21" s="239"/>
      <c r="L21" s="1336">
        <v>10005</v>
      </c>
      <c r="M21" s="1336">
        <v>10006</v>
      </c>
      <c r="N21" s="1336">
        <v>10007</v>
      </c>
      <c r="O21" s="239"/>
      <c r="P21" s="1336">
        <v>10008</v>
      </c>
    </row>
    <row r="22" spans="1:16" ht="22.5" x14ac:dyDescent="0.2">
      <c r="A22" s="325" t="s">
        <v>318</v>
      </c>
      <c r="B22" s="1344"/>
      <c r="C22" s="58"/>
      <c r="D22" s="1336">
        <v>10009</v>
      </c>
      <c r="E22" s="1336">
        <v>10010</v>
      </c>
      <c r="F22" s="1336">
        <v>10011</v>
      </c>
      <c r="G22" s="239"/>
      <c r="H22" s="1313">
        <v>10012</v>
      </c>
      <c r="I22" s="31"/>
      <c r="J22" s="1343"/>
      <c r="K22" s="239"/>
      <c r="L22" s="1336">
        <v>10013</v>
      </c>
      <c r="M22" s="1336">
        <v>10014</v>
      </c>
      <c r="N22" s="1336">
        <v>10015</v>
      </c>
      <c r="O22" s="239"/>
      <c r="P22" s="1336">
        <v>10016</v>
      </c>
    </row>
    <row r="23" spans="1:16" x14ac:dyDescent="0.2">
      <c r="A23" s="54" t="s">
        <v>319</v>
      </c>
      <c r="B23" s="1344"/>
      <c r="C23" s="58"/>
      <c r="D23" s="1336">
        <v>10017</v>
      </c>
      <c r="E23" s="1336">
        <v>10018</v>
      </c>
      <c r="F23" s="1336">
        <v>10019</v>
      </c>
      <c r="G23" s="239"/>
      <c r="H23" s="1313">
        <v>10020</v>
      </c>
      <c r="I23" s="31"/>
      <c r="J23" s="1343"/>
      <c r="K23" s="239"/>
      <c r="L23" s="1336">
        <v>10021</v>
      </c>
      <c r="M23" s="1336">
        <v>10022</v>
      </c>
      <c r="N23" s="1336">
        <v>10023</v>
      </c>
      <c r="O23" s="239"/>
      <c r="P23" s="1336">
        <v>10024</v>
      </c>
    </row>
    <row r="24" spans="1:16" s="61" customFormat="1" ht="12.75" customHeight="1" x14ac:dyDescent="0.2">
      <c r="A24" s="325" t="s">
        <v>320</v>
      </c>
      <c r="B24" s="1336">
        <v>10025</v>
      </c>
      <c r="C24" s="240"/>
      <c r="D24" s="1340"/>
      <c r="E24" s="1336">
        <v>10026</v>
      </c>
      <c r="F24" s="1336">
        <v>10027</v>
      </c>
      <c r="G24" s="67"/>
      <c r="H24" s="1336">
        <v>10028</v>
      </c>
      <c r="I24" s="224"/>
      <c r="J24" s="1336">
        <v>10029</v>
      </c>
      <c r="K24" s="240"/>
      <c r="L24" s="1340"/>
      <c r="M24" s="1336">
        <v>10030</v>
      </c>
      <c r="N24" s="1336">
        <v>10031</v>
      </c>
      <c r="O24" s="67"/>
      <c r="P24" s="1336">
        <v>10032</v>
      </c>
    </row>
    <row r="25" spans="1:16" ht="14.25" customHeight="1" x14ac:dyDescent="0.2">
      <c r="A25" s="326" t="s">
        <v>321</v>
      </c>
      <c r="B25" s="1336">
        <v>10033</v>
      </c>
      <c r="C25" s="240"/>
      <c r="D25" s="1340"/>
      <c r="E25" s="1336">
        <v>10034</v>
      </c>
      <c r="F25" s="1336">
        <v>10035</v>
      </c>
      <c r="G25" s="67"/>
      <c r="H25" s="1336">
        <v>10036</v>
      </c>
      <c r="I25" s="224"/>
      <c r="J25" s="1336">
        <v>10037</v>
      </c>
      <c r="K25" s="240"/>
      <c r="L25" s="1340"/>
      <c r="M25" s="1336">
        <v>10038</v>
      </c>
      <c r="N25" s="1336">
        <v>10039</v>
      </c>
      <c r="O25" s="67"/>
      <c r="P25" s="1336">
        <v>10040</v>
      </c>
    </row>
    <row r="26" spans="1:16" x14ac:dyDescent="0.2">
      <c r="A26" s="326" t="s">
        <v>322</v>
      </c>
      <c r="B26" s="1336">
        <v>10041</v>
      </c>
      <c r="C26" s="240"/>
      <c r="D26" s="1340"/>
      <c r="E26" s="1336">
        <v>10042</v>
      </c>
      <c r="F26" s="1336">
        <v>10043</v>
      </c>
      <c r="G26" s="67"/>
      <c r="H26" s="1336">
        <v>10044</v>
      </c>
      <c r="I26" s="224"/>
      <c r="J26" s="1336">
        <v>10045</v>
      </c>
      <c r="K26" s="240"/>
      <c r="L26" s="1340"/>
      <c r="M26" s="1336">
        <v>10046</v>
      </c>
      <c r="N26" s="1336">
        <v>10047</v>
      </c>
      <c r="O26" s="67"/>
      <c r="P26" s="1336">
        <v>10048</v>
      </c>
    </row>
    <row r="27" spans="1:16" ht="23.25" customHeight="1" x14ac:dyDescent="0.2">
      <c r="A27" s="326" t="s">
        <v>323</v>
      </c>
      <c r="B27" s="1345">
        <v>1222</v>
      </c>
      <c r="C27" s="59"/>
      <c r="D27" s="1336">
        <v>10433</v>
      </c>
      <c r="E27" s="1336">
        <v>10434</v>
      </c>
      <c r="F27" s="1335">
        <v>1318</v>
      </c>
      <c r="G27" s="67"/>
      <c r="H27" s="1335">
        <v>1382</v>
      </c>
      <c r="I27" s="224"/>
      <c r="J27" s="1336">
        <v>10049</v>
      </c>
      <c r="K27" s="241"/>
      <c r="L27" s="1336">
        <v>10435</v>
      </c>
      <c r="M27" s="1336">
        <v>10436</v>
      </c>
      <c r="N27" s="1336">
        <v>10050</v>
      </c>
      <c r="O27" s="67"/>
      <c r="P27" s="1336">
        <v>10051</v>
      </c>
    </row>
    <row r="28" spans="1:16" ht="24" customHeight="1" x14ac:dyDescent="0.2">
      <c r="A28" s="325" t="s">
        <v>324</v>
      </c>
      <c r="B28" s="1336">
        <v>10052</v>
      </c>
      <c r="C28" s="240"/>
      <c r="D28" s="1340"/>
      <c r="E28" s="1336">
        <v>10053</v>
      </c>
      <c r="F28" s="1336">
        <v>10054</v>
      </c>
      <c r="G28" s="67"/>
      <c r="H28" s="1336">
        <v>10055</v>
      </c>
      <c r="I28" s="224"/>
      <c r="J28" s="1336">
        <v>10056</v>
      </c>
      <c r="K28" s="240"/>
      <c r="L28" s="1340"/>
      <c r="M28" s="1336">
        <v>10057</v>
      </c>
      <c r="N28" s="1336">
        <v>10058</v>
      </c>
      <c r="O28" s="67"/>
      <c r="P28" s="1336">
        <v>10059</v>
      </c>
    </row>
    <row r="29" spans="1:16" ht="12.75" customHeight="1" x14ac:dyDescent="0.2">
      <c r="A29" s="54" t="s">
        <v>96</v>
      </c>
      <c r="B29" s="1336">
        <v>10060</v>
      </c>
      <c r="C29" s="240"/>
      <c r="D29" s="1340"/>
      <c r="E29" s="1336">
        <v>10061</v>
      </c>
      <c r="F29" s="1336">
        <v>10062</v>
      </c>
      <c r="G29" s="67"/>
      <c r="H29" s="1336">
        <v>10063</v>
      </c>
      <c r="I29" s="224"/>
      <c r="J29" s="1336">
        <v>10064</v>
      </c>
      <c r="K29" s="240"/>
      <c r="L29" s="1340"/>
      <c r="M29" s="1336">
        <v>10065</v>
      </c>
      <c r="N29" s="1336">
        <v>10066</v>
      </c>
      <c r="O29" s="67"/>
      <c r="P29" s="1336">
        <v>10067</v>
      </c>
    </row>
    <row r="30" spans="1:16" ht="13.5" customHeight="1" x14ac:dyDescent="0.2">
      <c r="A30" s="325" t="s">
        <v>325</v>
      </c>
      <c r="B30" s="1336">
        <v>10068</v>
      </c>
      <c r="C30" s="241"/>
      <c r="D30" s="1336">
        <v>10069</v>
      </c>
      <c r="E30" s="1336">
        <v>10070</v>
      </c>
      <c r="F30" s="1336">
        <v>10071</v>
      </c>
      <c r="G30" s="67"/>
      <c r="H30" s="1336">
        <v>10072</v>
      </c>
      <c r="I30" s="224"/>
      <c r="J30" s="1336">
        <v>10073</v>
      </c>
      <c r="K30" s="241"/>
      <c r="L30" s="1336">
        <v>10074</v>
      </c>
      <c r="M30" s="1336">
        <v>10075</v>
      </c>
      <c r="N30" s="1336">
        <v>10076</v>
      </c>
      <c r="O30" s="67"/>
      <c r="P30" s="1336">
        <v>10077</v>
      </c>
    </row>
    <row r="31" spans="1:16" ht="12.75" customHeight="1" x14ac:dyDescent="0.2">
      <c r="A31" s="54" t="s">
        <v>326</v>
      </c>
      <c r="B31" s="1336">
        <v>10078</v>
      </c>
      <c r="C31" s="241"/>
      <c r="D31" s="1336">
        <v>10079</v>
      </c>
      <c r="E31" s="1336">
        <v>10080</v>
      </c>
      <c r="F31" s="1336">
        <v>10081</v>
      </c>
      <c r="G31" s="67"/>
      <c r="H31" s="1336">
        <v>10082</v>
      </c>
      <c r="I31" s="224"/>
      <c r="J31" s="1336">
        <v>10083</v>
      </c>
      <c r="K31" s="241"/>
      <c r="L31" s="1336">
        <v>10084</v>
      </c>
      <c r="M31" s="1336">
        <v>10085</v>
      </c>
      <c r="N31" s="1336">
        <v>10086</v>
      </c>
      <c r="O31" s="67"/>
      <c r="P31" s="1336">
        <v>10087</v>
      </c>
    </row>
    <row r="32" spans="1:16" ht="15.75" customHeight="1" x14ac:dyDescent="0.2">
      <c r="A32" s="54" t="s">
        <v>327</v>
      </c>
      <c r="B32" s="1336">
        <v>10088</v>
      </c>
      <c r="C32" s="241"/>
      <c r="D32" s="1336">
        <v>10089</v>
      </c>
      <c r="E32" s="1336">
        <v>10090</v>
      </c>
      <c r="F32" s="1336">
        <v>10091</v>
      </c>
      <c r="G32" s="67"/>
      <c r="H32" s="1336">
        <v>10092</v>
      </c>
      <c r="I32" s="224"/>
      <c r="J32" s="1336">
        <v>10093</v>
      </c>
      <c r="K32" s="241"/>
      <c r="L32" s="1336">
        <v>10094</v>
      </c>
      <c r="M32" s="1336">
        <v>10095</v>
      </c>
      <c r="N32" s="1336">
        <v>10096</v>
      </c>
      <c r="O32" s="67"/>
      <c r="P32" s="1336">
        <v>10097</v>
      </c>
    </row>
    <row r="33" spans="1:16" ht="12.75" customHeight="1" x14ac:dyDescent="0.2">
      <c r="A33" s="54" t="s">
        <v>328</v>
      </c>
      <c r="B33" s="1336">
        <v>10098</v>
      </c>
      <c r="C33" s="241"/>
      <c r="D33" s="1340"/>
      <c r="E33" s="1336">
        <v>10099</v>
      </c>
      <c r="F33" s="1336">
        <v>10100</v>
      </c>
      <c r="G33" s="67"/>
      <c r="H33" s="1336">
        <v>10101</v>
      </c>
      <c r="I33" s="224"/>
      <c r="J33" s="1336">
        <v>10102</v>
      </c>
      <c r="K33" s="241"/>
      <c r="L33" s="1340"/>
      <c r="M33" s="1336">
        <v>10103</v>
      </c>
      <c r="N33" s="1336">
        <v>10104</v>
      </c>
      <c r="O33" s="67"/>
      <c r="P33" s="1336">
        <v>10105</v>
      </c>
    </row>
    <row r="34" spans="1:16" ht="22.5" x14ac:dyDescent="0.2">
      <c r="A34" s="326" t="s">
        <v>329</v>
      </c>
      <c r="B34" s="1336">
        <v>10106</v>
      </c>
      <c r="C34" s="241"/>
      <c r="D34" s="1336">
        <v>10107</v>
      </c>
      <c r="E34" s="1336">
        <v>10108</v>
      </c>
      <c r="F34" s="1336">
        <v>10109</v>
      </c>
      <c r="G34" s="67"/>
      <c r="H34" s="1336">
        <v>10110</v>
      </c>
      <c r="I34" s="224"/>
      <c r="J34" s="1336">
        <v>10111</v>
      </c>
      <c r="K34" s="241"/>
      <c r="L34" s="1336">
        <v>10112</v>
      </c>
      <c r="M34" s="1336">
        <v>10113</v>
      </c>
      <c r="N34" s="1336">
        <v>10114</v>
      </c>
      <c r="O34" s="67"/>
      <c r="P34" s="1336">
        <v>10115</v>
      </c>
    </row>
    <row r="35" spans="1:16" ht="22.5" x14ac:dyDescent="0.2">
      <c r="A35" s="326" t="s">
        <v>330</v>
      </c>
      <c r="B35" s="1336">
        <v>10116</v>
      </c>
      <c r="C35" s="241"/>
      <c r="D35" s="1336">
        <v>10117</v>
      </c>
      <c r="E35" s="1336">
        <v>10118</v>
      </c>
      <c r="F35" s="1336">
        <v>10119</v>
      </c>
      <c r="G35" s="67"/>
      <c r="H35" s="1336">
        <v>10120</v>
      </c>
      <c r="I35" s="224"/>
      <c r="J35" s="1336">
        <v>10121</v>
      </c>
      <c r="K35" s="241"/>
      <c r="L35" s="1336">
        <v>10122</v>
      </c>
      <c r="M35" s="1336">
        <v>10123</v>
      </c>
      <c r="N35" s="1336">
        <v>10124</v>
      </c>
      <c r="O35" s="67"/>
      <c r="P35" s="1336">
        <v>10125</v>
      </c>
    </row>
    <row r="36" spans="1:16" ht="12.75" customHeight="1" x14ac:dyDescent="0.2">
      <c r="A36" s="54" t="s">
        <v>331</v>
      </c>
      <c r="B36" s="1336">
        <v>10126</v>
      </c>
      <c r="C36" s="242"/>
      <c r="D36" s="1336">
        <v>10127</v>
      </c>
      <c r="E36" s="1336">
        <v>10128</v>
      </c>
      <c r="F36" s="1336">
        <v>10129</v>
      </c>
      <c r="G36" s="67"/>
      <c r="H36" s="1336">
        <v>10130</v>
      </c>
      <c r="I36" s="224"/>
      <c r="J36" s="1336">
        <v>10131</v>
      </c>
      <c r="K36" s="242"/>
      <c r="L36" s="1336">
        <v>10132</v>
      </c>
      <c r="M36" s="1336">
        <v>10133</v>
      </c>
      <c r="N36" s="1336">
        <v>10134</v>
      </c>
      <c r="O36" s="67"/>
      <c r="P36" s="1336">
        <v>10135</v>
      </c>
    </row>
    <row r="37" spans="1:16" ht="12.75" customHeight="1" x14ac:dyDescent="0.2">
      <c r="A37" s="54" t="s">
        <v>332</v>
      </c>
      <c r="B37" s="1336">
        <v>10136</v>
      </c>
      <c r="C37" s="242"/>
      <c r="D37" s="1336">
        <v>10137</v>
      </c>
      <c r="E37" s="1336">
        <v>10138</v>
      </c>
      <c r="F37" s="1336">
        <v>10139</v>
      </c>
      <c r="G37" s="67"/>
      <c r="H37" s="1336">
        <v>10140</v>
      </c>
      <c r="I37" s="224"/>
      <c r="J37" s="1336">
        <v>10141</v>
      </c>
      <c r="K37" s="242"/>
      <c r="L37" s="1336">
        <v>10142</v>
      </c>
      <c r="M37" s="1336">
        <v>10143</v>
      </c>
      <c r="N37" s="1336">
        <v>10144</v>
      </c>
      <c r="O37" s="67"/>
      <c r="P37" s="1336">
        <v>10145</v>
      </c>
    </row>
    <row r="38" spans="1:16" ht="12.75" customHeight="1" x14ac:dyDescent="0.2">
      <c r="A38" s="1851" t="s">
        <v>333</v>
      </c>
      <c r="B38" s="1839">
        <v>10146</v>
      </c>
      <c r="C38" s="1840"/>
      <c r="D38" s="1839">
        <v>10147</v>
      </c>
      <c r="E38" s="1839">
        <v>10148</v>
      </c>
      <c r="F38" s="1839">
        <v>10149</v>
      </c>
      <c r="G38" s="1841"/>
      <c r="H38" s="1839">
        <v>10150</v>
      </c>
      <c r="I38" s="1842"/>
      <c r="J38" s="1839">
        <v>10151</v>
      </c>
      <c r="K38" s="1840"/>
      <c r="L38" s="1839">
        <v>10152</v>
      </c>
      <c r="M38" s="1839">
        <v>10153</v>
      </c>
      <c r="N38" s="1839">
        <v>10154</v>
      </c>
      <c r="O38" s="1841"/>
      <c r="P38" s="1839">
        <v>10155</v>
      </c>
    </row>
    <row r="39" spans="1:16" ht="12.75" customHeight="1" x14ac:dyDescent="0.2">
      <c r="A39" s="1822" t="s">
        <v>4716</v>
      </c>
      <c r="B39" s="1834">
        <v>10596</v>
      </c>
      <c r="C39" s="1835"/>
      <c r="D39" s="1836"/>
      <c r="E39" s="1836"/>
      <c r="F39" s="1836"/>
      <c r="G39" s="1837"/>
      <c r="H39" s="1834">
        <v>10597</v>
      </c>
      <c r="I39" s="1838"/>
      <c r="J39" s="1834">
        <v>10598</v>
      </c>
      <c r="K39" s="1840"/>
      <c r="L39" s="1836"/>
      <c r="M39" s="1836"/>
      <c r="N39" s="1836"/>
      <c r="O39" s="1837"/>
      <c r="P39" s="1834">
        <v>10599</v>
      </c>
    </row>
    <row r="40" spans="1:16" ht="12.75" customHeight="1" x14ac:dyDescent="0.2">
      <c r="A40" s="1822" t="s">
        <v>4707</v>
      </c>
      <c r="B40" s="1834">
        <v>10600</v>
      </c>
      <c r="C40" s="1835"/>
      <c r="D40" s="1836"/>
      <c r="E40" s="1836"/>
      <c r="F40" s="1836"/>
      <c r="G40" s="1837"/>
      <c r="H40" s="1834">
        <v>10604</v>
      </c>
      <c r="I40" s="1838"/>
      <c r="J40" s="1834">
        <v>10605</v>
      </c>
      <c r="K40" s="1835"/>
      <c r="L40" s="1836"/>
      <c r="M40" s="1836"/>
      <c r="N40" s="1836"/>
      <c r="O40" s="1837"/>
      <c r="P40" s="1834">
        <v>10609</v>
      </c>
    </row>
    <row r="41" spans="1:16" ht="12.75" customHeight="1" x14ac:dyDescent="0.2">
      <c r="A41" s="1822" t="s">
        <v>4708</v>
      </c>
      <c r="B41" s="1848"/>
      <c r="C41" s="1835"/>
      <c r="D41" s="1834">
        <v>10601</v>
      </c>
      <c r="E41" s="1834">
        <v>10602</v>
      </c>
      <c r="F41" s="1834">
        <v>10603</v>
      </c>
      <c r="G41" s="1837"/>
      <c r="H41" s="1834">
        <v>10610</v>
      </c>
      <c r="I41" s="1838"/>
      <c r="J41" s="1848"/>
      <c r="K41" s="1835"/>
      <c r="L41" s="1834">
        <v>10606</v>
      </c>
      <c r="M41" s="1834">
        <v>10607</v>
      </c>
      <c r="N41" s="1834">
        <v>10608</v>
      </c>
      <c r="O41" s="1837"/>
      <c r="P41" s="1834">
        <v>10611</v>
      </c>
    </row>
    <row r="42" spans="1:16" ht="12.75" customHeight="1" x14ac:dyDescent="0.2">
      <c r="A42" s="54" t="s">
        <v>334</v>
      </c>
      <c r="B42" s="1336">
        <v>10156</v>
      </c>
      <c r="C42" s="63"/>
      <c r="D42" s="1346"/>
      <c r="E42" s="1346"/>
      <c r="F42" s="1346"/>
      <c r="G42" s="62"/>
      <c r="H42" s="1336">
        <v>10157</v>
      </c>
      <c r="I42" s="60"/>
      <c r="J42" s="1336">
        <v>10158</v>
      </c>
      <c r="K42" s="63"/>
      <c r="L42" s="1346"/>
      <c r="M42" s="1346"/>
      <c r="N42" s="1346"/>
      <c r="O42" s="62"/>
      <c r="P42" s="1336">
        <v>10159</v>
      </c>
    </row>
    <row r="43" spans="1:16" s="61" customFormat="1" ht="12.75" customHeight="1" x14ac:dyDescent="0.2">
      <c r="A43" s="54" t="s">
        <v>108</v>
      </c>
      <c r="B43" s="1336">
        <v>10160</v>
      </c>
      <c r="C43" s="65"/>
      <c r="D43" s="1347"/>
      <c r="E43" s="1347"/>
      <c r="F43" s="1347"/>
      <c r="G43" s="66"/>
      <c r="H43" s="1336">
        <v>10161</v>
      </c>
      <c r="I43" s="38"/>
      <c r="J43" s="1336">
        <v>10162</v>
      </c>
      <c r="K43" s="65"/>
      <c r="L43" s="1347"/>
      <c r="M43" s="1347"/>
      <c r="N43" s="1347"/>
      <c r="O43" s="66"/>
      <c r="P43" s="1336">
        <v>10163</v>
      </c>
    </row>
    <row r="44" spans="1:16" ht="12.75" customHeight="1" x14ac:dyDescent="0.2">
      <c r="A44" s="54" t="s">
        <v>335</v>
      </c>
      <c r="B44" s="1336">
        <v>10164</v>
      </c>
      <c r="C44" s="63"/>
      <c r="D44" s="1348"/>
      <c r="E44" s="1348"/>
      <c r="F44" s="1349"/>
      <c r="G44" s="64"/>
      <c r="H44" s="1336">
        <v>10165</v>
      </c>
      <c r="I44" s="38"/>
      <c r="J44" s="1336">
        <v>10166</v>
      </c>
      <c r="K44" s="63"/>
      <c r="L44" s="1348"/>
      <c r="M44" s="1348"/>
      <c r="N44" s="1349"/>
      <c r="O44" s="64"/>
      <c r="P44" s="1336">
        <v>10167</v>
      </c>
    </row>
    <row r="45" spans="1:16" ht="12.75" customHeight="1" x14ac:dyDescent="0.2">
      <c r="A45" s="54" t="s">
        <v>110</v>
      </c>
      <c r="B45" s="1335">
        <v>10168</v>
      </c>
      <c r="C45" s="242"/>
      <c r="D45" s="1336">
        <v>10169</v>
      </c>
      <c r="E45" s="1336">
        <v>10170</v>
      </c>
      <c r="F45" s="1335">
        <v>10171</v>
      </c>
      <c r="G45" s="67"/>
      <c r="H45" s="1335">
        <v>10172</v>
      </c>
      <c r="I45" s="60"/>
      <c r="J45" s="1336">
        <v>10173</v>
      </c>
      <c r="K45" s="63"/>
      <c r="L45" s="1336">
        <v>10174</v>
      </c>
      <c r="M45" s="1336">
        <v>10175</v>
      </c>
      <c r="N45" s="1336">
        <v>10176</v>
      </c>
      <c r="O45" s="67"/>
      <c r="P45" s="1336">
        <v>10177</v>
      </c>
    </row>
    <row r="46" spans="1:16" ht="14.25" customHeight="1" x14ac:dyDescent="0.2">
      <c r="A46" s="219" t="s">
        <v>336</v>
      </c>
      <c r="B46" s="1336">
        <v>10178</v>
      </c>
      <c r="C46" s="57"/>
      <c r="D46" s="1346"/>
      <c r="E46" s="1346"/>
      <c r="F46" s="1346"/>
      <c r="G46" s="243" t="s">
        <v>337</v>
      </c>
      <c r="H46" s="1336">
        <v>10179</v>
      </c>
      <c r="I46" s="60"/>
      <c r="J46" s="1336">
        <v>10180</v>
      </c>
      <c r="K46" s="57"/>
      <c r="L46" s="1346"/>
      <c r="M46" s="1346"/>
      <c r="N46" s="1346"/>
      <c r="O46" s="68"/>
      <c r="P46" s="1336">
        <v>10181</v>
      </c>
    </row>
    <row r="47" spans="1:16" ht="12.75" customHeight="1" x14ac:dyDescent="0.2">
      <c r="A47" s="219" t="s">
        <v>338</v>
      </c>
      <c r="B47" s="1336">
        <v>10182</v>
      </c>
      <c r="C47" s="57"/>
      <c r="D47" s="1346"/>
      <c r="E47" s="1346"/>
      <c r="F47" s="1346"/>
      <c r="G47" s="243" t="s">
        <v>339</v>
      </c>
      <c r="H47" s="1336">
        <v>10183</v>
      </c>
      <c r="I47" s="60"/>
      <c r="J47" s="1346"/>
      <c r="K47" s="57"/>
      <c r="L47" s="1346"/>
      <c r="M47" s="1346"/>
      <c r="N47" s="1346"/>
      <c r="O47" s="68"/>
      <c r="P47" s="1346"/>
    </row>
    <row r="48" spans="1:16" ht="13.5" customHeight="1" x14ac:dyDescent="0.2">
      <c r="A48" s="219" t="s">
        <v>340</v>
      </c>
      <c r="B48" s="1336">
        <v>10186</v>
      </c>
      <c r="C48" s="69"/>
      <c r="D48" s="1346"/>
      <c r="E48" s="1346"/>
      <c r="F48" s="1346"/>
      <c r="G48" s="243" t="s">
        <v>341</v>
      </c>
      <c r="H48" s="1335">
        <v>10187</v>
      </c>
      <c r="I48" s="1350"/>
      <c r="J48" s="1336">
        <v>10188</v>
      </c>
      <c r="K48" s="70"/>
      <c r="L48" s="1346"/>
      <c r="M48" s="1346"/>
      <c r="N48" s="1346"/>
      <c r="O48" s="70"/>
      <c r="P48" s="1336">
        <v>10189</v>
      </c>
    </row>
    <row r="49" spans="1:16" x14ac:dyDescent="0.2">
      <c r="A49" s="219" t="s">
        <v>342</v>
      </c>
      <c r="B49" s="1351">
        <v>1225</v>
      </c>
      <c r="C49" s="63"/>
      <c r="D49" s="1352"/>
      <c r="E49" s="1352"/>
      <c r="F49" s="1351">
        <v>1321</v>
      </c>
      <c r="G49" s="62"/>
      <c r="H49" s="1351">
        <v>1385</v>
      </c>
      <c r="I49" s="8"/>
      <c r="J49" s="1336">
        <v>10190</v>
      </c>
      <c r="K49" s="63"/>
      <c r="L49" s="1352"/>
      <c r="M49" s="1352"/>
      <c r="N49" s="1336">
        <v>10191</v>
      </c>
      <c r="O49" s="62"/>
      <c r="P49" s="1336">
        <v>10192</v>
      </c>
    </row>
    <row r="50" spans="1:16" ht="14.25" customHeight="1" x14ac:dyDescent="0.2">
      <c r="A50" s="219" t="s">
        <v>343</v>
      </c>
      <c r="B50" s="1351">
        <v>1224</v>
      </c>
      <c r="C50" s="71"/>
      <c r="D50" s="1335">
        <v>1256</v>
      </c>
      <c r="E50" s="1335">
        <v>1288</v>
      </c>
      <c r="F50" s="1351">
        <v>1320</v>
      </c>
      <c r="G50" s="62"/>
      <c r="H50" s="1351">
        <v>1384</v>
      </c>
      <c r="I50" s="8"/>
      <c r="J50" s="1336">
        <v>10193</v>
      </c>
      <c r="K50" s="71"/>
      <c r="L50" s="1336">
        <v>10194</v>
      </c>
      <c r="M50" s="1336">
        <v>10195</v>
      </c>
      <c r="N50" s="1336">
        <v>10196</v>
      </c>
      <c r="O50" s="62"/>
      <c r="P50" s="1336">
        <v>10197</v>
      </c>
    </row>
    <row r="51" spans="1:16" ht="12.75" customHeight="1" x14ac:dyDescent="0.2">
      <c r="A51" s="25"/>
      <c r="B51" s="1353"/>
      <c r="C51" s="57"/>
      <c r="D51" s="1354"/>
      <c r="E51" s="1354"/>
      <c r="F51" s="1353"/>
      <c r="G51" s="68"/>
      <c r="H51" s="1353"/>
      <c r="I51" s="8"/>
      <c r="J51" s="1320"/>
      <c r="K51" s="57"/>
      <c r="L51" s="1354"/>
      <c r="M51" s="1354"/>
      <c r="N51" s="1353"/>
      <c r="O51" s="68"/>
      <c r="P51" s="1320"/>
    </row>
    <row r="52" spans="1:16" ht="12" customHeight="1" x14ac:dyDescent="0.2">
      <c r="A52" s="8" t="s">
        <v>344</v>
      </c>
      <c r="B52" s="1351">
        <v>1226</v>
      </c>
      <c r="C52" s="244" t="s">
        <v>125</v>
      </c>
      <c r="D52" s="1352"/>
      <c r="E52" s="1352"/>
      <c r="F52" s="1351">
        <v>1322</v>
      </c>
      <c r="G52" s="245" t="s">
        <v>127</v>
      </c>
      <c r="H52" s="1351">
        <v>1386</v>
      </c>
      <c r="I52" s="31" t="s">
        <v>165</v>
      </c>
      <c r="J52" s="1336">
        <v>10198</v>
      </c>
      <c r="K52" s="72"/>
      <c r="L52" s="1352"/>
      <c r="M52" s="1352"/>
      <c r="N52" s="1336">
        <v>10199</v>
      </c>
      <c r="O52" s="62"/>
      <c r="P52" s="1336">
        <v>10000</v>
      </c>
    </row>
    <row r="53" spans="1:16" ht="12" customHeight="1" x14ac:dyDescent="0.2">
      <c r="A53" s="8"/>
      <c r="B53" s="73"/>
      <c r="C53" s="74"/>
      <c r="D53" s="75"/>
      <c r="E53" s="75"/>
      <c r="F53" s="73"/>
      <c r="G53" s="74"/>
      <c r="H53" s="1355"/>
      <c r="I53" s="8"/>
    </row>
    <row r="54" spans="1:16" x14ac:dyDescent="0.2">
      <c r="A54" s="50" t="s">
        <v>345</v>
      </c>
      <c r="D54" s="7"/>
      <c r="E54" s="7"/>
      <c r="F54" s="8"/>
      <c r="G54" s="8"/>
      <c r="H54" s="1356" t="s">
        <v>346</v>
      </c>
      <c r="I54" s="8" t="s">
        <v>172</v>
      </c>
    </row>
    <row r="55" spans="1:16" x14ac:dyDescent="0.2">
      <c r="A55" s="31"/>
      <c r="B55" s="2"/>
      <c r="C55" s="76"/>
      <c r="D55" s="4"/>
      <c r="E55" s="77"/>
      <c r="F55" s="24"/>
      <c r="G55" s="76"/>
      <c r="H55" s="24"/>
      <c r="I55" s="8"/>
    </row>
    <row r="56" spans="1:16" x14ac:dyDescent="0.2">
      <c r="A56" s="78" t="s">
        <v>347</v>
      </c>
      <c r="B56" s="2"/>
      <c r="C56" s="76"/>
      <c r="D56" s="4"/>
      <c r="E56" s="77"/>
      <c r="F56" s="24"/>
      <c r="G56" s="76"/>
      <c r="H56" s="24"/>
      <c r="I56" s="8"/>
    </row>
    <row r="57" spans="1:16" s="13" customFormat="1" ht="12.75" customHeight="1" x14ac:dyDescent="0.2">
      <c r="A57" s="50" t="s">
        <v>348</v>
      </c>
      <c r="B57" s="2"/>
      <c r="C57" s="2"/>
      <c r="D57" s="4"/>
      <c r="E57" s="4"/>
      <c r="F57" s="24" t="s">
        <v>349</v>
      </c>
      <c r="G57" s="1356" t="s">
        <v>350</v>
      </c>
      <c r="H57" s="79" t="s">
        <v>176</v>
      </c>
      <c r="I57" s="8"/>
      <c r="J57" s="1"/>
      <c r="K57" s="1"/>
      <c r="L57" s="1"/>
      <c r="M57" s="1"/>
      <c r="N57" s="1"/>
      <c r="O57" s="1"/>
      <c r="P57" s="1"/>
    </row>
    <row r="58" spans="1:16" x14ac:dyDescent="0.2">
      <c r="A58" s="31" t="s">
        <v>351</v>
      </c>
      <c r="D58" s="7"/>
      <c r="E58" s="7"/>
      <c r="F58" s="8"/>
      <c r="G58" s="24" t="str">
        <f>CONCATENATE($H$57," x 12.5")</f>
        <v>F x 12.5</v>
      </c>
      <c r="H58" s="1356" t="s">
        <v>352</v>
      </c>
      <c r="I58" s="8" t="s">
        <v>224</v>
      </c>
    </row>
    <row r="60" spans="1:16" s="13" customFormat="1" x14ac:dyDescent="0.2">
      <c r="A60" s="80" t="s">
        <v>353</v>
      </c>
      <c r="B60" s="1"/>
      <c r="C60" s="1"/>
      <c r="F60" s="1"/>
      <c r="G60" s="1"/>
      <c r="H60" s="1"/>
      <c r="I60" s="1"/>
      <c r="J60" s="1"/>
      <c r="K60" s="1"/>
      <c r="L60" s="1"/>
      <c r="M60" s="1"/>
      <c r="N60" s="1"/>
      <c r="O60" s="1"/>
      <c r="P60" s="1"/>
    </row>
    <row r="61" spans="1:16" x14ac:dyDescent="0.2">
      <c r="A61" s="50" t="s">
        <v>354</v>
      </c>
      <c r="B61" s="24"/>
      <c r="C61" s="24"/>
      <c r="D61" s="4"/>
      <c r="E61" s="4"/>
      <c r="F61" s="24"/>
      <c r="G61" s="24"/>
      <c r="H61" s="24"/>
      <c r="I61" s="8"/>
    </row>
    <row r="62" spans="1:16" x14ac:dyDescent="0.2">
      <c r="A62" s="81" t="s">
        <v>355</v>
      </c>
      <c r="B62" s="24"/>
      <c r="C62" s="24"/>
      <c r="D62" s="4"/>
      <c r="E62" s="4"/>
      <c r="F62" s="83" t="s">
        <v>356</v>
      </c>
      <c r="G62" s="1311" t="s">
        <v>357</v>
      </c>
      <c r="H62" s="50" t="s">
        <v>358</v>
      </c>
      <c r="I62" s="31"/>
    </row>
    <row r="63" spans="1:16" x14ac:dyDescent="0.2">
      <c r="A63" s="162" t="s">
        <v>359</v>
      </c>
      <c r="B63" s="29"/>
      <c r="C63" s="29"/>
      <c r="D63" s="4"/>
      <c r="E63" s="4"/>
      <c r="F63" s="83" t="s">
        <v>360</v>
      </c>
      <c r="G63" s="1335">
        <v>10437</v>
      </c>
      <c r="H63" s="50" t="s">
        <v>230</v>
      </c>
      <c r="I63" s="31"/>
    </row>
    <row r="64" spans="1:16" x14ac:dyDescent="0.2">
      <c r="A64" s="50" t="s">
        <v>297</v>
      </c>
      <c r="B64" s="82"/>
      <c r="C64" s="82"/>
      <c r="D64" s="82"/>
      <c r="E64" s="82"/>
      <c r="F64" s="83" t="str">
        <f>CONCATENATE($H$62," + ",$H$63,)</f>
        <v xml:space="preserve"> H + I</v>
      </c>
      <c r="G64" s="1311" t="s">
        <v>361</v>
      </c>
      <c r="H64" s="50" t="s">
        <v>233</v>
      </c>
      <c r="I64" s="82"/>
    </row>
    <row r="65" spans="1:16" x14ac:dyDescent="0.2">
      <c r="A65" s="50" t="s">
        <v>234</v>
      </c>
      <c r="B65" s="24"/>
      <c r="C65" s="24"/>
      <c r="D65" s="4"/>
      <c r="E65" s="4"/>
      <c r="F65" s="83"/>
      <c r="G65" s="83" t="str">
        <f>CONCATENATE($H$64," x 12.5")</f>
        <v>J x 12.5</v>
      </c>
      <c r="H65" s="1311" t="s">
        <v>362</v>
      </c>
      <c r="I65" s="50" t="s">
        <v>236</v>
      </c>
      <c r="J65" s="9"/>
      <c r="K65" s="9"/>
      <c r="L65" s="9"/>
      <c r="M65" s="9"/>
      <c r="N65" s="9"/>
      <c r="O65" s="9"/>
      <c r="P65" s="9"/>
    </row>
    <row r="66" spans="1:16" x14ac:dyDescent="0.2">
      <c r="A66" s="31"/>
      <c r="B66" s="8"/>
      <c r="C66" s="8"/>
      <c r="D66" s="7"/>
      <c r="E66" s="7"/>
      <c r="F66" s="8"/>
      <c r="G66" s="8"/>
      <c r="H66" s="8"/>
      <c r="I66" s="16"/>
      <c r="J66" s="9"/>
      <c r="K66" s="9"/>
      <c r="L66" s="9"/>
      <c r="M66" s="9"/>
      <c r="N66" s="9"/>
      <c r="O66" s="9"/>
      <c r="P66" s="9"/>
    </row>
    <row r="67" spans="1:16" ht="22.5" x14ac:dyDescent="0.2">
      <c r="A67" s="973" t="s">
        <v>363</v>
      </c>
      <c r="B67" s="8"/>
      <c r="C67" s="8"/>
      <c r="D67" s="7"/>
      <c r="E67" s="7"/>
      <c r="F67" s="8"/>
      <c r="G67" s="8"/>
      <c r="H67" s="1356" t="s">
        <v>364</v>
      </c>
      <c r="I67" s="50" t="s">
        <v>365</v>
      </c>
    </row>
    <row r="68" spans="1:16" x14ac:dyDescent="0.2">
      <c r="A68" s="8"/>
      <c r="B68" s="8"/>
      <c r="C68" s="8"/>
      <c r="D68" s="7"/>
      <c r="E68" s="7"/>
      <c r="F68" s="8"/>
      <c r="G68" s="8"/>
      <c r="H68" s="8"/>
      <c r="I68" s="31"/>
    </row>
    <row r="69" spans="1:16" x14ac:dyDescent="0.2">
      <c r="A69" s="78" t="s">
        <v>366</v>
      </c>
      <c r="B69" s="8"/>
      <c r="C69" s="8"/>
      <c r="D69" s="7"/>
      <c r="E69" s="7"/>
      <c r="G69" s="24" t="str">
        <f>CONCATENATE($I$54," + ",$I$58," + ",$I$65," - ",$I$67)</f>
        <v>E + G + K - L</v>
      </c>
      <c r="H69" s="1356" t="s">
        <v>367</v>
      </c>
      <c r="I69" s="50" t="s">
        <v>368</v>
      </c>
    </row>
    <row r="70" spans="1:16" x14ac:dyDescent="0.2">
      <c r="A70" s="31" t="s">
        <v>369</v>
      </c>
    </row>
    <row r="71" spans="1:16" x14ac:dyDescent="0.2">
      <c r="A71" s="31" t="s">
        <v>370</v>
      </c>
    </row>
    <row r="72" spans="1:16" x14ac:dyDescent="0.2">
      <c r="J72" s="9"/>
      <c r="K72" s="9"/>
      <c r="L72" s="9"/>
      <c r="M72" s="9"/>
      <c r="N72" s="9"/>
      <c r="O72" s="9"/>
      <c r="P72" s="9"/>
    </row>
    <row r="73" spans="1:16" x14ac:dyDescent="0.2">
      <c r="A73" s="13"/>
    </row>
    <row r="75" spans="1:16" x14ac:dyDescent="0.2">
      <c r="J75" s="8"/>
      <c r="K75" s="8"/>
      <c r="L75" s="8"/>
    </row>
    <row r="76" spans="1:16" x14ac:dyDescent="0.2">
      <c r="J76" s="8"/>
      <c r="K76" s="8"/>
      <c r="L76" s="8"/>
    </row>
    <row r="77" spans="1:16" x14ac:dyDescent="0.2">
      <c r="J77" s="8"/>
      <c r="K77" s="8"/>
      <c r="L77" s="8"/>
    </row>
    <row r="78" spans="1:16" x14ac:dyDescent="0.2">
      <c r="J78" s="8"/>
      <c r="K78" s="8"/>
      <c r="L78" s="8"/>
    </row>
    <row r="79" spans="1:16" x14ac:dyDescent="0.2">
      <c r="J79" s="8"/>
      <c r="K79" s="8"/>
      <c r="L79" s="8"/>
    </row>
    <row r="80" spans="1:16" x14ac:dyDescent="0.2">
      <c r="J80" s="8"/>
      <c r="K80" s="8"/>
      <c r="L80" s="8"/>
    </row>
    <row r="81" spans="2:12" x14ac:dyDescent="0.2">
      <c r="I81" s="8"/>
      <c r="J81" s="8"/>
      <c r="K81" s="8"/>
      <c r="L81" s="8"/>
    </row>
    <row r="82" spans="2:12" x14ac:dyDescent="0.2">
      <c r="I82" s="8"/>
      <c r="J82" s="8"/>
      <c r="K82" s="8"/>
      <c r="L82" s="8"/>
    </row>
    <row r="83" spans="2:12" x14ac:dyDescent="0.2">
      <c r="I83" s="8"/>
      <c r="J83" s="8"/>
      <c r="K83" s="8"/>
      <c r="L83" s="8"/>
    </row>
    <row r="84" spans="2:12" x14ac:dyDescent="0.2">
      <c r="I84" s="8"/>
      <c r="J84" s="8"/>
      <c r="K84" s="8"/>
      <c r="L84" s="8"/>
    </row>
    <row r="85" spans="2:12" x14ac:dyDescent="0.2">
      <c r="I85" s="8"/>
      <c r="J85" s="8"/>
      <c r="K85" s="8"/>
      <c r="L85" s="8"/>
    </row>
    <row r="86" spans="2:12" x14ac:dyDescent="0.2">
      <c r="I86" s="8"/>
      <c r="J86" s="8"/>
      <c r="K86" s="8"/>
      <c r="L86" s="8"/>
    </row>
    <row r="87" spans="2:12" x14ac:dyDescent="0.2">
      <c r="I87" s="8"/>
      <c r="J87" s="8"/>
      <c r="K87" s="8"/>
      <c r="L87" s="8"/>
    </row>
    <row r="88" spans="2:12" x14ac:dyDescent="0.2">
      <c r="I88" s="8"/>
      <c r="J88" s="8"/>
      <c r="K88" s="8"/>
      <c r="L88" s="8"/>
    </row>
    <row r="89" spans="2:12" x14ac:dyDescent="0.2">
      <c r="I89" s="8"/>
      <c r="J89" s="8"/>
      <c r="K89" s="8"/>
      <c r="L89" s="8"/>
    </row>
    <row r="90" spans="2:12" x14ac:dyDescent="0.2">
      <c r="I90" s="8"/>
      <c r="J90" s="8"/>
      <c r="K90" s="8"/>
      <c r="L90" s="8"/>
    </row>
    <row r="91" spans="2:12" x14ac:dyDescent="0.2">
      <c r="I91" s="8"/>
      <c r="J91" s="8"/>
      <c r="K91" s="8"/>
      <c r="L91" s="8"/>
    </row>
    <row r="96" spans="2:12" x14ac:dyDescent="0.2">
      <c r="B96" s="8"/>
      <c r="C96" s="8"/>
      <c r="D96" s="7"/>
      <c r="E96" s="7"/>
      <c r="F96" s="8"/>
      <c r="G96" s="8"/>
      <c r="H96" s="8"/>
    </row>
    <row r="97" spans="1:8" x14ac:dyDescent="0.2">
      <c r="B97" s="8"/>
      <c r="C97" s="8"/>
      <c r="D97" s="7"/>
      <c r="E97" s="7"/>
      <c r="F97" s="8"/>
      <c r="G97" s="8"/>
      <c r="H97" s="8"/>
    </row>
    <row r="98" spans="1:8" x14ac:dyDescent="0.2">
      <c r="B98" s="8"/>
      <c r="C98" s="8"/>
      <c r="D98" s="7"/>
      <c r="E98" s="7"/>
      <c r="F98" s="8"/>
      <c r="G98" s="8"/>
      <c r="H98" s="8"/>
    </row>
    <row r="99" spans="1:8" x14ac:dyDescent="0.2">
      <c r="B99" s="8"/>
      <c r="C99" s="8"/>
      <c r="D99" s="7"/>
      <c r="E99" s="7"/>
      <c r="F99" s="8"/>
      <c r="G99" s="8"/>
      <c r="H99" s="8"/>
    </row>
    <row r="100" spans="1:8" x14ac:dyDescent="0.2">
      <c r="B100" s="8"/>
      <c r="C100" s="8"/>
      <c r="D100" s="7"/>
      <c r="E100" s="7"/>
      <c r="F100" s="8"/>
      <c r="G100" s="8"/>
      <c r="H100" s="8"/>
    </row>
    <row r="101" spans="1:8" x14ac:dyDescent="0.2">
      <c r="A101" s="8"/>
      <c r="B101" s="8"/>
      <c r="C101" s="8"/>
      <c r="D101" s="7"/>
      <c r="E101" s="7"/>
      <c r="F101" s="8"/>
      <c r="G101" s="8"/>
      <c r="H101" s="8"/>
    </row>
    <row r="102" spans="1:8" x14ac:dyDescent="0.2">
      <c r="A102" s="8"/>
      <c r="B102" s="8"/>
      <c r="C102" s="8"/>
      <c r="D102" s="7"/>
      <c r="E102" s="7"/>
      <c r="F102" s="8"/>
      <c r="G102" s="8"/>
      <c r="H102" s="8"/>
    </row>
    <row r="103" spans="1:8" x14ac:dyDescent="0.2">
      <c r="A103" s="8"/>
      <c r="B103" s="8"/>
      <c r="C103" s="8"/>
      <c r="D103" s="7"/>
      <c r="E103" s="7"/>
      <c r="F103" s="8"/>
      <c r="G103" s="8"/>
      <c r="H103" s="8"/>
    </row>
    <row r="104" spans="1:8" x14ac:dyDescent="0.2">
      <c r="A104" s="8"/>
      <c r="B104" s="8"/>
      <c r="C104" s="8"/>
      <c r="D104" s="7"/>
      <c r="E104" s="7"/>
      <c r="F104" s="8"/>
      <c r="G104" s="8"/>
      <c r="H104" s="8"/>
    </row>
    <row r="105" spans="1:8" x14ac:dyDescent="0.2">
      <c r="A105" s="8"/>
      <c r="B105" s="8"/>
      <c r="C105" s="8"/>
      <c r="D105" s="7"/>
      <c r="E105" s="7"/>
      <c r="F105" s="8"/>
      <c r="G105" s="8"/>
      <c r="H105" s="8"/>
    </row>
    <row r="106" spans="1:8" x14ac:dyDescent="0.2">
      <c r="A106" s="8"/>
      <c r="B106" s="8"/>
      <c r="C106" s="8"/>
      <c r="D106" s="7"/>
      <c r="E106" s="7"/>
      <c r="F106" s="8"/>
      <c r="G106" s="8"/>
      <c r="H106" s="8"/>
    </row>
    <row r="107" spans="1:8" x14ac:dyDescent="0.2">
      <c r="A107" s="8"/>
    </row>
    <row r="108" spans="1:8" x14ac:dyDescent="0.2">
      <c r="A108" s="8"/>
    </row>
    <row r="109" spans="1:8" x14ac:dyDescent="0.2">
      <c r="A109" s="8"/>
    </row>
    <row r="110" spans="1:8" x14ac:dyDescent="0.2">
      <c r="A110" s="8"/>
    </row>
    <row r="111" spans="1:8" x14ac:dyDescent="0.2">
      <c r="A111" s="8"/>
    </row>
  </sheetData>
  <mergeCells count="2">
    <mergeCell ref="B3:H3"/>
    <mergeCell ref="J3:P3"/>
  </mergeCells>
  <hyperlinks>
    <hyperlink ref="A2" location="'Liste tableaux'!A1" display="Retour à la liste des tableaux" xr:uid="{FF3DDF2C-1C9B-4CED-BF32-8AF7EC400580}"/>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76EAA-B70D-4194-8048-23C9011E5239}">
  <sheetPr codeName="Feuil49"/>
  <dimension ref="A1:K92"/>
  <sheetViews>
    <sheetView showGridLines="0" topLeftCell="A62" workbookViewId="0"/>
  </sheetViews>
  <sheetFormatPr defaultColWidth="9.140625" defaultRowHeight="11.25" x14ac:dyDescent="0.2"/>
  <cols>
    <col min="1" max="1" width="38.85546875" style="8" customWidth="1"/>
    <col min="2" max="2" width="33.85546875" style="8" customWidth="1"/>
    <col min="3" max="3" width="20.5703125" style="8" customWidth="1"/>
    <col min="4" max="4" width="17.85546875" style="8" customWidth="1"/>
    <col min="5" max="6" width="11.42578125" style="8" customWidth="1"/>
    <col min="7" max="7" width="15.5703125" style="8" customWidth="1"/>
    <col min="8" max="8" width="3.85546875" style="8" customWidth="1"/>
    <col min="9" max="10" width="9.140625" style="8"/>
    <col min="11" max="11" width="20.42578125" style="8" bestFit="1" customWidth="1"/>
    <col min="12" max="256" width="9.140625" style="8"/>
    <col min="257" max="257" width="34.5703125" style="8" customWidth="1"/>
    <col min="258" max="258" width="33.85546875" style="8" customWidth="1"/>
    <col min="259" max="259" width="21.42578125" style="8" customWidth="1"/>
    <col min="260" max="262" width="11.42578125" style="8" customWidth="1"/>
    <col min="263" max="263" width="13" style="8" customWidth="1"/>
    <col min="264" max="264" width="2.85546875" style="8" customWidth="1"/>
    <col min="265" max="512" width="9.140625" style="8"/>
    <col min="513" max="513" width="34.5703125" style="8" customWidth="1"/>
    <col min="514" max="514" width="33.85546875" style="8" customWidth="1"/>
    <col min="515" max="515" width="21.42578125" style="8" customWidth="1"/>
    <col min="516" max="518" width="11.42578125" style="8" customWidth="1"/>
    <col min="519" max="519" width="13" style="8" customWidth="1"/>
    <col min="520" max="520" width="2.85546875" style="8" customWidth="1"/>
    <col min="521" max="768" width="9.140625" style="8"/>
    <col min="769" max="769" width="34.5703125" style="8" customWidth="1"/>
    <col min="770" max="770" width="33.85546875" style="8" customWidth="1"/>
    <col min="771" max="771" width="21.42578125" style="8" customWidth="1"/>
    <col min="772" max="774" width="11.42578125" style="8" customWidth="1"/>
    <col min="775" max="775" width="13" style="8" customWidth="1"/>
    <col min="776" max="776" width="2.85546875" style="8" customWidth="1"/>
    <col min="777" max="1024" width="9.140625" style="8"/>
    <col min="1025" max="1025" width="34.5703125" style="8" customWidth="1"/>
    <col min="1026" max="1026" width="33.85546875" style="8" customWidth="1"/>
    <col min="1027" max="1027" width="21.42578125" style="8" customWidth="1"/>
    <col min="1028" max="1030" width="11.42578125" style="8" customWidth="1"/>
    <col min="1031" max="1031" width="13" style="8" customWidth="1"/>
    <col min="1032" max="1032" width="2.85546875" style="8" customWidth="1"/>
    <col min="1033" max="1280" width="9.140625" style="8"/>
    <col min="1281" max="1281" width="34.5703125" style="8" customWidth="1"/>
    <col min="1282" max="1282" width="33.85546875" style="8" customWidth="1"/>
    <col min="1283" max="1283" width="21.42578125" style="8" customWidth="1"/>
    <col min="1284" max="1286" width="11.42578125" style="8" customWidth="1"/>
    <col min="1287" max="1287" width="13" style="8" customWidth="1"/>
    <col min="1288" max="1288" width="2.85546875" style="8" customWidth="1"/>
    <col min="1289" max="1536" width="9.140625" style="8"/>
    <col min="1537" max="1537" width="34.5703125" style="8" customWidth="1"/>
    <col min="1538" max="1538" width="33.85546875" style="8" customWidth="1"/>
    <col min="1539" max="1539" width="21.42578125" style="8" customWidth="1"/>
    <col min="1540" max="1542" width="11.42578125" style="8" customWidth="1"/>
    <col min="1543" max="1543" width="13" style="8" customWidth="1"/>
    <col min="1544" max="1544" width="2.85546875" style="8" customWidth="1"/>
    <col min="1545" max="1792" width="9.140625" style="8"/>
    <col min="1793" max="1793" width="34.5703125" style="8" customWidth="1"/>
    <col min="1794" max="1794" width="33.85546875" style="8" customWidth="1"/>
    <col min="1795" max="1795" width="21.42578125" style="8" customWidth="1"/>
    <col min="1796" max="1798" width="11.42578125" style="8" customWidth="1"/>
    <col min="1799" max="1799" width="13" style="8" customWidth="1"/>
    <col min="1800" max="1800" width="2.85546875" style="8" customWidth="1"/>
    <col min="1801" max="2048" width="9.140625" style="8"/>
    <col min="2049" max="2049" width="34.5703125" style="8" customWidth="1"/>
    <col min="2050" max="2050" width="33.85546875" style="8" customWidth="1"/>
    <col min="2051" max="2051" width="21.42578125" style="8" customWidth="1"/>
    <col min="2052" max="2054" width="11.42578125" style="8" customWidth="1"/>
    <col min="2055" max="2055" width="13" style="8" customWidth="1"/>
    <col min="2056" max="2056" width="2.85546875" style="8" customWidth="1"/>
    <col min="2057" max="2304" width="9.140625" style="8"/>
    <col min="2305" max="2305" width="34.5703125" style="8" customWidth="1"/>
    <col min="2306" max="2306" width="33.85546875" style="8" customWidth="1"/>
    <col min="2307" max="2307" width="21.42578125" style="8" customWidth="1"/>
    <col min="2308" max="2310" width="11.42578125" style="8" customWidth="1"/>
    <col min="2311" max="2311" width="13" style="8" customWidth="1"/>
    <col min="2312" max="2312" width="2.85546875" style="8" customWidth="1"/>
    <col min="2313" max="2560" width="9.140625" style="8"/>
    <col min="2561" max="2561" width="34.5703125" style="8" customWidth="1"/>
    <col min="2562" max="2562" width="33.85546875" style="8" customWidth="1"/>
    <col min="2563" max="2563" width="21.42578125" style="8" customWidth="1"/>
    <col min="2564" max="2566" width="11.42578125" style="8" customWidth="1"/>
    <col min="2567" max="2567" width="13" style="8" customWidth="1"/>
    <col min="2568" max="2568" width="2.85546875" style="8" customWidth="1"/>
    <col min="2569" max="2816" width="9.140625" style="8"/>
    <col min="2817" max="2817" width="34.5703125" style="8" customWidth="1"/>
    <col min="2818" max="2818" width="33.85546875" style="8" customWidth="1"/>
    <col min="2819" max="2819" width="21.42578125" style="8" customWidth="1"/>
    <col min="2820" max="2822" width="11.42578125" style="8" customWidth="1"/>
    <col min="2823" max="2823" width="13" style="8" customWidth="1"/>
    <col min="2824" max="2824" width="2.85546875" style="8" customWidth="1"/>
    <col min="2825" max="3072" width="9.140625" style="8"/>
    <col min="3073" max="3073" width="34.5703125" style="8" customWidth="1"/>
    <col min="3074" max="3074" width="33.85546875" style="8" customWidth="1"/>
    <col min="3075" max="3075" width="21.42578125" style="8" customWidth="1"/>
    <col min="3076" max="3078" width="11.42578125" style="8" customWidth="1"/>
    <col min="3079" max="3079" width="13" style="8" customWidth="1"/>
    <col min="3080" max="3080" width="2.85546875" style="8" customWidth="1"/>
    <col min="3081" max="3328" width="9.140625" style="8"/>
    <col min="3329" max="3329" width="34.5703125" style="8" customWidth="1"/>
    <col min="3330" max="3330" width="33.85546875" style="8" customWidth="1"/>
    <col min="3331" max="3331" width="21.42578125" style="8" customWidth="1"/>
    <col min="3332" max="3334" width="11.42578125" style="8" customWidth="1"/>
    <col min="3335" max="3335" width="13" style="8" customWidth="1"/>
    <col min="3336" max="3336" width="2.85546875" style="8" customWidth="1"/>
    <col min="3337" max="3584" width="9.140625" style="8"/>
    <col min="3585" max="3585" width="34.5703125" style="8" customWidth="1"/>
    <col min="3586" max="3586" width="33.85546875" style="8" customWidth="1"/>
    <col min="3587" max="3587" width="21.42578125" style="8" customWidth="1"/>
    <col min="3588" max="3590" width="11.42578125" style="8" customWidth="1"/>
    <col min="3591" max="3591" width="13" style="8" customWidth="1"/>
    <col min="3592" max="3592" width="2.85546875" style="8" customWidth="1"/>
    <col min="3593" max="3840" width="9.140625" style="8"/>
    <col min="3841" max="3841" width="34.5703125" style="8" customWidth="1"/>
    <col min="3842" max="3842" width="33.85546875" style="8" customWidth="1"/>
    <col min="3843" max="3843" width="21.42578125" style="8" customWidth="1"/>
    <col min="3844" max="3846" width="11.42578125" style="8" customWidth="1"/>
    <col min="3847" max="3847" width="13" style="8" customWidth="1"/>
    <col min="3848" max="3848" width="2.85546875" style="8" customWidth="1"/>
    <col min="3849" max="4096" width="9.140625" style="8"/>
    <col min="4097" max="4097" width="34.5703125" style="8" customWidth="1"/>
    <col min="4098" max="4098" width="33.85546875" style="8" customWidth="1"/>
    <col min="4099" max="4099" width="21.42578125" style="8" customWidth="1"/>
    <col min="4100" max="4102" width="11.42578125" style="8" customWidth="1"/>
    <col min="4103" max="4103" width="13" style="8" customWidth="1"/>
    <col min="4104" max="4104" width="2.85546875" style="8" customWidth="1"/>
    <col min="4105" max="4352" width="9.140625" style="8"/>
    <col min="4353" max="4353" width="34.5703125" style="8" customWidth="1"/>
    <col min="4354" max="4354" width="33.85546875" style="8" customWidth="1"/>
    <col min="4355" max="4355" width="21.42578125" style="8" customWidth="1"/>
    <col min="4356" max="4358" width="11.42578125" style="8" customWidth="1"/>
    <col min="4359" max="4359" width="13" style="8" customWidth="1"/>
    <col min="4360" max="4360" width="2.85546875" style="8" customWidth="1"/>
    <col min="4361" max="4608" width="9.140625" style="8"/>
    <col min="4609" max="4609" width="34.5703125" style="8" customWidth="1"/>
    <col min="4610" max="4610" width="33.85546875" style="8" customWidth="1"/>
    <col min="4611" max="4611" width="21.42578125" style="8" customWidth="1"/>
    <col min="4612" max="4614" width="11.42578125" style="8" customWidth="1"/>
    <col min="4615" max="4615" width="13" style="8" customWidth="1"/>
    <col min="4616" max="4616" width="2.85546875" style="8" customWidth="1"/>
    <col min="4617" max="4864" width="9.140625" style="8"/>
    <col min="4865" max="4865" width="34.5703125" style="8" customWidth="1"/>
    <col min="4866" max="4866" width="33.85546875" style="8" customWidth="1"/>
    <col min="4867" max="4867" width="21.42578125" style="8" customWidth="1"/>
    <col min="4868" max="4870" width="11.42578125" style="8" customWidth="1"/>
    <col min="4871" max="4871" width="13" style="8" customWidth="1"/>
    <col min="4872" max="4872" width="2.85546875" style="8" customWidth="1"/>
    <col min="4873" max="5120" width="9.140625" style="8"/>
    <col min="5121" max="5121" width="34.5703125" style="8" customWidth="1"/>
    <col min="5122" max="5122" width="33.85546875" style="8" customWidth="1"/>
    <col min="5123" max="5123" width="21.42578125" style="8" customWidth="1"/>
    <col min="5124" max="5126" width="11.42578125" style="8" customWidth="1"/>
    <col min="5127" max="5127" width="13" style="8" customWidth="1"/>
    <col min="5128" max="5128" width="2.85546875" style="8" customWidth="1"/>
    <col min="5129" max="5376" width="9.140625" style="8"/>
    <col min="5377" max="5377" width="34.5703125" style="8" customWidth="1"/>
    <col min="5378" max="5378" width="33.85546875" style="8" customWidth="1"/>
    <col min="5379" max="5379" width="21.42578125" style="8" customWidth="1"/>
    <col min="5380" max="5382" width="11.42578125" style="8" customWidth="1"/>
    <col min="5383" max="5383" width="13" style="8" customWidth="1"/>
    <col min="5384" max="5384" width="2.85546875" style="8" customWidth="1"/>
    <col min="5385" max="5632" width="9.140625" style="8"/>
    <col min="5633" max="5633" width="34.5703125" style="8" customWidth="1"/>
    <col min="5634" max="5634" width="33.85546875" style="8" customWidth="1"/>
    <col min="5635" max="5635" width="21.42578125" style="8" customWidth="1"/>
    <col min="5636" max="5638" width="11.42578125" style="8" customWidth="1"/>
    <col min="5639" max="5639" width="13" style="8" customWidth="1"/>
    <col min="5640" max="5640" width="2.85546875" style="8" customWidth="1"/>
    <col min="5641" max="5888" width="9.140625" style="8"/>
    <col min="5889" max="5889" width="34.5703125" style="8" customWidth="1"/>
    <col min="5890" max="5890" width="33.85546875" style="8" customWidth="1"/>
    <col min="5891" max="5891" width="21.42578125" style="8" customWidth="1"/>
    <col min="5892" max="5894" width="11.42578125" style="8" customWidth="1"/>
    <col min="5895" max="5895" width="13" style="8" customWidth="1"/>
    <col min="5896" max="5896" width="2.85546875" style="8" customWidth="1"/>
    <col min="5897" max="6144" width="9.140625" style="8"/>
    <col min="6145" max="6145" width="34.5703125" style="8" customWidth="1"/>
    <col min="6146" max="6146" width="33.85546875" style="8" customWidth="1"/>
    <col min="6147" max="6147" width="21.42578125" style="8" customWidth="1"/>
    <col min="6148" max="6150" width="11.42578125" style="8" customWidth="1"/>
    <col min="6151" max="6151" width="13" style="8" customWidth="1"/>
    <col min="6152" max="6152" width="2.85546875" style="8" customWidth="1"/>
    <col min="6153" max="6400" width="9.140625" style="8"/>
    <col min="6401" max="6401" width="34.5703125" style="8" customWidth="1"/>
    <col min="6402" max="6402" width="33.85546875" style="8" customWidth="1"/>
    <col min="6403" max="6403" width="21.42578125" style="8" customWidth="1"/>
    <col min="6404" max="6406" width="11.42578125" style="8" customWidth="1"/>
    <col min="6407" max="6407" width="13" style="8" customWidth="1"/>
    <col min="6408" max="6408" width="2.85546875" style="8" customWidth="1"/>
    <col min="6409" max="6656" width="9.140625" style="8"/>
    <col min="6657" max="6657" width="34.5703125" style="8" customWidth="1"/>
    <col min="6658" max="6658" width="33.85546875" style="8" customWidth="1"/>
    <col min="6659" max="6659" width="21.42578125" style="8" customWidth="1"/>
    <col min="6660" max="6662" width="11.42578125" style="8" customWidth="1"/>
    <col min="6663" max="6663" width="13" style="8" customWidth="1"/>
    <col min="6664" max="6664" width="2.85546875" style="8" customWidth="1"/>
    <col min="6665" max="6912" width="9.140625" style="8"/>
    <col min="6913" max="6913" width="34.5703125" style="8" customWidth="1"/>
    <col min="6914" max="6914" width="33.85546875" style="8" customWidth="1"/>
    <col min="6915" max="6915" width="21.42578125" style="8" customWidth="1"/>
    <col min="6916" max="6918" width="11.42578125" style="8" customWidth="1"/>
    <col min="6919" max="6919" width="13" style="8" customWidth="1"/>
    <col min="6920" max="6920" width="2.85546875" style="8" customWidth="1"/>
    <col min="6921" max="7168" width="9.140625" style="8"/>
    <col min="7169" max="7169" width="34.5703125" style="8" customWidth="1"/>
    <col min="7170" max="7170" width="33.85546875" style="8" customWidth="1"/>
    <col min="7171" max="7171" width="21.42578125" style="8" customWidth="1"/>
    <col min="7172" max="7174" width="11.42578125" style="8" customWidth="1"/>
    <col min="7175" max="7175" width="13" style="8" customWidth="1"/>
    <col min="7176" max="7176" width="2.85546875" style="8" customWidth="1"/>
    <col min="7177" max="7424" width="9.140625" style="8"/>
    <col min="7425" max="7425" width="34.5703125" style="8" customWidth="1"/>
    <col min="7426" max="7426" width="33.85546875" style="8" customWidth="1"/>
    <col min="7427" max="7427" width="21.42578125" style="8" customWidth="1"/>
    <col min="7428" max="7430" width="11.42578125" style="8" customWidth="1"/>
    <col min="7431" max="7431" width="13" style="8" customWidth="1"/>
    <col min="7432" max="7432" width="2.85546875" style="8" customWidth="1"/>
    <col min="7433" max="7680" width="9.140625" style="8"/>
    <col min="7681" max="7681" width="34.5703125" style="8" customWidth="1"/>
    <col min="7682" max="7682" width="33.85546875" style="8" customWidth="1"/>
    <col min="7683" max="7683" width="21.42578125" style="8" customWidth="1"/>
    <col min="7684" max="7686" width="11.42578125" style="8" customWidth="1"/>
    <col min="7687" max="7687" width="13" style="8" customWidth="1"/>
    <col min="7688" max="7688" width="2.85546875" style="8" customWidth="1"/>
    <col min="7689" max="7936" width="9.140625" style="8"/>
    <col min="7937" max="7937" width="34.5703125" style="8" customWidth="1"/>
    <col min="7938" max="7938" width="33.85546875" style="8" customWidth="1"/>
    <col min="7939" max="7939" width="21.42578125" style="8" customWidth="1"/>
    <col min="7940" max="7942" width="11.42578125" style="8" customWidth="1"/>
    <col min="7943" max="7943" width="13" style="8" customWidth="1"/>
    <col min="7944" max="7944" width="2.85546875" style="8" customWidth="1"/>
    <col min="7945" max="8192" width="9.140625" style="8"/>
    <col min="8193" max="8193" width="34.5703125" style="8" customWidth="1"/>
    <col min="8194" max="8194" width="33.85546875" style="8" customWidth="1"/>
    <col min="8195" max="8195" width="21.42578125" style="8" customWidth="1"/>
    <col min="8196" max="8198" width="11.42578125" style="8" customWidth="1"/>
    <col min="8199" max="8199" width="13" style="8" customWidth="1"/>
    <col min="8200" max="8200" width="2.85546875" style="8" customWidth="1"/>
    <col min="8201" max="8448" width="9.140625" style="8"/>
    <col min="8449" max="8449" width="34.5703125" style="8" customWidth="1"/>
    <col min="8450" max="8450" width="33.85546875" style="8" customWidth="1"/>
    <col min="8451" max="8451" width="21.42578125" style="8" customWidth="1"/>
    <col min="8452" max="8454" width="11.42578125" style="8" customWidth="1"/>
    <col min="8455" max="8455" width="13" style="8" customWidth="1"/>
    <col min="8456" max="8456" width="2.85546875" style="8" customWidth="1"/>
    <col min="8457" max="8704" width="9.140625" style="8"/>
    <col min="8705" max="8705" width="34.5703125" style="8" customWidth="1"/>
    <col min="8706" max="8706" width="33.85546875" style="8" customWidth="1"/>
    <col min="8707" max="8707" width="21.42578125" style="8" customWidth="1"/>
    <col min="8708" max="8710" width="11.42578125" style="8" customWidth="1"/>
    <col min="8711" max="8711" width="13" style="8" customWidth="1"/>
    <col min="8712" max="8712" width="2.85546875" style="8" customWidth="1"/>
    <col min="8713" max="8960" width="9.140625" style="8"/>
    <col min="8961" max="8961" width="34.5703125" style="8" customWidth="1"/>
    <col min="8962" max="8962" width="33.85546875" style="8" customWidth="1"/>
    <col min="8963" max="8963" width="21.42578125" style="8" customWidth="1"/>
    <col min="8964" max="8966" width="11.42578125" style="8" customWidth="1"/>
    <col min="8967" max="8967" width="13" style="8" customWidth="1"/>
    <col min="8968" max="8968" width="2.85546875" style="8" customWidth="1"/>
    <col min="8969" max="9216" width="9.140625" style="8"/>
    <col min="9217" max="9217" width="34.5703125" style="8" customWidth="1"/>
    <col min="9218" max="9218" width="33.85546875" style="8" customWidth="1"/>
    <col min="9219" max="9219" width="21.42578125" style="8" customWidth="1"/>
    <col min="9220" max="9222" width="11.42578125" style="8" customWidth="1"/>
    <col min="9223" max="9223" width="13" style="8" customWidth="1"/>
    <col min="9224" max="9224" width="2.85546875" style="8" customWidth="1"/>
    <col min="9225" max="9472" width="9.140625" style="8"/>
    <col min="9473" max="9473" width="34.5703125" style="8" customWidth="1"/>
    <col min="9474" max="9474" width="33.85546875" style="8" customWidth="1"/>
    <col min="9475" max="9475" width="21.42578125" style="8" customWidth="1"/>
    <col min="9476" max="9478" width="11.42578125" style="8" customWidth="1"/>
    <col min="9479" max="9479" width="13" style="8" customWidth="1"/>
    <col min="9480" max="9480" width="2.85546875" style="8" customWidth="1"/>
    <col min="9481" max="9728" width="9.140625" style="8"/>
    <col min="9729" max="9729" width="34.5703125" style="8" customWidth="1"/>
    <col min="9730" max="9730" width="33.85546875" style="8" customWidth="1"/>
    <col min="9731" max="9731" width="21.42578125" style="8" customWidth="1"/>
    <col min="9732" max="9734" width="11.42578125" style="8" customWidth="1"/>
    <col min="9735" max="9735" width="13" style="8" customWidth="1"/>
    <col min="9736" max="9736" width="2.85546875" style="8" customWidth="1"/>
    <col min="9737" max="9984" width="9.140625" style="8"/>
    <col min="9985" max="9985" width="34.5703125" style="8" customWidth="1"/>
    <col min="9986" max="9986" width="33.85546875" style="8" customWidth="1"/>
    <col min="9987" max="9987" width="21.42578125" style="8" customWidth="1"/>
    <col min="9988" max="9990" width="11.42578125" style="8" customWidth="1"/>
    <col min="9991" max="9991" width="13" style="8" customWidth="1"/>
    <col min="9992" max="9992" width="2.85546875" style="8" customWidth="1"/>
    <col min="9993" max="10240" width="9.140625" style="8"/>
    <col min="10241" max="10241" width="34.5703125" style="8" customWidth="1"/>
    <col min="10242" max="10242" width="33.85546875" style="8" customWidth="1"/>
    <col min="10243" max="10243" width="21.42578125" style="8" customWidth="1"/>
    <col min="10244" max="10246" width="11.42578125" style="8" customWidth="1"/>
    <col min="10247" max="10247" width="13" style="8" customWidth="1"/>
    <col min="10248" max="10248" width="2.85546875" style="8" customWidth="1"/>
    <col min="10249" max="10496" width="9.140625" style="8"/>
    <col min="10497" max="10497" width="34.5703125" style="8" customWidth="1"/>
    <col min="10498" max="10498" width="33.85546875" style="8" customWidth="1"/>
    <col min="10499" max="10499" width="21.42578125" style="8" customWidth="1"/>
    <col min="10500" max="10502" width="11.42578125" style="8" customWidth="1"/>
    <col min="10503" max="10503" width="13" style="8" customWidth="1"/>
    <col min="10504" max="10504" width="2.85546875" style="8" customWidth="1"/>
    <col min="10505" max="10752" width="9.140625" style="8"/>
    <col min="10753" max="10753" width="34.5703125" style="8" customWidth="1"/>
    <col min="10754" max="10754" width="33.85546875" style="8" customWidth="1"/>
    <col min="10755" max="10755" width="21.42578125" style="8" customWidth="1"/>
    <col min="10756" max="10758" width="11.42578125" style="8" customWidth="1"/>
    <col min="10759" max="10759" width="13" style="8" customWidth="1"/>
    <col min="10760" max="10760" width="2.85546875" style="8" customWidth="1"/>
    <col min="10761" max="11008" width="9.140625" style="8"/>
    <col min="11009" max="11009" width="34.5703125" style="8" customWidth="1"/>
    <col min="11010" max="11010" width="33.85546875" style="8" customWidth="1"/>
    <col min="11011" max="11011" width="21.42578125" style="8" customWidth="1"/>
    <col min="11012" max="11014" width="11.42578125" style="8" customWidth="1"/>
    <col min="11015" max="11015" width="13" style="8" customWidth="1"/>
    <col min="11016" max="11016" width="2.85546875" style="8" customWidth="1"/>
    <col min="11017" max="11264" width="9.140625" style="8"/>
    <col min="11265" max="11265" width="34.5703125" style="8" customWidth="1"/>
    <col min="11266" max="11266" width="33.85546875" style="8" customWidth="1"/>
    <col min="11267" max="11267" width="21.42578125" style="8" customWidth="1"/>
    <col min="11268" max="11270" width="11.42578125" style="8" customWidth="1"/>
    <col min="11271" max="11271" width="13" style="8" customWidth="1"/>
    <col min="11272" max="11272" width="2.85546875" style="8" customWidth="1"/>
    <col min="11273" max="11520" width="9.140625" style="8"/>
    <col min="11521" max="11521" width="34.5703125" style="8" customWidth="1"/>
    <col min="11522" max="11522" width="33.85546875" style="8" customWidth="1"/>
    <col min="11523" max="11523" width="21.42578125" style="8" customWidth="1"/>
    <col min="11524" max="11526" width="11.42578125" style="8" customWidth="1"/>
    <col min="11527" max="11527" width="13" style="8" customWidth="1"/>
    <col min="11528" max="11528" width="2.85546875" style="8" customWidth="1"/>
    <col min="11529" max="11776" width="9.140625" style="8"/>
    <col min="11777" max="11777" width="34.5703125" style="8" customWidth="1"/>
    <col min="11778" max="11778" width="33.85546875" style="8" customWidth="1"/>
    <col min="11779" max="11779" width="21.42578125" style="8" customWidth="1"/>
    <col min="11780" max="11782" width="11.42578125" style="8" customWidth="1"/>
    <col min="11783" max="11783" width="13" style="8" customWidth="1"/>
    <col min="11784" max="11784" width="2.85546875" style="8" customWidth="1"/>
    <col min="11785" max="12032" width="9.140625" style="8"/>
    <col min="12033" max="12033" width="34.5703125" style="8" customWidth="1"/>
    <col min="12034" max="12034" width="33.85546875" style="8" customWidth="1"/>
    <col min="12035" max="12035" width="21.42578125" style="8" customWidth="1"/>
    <col min="12036" max="12038" width="11.42578125" style="8" customWidth="1"/>
    <col min="12039" max="12039" width="13" style="8" customWidth="1"/>
    <col min="12040" max="12040" width="2.85546875" style="8" customWidth="1"/>
    <col min="12041" max="12288" width="9.140625" style="8"/>
    <col min="12289" max="12289" width="34.5703125" style="8" customWidth="1"/>
    <col min="12290" max="12290" width="33.85546875" style="8" customWidth="1"/>
    <col min="12291" max="12291" width="21.42578125" style="8" customWidth="1"/>
    <col min="12292" max="12294" width="11.42578125" style="8" customWidth="1"/>
    <col min="12295" max="12295" width="13" style="8" customWidth="1"/>
    <col min="12296" max="12296" width="2.85546875" style="8" customWidth="1"/>
    <col min="12297" max="12544" width="9.140625" style="8"/>
    <col min="12545" max="12545" width="34.5703125" style="8" customWidth="1"/>
    <col min="12546" max="12546" width="33.85546875" style="8" customWidth="1"/>
    <col min="12547" max="12547" width="21.42578125" style="8" customWidth="1"/>
    <col min="12548" max="12550" width="11.42578125" style="8" customWidth="1"/>
    <col min="12551" max="12551" width="13" style="8" customWidth="1"/>
    <col min="12552" max="12552" width="2.85546875" style="8" customWidth="1"/>
    <col min="12553" max="12800" width="9.140625" style="8"/>
    <col min="12801" max="12801" width="34.5703125" style="8" customWidth="1"/>
    <col min="12802" max="12802" width="33.85546875" style="8" customWidth="1"/>
    <col min="12803" max="12803" width="21.42578125" style="8" customWidth="1"/>
    <col min="12804" max="12806" width="11.42578125" style="8" customWidth="1"/>
    <col min="12807" max="12807" width="13" style="8" customWidth="1"/>
    <col min="12808" max="12808" width="2.85546875" style="8" customWidth="1"/>
    <col min="12809" max="13056" width="9.140625" style="8"/>
    <col min="13057" max="13057" width="34.5703125" style="8" customWidth="1"/>
    <col min="13058" max="13058" width="33.85546875" style="8" customWidth="1"/>
    <col min="13059" max="13059" width="21.42578125" style="8" customWidth="1"/>
    <col min="13060" max="13062" width="11.42578125" style="8" customWidth="1"/>
    <col min="13063" max="13063" width="13" style="8" customWidth="1"/>
    <col min="13064" max="13064" width="2.85546875" style="8" customWidth="1"/>
    <col min="13065" max="13312" width="9.140625" style="8"/>
    <col min="13313" max="13313" width="34.5703125" style="8" customWidth="1"/>
    <col min="13314" max="13314" width="33.85546875" style="8" customWidth="1"/>
    <col min="13315" max="13315" width="21.42578125" style="8" customWidth="1"/>
    <col min="13316" max="13318" width="11.42578125" style="8" customWidth="1"/>
    <col min="13319" max="13319" width="13" style="8" customWidth="1"/>
    <col min="13320" max="13320" width="2.85546875" style="8" customWidth="1"/>
    <col min="13321" max="13568" width="9.140625" style="8"/>
    <col min="13569" max="13569" width="34.5703125" style="8" customWidth="1"/>
    <col min="13570" max="13570" width="33.85546875" style="8" customWidth="1"/>
    <col min="13571" max="13571" width="21.42578125" style="8" customWidth="1"/>
    <col min="13572" max="13574" width="11.42578125" style="8" customWidth="1"/>
    <col min="13575" max="13575" width="13" style="8" customWidth="1"/>
    <col min="13576" max="13576" width="2.85546875" style="8" customWidth="1"/>
    <col min="13577" max="13824" width="9.140625" style="8"/>
    <col min="13825" max="13825" width="34.5703125" style="8" customWidth="1"/>
    <col min="13826" max="13826" width="33.85546875" style="8" customWidth="1"/>
    <col min="13827" max="13827" width="21.42578125" style="8" customWidth="1"/>
    <col min="13828" max="13830" width="11.42578125" style="8" customWidth="1"/>
    <col min="13831" max="13831" width="13" style="8" customWidth="1"/>
    <col min="13832" max="13832" width="2.85546875" style="8" customWidth="1"/>
    <col min="13833" max="14080" width="9.140625" style="8"/>
    <col min="14081" max="14081" width="34.5703125" style="8" customWidth="1"/>
    <col min="14082" max="14082" width="33.85546875" style="8" customWidth="1"/>
    <col min="14083" max="14083" width="21.42578125" style="8" customWidth="1"/>
    <col min="14084" max="14086" width="11.42578125" style="8" customWidth="1"/>
    <col min="14087" max="14087" width="13" style="8" customWidth="1"/>
    <col min="14088" max="14088" width="2.85546875" style="8" customWidth="1"/>
    <col min="14089" max="14336" width="9.140625" style="8"/>
    <col min="14337" max="14337" width="34.5703125" style="8" customWidth="1"/>
    <col min="14338" max="14338" width="33.85546875" style="8" customWidth="1"/>
    <col min="14339" max="14339" width="21.42578125" style="8" customWidth="1"/>
    <col min="14340" max="14342" width="11.42578125" style="8" customWidth="1"/>
    <col min="14343" max="14343" width="13" style="8" customWidth="1"/>
    <col min="14344" max="14344" width="2.85546875" style="8" customWidth="1"/>
    <col min="14345" max="14592" width="9.140625" style="8"/>
    <col min="14593" max="14593" width="34.5703125" style="8" customWidth="1"/>
    <col min="14594" max="14594" width="33.85546875" style="8" customWidth="1"/>
    <col min="14595" max="14595" width="21.42578125" style="8" customWidth="1"/>
    <col min="14596" max="14598" width="11.42578125" style="8" customWidth="1"/>
    <col min="14599" max="14599" width="13" style="8" customWidth="1"/>
    <col min="14600" max="14600" width="2.85546875" style="8" customWidth="1"/>
    <col min="14601" max="14848" width="9.140625" style="8"/>
    <col min="14849" max="14849" width="34.5703125" style="8" customWidth="1"/>
    <col min="14850" max="14850" width="33.85546875" style="8" customWidth="1"/>
    <col min="14851" max="14851" width="21.42578125" style="8" customWidth="1"/>
    <col min="14852" max="14854" width="11.42578125" style="8" customWidth="1"/>
    <col min="14855" max="14855" width="13" style="8" customWidth="1"/>
    <col min="14856" max="14856" width="2.85546875" style="8" customWidth="1"/>
    <col min="14857" max="15104" width="9.140625" style="8"/>
    <col min="15105" max="15105" width="34.5703125" style="8" customWidth="1"/>
    <col min="15106" max="15106" width="33.85546875" style="8" customWidth="1"/>
    <col min="15107" max="15107" width="21.42578125" style="8" customWidth="1"/>
    <col min="15108" max="15110" width="11.42578125" style="8" customWidth="1"/>
    <col min="15111" max="15111" width="13" style="8" customWidth="1"/>
    <col min="15112" max="15112" width="2.85546875" style="8" customWidth="1"/>
    <col min="15113" max="15360" width="9.140625" style="8"/>
    <col min="15361" max="15361" width="34.5703125" style="8" customWidth="1"/>
    <col min="15362" max="15362" width="33.85546875" style="8" customWidth="1"/>
    <col min="15363" max="15363" width="21.42578125" style="8" customWidth="1"/>
    <col min="15364" max="15366" width="11.42578125" style="8" customWidth="1"/>
    <col min="15367" max="15367" width="13" style="8" customWidth="1"/>
    <col min="15368" max="15368" width="2.85546875" style="8" customWidth="1"/>
    <col min="15369" max="15616" width="9.140625" style="8"/>
    <col min="15617" max="15617" width="34.5703125" style="8" customWidth="1"/>
    <col min="15618" max="15618" width="33.85546875" style="8" customWidth="1"/>
    <col min="15619" max="15619" width="21.42578125" style="8" customWidth="1"/>
    <col min="15620" max="15622" width="11.42578125" style="8" customWidth="1"/>
    <col min="15623" max="15623" width="13" style="8" customWidth="1"/>
    <col min="15624" max="15624" width="2.85546875" style="8" customWidth="1"/>
    <col min="15625" max="15872" width="9.140625" style="8"/>
    <col min="15873" max="15873" width="34.5703125" style="8" customWidth="1"/>
    <col min="15874" max="15874" width="33.85546875" style="8" customWidth="1"/>
    <col min="15875" max="15875" width="21.42578125" style="8" customWidth="1"/>
    <col min="15876" max="15878" width="11.42578125" style="8" customWidth="1"/>
    <col min="15879" max="15879" width="13" style="8" customWidth="1"/>
    <col min="15880" max="15880" width="2.85546875" style="8" customWidth="1"/>
    <col min="15881" max="16128" width="9.140625" style="8"/>
    <col min="16129" max="16129" width="34.5703125" style="8" customWidth="1"/>
    <col min="16130" max="16130" width="33.85546875" style="8" customWidth="1"/>
    <col min="16131" max="16131" width="21.42578125" style="8" customWidth="1"/>
    <col min="16132" max="16134" width="11.42578125" style="8" customWidth="1"/>
    <col min="16135" max="16135" width="13" style="8" customWidth="1"/>
    <col min="16136" max="16136" width="2.85546875" style="8" customWidth="1"/>
    <col min="16137" max="16384" width="9.140625" style="8"/>
  </cols>
  <sheetData>
    <row r="1" spans="1:8" ht="15.75" x14ac:dyDescent="0.25">
      <c r="A1" s="216" t="s">
        <v>2738</v>
      </c>
      <c r="B1" s="18"/>
      <c r="C1" s="18"/>
      <c r="D1" s="18"/>
      <c r="G1" s="20">
        <v>38</v>
      </c>
    </row>
    <row r="2" spans="1:8" ht="15.75" x14ac:dyDescent="0.25">
      <c r="A2" s="1958" t="s">
        <v>145</v>
      </c>
      <c r="B2" s="1959"/>
      <c r="C2" s="1960"/>
      <c r="D2" s="18"/>
    </row>
    <row r="3" spans="1:8" ht="15" customHeight="1" x14ac:dyDescent="0.2">
      <c r="A3" s="21" t="s">
        <v>146</v>
      </c>
      <c r="B3" s="21"/>
      <c r="C3" s="21"/>
    </row>
    <row r="4" spans="1:8" ht="15" customHeight="1" x14ac:dyDescent="0.2">
      <c r="A4" s="23" t="s">
        <v>2739</v>
      </c>
      <c r="B4" s="199"/>
      <c r="C4" s="199"/>
      <c r="D4" s="199"/>
    </row>
    <row r="5" spans="1:8" ht="33.75" customHeight="1" x14ac:dyDescent="0.2">
      <c r="A5" s="195"/>
      <c r="B5" s="195"/>
      <c r="C5" s="195"/>
      <c r="D5" s="209"/>
      <c r="E5" s="1357" t="s">
        <v>2560</v>
      </c>
      <c r="F5" s="1357" t="s">
        <v>2442</v>
      </c>
      <c r="G5" s="1357" t="s">
        <v>291</v>
      </c>
    </row>
    <row r="6" spans="1:8" x14ac:dyDescent="0.2">
      <c r="E6" s="1554" t="s">
        <v>299</v>
      </c>
      <c r="F6" s="1554" t="s">
        <v>300</v>
      </c>
      <c r="G6" s="1554" t="s">
        <v>2561</v>
      </c>
    </row>
    <row r="7" spans="1:8" x14ac:dyDescent="0.2">
      <c r="E7" s="476"/>
      <c r="F7" s="476"/>
      <c r="G7" s="476"/>
    </row>
    <row r="8" spans="1:8" ht="12.75" customHeight="1" x14ac:dyDescent="0.2">
      <c r="A8" s="2089" t="s">
        <v>2740</v>
      </c>
      <c r="B8" s="2089"/>
      <c r="C8" s="980"/>
      <c r="D8" s="209"/>
      <c r="E8" s="1356" t="s">
        <v>2741</v>
      </c>
      <c r="F8" s="1555">
        <v>0</v>
      </c>
      <c r="G8" s="1372"/>
    </row>
    <row r="9" spans="1:8" s="31" customFormat="1" ht="21.75" customHeight="1" x14ac:dyDescent="0.2">
      <c r="A9" s="2090" t="s">
        <v>2742</v>
      </c>
      <c r="B9" s="2090"/>
      <c r="C9" s="559"/>
      <c r="D9" s="560"/>
      <c r="E9" s="1313">
        <v>14200</v>
      </c>
      <c r="F9" s="1528">
        <v>0</v>
      </c>
      <c r="G9" s="1337"/>
    </row>
    <row r="10" spans="1:8" ht="12.75" customHeight="1" x14ac:dyDescent="0.2">
      <c r="A10" s="2089" t="s">
        <v>2743</v>
      </c>
      <c r="B10" s="2089"/>
      <c r="C10" s="980"/>
      <c r="D10" s="209"/>
      <c r="E10" s="1356" t="s">
        <v>2744</v>
      </c>
      <c r="F10" s="1555">
        <v>0.2</v>
      </c>
      <c r="G10" s="1356" t="s">
        <v>2745</v>
      </c>
    </row>
    <row r="11" spans="1:8" ht="12.75" customHeight="1" x14ac:dyDescent="0.2">
      <c r="A11" s="2089" t="s">
        <v>2746</v>
      </c>
      <c r="B11" s="2089"/>
      <c r="C11" s="980"/>
      <c r="D11" s="209"/>
      <c r="E11" s="1356" t="s">
        <v>2747</v>
      </c>
      <c r="F11" s="1555">
        <v>1</v>
      </c>
      <c r="G11" s="1356" t="s">
        <v>2748</v>
      </c>
    </row>
    <row r="12" spans="1:8" s="7" customFormat="1" ht="25.5" customHeight="1" x14ac:dyDescent="0.2">
      <c r="A12" s="1992" t="s">
        <v>2749</v>
      </c>
      <c r="B12" s="1992"/>
      <c r="C12" s="971"/>
      <c r="D12" s="561"/>
      <c r="E12" s="1311" t="s">
        <v>2750</v>
      </c>
      <c r="F12" s="1421">
        <v>1</v>
      </c>
      <c r="G12" s="1311" t="s">
        <v>2751</v>
      </c>
      <c r="H12" s="219"/>
    </row>
    <row r="13" spans="1:8" s="25" customFormat="1" x14ac:dyDescent="0.2">
      <c r="A13" s="1992" t="s">
        <v>2752</v>
      </c>
      <c r="B13" s="1992"/>
      <c r="C13" s="971"/>
      <c r="D13" s="561"/>
      <c r="E13" s="1311" t="s">
        <v>2753</v>
      </c>
      <c r="F13" s="1421">
        <v>1</v>
      </c>
      <c r="G13" s="1311" t="s">
        <v>2754</v>
      </c>
      <c r="H13" s="219"/>
    </row>
    <row r="14" spans="1:8" s="25" customFormat="1" x14ac:dyDescent="0.2">
      <c r="A14" s="2090" t="s">
        <v>2755</v>
      </c>
      <c r="B14" s="2090"/>
      <c r="C14" s="971"/>
      <c r="D14" s="561"/>
      <c r="E14" s="1313">
        <v>14201</v>
      </c>
      <c r="F14" s="1528">
        <v>1</v>
      </c>
      <c r="G14" s="1313">
        <v>14202</v>
      </c>
      <c r="H14" s="219"/>
    </row>
    <row r="15" spans="1:8" s="25" customFormat="1" ht="13.5" customHeight="1" x14ac:dyDescent="0.2">
      <c r="A15" s="219" t="s">
        <v>2756</v>
      </c>
      <c r="B15" s="50"/>
      <c r="C15" s="971"/>
      <c r="D15" s="561"/>
      <c r="E15" s="1313">
        <v>14217</v>
      </c>
      <c r="F15" s="1528">
        <v>1</v>
      </c>
      <c r="G15" s="1313">
        <v>14218</v>
      </c>
      <c r="H15" s="219"/>
    </row>
    <row r="16" spans="1:8" s="25" customFormat="1" ht="10.5" customHeight="1" x14ac:dyDescent="0.2">
      <c r="A16" s="2090" t="s">
        <v>2757</v>
      </c>
      <c r="B16" s="2090"/>
      <c r="C16" s="971"/>
      <c r="D16" s="561"/>
      <c r="E16" s="1313">
        <v>14203</v>
      </c>
      <c r="F16" s="1528">
        <v>1</v>
      </c>
      <c r="G16" s="1313">
        <v>14204</v>
      </c>
      <c r="H16" s="219"/>
    </row>
    <row r="17" spans="1:8" s="25" customFormat="1" ht="13.5" customHeight="1" x14ac:dyDescent="0.2">
      <c r="A17" s="1992" t="s">
        <v>2758</v>
      </c>
      <c r="B17" s="1992"/>
      <c r="C17" s="971"/>
      <c r="D17" s="561"/>
      <c r="E17" s="1335">
        <v>5624</v>
      </c>
      <c r="F17" s="1421">
        <v>1</v>
      </c>
      <c r="G17" s="1335">
        <v>5625</v>
      </c>
      <c r="H17" s="219"/>
    </row>
    <row r="18" spans="1:8" s="25" customFormat="1" x14ac:dyDescent="0.2">
      <c r="A18" s="1992" t="s">
        <v>2759</v>
      </c>
      <c r="B18" s="1992"/>
      <c r="C18" s="971"/>
      <c r="D18" s="561"/>
      <c r="E18" s="1335">
        <v>14205</v>
      </c>
      <c r="F18" s="1421">
        <v>1</v>
      </c>
      <c r="G18" s="1335">
        <v>14206</v>
      </c>
      <c r="H18" s="219"/>
    </row>
    <row r="19" spans="1:8" s="25" customFormat="1" x14ac:dyDescent="0.2">
      <c r="A19" s="1992" t="s">
        <v>2760</v>
      </c>
      <c r="B19" s="1992"/>
      <c r="C19" s="1992"/>
      <c r="D19" s="1992"/>
      <c r="E19" s="1335">
        <v>14207</v>
      </c>
      <c r="F19" s="1421">
        <v>2.5</v>
      </c>
      <c r="G19" s="1335">
        <v>14208</v>
      </c>
      <c r="H19" s="219"/>
    </row>
    <row r="20" spans="1:8" s="25" customFormat="1" ht="23.25" customHeight="1" x14ac:dyDescent="0.2">
      <c r="A20" s="1992" t="s">
        <v>922</v>
      </c>
      <c r="B20" s="1992"/>
      <c r="C20" s="971"/>
      <c r="D20" s="337" t="s">
        <v>2761</v>
      </c>
      <c r="E20" s="1335">
        <v>14209</v>
      </c>
      <c r="F20" s="1421">
        <v>0</v>
      </c>
      <c r="G20" s="1435"/>
      <c r="H20" s="562"/>
    </row>
    <row r="21" spans="1:8" s="25" customFormat="1" ht="11.25" customHeight="1" x14ac:dyDescent="0.2">
      <c r="A21" s="2089" t="s">
        <v>2762</v>
      </c>
      <c r="B21" s="2089"/>
      <c r="C21" s="980"/>
      <c r="D21" s="477" t="s">
        <v>125</v>
      </c>
      <c r="E21" s="1356" t="s">
        <v>2763</v>
      </c>
      <c r="F21" s="1555">
        <v>0</v>
      </c>
      <c r="G21" s="1556"/>
      <c r="H21" s="8"/>
    </row>
    <row r="22" spans="1:8" ht="12.75" customHeight="1" x14ac:dyDescent="0.2">
      <c r="A22" s="2090" t="s">
        <v>2764</v>
      </c>
      <c r="B22" s="2090"/>
      <c r="C22" s="980"/>
      <c r="D22" s="477" t="s">
        <v>127</v>
      </c>
      <c r="E22" s="1356" t="s">
        <v>2765</v>
      </c>
      <c r="F22" s="1555">
        <v>0</v>
      </c>
      <c r="G22" s="1556"/>
    </row>
    <row r="23" spans="1:8" ht="21.6" customHeight="1" x14ac:dyDescent="0.2">
      <c r="A23" s="1992" t="s">
        <v>2766</v>
      </c>
      <c r="B23" s="1992"/>
      <c r="C23" s="980"/>
      <c r="D23" s="477" t="s">
        <v>165</v>
      </c>
      <c r="E23" s="1356" t="s">
        <v>2767</v>
      </c>
      <c r="F23" s="1555">
        <v>0</v>
      </c>
      <c r="G23" s="1556"/>
    </row>
    <row r="24" spans="1:8" ht="12.75" customHeight="1" x14ac:dyDescent="0.2">
      <c r="A24" s="1992" t="s">
        <v>1318</v>
      </c>
      <c r="B24" s="1992"/>
      <c r="C24" s="980"/>
      <c r="D24" s="24"/>
      <c r="E24" s="24"/>
      <c r="F24" s="24"/>
      <c r="G24" s="24"/>
    </row>
    <row r="25" spans="1:8" ht="12.75" customHeight="1" x14ac:dyDescent="0.2">
      <c r="A25" s="2068" t="s">
        <v>2768</v>
      </c>
      <c r="B25" s="2068"/>
      <c r="C25" s="478"/>
      <c r="D25" s="266" t="s">
        <v>2769</v>
      </c>
      <c r="E25" s="1356" t="s">
        <v>2770</v>
      </c>
      <c r="F25" s="1555">
        <v>0</v>
      </c>
      <c r="G25" s="1556"/>
    </row>
    <row r="26" spans="1:8" ht="12.75" customHeight="1" x14ac:dyDescent="0.2">
      <c r="A26" s="2068" t="s">
        <v>2569</v>
      </c>
      <c r="B26" s="2068"/>
      <c r="C26" s="478"/>
      <c r="D26" s="266" t="s">
        <v>2771</v>
      </c>
      <c r="E26" s="1356" t="s">
        <v>2772</v>
      </c>
      <c r="F26" s="1536">
        <v>2.5</v>
      </c>
      <c r="G26" s="1356" t="s">
        <v>2773</v>
      </c>
    </row>
    <row r="27" spans="1:8" ht="12.75" customHeight="1" x14ac:dyDescent="0.2">
      <c r="A27" s="1992" t="s">
        <v>2774</v>
      </c>
      <c r="B27" s="1992"/>
      <c r="C27" s="980"/>
      <c r="D27" s="972"/>
      <c r="E27" s="1356" t="s">
        <v>2775</v>
      </c>
      <c r="F27" s="1555">
        <v>0</v>
      </c>
      <c r="G27" s="1556"/>
    </row>
    <row r="28" spans="1:8" ht="12.75" customHeight="1" x14ac:dyDescent="0.2">
      <c r="A28" s="1992" t="s">
        <v>2776</v>
      </c>
      <c r="B28" s="1992"/>
      <c r="C28" s="980"/>
      <c r="D28" s="563" t="s">
        <v>169</v>
      </c>
      <c r="E28" s="1356" t="s">
        <v>2777</v>
      </c>
      <c r="F28" s="1555">
        <v>0</v>
      </c>
      <c r="G28" s="1556"/>
    </row>
    <row r="29" spans="1:8" ht="12.75" customHeight="1" x14ac:dyDescent="0.2">
      <c r="A29" s="2090" t="s">
        <v>2778</v>
      </c>
      <c r="B29" s="2090"/>
      <c r="C29" s="980"/>
      <c r="D29" s="24"/>
      <c r="E29" s="24"/>
      <c r="F29" s="24"/>
      <c r="G29" s="24"/>
    </row>
    <row r="30" spans="1:8" ht="22.35" customHeight="1" x14ac:dyDescent="0.2">
      <c r="A30" s="2068" t="s">
        <v>2768</v>
      </c>
      <c r="B30" s="2068"/>
      <c r="C30" s="478"/>
      <c r="D30" s="266" t="s">
        <v>2779</v>
      </c>
      <c r="E30" s="1356" t="s">
        <v>2780</v>
      </c>
      <c r="F30" s="1555">
        <v>0</v>
      </c>
      <c r="G30" s="1556"/>
    </row>
    <row r="31" spans="1:8" ht="12.75" customHeight="1" x14ac:dyDescent="0.2">
      <c r="A31" s="2068" t="s">
        <v>2569</v>
      </c>
      <c r="B31" s="2068"/>
      <c r="C31" s="478"/>
      <c r="D31" s="266" t="s">
        <v>2781</v>
      </c>
      <c r="E31" s="1356" t="s">
        <v>2782</v>
      </c>
      <c r="F31" s="1536">
        <v>2.5</v>
      </c>
      <c r="G31" s="1356" t="s">
        <v>2783</v>
      </c>
    </row>
    <row r="32" spans="1:8" ht="12.75" customHeight="1" x14ac:dyDescent="0.2">
      <c r="A32" s="982" t="s">
        <v>2784</v>
      </c>
      <c r="B32" s="971"/>
      <c r="C32" s="478"/>
      <c r="D32" s="132"/>
      <c r="E32" s="24"/>
      <c r="F32" s="24"/>
      <c r="G32" s="24"/>
    </row>
    <row r="33" spans="1:8" ht="12.75" customHeight="1" x14ac:dyDescent="0.2">
      <c r="A33" s="54" t="s">
        <v>2785</v>
      </c>
      <c r="B33" s="971"/>
      <c r="C33" s="980"/>
      <c r="D33" s="24"/>
      <c r="E33" s="1356" t="s">
        <v>2786</v>
      </c>
      <c r="F33" s="1555">
        <v>0</v>
      </c>
      <c r="G33" s="1556"/>
    </row>
    <row r="34" spans="1:8" ht="12.75" customHeight="1" x14ac:dyDescent="0.2">
      <c r="A34" s="54" t="s">
        <v>2787</v>
      </c>
      <c r="B34" s="971"/>
      <c r="C34" s="980"/>
      <c r="D34" s="24"/>
      <c r="E34" s="1356" t="s">
        <v>2788</v>
      </c>
      <c r="F34" s="1555">
        <v>1</v>
      </c>
      <c r="G34" s="1356" t="s">
        <v>2789</v>
      </c>
    </row>
    <row r="35" spans="1:8" ht="12.75" customHeight="1" x14ac:dyDescent="0.2">
      <c r="A35" s="2090" t="s">
        <v>2790</v>
      </c>
      <c r="B35" s="2090"/>
      <c r="C35" s="980"/>
      <c r="D35" s="24"/>
      <c r="E35" s="1356" t="s">
        <v>2791</v>
      </c>
      <c r="F35" s="1536">
        <v>0</v>
      </c>
      <c r="G35" s="1556"/>
    </row>
    <row r="36" spans="1:8" ht="22.35" customHeight="1" x14ac:dyDescent="0.2">
      <c r="A36" s="2089" t="s">
        <v>2792</v>
      </c>
      <c r="B36" s="2089"/>
      <c r="C36" s="478"/>
      <c r="D36" s="477" t="s">
        <v>172</v>
      </c>
      <c r="E36" s="1356" t="s">
        <v>2793</v>
      </c>
      <c r="F36" s="1555">
        <v>1</v>
      </c>
      <c r="G36" s="1356" t="s">
        <v>2794</v>
      </c>
    </row>
    <row r="37" spans="1:8" ht="22.5" customHeight="1" x14ac:dyDescent="0.2">
      <c r="A37" s="2089" t="s">
        <v>2795</v>
      </c>
      <c r="B37" s="2089"/>
      <c r="C37" s="980"/>
      <c r="D37" s="337" t="s">
        <v>2796</v>
      </c>
      <c r="E37" s="1356" t="s">
        <v>2797</v>
      </c>
      <c r="F37" s="1528">
        <v>0</v>
      </c>
      <c r="G37" s="1557"/>
      <c r="H37" s="564"/>
    </row>
    <row r="38" spans="1:8" ht="22.5" customHeight="1" x14ac:dyDescent="0.2">
      <c r="A38" s="2089" t="s">
        <v>2798</v>
      </c>
      <c r="B38" s="2089"/>
      <c r="C38" s="980"/>
      <c r="D38" s="983"/>
      <c r="E38" s="1356" t="s">
        <v>2799</v>
      </c>
      <c r="F38" s="1555">
        <v>1</v>
      </c>
      <c r="G38" s="1356" t="s">
        <v>2800</v>
      </c>
    </row>
    <row r="39" spans="1:8" ht="12.75" customHeight="1" x14ac:dyDescent="0.2">
      <c r="A39" s="2089" t="s">
        <v>2801</v>
      </c>
      <c r="B39" s="2089"/>
      <c r="C39" s="980"/>
      <c r="D39" s="980"/>
      <c r="E39" s="1558"/>
      <c r="F39" s="1559"/>
      <c r="G39" s="1560"/>
    </row>
    <row r="40" spans="1:8" ht="12.75" customHeight="1" x14ac:dyDescent="0.2">
      <c r="A40" s="2092" t="s">
        <v>2802</v>
      </c>
      <c r="B40" s="2092"/>
      <c r="C40" s="980"/>
      <c r="D40" s="125"/>
      <c r="E40" s="1356" t="s">
        <v>2803</v>
      </c>
      <c r="F40" s="1555">
        <v>0.2</v>
      </c>
      <c r="G40" s="1356" t="s">
        <v>2804</v>
      </c>
    </row>
    <row r="41" spans="1:8" ht="12.75" customHeight="1" x14ac:dyDescent="0.2">
      <c r="A41" s="2093" t="s">
        <v>2805</v>
      </c>
      <c r="B41" s="2093"/>
      <c r="C41" s="478"/>
      <c r="D41" s="983"/>
      <c r="E41" s="1356" t="s">
        <v>2806</v>
      </c>
      <c r="F41" s="1555">
        <v>1</v>
      </c>
      <c r="G41" s="1356" t="s">
        <v>2807</v>
      </c>
    </row>
    <row r="42" spans="1:8" ht="12.75" customHeight="1" x14ac:dyDescent="0.2">
      <c r="A42" s="2089" t="s">
        <v>2808</v>
      </c>
      <c r="B42" s="2089"/>
      <c r="C42" s="478"/>
      <c r="D42" s="983"/>
      <c r="E42" s="1403"/>
      <c r="F42" s="1403"/>
      <c r="G42" s="1403"/>
    </row>
    <row r="43" spans="1:8" ht="14.25" customHeight="1" x14ac:dyDescent="0.2">
      <c r="A43" s="565" t="s">
        <v>2809</v>
      </c>
      <c r="B43" s="404"/>
      <c r="C43" s="980"/>
      <c r="D43" s="983"/>
      <c r="E43" s="1313">
        <v>14210</v>
      </c>
      <c r="F43" s="1528">
        <v>0</v>
      </c>
      <c r="G43" s="1403"/>
    </row>
    <row r="44" spans="1:8" ht="12" customHeight="1" x14ac:dyDescent="0.2">
      <c r="A44" s="565" t="s">
        <v>2810</v>
      </c>
      <c r="B44" s="404"/>
      <c r="C44" s="980"/>
      <c r="D44" s="983"/>
      <c r="E44" s="1313">
        <v>14211</v>
      </c>
      <c r="F44" s="1528">
        <v>0</v>
      </c>
      <c r="G44" s="1403"/>
    </row>
    <row r="45" spans="1:8" ht="12" customHeight="1" x14ac:dyDescent="0.2">
      <c r="A45" s="565" t="s">
        <v>2811</v>
      </c>
      <c r="B45" s="404"/>
      <c r="C45" s="980"/>
      <c r="D45" s="983"/>
      <c r="E45" s="1313">
        <v>14212</v>
      </c>
      <c r="F45" s="1528">
        <v>0</v>
      </c>
      <c r="G45" s="1403"/>
    </row>
    <row r="46" spans="1:8" ht="12" customHeight="1" x14ac:dyDescent="0.2">
      <c r="A46" s="565" t="s">
        <v>2812</v>
      </c>
      <c r="B46" s="404"/>
      <c r="C46" s="980"/>
      <c r="D46" s="983"/>
      <c r="E46" s="1313">
        <v>14213</v>
      </c>
      <c r="F46" s="1528">
        <v>0</v>
      </c>
      <c r="G46" s="1403"/>
    </row>
    <row r="47" spans="1:8" ht="12" customHeight="1" x14ac:dyDescent="0.2">
      <c r="A47" s="565" t="s">
        <v>2813</v>
      </c>
      <c r="B47" s="404"/>
      <c r="C47" s="980"/>
      <c r="D47" s="983"/>
      <c r="E47" s="1313">
        <v>14214</v>
      </c>
      <c r="F47" s="1528">
        <v>0</v>
      </c>
      <c r="G47" s="1403"/>
    </row>
    <row r="48" spans="1:8" ht="12" customHeight="1" x14ac:dyDescent="0.2">
      <c r="A48" s="479"/>
      <c r="B48" s="479"/>
      <c r="C48" s="980"/>
      <c r="D48" s="983"/>
      <c r="E48" s="1356" t="s">
        <v>2814</v>
      </c>
      <c r="F48" s="1555">
        <v>0.2</v>
      </c>
      <c r="G48" s="1356" t="s">
        <v>2815</v>
      </c>
    </row>
    <row r="49" spans="1:8" ht="12.75" customHeight="1" x14ac:dyDescent="0.2">
      <c r="C49" s="479"/>
      <c r="D49" s="983"/>
      <c r="E49" s="1356" t="s">
        <v>2816</v>
      </c>
      <c r="F49" s="1555">
        <v>1</v>
      </c>
      <c r="G49" s="1356" t="s">
        <v>2817</v>
      </c>
    </row>
    <row r="50" spans="1:8" ht="12.75" customHeight="1" x14ac:dyDescent="0.2">
      <c r="A50" s="219" t="s">
        <v>2818</v>
      </c>
      <c r="B50" s="219"/>
      <c r="D50" s="209"/>
      <c r="E50" s="1356" t="s">
        <v>2819</v>
      </c>
      <c r="F50" s="1561"/>
      <c r="G50" s="1356" t="s">
        <v>2820</v>
      </c>
      <c r="H50" s="8" t="s">
        <v>176</v>
      </c>
    </row>
    <row r="51" spans="1:8" ht="12.75" customHeight="1" x14ac:dyDescent="0.2">
      <c r="A51" s="219" t="s">
        <v>2821</v>
      </c>
      <c r="B51" s="219"/>
      <c r="D51" s="209"/>
    </row>
    <row r="52" spans="1:8" ht="12.75" customHeight="1" x14ac:dyDescent="0.2">
      <c r="A52" s="2094" t="s">
        <v>2822</v>
      </c>
      <c r="B52" s="2094"/>
      <c r="E52" s="1356" t="s">
        <v>2823</v>
      </c>
    </row>
    <row r="53" spans="1:8" ht="22.35" customHeight="1" x14ac:dyDescent="0.2">
      <c r="A53" s="480" t="s">
        <v>2824</v>
      </c>
      <c r="B53" s="246"/>
    </row>
    <row r="54" spans="1:8" x14ac:dyDescent="0.2">
      <c r="A54" s="481" t="s">
        <v>2825</v>
      </c>
      <c r="B54" s="219"/>
      <c r="E54" s="1356" t="s">
        <v>2826</v>
      </c>
    </row>
    <row r="55" spans="1:8" ht="12.75" customHeight="1" x14ac:dyDescent="0.2">
      <c r="A55" s="481" t="s">
        <v>2827</v>
      </c>
      <c r="B55" s="219"/>
      <c r="E55" s="1356" t="s">
        <v>2828</v>
      </c>
    </row>
    <row r="56" spans="1:8" ht="12.75" customHeight="1" x14ac:dyDescent="0.2">
      <c r="A56" s="482" t="s">
        <v>2829</v>
      </c>
      <c r="B56" s="219"/>
      <c r="E56" s="1356" t="s">
        <v>2830</v>
      </c>
    </row>
    <row r="57" spans="1:8" ht="12.75" customHeight="1" x14ac:dyDescent="0.2">
      <c r="A57" s="482" t="s">
        <v>2831</v>
      </c>
      <c r="B57" s="219"/>
      <c r="E57" s="1356" t="s">
        <v>2832</v>
      </c>
    </row>
    <row r="58" spans="1:8" ht="12.75" customHeight="1" x14ac:dyDescent="0.2">
      <c r="A58" s="566" t="s">
        <v>2833</v>
      </c>
      <c r="B58" s="219"/>
      <c r="C58" s="31"/>
      <c r="D58" s="31"/>
      <c r="E58" s="1313">
        <v>14215</v>
      </c>
      <c r="F58" s="31"/>
    </row>
    <row r="59" spans="1:8" ht="12.75" customHeight="1" x14ac:dyDescent="0.2">
      <c r="A59" s="219" t="s">
        <v>2834</v>
      </c>
      <c r="B59" s="219"/>
      <c r="C59" s="31"/>
      <c r="D59" s="31"/>
      <c r="E59" s="1311" t="s">
        <v>2835</v>
      </c>
      <c r="F59" s="31" t="s">
        <v>224</v>
      </c>
    </row>
    <row r="60" spans="1:8" ht="12.75" customHeight="1" x14ac:dyDescent="0.2">
      <c r="A60" s="483"/>
      <c r="F60" s="16"/>
    </row>
    <row r="61" spans="1:8" ht="12.75" customHeight="1" x14ac:dyDescent="0.2">
      <c r="A61" s="484" t="s">
        <v>2836</v>
      </c>
      <c r="B61" s="981"/>
    </row>
    <row r="62" spans="1:8" ht="12.6" customHeight="1" x14ac:dyDescent="0.2">
      <c r="A62" s="484" t="s">
        <v>2837</v>
      </c>
      <c r="B62" s="1005"/>
      <c r="C62" s="485"/>
      <c r="D62" s="486"/>
      <c r="E62" s="486"/>
      <c r="F62" s="486"/>
      <c r="G62" s="486"/>
    </row>
    <row r="63" spans="1:8" ht="12.75" customHeight="1" x14ac:dyDescent="0.2">
      <c r="A63" s="484" t="s">
        <v>2838</v>
      </c>
      <c r="B63" s="981"/>
      <c r="C63" s="1005"/>
      <c r="D63" s="1005"/>
      <c r="E63" s="1005"/>
      <c r="F63" s="1005"/>
      <c r="G63" s="1005"/>
    </row>
    <row r="64" spans="1:8" ht="22.5" customHeight="1" x14ac:dyDescent="0.2">
      <c r="A64" s="2095" t="s">
        <v>2839</v>
      </c>
      <c r="B64" s="2095"/>
      <c r="C64" s="2095"/>
      <c r="D64" s="2095"/>
      <c r="E64" s="2095"/>
      <c r="F64" s="1005"/>
      <c r="G64" s="1005"/>
    </row>
    <row r="65" spans="1:11" ht="12.75" x14ac:dyDescent="0.2">
      <c r="A65" s="484" t="s">
        <v>2840</v>
      </c>
      <c r="B65" s="1005"/>
      <c r="C65" s="1005"/>
      <c r="D65" s="1005"/>
      <c r="E65" s="1005"/>
      <c r="F65" s="1005"/>
      <c r="G65" s="1005"/>
    </row>
    <row r="66" spans="1:11" ht="12.75" customHeight="1" x14ac:dyDescent="0.2">
      <c r="A66" s="484" t="s">
        <v>2841</v>
      </c>
      <c r="B66" s="1005"/>
      <c r="C66" s="1005"/>
      <c r="D66" s="1005"/>
      <c r="E66" s="1005"/>
      <c r="F66" s="1005"/>
      <c r="G66" s="1005"/>
    </row>
    <row r="67" spans="1:11" s="7" customFormat="1" ht="12.75" x14ac:dyDescent="0.2">
      <c r="A67" s="25"/>
      <c r="B67" s="25"/>
      <c r="C67" s="486"/>
      <c r="D67" s="486"/>
      <c r="E67" s="486"/>
      <c r="F67" s="486"/>
      <c r="G67" s="486"/>
    </row>
    <row r="68" spans="1:11" ht="12.75" customHeight="1" x14ac:dyDescent="0.2">
      <c r="A68" s="487" t="s">
        <v>796</v>
      </c>
      <c r="B68" s="488"/>
      <c r="C68" s="25"/>
    </row>
    <row r="69" spans="1:11" ht="12.75" customHeight="1" x14ac:dyDescent="0.2">
      <c r="A69" s="25"/>
      <c r="B69" s="25"/>
      <c r="C69" s="488"/>
    </row>
    <row r="70" spans="1:11" ht="38.25" customHeight="1" x14ac:dyDescent="0.2">
      <c r="A70" s="25"/>
      <c r="B70" s="25"/>
      <c r="C70" s="1358" t="s">
        <v>2842</v>
      </c>
      <c r="D70" s="1358" t="s">
        <v>2843</v>
      </c>
      <c r="E70" s="1358" t="s">
        <v>2844</v>
      </c>
      <c r="F70" s="1358" t="s">
        <v>1335</v>
      </c>
      <c r="G70" s="1439" t="s">
        <v>297</v>
      </c>
    </row>
    <row r="71" spans="1:11" ht="22.35" customHeight="1" x14ac:dyDescent="0.2">
      <c r="A71" s="26" t="s">
        <v>2845</v>
      </c>
      <c r="B71" s="83" t="s">
        <v>2846</v>
      </c>
      <c r="C71" s="1356" t="s">
        <v>2847</v>
      </c>
      <c r="D71" s="1441">
        <v>5641</v>
      </c>
      <c r="E71" s="1356" t="s">
        <v>2848</v>
      </c>
      <c r="F71" s="1356" t="s">
        <v>2849</v>
      </c>
      <c r="G71" s="1356" t="s">
        <v>2850</v>
      </c>
      <c r="H71" s="26" t="s">
        <v>125</v>
      </c>
      <c r="K71" s="24"/>
    </row>
    <row r="72" spans="1:11" ht="12.75" customHeight="1" x14ac:dyDescent="0.2">
      <c r="A72" s="2096" t="s">
        <v>2851</v>
      </c>
      <c r="B72" s="2097"/>
      <c r="C72" s="1556"/>
      <c r="D72" s="1556"/>
      <c r="E72" s="1356" t="s">
        <v>2852</v>
      </c>
      <c r="F72" s="1356" t="s">
        <v>2853</v>
      </c>
      <c r="G72" s="1356" t="s">
        <v>2854</v>
      </c>
      <c r="H72" s="8" t="s">
        <v>127</v>
      </c>
      <c r="K72" s="24"/>
    </row>
    <row r="73" spans="1:11" ht="23.85" customHeight="1" x14ac:dyDescent="0.2">
      <c r="A73" s="26" t="s">
        <v>1309</v>
      </c>
      <c r="B73" s="25"/>
      <c r="C73" s="1556"/>
      <c r="D73" s="1556"/>
      <c r="E73" s="1356" t="s">
        <v>2855</v>
      </c>
      <c r="F73" s="1356" t="s">
        <v>2856</v>
      </c>
      <c r="G73" s="1356" t="s">
        <v>2857</v>
      </c>
      <c r="H73" s="8" t="s">
        <v>165</v>
      </c>
      <c r="K73" s="24"/>
    </row>
    <row r="74" spans="1:11" ht="12.75" customHeight="1" x14ac:dyDescent="0.2">
      <c r="A74" s="26" t="s">
        <v>1318</v>
      </c>
      <c r="B74" s="25"/>
      <c r="C74" s="1556"/>
      <c r="D74" s="1556"/>
      <c r="E74" s="1356" t="s">
        <v>2858</v>
      </c>
      <c r="F74" s="1356" t="s">
        <v>2859</v>
      </c>
      <c r="G74" s="1356" t="s">
        <v>2860</v>
      </c>
      <c r="H74" s="8" t="s">
        <v>224</v>
      </c>
      <c r="K74" s="24"/>
    </row>
    <row r="75" spans="1:11" ht="12.75" customHeight="1" x14ac:dyDescent="0.2">
      <c r="A75" s="26" t="s">
        <v>734</v>
      </c>
      <c r="B75" s="25"/>
      <c r="C75" s="1556"/>
      <c r="D75" s="1556"/>
      <c r="E75" s="1556"/>
      <c r="F75" s="1356" t="s">
        <v>2861</v>
      </c>
      <c r="G75" s="1402" t="s">
        <v>227</v>
      </c>
      <c r="K75" s="24"/>
    </row>
    <row r="76" spans="1:11" ht="12.75" customHeight="1" x14ac:dyDescent="0.2">
      <c r="A76" s="26" t="s">
        <v>2862</v>
      </c>
      <c r="B76" s="26"/>
      <c r="C76" s="26"/>
      <c r="F76" s="1356" t="s">
        <v>2863</v>
      </c>
      <c r="K76" s="24"/>
    </row>
    <row r="77" spans="1:11" ht="12.75" customHeight="1" x14ac:dyDescent="0.2">
      <c r="A77" s="25"/>
      <c r="B77" s="25"/>
      <c r="C77" s="26"/>
      <c r="F77" s="148"/>
      <c r="K77" s="24"/>
    </row>
    <row r="78" spans="1:11" ht="12.75" customHeight="1" x14ac:dyDescent="0.2">
      <c r="A78" s="25" t="s">
        <v>2864</v>
      </c>
      <c r="B78" s="25"/>
      <c r="C78" s="25"/>
    </row>
    <row r="79" spans="1:11" ht="12.75" customHeight="1" x14ac:dyDescent="0.2">
      <c r="A79" s="219" t="s">
        <v>2865</v>
      </c>
      <c r="B79" s="219"/>
      <c r="C79" s="219"/>
      <c r="D79" s="31"/>
    </row>
    <row r="80" spans="1:11" ht="12.75" customHeight="1" x14ac:dyDescent="0.2">
      <c r="A80" s="219" t="s">
        <v>2866</v>
      </c>
      <c r="B80" s="219"/>
      <c r="C80" s="219"/>
      <c r="D80" s="31"/>
    </row>
    <row r="81" spans="1:8" ht="12.75" customHeight="1" x14ac:dyDescent="0.2">
      <c r="A81" s="88" t="s">
        <v>2867</v>
      </c>
      <c r="B81" s="91"/>
      <c r="C81" s="219"/>
      <c r="D81" s="31"/>
    </row>
    <row r="82" spans="1:8" ht="30" customHeight="1" x14ac:dyDescent="0.2">
      <c r="C82" s="489"/>
      <c r="D82" s="933"/>
      <c r="E82" s="933"/>
      <c r="F82" s="933"/>
      <c r="G82" s="933"/>
      <c r="H82" s="933"/>
    </row>
    <row r="83" spans="1:8" ht="12.75" customHeight="1" x14ac:dyDescent="0.2">
      <c r="A83" s="195"/>
      <c r="B83" s="195"/>
    </row>
    <row r="84" spans="1:8" ht="33.75" customHeight="1" x14ac:dyDescent="0.2">
      <c r="A84" s="31"/>
      <c r="B84" s="31"/>
      <c r="C84" s="891"/>
      <c r="D84" s="303"/>
      <c r="E84" s="1357" t="s">
        <v>2868</v>
      </c>
      <c r="F84" s="1357" t="s">
        <v>2869</v>
      </c>
      <c r="G84" s="1357" t="s">
        <v>380</v>
      </c>
    </row>
    <row r="85" spans="1:8" x14ac:dyDescent="0.2">
      <c r="A85" s="219" t="s">
        <v>2870</v>
      </c>
      <c r="B85" s="219"/>
      <c r="C85" s="31"/>
      <c r="D85" s="31"/>
      <c r="E85" s="1526" t="s">
        <v>299</v>
      </c>
      <c r="F85" s="1526" t="s">
        <v>300</v>
      </c>
      <c r="G85" s="1526" t="s">
        <v>2871</v>
      </c>
    </row>
    <row r="86" spans="1:8" x14ac:dyDescent="0.2">
      <c r="A86" s="219" t="s">
        <v>2872</v>
      </c>
      <c r="B86" s="219"/>
      <c r="C86" s="219"/>
      <c r="D86" s="31"/>
      <c r="E86" s="1311" t="s">
        <v>2873</v>
      </c>
      <c r="F86" s="1528">
        <v>0.08</v>
      </c>
      <c r="G86" s="1311" t="s">
        <v>2874</v>
      </c>
    </row>
    <row r="87" spans="1:8" ht="12.75" customHeight="1" x14ac:dyDescent="0.2">
      <c r="A87" s="219" t="s">
        <v>2875</v>
      </c>
      <c r="B87" s="219"/>
      <c r="C87" s="219"/>
      <c r="D87" s="31"/>
      <c r="E87" s="1311" t="s">
        <v>2876</v>
      </c>
      <c r="F87" s="1528">
        <v>0.5</v>
      </c>
      <c r="G87" s="1311" t="s">
        <v>2877</v>
      </c>
    </row>
    <row r="88" spans="1:8" ht="12.75" customHeight="1" x14ac:dyDescent="0.2">
      <c r="A88" s="219" t="s">
        <v>2878</v>
      </c>
      <c r="B88" s="219"/>
      <c r="C88" s="219"/>
      <c r="D88" s="31"/>
      <c r="E88" s="1311" t="s">
        <v>2879</v>
      </c>
      <c r="F88" s="1528">
        <v>0.75</v>
      </c>
      <c r="G88" s="1311" t="s">
        <v>2880</v>
      </c>
    </row>
    <row r="89" spans="1:8" ht="12.75" customHeight="1" x14ac:dyDescent="0.2">
      <c r="A89" s="219" t="s">
        <v>2881</v>
      </c>
      <c r="B89" s="219"/>
      <c r="C89" s="219"/>
      <c r="D89" s="31"/>
      <c r="E89" s="1311" t="s">
        <v>2882</v>
      </c>
      <c r="F89" s="1528">
        <v>1</v>
      </c>
      <c r="G89" s="1311" t="s">
        <v>2883</v>
      </c>
    </row>
    <row r="90" spans="1:8" ht="12.75" customHeight="1" x14ac:dyDescent="0.2">
      <c r="A90" s="1880" t="s">
        <v>2884</v>
      </c>
      <c r="B90" s="2091"/>
      <c r="C90" s="219"/>
      <c r="D90" s="31"/>
      <c r="E90" s="31"/>
      <c r="F90" s="31"/>
      <c r="G90" s="1311" t="s">
        <v>2885</v>
      </c>
      <c r="H90" s="8" t="s">
        <v>230</v>
      </c>
    </row>
    <row r="91" spans="1:8" ht="24.75" customHeight="1" x14ac:dyDescent="0.2">
      <c r="C91" s="933"/>
    </row>
    <row r="92" spans="1:8" ht="12.75" customHeight="1" x14ac:dyDescent="0.2">
      <c r="A92" s="88" t="s">
        <v>2886</v>
      </c>
      <c r="B92" s="31"/>
      <c r="C92" s="31"/>
      <c r="D92" s="31"/>
      <c r="E92" s="31"/>
      <c r="F92" s="83" t="str">
        <f>CONCATENATE($H$50," + ",$H$90,)</f>
        <v>F + I</v>
      </c>
      <c r="G92" s="1313">
        <v>14216</v>
      </c>
      <c r="H92" s="31" t="s">
        <v>233</v>
      </c>
    </row>
  </sheetData>
  <mergeCells count="37">
    <mergeCell ref="A90:B90"/>
    <mergeCell ref="A40:B40"/>
    <mergeCell ref="A41:B41"/>
    <mergeCell ref="A42:B42"/>
    <mergeCell ref="A52:B52"/>
    <mergeCell ref="A64:E64"/>
    <mergeCell ref="A72:B72"/>
    <mergeCell ref="A39:B39"/>
    <mergeCell ref="A25:B25"/>
    <mergeCell ref="A26:B26"/>
    <mergeCell ref="A27:B27"/>
    <mergeCell ref="A28:B28"/>
    <mergeCell ref="A29:B29"/>
    <mergeCell ref="A30:B30"/>
    <mergeCell ref="A31:B31"/>
    <mergeCell ref="A35:B35"/>
    <mergeCell ref="A36:B36"/>
    <mergeCell ref="A37:B37"/>
    <mergeCell ref="A38:B38"/>
    <mergeCell ref="C19:D19"/>
    <mergeCell ref="A20:B20"/>
    <mergeCell ref="A21:B21"/>
    <mergeCell ref="A22:B22"/>
    <mergeCell ref="A23:B23"/>
    <mergeCell ref="A24:B24"/>
    <mergeCell ref="A13:B13"/>
    <mergeCell ref="A14:B14"/>
    <mergeCell ref="A16:B16"/>
    <mergeCell ref="A17:B17"/>
    <mergeCell ref="A18:B18"/>
    <mergeCell ref="A19:B19"/>
    <mergeCell ref="A2:C2"/>
    <mergeCell ref="A12:B12"/>
    <mergeCell ref="A8:B8"/>
    <mergeCell ref="A9:B9"/>
    <mergeCell ref="A10:B10"/>
    <mergeCell ref="A11:B11"/>
  </mergeCells>
  <hyperlinks>
    <hyperlink ref="A2:C2" location="'Liste tableaux'!A1" display="Retour à la liste des tableaux" xr:uid="{1D2A5BDF-3C70-4CEB-B836-D6DA78F401B3}"/>
  </hyperlinks>
  <pageMargins left="0.7" right="0.7" top="0.75" bottom="0.75" header="0.3" footer="0.3"/>
  <headerFooter>
    <oddHeader>&amp;R&amp;"Calibri"&amp;10&amp;K000000 Protected B - Internal / Protégé B - Interne&amp;1#_x000D_</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C12A8-8719-4EDA-9CE1-7170F5EAE2DF}">
  <sheetPr codeName="Feuil50">
    <tabColor rgb="FFFFFF00"/>
  </sheetPr>
  <dimension ref="A1:AD1020"/>
  <sheetViews>
    <sheetView showGridLines="0" workbookViewId="0">
      <selection activeCell="E153" sqref="E153:F155"/>
    </sheetView>
  </sheetViews>
  <sheetFormatPr defaultColWidth="9.140625" defaultRowHeight="12.75" x14ac:dyDescent="0.2"/>
  <cols>
    <col min="1" max="1" width="2.5703125" style="82" customWidth="1"/>
    <col min="2" max="2" width="41.5703125" style="82" customWidth="1"/>
    <col min="3" max="3" width="33.5703125" style="82" customWidth="1"/>
    <col min="4" max="4" width="11.42578125" style="82" customWidth="1"/>
    <col min="5" max="5" width="12.42578125" style="82" customWidth="1"/>
    <col min="6" max="7" width="14.42578125" style="82" customWidth="1"/>
    <col min="8" max="8" width="12.42578125" style="82" customWidth="1"/>
    <col min="9" max="9" width="1.5703125" style="82" customWidth="1"/>
    <col min="10" max="10" width="10.5703125" style="82" customWidth="1"/>
    <col min="11" max="11" width="1.5703125" style="82" customWidth="1"/>
    <col min="12" max="12" width="10.85546875" style="82" customWidth="1"/>
    <col min="13" max="13" width="11.140625" style="82" customWidth="1"/>
    <col min="14" max="14" width="13.5703125" style="82" customWidth="1"/>
    <col min="15" max="259" width="9.140625" style="82"/>
    <col min="260" max="260" width="2.5703125" style="82" customWidth="1"/>
    <col min="261" max="261" width="30.42578125" style="82" customWidth="1"/>
    <col min="262" max="263" width="11.42578125" style="82" customWidth="1"/>
    <col min="264" max="265" width="12.42578125" style="82" customWidth="1"/>
    <col min="266" max="266" width="14.42578125" style="82" customWidth="1"/>
    <col min="267" max="267" width="12.42578125" style="82" customWidth="1"/>
    <col min="268" max="268" width="12.5703125" style="82" customWidth="1"/>
    <col min="269" max="269" width="13.42578125" style="82" customWidth="1"/>
    <col min="270" max="270" width="13.5703125" style="82" customWidth="1"/>
    <col min="271" max="515" width="9.140625" style="82"/>
    <col min="516" max="516" width="2.5703125" style="82" customWidth="1"/>
    <col min="517" max="517" width="30.42578125" style="82" customWidth="1"/>
    <col min="518" max="519" width="11.42578125" style="82" customWidth="1"/>
    <col min="520" max="521" width="12.42578125" style="82" customWidth="1"/>
    <col min="522" max="522" width="14.42578125" style="82" customWidth="1"/>
    <col min="523" max="523" width="12.42578125" style="82" customWidth="1"/>
    <col min="524" max="524" width="12.5703125" style="82" customWidth="1"/>
    <col min="525" max="525" width="13.42578125" style="82" customWidth="1"/>
    <col min="526" max="526" width="13.5703125" style="82" customWidth="1"/>
    <col min="527" max="771" width="9.140625" style="82"/>
    <col min="772" max="772" width="2.5703125" style="82" customWidth="1"/>
    <col min="773" max="773" width="30.42578125" style="82" customWidth="1"/>
    <col min="774" max="775" width="11.42578125" style="82" customWidth="1"/>
    <col min="776" max="777" width="12.42578125" style="82" customWidth="1"/>
    <col min="778" max="778" width="14.42578125" style="82" customWidth="1"/>
    <col min="779" max="779" width="12.42578125" style="82" customWidth="1"/>
    <col min="780" max="780" width="12.5703125" style="82" customWidth="1"/>
    <col min="781" max="781" width="13.42578125" style="82" customWidth="1"/>
    <col min="782" max="782" width="13.5703125" style="82" customWidth="1"/>
    <col min="783" max="1027" width="9.140625" style="82"/>
    <col min="1028" max="1028" width="2.5703125" style="82" customWidth="1"/>
    <col min="1029" max="1029" width="30.42578125" style="82" customWidth="1"/>
    <col min="1030" max="1031" width="11.42578125" style="82" customWidth="1"/>
    <col min="1032" max="1033" width="12.42578125" style="82" customWidth="1"/>
    <col min="1034" max="1034" width="14.42578125" style="82" customWidth="1"/>
    <col min="1035" max="1035" width="12.42578125" style="82" customWidth="1"/>
    <col min="1036" max="1036" width="12.5703125" style="82" customWidth="1"/>
    <col min="1037" max="1037" width="13.42578125" style="82" customWidth="1"/>
    <col min="1038" max="1038" width="13.5703125" style="82" customWidth="1"/>
    <col min="1039" max="1283" width="9.140625" style="82"/>
    <col min="1284" max="1284" width="2.5703125" style="82" customWidth="1"/>
    <col min="1285" max="1285" width="30.42578125" style="82" customWidth="1"/>
    <col min="1286" max="1287" width="11.42578125" style="82" customWidth="1"/>
    <col min="1288" max="1289" width="12.42578125" style="82" customWidth="1"/>
    <col min="1290" max="1290" width="14.42578125" style="82" customWidth="1"/>
    <col min="1291" max="1291" width="12.42578125" style="82" customWidth="1"/>
    <col min="1292" max="1292" width="12.5703125" style="82" customWidth="1"/>
    <col min="1293" max="1293" width="13.42578125" style="82" customWidth="1"/>
    <col min="1294" max="1294" width="13.5703125" style="82" customWidth="1"/>
    <col min="1295" max="1539" width="9.140625" style="82"/>
    <col min="1540" max="1540" width="2.5703125" style="82" customWidth="1"/>
    <col min="1541" max="1541" width="30.42578125" style="82" customWidth="1"/>
    <col min="1542" max="1543" width="11.42578125" style="82" customWidth="1"/>
    <col min="1544" max="1545" width="12.42578125" style="82" customWidth="1"/>
    <col min="1546" max="1546" width="14.42578125" style="82" customWidth="1"/>
    <col min="1547" max="1547" width="12.42578125" style="82" customWidth="1"/>
    <col min="1548" max="1548" width="12.5703125" style="82" customWidth="1"/>
    <col min="1549" max="1549" width="13.42578125" style="82" customWidth="1"/>
    <col min="1550" max="1550" width="13.5703125" style="82" customWidth="1"/>
    <col min="1551" max="1795" width="9.140625" style="82"/>
    <col min="1796" max="1796" width="2.5703125" style="82" customWidth="1"/>
    <col min="1797" max="1797" width="30.42578125" style="82" customWidth="1"/>
    <col min="1798" max="1799" width="11.42578125" style="82" customWidth="1"/>
    <col min="1800" max="1801" width="12.42578125" style="82" customWidth="1"/>
    <col min="1802" max="1802" width="14.42578125" style="82" customWidth="1"/>
    <col min="1803" max="1803" width="12.42578125" style="82" customWidth="1"/>
    <col min="1804" max="1804" width="12.5703125" style="82" customWidth="1"/>
    <col min="1805" max="1805" width="13.42578125" style="82" customWidth="1"/>
    <col min="1806" max="1806" width="13.5703125" style="82" customWidth="1"/>
    <col min="1807" max="2051" width="9.140625" style="82"/>
    <col min="2052" max="2052" width="2.5703125" style="82" customWidth="1"/>
    <col min="2053" max="2053" width="30.42578125" style="82" customWidth="1"/>
    <col min="2054" max="2055" width="11.42578125" style="82" customWidth="1"/>
    <col min="2056" max="2057" width="12.42578125" style="82" customWidth="1"/>
    <col min="2058" max="2058" width="14.42578125" style="82" customWidth="1"/>
    <col min="2059" max="2059" width="12.42578125" style="82" customWidth="1"/>
    <col min="2060" max="2060" width="12.5703125" style="82" customWidth="1"/>
    <col min="2061" max="2061" width="13.42578125" style="82" customWidth="1"/>
    <col min="2062" max="2062" width="13.5703125" style="82" customWidth="1"/>
    <col min="2063" max="2307" width="9.140625" style="82"/>
    <col min="2308" max="2308" width="2.5703125" style="82" customWidth="1"/>
    <col min="2309" max="2309" width="30.42578125" style="82" customWidth="1"/>
    <col min="2310" max="2311" width="11.42578125" style="82" customWidth="1"/>
    <col min="2312" max="2313" width="12.42578125" style="82" customWidth="1"/>
    <col min="2314" max="2314" width="14.42578125" style="82" customWidth="1"/>
    <col min="2315" max="2315" width="12.42578125" style="82" customWidth="1"/>
    <col min="2316" max="2316" width="12.5703125" style="82" customWidth="1"/>
    <col min="2317" max="2317" width="13.42578125" style="82" customWidth="1"/>
    <col min="2318" max="2318" width="13.5703125" style="82" customWidth="1"/>
    <col min="2319" max="2563" width="9.140625" style="82"/>
    <col min="2564" max="2564" width="2.5703125" style="82" customWidth="1"/>
    <col min="2565" max="2565" width="30.42578125" style="82" customWidth="1"/>
    <col min="2566" max="2567" width="11.42578125" style="82" customWidth="1"/>
    <col min="2568" max="2569" width="12.42578125" style="82" customWidth="1"/>
    <col min="2570" max="2570" width="14.42578125" style="82" customWidth="1"/>
    <col min="2571" max="2571" width="12.42578125" style="82" customWidth="1"/>
    <col min="2572" max="2572" width="12.5703125" style="82" customWidth="1"/>
    <col min="2573" max="2573" width="13.42578125" style="82" customWidth="1"/>
    <col min="2574" max="2574" width="13.5703125" style="82" customWidth="1"/>
    <col min="2575" max="2819" width="9.140625" style="82"/>
    <col min="2820" max="2820" width="2.5703125" style="82" customWidth="1"/>
    <col min="2821" max="2821" width="30.42578125" style="82" customWidth="1"/>
    <col min="2822" max="2823" width="11.42578125" style="82" customWidth="1"/>
    <col min="2824" max="2825" width="12.42578125" style="82" customWidth="1"/>
    <col min="2826" max="2826" width="14.42578125" style="82" customWidth="1"/>
    <col min="2827" max="2827" width="12.42578125" style="82" customWidth="1"/>
    <col min="2828" max="2828" width="12.5703125" style="82" customWidth="1"/>
    <col min="2829" max="2829" width="13.42578125" style="82" customWidth="1"/>
    <col min="2830" max="2830" width="13.5703125" style="82" customWidth="1"/>
    <col min="2831" max="3075" width="9.140625" style="82"/>
    <col min="3076" max="3076" width="2.5703125" style="82" customWidth="1"/>
    <col min="3077" max="3077" width="30.42578125" style="82" customWidth="1"/>
    <col min="3078" max="3079" width="11.42578125" style="82" customWidth="1"/>
    <col min="3080" max="3081" width="12.42578125" style="82" customWidth="1"/>
    <col min="3082" max="3082" width="14.42578125" style="82" customWidth="1"/>
    <col min="3083" max="3083" width="12.42578125" style="82" customWidth="1"/>
    <col min="3084" max="3084" width="12.5703125" style="82" customWidth="1"/>
    <col min="3085" max="3085" width="13.42578125" style="82" customWidth="1"/>
    <col min="3086" max="3086" width="13.5703125" style="82" customWidth="1"/>
    <col min="3087" max="3331" width="9.140625" style="82"/>
    <col min="3332" max="3332" width="2.5703125" style="82" customWidth="1"/>
    <col min="3333" max="3333" width="30.42578125" style="82" customWidth="1"/>
    <col min="3334" max="3335" width="11.42578125" style="82" customWidth="1"/>
    <col min="3336" max="3337" width="12.42578125" style="82" customWidth="1"/>
    <col min="3338" max="3338" width="14.42578125" style="82" customWidth="1"/>
    <col min="3339" max="3339" width="12.42578125" style="82" customWidth="1"/>
    <col min="3340" max="3340" width="12.5703125" style="82" customWidth="1"/>
    <col min="3341" max="3341" width="13.42578125" style="82" customWidth="1"/>
    <col min="3342" max="3342" width="13.5703125" style="82" customWidth="1"/>
    <col min="3343" max="3587" width="9.140625" style="82"/>
    <col min="3588" max="3588" width="2.5703125" style="82" customWidth="1"/>
    <col min="3589" max="3589" width="30.42578125" style="82" customWidth="1"/>
    <col min="3590" max="3591" width="11.42578125" style="82" customWidth="1"/>
    <col min="3592" max="3593" width="12.42578125" style="82" customWidth="1"/>
    <col min="3594" max="3594" width="14.42578125" style="82" customWidth="1"/>
    <col min="3595" max="3595" width="12.42578125" style="82" customWidth="1"/>
    <col min="3596" max="3596" width="12.5703125" style="82" customWidth="1"/>
    <col min="3597" max="3597" width="13.42578125" style="82" customWidth="1"/>
    <col min="3598" max="3598" width="13.5703125" style="82" customWidth="1"/>
    <col min="3599" max="3843" width="9.140625" style="82"/>
    <col min="3844" max="3844" width="2.5703125" style="82" customWidth="1"/>
    <col min="3845" max="3845" width="30.42578125" style="82" customWidth="1"/>
    <col min="3846" max="3847" width="11.42578125" style="82" customWidth="1"/>
    <col min="3848" max="3849" width="12.42578125" style="82" customWidth="1"/>
    <col min="3850" max="3850" width="14.42578125" style="82" customWidth="1"/>
    <col min="3851" max="3851" width="12.42578125" style="82" customWidth="1"/>
    <col min="3852" max="3852" width="12.5703125" style="82" customWidth="1"/>
    <col min="3853" max="3853" width="13.42578125" style="82" customWidth="1"/>
    <col min="3854" max="3854" width="13.5703125" style="82" customWidth="1"/>
    <col min="3855" max="4099" width="9.140625" style="82"/>
    <col min="4100" max="4100" width="2.5703125" style="82" customWidth="1"/>
    <col min="4101" max="4101" width="30.42578125" style="82" customWidth="1"/>
    <col min="4102" max="4103" width="11.42578125" style="82" customWidth="1"/>
    <col min="4104" max="4105" width="12.42578125" style="82" customWidth="1"/>
    <col min="4106" max="4106" width="14.42578125" style="82" customWidth="1"/>
    <col min="4107" max="4107" width="12.42578125" style="82" customWidth="1"/>
    <col min="4108" max="4108" width="12.5703125" style="82" customWidth="1"/>
    <col min="4109" max="4109" width="13.42578125" style="82" customWidth="1"/>
    <col min="4110" max="4110" width="13.5703125" style="82" customWidth="1"/>
    <col min="4111" max="4355" width="9.140625" style="82"/>
    <col min="4356" max="4356" width="2.5703125" style="82" customWidth="1"/>
    <col min="4357" max="4357" width="30.42578125" style="82" customWidth="1"/>
    <col min="4358" max="4359" width="11.42578125" style="82" customWidth="1"/>
    <col min="4360" max="4361" width="12.42578125" style="82" customWidth="1"/>
    <col min="4362" max="4362" width="14.42578125" style="82" customWidth="1"/>
    <col min="4363" max="4363" width="12.42578125" style="82" customWidth="1"/>
    <col min="4364" max="4364" width="12.5703125" style="82" customWidth="1"/>
    <col min="4365" max="4365" width="13.42578125" style="82" customWidth="1"/>
    <col min="4366" max="4366" width="13.5703125" style="82" customWidth="1"/>
    <col min="4367" max="4611" width="9.140625" style="82"/>
    <col min="4612" max="4612" width="2.5703125" style="82" customWidth="1"/>
    <col min="4613" max="4613" width="30.42578125" style="82" customWidth="1"/>
    <col min="4614" max="4615" width="11.42578125" style="82" customWidth="1"/>
    <col min="4616" max="4617" width="12.42578125" style="82" customWidth="1"/>
    <col min="4618" max="4618" width="14.42578125" style="82" customWidth="1"/>
    <col min="4619" max="4619" width="12.42578125" style="82" customWidth="1"/>
    <col min="4620" max="4620" width="12.5703125" style="82" customWidth="1"/>
    <col min="4621" max="4621" width="13.42578125" style="82" customWidth="1"/>
    <col min="4622" max="4622" width="13.5703125" style="82" customWidth="1"/>
    <col min="4623" max="4867" width="9.140625" style="82"/>
    <col min="4868" max="4868" width="2.5703125" style="82" customWidth="1"/>
    <col min="4869" max="4869" width="30.42578125" style="82" customWidth="1"/>
    <col min="4870" max="4871" width="11.42578125" style="82" customWidth="1"/>
    <col min="4872" max="4873" width="12.42578125" style="82" customWidth="1"/>
    <col min="4874" max="4874" width="14.42578125" style="82" customWidth="1"/>
    <col min="4875" max="4875" width="12.42578125" style="82" customWidth="1"/>
    <col min="4876" max="4876" width="12.5703125" style="82" customWidth="1"/>
    <col min="4877" max="4877" width="13.42578125" style="82" customWidth="1"/>
    <col min="4878" max="4878" width="13.5703125" style="82" customWidth="1"/>
    <col min="4879" max="5123" width="9.140625" style="82"/>
    <col min="5124" max="5124" width="2.5703125" style="82" customWidth="1"/>
    <col min="5125" max="5125" width="30.42578125" style="82" customWidth="1"/>
    <col min="5126" max="5127" width="11.42578125" style="82" customWidth="1"/>
    <col min="5128" max="5129" width="12.42578125" style="82" customWidth="1"/>
    <col min="5130" max="5130" width="14.42578125" style="82" customWidth="1"/>
    <col min="5131" max="5131" width="12.42578125" style="82" customWidth="1"/>
    <col min="5132" max="5132" width="12.5703125" style="82" customWidth="1"/>
    <col min="5133" max="5133" width="13.42578125" style="82" customWidth="1"/>
    <col min="5134" max="5134" width="13.5703125" style="82" customWidth="1"/>
    <col min="5135" max="5379" width="9.140625" style="82"/>
    <col min="5380" max="5380" width="2.5703125" style="82" customWidth="1"/>
    <col min="5381" max="5381" width="30.42578125" style="82" customWidth="1"/>
    <col min="5382" max="5383" width="11.42578125" style="82" customWidth="1"/>
    <col min="5384" max="5385" width="12.42578125" style="82" customWidth="1"/>
    <col min="5386" max="5386" width="14.42578125" style="82" customWidth="1"/>
    <col min="5387" max="5387" width="12.42578125" style="82" customWidth="1"/>
    <col min="5388" max="5388" width="12.5703125" style="82" customWidth="1"/>
    <col min="5389" max="5389" width="13.42578125" style="82" customWidth="1"/>
    <col min="5390" max="5390" width="13.5703125" style="82" customWidth="1"/>
    <col min="5391" max="5635" width="9.140625" style="82"/>
    <col min="5636" max="5636" width="2.5703125" style="82" customWidth="1"/>
    <col min="5637" max="5637" width="30.42578125" style="82" customWidth="1"/>
    <col min="5638" max="5639" width="11.42578125" style="82" customWidth="1"/>
    <col min="5640" max="5641" width="12.42578125" style="82" customWidth="1"/>
    <col min="5642" max="5642" width="14.42578125" style="82" customWidth="1"/>
    <col min="5643" max="5643" width="12.42578125" style="82" customWidth="1"/>
    <col min="5644" max="5644" width="12.5703125" style="82" customWidth="1"/>
    <col min="5645" max="5645" width="13.42578125" style="82" customWidth="1"/>
    <col min="5646" max="5646" width="13.5703125" style="82" customWidth="1"/>
    <col min="5647" max="5891" width="9.140625" style="82"/>
    <col min="5892" max="5892" width="2.5703125" style="82" customWidth="1"/>
    <col min="5893" max="5893" width="30.42578125" style="82" customWidth="1"/>
    <col min="5894" max="5895" width="11.42578125" style="82" customWidth="1"/>
    <col min="5896" max="5897" width="12.42578125" style="82" customWidth="1"/>
    <col min="5898" max="5898" width="14.42578125" style="82" customWidth="1"/>
    <col min="5899" max="5899" width="12.42578125" style="82" customWidth="1"/>
    <col min="5900" max="5900" width="12.5703125" style="82" customWidth="1"/>
    <col min="5901" max="5901" width="13.42578125" style="82" customWidth="1"/>
    <col min="5902" max="5902" width="13.5703125" style="82" customWidth="1"/>
    <col min="5903" max="6147" width="9.140625" style="82"/>
    <col min="6148" max="6148" width="2.5703125" style="82" customWidth="1"/>
    <col min="6149" max="6149" width="30.42578125" style="82" customWidth="1"/>
    <col min="6150" max="6151" width="11.42578125" style="82" customWidth="1"/>
    <col min="6152" max="6153" width="12.42578125" style="82" customWidth="1"/>
    <col min="6154" max="6154" width="14.42578125" style="82" customWidth="1"/>
    <col min="6155" max="6155" width="12.42578125" style="82" customWidth="1"/>
    <col min="6156" max="6156" width="12.5703125" style="82" customWidth="1"/>
    <col min="6157" max="6157" width="13.42578125" style="82" customWidth="1"/>
    <col min="6158" max="6158" width="13.5703125" style="82" customWidth="1"/>
    <col min="6159" max="6403" width="9.140625" style="82"/>
    <col min="6404" max="6404" width="2.5703125" style="82" customWidth="1"/>
    <col min="6405" max="6405" width="30.42578125" style="82" customWidth="1"/>
    <col min="6406" max="6407" width="11.42578125" style="82" customWidth="1"/>
    <col min="6408" max="6409" width="12.42578125" style="82" customWidth="1"/>
    <col min="6410" max="6410" width="14.42578125" style="82" customWidth="1"/>
    <col min="6411" max="6411" width="12.42578125" style="82" customWidth="1"/>
    <col min="6412" max="6412" width="12.5703125" style="82" customWidth="1"/>
    <col min="6413" max="6413" width="13.42578125" style="82" customWidth="1"/>
    <col min="6414" max="6414" width="13.5703125" style="82" customWidth="1"/>
    <col min="6415" max="6659" width="9.140625" style="82"/>
    <col min="6660" max="6660" width="2.5703125" style="82" customWidth="1"/>
    <col min="6661" max="6661" width="30.42578125" style="82" customWidth="1"/>
    <col min="6662" max="6663" width="11.42578125" style="82" customWidth="1"/>
    <col min="6664" max="6665" width="12.42578125" style="82" customWidth="1"/>
    <col min="6666" max="6666" width="14.42578125" style="82" customWidth="1"/>
    <col min="6667" max="6667" width="12.42578125" style="82" customWidth="1"/>
    <col min="6668" max="6668" width="12.5703125" style="82" customWidth="1"/>
    <col min="6669" max="6669" width="13.42578125" style="82" customWidth="1"/>
    <col min="6670" max="6670" width="13.5703125" style="82" customWidth="1"/>
    <col min="6671" max="6915" width="9.140625" style="82"/>
    <col min="6916" max="6916" width="2.5703125" style="82" customWidth="1"/>
    <col min="6917" max="6917" width="30.42578125" style="82" customWidth="1"/>
    <col min="6918" max="6919" width="11.42578125" style="82" customWidth="1"/>
    <col min="6920" max="6921" width="12.42578125" style="82" customWidth="1"/>
    <col min="6922" max="6922" width="14.42578125" style="82" customWidth="1"/>
    <col min="6923" max="6923" width="12.42578125" style="82" customWidth="1"/>
    <col min="6924" max="6924" width="12.5703125" style="82" customWidth="1"/>
    <col min="6925" max="6925" width="13.42578125" style="82" customWidth="1"/>
    <col min="6926" max="6926" width="13.5703125" style="82" customWidth="1"/>
    <col min="6927" max="7171" width="9.140625" style="82"/>
    <col min="7172" max="7172" width="2.5703125" style="82" customWidth="1"/>
    <col min="7173" max="7173" width="30.42578125" style="82" customWidth="1"/>
    <col min="7174" max="7175" width="11.42578125" style="82" customWidth="1"/>
    <col min="7176" max="7177" width="12.42578125" style="82" customWidth="1"/>
    <col min="7178" max="7178" width="14.42578125" style="82" customWidth="1"/>
    <col min="7179" max="7179" width="12.42578125" style="82" customWidth="1"/>
    <col min="7180" max="7180" width="12.5703125" style="82" customWidth="1"/>
    <col min="7181" max="7181" width="13.42578125" style="82" customWidth="1"/>
    <col min="7182" max="7182" width="13.5703125" style="82" customWidth="1"/>
    <col min="7183" max="7427" width="9.140625" style="82"/>
    <col min="7428" max="7428" width="2.5703125" style="82" customWidth="1"/>
    <col min="7429" max="7429" width="30.42578125" style="82" customWidth="1"/>
    <col min="7430" max="7431" width="11.42578125" style="82" customWidth="1"/>
    <col min="7432" max="7433" width="12.42578125" style="82" customWidth="1"/>
    <col min="7434" max="7434" width="14.42578125" style="82" customWidth="1"/>
    <col min="7435" max="7435" width="12.42578125" style="82" customWidth="1"/>
    <col min="7436" max="7436" width="12.5703125" style="82" customWidth="1"/>
    <col min="7437" max="7437" width="13.42578125" style="82" customWidth="1"/>
    <col min="7438" max="7438" width="13.5703125" style="82" customWidth="1"/>
    <col min="7439" max="7683" width="9.140625" style="82"/>
    <col min="7684" max="7684" width="2.5703125" style="82" customWidth="1"/>
    <col min="7685" max="7685" width="30.42578125" style="82" customWidth="1"/>
    <col min="7686" max="7687" width="11.42578125" style="82" customWidth="1"/>
    <col min="7688" max="7689" width="12.42578125" style="82" customWidth="1"/>
    <col min="7690" max="7690" width="14.42578125" style="82" customWidth="1"/>
    <col min="7691" max="7691" width="12.42578125" style="82" customWidth="1"/>
    <col min="7692" max="7692" width="12.5703125" style="82" customWidth="1"/>
    <col min="7693" max="7693" width="13.42578125" style="82" customWidth="1"/>
    <col min="7694" max="7694" width="13.5703125" style="82" customWidth="1"/>
    <col min="7695" max="7939" width="9.140625" style="82"/>
    <col min="7940" max="7940" width="2.5703125" style="82" customWidth="1"/>
    <col min="7941" max="7941" width="30.42578125" style="82" customWidth="1"/>
    <col min="7942" max="7943" width="11.42578125" style="82" customWidth="1"/>
    <col min="7944" max="7945" width="12.42578125" style="82" customWidth="1"/>
    <col min="7946" max="7946" width="14.42578125" style="82" customWidth="1"/>
    <col min="7947" max="7947" width="12.42578125" style="82" customWidth="1"/>
    <col min="7948" max="7948" width="12.5703125" style="82" customWidth="1"/>
    <col min="7949" max="7949" width="13.42578125" style="82" customWidth="1"/>
    <col min="7950" max="7950" width="13.5703125" style="82" customWidth="1"/>
    <col min="7951" max="8195" width="9.140625" style="82"/>
    <col min="8196" max="8196" width="2.5703125" style="82" customWidth="1"/>
    <col min="8197" max="8197" width="30.42578125" style="82" customWidth="1"/>
    <col min="8198" max="8199" width="11.42578125" style="82" customWidth="1"/>
    <col min="8200" max="8201" width="12.42578125" style="82" customWidth="1"/>
    <col min="8202" max="8202" width="14.42578125" style="82" customWidth="1"/>
    <col min="8203" max="8203" width="12.42578125" style="82" customWidth="1"/>
    <col min="8204" max="8204" width="12.5703125" style="82" customWidth="1"/>
    <col min="8205" max="8205" width="13.42578125" style="82" customWidth="1"/>
    <col min="8206" max="8206" width="13.5703125" style="82" customWidth="1"/>
    <col min="8207" max="8451" width="9.140625" style="82"/>
    <col min="8452" max="8452" width="2.5703125" style="82" customWidth="1"/>
    <col min="8453" max="8453" width="30.42578125" style="82" customWidth="1"/>
    <col min="8454" max="8455" width="11.42578125" style="82" customWidth="1"/>
    <col min="8456" max="8457" width="12.42578125" style="82" customWidth="1"/>
    <col min="8458" max="8458" width="14.42578125" style="82" customWidth="1"/>
    <col min="8459" max="8459" width="12.42578125" style="82" customWidth="1"/>
    <col min="8460" max="8460" width="12.5703125" style="82" customWidth="1"/>
    <col min="8461" max="8461" width="13.42578125" style="82" customWidth="1"/>
    <col min="8462" max="8462" width="13.5703125" style="82" customWidth="1"/>
    <col min="8463" max="8707" width="9.140625" style="82"/>
    <col min="8708" max="8708" width="2.5703125" style="82" customWidth="1"/>
    <col min="8709" max="8709" width="30.42578125" style="82" customWidth="1"/>
    <col min="8710" max="8711" width="11.42578125" style="82" customWidth="1"/>
    <col min="8712" max="8713" width="12.42578125" style="82" customWidth="1"/>
    <col min="8714" max="8714" width="14.42578125" style="82" customWidth="1"/>
    <col min="8715" max="8715" width="12.42578125" style="82" customWidth="1"/>
    <col min="8716" max="8716" width="12.5703125" style="82" customWidth="1"/>
    <col min="8717" max="8717" width="13.42578125" style="82" customWidth="1"/>
    <col min="8718" max="8718" width="13.5703125" style="82" customWidth="1"/>
    <col min="8719" max="8963" width="9.140625" style="82"/>
    <col min="8964" max="8964" width="2.5703125" style="82" customWidth="1"/>
    <col min="8965" max="8965" width="30.42578125" style="82" customWidth="1"/>
    <col min="8966" max="8967" width="11.42578125" style="82" customWidth="1"/>
    <col min="8968" max="8969" width="12.42578125" style="82" customWidth="1"/>
    <col min="8970" max="8970" width="14.42578125" style="82" customWidth="1"/>
    <col min="8971" max="8971" width="12.42578125" style="82" customWidth="1"/>
    <col min="8972" max="8972" width="12.5703125" style="82" customWidth="1"/>
    <col min="8973" max="8973" width="13.42578125" style="82" customWidth="1"/>
    <col min="8974" max="8974" width="13.5703125" style="82" customWidth="1"/>
    <col min="8975" max="9219" width="9.140625" style="82"/>
    <col min="9220" max="9220" width="2.5703125" style="82" customWidth="1"/>
    <col min="9221" max="9221" width="30.42578125" style="82" customWidth="1"/>
    <col min="9222" max="9223" width="11.42578125" style="82" customWidth="1"/>
    <col min="9224" max="9225" width="12.42578125" style="82" customWidth="1"/>
    <col min="9226" max="9226" width="14.42578125" style="82" customWidth="1"/>
    <col min="9227" max="9227" width="12.42578125" style="82" customWidth="1"/>
    <col min="9228" max="9228" width="12.5703125" style="82" customWidth="1"/>
    <col min="9229" max="9229" width="13.42578125" style="82" customWidth="1"/>
    <col min="9230" max="9230" width="13.5703125" style="82" customWidth="1"/>
    <col min="9231" max="9475" width="9.140625" style="82"/>
    <col min="9476" max="9476" width="2.5703125" style="82" customWidth="1"/>
    <col min="9477" max="9477" width="30.42578125" style="82" customWidth="1"/>
    <col min="9478" max="9479" width="11.42578125" style="82" customWidth="1"/>
    <col min="9480" max="9481" width="12.42578125" style="82" customWidth="1"/>
    <col min="9482" max="9482" width="14.42578125" style="82" customWidth="1"/>
    <col min="9483" max="9483" width="12.42578125" style="82" customWidth="1"/>
    <col min="9484" max="9484" width="12.5703125" style="82" customWidth="1"/>
    <col min="9485" max="9485" width="13.42578125" style="82" customWidth="1"/>
    <col min="9486" max="9486" width="13.5703125" style="82" customWidth="1"/>
    <col min="9487" max="9731" width="9.140625" style="82"/>
    <col min="9732" max="9732" width="2.5703125" style="82" customWidth="1"/>
    <col min="9733" max="9733" width="30.42578125" style="82" customWidth="1"/>
    <col min="9734" max="9735" width="11.42578125" style="82" customWidth="1"/>
    <col min="9736" max="9737" width="12.42578125" style="82" customWidth="1"/>
    <col min="9738" max="9738" width="14.42578125" style="82" customWidth="1"/>
    <col min="9739" max="9739" width="12.42578125" style="82" customWidth="1"/>
    <col min="9740" max="9740" width="12.5703125" style="82" customWidth="1"/>
    <col min="9741" max="9741" width="13.42578125" style="82" customWidth="1"/>
    <col min="9742" max="9742" width="13.5703125" style="82" customWidth="1"/>
    <col min="9743" max="9987" width="9.140625" style="82"/>
    <col min="9988" max="9988" width="2.5703125" style="82" customWidth="1"/>
    <col min="9989" max="9989" width="30.42578125" style="82" customWidth="1"/>
    <col min="9990" max="9991" width="11.42578125" style="82" customWidth="1"/>
    <col min="9992" max="9993" width="12.42578125" style="82" customWidth="1"/>
    <col min="9994" max="9994" width="14.42578125" style="82" customWidth="1"/>
    <col min="9995" max="9995" width="12.42578125" style="82" customWidth="1"/>
    <col min="9996" max="9996" width="12.5703125" style="82" customWidth="1"/>
    <col min="9997" max="9997" width="13.42578125" style="82" customWidth="1"/>
    <col min="9998" max="9998" width="13.5703125" style="82" customWidth="1"/>
    <col min="9999" max="10243" width="9.140625" style="82"/>
    <col min="10244" max="10244" width="2.5703125" style="82" customWidth="1"/>
    <col min="10245" max="10245" width="30.42578125" style="82" customWidth="1"/>
    <col min="10246" max="10247" width="11.42578125" style="82" customWidth="1"/>
    <col min="10248" max="10249" width="12.42578125" style="82" customWidth="1"/>
    <col min="10250" max="10250" width="14.42578125" style="82" customWidth="1"/>
    <col min="10251" max="10251" width="12.42578125" style="82" customWidth="1"/>
    <col min="10252" max="10252" width="12.5703125" style="82" customWidth="1"/>
    <col min="10253" max="10253" width="13.42578125" style="82" customWidth="1"/>
    <col min="10254" max="10254" width="13.5703125" style="82" customWidth="1"/>
    <col min="10255" max="10499" width="9.140625" style="82"/>
    <col min="10500" max="10500" width="2.5703125" style="82" customWidth="1"/>
    <col min="10501" max="10501" width="30.42578125" style="82" customWidth="1"/>
    <col min="10502" max="10503" width="11.42578125" style="82" customWidth="1"/>
    <col min="10504" max="10505" width="12.42578125" style="82" customWidth="1"/>
    <col min="10506" max="10506" width="14.42578125" style="82" customWidth="1"/>
    <col min="10507" max="10507" width="12.42578125" style="82" customWidth="1"/>
    <col min="10508" max="10508" width="12.5703125" style="82" customWidth="1"/>
    <col min="10509" max="10509" width="13.42578125" style="82" customWidth="1"/>
    <col min="10510" max="10510" width="13.5703125" style="82" customWidth="1"/>
    <col min="10511" max="10755" width="9.140625" style="82"/>
    <col min="10756" max="10756" width="2.5703125" style="82" customWidth="1"/>
    <col min="10757" max="10757" width="30.42578125" style="82" customWidth="1"/>
    <col min="10758" max="10759" width="11.42578125" style="82" customWidth="1"/>
    <col min="10760" max="10761" width="12.42578125" style="82" customWidth="1"/>
    <col min="10762" max="10762" width="14.42578125" style="82" customWidth="1"/>
    <col min="10763" max="10763" width="12.42578125" style="82" customWidth="1"/>
    <col min="10764" max="10764" width="12.5703125" style="82" customWidth="1"/>
    <col min="10765" max="10765" width="13.42578125" style="82" customWidth="1"/>
    <col min="10766" max="10766" width="13.5703125" style="82" customWidth="1"/>
    <col min="10767" max="11011" width="9.140625" style="82"/>
    <col min="11012" max="11012" width="2.5703125" style="82" customWidth="1"/>
    <col min="11013" max="11013" width="30.42578125" style="82" customWidth="1"/>
    <col min="11014" max="11015" width="11.42578125" style="82" customWidth="1"/>
    <col min="11016" max="11017" width="12.42578125" style="82" customWidth="1"/>
    <col min="11018" max="11018" width="14.42578125" style="82" customWidth="1"/>
    <col min="11019" max="11019" width="12.42578125" style="82" customWidth="1"/>
    <col min="11020" max="11020" width="12.5703125" style="82" customWidth="1"/>
    <col min="11021" max="11021" width="13.42578125" style="82" customWidth="1"/>
    <col min="11022" max="11022" width="13.5703125" style="82" customWidth="1"/>
    <col min="11023" max="11267" width="9.140625" style="82"/>
    <col min="11268" max="11268" width="2.5703125" style="82" customWidth="1"/>
    <col min="11269" max="11269" width="30.42578125" style="82" customWidth="1"/>
    <col min="11270" max="11271" width="11.42578125" style="82" customWidth="1"/>
    <col min="11272" max="11273" width="12.42578125" style="82" customWidth="1"/>
    <col min="11274" max="11274" width="14.42578125" style="82" customWidth="1"/>
    <col min="11275" max="11275" width="12.42578125" style="82" customWidth="1"/>
    <col min="11276" max="11276" width="12.5703125" style="82" customWidth="1"/>
    <col min="11277" max="11277" width="13.42578125" style="82" customWidth="1"/>
    <col min="11278" max="11278" width="13.5703125" style="82" customWidth="1"/>
    <col min="11279" max="11523" width="9.140625" style="82"/>
    <col min="11524" max="11524" width="2.5703125" style="82" customWidth="1"/>
    <col min="11525" max="11525" width="30.42578125" style="82" customWidth="1"/>
    <col min="11526" max="11527" width="11.42578125" style="82" customWidth="1"/>
    <col min="11528" max="11529" width="12.42578125" style="82" customWidth="1"/>
    <col min="11530" max="11530" width="14.42578125" style="82" customWidth="1"/>
    <col min="11531" max="11531" width="12.42578125" style="82" customWidth="1"/>
    <col min="11532" max="11532" width="12.5703125" style="82" customWidth="1"/>
    <col min="11533" max="11533" width="13.42578125" style="82" customWidth="1"/>
    <col min="11534" max="11534" width="13.5703125" style="82" customWidth="1"/>
    <col min="11535" max="11779" width="9.140625" style="82"/>
    <col min="11780" max="11780" width="2.5703125" style="82" customWidth="1"/>
    <col min="11781" max="11781" width="30.42578125" style="82" customWidth="1"/>
    <col min="11782" max="11783" width="11.42578125" style="82" customWidth="1"/>
    <col min="11784" max="11785" width="12.42578125" style="82" customWidth="1"/>
    <col min="11786" max="11786" width="14.42578125" style="82" customWidth="1"/>
    <col min="11787" max="11787" width="12.42578125" style="82" customWidth="1"/>
    <col min="11788" max="11788" width="12.5703125" style="82" customWidth="1"/>
    <col min="11789" max="11789" width="13.42578125" style="82" customWidth="1"/>
    <col min="11790" max="11790" width="13.5703125" style="82" customWidth="1"/>
    <col min="11791" max="12035" width="9.140625" style="82"/>
    <col min="12036" max="12036" width="2.5703125" style="82" customWidth="1"/>
    <col min="12037" max="12037" width="30.42578125" style="82" customWidth="1"/>
    <col min="12038" max="12039" width="11.42578125" style="82" customWidth="1"/>
    <col min="12040" max="12041" width="12.42578125" style="82" customWidth="1"/>
    <col min="12042" max="12042" width="14.42578125" style="82" customWidth="1"/>
    <col min="12043" max="12043" width="12.42578125" style="82" customWidth="1"/>
    <col min="12044" max="12044" width="12.5703125" style="82" customWidth="1"/>
    <col min="12045" max="12045" width="13.42578125" style="82" customWidth="1"/>
    <col min="12046" max="12046" width="13.5703125" style="82" customWidth="1"/>
    <col min="12047" max="12291" width="9.140625" style="82"/>
    <col min="12292" max="12292" width="2.5703125" style="82" customWidth="1"/>
    <col min="12293" max="12293" width="30.42578125" style="82" customWidth="1"/>
    <col min="12294" max="12295" width="11.42578125" style="82" customWidth="1"/>
    <col min="12296" max="12297" width="12.42578125" style="82" customWidth="1"/>
    <col min="12298" max="12298" width="14.42578125" style="82" customWidth="1"/>
    <col min="12299" max="12299" width="12.42578125" style="82" customWidth="1"/>
    <col min="12300" max="12300" width="12.5703125" style="82" customWidth="1"/>
    <col min="12301" max="12301" width="13.42578125" style="82" customWidth="1"/>
    <col min="12302" max="12302" width="13.5703125" style="82" customWidth="1"/>
    <col min="12303" max="12547" width="9.140625" style="82"/>
    <col min="12548" max="12548" width="2.5703125" style="82" customWidth="1"/>
    <col min="12549" max="12549" width="30.42578125" style="82" customWidth="1"/>
    <col min="12550" max="12551" width="11.42578125" style="82" customWidth="1"/>
    <col min="12552" max="12553" width="12.42578125" style="82" customWidth="1"/>
    <col min="12554" max="12554" width="14.42578125" style="82" customWidth="1"/>
    <col min="12555" max="12555" width="12.42578125" style="82" customWidth="1"/>
    <col min="12556" max="12556" width="12.5703125" style="82" customWidth="1"/>
    <col min="12557" max="12557" width="13.42578125" style="82" customWidth="1"/>
    <col min="12558" max="12558" width="13.5703125" style="82" customWidth="1"/>
    <col min="12559" max="12803" width="9.140625" style="82"/>
    <col min="12804" max="12804" width="2.5703125" style="82" customWidth="1"/>
    <col min="12805" max="12805" width="30.42578125" style="82" customWidth="1"/>
    <col min="12806" max="12807" width="11.42578125" style="82" customWidth="1"/>
    <col min="12808" max="12809" width="12.42578125" style="82" customWidth="1"/>
    <col min="12810" max="12810" width="14.42578125" style="82" customWidth="1"/>
    <col min="12811" max="12811" width="12.42578125" style="82" customWidth="1"/>
    <col min="12812" max="12812" width="12.5703125" style="82" customWidth="1"/>
    <col min="12813" max="12813" width="13.42578125" style="82" customWidth="1"/>
    <col min="12814" max="12814" width="13.5703125" style="82" customWidth="1"/>
    <col min="12815" max="13059" width="9.140625" style="82"/>
    <col min="13060" max="13060" width="2.5703125" style="82" customWidth="1"/>
    <col min="13061" max="13061" width="30.42578125" style="82" customWidth="1"/>
    <col min="13062" max="13063" width="11.42578125" style="82" customWidth="1"/>
    <col min="13064" max="13065" width="12.42578125" style="82" customWidth="1"/>
    <col min="13066" max="13066" width="14.42578125" style="82" customWidth="1"/>
    <col min="13067" max="13067" width="12.42578125" style="82" customWidth="1"/>
    <col min="13068" max="13068" width="12.5703125" style="82" customWidth="1"/>
    <col min="13069" max="13069" width="13.42578125" style="82" customWidth="1"/>
    <col min="13070" max="13070" width="13.5703125" style="82" customWidth="1"/>
    <col min="13071" max="13315" width="9.140625" style="82"/>
    <col min="13316" max="13316" width="2.5703125" style="82" customWidth="1"/>
    <col min="13317" max="13317" width="30.42578125" style="82" customWidth="1"/>
    <col min="13318" max="13319" width="11.42578125" style="82" customWidth="1"/>
    <col min="13320" max="13321" width="12.42578125" style="82" customWidth="1"/>
    <col min="13322" max="13322" width="14.42578125" style="82" customWidth="1"/>
    <col min="13323" max="13323" width="12.42578125" style="82" customWidth="1"/>
    <col min="13324" max="13324" width="12.5703125" style="82" customWidth="1"/>
    <col min="13325" max="13325" width="13.42578125" style="82" customWidth="1"/>
    <col min="13326" max="13326" width="13.5703125" style="82" customWidth="1"/>
    <col min="13327" max="13571" width="9.140625" style="82"/>
    <col min="13572" max="13572" width="2.5703125" style="82" customWidth="1"/>
    <col min="13573" max="13573" width="30.42578125" style="82" customWidth="1"/>
    <col min="13574" max="13575" width="11.42578125" style="82" customWidth="1"/>
    <col min="13576" max="13577" width="12.42578125" style="82" customWidth="1"/>
    <col min="13578" max="13578" width="14.42578125" style="82" customWidth="1"/>
    <col min="13579" max="13579" width="12.42578125" style="82" customWidth="1"/>
    <col min="13580" max="13580" width="12.5703125" style="82" customWidth="1"/>
    <col min="13581" max="13581" width="13.42578125" style="82" customWidth="1"/>
    <col min="13582" max="13582" width="13.5703125" style="82" customWidth="1"/>
    <col min="13583" max="13827" width="9.140625" style="82"/>
    <col min="13828" max="13828" width="2.5703125" style="82" customWidth="1"/>
    <col min="13829" max="13829" width="30.42578125" style="82" customWidth="1"/>
    <col min="13830" max="13831" width="11.42578125" style="82" customWidth="1"/>
    <col min="13832" max="13833" width="12.42578125" style="82" customWidth="1"/>
    <col min="13834" max="13834" width="14.42578125" style="82" customWidth="1"/>
    <col min="13835" max="13835" width="12.42578125" style="82" customWidth="1"/>
    <col min="13836" max="13836" width="12.5703125" style="82" customWidth="1"/>
    <col min="13837" max="13837" width="13.42578125" style="82" customWidth="1"/>
    <col min="13838" max="13838" width="13.5703125" style="82" customWidth="1"/>
    <col min="13839" max="14083" width="9.140625" style="82"/>
    <col min="14084" max="14084" width="2.5703125" style="82" customWidth="1"/>
    <col min="14085" max="14085" width="30.42578125" style="82" customWidth="1"/>
    <col min="14086" max="14087" width="11.42578125" style="82" customWidth="1"/>
    <col min="14088" max="14089" width="12.42578125" style="82" customWidth="1"/>
    <col min="14090" max="14090" width="14.42578125" style="82" customWidth="1"/>
    <col min="14091" max="14091" width="12.42578125" style="82" customWidth="1"/>
    <col min="14092" max="14092" width="12.5703125" style="82" customWidth="1"/>
    <col min="14093" max="14093" width="13.42578125" style="82" customWidth="1"/>
    <col min="14094" max="14094" width="13.5703125" style="82" customWidth="1"/>
    <col min="14095" max="14339" width="9.140625" style="82"/>
    <col min="14340" max="14340" width="2.5703125" style="82" customWidth="1"/>
    <col min="14341" max="14341" width="30.42578125" style="82" customWidth="1"/>
    <col min="14342" max="14343" width="11.42578125" style="82" customWidth="1"/>
    <col min="14344" max="14345" width="12.42578125" style="82" customWidth="1"/>
    <col min="14346" max="14346" width="14.42578125" style="82" customWidth="1"/>
    <col min="14347" max="14347" width="12.42578125" style="82" customWidth="1"/>
    <col min="14348" max="14348" width="12.5703125" style="82" customWidth="1"/>
    <col min="14349" max="14349" width="13.42578125" style="82" customWidth="1"/>
    <col min="14350" max="14350" width="13.5703125" style="82" customWidth="1"/>
    <col min="14351" max="14595" width="9.140625" style="82"/>
    <col min="14596" max="14596" width="2.5703125" style="82" customWidth="1"/>
    <col min="14597" max="14597" width="30.42578125" style="82" customWidth="1"/>
    <col min="14598" max="14599" width="11.42578125" style="82" customWidth="1"/>
    <col min="14600" max="14601" width="12.42578125" style="82" customWidth="1"/>
    <col min="14602" max="14602" width="14.42578125" style="82" customWidth="1"/>
    <col min="14603" max="14603" width="12.42578125" style="82" customWidth="1"/>
    <col min="14604" max="14604" width="12.5703125" style="82" customWidth="1"/>
    <col min="14605" max="14605" width="13.42578125" style="82" customWidth="1"/>
    <col min="14606" max="14606" width="13.5703125" style="82" customWidth="1"/>
    <col min="14607" max="14851" width="9.140625" style="82"/>
    <col min="14852" max="14852" width="2.5703125" style="82" customWidth="1"/>
    <col min="14853" max="14853" width="30.42578125" style="82" customWidth="1"/>
    <col min="14854" max="14855" width="11.42578125" style="82" customWidth="1"/>
    <col min="14856" max="14857" width="12.42578125" style="82" customWidth="1"/>
    <col min="14858" max="14858" width="14.42578125" style="82" customWidth="1"/>
    <col min="14859" max="14859" width="12.42578125" style="82" customWidth="1"/>
    <col min="14860" max="14860" width="12.5703125" style="82" customWidth="1"/>
    <col min="14861" max="14861" width="13.42578125" style="82" customWidth="1"/>
    <col min="14862" max="14862" width="13.5703125" style="82" customWidth="1"/>
    <col min="14863" max="15107" width="9.140625" style="82"/>
    <col min="15108" max="15108" width="2.5703125" style="82" customWidth="1"/>
    <col min="15109" max="15109" width="30.42578125" style="82" customWidth="1"/>
    <col min="15110" max="15111" width="11.42578125" style="82" customWidth="1"/>
    <col min="15112" max="15113" width="12.42578125" style="82" customWidth="1"/>
    <col min="15114" max="15114" width="14.42578125" style="82" customWidth="1"/>
    <col min="15115" max="15115" width="12.42578125" style="82" customWidth="1"/>
    <col min="15116" max="15116" width="12.5703125" style="82" customWidth="1"/>
    <col min="15117" max="15117" width="13.42578125" style="82" customWidth="1"/>
    <col min="15118" max="15118" width="13.5703125" style="82" customWidth="1"/>
    <col min="15119" max="15363" width="9.140625" style="82"/>
    <col min="15364" max="15364" width="2.5703125" style="82" customWidth="1"/>
    <col min="15365" max="15365" width="30.42578125" style="82" customWidth="1"/>
    <col min="15366" max="15367" width="11.42578125" style="82" customWidth="1"/>
    <col min="15368" max="15369" width="12.42578125" style="82" customWidth="1"/>
    <col min="15370" max="15370" width="14.42578125" style="82" customWidth="1"/>
    <col min="15371" max="15371" width="12.42578125" style="82" customWidth="1"/>
    <col min="15372" max="15372" width="12.5703125" style="82" customWidth="1"/>
    <col min="15373" max="15373" width="13.42578125" style="82" customWidth="1"/>
    <col min="15374" max="15374" width="13.5703125" style="82" customWidth="1"/>
    <col min="15375" max="15619" width="9.140625" style="82"/>
    <col min="15620" max="15620" width="2.5703125" style="82" customWidth="1"/>
    <col min="15621" max="15621" width="30.42578125" style="82" customWidth="1"/>
    <col min="15622" max="15623" width="11.42578125" style="82" customWidth="1"/>
    <col min="15624" max="15625" width="12.42578125" style="82" customWidth="1"/>
    <col min="15626" max="15626" width="14.42578125" style="82" customWidth="1"/>
    <col min="15627" max="15627" width="12.42578125" style="82" customWidth="1"/>
    <col min="15628" max="15628" width="12.5703125" style="82" customWidth="1"/>
    <col min="15629" max="15629" width="13.42578125" style="82" customWidth="1"/>
    <col min="15630" max="15630" width="13.5703125" style="82" customWidth="1"/>
    <col min="15631" max="15875" width="9.140625" style="82"/>
    <col min="15876" max="15876" width="2.5703125" style="82" customWidth="1"/>
    <col min="15877" max="15877" width="30.42578125" style="82" customWidth="1"/>
    <col min="15878" max="15879" width="11.42578125" style="82" customWidth="1"/>
    <col min="15880" max="15881" width="12.42578125" style="82" customWidth="1"/>
    <col min="15882" max="15882" width="14.42578125" style="82" customWidth="1"/>
    <col min="15883" max="15883" width="12.42578125" style="82" customWidth="1"/>
    <col min="15884" max="15884" width="12.5703125" style="82" customWidth="1"/>
    <col min="15885" max="15885" width="13.42578125" style="82" customWidth="1"/>
    <col min="15886" max="15886" width="13.5703125" style="82" customWidth="1"/>
    <col min="15887" max="16131" width="9.140625" style="82"/>
    <col min="16132" max="16132" width="2.5703125" style="82" customWidth="1"/>
    <col min="16133" max="16133" width="30.42578125" style="82" customWidth="1"/>
    <col min="16134" max="16135" width="11.42578125" style="82" customWidth="1"/>
    <col min="16136" max="16137" width="12.42578125" style="82" customWidth="1"/>
    <col min="16138" max="16138" width="14.42578125" style="82" customWidth="1"/>
    <col min="16139" max="16139" width="12.42578125" style="82" customWidth="1"/>
    <col min="16140" max="16140" width="12.5703125" style="82" customWidth="1"/>
    <col min="16141" max="16141" width="13.42578125" style="82" customWidth="1"/>
    <col min="16142" max="16142" width="13.5703125" style="82" customWidth="1"/>
    <col min="16143" max="16384" width="9.140625" style="82"/>
  </cols>
  <sheetData>
    <row r="1" spans="1:14" s="88" customFormat="1" ht="15.75" x14ac:dyDescent="0.25">
      <c r="A1" s="216" t="s">
        <v>2887</v>
      </c>
      <c r="I1" s="82"/>
      <c r="K1" s="82"/>
    </row>
    <row r="2" spans="1:14" s="88" customFormat="1" ht="15" x14ac:dyDescent="0.25">
      <c r="A2" s="2098" t="s">
        <v>145</v>
      </c>
      <c r="B2" s="2099"/>
      <c r="C2" s="2100"/>
      <c r="I2" s="82"/>
      <c r="K2" s="82"/>
    </row>
    <row r="3" spans="1:14" s="88" customFormat="1" ht="15" x14ac:dyDescent="0.2">
      <c r="A3" s="329" t="s">
        <v>2888</v>
      </c>
      <c r="I3" s="82"/>
      <c r="K3" s="82"/>
    </row>
    <row r="4" spans="1:14" ht="12.75" customHeight="1" x14ac:dyDescent="0.2">
      <c r="A4" s="181" t="s">
        <v>146</v>
      </c>
    </row>
    <row r="5" spans="1:14" ht="12.75" customHeight="1" x14ac:dyDescent="0.2">
      <c r="A5" s="88" t="s">
        <v>2889</v>
      </c>
      <c r="B5" s="78"/>
      <c r="C5" s="78"/>
      <c r="F5" s="83" t="s">
        <v>2890</v>
      </c>
      <c r="G5" s="1311" t="s">
        <v>2891</v>
      </c>
    </row>
    <row r="6" spans="1:14" ht="12.75" customHeight="1" x14ac:dyDescent="0.2">
      <c r="A6" s="88"/>
    </row>
    <row r="7" spans="1:14" ht="12.75" customHeight="1" x14ac:dyDescent="0.2">
      <c r="A7" s="885" t="s">
        <v>2892</v>
      </c>
    </row>
    <row r="8" spans="1:14" s="88" customFormat="1" x14ac:dyDescent="0.2">
      <c r="A8" s="88" t="s">
        <v>2893</v>
      </c>
      <c r="I8" s="82"/>
      <c r="K8" s="82"/>
    </row>
    <row r="9" spans="1:14" ht="36.75" x14ac:dyDescent="0.2">
      <c r="A9" s="31"/>
      <c r="B9" s="31"/>
      <c r="C9" s="1387" t="s">
        <v>2442</v>
      </c>
      <c r="D9" s="1387" t="s">
        <v>2894</v>
      </c>
      <c r="E9" s="1387" t="s">
        <v>291</v>
      </c>
      <c r="F9" s="1387" t="s">
        <v>2895</v>
      </c>
    </row>
    <row r="10" spans="1:14" ht="12.75" customHeight="1" x14ac:dyDescent="0.2">
      <c r="A10" s="31"/>
      <c r="B10" s="31" t="s">
        <v>2896</v>
      </c>
      <c r="C10" s="2101"/>
      <c r="D10" s="2102" t="s">
        <v>2897</v>
      </c>
      <c r="E10" s="2101"/>
      <c r="F10" s="2102" t="s">
        <v>2898</v>
      </c>
    </row>
    <row r="11" spans="1:14" x14ac:dyDescent="0.2">
      <c r="A11" s="31"/>
      <c r="B11" s="31"/>
      <c r="C11" s="1974"/>
      <c r="D11" s="2103"/>
      <c r="E11" s="1974"/>
      <c r="F11" s="2103"/>
    </row>
    <row r="12" spans="1:14" ht="37.5" customHeight="1" x14ac:dyDescent="0.2">
      <c r="A12" s="31"/>
      <c r="B12" s="973" t="s">
        <v>2899</v>
      </c>
      <c r="C12" s="1421">
        <v>12.5</v>
      </c>
      <c r="D12" s="1311" t="s">
        <v>2900</v>
      </c>
      <c r="E12" s="1311" t="s">
        <v>2901</v>
      </c>
      <c r="F12" s="1790">
        <v>18020</v>
      </c>
    </row>
    <row r="13" spans="1:14" ht="6" customHeight="1" x14ac:dyDescent="0.2"/>
    <row r="14" spans="1:14" ht="12.75" customHeight="1" x14ac:dyDescent="0.2"/>
    <row r="15" spans="1:14" ht="19.7" customHeight="1" x14ac:dyDescent="0.2">
      <c r="A15" s="495"/>
      <c r="B15" s="495"/>
      <c r="C15" s="495"/>
      <c r="D15" s="1854" t="s">
        <v>2440</v>
      </c>
      <c r="E15" s="1856"/>
      <c r="F15" s="1861" t="s">
        <v>2441</v>
      </c>
      <c r="G15" s="1862"/>
      <c r="H15" s="1863"/>
      <c r="J15" s="1563" t="s">
        <v>2902</v>
      </c>
      <c r="K15" s="495"/>
      <c r="L15" s="495"/>
      <c r="M15" s="495"/>
    </row>
    <row r="16" spans="1:14" s="31" customFormat="1" ht="45.75" x14ac:dyDescent="0.2">
      <c r="A16" s="1870" t="s">
        <v>2903</v>
      </c>
      <c r="B16" s="1871"/>
      <c r="C16" s="1387" t="s">
        <v>2442</v>
      </c>
      <c r="D16" s="1387" t="s">
        <v>2904</v>
      </c>
      <c r="E16" s="1564" t="s">
        <v>2539</v>
      </c>
      <c r="F16" s="332" t="s">
        <v>2905</v>
      </c>
      <c r="G16" s="332" t="s">
        <v>2906</v>
      </c>
      <c r="H16" s="496" t="s">
        <v>2907</v>
      </c>
      <c r="I16" s="82"/>
      <c r="J16" s="1387" t="s">
        <v>2908</v>
      </c>
      <c r="K16" s="82"/>
      <c r="L16" s="1387" t="s">
        <v>2909</v>
      </c>
      <c r="M16" s="1387" t="s">
        <v>380</v>
      </c>
      <c r="N16" s="1805" t="s">
        <v>4668</v>
      </c>
    </row>
    <row r="17" spans="1:14" s="31" customFormat="1" x14ac:dyDescent="0.2">
      <c r="B17" s="1178"/>
      <c r="C17" s="1858" t="s">
        <v>2910</v>
      </c>
      <c r="D17" s="1858"/>
      <c r="E17" s="1858"/>
      <c r="F17" s="1858"/>
      <c r="G17" s="229"/>
      <c r="H17" s="229"/>
      <c r="I17" s="82"/>
      <c r="J17" s="229"/>
      <c r="K17" s="82"/>
      <c r="L17" s="229"/>
      <c r="M17" s="229"/>
      <c r="N17" s="281"/>
    </row>
    <row r="18" spans="1:14" s="31" customFormat="1" x14ac:dyDescent="0.2">
      <c r="B18" s="1178"/>
      <c r="C18" s="229" t="s">
        <v>299</v>
      </c>
      <c r="D18" s="229"/>
      <c r="E18" s="229" t="s">
        <v>300</v>
      </c>
      <c r="F18" s="229" t="s">
        <v>301</v>
      </c>
      <c r="G18" s="229" t="s">
        <v>465</v>
      </c>
      <c r="H18" s="229" t="s">
        <v>466</v>
      </c>
      <c r="I18" s="82"/>
      <c r="J18" s="229" t="s">
        <v>2451</v>
      </c>
      <c r="K18" s="82"/>
      <c r="L18" s="229"/>
      <c r="M18" s="229" t="s">
        <v>2452</v>
      </c>
      <c r="N18" s="281"/>
    </row>
    <row r="19" spans="1:14" s="31" customFormat="1" x14ac:dyDescent="0.2">
      <c r="A19" s="1179"/>
      <c r="B19" s="1180"/>
      <c r="C19" s="863"/>
      <c r="D19" s="863"/>
      <c r="E19" s="229"/>
      <c r="F19" s="229"/>
      <c r="G19" s="229"/>
      <c r="H19" s="229"/>
      <c r="I19" s="82"/>
      <c r="J19" s="229"/>
      <c r="K19" s="82"/>
      <c r="L19" s="229"/>
      <c r="M19" s="229"/>
      <c r="N19" s="281"/>
    </row>
    <row r="20" spans="1:14" s="31" customFormat="1" x14ac:dyDescent="0.2">
      <c r="A20" s="1181" t="s">
        <v>2911</v>
      </c>
      <c r="C20" s="1182"/>
      <c r="D20" s="1182"/>
      <c r="E20" s="1182"/>
      <c r="F20" s="1182"/>
      <c r="G20" s="1182"/>
      <c r="H20" s="1182"/>
      <c r="I20" s="82"/>
      <c r="J20" s="1182"/>
      <c r="K20" s="82"/>
      <c r="L20" s="1182"/>
      <c r="M20" s="1182"/>
      <c r="N20" s="281"/>
    </row>
    <row r="21" spans="1:14" s="31" customFormat="1" x14ac:dyDescent="0.2">
      <c r="B21" s="31" t="s">
        <v>2912</v>
      </c>
      <c r="C21" s="1565" t="s">
        <v>2913</v>
      </c>
      <c r="D21" s="1335">
        <v>1764</v>
      </c>
      <c r="E21" s="1335">
        <v>1788</v>
      </c>
      <c r="F21" s="1335">
        <v>2613</v>
      </c>
      <c r="G21" s="1335">
        <v>2635</v>
      </c>
      <c r="H21" s="1335">
        <v>2771</v>
      </c>
      <c r="I21" s="82"/>
      <c r="J21" s="1335">
        <v>2795</v>
      </c>
      <c r="K21" s="82"/>
      <c r="L21" s="1335">
        <v>2858</v>
      </c>
      <c r="M21" s="1335">
        <v>2950</v>
      </c>
      <c r="N21" s="1556"/>
    </row>
    <row r="22" spans="1:14" s="31" customFormat="1" x14ac:dyDescent="0.2">
      <c r="B22" s="31" t="s">
        <v>2914</v>
      </c>
      <c r="C22" s="1565" t="s">
        <v>2915</v>
      </c>
      <c r="D22" s="1335">
        <v>1765</v>
      </c>
      <c r="E22" s="1335">
        <v>1789</v>
      </c>
      <c r="F22" s="1335">
        <v>2614</v>
      </c>
      <c r="G22" s="1335">
        <v>2636</v>
      </c>
      <c r="H22" s="1335">
        <v>2772</v>
      </c>
      <c r="I22" s="82"/>
      <c r="J22" s="1335">
        <v>2796</v>
      </c>
      <c r="K22" s="82"/>
      <c r="L22" s="1335">
        <v>2859</v>
      </c>
      <c r="M22" s="1335">
        <v>2951</v>
      </c>
      <c r="N22" s="1556"/>
    </row>
    <row r="23" spans="1:14" s="31" customFormat="1" x14ac:dyDescent="0.2">
      <c r="B23" s="31" t="s">
        <v>2916</v>
      </c>
      <c r="C23" s="1565" t="s">
        <v>2917</v>
      </c>
      <c r="D23" s="1335">
        <v>1766</v>
      </c>
      <c r="E23" s="1335">
        <v>1790</v>
      </c>
      <c r="F23" s="1335">
        <v>2615</v>
      </c>
      <c r="G23" s="1335">
        <v>2637</v>
      </c>
      <c r="H23" s="1335">
        <v>2773</v>
      </c>
      <c r="I23" s="82"/>
      <c r="J23" s="1335">
        <v>2797</v>
      </c>
      <c r="K23" s="82"/>
      <c r="L23" s="1335">
        <v>2860</v>
      </c>
      <c r="M23" s="1335">
        <v>2952</v>
      </c>
      <c r="N23" s="1556"/>
    </row>
    <row r="24" spans="1:14" s="31" customFormat="1" ht="13.35" customHeight="1" x14ac:dyDescent="0.2">
      <c r="B24" s="31" t="s">
        <v>2918</v>
      </c>
      <c r="C24" s="1565" t="s">
        <v>2919</v>
      </c>
      <c r="D24" s="1335">
        <v>1767</v>
      </c>
      <c r="E24" s="1335">
        <v>1791</v>
      </c>
      <c r="F24" s="1335">
        <v>2617</v>
      </c>
      <c r="G24" s="1335">
        <v>2638</v>
      </c>
      <c r="H24" s="1335">
        <v>2774</v>
      </c>
      <c r="I24" s="82"/>
      <c r="J24" s="1335">
        <v>2798</v>
      </c>
      <c r="K24" s="82"/>
      <c r="L24" s="1335">
        <v>2861</v>
      </c>
      <c r="M24" s="1335">
        <v>2953</v>
      </c>
      <c r="N24" s="1556"/>
    </row>
    <row r="25" spans="1:14" s="31" customFormat="1" ht="13.35" customHeight="1" x14ac:dyDescent="0.2">
      <c r="B25" s="31" t="s">
        <v>2920</v>
      </c>
      <c r="C25" s="1565" t="s">
        <v>2921</v>
      </c>
      <c r="D25" s="1335">
        <v>1768</v>
      </c>
      <c r="E25" s="1335">
        <v>1792</v>
      </c>
      <c r="F25" s="1335">
        <v>2618</v>
      </c>
      <c r="G25" s="1335">
        <v>2639</v>
      </c>
      <c r="H25" s="1335">
        <v>2775</v>
      </c>
      <c r="I25" s="82"/>
      <c r="J25" s="1335">
        <v>2799</v>
      </c>
      <c r="K25" s="82"/>
      <c r="L25" s="1335">
        <v>2862</v>
      </c>
      <c r="M25" s="1335">
        <v>2954</v>
      </c>
      <c r="N25" s="1790">
        <v>18021</v>
      </c>
    </row>
    <row r="26" spans="1:14" s="31" customFormat="1" ht="13.35" customHeight="1" x14ac:dyDescent="0.2">
      <c r="B26" s="31" t="s">
        <v>2922</v>
      </c>
      <c r="C26" s="265"/>
      <c r="D26" s="1335">
        <v>1769</v>
      </c>
      <c r="E26" s="1335">
        <v>1793</v>
      </c>
      <c r="F26" s="1794"/>
      <c r="G26" s="1794"/>
      <c r="H26" s="1335">
        <v>2776</v>
      </c>
      <c r="I26" s="82"/>
      <c r="J26" s="1335">
        <v>2800</v>
      </c>
      <c r="K26" s="82"/>
      <c r="L26" s="1335">
        <v>2863</v>
      </c>
      <c r="M26" s="1335">
        <v>2955</v>
      </c>
      <c r="N26" s="1556"/>
    </row>
    <row r="27" spans="1:14" s="31" customFormat="1" x14ac:dyDescent="0.2">
      <c r="A27" s="78" t="s">
        <v>2923</v>
      </c>
      <c r="B27" s="82"/>
      <c r="C27" s="265"/>
      <c r="D27" s="1566"/>
      <c r="E27" s="1566"/>
      <c r="F27" s="1566"/>
      <c r="G27" s="1566"/>
      <c r="H27" s="1566"/>
      <c r="I27" s="82"/>
      <c r="J27" s="1566"/>
      <c r="K27" s="82"/>
      <c r="L27" s="1566"/>
      <c r="M27" s="1566"/>
      <c r="N27" s="281"/>
    </row>
    <row r="28" spans="1:14" s="31" customFormat="1" x14ac:dyDescent="0.2">
      <c r="B28" s="31" t="s">
        <v>2924</v>
      </c>
      <c r="C28" s="1565" t="s">
        <v>2925</v>
      </c>
      <c r="D28" s="1335">
        <v>1770</v>
      </c>
      <c r="E28" s="1335">
        <v>1794</v>
      </c>
      <c r="F28" s="1335">
        <v>2619</v>
      </c>
      <c r="G28" s="1335">
        <v>2640</v>
      </c>
      <c r="H28" s="1335">
        <v>2777</v>
      </c>
      <c r="I28" s="82"/>
      <c r="J28" s="1335">
        <v>2840</v>
      </c>
      <c r="K28" s="82"/>
      <c r="L28" s="1335">
        <v>2864</v>
      </c>
      <c r="M28" s="1335">
        <v>2956</v>
      </c>
      <c r="N28" s="1556"/>
    </row>
    <row r="29" spans="1:14" s="31" customFormat="1" x14ac:dyDescent="0.2">
      <c r="B29" s="31" t="s">
        <v>2926</v>
      </c>
      <c r="C29" s="1565" t="s">
        <v>2927</v>
      </c>
      <c r="D29" s="1335">
        <v>1771</v>
      </c>
      <c r="E29" s="1335">
        <v>1795</v>
      </c>
      <c r="F29" s="1335">
        <v>2620</v>
      </c>
      <c r="G29" s="1335">
        <v>2641</v>
      </c>
      <c r="H29" s="1335">
        <v>2778</v>
      </c>
      <c r="I29" s="82"/>
      <c r="J29" s="1335">
        <v>2841</v>
      </c>
      <c r="K29" s="82"/>
      <c r="L29" s="1335">
        <v>2865</v>
      </c>
      <c r="M29" s="1335">
        <v>2957</v>
      </c>
      <c r="N29" s="1556"/>
    </row>
    <row r="30" spans="1:14" s="31" customFormat="1" x14ac:dyDescent="0.2">
      <c r="B30" s="31" t="s">
        <v>2928</v>
      </c>
      <c r="C30" s="1565" t="s">
        <v>2929</v>
      </c>
      <c r="D30" s="1335">
        <v>1772</v>
      </c>
      <c r="E30" s="1335">
        <v>1796</v>
      </c>
      <c r="F30" s="1335">
        <v>2621</v>
      </c>
      <c r="G30" s="1335">
        <v>2642</v>
      </c>
      <c r="H30" s="1335">
        <v>2779</v>
      </c>
      <c r="I30" s="82"/>
      <c r="J30" s="1335">
        <v>2842</v>
      </c>
      <c r="K30" s="82"/>
      <c r="L30" s="1335">
        <v>2866</v>
      </c>
      <c r="M30" s="1335">
        <v>2958</v>
      </c>
      <c r="N30" s="1556"/>
    </row>
    <row r="31" spans="1:14" s="31" customFormat="1" x14ac:dyDescent="0.2">
      <c r="B31" s="31" t="s">
        <v>2918</v>
      </c>
      <c r="C31" s="1565" t="s">
        <v>2930</v>
      </c>
      <c r="D31" s="1335">
        <v>1773</v>
      </c>
      <c r="E31" s="1335">
        <v>1797</v>
      </c>
      <c r="F31" s="1335">
        <v>2622</v>
      </c>
      <c r="G31" s="1335">
        <v>2643</v>
      </c>
      <c r="H31" s="1335">
        <v>2780</v>
      </c>
      <c r="I31" s="82"/>
      <c r="J31" s="1335">
        <v>2843</v>
      </c>
      <c r="K31" s="82"/>
      <c r="L31" s="1335">
        <v>2867</v>
      </c>
      <c r="M31" s="1335">
        <v>2959</v>
      </c>
      <c r="N31" s="1556"/>
    </row>
    <row r="32" spans="1:14" s="31" customFormat="1" ht="13.35" customHeight="1" x14ac:dyDescent="0.2">
      <c r="B32" s="31" t="s">
        <v>2920</v>
      </c>
      <c r="C32" s="1565" t="s">
        <v>2931</v>
      </c>
      <c r="D32" s="1335">
        <v>1774</v>
      </c>
      <c r="E32" s="1335">
        <v>1798</v>
      </c>
      <c r="F32" s="1335">
        <v>2623</v>
      </c>
      <c r="G32" s="1335">
        <v>2644</v>
      </c>
      <c r="H32" s="1335">
        <v>2781</v>
      </c>
      <c r="I32" s="82"/>
      <c r="J32" s="1335">
        <v>2844</v>
      </c>
      <c r="K32" s="82"/>
      <c r="L32" s="1335">
        <v>2868</v>
      </c>
      <c r="M32" s="1335">
        <v>2960</v>
      </c>
      <c r="N32" s="1790">
        <v>18022</v>
      </c>
    </row>
    <row r="33" spans="1:30" s="31" customFormat="1" ht="13.35" customHeight="1" x14ac:dyDescent="0.2">
      <c r="B33" s="31" t="s">
        <v>2932</v>
      </c>
      <c r="C33" s="265"/>
      <c r="D33" s="1335">
        <v>1775</v>
      </c>
      <c r="E33" s="1335">
        <v>1799</v>
      </c>
      <c r="F33" s="1794"/>
      <c r="G33" s="1794"/>
      <c r="H33" s="1335">
        <v>2782</v>
      </c>
      <c r="I33" s="82"/>
      <c r="J33" s="1335">
        <v>2845</v>
      </c>
      <c r="K33" s="82"/>
      <c r="L33" s="1335">
        <v>2869</v>
      </c>
      <c r="M33" s="1335">
        <v>2961</v>
      </c>
      <c r="N33" s="1556"/>
    </row>
    <row r="34" spans="1:30" s="31" customFormat="1" x14ac:dyDescent="0.2">
      <c r="A34" s="1181" t="s">
        <v>2933</v>
      </c>
      <c r="C34" s="1182"/>
      <c r="D34" s="1182"/>
      <c r="E34" s="1182"/>
      <c r="F34" s="1182"/>
      <c r="G34" s="1182"/>
      <c r="H34" s="1182"/>
      <c r="I34" s="82"/>
      <c r="J34" s="1182"/>
      <c r="K34" s="82"/>
      <c r="L34" s="1182"/>
      <c r="M34" s="1182"/>
      <c r="N34" s="281"/>
    </row>
    <row r="35" spans="1:30" s="31" customFormat="1" x14ac:dyDescent="0.2">
      <c r="B35" s="31" t="s">
        <v>2912</v>
      </c>
      <c r="C35" s="1565" t="s">
        <v>2934</v>
      </c>
      <c r="D35" s="1335">
        <v>1776</v>
      </c>
      <c r="E35" s="1335">
        <v>1800</v>
      </c>
      <c r="F35" s="1335">
        <v>2624</v>
      </c>
      <c r="G35" s="1335">
        <v>2645</v>
      </c>
      <c r="H35" s="1335">
        <v>2783</v>
      </c>
      <c r="I35" s="82"/>
      <c r="J35" s="1335">
        <v>2846</v>
      </c>
      <c r="K35" s="82"/>
      <c r="L35" s="1335">
        <v>2870</v>
      </c>
      <c r="M35" s="1335">
        <v>2962</v>
      </c>
      <c r="N35" s="1556"/>
    </row>
    <row r="36" spans="1:30" s="31" customFormat="1" x14ac:dyDescent="0.2">
      <c r="B36" s="31" t="s">
        <v>2914</v>
      </c>
      <c r="C36" s="1565" t="s">
        <v>2935</v>
      </c>
      <c r="D36" s="1335">
        <v>1777</v>
      </c>
      <c r="E36" s="1335">
        <v>1801</v>
      </c>
      <c r="F36" s="1335">
        <v>2626</v>
      </c>
      <c r="G36" s="1335">
        <v>2646</v>
      </c>
      <c r="H36" s="1335">
        <v>2784</v>
      </c>
      <c r="I36" s="82"/>
      <c r="J36" s="1335">
        <v>2847</v>
      </c>
      <c r="K36" s="82"/>
      <c r="L36" s="1335">
        <v>2871</v>
      </c>
      <c r="M36" s="1335">
        <v>2963</v>
      </c>
      <c r="N36" s="1556"/>
    </row>
    <row r="37" spans="1:30" s="31" customFormat="1" x14ac:dyDescent="0.2">
      <c r="B37" s="31" t="s">
        <v>2916</v>
      </c>
      <c r="C37" s="1565" t="s">
        <v>2936</v>
      </c>
      <c r="D37" s="1335">
        <v>1778</v>
      </c>
      <c r="E37" s="1335">
        <v>1802</v>
      </c>
      <c r="F37" s="1335">
        <v>2627</v>
      </c>
      <c r="G37" s="1335">
        <v>2647</v>
      </c>
      <c r="H37" s="1335">
        <v>2785</v>
      </c>
      <c r="I37" s="82"/>
      <c r="J37" s="1335">
        <v>2848</v>
      </c>
      <c r="K37" s="82"/>
      <c r="L37" s="1335">
        <v>2872</v>
      </c>
      <c r="M37" s="1335">
        <v>2964</v>
      </c>
      <c r="N37" s="1556"/>
    </row>
    <row r="38" spans="1:30" s="31" customFormat="1" ht="13.35" customHeight="1" x14ac:dyDescent="0.2">
      <c r="B38" s="31" t="s">
        <v>2918</v>
      </c>
      <c r="C38" s="1565" t="s">
        <v>2937</v>
      </c>
      <c r="D38" s="1335">
        <v>1779</v>
      </c>
      <c r="E38" s="1335">
        <v>1803</v>
      </c>
      <c r="F38" s="1335">
        <v>2628</v>
      </c>
      <c r="G38" s="1335">
        <v>2648</v>
      </c>
      <c r="H38" s="1335">
        <v>2786</v>
      </c>
      <c r="I38" s="82"/>
      <c r="J38" s="1335">
        <v>2849</v>
      </c>
      <c r="K38" s="82"/>
      <c r="L38" s="1335">
        <v>2874</v>
      </c>
      <c r="M38" s="1335">
        <v>2965</v>
      </c>
      <c r="N38" s="1556"/>
    </row>
    <row r="39" spans="1:30" s="31" customFormat="1" ht="12.75" customHeight="1" x14ac:dyDescent="0.2">
      <c r="B39" s="31" t="s">
        <v>2920</v>
      </c>
      <c r="C39" s="1565" t="s">
        <v>2938</v>
      </c>
      <c r="D39" s="1335">
        <v>1780</v>
      </c>
      <c r="E39" s="1335">
        <v>1804</v>
      </c>
      <c r="F39" s="1335">
        <v>2629</v>
      </c>
      <c r="G39" s="1335">
        <v>2649</v>
      </c>
      <c r="H39" s="1335">
        <v>2787</v>
      </c>
      <c r="I39" s="82"/>
      <c r="J39" s="1335">
        <v>2850</v>
      </c>
      <c r="K39" s="82"/>
      <c r="L39" s="1335">
        <v>2876</v>
      </c>
      <c r="M39" s="1335">
        <v>2966</v>
      </c>
      <c r="N39" s="1790">
        <v>18023</v>
      </c>
    </row>
    <row r="40" spans="1:30" s="31" customFormat="1" ht="13.35" customHeight="1" x14ac:dyDescent="0.2">
      <c r="B40" s="31" t="s">
        <v>2939</v>
      </c>
      <c r="C40" s="265"/>
      <c r="D40" s="1335">
        <v>1781</v>
      </c>
      <c r="E40" s="1335">
        <v>1807</v>
      </c>
      <c r="F40" s="1794"/>
      <c r="G40" s="1794"/>
      <c r="H40" s="1335">
        <v>2788</v>
      </c>
      <c r="I40" s="82"/>
      <c r="J40" s="1335">
        <v>2851</v>
      </c>
      <c r="K40" s="82"/>
      <c r="L40" s="1335">
        <v>2877</v>
      </c>
      <c r="M40" s="1335">
        <v>2967</v>
      </c>
      <c r="N40" s="1556"/>
    </row>
    <row r="41" spans="1:30" s="803" customFormat="1" ht="15" x14ac:dyDescent="0.25">
      <c r="A41" s="281"/>
      <c r="B41" s="1183" t="s">
        <v>2940</v>
      </c>
      <c r="C41" s="265"/>
      <c r="D41" s="1184"/>
      <c r="E41" s="1184"/>
      <c r="F41" s="287"/>
      <c r="G41" s="287"/>
      <c r="H41" s="1184"/>
      <c r="I41" s="1185"/>
      <c r="J41" s="1184"/>
      <c r="K41" s="1185"/>
      <c r="L41" s="1184"/>
      <c r="M41" s="1184"/>
      <c r="N41" s="281"/>
      <c r="O41" s="281"/>
      <c r="P41" s="281"/>
      <c r="Q41" s="281"/>
      <c r="R41" s="281"/>
      <c r="S41" s="281"/>
      <c r="T41" s="281"/>
      <c r="U41" s="281"/>
      <c r="V41" s="281"/>
      <c r="W41" s="281"/>
      <c r="X41" s="281"/>
      <c r="Y41" s="281"/>
      <c r="Z41" s="281"/>
      <c r="AA41" s="281"/>
      <c r="AB41" s="281"/>
      <c r="AC41" s="281"/>
      <c r="AD41" s="281"/>
    </row>
    <row r="42" spans="1:30" s="803" customFormat="1" ht="15" x14ac:dyDescent="0.25">
      <c r="A42" s="281"/>
      <c r="B42" s="1186" t="s">
        <v>2912</v>
      </c>
      <c r="C42" s="1567" t="s">
        <v>2941</v>
      </c>
      <c r="D42" s="1568">
        <v>17500</v>
      </c>
      <c r="E42" s="1568">
        <v>17506</v>
      </c>
      <c r="F42" s="1568">
        <v>17512</v>
      </c>
      <c r="G42" s="1568">
        <v>17517</v>
      </c>
      <c r="H42" s="1568">
        <v>17522</v>
      </c>
      <c r="I42" s="1187"/>
      <c r="J42" s="1568">
        <v>17528</v>
      </c>
      <c r="K42" s="1188"/>
      <c r="L42" s="1568">
        <v>17534</v>
      </c>
      <c r="M42" s="1568">
        <v>17540</v>
      </c>
      <c r="N42" s="1556"/>
      <c r="O42" s="281"/>
      <c r="P42" s="281"/>
      <c r="Q42" s="281"/>
      <c r="R42" s="281"/>
      <c r="S42" s="281"/>
      <c r="T42" s="281"/>
      <c r="U42" s="281"/>
      <c r="V42" s="281"/>
      <c r="W42" s="281"/>
      <c r="X42" s="281"/>
      <c r="Y42" s="281"/>
      <c r="Z42" s="281"/>
      <c r="AA42" s="281"/>
      <c r="AB42" s="281"/>
      <c r="AC42" s="281"/>
      <c r="AD42" s="281"/>
    </row>
    <row r="43" spans="1:30" s="803" customFormat="1" ht="15" x14ac:dyDescent="0.25">
      <c r="A43" s="281"/>
      <c r="B43" s="1186" t="s">
        <v>2942</v>
      </c>
      <c r="C43" s="1567" t="s">
        <v>2943</v>
      </c>
      <c r="D43" s="1568">
        <v>17501</v>
      </c>
      <c r="E43" s="1568">
        <v>17507</v>
      </c>
      <c r="F43" s="1568">
        <v>17513</v>
      </c>
      <c r="G43" s="1568">
        <v>17518</v>
      </c>
      <c r="H43" s="1568">
        <v>17523</v>
      </c>
      <c r="I43" s="1187"/>
      <c r="J43" s="1568">
        <v>17529</v>
      </c>
      <c r="K43" s="1188"/>
      <c r="L43" s="1568">
        <v>17535</v>
      </c>
      <c r="M43" s="1568">
        <v>17541</v>
      </c>
      <c r="N43" s="1556"/>
      <c r="O43" s="281"/>
      <c r="P43" s="281"/>
      <c r="Q43" s="281"/>
      <c r="R43" s="281"/>
      <c r="S43" s="281"/>
      <c r="T43" s="281"/>
      <c r="U43" s="281"/>
      <c r="V43" s="281"/>
      <c r="W43" s="281"/>
      <c r="X43" s="281"/>
      <c r="Y43" s="281"/>
      <c r="Z43" s="281"/>
      <c r="AA43" s="281"/>
      <c r="AB43" s="281"/>
      <c r="AC43" s="281"/>
      <c r="AD43" s="281"/>
    </row>
    <row r="44" spans="1:30" s="803" customFormat="1" ht="15" x14ac:dyDescent="0.25">
      <c r="A44" s="281"/>
      <c r="B44" s="1186" t="s">
        <v>2916</v>
      </c>
      <c r="C44" s="1567" t="s">
        <v>2944</v>
      </c>
      <c r="D44" s="1568">
        <v>17502</v>
      </c>
      <c r="E44" s="1568">
        <v>17508</v>
      </c>
      <c r="F44" s="1568">
        <v>17514</v>
      </c>
      <c r="G44" s="1568">
        <v>17519</v>
      </c>
      <c r="H44" s="1568">
        <v>17524</v>
      </c>
      <c r="I44" s="1187"/>
      <c r="J44" s="1568">
        <v>17530</v>
      </c>
      <c r="K44" s="1188"/>
      <c r="L44" s="1568">
        <v>17536</v>
      </c>
      <c r="M44" s="1568">
        <v>17542</v>
      </c>
      <c r="N44" s="1556"/>
      <c r="O44" s="281"/>
      <c r="P44" s="281"/>
      <c r="Q44" s="281"/>
      <c r="R44" s="281"/>
      <c r="S44" s="281"/>
      <c r="T44" s="281"/>
      <c r="U44" s="281"/>
      <c r="V44" s="281"/>
      <c r="W44" s="281"/>
      <c r="X44" s="281"/>
      <c r="Y44" s="281"/>
      <c r="Z44" s="281"/>
      <c r="AA44" s="281"/>
      <c r="AB44" s="281"/>
      <c r="AC44" s="281"/>
      <c r="AD44" s="281"/>
    </row>
    <row r="45" spans="1:30" s="803" customFormat="1" ht="15" x14ac:dyDescent="0.25">
      <c r="A45" s="281"/>
      <c r="B45" s="1186" t="s">
        <v>2918</v>
      </c>
      <c r="C45" s="1567" t="s">
        <v>2945</v>
      </c>
      <c r="D45" s="1568">
        <v>17503</v>
      </c>
      <c r="E45" s="1568">
        <v>17509</v>
      </c>
      <c r="F45" s="1568">
        <v>17515</v>
      </c>
      <c r="G45" s="1568">
        <v>17520</v>
      </c>
      <c r="H45" s="1568">
        <v>17525</v>
      </c>
      <c r="I45" s="1187"/>
      <c r="J45" s="1568">
        <v>17531</v>
      </c>
      <c r="K45" s="1188"/>
      <c r="L45" s="1568">
        <v>17537</v>
      </c>
      <c r="M45" s="1568">
        <v>17543</v>
      </c>
      <c r="N45" s="1556"/>
      <c r="O45" s="281"/>
      <c r="P45" s="281"/>
      <c r="Q45" s="281"/>
      <c r="R45" s="281"/>
      <c r="S45" s="281"/>
      <c r="T45" s="281"/>
      <c r="U45" s="281"/>
      <c r="V45" s="281"/>
      <c r="W45" s="281"/>
      <c r="X45" s="281"/>
      <c r="Y45" s="281"/>
      <c r="Z45" s="281"/>
      <c r="AA45" s="281"/>
      <c r="AB45" s="281"/>
      <c r="AC45" s="281"/>
      <c r="AD45" s="281"/>
    </row>
    <row r="46" spans="1:30" s="803" customFormat="1" ht="15" x14ac:dyDescent="0.25">
      <c r="A46" s="281"/>
      <c r="B46" s="1186" t="s">
        <v>2920</v>
      </c>
      <c r="C46" s="1567" t="s">
        <v>2946</v>
      </c>
      <c r="D46" s="1568">
        <v>17504</v>
      </c>
      <c r="E46" s="1568">
        <v>17510</v>
      </c>
      <c r="F46" s="1568">
        <v>17516</v>
      </c>
      <c r="G46" s="1568">
        <v>17521</v>
      </c>
      <c r="H46" s="1568">
        <v>17526</v>
      </c>
      <c r="I46" s="1187"/>
      <c r="J46" s="1568">
        <v>17532</v>
      </c>
      <c r="K46" s="1188"/>
      <c r="L46" s="1568">
        <v>17538</v>
      </c>
      <c r="M46" s="1568">
        <v>17544</v>
      </c>
      <c r="N46" s="1790">
        <v>18024</v>
      </c>
      <c r="O46" s="281"/>
      <c r="P46" s="281"/>
      <c r="Q46" s="281"/>
      <c r="R46" s="281"/>
      <c r="S46" s="281"/>
      <c r="T46" s="281"/>
      <c r="U46" s="281"/>
      <c r="V46" s="281"/>
      <c r="W46" s="281"/>
      <c r="X46" s="281"/>
      <c r="Y46" s="281"/>
      <c r="Z46" s="281"/>
      <c r="AA46" s="281"/>
      <c r="AB46" s="281"/>
      <c r="AC46" s="281"/>
      <c r="AD46" s="281"/>
    </row>
    <row r="47" spans="1:30" s="803" customFormat="1" ht="15" x14ac:dyDescent="0.25">
      <c r="A47" s="281"/>
      <c r="B47" s="1186" t="s">
        <v>2947</v>
      </c>
      <c r="C47" s="265"/>
      <c r="D47" s="1568">
        <v>17505</v>
      </c>
      <c r="E47" s="1568">
        <v>17511</v>
      </c>
      <c r="F47" s="1787"/>
      <c r="G47" s="1787"/>
      <c r="H47" s="1568">
        <v>17527</v>
      </c>
      <c r="I47" s="1187"/>
      <c r="J47" s="1568">
        <v>17533</v>
      </c>
      <c r="K47" s="1188"/>
      <c r="L47" s="1568">
        <v>17539</v>
      </c>
      <c r="M47" s="1568">
        <v>17545</v>
      </c>
      <c r="N47" s="1556"/>
      <c r="O47" s="281"/>
      <c r="P47" s="281"/>
      <c r="Q47" s="281"/>
      <c r="R47" s="281"/>
      <c r="S47" s="281"/>
      <c r="T47" s="281"/>
      <c r="U47" s="281"/>
      <c r="V47" s="281"/>
      <c r="W47" s="281"/>
      <c r="X47" s="281"/>
      <c r="Y47" s="281"/>
      <c r="Z47" s="281"/>
      <c r="AA47" s="281"/>
      <c r="AB47" s="281"/>
      <c r="AC47" s="281"/>
      <c r="AD47" s="281"/>
    </row>
    <row r="48" spans="1:30" s="803" customFormat="1" ht="15" x14ac:dyDescent="0.25">
      <c r="A48" s="281"/>
      <c r="B48" s="1186"/>
      <c r="C48" s="265"/>
      <c r="D48" s="1189"/>
      <c r="E48" s="1189"/>
      <c r="F48" s="1190"/>
      <c r="G48" s="1190"/>
      <c r="H48" s="1189"/>
      <c r="I48" s="1187"/>
      <c r="J48" s="1189"/>
      <c r="K48" s="1187"/>
      <c r="L48" s="1189"/>
      <c r="M48" s="1189"/>
      <c r="N48" s="281"/>
      <c r="O48" s="281"/>
      <c r="P48" s="281"/>
      <c r="Q48" s="281"/>
      <c r="R48" s="281"/>
      <c r="S48" s="281"/>
      <c r="T48" s="281"/>
      <c r="U48" s="281"/>
      <c r="V48" s="281"/>
      <c r="W48" s="281"/>
      <c r="X48" s="281"/>
      <c r="Y48" s="281"/>
      <c r="Z48" s="281"/>
      <c r="AA48" s="281"/>
      <c r="AB48" s="281"/>
      <c r="AC48" s="281"/>
      <c r="AD48" s="281"/>
    </row>
    <row r="49" spans="1:30" s="31" customFormat="1" x14ac:dyDescent="0.2">
      <c r="A49" s="78" t="s">
        <v>2948</v>
      </c>
      <c r="B49" s="82"/>
      <c r="C49" s="265"/>
      <c r="D49" s="1569"/>
      <c r="E49" s="1569"/>
      <c r="F49" s="1569"/>
      <c r="G49" s="1569"/>
      <c r="H49" s="1569"/>
      <c r="I49" s="1188"/>
      <c r="J49" s="1569"/>
      <c r="K49" s="1188"/>
      <c r="L49" s="1569"/>
      <c r="M49" s="1569"/>
      <c r="N49" s="281"/>
    </row>
    <row r="50" spans="1:30" s="31" customFormat="1" ht="11.25" x14ac:dyDescent="0.2">
      <c r="B50" s="31" t="s">
        <v>2924</v>
      </c>
      <c r="C50" s="1565" t="s">
        <v>2949</v>
      </c>
      <c r="D50" s="1335">
        <v>1782</v>
      </c>
      <c r="E50" s="1335">
        <v>2605</v>
      </c>
      <c r="F50" s="1335">
        <v>2630</v>
      </c>
      <c r="G50" s="1335">
        <v>2650</v>
      </c>
      <c r="H50" s="1335">
        <v>2789</v>
      </c>
      <c r="I50" s="1188"/>
      <c r="J50" s="1335">
        <v>2852</v>
      </c>
      <c r="K50" s="1188"/>
      <c r="L50" s="1335">
        <v>2944</v>
      </c>
      <c r="M50" s="1335">
        <v>2968</v>
      </c>
      <c r="N50" s="1556"/>
    </row>
    <row r="51" spans="1:30" s="31" customFormat="1" ht="11.25" x14ac:dyDescent="0.2">
      <c r="B51" s="31" t="s">
        <v>2926</v>
      </c>
      <c r="C51" s="1565" t="s">
        <v>2950</v>
      </c>
      <c r="D51" s="1335">
        <v>1783</v>
      </c>
      <c r="E51" s="1335">
        <v>2608</v>
      </c>
      <c r="F51" s="1335">
        <v>2631</v>
      </c>
      <c r="G51" s="1335">
        <v>2656</v>
      </c>
      <c r="H51" s="1335">
        <v>2790</v>
      </c>
      <c r="I51" s="1188"/>
      <c r="J51" s="1335">
        <v>2853</v>
      </c>
      <c r="K51" s="1188"/>
      <c r="L51" s="1335">
        <v>2945</v>
      </c>
      <c r="M51" s="1335">
        <v>2969</v>
      </c>
      <c r="N51" s="1556"/>
    </row>
    <row r="52" spans="1:30" s="31" customFormat="1" ht="11.25" x14ac:dyDescent="0.2">
      <c r="B52" s="31" t="s">
        <v>2928</v>
      </c>
      <c r="C52" s="1565" t="s">
        <v>2951</v>
      </c>
      <c r="D52" s="1335">
        <v>1784</v>
      </c>
      <c r="E52" s="1335">
        <v>2609</v>
      </c>
      <c r="F52" s="1335">
        <v>2632</v>
      </c>
      <c r="G52" s="1335">
        <v>2668</v>
      </c>
      <c r="H52" s="1335">
        <v>2791</v>
      </c>
      <c r="I52" s="1188"/>
      <c r="J52" s="1335">
        <v>2854</v>
      </c>
      <c r="K52" s="1188"/>
      <c r="L52" s="1335">
        <v>2946</v>
      </c>
      <c r="M52" s="1335">
        <v>2970</v>
      </c>
      <c r="N52" s="1556"/>
    </row>
    <row r="53" spans="1:30" s="31" customFormat="1" ht="11.25" x14ac:dyDescent="0.2">
      <c r="B53" s="31" t="s">
        <v>2918</v>
      </c>
      <c r="C53" s="1565" t="s">
        <v>2952</v>
      </c>
      <c r="D53" s="1335">
        <v>1785</v>
      </c>
      <c r="E53" s="1335">
        <v>2610</v>
      </c>
      <c r="F53" s="1335">
        <v>2633</v>
      </c>
      <c r="G53" s="1335">
        <v>2680</v>
      </c>
      <c r="H53" s="1335">
        <v>2792</v>
      </c>
      <c r="I53" s="1188"/>
      <c r="J53" s="1335">
        <v>2855</v>
      </c>
      <c r="K53" s="1188"/>
      <c r="L53" s="1335">
        <v>2947</v>
      </c>
      <c r="M53" s="1335">
        <v>2971</v>
      </c>
      <c r="N53" s="1556"/>
    </row>
    <row r="54" spans="1:30" s="31" customFormat="1" ht="13.35" customHeight="1" x14ac:dyDescent="0.2">
      <c r="B54" s="31" t="s">
        <v>2920</v>
      </c>
      <c r="C54" s="1565" t="s">
        <v>2953</v>
      </c>
      <c r="D54" s="1335">
        <v>1786</v>
      </c>
      <c r="E54" s="1335">
        <v>2611</v>
      </c>
      <c r="F54" s="1335">
        <v>2634</v>
      </c>
      <c r="G54" s="1335">
        <v>2686</v>
      </c>
      <c r="H54" s="1335">
        <v>2793</v>
      </c>
      <c r="I54" s="1188"/>
      <c r="J54" s="1335">
        <v>2856</v>
      </c>
      <c r="K54" s="1188"/>
      <c r="L54" s="1335">
        <v>2948</v>
      </c>
      <c r="M54" s="1335">
        <v>2972</v>
      </c>
      <c r="N54" s="1790">
        <v>18025</v>
      </c>
    </row>
    <row r="55" spans="1:30" s="31" customFormat="1" ht="13.35" customHeight="1" x14ac:dyDescent="0.2">
      <c r="B55" s="31" t="s">
        <v>2954</v>
      </c>
      <c r="C55" s="265"/>
      <c r="D55" s="1335">
        <v>1787</v>
      </c>
      <c r="E55" s="1335">
        <v>2612</v>
      </c>
      <c r="F55" s="1787"/>
      <c r="G55" s="1787"/>
      <c r="H55" s="1335">
        <v>2794</v>
      </c>
      <c r="I55" s="1188"/>
      <c r="J55" s="1335">
        <v>2857</v>
      </c>
      <c r="K55" s="1188"/>
      <c r="L55" s="1335">
        <v>2949</v>
      </c>
      <c r="M55" s="1335">
        <v>2973</v>
      </c>
      <c r="N55" s="1556"/>
    </row>
    <row r="56" spans="1:30" s="803" customFormat="1" ht="15" x14ac:dyDescent="0.25">
      <c r="A56" s="281"/>
      <c r="B56" s="1183" t="s">
        <v>2955</v>
      </c>
      <c r="C56" s="265"/>
      <c r="D56" s="1184"/>
      <c r="E56" s="1184"/>
      <c r="F56" s="1184"/>
      <c r="G56" s="1184"/>
      <c r="H56" s="1184"/>
      <c r="I56" s="1184"/>
      <c r="J56" s="1184"/>
      <c r="K56" s="1184"/>
      <c r="L56" s="1184"/>
      <c r="M56" s="1184"/>
      <c r="N56" s="281"/>
      <c r="O56" s="281"/>
      <c r="P56" s="281"/>
      <c r="Q56" s="281"/>
      <c r="R56" s="281"/>
      <c r="S56" s="281"/>
      <c r="T56" s="281"/>
      <c r="U56" s="281"/>
      <c r="V56" s="281"/>
      <c r="W56" s="281"/>
      <c r="X56" s="281"/>
      <c r="Y56" s="281"/>
      <c r="Z56" s="281"/>
      <c r="AA56" s="281"/>
      <c r="AB56" s="281"/>
      <c r="AC56" s="281"/>
      <c r="AD56" s="281"/>
    </row>
    <row r="57" spans="1:30" s="803" customFormat="1" ht="15" x14ac:dyDescent="0.25">
      <c r="A57" s="281"/>
      <c r="B57" s="1186" t="s">
        <v>2912</v>
      </c>
      <c r="C57" s="1567" t="s">
        <v>2956</v>
      </c>
      <c r="D57" s="1568">
        <v>17546</v>
      </c>
      <c r="E57" s="1568">
        <v>17552</v>
      </c>
      <c r="F57" s="1568">
        <v>17558</v>
      </c>
      <c r="G57" s="1568">
        <v>17563</v>
      </c>
      <c r="H57" s="1568">
        <v>17568</v>
      </c>
      <c r="I57" s="1188"/>
      <c r="J57" s="1568">
        <v>17574</v>
      </c>
      <c r="K57" s="1188"/>
      <c r="L57" s="1568">
        <v>17580</v>
      </c>
      <c r="M57" s="1568">
        <v>17586</v>
      </c>
      <c r="N57" s="1556"/>
      <c r="O57" s="281"/>
      <c r="P57" s="281"/>
      <c r="Q57" s="281"/>
      <c r="R57" s="281"/>
      <c r="S57" s="281"/>
      <c r="T57" s="281"/>
      <c r="U57" s="281"/>
      <c r="V57" s="281"/>
      <c r="W57" s="281"/>
      <c r="X57" s="281"/>
      <c r="Y57" s="281"/>
      <c r="Z57" s="281"/>
      <c r="AA57" s="281"/>
      <c r="AB57" s="281"/>
      <c r="AC57" s="281"/>
      <c r="AD57" s="281"/>
    </row>
    <row r="58" spans="1:30" s="803" customFormat="1" ht="15" x14ac:dyDescent="0.25">
      <c r="A58" s="281"/>
      <c r="B58" s="1186" t="s">
        <v>2942</v>
      </c>
      <c r="C58" s="1567" t="s">
        <v>2957</v>
      </c>
      <c r="D58" s="1568">
        <v>17547</v>
      </c>
      <c r="E58" s="1568">
        <v>17553</v>
      </c>
      <c r="F58" s="1568">
        <v>17559</v>
      </c>
      <c r="G58" s="1568">
        <v>17564</v>
      </c>
      <c r="H58" s="1568">
        <v>17569</v>
      </c>
      <c r="I58" s="1188"/>
      <c r="J58" s="1568">
        <v>17575</v>
      </c>
      <c r="K58" s="1188"/>
      <c r="L58" s="1568">
        <v>17581</v>
      </c>
      <c r="M58" s="1568">
        <v>17587</v>
      </c>
      <c r="N58" s="1556"/>
      <c r="O58" s="281"/>
      <c r="P58" s="281"/>
      <c r="Q58" s="281"/>
      <c r="R58" s="281"/>
      <c r="S58" s="281"/>
      <c r="T58" s="281"/>
      <c r="U58" s="281"/>
      <c r="V58" s="281"/>
      <c r="W58" s="281"/>
      <c r="X58" s="281"/>
      <c r="Y58" s="281"/>
      <c r="Z58" s="281"/>
      <c r="AA58" s="281"/>
      <c r="AB58" s="281"/>
      <c r="AC58" s="281"/>
      <c r="AD58" s="281"/>
    </row>
    <row r="59" spans="1:30" s="803" customFormat="1" ht="15" x14ac:dyDescent="0.25">
      <c r="A59" s="281"/>
      <c r="B59" s="1186" t="s">
        <v>2958</v>
      </c>
      <c r="C59" s="1567" t="s">
        <v>2959</v>
      </c>
      <c r="D59" s="1568">
        <v>17548</v>
      </c>
      <c r="E59" s="1568">
        <v>17554</v>
      </c>
      <c r="F59" s="1568">
        <v>17560</v>
      </c>
      <c r="G59" s="1568">
        <v>17565</v>
      </c>
      <c r="H59" s="1568">
        <v>17570</v>
      </c>
      <c r="I59" s="1188"/>
      <c r="J59" s="1568">
        <v>17576</v>
      </c>
      <c r="K59" s="1188"/>
      <c r="L59" s="1568">
        <v>17582</v>
      </c>
      <c r="M59" s="1568">
        <v>17588</v>
      </c>
      <c r="N59" s="1556"/>
      <c r="O59" s="281"/>
      <c r="P59" s="281"/>
      <c r="Q59" s="281"/>
      <c r="R59" s="281"/>
      <c r="S59" s="281"/>
      <c r="T59" s="281"/>
      <c r="U59" s="281"/>
      <c r="V59" s="281"/>
      <c r="W59" s="281"/>
      <c r="X59" s="281"/>
      <c r="Y59" s="281"/>
      <c r="Z59" s="281"/>
      <c r="AA59" s="281"/>
      <c r="AB59" s="281"/>
      <c r="AC59" s="281"/>
      <c r="AD59" s="281"/>
    </row>
    <row r="60" spans="1:30" s="803" customFormat="1" ht="15" x14ac:dyDescent="0.25">
      <c r="A60" s="281"/>
      <c r="B60" s="1186" t="s">
        <v>2918</v>
      </c>
      <c r="C60" s="1567" t="s">
        <v>2960</v>
      </c>
      <c r="D60" s="1568">
        <v>17549</v>
      </c>
      <c r="E60" s="1568">
        <v>17555</v>
      </c>
      <c r="F60" s="1568">
        <v>17561</v>
      </c>
      <c r="G60" s="1568">
        <v>17566</v>
      </c>
      <c r="H60" s="1568">
        <v>17571</v>
      </c>
      <c r="I60" s="1188"/>
      <c r="J60" s="1568">
        <v>17577</v>
      </c>
      <c r="K60" s="1188"/>
      <c r="L60" s="1568">
        <v>17583</v>
      </c>
      <c r="M60" s="1568">
        <v>17589</v>
      </c>
      <c r="N60" s="1556"/>
      <c r="O60" s="281"/>
      <c r="P60" s="281"/>
      <c r="Q60" s="281"/>
      <c r="R60" s="281"/>
      <c r="S60" s="281"/>
      <c r="T60" s="281"/>
      <c r="U60" s="281"/>
      <c r="V60" s="281"/>
      <c r="W60" s="281"/>
      <c r="X60" s="281"/>
      <c r="Y60" s="281"/>
      <c r="Z60" s="281"/>
      <c r="AA60" s="281"/>
      <c r="AB60" s="281"/>
      <c r="AC60" s="281"/>
      <c r="AD60" s="281"/>
    </row>
    <row r="61" spans="1:30" s="803" customFormat="1" ht="15" x14ac:dyDescent="0.25">
      <c r="A61" s="281"/>
      <c r="B61" s="1186" t="s">
        <v>2920</v>
      </c>
      <c r="C61" s="1567" t="s">
        <v>2961</v>
      </c>
      <c r="D61" s="1568">
        <v>17550</v>
      </c>
      <c r="E61" s="1568">
        <v>17556</v>
      </c>
      <c r="F61" s="1568">
        <v>17562</v>
      </c>
      <c r="G61" s="1568">
        <v>17567</v>
      </c>
      <c r="H61" s="1568">
        <v>17572</v>
      </c>
      <c r="I61" s="1188"/>
      <c r="J61" s="1568">
        <v>17578</v>
      </c>
      <c r="K61" s="1188"/>
      <c r="L61" s="1568">
        <v>17584</v>
      </c>
      <c r="M61" s="1568">
        <v>17590</v>
      </c>
      <c r="N61" s="1790">
        <v>18026</v>
      </c>
      <c r="O61" s="281"/>
      <c r="P61" s="281"/>
      <c r="Q61" s="281"/>
      <c r="R61" s="281"/>
      <c r="S61" s="281"/>
      <c r="T61" s="281"/>
      <c r="U61" s="281"/>
      <c r="V61" s="281"/>
      <c r="W61" s="281"/>
      <c r="X61" s="281"/>
      <c r="Y61" s="281"/>
      <c r="Z61" s="281"/>
      <c r="AA61" s="281"/>
      <c r="AB61" s="281"/>
      <c r="AC61" s="281"/>
      <c r="AD61" s="281"/>
    </row>
    <row r="62" spans="1:30" s="803" customFormat="1" ht="15" x14ac:dyDescent="0.25">
      <c r="A62" s="281"/>
      <c r="B62" s="1186" t="s">
        <v>2962</v>
      </c>
      <c r="C62" s="265"/>
      <c r="D62" s="1568">
        <v>17551</v>
      </c>
      <c r="E62" s="1568">
        <v>17557</v>
      </c>
      <c r="F62" s="1787"/>
      <c r="G62" s="1787"/>
      <c r="H62" s="1568">
        <v>17573</v>
      </c>
      <c r="I62" s="1188"/>
      <c r="J62" s="1568">
        <v>17579</v>
      </c>
      <c r="K62" s="1188"/>
      <c r="L62" s="1568">
        <v>17585</v>
      </c>
      <c r="M62" s="1568">
        <v>17591</v>
      </c>
      <c r="N62" s="1556"/>
      <c r="O62" s="281"/>
      <c r="P62" s="281"/>
      <c r="Q62" s="281"/>
      <c r="R62" s="281"/>
      <c r="S62" s="281"/>
      <c r="T62" s="281"/>
      <c r="U62" s="281"/>
      <c r="V62" s="281"/>
      <c r="W62" s="281"/>
      <c r="X62" s="281"/>
      <c r="Y62" s="281"/>
      <c r="Z62" s="281"/>
      <c r="AA62" s="281"/>
      <c r="AB62" s="281"/>
      <c r="AC62" s="281"/>
      <c r="AD62" s="281"/>
    </row>
    <row r="63" spans="1:30" s="803" customFormat="1" ht="15" x14ac:dyDescent="0.25">
      <c r="A63" s="281"/>
      <c r="B63" s="1186"/>
      <c r="C63" s="265"/>
      <c r="D63" s="1189"/>
      <c r="E63" s="1189"/>
      <c r="F63" s="1191"/>
      <c r="G63" s="1191"/>
      <c r="H63" s="1189"/>
      <c r="I63" s="1187"/>
      <c r="J63" s="1189"/>
      <c r="K63" s="1187"/>
      <c r="L63" s="1189"/>
      <c r="M63" s="1189"/>
      <c r="N63" s="281"/>
      <c r="O63" s="281"/>
      <c r="P63" s="281"/>
      <c r="Q63" s="281"/>
      <c r="R63" s="281"/>
      <c r="S63" s="281"/>
      <c r="T63" s="281"/>
      <c r="U63" s="281"/>
      <c r="V63" s="281"/>
      <c r="W63" s="281"/>
      <c r="X63" s="281"/>
      <c r="Y63" s="281"/>
      <c r="Z63" s="281"/>
      <c r="AA63" s="281"/>
      <c r="AB63" s="281"/>
      <c r="AC63" s="281"/>
      <c r="AD63" s="281"/>
    </row>
    <row r="64" spans="1:30" ht="12" customHeight="1" x14ac:dyDescent="0.2">
      <c r="A64" s="78" t="s">
        <v>2963</v>
      </c>
      <c r="C64" s="534"/>
      <c r="D64" s="1570" t="s">
        <v>2964</v>
      </c>
      <c r="E64" s="1570" t="s">
        <v>2965</v>
      </c>
      <c r="F64" s="1795"/>
      <c r="G64" s="1795"/>
      <c r="H64" s="1570" t="s">
        <v>2966</v>
      </c>
      <c r="I64" s="1188"/>
      <c r="J64" s="1570" t="s">
        <v>2967</v>
      </c>
      <c r="K64" s="1188"/>
      <c r="L64" s="1571">
        <v>2974</v>
      </c>
      <c r="M64" s="1570" t="s">
        <v>2968</v>
      </c>
      <c r="N64" s="1790">
        <v>18027</v>
      </c>
    </row>
    <row r="65" spans="1:30" s="803" customFormat="1" ht="15" x14ac:dyDescent="0.25">
      <c r="A65" s="1881" t="s">
        <v>2969</v>
      </c>
      <c r="B65" s="1881"/>
      <c r="C65" s="281"/>
      <c r="D65" s="1568">
        <v>17592</v>
      </c>
      <c r="E65" s="1568">
        <v>17596</v>
      </c>
      <c r="F65" s="1787"/>
      <c r="G65" s="1787"/>
      <c r="H65" s="1568">
        <v>17600</v>
      </c>
      <c r="I65" s="1188"/>
      <c r="J65" s="1568">
        <v>17604</v>
      </c>
      <c r="K65" s="1188"/>
      <c r="L65" s="1568">
        <v>17608</v>
      </c>
      <c r="M65" s="1568">
        <v>17612</v>
      </c>
      <c r="N65" s="1790">
        <v>18028</v>
      </c>
      <c r="O65" s="1185"/>
      <c r="P65" s="1185"/>
      <c r="Q65" s="1185"/>
      <c r="R65" s="1185"/>
      <c r="S65" s="1185"/>
      <c r="T65" s="1185"/>
      <c r="U65" s="1185"/>
      <c r="V65" s="1185"/>
      <c r="W65" s="1185"/>
      <c r="X65" s="1185"/>
      <c r="Y65" s="1185"/>
      <c r="Z65" s="1185"/>
      <c r="AA65" s="1185"/>
      <c r="AB65" s="1185"/>
      <c r="AC65" s="1185"/>
      <c r="AD65" s="1185"/>
    </row>
    <row r="66" spans="1:30" s="803" customFormat="1" ht="15" x14ac:dyDescent="0.25">
      <c r="A66" s="1881" t="s">
        <v>2970</v>
      </c>
      <c r="B66" s="1881"/>
      <c r="C66" s="281"/>
      <c r="D66" s="1568">
        <v>17593</v>
      </c>
      <c r="E66" s="1568">
        <v>17597</v>
      </c>
      <c r="F66" s="1787"/>
      <c r="G66" s="1787"/>
      <c r="H66" s="1568">
        <v>17601</v>
      </c>
      <c r="I66" s="1188"/>
      <c r="J66" s="1568">
        <v>17605</v>
      </c>
      <c r="K66" s="1188"/>
      <c r="L66" s="1568">
        <v>17609</v>
      </c>
      <c r="M66" s="1568">
        <v>17613</v>
      </c>
      <c r="N66" s="1790">
        <v>18029</v>
      </c>
      <c r="O66" s="1185"/>
      <c r="P66" s="1185"/>
      <c r="Q66" s="1185"/>
      <c r="R66" s="1185"/>
      <c r="S66" s="1185"/>
      <c r="T66" s="1185"/>
      <c r="U66" s="1185"/>
      <c r="V66" s="1185"/>
      <c r="W66" s="1185"/>
      <c r="X66" s="1185"/>
      <c r="Y66" s="1185"/>
      <c r="Z66" s="1185"/>
      <c r="AA66" s="1185"/>
      <c r="AB66" s="1185"/>
      <c r="AC66" s="1185"/>
      <c r="AD66" s="1185"/>
    </row>
    <row r="67" spans="1:30" s="803" customFormat="1" ht="15" x14ac:dyDescent="0.25">
      <c r="A67" s="1881" t="s">
        <v>2971</v>
      </c>
      <c r="B67" s="1881"/>
      <c r="C67" s="281"/>
      <c r="D67" s="1568">
        <v>17594</v>
      </c>
      <c r="E67" s="1568">
        <v>17598</v>
      </c>
      <c r="F67" s="1787"/>
      <c r="G67" s="1787"/>
      <c r="H67" s="1568">
        <v>17602</v>
      </c>
      <c r="I67" s="1188"/>
      <c r="J67" s="1568">
        <v>17606</v>
      </c>
      <c r="K67" s="1188"/>
      <c r="L67" s="1568">
        <v>17610</v>
      </c>
      <c r="M67" s="1568">
        <v>17614</v>
      </c>
      <c r="N67" s="1790">
        <v>18030</v>
      </c>
      <c r="O67" s="1185"/>
      <c r="P67" s="1185"/>
      <c r="Q67" s="1185"/>
      <c r="R67" s="1185"/>
      <c r="S67" s="1185"/>
      <c r="T67" s="1185"/>
      <c r="U67" s="1185"/>
      <c r="V67" s="1185"/>
      <c r="W67" s="1185"/>
      <c r="X67" s="1185"/>
      <c r="Y67" s="1185"/>
      <c r="Z67" s="1185"/>
      <c r="AA67" s="1185"/>
      <c r="AB67" s="1185"/>
      <c r="AC67" s="1185"/>
      <c r="AD67" s="1185"/>
    </row>
    <row r="68" spans="1:30" s="803" customFormat="1" ht="15" x14ac:dyDescent="0.25">
      <c r="A68" s="1881" t="s">
        <v>2972</v>
      </c>
      <c r="B68" s="1881"/>
      <c r="C68" s="281"/>
      <c r="D68" s="1568">
        <v>17595</v>
      </c>
      <c r="E68" s="1568">
        <v>17599</v>
      </c>
      <c r="F68" s="1787"/>
      <c r="G68" s="1787"/>
      <c r="H68" s="1568">
        <v>17603</v>
      </c>
      <c r="I68" s="1188"/>
      <c r="J68" s="1568">
        <v>17607</v>
      </c>
      <c r="K68" s="1188"/>
      <c r="L68" s="1568">
        <v>17611</v>
      </c>
      <c r="M68" s="1568">
        <v>17615</v>
      </c>
      <c r="N68" s="1790">
        <v>18031</v>
      </c>
      <c r="O68" s="1185"/>
      <c r="P68" s="1185"/>
      <c r="Q68" s="1185"/>
      <c r="R68" s="1185"/>
      <c r="S68" s="1185"/>
      <c r="T68" s="1185"/>
      <c r="U68" s="1185"/>
      <c r="V68" s="1185"/>
      <c r="W68" s="1185"/>
      <c r="X68" s="1185"/>
      <c r="Y68" s="1185"/>
      <c r="Z68" s="1185"/>
      <c r="AA68" s="1185"/>
      <c r="AB68" s="1185"/>
      <c r="AC68" s="1185"/>
      <c r="AD68" s="1185"/>
    </row>
    <row r="69" spans="1:30" ht="12.75" customHeight="1" x14ac:dyDescent="0.2">
      <c r="A69" s="78"/>
      <c r="C69" s="534"/>
      <c r="D69" s="182"/>
      <c r="E69" s="161"/>
      <c r="F69" s="182"/>
      <c r="G69" s="182"/>
      <c r="H69" s="182"/>
      <c r="J69" s="182"/>
      <c r="L69" s="182"/>
      <c r="M69" s="182"/>
      <c r="N69" s="1185"/>
    </row>
    <row r="70" spans="1:30" x14ac:dyDescent="0.2">
      <c r="A70" s="495"/>
      <c r="B70" s="495"/>
      <c r="C70" s="495"/>
      <c r="D70" s="1854" t="s">
        <v>2973</v>
      </c>
      <c r="E70" s="1856"/>
      <c r="F70" s="1861" t="s">
        <v>2441</v>
      </c>
      <c r="G70" s="1862"/>
      <c r="H70" s="1863"/>
      <c r="J70" s="1563" t="s">
        <v>2902</v>
      </c>
      <c r="K70" s="495"/>
      <c r="L70" s="495"/>
      <c r="M70" s="495"/>
      <c r="N70" s="1185"/>
    </row>
    <row r="71" spans="1:30" s="31" customFormat="1" ht="45.75" x14ac:dyDescent="0.2">
      <c r="A71" s="2104" t="s">
        <v>2974</v>
      </c>
      <c r="B71" s="2105"/>
      <c r="C71" s="1387" t="s">
        <v>2442</v>
      </c>
      <c r="D71" s="1387" t="s">
        <v>2904</v>
      </c>
      <c r="E71" s="1564" t="s">
        <v>2539</v>
      </c>
      <c r="F71" s="332" t="s">
        <v>2905</v>
      </c>
      <c r="G71" s="332" t="s">
        <v>2906</v>
      </c>
      <c r="H71" s="496" t="s">
        <v>2907</v>
      </c>
      <c r="I71" s="82"/>
      <c r="J71" s="1387" t="s">
        <v>2908</v>
      </c>
      <c r="K71" s="82"/>
      <c r="L71" s="1387" t="s">
        <v>2909</v>
      </c>
      <c r="M71" s="1387" t="s">
        <v>380</v>
      </c>
      <c r="N71" s="1805" t="s">
        <v>4668</v>
      </c>
    </row>
    <row r="72" spans="1:30" s="31" customFormat="1" x14ac:dyDescent="0.2">
      <c r="A72" s="1870"/>
      <c r="B72" s="1870"/>
      <c r="C72" s="1858" t="s">
        <v>2910</v>
      </c>
      <c r="D72" s="1858"/>
      <c r="E72" s="1858"/>
      <c r="F72" s="1858"/>
      <c r="G72" s="229"/>
      <c r="H72" s="229"/>
      <c r="I72" s="82"/>
      <c r="J72" s="229"/>
      <c r="K72" s="82"/>
      <c r="L72" s="229"/>
      <c r="M72" s="229"/>
      <c r="N72" s="281"/>
    </row>
    <row r="73" spans="1:30" s="31" customFormat="1" x14ac:dyDescent="0.2">
      <c r="B73" s="1178"/>
      <c r="C73" s="229" t="s">
        <v>299</v>
      </c>
      <c r="D73" s="229"/>
      <c r="E73" s="229" t="s">
        <v>300</v>
      </c>
      <c r="F73" s="229" t="s">
        <v>301</v>
      </c>
      <c r="G73" s="229" t="s">
        <v>465</v>
      </c>
      <c r="H73" s="229" t="s">
        <v>466</v>
      </c>
      <c r="I73" s="82"/>
      <c r="J73" s="229" t="s">
        <v>2451</v>
      </c>
      <c r="K73" s="82"/>
      <c r="L73" s="229"/>
      <c r="M73" s="229" t="s">
        <v>2452</v>
      </c>
      <c r="N73" s="281"/>
    </row>
    <row r="74" spans="1:30" x14ac:dyDescent="0.2">
      <c r="A74" s="88" t="s">
        <v>2975</v>
      </c>
      <c r="B74" s="31"/>
      <c r="C74" s="31"/>
      <c r="N74" s="1185"/>
    </row>
    <row r="75" spans="1:30" x14ac:dyDescent="0.2">
      <c r="A75" s="1181" t="s">
        <v>2976</v>
      </c>
      <c r="B75" s="31"/>
      <c r="C75" s="1182"/>
      <c r="D75" s="1182"/>
      <c r="E75" s="1182"/>
      <c r="F75" s="1182"/>
      <c r="G75" s="1182"/>
      <c r="H75" s="1182"/>
      <c r="J75" s="1182"/>
      <c r="M75" s="1182"/>
      <c r="N75" s="1185"/>
    </row>
    <row r="76" spans="1:30" x14ac:dyDescent="0.2">
      <c r="A76" s="31"/>
      <c r="B76" s="31"/>
      <c r="C76" s="1565" t="s">
        <v>2977</v>
      </c>
      <c r="D76" s="1335">
        <v>2975</v>
      </c>
      <c r="E76" s="1335">
        <v>3120</v>
      </c>
      <c r="F76" s="1335">
        <v>3147</v>
      </c>
      <c r="G76" s="1335">
        <v>3171</v>
      </c>
      <c r="H76" s="1335">
        <v>3195</v>
      </c>
      <c r="J76" s="1335">
        <v>3238</v>
      </c>
      <c r="L76" s="1792"/>
      <c r="M76" s="1335">
        <v>3269</v>
      </c>
      <c r="N76" s="1556"/>
    </row>
    <row r="77" spans="1:30" x14ac:dyDescent="0.2">
      <c r="A77" s="31"/>
      <c r="B77" s="31"/>
      <c r="C77" s="1565" t="s">
        <v>2978</v>
      </c>
      <c r="D77" s="1335">
        <v>2976</v>
      </c>
      <c r="E77" s="1335">
        <v>3121</v>
      </c>
      <c r="F77" s="1335">
        <v>3148</v>
      </c>
      <c r="G77" s="1335">
        <v>3172</v>
      </c>
      <c r="H77" s="1335">
        <v>3196</v>
      </c>
      <c r="J77" s="1335">
        <v>3239</v>
      </c>
      <c r="L77" s="1792"/>
      <c r="M77" s="1335">
        <v>3270</v>
      </c>
      <c r="N77" s="1556"/>
    </row>
    <row r="78" spans="1:30" x14ac:dyDescent="0.2">
      <c r="A78" s="31"/>
      <c r="B78" s="31"/>
      <c r="C78" s="1565" t="s">
        <v>2979</v>
      </c>
      <c r="D78" s="1335">
        <v>2977</v>
      </c>
      <c r="E78" s="1335">
        <v>3122</v>
      </c>
      <c r="F78" s="1335">
        <v>3149</v>
      </c>
      <c r="G78" s="1335">
        <v>3173</v>
      </c>
      <c r="H78" s="1335">
        <v>3197</v>
      </c>
      <c r="J78" s="1335">
        <v>3240</v>
      </c>
      <c r="L78" s="1792"/>
      <c r="M78" s="1335">
        <v>3271</v>
      </c>
      <c r="N78" s="1556"/>
    </row>
    <row r="79" spans="1:30" x14ac:dyDescent="0.2">
      <c r="A79" s="31"/>
      <c r="B79" s="31"/>
      <c r="C79" s="1565" t="s">
        <v>2980</v>
      </c>
      <c r="D79" s="1335">
        <v>2978</v>
      </c>
      <c r="E79" s="1335">
        <v>3123</v>
      </c>
      <c r="F79" s="1335">
        <v>3150</v>
      </c>
      <c r="G79" s="1335">
        <v>3174</v>
      </c>
      <c r="H79" s="1335">
        <v>3198</v>
      </c>
      <c r="J79" s="1335">
        <v>3241</v>
      </c>
      <c r="L79" s="1792"/>
      <c r="M79" s="1335">
        <v>3272</v>
      </c>
      <c r="N79" s="1556"/>
    </row>
    <row r="80" spans="1:30" x14ac:dyDescent="0.2">
      <c r="A80" s="31"/>
      <c r="B80" s="31"/>
      <c r="C80" s="1565" t="s">
        <v>2981</v>
      </c>
      <c r="D80" s="1335">
        <v>2979</v>
      </c>
      <c r="E80" s="1335">
        <v>3124</v>
      </c>
      <c r="F80" s="1335">
        <v>3151</v>
      </c>
      <c r="G80" s="1335">
        <v>3175</v>
      </c>
      <c r="H80" s="1335">
        <v>3199</v>
      </c>
      <c r="J80" s="1335">
        <v>3242</v>
      </c>
      <c r="L80" s="1792"/>
      <c r="M80" s="1335">
        <v>3273</v>
      </c>
      <c r="N80" s="1556"/>
    </row>
    <row r="81" spans="1:14" x14ac:dyDescent="0.2">
      <c r="A81" s="31"/>
      <c r="B81" s="31"/>
      <c r="C81" s="1565" t="s">
        <v>2982</v>
      </c>
      <c r="D81" s="1335">
        <v>2980</v>
      </c>
      <c r="E81" s="1335">
        <v>3125</v>
      </c>
      <c r="F81" s="1335">
        <v>3152</v>
      </c>
      <c r="G81" s="1335">
        <v>3176</v>
      </c>
      <c r="H81" s="1335">
        <v>3216</v>
      </c>
      <c r="J81" s="1335">
        <v>3243</v>
      </c>
      <c r="L81" s="1792"/>
      <c r="M81" s="1335">
        <v>3274</v>
      </c>
      <c r="N81" s="1556"/>
    </row>
    <row r="82" spans="1:14" x14ac:dyDescent="0.2">
      <c r="A82" s="31"/>
      <c r="B82" s="31"/>
      <c r="C82" s="1565" t="s">
        <v>2983</v>
      </c>
      <c r="D82" s="1335">
        <v>2981</v>
      </c>
      <c r="E82" s="1335">
        <v>3126</v>
      </c>
      <c r="F82" s="1335">
        <v>3153</v>
      </c>
      <c r="G82" s="1335">
        <v>3177</v>
      </c>
      <c r="H82" s="1335">
        <v>3217</v>
      </c>
      <c r="J82" s="1335">
        <v>3244</v>
      </c>
      <c r="L82" s="1792"/>
      <c r="M82" s="1335">
        <v>3275</v>
      </c>
      <c r="N82" s="1556"/>
    </row>
    <row r="83" spans="1:14" x14ac:dyDescent="0.2">
      <c r="A83" s="31"/>
      <c r="B83" s="31"/>
      <c r="C83" s="1565" t="s">
        <v>2984</v>
      </c>
      <c r="D83" s="1335">
        <v>2982</v>
      </c>
      <c r="E83" s="1335">
        <v>3127</v>
      </c>
      <c r="F83" s="1335">
        <v>3154</v>
      </c>
      <c r="G83" s="1335">
        <v>3178</v>
      </c>
      <c r="H83" s="1335">
        <v>3218</v>
      </c>
      <c r="J83" s="1335">
        <v>3245</v>
      </c>
      <c r="L83" s="1792"/>
      <c r="M83" s="1335">
        <v>3276</v>
      </c>
      <c r="N83" s="1556"/>
    </row>
    <row r="84" spans="1:14" x14ac:dyDescent="0.2">
      <c r="A84" s="31"/>
      <c r="B84" s="31"/>
      <c r="C84" s="1565" t="s">
        <v>2985</v>
      </c>
      <c r="D84" s="1335">
        <v>2983</v>
      </c>
      <c r="E84" s="1335">
        <v>3128</v>
      </c>
      <c r="F84" s="1335">
        <v>3155</v>
      </c>
      <c r="G84" s="1335">
        <v>3179</v>
      </c>
      <c r="H84" s="1335">
        <v>3219</v>
      </c>
      <c r="J84" s="1335">
        <v>3246</v>
      </c>
      <c r="L84" s="1792"/>
      <c r="M84" s="1335">
        <v>3277</v>
      </c>
      <c r="N84" s="1790">
        <v>18032</v>
      </c>
    </row>
    <row r="85" spans="1:14" x14ac:dyDescent="0.2">
      <c r="A85" s="31"/>
      <c r="B85" s="31" t="s">
        <v>2986</v>
      </c>
      <c r="C85" s="265"/>
      <c r="D85" s="1335">
        <v>2984</v>
      </c>
      <c r="E85" s="1335">
        <v>3129</v>
      </c>
      <c r="F85" s="1777"/>
      <c r="G85" s="1777"/>
      <c r="H85" s="1335">
        <v>3220</v>
      </c>
      <c r="J85" s="1335">
        <v>3247</v>
      </c>
      <c r="L85" s="1792"/>
      <c r="M85" s="1335">
        <v>3278</v>
      </c>
      <c r="N85" s="1556"/>
    </row>
    <row r="86" spans="1:14" x14ac:dyDescent="0.2">
      <c r="A86" s="78" t="s">
        <v>2987</v>
      </c>
      <c r="C86" s="265"/>
      <c r="D86" s="1566"/>
      <c r="E86" s="1566"/>
      <c r="F86" s="1566"/>
      <c r="G86" s="1566"/>
      <c r="H86" s="1566"/>
      <c r="J86" s="1566"/>
      <c r="M86" s="1566"/>
      <c r="N86" s="1185"/>
    </row>
    <row r="87" spans="1:14" x14ac:dyDescent="0.2">
      <c r="A87" s="31"/>
      <c r="B87" s="31"/>
      <c r="C87" s="1565" t="s">
        <v>2988</v>
      </c>
      <c r="D87" s="1335">
        <v>2985</v>
      </c>
      <c r="E87" s="1335">
        <v>3130</v>
      </c>
      <c r="F87" s="1335">
        <v>3156</v>
      </c>
      <c r="G87" s="1335">
        <v>3180</v>
      </c>
      <c r="H87" s="1335">
        <v>3221</v>
      </c>
      <c r="J87" s="1335">
        <v>3248</v>
      </c>
      <c r="L87" s="1792"/>
      <c r="M87" s="1335">
        <v>3279</v>
      </c>
      <c r="N87" s="1556"/>
    </row>
    <row r="88" spans="1:14" x14ac:dyDescent="0.2">
      <c r="A88" s="31"/>
      <c r="B88" s="31"/>
      <c r="C88" s="1565" t="s">
        <v>2989</v>
      </c>
      <c r="D88" s="1335">
        <v>2986</v>
      </c>
      <c r="E88" s="1335">
        <v>3131</v>
      </c>
      <c r="F88" s="1335">
        <v>3157</v>
      </c>
      <c r="G88" s="1335">
        <v>3181</v>
      </c>
      <c r="H88" s="1335">
        <v>3222</v>
      </c>
      <c r="J88" s="1335">
        <v>3249</v>
      </c>
      <c r="L88" s="1792"/>
      <c r="M88" s="1335">
        <v>3280</v>
      </c>
      <c r="N88" s="1556"/>
    </row>
    <row r="89" spans="1:14" x14ac:dyDescent="0.2">
      <c r="A89" s="31"/>
      <c r="B89" s="31"/>
      <c r="C89" s="1565" t="s">
        <v>2979</v>
      </c>
      <c r="D89" s="1335">
        <v>2987</v>
      </c>
      <c r="E89" s="1335">
        <v>3132</v>
      </c>
      <c r="F89" s="1335">
        <v>3158</v>
      </c>
      <c r="G89" s="1335">
        <v>3182</v>
      </c>
      <c r="H89" s="1335">
        <v>3223</v>
      </c>
      <c r="J89" s="1335">
        <v>3250</v>
      </c>
      <c r="L89" s="1792"/>
      <c r="M89" s="1335">
        <v>3281</v>
      </c>
      <c r="N89" s="1556"/>
    </row>
    <row r="90" spans="1:14" x14ac:dyDescent="0.2">
      <c r="A90" s="31"/>
      <c r="B90" s="31"/>
      <c r="C90" s="1565" t="s">
        <v>2980</v>
      </c>
      <c r="D90" s="1335">
        <v>2988</v>
      </c>
      <c r="E90" s="1335">
        <v>3133</v>
      </c>
      <c r="F90" s="1335">
        <v>3159</v>
      </c>
      <c r="G90" s="1335">
        <v>3183</v>
      </c>
      <c r="H90" s="1335">
        <v>3224</v>
      </c>
      <c r="J90" s="1335">
        <v>3251</v>
      </c>
      <c r="L90" s="1792"/>
      <c r="M90" s="1335">
        <v>3282</v>
      </c>
      <c r="N90" s="1556"/>
    </row>
    <row r="91" spans="1:14" x14ac:dyDescent="0.2">
      <c r="A91" s="31"/>
      <c r="B91" s="31"/>
      <c r="C91" s="1565" t="s">
        <v>2981</v>
      </c>
      <c r="D91" s="1335">
        <v>2989</v>
      </c>
      <c r="E91" s="1335">
        <v>3134</v>
      </c>
      <c r="F91" s="1335">
        <v>3160</v>
      </c>
      <c r="G91" s="1335">
        <v>3184</v>
      </c>
      <c r="H91" s="1335">
        <v>3225</v>
      </c>
      <c r="J91" s="1335">
        <v>3252</v>
      </c>
      <c r="L91" s="1792"/>
      <c r="M91" s="1335">
        <v>3283</v>
      </c>
      <c r="N91" s="1556"/>
    </row>
    <row r="92" spans="1:14" x14ac:dyDescent="0.2">
      <c r="A92" s="31"/>
      <c r="B92" s="31"/>
      <c r="C92" s="1565" t="s">
        <v>2982</v>
      </c>
      <c r="D92" s="1335">
        <v>2990</v>
      </c>
      <c r="E92" s="1335">
        <v>3135</v>
      </c>
      <c r="F92" s="1335">
        <v>3161</v>
      </c>
      <c r="G92" s="1335">
        <v>3185</v>
      </c>
      <c r="H92" s="1335">
        <v>3226</v>
      </c>
      <c r="J92" s="1335">
        <v>3253</v>
      </c>
      <c r="L92" s="1792"/>
      <c r="M92" s="1335">
        <v>3287</v>
      </c>
      <c r="N92" s="1556"/>
    </row>
    <row r="93" spans="1:14" x14ac:dyDescent="0.2">
      <c r="A93" s="31"/>
      <c r="B93" s="31"/>
      <c r="C93" s="1565" t="s">
        <v>2983</v>
      </c>
      <c r="D93" s="1335">
        <v>2991</v>
      </c>
      <c r="E93" s="1335">
        <v>3136</v>
      </c>
      <c r="F93" s="1335">
        <v>3162</v>
      </c>
      <c r="G93" s="1335">
        <v>3186</v>
      </c>
      <c r="H93" s="1335">
        <v>3227</v>
      </c>
      <c r="J93" s="1335">
        <v>3254</v>
      </c>
      <c r="L93" s="1792"/>
      <c r="M93" s="1335">
        <v>3288</v>
      </c>
      <c r="N93" s="1556"/>
    </row>
    <row r="94" spans="1:14" x14ac:dyDescent="0.2">
      <c r="A94" s="31"/>
      <c r="B94" s="31"/>
      <c r="C94" s="1565" t="s">
        <v>2984</v>
      </c>
      <c r="D94" s="1335">
        <v>2992</v>
      </c>
      <c r="E94" s="1335">
        <v>3137</v>
      </c>
      <c r="F94" s="1335">
        <v>3163</v>
      </c>
      <c r="G94" s="1335">
        <v>3187</v>
      </c>
      <c r="H94" s="1335">
        <v>3228</v>
      </c>
      <c r="J94" s="1335">
        <v>3255</v>
      </c>
      <c r="L94" s="1792"/>
      <c r="M94" s="1335">
        <v>3289</v>
      </c>
      <c r="N94" s="1556"/>
    </row>
    <row r="95" spans="1:14" x14ac:dyDescent="0.2">
      <c r="A95" s="31"/>
      <c r="B95" s="31"/>
      <c r="C95" s="1565" t="s">
        <v>2985</v>
      </c>
      <c r="D95" s="1335">
        <v>2993</v>
      </c>
      <c r="E95" s="1335">
        <v>3138</v>
      </c>
      <c r="F95" s="1335">
        <v>3164</v>
      </c>
      <c r="G95" s="1335">
        <v>3188</v>
      </c>
      <c r="H95" s="1335">
        <v>3229</v>
      </c>
      <c r="J95" s="1335">
        <v>3256</v>
      </c>
      <c r="L95" s="1792"/>
      <c r="M95" s="1335">
        <v>3290</v>
      </c>
      <c r="N95" s="1790">
        <v>18033</v>
      </c>
    </row>
    <row r="96" spans="1:14" x14ac:dyDescent="0.2">
      <c r="A96" s="31"/>
      <c r="B96" s="31" t="s">
        <v>2990</v>
      </c>
      <c r="C96" s="265"/>
      <c r="D96" s="1335">
        <v>2994</v>
      </c>
      <c r="E96" s="1335">
        <v>3139</v>
      </c>
      <c r="F96" s="1777"/>
      <c r="G96" s="1777"/>
      <c r="H96" s="1335">
        <v>3230</v>
      </c>
      <c r="J96" s="1335">
        <v>3257</v>
      </c>
      <c r="L96" s="1792"/>
      <c r="M96" s="1335">
        <v>3291</v>
      </c>
      <c r="N96" s="1556"/>
    </row>
    <row r="97" spans="1:30" s="803" customFormat="1" ht="15" x14ac:dyDescent="0.25">
      <c r="A97" s="281"/>
      <c r="B97" s="1183" t="s">
        <v>2969</v>
      </c>
      <c r="C97" s="1192"/>
      <c r="D97" s="1184"/>
      <c r="E97" s="1184"/>
      <c r="F97" s="287"/>
      <c r="G97" s="287"/>
      <c r="H97" s="1184"/>
      <c r="I97" s="1185"/>
      <c r="J97" s="1184"/>
      <c r="K97" s="1185"/>
      <c r="L97" s="287"/>
      <c r="M97" s="1184"/>
      <c r="N97" s="1185"/>
      <c r="O97" s="1185"/>
      <c r="P97" s="1185"/>
      <c r="Q97" s="1185"/>
      <c r="R97" s="1185"/>
      <c r="S97" s="1185"/>
      <c r="T97" s="1185"/>
      <c r="U97" s="1185"/>
      <c r="V97" s="1185"/>
      <c r="W97" s="1185"/>
      <c r="X97" s="1185"/>
      <c r="Y97" s="1185"/>
      <c r="Z97" s="1185"/>
      <c r="AA97" s="1185"/>
      <c r="AB97" s="1185"/>
      <c r="AC97" s="1185"/>
      <c r="AD97" s="1185"/>
    </row>
    <row r="98" spans="1:30" s="803" customFormat="1" ht="15" x14ac:dyDescent="0.25">
      <c r="A98" s="281"/>
      <c r="B98" s="17"/>
      <c r="C98" s="1565" t="s">
        <v>2988</v>
      </c>
      <c r="D98" s="1568">
        <v>17616</v>
      </c>
      <c r="E98" s="1568">
        <v>17626</v>
      </c>
      <c r="F98" s="1568">
        <v>17636</v>
      </c>
      <c r="G98" s="1568">
        <v>17645</v>
      </c>
      <c r="H98" s="1568">
        <v>17654</v>
      </c>
      <c r="I98" s="1188"/>
      <c r="J98" s="1568">
        <v>17664</v>
      </c>
      <c r="K98" s="1188"/>
      <c r="L98" s="1791"/>
      <c r="M98" s="1568">
        <v>17674</v>
      </c>
      <c r="N98" s="1556"/>
      <c r="O98" s="1185"/>
      <c r="P98" s="1185"/>
      <c r="Q98" s="1185"/>
      <c r="R98" s="1185"/>
      <c r="S98" s="1185"/>
      <c r="T98" s="1185"/>
      <c r="U98" s="1185"/>
      <c r="V98" s="1185"/>
      <c r="W98" s="1185"/>
      <c r="X98" s="1185"/>
      <c r="Y98" s="1185"/>
      <c r="Z98" s="1185"/>
      <c r="AA98" s="1185"/>
      <c r="AB98" s="1185"/>
      <c r="AC98" s="1185"/>
      <c r="AD98" s="1185"/>
    </row>
    <row r="99" spans="1:30" s="803" customFormat="1" ht="15" x14ac:dyDescent="0.25">
      <c r="A99" s="281"/>
      <c r="B99" s="17"/>
      <c r="C99" s="1565" t="s">
        <v>2991</v>
      </c>
      <c r="D99" s="1568">
        <v>17617</v>
      </c>
      <c r="E99" s="1568">
        <v>17627</v>
      </c>
      <c r="F99" s="1568">
        <v>17637</v>
      </c>
      <c r="G99" s="1568">
        <v>17646</v>
      </c>
      <c r="H99" s="1568">
        <v>17655</v>
      </c>
      <c r="I99" s="1188"/>
      <c r="J99" s="1568">
        <v>17665</v>
      </c>
      <c r="K99" s="1188"/>
      <c r="L99" s="1791"/>
      <c r="M99" s="1568">
        <v>17675</v>
      </c>
      <c r="N99" s="1556"/>
      <c r="O99" s="1185"/>
      <c r="P99" s="1185"/>
      <c r="Q99" s="1185"/>
      <c r="R99" s="1185"/>
      <c r="S99" s="1185"/>
      <c r="T99" s="1185"/>
      <c r="U99" s="1185"/>
      <c r="V99" s="1185"/>
      <c r="W99" s="1185"/>
      <c r="X99" s="1185"/>
      <c r="Y99" s="1185"/>
      <c r="Z99" s="1185"/>
      <c r="AA99" s="1185"/>
      <c r="AB99" s="1185"/>
      <c r="AC99" s="1185"/>
      <c r="AD99" s="1185"/>
    </row>
    <row r="100" spans="1:30" s="803" customFormat="1" ht="15" x14ac:dyDescent="0.25">
      <c r="A100" s="281"/>
      <c r="B100" s="17"/>
      <c r="C100" s="1565" t="s">
        <v>2992</v>
      </c>
      <c r="D100" s="1568">
        <v>17618</v>
      </c>
      <c r="E100" s="1568">
        <v>17628</v>
      </c>
      <c r="F100" s="1568">
        <v>17638</v>
      </c>
      <c r="G100" s="1568">
        <v>17647</v>
      </c>
      <c r="H100" s="1568">
        <v>17656</v>
      </c>
      <c r="I100" s="1188"/>
      <c r="J100" s="1568">
        <v>17666</v>
      </c>
      <c r="K100" s="1188"/>
      <c r="L100" s="1791"/>
      <c r="M100" s="1568">
        <v>17676</v>
      </c>
      <c r="N100" s="1556"/>
      <c r="O100" s="1185"/>
      <c r="P100" s="1185"/>
      <c r="Q100" s="1185"/>
      <c r="R100" s="1185"/>
      <c r="S100" s="1185"/>
      <c r="T100" s="1185"/>
      <c r="U100" s="1185"/>
      <c r="V100" s="1185"/>
      <c r="W100" s="1185"/>
      <c r="X100" s="1185"/>
      <c r="Y100" s="1185"/>
      <c r="Z100" s="1185"/>
      <c r="AA100" s="1185"/>
      <c r="AB100" s="1185"/>
      <c r="AC100" s="1185"/>
      <c r="AD100" s="1185"/>
    </row>
    <row r="101" spans="1:30" s="803" customFormat="1" ht="15" x14ac:dyDescent="0.25">
      <c r="A101" s="281"/>
      <c r="B101" s="17"/>
      <c r="C101" s="1565" t="s">
        <v>2993</v>
      </c>
      <c r="D101" s="1568">
        <v>17619</v>
      </c>
      <c r="E101" s="1568">
        <v>17629</v>
      </c>
      <c r="F101" s="1568">
        <v>17639</v>
      </c>
      <c r="G101" s="1568">
        <v>17648</v>
      </c>
      <c r="H101" s="1568">
        <v>17657</v>
      </c>
      <c r="I101" s="1188"/>
      <c r="J101" s="1568">
        <v>17667</v>
      </c>
      <c r="K101" s="1188"/>
      <c r="L101" s="1791"/>
      <c r="M101" s="1568">
        <v>17677</v>
      </c>
      <c r="N101" s="1556"/>
      <c r="O101" s="1185"/>
      <c r="P101" s="1185"/>
      <c r="Q101" s="1185"/>
      <c r="R101" s="1185"/>
      <c r="S101" s="1185"/>
      <c r="T101" s="1185"/>
      <c r="U101" s="1185"/>
      <c r="V101" s="1185"/>
      <c r="W101" s="1185"/>
      <c r="X101" s="1185"/>
      <c r="Y101" s="1185"/>
      <c r="Z101" s="1185"/>
      <c r="AA101" s="1185"/>
      <c r="AB101" s="1185"/>
      <c r="AC101" s="1185"/>
      <c r="AD101" s="1185"/>
    </row>
    <row r="102" spans="1:30" s="803" customFormat="1" ht="15" x14ac:dyDescent="0.25">
      <c r="A102" s="281"/>
      <c r="B102" s="17"/>
      <c r="C102" s="1565" t="s">
        <v>2994</v>
      </c>
      <c r="D102" s="1568">
        <v>17620</v>
      </c>
      <c r="E102" s="1568">
        <v>17630</v>
      </c>
      <c r="F102" s="1568">
        <v>17640</v>
      </c>
      <c r="G102" s="1568">
        <v>17649</v>
      </c>
      <c r="H102" s="1568">
        <v>17658</v>
      </c>
      <c r="I102" s="1188"/>
      <c r="J102" s="1568">
        <v>17668</v>
      </c>
      <c r="K102" s="1188"/>
      <c r="L102" s="1791"/>
      <c r="M102" s="1568">
        <v>17678</v>
      </c>
      <c r="N102" s="1556"/>
      <c r="O102" s="1185"/>
      <c r="P102" s="1185"/>
      <c r="Q102" s="1185"/>
      <c r="R102" s="1185"/>
      <c r="S102" s="1185"/>
      <c r="T102" s="1185"/>
      <c r="U102" s="1185"/>
      <c r="V102" s="1185"/>
      <c r="W102" s="1185"/>
      <c r="X102" s="1185"/>
      <c r="Y102" s="1185"/>
      <c r="Z102" s="1185"/>
      <c r="AA102" s="1185"/>
      <c r="AB102" s="1185"/>
      <c r="AC102" s="1185"/>
      <c r="AD102" s="1185"/>
    </row>
    <row r="103" spans="1:30" s="803" customFormat="1" ht="15" x14ac:dyDescent="0.25">
      <c r="A103" s="281"/>
      <c r="B103" s="17"/>
      <c r="C103" s="1565" t="s">
        <v>2995</v>
      </c>
      <c r="D103" s="1568">
        <v>17621</v>
      </c>
      <c r="E103" s="1568">
        <v>17631</v>
      </c>
      <c r="F103" s="1568">
        <v>17641</v>
      </c>
      <c r="G103" s="1568">
        <v>17650</v>
      </c>
      <c r="H103" s="1568">
        <v>17659</v>
      </c>
      <c r="I103" s="1188"/>
      <c r="J103" s="1568">
        <v>17669</v>
      </c>
      <c r="K103" s="1188"/>
      <c r="L103" s="1791"/>
      <c r="M103" s="1568">
        <v>17679</v>
      </c>
      <c r="N103" s="1556"/>
      <c r="O103" s="1185"/>
      <c r="P103" s="1185"/>
      <c r="Q103" s="1185"/>
      <c r="R103" s="1185"/>
      <c r="S103" s="1185"/>
      <c r="T103" s="1185"/>
      <c r="U103" s="1185"/>
      <c r="V103" s="1185"/>
      <c r="W103" s="1185"/>
      <c r="X103" s="1185"/>
      <c r="Y103" s="1185"/>
      <c r="Z103" s="1185"/>
      <c r="AA103" s="1185"/>
      <c r="AB103" s="1185"/>
      <c r="AC103" s="1185"/>
      <c r="AD103" s="1185"/>
    </row>
    <row r="104" spans="1:30" s="803" customFormat="1" ht="15" x14ac:dyDescent="0.25">
      <c r="A104" s="281"/>
      <c r="B104" s="17"/>
      <c r="C104" s="1565" t="s">
        <v>2996</v>
      </c>
      <c r="D104" s="1568">
        <v>17622</v>
      </c>
      <c r="E104" s="1568">
        <v>17632</v>
      </c>
      <c r="F104" s="1568">
        <v>17642</v>
      </c>
      <c r="G104" s="1568">
        <v>17651</v>
      </c>
      <c r="H104" s="1568">
        <v>17660</v>
      </c>
      <c r="I104" s="1188"/>
      <c r="J104" s="1568">
        <v>17670</v>
      </c>
      <c r="K104" s="1188"/>
      <c r="L104" s="1791"/>
      <c r="M104" s="1568">
        <v>17680</v>
      </c>
      <c r="N104" s="1556"/>
      <c r="O104" s="1185"/>
      <c r="P104" s="1185"/>
      <c r="Q104" s="1185"/>
      <c r="R104" s="1185"/>
      <c r="S104" s="1185"/>
      <c r="T104" s="1185"/>
      <c r="U104" s="1185"/>
      <c r="V104" s="1185"/>
      <c r="W104" s="1185"/>
      <c r="X104" s="1185"/>
      <c r="Y104" s="1185"/>
      <c r="Z104" s="1185"/>
      <c r="AA104" s="1185"/>
      <c r="AB104" s="1185"/>
      <c r="AC104" s="1185"/>
      <c r="AD104" s="1185"/>
    </row>
    <row r="105" spans="1:30" s="803" customFormat="1" ht="15" x14ac:dyDescent="0.25">
      <c r="A105" s="281"/>
      <c r="B105" s="17"/>
      <c r="C105" s="1565" t="s">
        <v>2997</v>
      </c>
      <c r="D105" s="1568">
        <v>17623</v>
      </c>
      <c r="E105" s="1568">
        <v>17633</v>
      </c>
      <c r="F105" s="1568">
        <v>17643</v>
      </c>
      <c r="G105" s="1568">
        <v>17652</v>
      </c>
      <c r="H105" s="1568">
        <v>17661</v>
      </c>
      <c r="I105" s="1188"/>
      <c r="J105" s="1568">
        <v>17671</v>
      </c>
      <c r="K105" s="1188"/>
      <c r="L105" s="1791"/>
      <c r="M105" s="1568">
        <v>17681</v>
      </c>
      <c r="N105" s="1556"/>
      <c r="O105" s="1185"/>
      <c r="P105" s="1185"/>
      <c r="Q105" s="1185"/>
      <c r="R105" s="1185"/>
      <c r="S105" s="1185"/>
      <c r="T105" s="1185"/>
      <c r="U105" s="1185"/>
      <c r="V105" s="1185"/>
      <c r="W105" s="1185"/>
      <c r="X105" s="1185"/>
      <c r="Y105" s="1185"/>
      <c r="Z105" s="1185"/>
      <c r="AA105" s="1185"/>
      <c r="AB105" s="1185"/>
      <c r="AC105" s="1185"/>
      <c r="AD105" s="1185"/>
    </row>
    <row r="106" spans="1:30" s="803" customFormat="1" ht="15" x14ac:dyDescent="0.25">
      <c r="A106" s="281"/>
      <c r="B106" s="17"/>
      <c r="C106" s="1565" t="s">
        <v>2985</v>
      </c>
      <c r="D106" s="1568">
        <v>17624</v>
      </c>
      <c r="E106" s="1568">
        <v>17634</v>
      </c>
      <c r="F106" s="1568">
        <v>17644</v>
      </c>
      <c r="G106" s="1568">
        <v>17653</v>
      </c>
      <c r="H106" s="1568">
        <v>17662</v>
      </c>
      <c r="I106" s="1188"/>
      <c r="J106" s="1568">
        <v>17672</v>
      </c>
      <c r="K106" s="1188"/>
      <c r="L106" s="1791"/>
      <c r="M106" s="1568">
        <v>17682</v>
      </c>
      <c r="N106" s="1790">
        <v>18034</v>
      </c>
      <c r="O106" s="1185"/>
      <c r="P106" s="1185"/>
      <c r="Q106" s="1185"/>
      <c r="R106" s="1185"/>
      <c r="S106" s="1185"/>
      <c r="T106" s="1185"/>
      <c r="U106" s="1185"/>
      <c r="V106" s="1185"/>
      <c r="W106" s="1185"/>
      <c r="X106" s="1185"/>
      <c r="Y106" s="1185"/>
      <c r="Z106" s="1185"/>
      <c r="AA106" s="1185"/>
      <c r="AB106" s="1185"/>
      <c r="AC106" s="1185"/>
      <c r="AD106" s="1185"/>
    </row>
    <row r="107" spans="1:30" s="803" customFormat="1" ht="15" x14ac:dyDescent="0.25">
      <c r="A107" s="281"/>
      <c r="B107" s="1183" t="s">
        <v>2998</v>
      </c>
      <c r="C107" s="1192"/>
      <c r="D107" s="1568">
        <v>17625</v>
      </c>
      <c r="E107" s="1568">
        <v>17635</v>
      </c>
      <c r="F107" s="1787"/>
      <c r="G107" s="1787"/>
      <c r="H107" s="1568">
        <v>17663</v>
      </c>
      <c r="I107" s="1188"/>
      <c r="J107" s="1568">
        <v>17673</v>
      </c>
      <c r="K107" s="1188"/>
      <c r="L107" s="1791"/>
      <c r="M107" s="1568">
        <v>17683</v>
      </c>
      <c r="N107" s="1556"/>
      <c r="O107" s="1185"/>
      <c r="P107" s="1185"/>
      <c r="Q107" s="1185"/>
      <c r="R107" s="1185"/>
      <c r="S107" s="1185"/>
      <c r="T107" s="1185"/>
      <c r="U107" s="1185"/>
      <c r="V107" s="1185"/>
      <c r="W107" s="1185"/>
      <c r="X107" s="1185"/>
      <c r="Y107" s="1185"/>
      <c r="Z107" s="1185"/>
      <c r="AA107" s="1185"/>
      <c r="AB107" s="1185"/>
      <c r="AC107" s="1185"/>
      <c r="AD107" s="1185"/>
    </row>
    <row r="108" spans="1:30" s="803" customFormat="1" ht="15" x14ac:dyDescent="0.25">
      <c r="A108" s="281"/>
      <c r="B108" s="1183"/>
      <c r="C108" s="1192"/>
      <c r="D108" s="1193"/>
      <c r="E108" s="1193"/>
      <c r="F108" s="1194"/>
      <c r="G108" s="1194"/>
      <c r="H108" s="1193"/>
      <c r="I108" s="1195"/>
      <c r="J108" s="1193"/>
      <c r="K108" s="1195"/>
      <c r="L108" s="1196"/>
      <c r="M108" s="1193"/>
      <c r="N108" s="1185"/>
      <c r="O108" s="1185"/>
      <c r="P108" s="1185"/>
      <c r="Q108" s="1185"/>
      <c r="R108" s="1185"/>
      <c r="S108" s="1185"/>
      <c r="T108" s="1185"/>
      <c r="U108" s="1185"/>
      <c r="V108" s="1185"/>
      <c r="W108" s="1185"/>
      <c r="X108" s="1185"/>
      <c r="Y108" s="1185"/>
      <c r="Z108" s="1185"/>
      <c r="AA108" s="1185"/>
      <c r="AB108" s="1185"/>
      <c r="AC108" s="1185"/>
      <c r="AD108" s="1185"/>
    </row>
    <row r="109" spans="1:30" x14ac:dyDescent="0.2">
      <c r="A109" s="78" t="s">
        <v>2999</v>
      </c>
      <c r="B109" s="31"/>
      <c r="C109" s="1182"/>
      <c r="D109" s="1182"/>
      <c r="E109" s="1182"/>
      <c r="F109" s="1182"/>
      <c r="G109" s="1182"/>
      <c r="H109" s="1182"/>
      <c r="J109" s="1070"/>
      <c r="M109" s="1182"/>
      <c r="N109" s="1185"/>
    </row>
    <row r="110" spans="1:30" x14ac:dyDescent="0.2">
      <c r="A110" s="31"/>
      <c r="B110" s="31"/>
      <c r="C110" s="1565" t="s">
        <v>3000</v>
      </c>
      <c r="D110" s="1335">
        <v>2995</v>
      </c>
      <c r="E110" s="1335">
        <v>3140</v>
      </c>
      <c r="F110" s="1335">
        <v>3165</v>
      </c>
      <c r="G110" s="1335">
        <v>3189</v>
      </c>
      <c r="H110" s="1335">
        <v>3231</v>
      </c>
      <c r="J110" s="1335">
        <v>3258</v>
      </c>
      <c r="L110" s="1792"/>
      <c r="M110" s="1335">
        <v>3292</v>
      </c>
      <c r="N110" s="1556"/>
    </row>
    <row r="111" spans="1:30" x14ac:dyDescent="0.2">
      <c r="A111" s="31"/>
      <c r="B111" s="31"/>
      <c r="C111" s="1565" t="s">
        <v>2981</v>
      </c>
      <c r="D111" s="1335">
        <v>2996</v>
      </c>
      <c r="E111" s="1335">
        <v>3141</v>
      </c>
      <c r="F111" s="1335">
        <v>3166</v>
      </c>
      <c r="G111" s="1335">
        <v>3190</v>
      </c>
      <c r="H111" s="1335">
        <v>3232</v>
      </c>
      <c r="J111" s="1335">
        <v>3263</v>
      </c>
      <c r="L111" s="1792"/>
      <c r="M111" s="1335">
        <v>3293</v>
      </c>
      <c r="N111" s="1556"/>
    </row>
    <row r="112" spans="1:30" x14ac:dyDescent="0.2">
      <c r="A112" s="31"/>
      <c r="B112" s="31"/>
      <c r="C112" s="1565" t="s">
        <v>2982</v>
      </c>
      <c r="D112" s="1335">
        <v>2997</v>
      </c>
      <c r="E112" s="1335">
        <v>3142</v>
      </c>
      <c r="F112" s="1335">
        <v>3167</v>
      </c>
      <c r="G112" s="1335">
        <v>3191</v>
      </c>
      <c r="H112" s="1335">
        <v>3233</v>
      </c>
      <c r="J112" s="1335">
        <v>3264</v>
      </c>
      <c r="L112" s="1792"/>
      <c r="M112" s="1335">
        <v>3294</v>
      </c>
      <c r="N112" s="1556"/>
    </row>
    <row r="113" spans="1:30" x14ac:dyDescent="0.2">
      <c r="A113" s="31"/>
      <c r="B113" s="31"/>
      <c r="C113" s="1565" t="s">
        <v>2983</v>
      </c>
      <c r="D113" s="1335">
        <v>2998</v>
      </c>
      <c r="E113" s="1335">
        <v>3143</v>
      </c>
      <c r="F113" s="1335">
        <v>3168</v>
      </c>
      <c r="G113" s="1335">
        <v>3192</v>
      </c>
      <c r="H113" s="1335">
        <v>3234</v>
      </c>
      <c r="J113" s="1335">
        <v>3265</v>
      </c>
      <c r="L113" s="1792"/>
      <c r="M113" s="1335">
        <v>3295</v>
      </c>
      <c r="N113" s="1556"/>
    </row>
    <row r="114" spans="1:30" x14ac:dyDescent="0.2">
      <c r="A114" s="31"/>
      <c r="B114" s="31"/>
      <c r="C114" s="1565" t="s">
        <v>2984</v>
      </c>
      <c r="D114" s="1335">
        <v>2999</v>
      </c>
      <c r="E114" s="1335">
        <v>3144</v>
      </c>
      <c r="F114" s="1335">
        <v>3169</v>
      </c>
      <c r="G114" s="1335">
        <v>3193</v>
      </c>
      <c r="H114" s="1335">
        <v>3235</v>
      </c>
      <c r="J114" s="1335">
        <v>3266</v>
      </c>
      <c r="L114" s="1792"/>
      <c r="M114" s="1335">
        <v>3296</v>
      </c>
      <c r="N114" s="1556"/>
    </row>
    <row r="115" spans="1:30" x14ac:dyDescent="0.2">
      <c r="A115" s="31"/>
      <c r="B115" s="31"/>
      <c r="C115" s="1565" t="s">
        <v>2985</v>
      </c>
      <c r="D115" s="1335">
        <v>3000</v>
      </c>
      <c r="E115" s="1335">
        <v>3145</v>
      </c>
      <c r="F115" s="1335">
        <v>3170</v>
      </c>
      <c r="G115" s="1335">
        <v>3194</v>
      </c>
      <c r="H115" s="1335">
        <v>3236</v>
      </c>
      <c r="J115" s="1335">
        <v>3267</v>
      </c>
      <c r="L115" s="1792"/>
      <c r="M115" s="1335">
        <v>3297</v>
      </c>
      <c r="N115" s="1790">
        <v>18035</v>
      </c>
    </row>
    <row r="116" spans="1:30" x14ac:dyDescent="0.2">
      <c r="A116" s="31"/>
      <c r="B116" s="31" t="s">
        <v>3001</v>
      </c>
      <c r="C116" s="265"/>
      <c r="D116" s="1335">
        <v>3001</v>
      </c>
      <c r="E116" s="1335">
        <v>3146</v>
      </c>
      <c r="F116" s="1796"/>
      <c r="G116" s="1796"/>
      <c r="H116" s="1335">
        <v>3237</v>
      </c>
      <c r="J116" s="1335">
        <v>3268</v>
      </c>
      <c r="L116" s="1792"/>
      <c r="M116" s="1335">
        <v>3298</v>
      </c>
      <c r="N116" s="1556"/>
    </row>
    <row r="117" spans="1:30" s="803" customFormat="1" ht="15" x14ac:dyDescent="0.25">
      <c r="A117" s="281"/>
      <c r="B117" s="1197" t="s">
        <v>2969</v>
      </c>
      <c r="C117" s="1192"/>
      <c r="D117" s="1572"/>
      <c r="E117" s="1572"/>
      <c r="F117" s="1573"/>
      <c r="G117" s="1573"/>
      <c r="H117" s="1572"/>
      <c r="I117" s="1185"/>
      <c r="J117" s="1572"/>
      <c r="K117" s="1185"/>
      <c r="L117" s="1573"/>
      <c r="M117" s="1572"/>
      <c r="N117" s="1185"/>
      <c r="O117" s="1185"/>
      <c r="P117" s="1185"/>
      <c r="Q117" s="1185"/>
      <c r="R117" s="1185"/>
      <c r="S117" s="1185"/>
      <c r="T117" s="1185"/>
      <c r="U117" s="1185"/>
      <c r="V117" s="1185"/>
      <c r="W117" s="1185"/>
      <c r="X117" s="1185"/>
      <c r="Y117" s="1185"/>
      <c r="Z117" s="1185"/>
      <c r="AA117" s="1185"/>
      <c r="AB117" s="1185"/>
      <c r="AC117" s="1185"/>
      <c r="AD117" s="1185"/>
    </row>
    <row r="118" spans="1:30" s="803" customFormat="1" ht="15" x14ac:dyDescent="0.25">
      <c r="A118" s="281"/>
      <c r="B118" s="281"/>
      <c r="C118" s="1574" t="s">
        <v>3000</v>
      </c>
      <c r="D118" s="1568">
        <v>17684</v>
      </c>
      <c r="E118" s="1568">
        <v>17691</v>
      </c>
      <c r="F118" s="1568">
        <v>17698</v>
      </c>
      <c r="G118" s="1568">
        <v>17704</v>
      </c>
      <c r="H118" s="1568">
        <v>17710</v>
      </c>
      <c r="I118" s="1188"/>
      <c r="J118" s="1568">
        <v>17717</v>
      </c>
      <c r="K118" s="1188"/>
      <c r="L118" s="1791"/>
      <c r="M118" s="1568">
        <v>17724</v>
      </c>
      <c r="N118" s="1556"/>
      <c r="O118" s="1185"/>
      <c r="P118" s="1185"/>
      <c r="Q118" s="1185"/>
      <c r="R118" s="1185"/>
      <c r="S118" s="1185"/>
      <c r="T118" s="1185"/>
      <c r="U118" s="1185"/>
      <c r="V118" s="1185"/>
      <c r="W118" s="1185"/>
      <c r="X118" s="1185"/>
      <c r="Y118" s="1185"/>
      <c r="Z118" s="1185"/>
      <c r="AA118" s="1185"/>
      <c r="AB118" s="1185"/>
      <c r="AC118" s="1185"/>
      <c r="AD118" s="1185"/>
    </row>
    <row r="119" spans="1:30" s="803" customFormat="1" ht="15" x14ac:dyDescent="0.25">
      <c r="A119" s="281"/>
      <c r="B119" s="281"/>
      <c r="C119" s="1575" t="s">
        <v>2994</v>
      </c>
      <c r="D119" s="1568">
        <v>17685</v>
      </c>
      <c r="E119" s="1568">
        <v>17692</v>
      </c>
      <c r="F119" s="1568">
        <v>17699</v>
      </c>
      <c r="G119" s="1568">
        <v>17705</v>
      </c>
      <c r="H119" s="1568">
        <v>17711</v>
      </c>
      <c r="I119" s="1188"/>
      <c r="J119" s="1568">
        <v>17718</v>
      </c>
      <c r="K119" s="1188"/>
      <c r="L119" s="1791"/>
      <c r="M119" s="1568">
        <v>17725</v>
      </c>
      <c r="N119" s="1556"/>
      <c r="O119" s="1185"/>
      <c r="P119" s="1185"/>
      <c r="Q119" s="1185"/>
      <c r="R119" s="1185"/>
      <c r="S119" s="1185"/>
      <c r="T119" s="1185"/>
      <c r="U119" s="1185"/>
      <c r="V119" s="1185"/>
      <c r="W119" s="1185"/>
      <c r="X119" s="1185"/>
      <c r="Y119" s="1185"/>
      <c r="Z119" s="1185"/>
      <c r="AA119" s="1185"/>
      <c r="AB119" s="1185"/>
      <c r="AC119" s="1185"/>
      <c r="AD119" s="1185"/>
    </row>
    <row r="120" spans="1:30" s="803" customFormat="1" ht="15" x14ac:dyDescent="0.25">
      <c r="A120" s="281"/>
      <c r="B120" s="281"/>
      <c r="C120" s="1575" t="s">
        <v>2995</v>
      </c>
      <c r="D120" s="1568">
        <v>17686</v>
      </c>
      <c r="E120" s="1568">
        <v>17693</v>
      </c>
      <c r="F120" s="1568">
        <v>17700</v>
      </c>
      <c r="G120" s="1568">
        <v>17706</v>
      </c>
      <c r="H120" s="1568">
        <v>17712</v>
      </c>
      <c r="I120" s="1188"/>
      <c r="J120" s="1568">
        <v>17719</v>
      </c>
      <c r="K120" s="1188"/>
      <c r="L120" s="1791"/>
      <c r="M120" s="1568">
        <v>17726</v>
      </c>
      <c r="N120" s="1556"/>
      <c r="O120" s="1185"/>
      <c r="P120" s="1185"/>
      <c r="Q120" s="1185"/>
      <c r="R120" s="1185"/>
      <c r="S120" s="1185"/>
      <c r="T120" s="1185"/>
      <c r="U120" s="1185"/>
      <c r="V120" s="1185"/>
      <c r="W120" s="1185"/>
      <c r="X120" s="1185"/>
      <c r="Y120" s="1185"/>
      <c r="Z120" s="1185"/>
      <c r="AA120" s="1185"/>
      <c r="AB120" s="1185"/>
      <c r="AC120" s="1185"/>
      <c r="AD120" s="1185"/>
    </row>
    <row r="121" spans="1:30" s="803" customFormat="1" ht="15" x14ac:dyDescent="0.25">
      <c r="A121" s="281"/>
      <c r="B121" s="281"/>
      <c r="C121" s="1575" t="s">
        <v>2996</v>
      </c>
      <c r="D121" s="1568">
        <v>17687</v>
      </c>
      <c r="E121" s="1568">
        <v>17694</v>
      </c>
      <c r="F121" s="1568">
        <v>17701</v>
      </c>
      <c r="G121" s="1568">
        <v>17707</v>
      </c>
      <c r="H121" s="1568">
        <v>17713</v>
      </c>
      <c r="I121" s="1188"/>
      <c r="J121" s="1568">
        <v>17720</v>
      </c>
      <c r="K121" s="1188"/>
      <c r="L121" s="1791"/>
      <c r="M121" s="1568">
        <v>17727</v>
      </c>
      <c r="N121" s="1556"/>
      <c r="O121" s="1185"/>
      <c r="P121" s="1185"/>
      <c r="Q121" s="1185"/>
      <c r="R121" s="1185"/>
      <c r="S121" s="1185"/>
      <c r="T121" s="1185"/>
      <c r="U121" s="1185"/>
      <c r="V121" s="1185"/>
      <c r="W121" s="1185"/>
      <c r="X121" s="1185"/>
      <c r="Y121" s="1185"/>
      <c r="Z121" s="1185"/>
      <c r="AA121" s="1185"/>
      <c r="AB121" s="1185"/>
      <c r="AC121" s="1185"/>
      <c r="AD121" s="1185"/>
    </row>
    <row r="122" spans="1:30" s="803" customFormat="1" ht="15" x14ac:dyDescent="0.25">
      <c r="A122" s="281"/>
      <c r="B122" s="281"/>
      <c r="C122" s="1575" t="s">
        <v>3002</v>
      </c>
      <c r="D122" s="1568">
        <v>17688</v>
      </c>
      <c r="E122" s="1568">
        <v>17695</v>
      </c>
      <c r="F122" s="1568">
        <v>17702</v>
      </c>
      <c r="G122" s="1568">
        <v>17708</v>
      </c>
      <c r="H122" s="1568">
        <v>17714</v>
      </c>
      <c r="I122" s="1188"/>
      <c r="J122" s="1568">
        <v>17721</v>
      </c>
      <c r="K122" s="1188"/>
      <c r="L122" s="1791"/>
      <c r="M122" s="1568">
        <v>17728</v>
      </c>
      <c r="N122" s="1556"/>
      <c r="O122" s="1185"/>
      <c r="P122" s="1185"/>
      <c r="Q122" s="1185"/>
      <c r="R122" s="1185"/>
      <c r="S122" s="1185"/>
      <c r="T122" s="1185"/>
      <c r="U122" s="1185"/>
      <c r="V122" s="1185"/>
      <c r="W122" s="1185"/>
      <c r="X122" s="1185"/>
      <c r="Y122" s="1185"/>
      <c r="Z122" s="1185"/>
      <c r="AA122" s="1185"/>
      <c r="AB122" s="1185"/>
      <c r="AC122" s="1185"/>
      <c r="AD122" s="1185"/>
    </row>
    <row r="123" spans="1:30" s="803" customFormat="1" ht="15" x14ac:dyDescent="0.25">
      <c r="A123" s="281"/>
      <c r="B123" s="281"/>
      <c r="C123" s="1574" t="s">
        <v>2985</v>
      </c>
      <c r="D123" s="1568">
        <v>17689</v>
      </c>
      <c r="E123" s="1568">
        <v>17696</v>
      </c>
      <c r="F123" s="1568">
        <v>17703</v>
      </c>
      <c r="G123" s="1568">
        <v>17709</v>
      </c>
      <c r="H123" s="1568">
        <v>17715</v>
      </c>
      <c r="I123" s="1188"/>
      <c r="J123" s="1568">
        <v>17722</v>
      </c>
      <c r="K123" s="1188"/>
      <c r="L123" s="1791"/>
      <c r="M123" s="1568">
        <v>17729</v>
      </c>
      <c r="N123" s="1790">
        <v>18036</v>
      </c>
      <c r="O123" s="1185"/>
      <c r="P123" s="1185"/>
      <c r="Q123" s="1185"/>
      <c r="R123" s="1185"/>
      <c r="S123" s="1185"/>
      <c r="T123" s="1185"/>
      <c r="U123" s="1185"/>
      <c r="V123" s="1185"/>
      <c r="W123" s="1185"/>
      <c r="X123" s="1185"/>
      <c r="Y123" s="1185"/>
      <c r="Z123" s="1185"/>
      <c r="AA123" s="1185"/>
      <c r="AB123" s="1185"/>
      <c r="AC123" s="1185"/>
      <c r="AD123" s="1185"/>
    </row>
    <row r="124" spans="1:30" s="803" customFormat="1" ht="15" x14ac:dyDescent="0.25">
      <c r="A124" s="281"/>
      <c r="B124" s="1197" t="s">
        <v>2998</v>
      </c>
      <c r="C124" s="1192"/>
      <c r="D124" s="1568">
        <v>17690</v>
      </c>
      <c r="E124" s="1568">
        <v>17697</v>
      </c>
      <c r="F124" s="1787"/>
      <c r="G124" s="1787"/>
      <c r="H124" s="1568">
        <v>17716</v>
      </c>
      <c r="I124" s="1188"/>
      <c r="J124" s="1568">
        <v>17723</v>
      </c>
      <c r="K124" s="1188"/>
      <c r="L124" s="1791"/>
      <c r="M124" s="1568">
        <v>17730</v>
      </c>
      <c r="N124" s="1556"/>
      <c r="O124" s="1185"/>
      <c r="P124" s="1185"/>
      <c r="Q124" s="1185"/>
      <c r="R124" s="1185"/>
      <c r="S124" s="1185"/>
      <c r="T124" s="1185"/>
      <c r="U124" s="1185"/>
      <c r="V124" s="1185"/>
      <c r="W124" s="1185"/>
      <c r="X124" s="1185"/>
      <c r="Y124" s="1185"/>
      <c r="Z124" s="1185"/>
      <c r="AA124" s="1185"/>
      <c r="AB124" s="1185"/>
      <c r="AC124" s="1185"/>
      <c r="AD124" s="1185"/>
    </row>
    <row r="125" spans="1:30" x14ac:dyDescent="0.2">
      <c r="A125" s="31"/>
      <c r="B125" s="31"/>
      <c r="C125" s="265"/>
      <c r="D125" s="300"/>
      <c r="E125" s="300"/>
      <c r="F125" s="1188"/>
      <c r="G125" s="1188"/>
      <c r="H125" s="300"/>
      <c r="I125" s="1188"/>
      <c r="J125" s="300"/>
      <c r="K125" s="1188"/>
      <c r="L125" s="1188"/>
      <c r="M125" s="300"/>
      <c r="N125" s="1185"/>
    </row>
    <row r="126" spans="1:30" x14ac:dyDescent="0.2">
      <c r="A126" s="88" t="s">
        <v>3003</v>
      </c>
      <c r="B126" s="31"/>
      <c r="C126" s="31"/>
      <c r="D126" s="1188"/>
      <c r="E126" s="1188"/>
      <c r="F126" s="1188"/>
      <c r="G126" s="1188"/>
      <c r="H126" s="1188"/>
      <c r="I126" s="1188"/>
      <c r="J126" s="1188"/>
      <c r="K126" s="1188"/>
      <c r="L126" s="1188"/>
      <c r="M126" s="1188"/>
      <c r="N126" s="1185"/>
    </row>
    <row r="127" spans="1:30" x14ac:dyDescent="0.2">
      <c r="A127" s="88"/>
      <c r="B127" s="31" t="s">
        <v>3004</v>
      </c>
      <c r="C127" s="31"/>
      <c r="D127" s="1335">
        <v>3299</v>
      </c>
      <c r="E127" s="1335">
        <v>3300</v>
      </c>
      <c r="F127" s="1791"/>
      <c r="G127" s="1791"/>
      <c r="H127" s="1335">
        <v>3301</v>
      </c>
      <c r="I127" s="1188"/>
      <c r="J127" s="1571">
        <v>3302</v>
      </c>
      <c r="K127" s="1188"/>
      <c r="L127" s="1791"/>
      <c r="M127" s="1335">
        <v>3303</v>
      </c>
      <c r="N127" s="1790">
        <v>18037</v>
      </c>
    </row>
    <row r="128" spans="1:30" s="803" customFormat="1" ht="14.1" customHeight="1" x14ac:dyDescent="0.25">
      <c r="A128" s="280"/>
      <c r="B128" s="1197" t="s">
        <v>2969</v>
      </c>
      <c r="C128" s="281"/>
      <c r="D128" s="1568">
        <v>17731</v>
      </c>
      <c r="E128" s="1568">
        <v>17736</v>
      </c>
      <c r="F128" s="1787"/>
      <c r="G128" s="1787"/>
      <c r="H128" s="1568">
        <v>17741</v>
      </c>
      <c r="I128" s="1188"/>
      <c r="J128" s="1568">
        <v>17746</v>
      </c>
      <c r="K128" s="1188"/>
      <c r="L128" s="1791"/>
      <c r="M128" s="1568">
        <v>17751</v>
      </c>
      <c r="N128" s="1790">
        <v>18038</v>
      </c>
      <c r="O128" s="1185"/>
      <c r="P128" s="1185"/>
      <c r="Q128" s="1185"/>
      <c r="R128" s="1185"/>
      <c r="S128" s="1185"/>
      <c r="T128" s="1185"/>
      <c r="U128" s="1185"/>
      <c r="V128" s="1185"/>
      <c r="W128" s="1185"/>
      <c r="X128" s="1185"/>
      <c r="Y128" s="1185"/>
      <c r="Z128" s="1185"/>
      <c r="AA128" s="1185"/>
      <c r="AB128" s="1185"/>
      <c r="AC128" s="1185"/>
      <c r="AD128" s="1185"/>
    </row>
    <row r="129" spans="1:30" s="803" customFormat="1" ht="14.1" customHeight="1" x14ac:dyDescent="0.25">
      <c r="A129" s="280"/>
      <c r="B129" s="1197"/>
      <c r="C129" s="281"/>
      <c r="D129" s="1198"/>
      <c r="E129" s="1198"/>
      <c r="F129" s="1198"/>
      <c r="G129" s="1198"/>
      <c r="H129" s="1198"/>
      <c r="I129" s="1198"/>
      <c r="J129" s="1198"/>
      <c r="K129" s="1198"/>
      <c r="L129" s="1198"/>
      <c r="M129" s="1198"/>
      <c r="N129"/>
      <c r="O129" s="1185"/>
      <c r="P129" s="1185"/>
      <c r="Q129" s="1185"/>
      <c r="R129" s="1185"/>
      <c r="S129" s="1185"/>
      <c r="T129" s="1185"/>
      <c r="U129" s="1185"/>
      <c r="V129" s="1185"/>
      <c r="W129" s="1185"/>
      <c r="X129" s="1185"/>
      <c r="Y129" s="1185"/>
      <c r="Z129" s="1185"/>
      <c r="AA129" s="1185"/>
      <c r="AB129" s="1185"/>
      <c r="AC129" s="1185"/>
      <c r="AD129" s="1185"/>
    </row>
    <row r="130" spans="1:30" ht="12.75" customHeight="1" x14ac:dyDescent="0.2">
      <c r="A130" s="78" t="s">
        <v>3005</v>
      </c>
      <c r="B130" s="50"/>
      <c r="C130" s="50"/>
      <c r="D130" s="1576">
        <v>2816</v>
      </c>
      <c r="E130" s="1576">
        <v>2834</v>
      </c>
      <c r="F130" s="1793"/>
      <c r="G130" s="1793"/>
      <c r="H130" s="1576">
        <v>2888</v>
      </c>
      <c r="I130" s="1184"/>
      <c r="J130" s="1576">
        <v>2906</v>
      </c>
      <c r="K130" s="1184"/>
      <c r="L130" s="1793"/>
      <c r="M130" s="1576">
        <v>2924</v>
      </c>
      <c r="N130" s="1790">
        <v>18039</v>
      </c>
    </row>
    <row r="131" spans="1:30" s="803" customFormat="1" ht="15" x14ac:dyDescent="0.25">
      <c r="A131" s="1881" t="s">
        <v>2969</v>
      </c>
      <c r="B131" s="1881"/>
      <c r="C131" s="1199"/>
      <c r="D131" s="1568">
        <v>17732</v>
      </c>
      <c r="E131" s="1568">
        <v>17737</v>
      </c>
      <c r="F131" s="1787"/>
      <c r="G131" s="1787"/>
      <c r="H131" s="1568">
        <v>17742</v>
      </c>
      <c r="I131" s="1188"/>
      <c r="J131" s="1568">
        <v>17747</v>
      </c>
      <c r="K131" s="1188"/>
      <c r="L131" s="1791"/>
      <c r="M131" s="1568">
        <v>17752</v>
      </c>
      <c r="N131" s="1790">
        <v>18040</v>
      </c>
      <c r="O131" s="1185"/>
      <c r="P131" s="1185"/>
      <c r="Q131" s="1185"/>
      <c r="R131" s="1185"/>
      <c r="S131" s="1185"/>
      <c r="T131" s="1185"/>
      <c r="U131" s="1185"/>
      <c r="V131" s="1185"/>
      <c r="W131" s="1185"/>
      <c r="X131" s="1185"/>
      <c r="Y131" s="1185"/>
      <c r="Z131" s="1185"/>
      <c r="AA131" s="1185"/>
      <c r="AB131" s="1185"/>
      <c r="AC131" s="1185"/>
      <c r="AD131" s="1185"/>
    </row>
    <row r="132" spans="1:30" s="803" customFormat="1" ht="15" x14ac:dyDescent="0.25">
      <c r="A132" s="1881" t="s">
        <v>2970</v>
      </c>
      <c r="B132" s="1881"/>
      <c r="C132" s="281"/>
      <c r="D132" s="1568">
        <v>17733</v>
      </c>
      <c r="E132" s="1568">
        <v>17738</v>
      </c>
      <c r="F132" s="1787"/>
      <c r="G132" s="1787"/>
      <c r="H132" s="1568">
        <v>17743</v>
      </c>
      <c r="I132" s="1188"/>
      <c r="J132" s="1568">
        <v>17748</v>
      </c>
      <c r="K132" s="1188"/>
      <c r="L132" s="1791"/>
      <c r="M132" s="1568">
        <v>17753</v>
      </c>
      <c r="N132" s="1790">
        <v>18041</v>
      </c>
      <c r="O132" s="1185"/>
      <c r="P132" s="1185"/>
      <c r="Q132" s="1185"/>
      <c r="R132" s="1185"/>
      <c r="S132" s="1185"/>
      <c r="T132" s="1185"/>
      <c r="U132" s="1185"/>
      <c r="V132" s="1185"/>
      <c r="W132" s="1185"/>
      <c r="X132" s="1185"/>
      <c r="Y132" s="1185"/>
      <c r="Z132" s="1185"/>
      <c r="AA132" s="1185"/>
      <c r="AB132" s="1185"/>
      <c r="AC132" s="1185"/>
      <c r="AD132" s="1185"/>
    </row>
    <row r="133" spans="1:30" s="803" customFormat="1" ht="15" x14ac:dyDescent="0.25">
      <c r="A133" s="1881" t="s">
        <v>2971</v>
      </c>
      <c r="B133" s="1881"/>
      <c r="C133" s="281"/>
      <c r="D133" s="1568">
        <v>17734</v>
      </c>
      <c r="E133" s="1568">
        <v>17739</v>
      </c>
      <c r="F133" s="1787"/>
      <c r="G133" s="1787"/>
      <c r="H133" s="1568">
        <v>17744</v>
      </c>
      <c r="I133" s="1188"/>
      <c r="J133" s="1568">
        <v>17749</v>
      </c>
      <c r="K133" s="1188"/>
      <c r="L133" s="1791"/>
      <c r="M133" s="1568">
        <v>17754</v>
      </c>
      <c r="N133" s="1790">
        <v>18042</v>
      </c>
      <c r="O133" s="1185"/>
      <c r="P133" s="1185"/>
      <c r="Q133" s="1185"/>
      <c r="R133" s="1185"/>
      <c r="S133" s="1185"/>
      <c r="T133" s="1185"/>
      <c r="U133" s="1185"/>
      <c r="V133" s="1185"/>
      <c r="W133" s="1185"/>
      <c r="X133" s="1185"/>
      <c r="Y133" s="1185"/>
      <c r="Z133" s="1185"/>
      <c r="AA133" s="1185"/>
      <c r="AB133" s="1185"/>
      <c r="AC133" s="1185"/>
      <c r="AD133" s="1185"/>
    </row>
    <row r="134" spans="1:30" s="803" customFormat="1" ht="15" x14ac:dyDescent="0.25">
      <c r="A134" s="1881" t="s">
        <v>2972</v>
      </c>
      <c r="B134" s="1881"/>
      <c r="C134" s="281"/>
      <c r="D134" s="1568">
        <v>17735</v>
      </c>
      <c r="E134" s="1568">
        <v>17740</v>
      </c>
      <c r="F134" s="1787"/>
      <c r="G134" s="1787"/>
      <c r="H134" s="1568">
        <v>17745</v>
      </c>
      <c r="I134" s="1188"/>
      <c r="J134" s="1568">
        <v>17750</v>
      </c>
      <c r="K134" s="1188"/>
      <c r="L134" s="1791"/>
      <c r="M134" s="1568">
        <v>17755</v>
      </c>
      <c r="N134" s="1790">
        <v>18043</v>
      </c>
      <c r="O134" s="1185"/>
      <c r="P134" s="1185"/>
      <c r="Q134" s="1185"/>
      <c r="R134" s="1185"/>
      <c r="S134" s="1185"/>
      <c r="T134" s="1185"/>
      <c r="U134" s="1185"/>
      <c r="V134" s="1185"/>
      <c r="W134" s="1185"/>
      <c r="X134" s="1185"/>
      <c r="Y134" s="1185"/>
      <c r="Z134" s="1185"/>
      <c r="AA134" s="1185"/>
      <c r="AB134" s="1185"/>
      <c r="AC134" s="1185"/>
      <c r="AD134" s="1185"/>
    </row>
    <row r="135" spans="1:30" x14ac:dyDescent="0.2">
      <c r="A135" s="31"/>
      <c r="C135" s="295"/>
      <c r="D135" s="1200"/>
      <c r="E135" s="31"/>
      <c r="F135" s="31"/>
      <c r="G135" s="31"/>
      <c r="H135" s="31"/>
      <c r="J135" s="31"/>
      <c r="L135" s="31"/>
      <c r="M135" s="31"/>
      <c r="N135" s="182"/>
    </row>
    <row r="136" spans="1:30" ht="20.25" customHeight="1" x14ac:dyDescent="0.2">
      <c r="A136" s="495"/>
      <c r="B136" s="495"/>
      <c r="C136" s="495"/>
      <c r="D136" s="1854" t="s">
        <v>2973</v>
      </c>
      <c r="E136" s="1856"/>
      <c r="F136" s="1861" t="s">
        <v>2441</v>
      </c>
      <c r="G136" s="1862"/>
      <c r="H136" s="1863"/>
      <c r="J136" s="1563" t="s">
        <v>2902</v>
      </c>
      <c r="K136" s="31"/>
      <c r="L136" s="31"/>
      <c r="M136" s="31"/>
    </row>
    <row r="137" spans="1:30" s="31" customFormat="1" ht="45.75" x14ac:dyDescent="0.2">
      <c r="A137" s="2104" t="s">
        <v>3006</v>
      </c>
      <c r="B137" s="2105"/>
      <c r="C137" s="1387" t="s">
        <v>2442</v>
      </c>
      <c r="D137" s="1387" t="s">
        <v>2904</v>
      </c>
      <c r="E137" s="1387" t="s">
        <v>2539</v>
      </c>
      <c r="F137" s="332" t="s">
        <v>2905</v>
      </c>
      <c r="G137" s="332" t="s">
        <v>2906</v>
      </c>
      <c r="H137" s="496" t="s">
        <v>2907</v>
      </c>
      <c r="I137" s="82"/>
      <c r="J137" s="496" t="s">
        <v>2908</v>
      </c>
      <c r="K137" s="82"/>
      <c r="L137" s="1387" t="s">
        <v>2909</v>
      </c>
      <c r="M137" s="1387" t="s">
        <v>380</v>
      </c>
    </row>
    <row r="138" spans="1:30" s="31" customFormat="1" x14ac:dyDescent="0.2">
      <c r="A138" s="1870"/>
      <c r="B138" s="1870"/>
      <c r="C138" s="2106" t="s">
        <v>3007</v>
      </c>
      <c r="D138" s="2106"/>
      <c r="E138" s="2106"/>
      <c r="F138" s="2106"/>
      <c r="G138" s="229"/>
      <c r="H138" s="229"/>
      <c r="I138" s="82"/>
      <c r="J138" s="229"/>
      <c r="K138" s="82"/>
      <c r="L138" s="229"/>
      <c r="M138" s="229"/>
    </row>
    <row r="139" spans="1:30" x14ac:dyDescent="0.2">
      <c r="A139" s="88"/>
      <c r="B139" s="31" t="s">
        <v>3008</v>
      </c>
      <c r="C139" s="31"/>
      <c r="D139" s="1576">
        <v>3304</v>
      </c>
      <c r="E139" s="1576">
        <v>3307</v>
      </c>
      <c r="F139" s="1576"/>
      <c r="G139" s="1576"/>
      <c r="H139" s="1576"/>
      <c r="I139" s="1184"/>
      <c r="J139" s="1576">
        <v>3310</v>
      </c>
      <c r="K139" s="1184"/>
      <c r="L139" s="1793"/>
      <c r="M139" s="1576">
        <v>3313</v>
      </c>
    </row>
    <row r="140" spans="1:30" s="803" customFormat="1" ht="15" x14ac:dyDescent="0.25">
      <c r="A140" s="280"/>
      <c r="B140" s="1197" t="s">
        <v>2969</v>
      </c>
      <c r="C140" s="281"/>
      <c r="D140" s="1576">
        <v>17756</v>
      </c>
      <c r="E140" s="1576">
        <v>17762</v>
      </c>
      <c r="F140" s="1793"/>
      <c r="G140" s="1793"/>
      <c r="H140" s="1793"/>
      <c r="I140" s="1184"/>
      <c r="J140" s="1576">
        <v>17768</v>
      </c>
      <c r="K140" s="1184"/>
      <c r="L140" s="1793"/>
      <c r="M140" s="1576">
        <v>17774</v>
      </c>
      <c r="N140" s="1185"/>
      <c r="O140" s="1185"/>
      <c r="P140" s="1185"/>
      <c r="Q140" s="1185"/>
      <c r="R140" s="1185"/>
      <c r="S140" s="1185"/>
      <c r="T140" s="1185"/>
      <c r="U140" s="1185"/>
      <c r="V140" s="1185"/>
      <c r="W140" s="1185"/>
      <c r="X140" s="1185"/>
      <c r="Y140" s="1185"/>
      <c r="Z140" s="1185"/>
      <c r="AA140" s="1185"/>
      <c r="AB140" s="1185"/>
      <c r="AC140" s="1185"/>
      <c r="AD140" s="1185"/>
    </row>
    <row r="141" spans="1:30" x14ac:dyDescent="0.2">
      <c r="A141" s="88"/>
      <c r="B141" s="31" t="s">
        <v>3009</v>
      </c>
      <c r="C141" s="31"/>
      <c r="D141" s="1576">
        <v>3305</v>
      </c>
      <c r="E141" s="1576">
        <v>3308</v>
      </c>
      <c r="F141" s="1793"/>
      <c r="G141" s="1793"/>
      <c r="H141" s="1793"/>
      <c r="I141" s="1184"/>
      <c r="J141" s="1576">
        <v>3311</v>
      </c>
      <c r="K141" s="1184"/>
      <c r="L141" s="1793"/>
      <c r="M141" s="1576">
        <v>3314</v>
      </c>
    </row>
    <row r="142" spans="1:30" s="803" customFormat="1" ht="15" x14ac:dyDescent="0.25">
      <c r="A142" s="280"/>
      <c r="B142" s="1197" t="s">
        <v>2969</v>
      </c>
      <c r="C142" s="281"/>
      <c r="D142" s="1576">
        <v>17757</v>
      </c>
      <c r="E142" s="1576">
        <v>17763</v>
      </c>
      <c r="F142" s="1793"/>
      <c r="G142" s="1793"/>
      <c r="H142" s="1793"/>
      <c r="I142" s="1184"/>
      <c r="J142" s="1576">
        <v>17769</v>
      </c>
      <c r="K142" s="1184"/>
      <c r="L142" s="1793"/>
      <c r="M142" s="1576">
        <v>17775</v>
      </c>
      <c r="N142" s="1185"/>
      <c r="O142" s="1185"/>
      <c r="P142" s="1185"/>
      <c r="Q142" s="1185"/>
      <c r="R142" s="1185"/>
      <c r="S142" s="1185"/>
      <c r="T142" s="1185"/>
      <c r="U142" s="1185"/>
      <c r="V142" s="1185"/>
      <c r="W142" s="1185"/>
      <c r="X142" s="1185"/>
      <c r="Y142" s="1185"/>
      <c r="Z142" s="1185"/>
      <c r="AA142" s="1185"/>
      <c r="AB142" s="1185"/>
      <c r="AC142" s="1185"/>
      <c r="AD142" s="1185"/>
    </row>
    <row r="143" spans="1:30" x14ac:dyDescent="0.2">
      <c r="A143" s="78" t="s">
        <v>3010</v>
      </c>
      <c r="B143" s="31"/>
      <c r="C143" s="31"/>
      <c r="D143" s="1576">
        <v>3306</v>
      </c>
      <c r="E143" s="1576">
        <v>3309</v>
      </c>
      <c r="F143" s="1793"/>
      <c r="G143" s="1793"/>
      <c r="H143" s="1793"/>
      <c r="I143" s="1184"/>
      <c r="J143" s="1576">
        <v>3312</v>
      </c>
      <c r="K143" s="1184"/>
      <c r="L143" s="1793"/>
      <c r="M143" s="1576">
        <v>3315</v>
      </c>
    </row>
    <row r="144" spans="1:30" s="803" customFormat="1" ht="15" x14ac:dyDescent="0.25">
      <c r="A144" s="1881" t="s">
        <v>2969</v>
      </c>
      <c r="B144" s="1881"/>
      <c r="C144" s="287"/>
      <c r="D144" s="1576">
        <v>17758</v>
      </c>
      <c r="E144" s="1576">
        <v>17764</v>
      </c>
      <c r="F144" s="1793"/>
      <c r="G144" s="1793"/>
      <c r="H144" s="1793"/>
      <c r="I144" s="1184"/>
      <c r="J144" s="1576">
        <v>17770</v>
      </c>
      <c r="K144" s="1184"/>
      <c r="L144" s="1793"/>
      <c r="M144" s="1576">
        <v>17776</v>
      </c>
      <c r="N144" s="287"/>
      <c r="O144" s="1185"/>
      <c r="P144" s="1185"/>
      <c r="Q144" s="1185"/>
      <c r="R144" s="1185"/>
      <c r="S144" s="1185"/>
      <c r="T144" s="1185"/>
      <c r="U144" s="1185"/>
      <c r="V144" s="1185"/>
      <c r="W144" s="1185"/>
      <c r="X144" s="1185"/>
      <c r="Y144" s="1185"/>
      <c r="Z144" s="1185"/>
      <c r="AA144" s="1185"/>
      <c r="AB144" s="1185"/>
      <c r="AC144" s="1185"/>
      <c r="AD144" s="1185"/>
    </row>
    <row r="145" spans="1:30" s="803" customFormat="1" ht="15" x14ac:dyDescent="0.25">
      <c r="A145" s="1881" t="s">
        <v>2970</v>
      </c>
      <c r="B145" s="1881"/>
      <c r="C145" s="287"/>
      <c r="D145" s="1576">
        <v>17759</v>
      </c>
      <c r="E145" s="1576">
        <v>17765</v>
      </c>
      <c r="F145" s="1793"/>
      <c r="G145" s="1793"/>
      <c r="H145" s="1793"/>
      <c r="I145" s="1184"/>
      <c r="J145" s="1576">
        <v>17771</v>
      </c>
      <c r="K145" s="1184"/>
      <c r="L145" s="1793"/>
      <c r="M145" s="1576">
        <v>17777</v>
      </c>
      <c r="N145" s="287"/>
      <c r="O145" s="1185"/>
      <c r="P145" s="1185"/>
      <c r="Q145" s="1185"/>
      <c r="R145" s="1185"/>
      <c r="S145" s="1185"/>
      <c r="T145" s="1185"/>
      <c r="U145" s="1185"/>
      <c r="V145" s="1185"/>
      <c r="W145" s="1185"/>
      <c r="X145" s="1185"/>
      <c r="Y145" s="1185"/>
      <c r="Z145" s="1185"/>
      <c r="AA145" s="1185"/>
      <c r="AB145" s="1185"/>
      <c r="AC145" s="1185"/>
      <c r="AD145" s="1185"/>
    </row>
    <row r="146" spans="1:30" s="803" customFormat="1" ht="15" x14ac:dyDescent="0.25">
      <c r="A146" s="1881" t="s">
        <v>2971</v>
      </c>
      <c r="B146" s="1881"/>
      <c r="C146" s="287"/>
      <c r="D146" s="1576">
        <v>17760</v>
      </c>
      <c r="E146" s="1576">
        <v>17766</v>
      </c>
      <c r="F146" s="1793"/>
      <c r="G146" s="1793"/>
      <c r="H146" s="1793"/>
      <c r="I146" s="1184"/>
      <c r="J146" s="1576">
        <v>17772</v>
      </c>
      <c r="K146" s="1184"/>
      <c r="L146" s="1793"/>
      <c r="M146" s="1576">
        <v>17778</v>
      </c>
      <c r="N146" s="287"/>
      <c r="O146" s="1185"/>
      <c r="P146" s="1185"/>
      <c r="Q146" s="1185"/>
      <c r="R146" s="1185"/>
      <c r="S146" s="1185"/>
      <c r="T146" s="1185"/>
      <c r="U146" s="1185"/>
      <c r="V146" s="1185"/>
      <c r="W146" s="1185"/>
      <c r="X146" s="1185"/>
      <c r="Y146" s="1185"/>
      <c r="Z146" s="1185"/>
      <c r="AA146" s="1185"/>
      <c r="AB146" s="1185"/>
      <c r="AC146" s="1185"/>
      <c r="AD146" s="1185"/>
    </row>
    <row r="147" spans="1:30" s="803" customFormat="1" ht="15" x14ac:dyDescent="0.25">
      <c r="A147" s="1881" t="s">
        <v>2972</v>
      </c>
      <c r="B147" s="1881"/>
      <c r="C147" s="287"/>
      <c r="D147" s="1576">
        <v>17761</v>
      </c>
      <c r="E147" s="1576">
        <v>17767</v>
      </c>
      <c r="F147" s="1793"/>
      <c r="G147" s="1793"/>
      <c r="H147" s="1793"/>
      <c r="I147" s="1184"/>
      <c r="J147" s="1576">
        <v>17773</v>
      </c>
      <c r="K147" s="1184"/>
      <c r="L147" s="1793"/>
      <c r="M147" s="1576">
        <v>17779</v>
      </c>
      <c r="N147" s="287"/>
      <c r="O147" s="1185"/>
      <c r="P147" s="1185"/>
      <c r="Q147" s="1185"/>
      <c r="R147" s="1185"/>
      <c r="S147" s="1185"/>
      <c r="T147" s="1185"/>
      <c r="U147" s="1185"/>
      <c r="V147" s="1185"/>
      <c r="W147" s="1185"/>
      <c r="X147" s="1185"/>
      <c r="Y147" s="1185"/>
      <c r="Z147" s="1185"/>
      <c r="AA147" s="1185"/>
      <c r="AB147" s="1185"/>
      <c r="AC147" s="1185"/>
      <c r="AD147" s="1185"/>
    </row>
    <row r="148" spans="1:30" s="803" customFormat="1" ht="15" x14ac:dyDescent="0.25">
      <c r="A148" s="1201"/>
      <c r="B148" s="1201"/>
      <c r="C148" s="287"/>
      <c r="D148" s="287"/>
      <c r="E148" s="287"/>
      <c r="F148" s="287"/>
      <c r="G148" s="287"/>
      <c r="H148" s="287"/>
      <c r="I148" s="287"/>
      <c r="J148" s="287"/>
      <c r="K148" s="287"/>
      <c r="L148" s="287"/>
      <c r="M148" s="287"/>
      <c r="N148" s="287"/>
      <c r="O148" s="1185"/>
      <c r="P148" s="1185"/>
      <c r="Q148" s="1185"/>
      <c r="R148" s="1185"/>
      <c r="S148" s="1185"/>
      <c r="T148" s="1185"/>
      <c r="U148" s="1185"/>
      <c r="V148" s="1185"/>
      <c r="W148" s="1185"/>
      <c r="X148" s="1185"/>
      <c r="Y148" s="1185"/>
      <c r="Z148" s="1185"/>
      <c r="AA148" s="1185"/>
      <c r="AB148" s="1185"/>
      <c r="AC148" s="1185"/>
      <c r="AD148" s="1185"/>
    </row>
    <row r="149" spans="1:30" x14ac:dyDescent="0.2">
      <c r="A149" s="88" t="s">
        <v>3011</v>
      </c>
      <c r="B149" s="1202"/>
      <c r="C149" s="182"/>
      <c r="D149" s="182"/>
      <c r="E149" s="31"/>
      <c r="F149" s="182"/>
      <c r="G149" s="182"/>
      <c r="H149" s="31"/>
      <c r="I149" s="31"/>
      <c r="J149" s="182"/>
      <c r="K149" s="31"/>
      <c r="L149" s="182"/>
      <c r="M149" s="182"/>
      <c r="N149" s="182"/>
    </row>
    <row r="150" spans="1:30" ht="12.75" customHeight="1" x14ac:dyDescent="0.2">
      <c r="D150" s="182"/>
      <c r="E150" s="182"/>
      <c r="F150" s="182"/>
      <c r="G150" s="31"/>
      <c r="H150" s="31"/>
      <c r="I150" s="31"/>
      <c r="J150" s="31"/>
      <c r="K150" s="31"/>
      <c r="L150" s="31"/>
      <c r="M150" s="31"/>
      <c r="N150" s="31"/>
    </row>
    <row r="151" spans="1:30" ht="45.6" customHeight="1" x14ac:dyDescent="0.2">
      <c r="B151" s="31"/>
      <c r="D151" s="1435" t="s">
        <v>380</v>
      </c>
      <c r="E151" s="1387" t="s">
        <v>2895</v>
      </c>
      <c r="J151" s="576"/>
      <c r="L151" s="576"/>
    </row>
    <row r="152" spans="1:30" ht="12.75" customHeight="1" x14ac:dyDescent="0.2">
      <c r="B152" s="50" t="s">
        <v>2896</v>
      </c>
      <c r="C152" s="546"/>
      <c r="D152" s="1577"/>
      <c r="E152" s="1311" t="s">
        <v>3012</v>
      </c>
      <c r="F152" s="50" t="s">
        <v>125</v>
      </c>
      <c r="J152" s="576"/>
      <c r="L152" s="576"/>
    </row>
    <row r="153" spans="1:30" ht="12.75" customHeight="1" x14ac:dyDescent="0.2">
      <c r="B153" s="50" t="s">
        <v>3013</v>
      </c>
      <c r="C153" s="546"/>
      <c r="D153" s="1311" t="s">
        <v>3014</v>
      </c>
      <c r="E153" s="1790">
        <v>18044</v>
      </c>
      <c r="F153" s="170" t="s">
        <v>127</v>
      </c>
      <c r="J153" s="576"/>
      <c r="L153" s="576"/>
    </row>
    <row r="154" spans="1:30" ht="12.75" customHeight="1" x14ac:dyDescent="0.2">
      <c r="B154" s="50" t="s">
        <v>3015</v>
      </c>
      <c r="C154" s="546"/>
      <c r="D154" s="1311" t="s">
        <v>3016</v>
      </c>
      <c r="E154" s="1790">
        <v>18045</v>
      </c>
      <c r="F154" s="170" t="s">
        <v>165</v>
      </c>
      <c r="J154" s="576"/>
      <c r="L154" s="576"/>
    </row>
    <row r="155" spans="1:30" ht="12.75" customHeight="1" x14ac:dyDescent="0.2">
      <c r="B155" s="50" t="s">
        <v>3017</v>
      </c>
      <c r="C155" s="546"/>
      <c r="D155" s="1311" t="s">
        <v>3018</v>
      </c>
      <c r="E155" s="1790">
        <v>18046</v>
      </c>
      <c r="F155" s="170" t="s">
        <v>169</v>
      </c>
      <c r="J155" s="576"/>
      <c r="L155" s="576"/>
    </row>
    <row r="156" spans="1:30" ht="12.75" customHeight="1" x14ac:dyDescent="0.2">
      <c r="B156" s="50" t="s">
        <v>3019</v>
      </c>
      <c r="C156" s="546"/>
      <c r="D156" s="1335" t="s">
        <v>3020</v>
      </c>
      <c r="E156" s="1577"/>
      <c r="J156" s="576"/>
      <c r="L156" s="576"/>
    </row>
    <row r="157" spans="1:30" ht="12.75" customHeight="1" x14ac:dyDescent="0.2">
      <c r="A157" s="219" t="s">
        <v>297</v>
      </c>
      <c r="B157" s="50"/>
      <c r="C157" s="546"/>
      <c r="D157" s="1311" t="s">
        <v>3021</v>
      </c>
      <c r="E157" s="1311" t="s">
        <v>3022</v>
      </c>
    </row>
    <row r="158" spans="1:30" ht="12.75" customHeight="1" x14ac:dyDescent="0.2">
      <c r="A158" s="219"/>
      <c r="B158" s="50"/>
      <c r="C158" s="546"/>
      <c r="D158" s="300"/>
      <c r="E158" s="300"/>
    </row>
    <row r="159" spans="1:30" s="31" customFormat="1" ht="12.75" customHeight="1" x14ac:dyDescent="0.2">
      <c r="A159" s="88" t="s">
        <v>3023</v>
      </c>
    </row>
    <row r="160" spans="1:30" s="31" customFormat="1" ht="12.75" customHeight="1" x14ac:dyDescent="0.2"/>
    <row r="161" spans="1:30" s="31" customFormat="1" ht="22.5" customHeight="1" x14ac:dyDescent="0.2">
      <c r="B161" s="1880" t="s">
        <v>3024</v>
      </c>
      <c r="C161" s="1995"/>
      <c r="D161" s="1571">
        <v>3317</v>
      </c>
    </row>
    <row r="162" spans="1:30" s="803" customFormat="1" ht="47.1" customHeight="1" x14ac:dyDescent="0.25">
      <c r="A162" s="281"/>
      <c r="B162" s="1875" t="s">
        <v>2969</v>
      </c>
      <c r="C162" s="1875"/>
      <c r="D162" s="1562">
        <v>17780</v>
      </c>
      <c r="E162" s="281"/>
      <c r="F162" s="281"/>
      <c r="G162" s="281"/>
      <c r="H162" s="281"/>
      <c r="I162" s="281"/>
      <c r="J162" s="281"/>
      <c r="K162" s="281"/>
      <c r="L162" s="281"/>
      <c r="M162" s="281"/>
      <c r="N162" s="281"/>
      <c r="O162" s="281"/>
      <c r="P162" s="281"/>
      <c r="Q162" s="281"/>
      <c r="R162" s="281"/>
      <c r="S162" s="281"/>
      <c r="T162" s="281"/>
      <c r="U162" s="281"/>
      <c r="V162" s="281"/>
      <c r="W162" s="281"/>
      <c r="X162" s="281"/>
      <c r="Y162" s="281"/>
      <c r="Z162" s="281"/>
      <c r="AA162" s="281"/>
      <c r="AB162" s="281"/>
      <c r="AC162" s="281"/>
      <c r="AD162" s="281"/>
    </row>
    <row r="163" spans="1:30" s="31" customFormat="1" x14ac:dyDescent="0.2">
      <c r="B163" s="298"/>
      <c r="C163" s="891"/>
      <c r="D163" s="1185"/>
      <c r="E163" s="891"/>
    </row>
    <row r="164" spans="1:30" s="31" customFormat="1" x14ac:dyDescent="0.2">
      <c r="B164" s="1880" t="s">
        <v>3025</v>
      </c>
      <c r="C164" s="1995"/>
      <c r="D164" s="1578">
        <v>3318</v>
      </c>
      <c r="E164" s="891"/>
    </row>
    <row r="165" spans="1:30" s="803" customFormat="1" ht="15" x14ac:dyDescent="0.25">
      <c r="A165" s="281"/>
      <c r="B165" s="1875" t="s">
        <v>2969</v>
      </c>
      <c r="C165" s="1875"/>
      <c r="D165" s="1562">
        <v>17781</v>
      </c>
      <c r="E165" s="1185"/>
      <c r="F165" s="281"/>
      <c r="G165" s="281"/>
      <c r="H165" s="281"/>
      <c r="I165" s="281"/>
      <c r="J165" s="281"/>
      <c r="K165" s="281"/>
      <c r="L165" s="281"/>
      <c r="M165" s="281"/>
      <c r="N165" s="281"/>
      <c r="O165" s="281"/>
      <c r="P165" s="281"/>
      <c r="Q165" s="281"/>
      <c r="R165" s="281"/>
      <c r="S165" s="281"/>
      <c r="T165" s="281"/>
      <c r="U165" s="281"/>
      <c r="V165" s="281"/>
      <c r="W165" s="281"/>
      <c r="X165" s="281"/>
      <c r="Y165" s="281"/>
      <c r="Z165" s="281"/>
      <c r="AA165" s="281"/>
      <c r="AB165" s="281"/>
      <c r="AC165" s="281"/>
      <c r="AD165" s="281"/>
    </row>
    <row r="166" spans="1:30" s="803" customFormat="1" ht="15" x14ac:dyDescent="0.25">
      <c r="A166" s="1879"/>
      <c r="B166" s="1879"/>
      <c r="C166" s="1203"/>
      <c r="D166" s="1185"/>
      <c r="E166" s="1185"/>
      <c r="F166" s="1185"/>
      <c r="G166" s="1185"/>
      <c r="H166" s="1185"/>
      <c r="I166" s="1879"/>
      <c r="J166" s="1879"/>
      <c r="K166" s="1879"/>
      <c r="L166" s="1879"/>
      <c r="M166" s="1203"/>
      <c r="N166" s="1185"/>
      <c r="O166" s="1185"/>
      <c r="P166" s="1185"/>
      <c r="Q166" s="1185"/>
      <c r="R166" s="1185"/>
      <c r="S166" s="1185"/>
      <c r="T166" s="1185"/>
      <c r="U166" s="1185"/>
      <c r="V166" s="1185"/>
      <c r="W166" s="1185"/>
      <c r="X166" s="1185"/>
      <c r="Y166" s="1185"/>
      <c r="Z166" s="1185"/>
      <c r="AA166" s="1185"/>
      <c r="AB166" s="1185"/>
      <c r="AC166" s="1185"/>
      <c r="AD166" s="1185"/>
    </row>
    <row r="167" spans="1:30" s="803" customFormat="1" ht="15" x14ac:dyDescent="0.25">
      <c r="B167" s="281" t="s">
        <v>3026</v>
      </c>
    </row>
    <row r="168" spans="1:30" s="803" customFormat="1" ht="15" x14ac:dyDescent="0.25">
      <c r="B168" s="1197" t="s">
        <v>2969</v>
      </c>
      <c r="D168" s="1562">
        <v>17782</v>
      </c>
    </row>
    <row r="169" spans="1:30" s="803" customFormat="1" ht="15" x14ac:dyDescent="0.25">
      <c r="B169" s="1197" t="s">
        <v>2971</v>
      </c>
      <c r="D169" s="1562">
        <v>17783</v>
      </c>
    </row>
    <row r="170" spans="1:30" s="803" customFormat="1" ht="15" x14ac:dyDescent="0.25"/>
    <row r="171" spans="1:30" s="803" customFormat="1" ht="68.099999999999994" customHeight="1" x14ac:dyDescent="0.25">
      <c r="B171" s="1204" t="s">
        <v>3027</v>
      </c>
      <c r="D171" s="1562">
        <v>17784</v>
      </c>
    </row>
    <row r="172" spans="1:30" ht="12.75" customHeight="1" x14ac:dyDescent="0.2">
      <c r="B172" s="546"/>
      <c r="C172" s="576"/>
      <c r="M172" s="576"/>
    </row>
    <row r="173" spans="1:30" ht="12.75" customHeight="1" x14ac:dyDescent="0.2">
      <c r="B173" s="546"/>
      <c r="C173" s="576"/>
      <c r="M173" s="576"/>
    </row>
    <row r="174" spans="1:30" ht="12.75" customHeight="1" x14ac:dyDescent="0.2">
      <c r="B174" s="546"/>
      <c r="C174" s="576"/>
      <c r="M174" s="576"/>
    </row>
    <row r="175" spans="1:30" ht="12.75" customHeight="1" x14ac:dyDescent="0.2"/>
    <row r="176" spans="1:30" ht="12.75" customHeight="1" x14ac:dyDescent="0.2">
      <c r="B176" s="546"/>
      <c r="C176" s="576"/>
      <c r="M176" s="576"/>
    </row>
    <row r="177" spans="2:14" ht="12.75" customHeight="1" x14ac:dyDescent="0.2">
      <c r="B177" s="546"/>
      <c r="C177" s="576"/>
      <c r="M177" s="576"/>
    </row>
    <row r="178" spans="2:14" ht="12.75" customHeight="1" x14ac:dyDescent="0.2">
      <c r="B178" s="546"/>
      <c r="C178" s="576"/>
      <c r="M178" s="576"/>
    </row>
    <row r="179" spans="2:14" ht="12.75" customHeight="1" x14ac:dyDescent="0.2">
      <c r="B179" s="546"/>
      <c r="C179" s="576"/>
      <c r="M179" s="576"/>
    </row>
    <row r="180" spans="2:14" ht="12.75" customHeight="1" x14ac:dyDescent="0.2">
      <c r="B180" s="546"/>
      <c r="C180" s="576"/>
      <c r="M180" s="576"/>
    </row>
    <row r="181" spans="2:14" ht="12.75" customHeight="1" x14ac:dyDescent="0.2"/>
    <row r="182" spans="2:14" ht="12.75" customHeight="1" x14ac:dyDescent="0.2">
      <c r="B182" s="546"/>
      <c r="C182" s="576"/>
      <c r="M182" s="576"/>
    </row>
    <row r="183" spans="2:14" ht="12.75" customHeight="1" x14ac:dyDescent="0.2">
      <c r="B183" s="546"/>
      <c r="C183" s="576"/>
      <c r="M183" s="576"/>
    </row>
    <row r="184" spans="2:14" ht="12.75" customHeight="1" x14ac:dyDescent="0.2">
      <c r="B184" s="546"/>
      <c r="C184" s="576"/>
      <c r="M184" s="576"/>
    </row>
    <row r="185" spans="2:14" ht="12.75" customHeight="1" x14ac:dyDescent="0.2">
      <c r="B185" s="546"/>
      <c r="C185" s="576"/>
      <c r="M185" s="576"/>
    </row>
    <row r="186" spans="2:14" ht="12.75" customHeight="1" x14ac:dyDescent="0.2">
      <c r="B186" s="546"/>
      <c r="C186" s="576"/>
      <c r="M186" s="576"/>
    </row>
    <row r="187" spans="2:14" ht="12.75" customHeight="1" x14ac:dyDescent="0.2"/>
    <row r="188" spans="2:14" ht="12.75" customHeight="1" x14ac:dyDescent="0.2"/>
    <row r="189" spans="2:14" ht="12.75" customHeight="1" x14ac:dyDescent="0.2">
      <c r="C189" s="1205"/>
    </row>
    <row r="190" spans="2:14" ht="12.75" customHeight="1" x14ac:dyDescent="0.2">
      <c r="C190" s="1206"/>
    </row>
    <row r="191" spans="2:14" ht="12.75" customHeight="1" x14ac:dyDescent="0.2"/>
    <row r="192" spans="2:14" ht="12.75" customHeight="1" x14ac:dyDescent="0.2">
      <c r="N192" s="576"/>
    </row>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sheetData>
  <mergeCells count="38">
    <mergeCell ref="A166:B166"/>
    <mergeCell ref="I166:J166"/>
    <mergeCell ref="K166:L166"/>
    <mergeCell ref="A147:B147"/>
    <mergeCell ref="B161:C161"/>
    <mergeCell ref="B162:C162"/>
    <mergeCell ref="B164:C164"/>
    <mergeCell ref="B165:C165"/>
    <mergeCell ref="A138:B138"/>
    <mergeCell ref="C138:F138"/>
    <mergeCell ref="A144:B144"/>
    <mergeCell ref="A145:B145"/>
    <mergeCell ref="A146:B146"/>
    <mergeCell ref="A133:B133"/>
    <mergeCell ref="A134:B134"/>
    <mergeCell ref="D136:E136"/>
    <mergeCell ref="F136:H136"/>
    <mergeCell ref="A137:B137"/>
    <mergeCell ref="A71:B71"/>
    <mergeCell ref="A72:B72"/>
    <mergeCell ref="C72:F72"/>
    <mergeCell ref="A131:B131"/>
    <mergeCell ref="A132:B132"/>
    <mergeCell ref="A66:B66"/>
    <mergeCell ref="A67:B67"/>
    <mergeCell ref="A68:B68"/>
    <mergeCell ref="D70:E70"/>
    <mergeCell ref="F70:H70"/>
    <mergeCell ref="D15:E15"/>
    <mergeCell ref="F15:H15"/>
    <mergeCell ref="A16:B16"/>
    <mergeCell ref="C17:F17"/>
    <mergeCell ref="A65:B65"/>
    <mergeCell ref="A2:C2"/>
    <mergeCell ref="C10:C11"/>
    <mergeCell ref="D10:D11"/>
    <mergeCell ref="E10:E11"/>
    <mergeCell ref="F10:F11"/>
  </mergeCells>
  <hyperlinks>
    <hyperlink ref="A2:C2" location="'Liste tableaux'!A1" display="Retour à la liste des tableaux" xr:uid="{10C2703F-DE0D-483D-AD93-367949EEED7D}"/>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469B6-CBC3-4350-8635-334E24271CBB}">
  <sheetPr codeName="Feuil51">
    <tabColor rgb="FFFFFF00"/>
  </sheetPr>
  <dimension ref="A1:L62"/>
  <sheetViews>
    <sheetView showGridLines="0" topLeftCell="A7" workbookViewId="0">
      <selection activeCell="A18" sqref="A18"/>
    </sheetView>
  </sheetViews>
  <sheetFormatPr defaultColWidth="9.140625" defaultRowHeight="12.75" x14ac:dyDescent="0.2"/>
  <cols>
    <col min="1" max="1" width="27.140625" style="1" customWidth="1"/>
    <col min="2" max="3" width="11.140625" style="1" customWidth="1"/>
    <col min="4" max="4" width="1.5703125" style="1" customWidth="1"/>
    <col min="5" max="7" width="12.42578125" style="1" customWidth="1"/>
    <col min="8" max="8" width="1.5703125" style="1" customWidth="1"/>
    <col min="9" max="9" width="11.140625" style="1" customWidth="1"/>
    <col min="10" max="10" width="1.5703125" style="1" customWidth="1"/>
    <col min="11" max="11" width="15.140625" style="1" customWidth="1"/>
    <col min="12" max="13" width="9.140625" style="1"/>
    <col min="14" max="14" width="6.42578125" style="1" customWidth="1"/>
    <col min="15" max="257" width="9.140625" style="1"/>
    <col min="258" max="259" width="11.140625" style="1" customWidth="1"/>
    <col min="260" max="260" width="1.5703125" style="1" customWidth="1"/>
    <col min="261" max="263" width="12.42578125" style="1" customWidth="1"/>
    <col min="264" max="264" width="1.5703125" style="1" customWidth="1"/>
    <col min="265" max="265" width="11.140625" style="1" customWidth="1"/>
    <col min="266" max="266" width="1.5703125" style="1" customWidth="1"/>
    <col min="267" max="269" width="9.140625" style="1"/>
    <col min="270" max="270" width="6.42578125" style="1" customWidth="1"/>
    <col min="271" max="513" width="9.140625" style="1"/>
    <col min="514" max="515" width="11.140625" style="1" customWidth="1"/>
    <col min="516" max="516" width="1.5703125" style="1" customWidth="1"/>
    <col min="517" max="519" width="12.42578125" style="1" customWidth="1"/>
    <col min="520" max="520" width="1.5703125" style="1" customWidth="1"/>
    <col min="521" max="521" width="11.140625" style="1" customWidth="1"/>
    <col min="522" max="522" width="1.5703125" style="1" customWidth="1"/>
    <col min="523" max="525" width="9.140625" style="1"/>
    <col min="526" max="526" width="6.42578125" style="1" customWidth="1"/>
    <col min="527" max="769" width="9.140625" style="1"/>
    <col min="770" max="771" width="11.140625" style="1" customWidth="1"/>
    <col min="772" max="772" width="1.5703125" style="1" customWidth="1"/>
    <col min="773" max="775" width="12.42578125" style="1" customWidth="1"/>
    <col min="776" max="776" width="1.5703125" style="1" customWidth="1"/>
    <col min="777" max="777" width="11.140625" style="1" customWidth="1"/>
    <col min="778" max="778" width="1.5703125" style="1" customWidth="1"/>
    <col min="779" max="781" width="9.140625" style="1"/>
    <col min="782" max="782" width="6.42578125" style="1" customWidth="1"/>
    <col min="783" max="1025" width="9.140625" style="1"/>
    <col min="1026" max="1027" width="11.140625" style="1" customWidth="1"/>
    <col min="1028" max="1028" width="1.5703125" style="1" customWidth="1"/>
    <col min="1029" max="1031" width="12.42578125" style="1" customWidth="1"/>
    <col min="1032" max="1032" width="1.5703125" style="1" customWidth="1"/>
    <col min="1033" max="1033" width="11.140625" style="1" customWidth="1"/>
    <col min="1034" max="1034" width="1.5703125" style="1" customWidth="1"/>
    <col min="1035" max="1037" width="9.140625" style="1"/>
    <col min="1038" max="1038" width="6.42578125" style="1" customWidth="1"/>
    <col min="1039" max="1281" width="9.140625" style="1"/>
    <col min="1282" max="1283" width="11.140625" style="1" customWidth="1"/>
    <col min="1284" max="1284" width="1.5703125" style="1" customWidth="1"/>
    <col min="1285" max="1287" width="12.42578125" style="1" customWidth="1"/>
    <col min="1288" max="1288" width="1.5703125" style="1" customWidth="1"/>
    <col min="1289" max="1289" width="11.140625" style="1" customWidth="1"/>
    <col min="1290" max="1290" width="1.5703125" style="1" customWidth="1"/>
    <col min="1291" max="1293" width="9.140625" style="1"/>
    <col min="1294" max="1294" width="6.42578125" style="1" customWidth="1"/>
    <col min="1295" max="1537" width="9.140625" style="1"/>
    <col min="1538" max="1539" width="11.140625" style="1" customWidth="1"/>
    <col min="1540" max="1540" width="1.5703125" style="1" customWidth="1"/>
    <col min="1541" max="1543" width="12.42578125" style="1" customWidth="1"/>
    <col min="1544" max="1544" width="1.5703125" style="1" customWidth="1"/>
    <col min="1545" max="1545" width="11.140625" style="1" customWidth="1"/>
    <col min="1546" max="1546" width="1.5703125" style="1" customWidth="1"/>
    <col min="1547" max="1549" width="9.140625" style="1"/>
    <col min="1550" max="1550" width="6.42578125" style="1" customWidth="1"/>
    <col min="1551" max="1793" width="9.140625" style="1"/>
    <col min="1794" max="1795" width="11.140625" style="1" customWidth="1"/>
    <col min="1796" max="1796" width="1.5703125" style="1" customWidth="1"/>
    <col min="1797" max="1799" width="12.42578125" style="1" customWidth="1"/>
    <col min="1800" max="1800" width="1.5703125" style="1" customWidth="1"/>
    <col min="1801" max="1801" width="11.140625" style="1" customWidth="1"/>
    <col min="1802" max="1802" width="1.5703125" style="1" customWidth="1"/>
    <col min="1803" max="1805" width="9.140625" style="1"/>
    <col min="1806" max="1806" width="6.42578125" style="1" customWidth="1"/>
    <col min="1807" max="2049" width="9.140625" style="1"/>
    <col min="2050" max="2051" width="11.140625" style="1" customWidth="1"/>
    <col min="2052" max="2052" width="1.5703125" style="1" customWidth="1"/>
    <col min="2053" max="2055" width="12.42578125" style="1" customWidth="1"/>
    <col min="2056" max="2056" width="1.5703125" style="1" customWidth="1"/>
    <col min="2057" max="2057" width="11.140625" style="1" customWidth="1"/>
    <col min="2058" max="2058" width="1.5703125" style="1" customWidth="1"/>
    <col min="2059" max="2061" width="9.140625" style="1"/>
    <col min="2062" max="2062" width="6.42578125" style="1" customWidth="1"/>
    <col min="2063" max="2305" width="9.140625" style="1"/>
    <col min="2306" max="2307" width="11.140625" style="1" customWidth="1"/>
    <col min="2308" max="2308" width="1.5703125" style="1" customWidth="1"/>
    <col min="2309" max="2311" width="12.42578125" style="1" customWidth="1"/>
    <col min="2312" max="2312" width="1.5703125" style="1" customWidth="1"/>
    <col min="2313" max="2313" width="11.140625" style="1" customWidth="1"/>
    <col min="2314" max="2314" width="1.5703125" style="1" customWidth="1"/>
    <col min="2315" max="2317" width="9.140625" style="1"/>
    <col min="2318" max="2318" width="6.42578125" style="1" customWidth="1"/>
    <col min="2319" max="2561" width="9.140625" style="1"/>
    <col min="2562" max="2563" width="11.140625" style="1" customWidth="1"/>
    <col min="2564" max="2564" width="1.5703125" style="1" customWidth="1"/>
    <col min="2565" max="2567" width="12.42578125" style="1" customWidth="1"/>
    <col min="2568" max="2568" width="1.5703125" style="1" customWidth="1"/>
    <col min="2569" max="2569" width="11.140625" style="1" customWidth="1"/>
    <col min="2570" max="2570" width="1.5703125" style="1" customWidth="1"/>
    <col min="2571" max="2573" width="9.140625" style="1"/>
    <col min="2574" max="2574" width="6.42578125" style="1" customWidth="1"/>
    <col min="2575" max="2817" width="9.140625" style="1"/>
    <col min="2818" max="2819" width="11.140625" style="1" customWidth="1"/>
    <col min="2820" max="2820" width="1.5703125" style="1" customWidth="1"/>
    <col min="2821" max="2823" width="12.42578125" style="1" customWidth="1"/>
    <col min="2824" max="2824" width="1.5703125" style="1" customWidth="1"/>
    <col min="2825" max="2825" width="11.140625" style="1" customWidth="1"/>
    <col min="2826" max="2826" width="1.5703125" style="1" customWidth="1"/>
    <col min="2827" max="2829" width="9.140625" style="1"/>
    <col min="2830" max="2830" width="6.42578125" style="1" customWidth="1"/>
    <col min="2831" max="3073" width="9.140625" style="1"/>
    <col min="3074" max="3075" width="11.140625" style="1" customWidth="1"/>
    <col min="3076" max="3076" width="1.5703125" style="1" customWidth="1"/>
    <col min="3077" max="3079" width="12.42578125" style="1" customWidth="1"/>
    <col min="3080" max="3080" width="1.5703125" style="1" customWidth="1"/>
    <col min="3081" max="3081" width="11.140625" style="1" customWidth="1"/>
    <col min="3082" max="3082" width="1.5703125" style="1" customWidth="1"/>
    <col min="3083" max="3085" width="9.140625" style="1"/>
    <col min="3086" max="3086" width="6.42578125" style="1" customWidth="1"/>
    <col min="3087" max="3329" width="9.140625" style="1"/>
    <col min="3330" max="3331" width="11.140625" style="1" customWidth="1"/>
    <col min="3332" max="3332" width="1.5703125" style="1" customWidth="1"/>
    <col min="3333" max="3335" width="12.42578125" style="1" customWidth="1"/>
    <col min="3336" max="3336" width="1.5703125" style="1" customWidth="1"/>
    <col min="3337" max="3337" width="11.140625" style="1" customWidth="1"/>
    <col min="3338" max="3338" width="1.5703125" style="1" customWidth="1"/>
    <col min="3339" max="3341" width="9.140625" style="1"/>
    <col min="3342" max="3342" width="6.42578125" style="1" customWidth="1"/>
    <col min="3343" max="3585" width="9.140625" style="1"/>
    <col min="3586" max="3587" width="11.140625" style="1" customWidth="1"/>
    <col min="3588" max="3588" width="1.5703125" style="1" customWidth="1"/>
    <col min="3589" max="3591" width="12.42578125" style="1" customWidth="1"/>
    <col min="3592" max="3592" width="1.5703125" style="1" customWidth="1"/>
    <col min="3593" max="3593" width="11.140625" style="1" customWidth="1"/>
    <col min="3594" max="3594" width="1.5703125" style="1" customWidth="1"/>
    <col min="3595" max="3597" width="9.140625" style="1"/>
    <col min="3598" max="3598" width="6.42578125" style="1" customWidth="1"/>
    <col min="3599" max="3841" width="9.140625" style="1"/>
    <col min="3842" max="3843" width="11.140625" style="1" customWidth="1"/>
    <col min="3844" max="3844" width="1.5703125" style="1" customWidth="1"/>
    <col min="3845" max="3847" width="12.42578125" style="1" customWidth="1"/>
    <col min="3848" max="3848" width="1.5703125" style="1" customWidth="1"/>
    <col min="3849" max="3849" width="11.140625" style="1" customWidth="1"/>
    <col min="3850" max="3850" width="1.5703125" style="1" customWidth="1"/>
    <col min="3851" max="3853" width="9.140625" style="1"/>
    <col min="3854" max="3854" width="6.42578125" style="1" customWidth="1"/>
    <col min="3855" max="4097" width="9.140625" style="1"/>
    <col min="4098" max="4099" width="11.140625" style="1" customWidth="1"/>
    <col min="4100" max="4100" width="1.5703125" style="1" customWidth="1"/>
    <col min="4101" max="4103" width="12.42578125" style="1" customWidth="1"/>
    <col min="4104" max="4104" width="1.5703125" style="1" customWidth="1"/>
    <col min="4105" max="4105" width="11.140625" style="1" customWidth="1"/>
    <col min="4106" max="4106" width="1.5703125" style="1" customWidth="1"/>
    <col min="4107" max="4109" width="9.140625" style="1"/>
    <col min="4110" max="4110" width="6.42578125" style="1" customWidth="1"/>
    <col min="4111" max="4353" width="9.140625" style="1"/>
    <col min="4354" max="4355" width="11.140625" style="1" customWidth="1"/>
    <col min="4356" max="4356" width="1.5703125" style="1" customWidth="1"/>
    <col min="4357" max="4359" width="12.42578125" style="1" customWidth="1"/>
    <col min="4360" max="4360" width="1.5703125" style="1" customWidth="1"/>
    <col min="4361" max="4361" width="11.140625" style="1" customWidth="1"/>
    <col min="4362" max="4362" width="1.5703125" style="1" customWidth="1"/>
    <col min="4363" max="4365" width="9.140625" style="1"/>
    <col min="4366" max="4366" width="6.42578125" style="1" customWidth="1"/>
    <col min="4367" max="4609" width="9.140625" style="1"/>
    <col min="4610" max="4611" width="11.140625" style="1" customWidth="1"/>
    <col min="4612" max="4612" width="1.5703125" style="1" customWidth="1"/>
    <col min="4613" max="4615" width="12.42578125" style="1" customWidth="1"/>
    <col min="4616" max="4616" width="1.5703125" style="1" customWidth="1"/>
    <col min="4617" max="4617" width="11.140625" style="1" customWidth="1"/>
    <col min="4618" max="4618" width="1.5703125" style="1" customWidth="1"/>
    <col min="4619" max="4621" width="9.140625" style="1"/>
    <col min="4622" max="4622" width="6.42578125" style="1" customWidth="1"/>
    <col min="4623" max="4865" width="9.140625" style="1"/>
    <col min="4866" max="4867" width="11.140625" style="1" customWidth="1"/>
    <col min="4868" max="4868" width="1.5703125" style="1" customWidth="1"/>
    <col min="4869" max="4871" width="12.42578125" style="1" customWidth="1"/>
    <col min="4872" max="4872" width="1.5703125" style="1" customWidth="1"/>
    <col min="4873" max="4873" width="11.140625" style="1" customWidth="1"/>
    <col min="4874" max="4874" width="1.5703125" style="1" customWidth="1"/>
    <col min="4875" max="4877" width="9.140625" style="1"/>
    <col min="4878" max="4878" width="6.42578125" style="1" customWidth="1"/>
    <col min="4879" max="5121" width="9.140625" style="1"/>
    <col min="5122" max="5123" width="11.140625" style="1" customWidth="1"/>
    <col min="5124" max="5124" width="1.5703125" style="1" customWidth="1"/>
    <col min="5125" max="5127" width="12.42578125" style="1" customWidth="1"/>
    <col min="5128" max="5128" width="1.5703125" style="1" customWidth="1"/>
    <col min="5129" max="5129" width="11.140625" style="1" customWidth="1"/>
    <col min="5130" max="5130" width="1.5703125" style="1" customWidth="1"/>
    <col min="5131" max="5133" width="9.140625" style="1"/>
    <col min="5134" max="5134" width="6.42578125" style="1" customWidth="1"/>
    <col min="5135" max="5377" width="9.140625" style="1"/>
    <col min="5378" max="5379" width="11.140625" style="1" customWidth="1"/>
    <col min="5380" max="5380" width="1.5703125" style="1" customWidth="1"/>
    <col min="5381" max="5383" width="12.42578125" style="1" customWidth="1"/>
    <col min="5384" max="5384" width="1.5703125" style="1" customWidth="1"/>
    <col min="5385" max="5385" width="11.140625" style="1" customWidth="1"/>
    <col min="5386" max="5386" width="1.5703125" style="1" customWidth="1"/>
    <col min="5387" max="5389" width="9.140625" style="1"/>
    <col min="5390" max="5390" width="6.42578125" style="1" customWidth="1"/>
    <col min="5391" max="5633" width="9.140625" style="1"/>
    <col min="5634" max="5635" width="11.140625" style="1" customWidth="1"/>
    <col min="5636" max="5636" width="1.5703125" style="1" customWidth="1"/>
    <col min="5637" max="5639" width="12.42578125" style="1" customWidth="1"/>
    <col min="5640" max="5640" width="1.5703125" style="1" customWidth="1"/>
    <col min="5641" max="5641" width="11.140625" style="1" customWidth="1"/>
    <col min="5642" max="5642" width="1.5703125" style="1" customWidth="1"/>
    <col min="5643" max="5645" width="9.140625" style="1"/>
    <col min="5646" max="5646" width="6.42578125" style="1" customWidth="1"/>
    <col min="5647" max="5889" width="9.140625" style="1"/>
    <col min="5890" max="5891" width="11.140625" style="1" customWidth="1"/>
    <col min="5892" max="5892" width="1.5703125" style="1" customWidth="1"/>
    <col min="5893" max="5895" width="12.42578125" style="1" customWidth="1"/>
    <col min="5896" max="5896" width="1.5703125" style="1" customWidth="1"/>
    <col min="5897" max="5897" width="11.140625" style="1" customWidth="1"/>
    <col min="5898" max="5898" width="1.5703125" style="1" customWidth="1"/>
    <col min="5899" max="5901" width="9.140625" style="1"/>
    <col min="5902" max="5902" width="6.42578125" style="1" customWidth="1"/>
    <col min="5903" max="6145" width="9.140625" style="1"/>
    <col min="6146" max="6147" width="11.140625" style="1" customWidth="1"/>
    <col min="6148" max="6148" width="1.5703125" style="1" customWidth="1"/>
    <col min="6149" max="6151" width="12.42578125" style="1" customWidth="1"/>
    <col min="6152" max="6152" width="1.5703125" style="1" customWidth="1"/>
    <col min="6153" max="6153" width="11.140625" style="1" customWidth="1"/>
    <col min="6154" max="6154" width="1.5703125" style="1" customWidth="1"/>
    <col min="6155" max="6157" width="9.140625" style="1"/>
    <col min="6158" max="6158" width="6.42578125" style="1" customWidth="1"/>
    <col min="6159" max="6401" width="9.140625" style="1"/>
    <col min="6402" max="6403" width="11.140625" style="1" customWidth="1"/>
    <col min="6404" max="6404" width="1.5703125" style="1" customWidth="1"/>
    <col min="6405" max="6407" width="12.42578125" style="1" customWidth="1"/>
    <col min="6408" max="6408" width="1.5703125" style="1" customWidth="1"/>
    <col min="6409" max="6409" width="11.140625" style="1" customWidth="1"/>
    <col min="6410" max="6410" width="1.5703125" style="1" customWidth="1"/>
    <col min="6411" max="6413" width="9.140625" style="1"/>
    <col min="6414" max="6414" width="6.42578125" style="1" customWidth="1"/>
    <col min="6415" max="6657" width="9.140625" style="1"/>
    <col min="6658" max="6659" width="11.140625" style="1" customWidth="1"/>
    <col min="6660" max="6660" width="1.5703125" style="1" customWidth="1"/>
    <col min="6661" max="6663" width="12.42578125" style="1" customWidth="1"/>
    <col min="6664" max="6664" width="1.5703125" style="1" customWidth="1"/>
    <col min="6665" max="6665" width="11.140625" style="1" customWidth="1"/>
    <col min="6666" max="6666" width="1.5703125" style="1" customWidth="1"/>
    <col min="6667" max="6669" width="9.140625" style="1"/>
    <col min="6670" max="6670" width="6.42578125" style="1" customWidth="1"/>
    <col min="6671" max="6913" width="9.140625" style="1"/>
    <col min="6914" max="6915" width="11.140625" style="1" customWidth="1"/>
    <col min="6916" max="6916" width="1.5703125" style="1" customWidth="1"/>
    <col min="6917" max="6919" width="12.42578125" style="1" customWidth="1"/>
    <col min="6920" max="6920" width="1.5703125" style="1" customWidth="1"/>
    <col min="6921" max="6921" width="11.140625" style="1" customWidth="1"/>
    <col min="6922" max="6922" width="1.5703125" style="1" customWidth="1"/>
    <col min="6923" max="6925" width="9.140625" style="1"/>
    <col min="6926" max="6926" width="6.42578125" style="1" customWidth="1"/>
    <col min="6927" max="7169" width="9.140625" style="1"/>
    <col min="7170" max="7171" width="11.140625" style="1" customWidth="1"/>
    <col min="7172" max="7172" width="1.5703125" style="1" customWidth="1"/>
    <col min="7173" max="7175" width="12.42578125" style="1" customWidth="1"/>
    <col min="7176" max="7176" width="1.5703125" style="1" customWidth="1"/>
    <col min="7177" max="7177" width="11.140625" style="1" customWidth="1"/>
    <col min="7178" max="7178" width="1.5703125" style="1" customWidth="1"/>
    <col min="7179" max="7181" width="9.140625" style="1"/>
    <col min="7182" max="7182" width="6.42578125" style="1" customWidth="1"/>
    <col min="7183" max="7425" width="9.140625" style="1"/>
    <col min="7426" max="7427" width="11.140625" style="1" customWidth="1"/>
    <col min="7428" max="7428" width="1.5703125" style="1" customWidth="1"/>
    <col min="7429" max="7431" width="12.42578125" style="1" customWidth="1"/>
    <col min="7432" max="7432" width="1.5703125" style="1" customWidth="1"/>
    <col min="7433" max="7433" width="11.140625" style="1" customWidth="1"/>
    <col min="7434" max="7434" width="1.5703125" style="1" customWidth="1"/>
    <col min="7435" max="7437" width="9.140625" style="1"/>
    <col min="7438" max="7438" width="6.42578125" style="1" customWidth="1"/>
    <col min="7439" max="7681" width="9.140625" style="1"/>
    <col min="7682" max="7683" width="11.140625" style="1" customWidth="1"/>
    <col min="7684" max="7684" width="1.5703125" style="1" customWidth="1"/>
    <col min="7685" max="7687" width="12.42578125" style="1" customWidth="1"/>
    <col min="7688" max="7688" width="1.5703125" style="1" customWidth="1"/>
    <col min="7689" max="7689" width="11.140625" style="1" customWidth="1"/>
    <col min="7690" max="7690" width="1.5703125" style="1" customWidth="1"/>
    <col min="7691" max="7693" width="9.140625" style="1"/>
    <col min="7694" max="7694" width="6.42578125" style="1" customWidth="1"/>
    <col min="7695" max="7937" width="9.140625" style="1"/>
    <col min="7938" max="7939" width="11.140625" style="1" customWidth="1"/>
    <col min="7940" max="7940" width="1.5703125" style="1" customWidth="1"/>
    <col min="7941" max="7943" width="12.42578125" style="1" customWidth="1"/>
    <col min="7944" max="7944" width="1.5703125" style="1" customWidth="1"/>
    <col min="7945" max="7945" width="11.140625" style="1" customWidth="1"/>
    <col min="7946" max="7946" width="1.5703125" style="1" customWidth="1"/>
    <col min="7947" max="7949" width="9.140625" style="1"/>
    <col min="7950" max="7950" width="6.42578125" style="1" customWidth="1"/>
    <col min="7951" max="8193" width="9.140625" style="1"/>
    <col min="8194" max="8195" width="11.140625" style="1" customWidth="1"/>
    <col min="8196" max="8196" width="1.5703125" style="1" customWidth="1"/>
    <col min="8197" max="8199" width="12.42578125" style="1" customWidth="1"/>
    <col min="8200" max="8200" width="1.5703125" style="1" customWidth="1"/>
    <col min="8201" max="8201" width="11.140625" style="1" customWidth="1"/>
    <col min="8202" max="8202" width="1.5703125" style="1" customWidth="1"/>
    <col min="8203" max="8205" width="9.140625" style="1"/>
    <col min="8206" max="8206" width="6.42578125" style="1" customWidth="1"/>
    <col min="8207" max="8449" width="9.140625" style="1"/>
    <col min="8450" max="8451" width="11.140625" style="1" customWidth="1"/>
    <col min="8452" max="8452" width="1.5703125" style="1" customWidth="1"/>
    <col min="8453" max="8455" width="12.42578125" style="1" customWidth="1"/>
    <col min="8456" max="8456" width="1.5703125" style="1" customWidth="1"/>
    <col min="8457" max="8457" width="11.140625" style="1" customWidth="1"/>
    <col min="8458" max="8458" width="1.5703125" style="1" customWidth="1"/>
    <col min="8459" max="8461" width="9.140625" style="1"/>
    <col min="8462" max="8462" width="6.42578125" style="1" customWidth="1"/>
    <col min="8463" max="8705" width="9.140625" style="1"/>
    <col min="8706" max="8707" width="11.140625" style="1" customWidth="1"/>
    <col min="8708" max="8708" width="1.5703125" style="1" customWidth="1"/>
    <col min="8709" max="8711" width="12.42578125" style="1" customWidth="1"/>
    <col min="8712" max="8712" width="1.5703125" style="1" customWidth="1"/>
    <col min="8713" max="8713" width="11.140625" style="1" customWidth="1"/>
    <col min="8714" max="8714" width="1.5703125" style="1" customWidth="1"/>
    <col min="8715" max="8717" width="9.140625" style="1"/>
    <col min="8718" max="8718" width="6.42578125" style="1" customWidth="1"/>
    <col min="8719" max="8961" width="9.140625" style="1"/>
    <col min="8962" max="8963" width="11.140625" style="1" customWidth="1"/>
    <col min="8964" max="8964" width="1.5703125" style="1" customWidth="1"/>
    <col min="8965" max="8967" width="12.42578125" style="1" customWidth="1"/>
    <col min="8968" max="8968" width="1.5703125" style="1" customWidth="1"/>
    <col min="8969" max="8969" width="11.140625" style="1" customWidth="1"/>
    <col min="8970" max="8970" width="1.5703125" style="1" customWidth="1"/>
    <col min="8971" max="8973" width="9.140625" style="1"/>
    <col min="8974" max="8974" width="6.42578125" style="1" customWidth="1"/>
    <col min="8975" max="9217" width="9.140625" style="1"/>
    <col min="9218" max="9219" width="11.140625" style="1" customWidth="1"/>
    <col min="9220" max="9220" width="1.5703125" style="1" customWidth="1"/>
    <col min="9221" max="9223" width="12.42578125" style="1" customWidth="1"/>
    <col min="9224" max="9224" width="1.5703125" style="1" customWidth="1"/>
    <col min="9225" max="9225" width="11.140625" style="1" customWidth="1"/>
    <col min="9226" max="9226" width="1.5703125" style="1" customWidth="1"/>
    <col min="9227" max="9229" width="9.140625" style="1"/>
    <col min="9230" max="9230" width="6.42578125" style="1" customWidth="1"/>
    <col min="9231" max="9473" width="9.140625" style="1"/>
    <col min="9474" max="9475" width="11.140625" style="1" customWidth="1"/>
    <col min="9476" max="9476" width="1.5703125" style="1" customWidth="1"/>
    <col min="9477" max="9479" width="12.42578125" style="1" customWidth="1"/>
    <col min="9480" max="9480" width="1.5703125" style="1" customWidth="1"/>
    <col min="9481" max="9481" width="11.140625" style="1" customWidth="1"/>
    <col min="9482" max="9482" width="1.5703125" style="1" customWidth="1"/>
    <col min="9483" max="9485" width="9.140625" style="1"/>
    <col min="9486" max="9486" width="6.42578125" style="1" customWidth="1"/>
    <col min="9487" max="9729" width="9.140625" style="1"/>
    <col min="9730" max="9731" width="11.140625" style="1" customWidth="1"/>
    <col min="9732" max="9732" width="1.5703125" style="1" customWidth="1"/>
    <col min="9733" max="9735" width="12.42578125" style="1" customWidth="1"/>
    <col min="9736" max="9736" width="1.5703125" style="1" customWidth="1"/>
    <col min="9737" max="9737" width="11.140625" style="1" customWidth="1"/>
    <col min="9738" max="9738" width="1.5703125" style="1" customWidth="1"/>
    <col min="9739" max="9741" width="9.140625" style="1"/>
    <col min="9742" max="9742" width="6.42578125" style="1" customWidth="1"/>
    <col min="9743" max="9985" width="9.140625" style="1"/>
    <col min="9986" max="9987" width="11.140625" style="1" customWidth="1"/>
    <col min="9988" max="9988" width="1.5703125" style="1" customWidth="1"/>
    <col min="9989" max="9991" width="12.42578125" style="1" customWidth="1"/>
    <col min="9992" max="9992" width="1.5703125" style="1" customWidth="1"/>
    <col min="9993" max="9993" width="11.140625" style="1" customWidth="1"/>
    <col min="9994" max="9994" width="1.5703125" style="1" customWidth="1"/>
    <col min="9995" max="9997" width="9.140625" style="1"/>
    <col min="9998" max="9998" width="6.42578125" style="1" customWidth="1"/>
    <col min="9999" max="10241" width="9.140625" style="1"/>
    <col min="10242" max="10243" width="11.140625" style="1" customWidth="1"/>
    <col min="10244" max="10244" width="1.5703125" style="1" customWidth="1"/>
    <col min="10245" max="10247" width="12.42578125" style="1" customWidth="1"/>
    <col min="10248" max="10248" width="1.5703125" style="1" customWidth="1"/>
    <col min="10249" max="10249" width="11.140625" style="1" customWidth="1"/>
    <col min="10250" max="10250" width="1.5703125" style="1" customWidth="1"/>
    <col min="10251" max="10253" width="9.140625" style="1"/>
    <col min="10254" max="10254" width="6.42578125" style="1" customWidth="1"/>
    <col min="10255" max="10497" width="9.140625" style="1"/>
    <col min="10498" max="10499" width="11.140625" style="1" customWidth="1"/>
    <col min="10500" max="10500" width="1.5703125" style="1" customWidth="1"/>
    <col min="10501" max="10503" width="12.42578125" style="1" customWidth="1"/>
    <col min="10504" max="10504" width="1.5703125" style="1" customWidth="1"/>
    <col min="10505" max="10505" width="11.140625" style="1" customWidth="1"/>
    <col min="10506" max="10506" width="1.5703125" style="1" customWidth="1"/>
    <col min="10507" max="10509" width="9.140625" style="1"/>
    <col min="10510" max="10510" width="6.42578125" style="1" customWidth="1"/>
    <col min="10511" max="10753" width="9.140625" style="1"/>
    <col min="10754" max="10755" width="11.140625" style="1" customWidth="1"/>
    <col min="10756" max="10756" width="1.5703125" style="1" customWidth="1"/>
    <col min="10757" max="10759" width="12.42578125" style="1" customWidth="1"/>
    <col min="10760" max="10760" width="1.5703125" style="1" customWidth="1"/>
    <col min="10761" max="10761" width="11.140625" style="1" customWidth="1"/>
    <col min="10762" max="10762" width="1.5703125" style="1" customWidth="1"/>
    <col min="10763" max="10765" width="9.140625" style="1"/>
    <col min="10766" max="10766" width="6.42578125" style="1" customWidth="1"/>
    <col min="10767" max="11009" width="9.140625" style="1"/>
    <col min="11010" max="11011" width="11.140625" style="1" customWidth="1"/>
    <col min="11012" max="11012" width="1.5703125" style="1" customWidth="1"/>
    <col min="11013" max="11015" width="12.42578125" style="1" customWidth="1"/>
    <col min="11016" max="11016" width="1.5703125" style="1" customWidth="1"/>
    <col min="11017" max="11017" width="11.140625" style="1" customWidth="1"/>
    <col min="11018" max="11018" width="1.5703125" style="1" customWidth="1"/>
    <col min="11019" max="11021" width="9.140625" style="1"/>
    <col min="11022" max="11022" width="6.42578125" style="1" customWidth="1"/>
    <col min="11023" max="11265" width="9.140625" style="1"/>
    <col min="11266" max="11267" width="11.140625" style="1" customWidth="1"/>
    <col min="11268" max="11268" width="1.5703125" style="1" customWidth="1"/>
    <col min="11269" max="11271" width="12.42578125" style="1" customWidth="1"/>
    <col min="11272" max="11272" width="1.5703125" style="1" customWidth="1"/>
    <col min="11273" max="11273" width="11.140625" style="1" customWidth="1"/>
    <col min="11274" max="11274" width="1.5703125" style="1" customWidth="1"/>
    <col min="11275" max="11277" width="9.140625" style="1"/>
    <col min="11278" max="11278" width="6.42578125" style="1" customWidth="1"/>
    <col min="11279" max="11521" width="9.140625" style="1"/>
    <col min="11522" max="11523" width="11.140625" style="1" customWidth="1"/>
    <col min="11524" max="11524" width="1.5703125" style="1" customWidth="1"/>
    <col min="11525" max="11527" width="12.42578125" style="1" customWidth="1"/>
    <col min="11528" max="11528" width="1.5703125" style="1" customWidth="1"/>
    <col min="11529" max="11529" width="11.140625" style="1" customWidth="1"/>
    <col min="11530" max="11530" width="1.5703125" style="1" customWidth="1"/>
    <col min="11531" max="11533" width="9.140625" style="1"/>
    <col min="11534" max="11534" width="6.42578125" style="1" customWidth="1"/>
    <col min="11535" max="11777" width="9.140625" style="1"/>
    <col min="11778" max="11779" width="11.140625" style="1" customWidth="1"/>
    <col min="11780" max="11780" width="1.5703125" style="1" customWidth="1"/>
    <col min="11781" max="11783" width="12.42578125" style="1" customWidth="1"/>
    <col min="11784" max="11784" width="1.5703125" style="1" customWidth="1"/>
    <col min="11785" max="11785" width="11.140625" style="1" customWidth="1"/>
    <col min="11786" max="11786" width="1.5703125" style="1" customWidth="1"/>
    <col min="11787" max="11789" width="9.140625" style="1"/>
    <col min="11790" max="11790" width="6.42578125" style="1" customWidth="1"/>
    <col min="11791" max="12033" width="9.140625" style="1"/>
    <col min="12034" max="12035" width="11.140625" style="1" customWidth="1"/>
    <col min="12036" max="12036" width="1.5703125" style="1" customWidth="1"/>
    <col min="12037" max="12039" width="12.42578125" style="1" customWidth="1"/>
    <col min="12040" max="12040" width="1.5703125" style="1" customWidth="1"/>
    <col min="12041" max="12041" width="11.140625" style="1" customWidth="1"/>
    <col min="12042" max="12042" width="1.5703125" style="1" customWidth="1"/>
    <col min="12043" max="12045" width="9.140625" style="1"/>
    <col min="12046" max="12046" width="6.42578125" style="1" customWidth="1"/>
    <col min="12047" max="12289" width="9.140625" style="1"/>
    <col min="12290" max="12291" width="11.140625" style="1" customWidth="1"/>
    <col min="12292" max="12292" width="1.5703125" style="1" customWidth="1"/>
    <col min="12293" max="12295" width="12.42578125" style="1" customWidth="1"/>
    <col min="12296" max="12296" width="1.5703125" style="1" customWidth="1"/>
    <col min="12297" max="12297" width="11.140625" style="1" customWidth="1"/>
    <col min="12298" max="12298" width="1.5703125" style="1" customWidth="1"/>
    <col min="12299" max="12301" width="9.140625" style="1"/>
    <col min="12302" max="12302" width="6.42578125" style="1" customWidth="1"/>
    <col min="12303" max="12545" width="9.140625" style="1"/>
    <col min="12546" max="12547" width="11.140625" style="1" customWidth="1"/>
    <col min="12548" max="12548" width="1.5703125" style="1" customWidth="1"/>
    <col min="12549" max="12551" width="12.42578125" style="1" customWidth="1"/>
    <col min="12552" max="12552" width="1.5703125" style="1" customWidth="1"/>
    <col min="12553" max="12553" width="11.140625" style="1" customWidth="1"/>
    <col min="12554" max="12554" width="1.5703125" style="1" customWidth="1"/>
    <col min="12555" max="12557" width="9.140625" style="1"/>
    <col min="12558" max="12558" width="6.42578125" style="1" customWidth="1"/>
    <col min="12559" max="12801" width="9.140625" style="1"/>
    <col min="12802" max="12803" width="11.140625" style="1" customWidth="1"/>
    <col min="12804" max="12804" width="1.5703125" style="1" customWidth="1"/>
    <col min="12805" max="12807" width="12.42578125" style="1" customWidth="1"/>
    <col min="12808" max="12808" width="1.5703125" style="1" customWidth="1"/>
    <col min="12809" max="12809" width="11.140625" style="1" customWidth="1"/>
    <col min="12810" max="12810" width="1.5703125" style="1" customWidth="1"/>
    <col min="12811" max="12813" width="9.140625" style="1"/>
    <col min="12814" max="12814" width="6.42578125" style="1" customWidth="1"/>
    <col min="12815" max="13057" width="9.140625" style="1"/>
    <col min="13058" max="13059" width="11.140625" style="1" customWidth="1"/>
    <col min="13060" max="13060" width="1.5703125" style="1" customWidth="1"/>
    <col min="13061" max="13063" width="12.42578125" style="1" customWidth="1"/>
    <col min="13064" max="13064" width="1.5703125" style="1" customWidth="1"/>
    <col min="13065" max="13065" width="11.140625" style="1" customWidth="1"/>
    <col min="13066" max="13066" width="1.5703125" style="1" customWidth="1"/>
    <col min="13067" max="13069" width="9.140625" style="1"/>
    <col min="13070" max="13070" width="6.42578125" style="1" customWidth="1"/>
    <col min="13071" max="13313" width="9.140625" style="1"/>
    <col min="13314" max="13315" width="11.140625" style="1" customWidth="1"/>
    <col min="13316" max="13316" width="1.5703125" style="1" customWidth="1"/>
    <col min="13317" max="13319" width="12.42578125" style="1" customWidth="1"/>
    <col min="13320" max="13320" width="1.5703125" style="1" customWidth="1"/>
    <col min="13321" max="13321" width="11.140625" style="1" customWidth="1"/>
    <col min="13322" max="13322" width="1.5703125" style="1" customWidth="1"/>
    <col min="13323" max="13325" width="9.140625" style="1"/>
    <col min="13326" max="13326" width="6.42578125" style="1" customWidth="1"/>
    <col min="13327" max="13569" width="9.140625" style="1"/>
    <col min="13570" max="13571" width="11.140625" style="1" customWidth="1"/>
    <col min="13572" max="13572" width="1.5703125" style="1" customWidth="1"/>
    <col min="13573" max="13575" width="12.42578125" style="1" customWidth="1"/>
    <col min="13576" max="13576" width="1.5703125" style="1" customWidth="1"/>
    <col min="13577" max="13577" width="11.140625" style="1" customWidth="1"/>
    <col min="13578" max="13578" width="1.5703125" style="1" customWidth="1"/>
    <col min="13579" max="13581" width="9.140625" style="1"/>
    <col min="13582" max="13582" width="6.42578125" style="1" customWidth="1"/>
    <col min="13583" max="13825" width="9.140625" style="1"/>
    <col min="13826" max="13827" width="11.140625" style="1" customWidth="1"/>
    <col min="13828" max="13828" width="1.5703125" style="1" customWidth="1"/>
    <col min="13829" max="13831" width="12.42578125" style="1" customWidth="1"/>
    <col min="13832" max="13832" width="1.5703125" style="1" customWidth="1"/>
    <col min="13833" max="13833" width="11.140625" style="1" customWidth="1"/>
    <col min="13834" max="13834" width="1.5703125" style="1" customWidth="1"/>
    <col min="13835" max="13837" width="9.140625" style="1"/>
    <col min="13838" max="13838" width="6.42578125" style="1" customWidth="1"/>
    <col min="13839" max="14081" width="9.140625" style="1"/>
    <col min="14082" max="14083" width="11.140625" style="1" customWidth="1"/>
    <col min="14084" max="14084" width="1.5703125" style="1" customWidth="1"/>
    <col min="14085" max="14087" width="12.42578125" style="1" customWidth="1"/>
    <col min="14088" max="14088" width="1.5703125" style="1" customWidth="1"/>
    <col min="14089" max="14089" width="11.140625" style="1" customWidth="1"/>
    <col min="14090" max="14090" width="1.5703125" style="1" customWidth="1"/>
    <col min="14091" max="14093" width="9.140625" style="1"/>
    <col min="14094" max="14094" width="6.42578125" style="1" customWidth="1"/>
    <col min="14095" max="14337" width="9.140625" style="1"/>
    <col min="14338" max="14339" width="11.140625" style="1" customWidth="1"/>
    <col min="14340" max="14340" width="1.5703125" style="1" customWidth="1"/>
    <col min="14341" max="14343" width="12.42578125" style="1" customWidth="1"/>
    <col min="14344" max="14344" width="1.5703125" style="1" customWidth="1"/>
    <col min="14345" max="14345" width="11.140625" style="1" customWidth="1"/>
    <col min="14346" max="14346" width="1.5703125" style="1" customWidth="1"/>
    <col min="14347" max="14349" width="9.140625" style="1"/>
    <col min="14350" max="14350" width="6.42578125" style="1" customWidth="1"/>
    <col min="14351" max="14593" width="9.140625" style="1"/>
    <col min="14594" max="14595" width="11.140625" style="1" customWidth="1"/>
    <col min="14596" max="14596" width="1.5703125" style="1" customWidth="1"/>
    <col min="14597" max="14599" width="12.42578125" style="1" customWidth="1"/>
    <col min="14600" max="14600" width="1.5703125" style="1" customWidth="1"/>
    <col min="14601" max="14601" width="11.140625" style="1" customWidth="1"/>
    <col min="14602" max="14602" width="1.5703125" style="1" customWidth="1"/>
    <col min="14603" max="14605" width="9.140625" style="1"/>
    <col min="14606" max="14606" width="6.42578125" style="1" customWidth="1"/>
    <col min="14607" max="14849" width="9.140625" style="1"/>
    <col min="14850" max="14851" width="11.140625" style="1" customWidth="1"/>
    <col min="14852" max="14852" width="1.5703125" style="1" customWidth="1"/>
    <col min="14853" max="14855" width="12.42578125" style="1" customWidth="1"/>
    <col min="14856" max="14856" width="1.5703125" style="1" customWidth="1"/>
    <col min="14857" max="14857" width="11.140625" style="1" customWidth="1"/>
    <col min="14858" max="14858" width="1.5703125" style="1" customWidth="1"/>
    <col min="14859" max="14861" width="9.140625" style="1"/>
    <col min="14862" max="14862" width="6.42578125" style="1" customWidth="1"/>
    <col min="14863" max="15105" width="9.140625" style="1"/>
    <col min="15106" max="15107" width="11.140625" style="1" customWidth="1"/>
    <col min="15108" max="15108" width="1.5703125" style="1" customWidth="1"/>
    <col min="15109" max="15111" width="12.42578125" style="1" customWidth="1"/>
    <col min="15112" max="15112" width="1.5703125" style="1" customWidth="1"/>
    <col min="15113" max="15113" width="11.140625" style="1" customWidth="1"/>
    <col min="15114" max="15114" width="1.5703125" style="1" customWidth="1"/>
    <col min="15115" max="15117" width="9.140625" style="1"/>
    <col min="15118" max="15118" width="6.42578125" style="1" customWidth="1"/>
    <col min="15119" max="15361" width="9.140625" style="1"/>
    <col min="15362" max="15363" width="11.140625" style="1" customWidth="1"/>
    <col min="15364" max="15364" width="1.5703125" style="1" customWidth="1"/>
    <col min="15365" max="15367" width="12.42578125" style="1" customWidth="1"/>
    <col min="15368" max="15368" width="1.5703125" style="1" customWidth="1"/>
    <col min="15369" max="15369" width="11.140625" style="1" customWidth="1"/>
    <col min="15370" max="15370" width="1.5703125" style="1" customWidth="1"/>
    <col min="15371" max="15373" width="9.140625" style="1"/>
    <col min="15374" max="15374" width="6.42578125" style="1" customWidth="1"/>
    <col min="15375" max="15617" width="9.140625" style="1"/>
    <col min="15618" max="15619" width="11.140625" style="1" customWidth="1"/>
    <col min="15620" max="15620" width="1.5703125" style="1" customWidth="1"/>
    <col min="15621" max="15623" width="12.42578125" style="1" customWidth="1"/>
    <col min="15624" max="15624" width="1.5703125" style="1" customWidth="1"/>
    <col min="15625" max="15625" width="11.140625" style="1" customWidth="1"/>
    <col min="15626" max="15626" width="1.5703125" style="1" customWidth="1"/>
    <col min="15627" max="15629" width="9.140625" style="1"/>
    <col min="15630" max="15630" width="6.42578125" style="1" customWidth="1"/>
    <col min="15631" max="15873" width="9.140625" style="1"/>
    <col min="15874" max="15875" width="11.140625" style="1" customWidth="1"/>
    <col min="15876" max="15876" width="1.5703125" style="1" customWidth="1"/>
    <col min="15877" max="15879" width="12.42578125" style="1" customWidth="1"/>
    <col min="15880" max="15880" width="1.5703125" style="1" customWidth="1"/>
    <col min="15881" max="15881" width="11.140625" style="1" customWidth="1"/>
    <col min="15882" max="15882" width="1.5703125" style="1" customWidth="1"/>
    <col min="15883" max="15885" width="9.140625" style="1"/>
    <col min="15886" max="15886" width="6.42578125" style="1" customWidth="1"/>
    <col min="15887" max="16129" width="9.140625" style="1"/>
    <col min="16130" max="16131" width="11.140625" style="1" customWidth="1"/>
    <col min="16132" max="16132" width="1.5703125" style="1" customWidth="1"/>
    <col min="16133" max="16135" width="12.42578125" style="1" customWidth="1"/>
    <col min="16136" max="16136" width="1.5703125" style="1" customWidth="1"/>
    <col min="16137" max="16137" width="11.140625" style="1" customWidth="1"/>
    <col min="16138" max="16138" width="1.5703125" style="1" customWidth="1"/>
    <col min="16139" max="16141" width="9.140625" style="1"/>
    <col min="16142" max="16142" width="6.42578125" style="1" customWidth="1"/>
    <col min="16143" max="16384" width="9.140625" style="1"/>
  </cols>
  <sheetData>
    <row r="1" spans="1:12" ht="15.75" x14ac:dyDescent="0.25">
      <c r="A1" s="216" t="s">
        <v>3028</v>
      </c>
      <c r="B1" s="18"/>
      <c r="C1" s="18"/>
      <c r="D1" s="23"/>
      <c r="E1" s="23"/>
      <c r="F1" s="23"/>
      <c r="L1" s="20">
        <v>13</v>
      </c>
    </row>
    <row r="2" spans="1:12" ht="15.75" x14ac:dyDescent="0.25">
      <c r="A2" s="1958" t="s">
        <v>145</v>
      </c>
      <c r="B2" s="1959"/>
      <c r="C2" s="1960"/>
      <c r="D2" s="39"/>
      <c r="F2" s="23"/>
    </row>
    <row r="3" spans="1:12" ht="15.75" x14ac:dyDescent="0.25">
      <c r="A3" s="329" t="s">
        <v>3029</v>
      </c>
      <c r="B3" s="18"/>
      <c r="C3" s="18"/>
      <c r="D3" s="23"/>
      <c r="E3" s="23"/>
      <c r="F3" s="23"/>
    </row>
    <row r="4" spans="1:12" ht="15" customHeight="1" x14ac:dyDescent="0.25">
      <c r="A4" s="21" t="s">
        <v>2439</v>
      </c>
      <c r="B4" s="18"/>
      <c r="C4" s="18"/>
      <c r="D4" s="23"/>
      <c r="E4" s="23"/>
      <c r="F4" s="23"/>
    </row>
    <row r="5" spans="1:12" ht="12.75" customHeight="1" x14ac:dyDescent="0.25">
      <c r="A5" s="199"/>
      <c r="B5" s="18"/>
      <c r="C5" s="18"/>
      <c r="D5" s="23"/>
      <c r="E5" s="23"/>
      <c r="F5" s="23"/>
    </row>
    <row r="6" spans="1:12" ht="21.75" customHeight="1" x14ac:dyDescent="0.2">
      <c r="A6" s="491"/>
      <c r="B6" s="2107" t="s">
        <v>2440</v>
      </c>
      <c r="C6" s="2108"/>
      <c r="D6" s="2109"/>
      <c r="E6" s="2107" t="s">
        <v>2441</v>
      </c>
      <c r="F6" s="2110"/>
      <c r="G6" s="2111"/>
      <c r="H6" s="139"/>
      <c r="J6" s="139"/>
      <c r="K6" s="139"/>
    </row>
    <row r="7" spans="1:12" ht="56.25" customHeight="1" x14ac:dyDescent="0.2">
      <c r="A7" s="1387" t="s">
        <v>2442</v>
      </c>
      <c r="B7" s="332" t="s">
        <v>2443</v>
      </c>
      <c r="C7" s="1387" t="s">
        <v>3030</v>
      </c>
      <c r="D7" s="492"/>
      <c r="E7" s="332" t="s">
        <v>2446</v>
      </c>
      <c r="F7" s="334" t="s">
        <v>2447</v>
      </c>
      <c r="G7" s="335" t="s">
        <v>2448</v>
      </c>
      <c r="H7" s="336"/>
      <c r="I7" s="1387" t="s">
        <v>2449</v>
      </c>
      <c r="J7" s="336"/>
      <c r="K7" s="1387" t="s">
        <v>2450</v>
      </c>
    </row>
    <row r="8" spans="1:12" x14ac:dyDescent="0.2">
      <c r="A8" s="229" t="s">
        <v>299</v>
      </c>
      <c r="B8" s="229"/>
      <c r="C8" s="229" t="s">
        <v>300</v>
      </c>
      <c r="D8" s="229"/>
      <c r="E8" s="155" t="s">
        <v>301</v>
      </c>
      <c r="F8" s="155" t="s">
        <v>465</v>
      </c>
      <c r="G8" s="155" t="s">
        <v>466</v>
      </c>
      <c r="H8" s="155"/>
      <c r="I8" s="155" t="s">
        <v>2451</v>
      </c>
      <c r="J8" s="155"/>
      <c r="K8" s="155" t="s">
        <v>2452</v>
      </c>
    </row>
    <row r="9" spans="1:12" x14ac:dyDescent="0.2">
      <c r="A9" s="88" t="s">
        <v>1876</v>
      </c>
      <c r="B9" s="88"/>
      <c r="C9" s="82"/>
      <c r="D9" s="82"/>
    </row>
    <row r="10" spans="1:12" x14ac:dyDescent="0.2">
      <c r="A10" s="1421" t="s">
        <v>2469</v>
      </c>
      <c r="B10" s="1579"/>
      <c r="C10" s="987"/>
      <c r="D10" s="338"/>
      <c r="E10" s="987"/>
      <c r="F10" s="1580"/>
      <c r="G10" s="987"/>
      <c r="H10" s="339"/>
      <c r="I10" s="986"/>
      <c r="J10" s="339"/>
      <c r="K10" s="1579"/>
    </row>
    <row r="11" spans="1:12" x14ac:dyDescent="0.2">
      <c r="A11" s="1421" t="s">
        <v>3031</v>
      </c>
      <c r="B11" s="1579"/>
      <c r="C11" s="987"/>
      <c r="D11" s="338"/>
      <c r="E11" s="987"/>
      <c r="F11" s="1580"/>
      <c r="G11" s="987"/>
      <c r="H11" s="339"/>
      <c r="I11" s="986"/>
      <c r="J11" s="339"/>
      <c r="K11" s="986"/>
    </row>
    <row r="12" spans="1:12" x14ac:dyDescent="0.2">
      <c r="A12" s="1421" t="s">
        <v>3032</v>
      </c>
      <c r="B12" s="1581"/>
      <c r="C12" s="987"/>
      <c r="D12" s="377"/>
      <c r="E12" s="987"/>
      <c r="F12" s="1582"/>
      <c r="G12" s="987"/>
      <c r="H12" s="341"/>
      <c r="I12" s="986"/>
      <c r="J12" s="341"/>
      <c r="K12" s="986"/>
    </row>
    <row r="13" spans="1:12" x14ac:dyDescent="0.2">
      <c r="A13" s="1421" t="s">
        <v>3033</v>
      </c>
      <c r="B13" s="1579"/>
      <c r="C13" s="987"/>
      <c r="D13" s="338"/>
      <c r="E13" s="987"/>
      <c r="F13" s="1580"/>
      <c r="G13" s="987"/>
      <c r="H13" s="339"/>
      <c r="I13" s="986"/>
      <c r="J13" s="339"/>
      <c r="K13" s="986"/>
    </row>
    <row r="14" spans="1:12" x14ac:dyDescent="0.2">
      <c r="A14" s="1421" t="s">
        <v>2521</v>
      </c>
      <c r="B14" s="1581"/>
      <c r="C14" s="987"/>
      <c r="D14" s="377"/>
      <c r="E14" s="987"/>
      <c r="F14" s="1582"/>
      <c r="G14" s="987"/>
      <c r="H14" s="341"/>
      <c r="I14" s="986"/>
      <c r="J14" s="341"/>
      <c r="K14" s="986"/>
    </row>
    <row r="15" spans="1:12" x14ac:dyDescent="0.2">
      <c r="A15" s="1421" t="s">
        <v>3034</v>
      </c>
      <c r="B15" s="1579"/>
      <c r="C15" s="987"/>
      <c r="D15" s="338"/>
      <c r="E15" s="987"/>
      <c r="F15" s="1580"/>
      <c r="G15" s="987"/>
      <c r="H15" s="339"/>
      <c r="I15" s="986"/>
      <c r="J15" s="339"/>
      <c r="K15" s="986"/>
    </row>
    <row r="16" spans="1:12" x14ac:dyDescent="0.2">
      <c r="A16" s="1421" t="s">
        <v>2457</v>
      </c>
      <c r="B16" s="1579"/>
      <c r="C16" s="987"/>
      <c r="D16" s="338"/>
      <c r="E16" s="987"/>
      <c r="F16" s="1580"/>
      <c r="G16" s="987"/>
      <c r="H16" s="339"/>
      <c r="I16" s="986"/>
      <c r="J16" s="339"/>
      <c r="K16" s="986"/>
    </row>
    <row r="17" spans="1:11" x14ac:dyDescent="0.2">
      <c r="A17" s="1421" t="s">
        <v>2471</v>
      </c>
      <c r="B17" s="1487"/>
      <c r="C17" s="987"/>
      <c r="D17" s="377"/>
      <c r="E17" s="987"/>
      <c r="F17" s="1582"/>
      <c r="G17" s="987"/>
      <c r="H17" s="341"/>
      <c r="I17" s="986"/>
      <c r="J17" s="341"/>
      <c r="K17" s="1537"/>
    </row>
    <row r="18" spans="1:11" x14ac:dyDescent="0.2">
      <c r="A18" s="1773" t="s">
        <v>4677</v>
      </c>
      <c r="B18" s="1487"/>
      <c r="C18" s="987"/>
      <c r="D18" s="377"/>
      <c r="E18" s="987"/>
      <c r="F18" s="1582"/>
      <c r="G18" s="987"/>
      <c r="H18" s="341"/>
      <c r="I18" s="986"/>
      <c r="J18" s="341"/>
      <c r="K18" s="1537"/>
    </row>
    <row r="19" spans="1:11" x14ac:dyDescent="0.2">
      <c r="A19" s="1421" t="s">
        <v>2458</v>
      </c>
      <c r="B19" s="1487"/>
      <c r="C19" s="987"/>
      <c r="D19" s="377"/>
      <c r="E19" s="987"/>
      <c r="F19" s="1582"/>
      <c r="G19" s="987"/>
      <c r="H19" s="341"/>
      <c r="I19" s="986"/>
      <c r="J19" s="341"/>
      <c r="K19" s="1537"/>
    </row>
    <row r="20" spans="1:11" x14ac:dyDescent="0.2">
      <c r="A20" s="1421" t="s">
        <v>2480</v>
      </c>
      <c r="B20" s="1487"/>
      <c r="C20" s="987"/>
      <c r="D20" s="377"/>
      <c r="E20" s="987"/>
      <c r="F20" s="1582"/>
      <c r="G20" s="987"/>
      <c r="H20" s="341"/>
      <c r="I20" s="986"/>
      <c r="J20" s="341"/>
      <c r="K20" s="1537"/>
    </row>
    <row r="21" spans="1:11" x14ac:dyDescent="0.2">
      <c r="A21" s="1421" t="s">
        <v>2483</v>
      </c>
      <c r="B21" s="1487"/>
      <c r="C21" s="987"/>
      <c r="D21" s="377"/>
      <c r="E21" s="987"/>
      <c r="F21" s="1582"/>
      <c r="G21" s="987"/>
      <c r="H21" s="341"/>
      <c r="I21" s="986"/>
      <c r="J21" s="341"/>
      <c r="K21" s="1537"/>
    </row>
    <row r="22" spans="1:11" x14ac:dyDescent="0.2">
      <c r="A22" s="1421" t="s">
        <v>2485</v>
      </c>
      <c r="B22" s="1487"/>
      <c r="C22" s="987"/>
      <c r="D22" s="377"/>
      <c r="E22" s="987"/>
      <c r="F22" s="1582"/>
      <c r="G22" s="987"/>
      <c r="H22" s="341"/>
      <c r="I22" s="986"/>
      <c r="J22" s="341"/>
      <c r="K22" s="1537"/>
    </row>
    <row r="23" spans="1:11" x14ac:dyDescent="0.2">
      <c r="A23" s="1421" t="s">
        <v>2486</v>
      </c>
      <c r="B23" s="1487"/>
      <c r="C23" s="987"/>
      <c r="D23" s="377"/>
      <c r="E23" s="987"/>
      <c r="F23" s="1582"/>
      <c r="G23" s="987"/>
      <c r="H23" s="341"/>
      <c r="I23" s="986"/>
      <c r="J23" s="341"/>
      <c r="K23" s="1537"/>
    </row>
    <row r="24" spans="1:11" x14ac:dyDescent="0.2">
      <c r="A24" s="1421" t="s">
        <v>2487</v>
      </c>
      <c r="B24" s="1487"/>
      <c r="C24" s="987"/>
      <c r="D24" s="377"/>
      <c r="E24" s="987"/>
      <c r="F24" s="1582"/>
      <c r="G24" s="987"/>
      <c r="H24" s="341"/>
      <c r="I24" s="986"/>
      <c r="J24" s="341"/>
      <c r="K24" s="1537"/>
    </row>
    <row r="25" spans="1:11" x14ac:dyDescent="0.2">
      <c r="A25" s="1421" t="s">
        <v>2488</v>
      </c>
      <c r="B25" s="1487"/>
      <c r="C25" s="987"/>
      <c r="D25" s="377"/>
      <c r="E25" s="987"/>
      <c r="F25" s="1582"/>
      <c r="G25" s="987"/>
      <c r="H25" s="341"/>
      <c r="I25" s="986"/>
      <c r="J25" s="341"/>
      <c r="K25" s="1537"/>
    </row>
    <row r="26" spans="1:11" x14ac:dyDescent="0.2">
      <c r="A26" s="1421" t="s">
        <v>2489</v>
      </c>
      <c r="B26" s="1487"/>
      <c r="C26" s="987"/>
      <c r="D26" s="377"/>
      <c r="E26" s="987"/>
      <c r="F26" s="1582"/>
      <c r="G26" s="987"/>
      <c r="H26" s="341"/>
      <c r="I26" s="986"/>
      <c r="J26" s="341"/>
      <c r="K26" s="1537"/>
    </row>
    <row r="27" spans="1:11" x14ac:dyDescent="0.2">
      <c r="A27" s="1421" t="s">
        <v>2490</v>
      </c>
      <c r="B27" s="1487"/>
      <c r="C27" s="987"/>
      <c r="D27" s="377"/>
      <c r="E27" s="987"/>
      <c r="F27" s="1582"/>
      <c r="G27" s="987"/>
      <c r="H27" s="341"/>
      <c r="I27" s="986"/>
      <c r="J27" s="341"/>
      <c r="K27" s="1537"/>
    </row>
    <row r="28" spans="1:11" x14ac:dyDescent="0.2">
      <c r="A28" s="1421" t="s">
        <v>2491</v>
      </c>
      <c r="B28" s="1487"/>
      <c r="C28" s="987"/>
      <c r="D28" s="377"/>
      <c r="E28" s="987"/>
      <c r="F28" s="1582"/>
      <c r="G28" s="987"/>
      <c r="H28" s="341"/>
      <c r="I28" s="986"/>
      <c r="J28" s="341"/>
      <c r="K28" s="1537"/>
    </row>
    <row r="29" spans="1:11" x14ac:dyDescent="0.2">
      <c r="A29" s="1421" t="s">
        <v>2459</v>
      </c>
      <c r="B29" s="1487"/>
      <c r="C29" s="987"/>
      <c r="D29" s="377"/>
      <c r="E29" s="987"/>
      <c r="F29" s="1582"/>
      <c r="G29" s="987"/>
      <c r="H29" s="341"/>
      <c r="I29" s="986"/>
      <c r="J29" s="341"/>
      <c r="K29" s="1537"/>
    </row>
    <row r="30" spans="1:11" x14ac:dyDescent="0.2">
      <c r="A30" s="1421" t="s">
        <v>2460</v>
      </c>
      <c r="B30" s="1487"/>
      <c r="C30" s="987"/>
      <c r="D30" s="377"/>
      <c r="E30" s="987"/>
      <c r="F30" s="1582"/>
      <c r="G30" s="987"/>
      <c r="H30" s="341"/>
      <c r="I30" s="986"/>
      <c r="J30" s="341"/>
      <c r="K30" s="1537"/>
    </row>
    <row r="31" spans="1:11" x14ac:dyDescent="0.2">
      <c r="A31" s="1489" t="s">
        <v>2461</v>
      </c>
      <c r="B31" s="1579"/>
      <c r="C31" s="986"/>
      <c r="D31" s="373"/>
      <c r="E31" s="1583"/>
      <c r="F31" s="1583"/>
      <c r="G31" s="986"/>
      <c r="H31" s="374"/>
      <c r="I31" s="986"/>
      <c r="J31" s="374"/>
      <c r="K31" s="986"/>
    </row>
    <row r="33" spans="1:11" x14ac:dyDescent="0.2">
      <c r="A33" s="23" t="s">
        <v>1877</v>
      </c>
    </row>
    <row r="34" spans="1:11" x14ac:dyDescent="0.2">
      <c r="A34" s="1421" t="s">
        <v>2453</v>
      </c>
      <c r="B34" s="987"/>
      <c r="C34" s="987"/>
      <c r="D34" s="338"/>
      <c r="E34" s="987"/>
      <c r="F34" s="1580"/>
      <c r="G34" s="987"/>
      <c r="H34" s="339"/>
      <c r="I34" s="986"/>
      <c r="J34" s="339"/>
      <c r="K34" s="1579"/>
    </row>
    <row r="35" spans="1:11" x14ac:dyDescent="0.2">
      <c r="A35" s="1421" t="s">
        <v>2454</v>
      </c>
      <c r="B35" s="987"/>
      <c r="C35" s="987"/>
      <c r="D35" s="345"/>
      <c r="E35" s="987"/>
      <c r="F35" s="1580"/>
      <c r="G35" s="987"/>
      <c r="H35" s="339"/>
      <c r="I35" s="986"/>
      <c r="J35" s="339"/>
      <c r="K35" s="986"/>
    </row>
    <row r="36" spans="1:11" x14ac:dyDescent="0.2">
      <c r="A36" s="1421" t="s">
        <v>2470</v>
      </c>
      <c r="B36" s="987"/>
      <c r="C36" s="987"/>
      <c r="D36" s="377"/>
      <c r="E36" s="987"/>
      <c r="F36" s="1582"/>
      <c r="G36" s="987"/>
      <c r="H36" s="341"/>
      <c r="I36" s="986"/>
      <c r="J36" s="341"/>
      <c r="K36" s="986"/>
    </row>
    <row r="37" spans="1:11" x14ac:dyDescent="0.2">
      <c r="A37" s="1421" t="s">
        <v>2455</v>
      </c>
      <c r="B37" s="987"/>
      <c r="C37" s="987"/>
      <c r="D37" s="345"/>
      <c r="E37" s="987"/>
      <c r="F37" s="1580"/>
      <c r="G37" s="987"/>
      <c r="H37" s="339"/>
      <c r="I37" s="986"/>
      <c r="J37" s="339"/>
      <c r="K37" s="986"/>
    </row>
    <row r="38" spans="1:11" x14ac:dyDescent="0.2">
      <c r="A38" s="1421" t="s">
        <v>2514</v>
      </c>
      <c r="B38" s="987"/>
      <c r="C38" s="987"/>
      <c r="D38" s="377"/>
      <c r="E38" s="987"/>
      <c r="F38" s="1582"/>
      <c r="G38" s="987"/>
      <c r="H38" s="341"/>
      <c r="I38" s="986"/>
      <c r="J38" s="341"/>
      <c r="K38" s="986"/>
    </row>
    <row r="39" spans="1:11" x14ac:dyDescent="0.2">
      <c r="A39" s="1421" t="s">
        <v>2456</v>
      </c>
      <c r="B39" s="987"/>
      <c r="C39" s="987"/>
      <c r="D39" s="345"/>
      <c r="E39" s="987"/>
      <c r="F39" s="1580"/>
      <c r="G39" s="987"/>
      <c r="H39" s="339"/>
      <c r="I39" s="986"/>
      <c r="J39" s="339"/>
      <c r="K39" s="986"/>
    </row>
    <row r="40" spans="1:11" x14ac:dyDescent="0.2">
      <c r="A40" s="1421" t="s">
        <v>2457</v>
      </c>
      <c r="B40" s="987"/>
      <c r="C40" s="987"/>
      <c r="D40" s="345"/>
      <c r="E40" s="987"/>
      <c r="F40" s="1580"/>
      <c r="G40" s="987"/>
      <c r="H40" s="339"/>
      <c r="I40" s="986"/>
      <c r="J40" s="339"/>
      <c r="K40" s="986"/>
    </row>
    <row r="41" spans="1:11" x14ac:dyDescent="0.2">
      <c r="A41" s="1421" t="s">
        <v>2471</v>
      </c>
      <c r="B41" s="1536"/>
      <c r="C41" s="987"/>
      <c r="D41" s="377"/>
      <c r="E41" s="987"/>
      <c r="F41" s="1582"/>
      <c r="G41" s="987"/>
      <c r="H41" s="341"/>
      <c r="I41" s="986"/>
      <c r="J41" s="341"/>
      <c r="K41" s="1537"/>
    </row>
    <row r="42" spans="1:11" x14ac:dyDescent="0.2">
      <c r="A42" s="1773" t="s">
        <v>4677</v>
      </c>
      <c r="B42" s="1536"/>
      <c r="C42" s="987"/>
      <c r="D42" s="377"/>
      <c r="E42" s="987"/>
      <c r="F42" s="1580"/>
      <c r="G42" s="987"/>
      <c r="H42" s="341"/>
      <c r="I42" s="986"/>
      <c r="J42" s="341"/>
      <c r="K42" s="1537"/>
    </row>
    <row r="43" spans="1:11" x14ac:dyDescent="0.2">
      <c r="A43" s="1421" t="s">
        <v>3035</v>
      </c>
      <c r="B43" s="987"/>
      <c r="C43" s="986"/>
      <c r="D43" s="377"/>
      <c r="E43" s="987"/>
      <c r="F43" s="1584"/>
      <c r="G43" s="986"/>
      <c r="H43" s="341"/>
      <c r="I43" s="986"/>
      <c r="J43" s="341"/>
      <c r="K43" s="986"/>
    </row>
    <row r="44" spans="1:11" x14ac:dyDescent="0.2">
      <c r="A44" s="1421" t="s">
        <v>2480</v>
      </c>
      <c r="B44" s="1585"/>
      <c r="C44" s="1585"/>
      <c r="D44" s="377"/>
      <c r="E44" s="1585"/>
      <c r="F44" s="1584"/>
      <c r="G44" s="1585"/>
      <c r="H44" s="341"/>
      <c r="I44" s="1585"/>
      <c r="J44" s="341"/>
      <c r="K44" s="1585"/>
    </row>
    <row r="45" spans="1:11" x14ac:dyDescent="0.2">
      <c r="A45" s="1421" t="s">
        <v>2483</v>
      </c>
      <c r="B45" s="1585"/>
      <c r="C45" s="1585"/>
      <c r="D45" s="377"/>
      <c r="E45" s="1585"/>
      <c r="F45" s="1584"/>
      <c r="G45" s="1585"/>
      <c r="H45" s="341"/>
      <c r="I45" s="1585"/>
      <c r="J45" s="341"/>
      <c r="K45" s="1585"/>
    </row>
    <row r="46" spans="1:11" x14ac:dyDescent="0.2">
      <c r="A46" s="1421" t="s">
        <v>2485</v>
      </c>
      <c r="B46" s="1585"/>
      <c r="C46" s="1585"/>
      <c r="D46" s="377"/>
      <c r="E46" s="1585"/>
      <c r="F46" s="1584"/>
      <c r="G46" s="1585"/>
      <c r="H46" s="341"/>
      <c r="I46" s="1585"/>
      <c r="J46" s="341"/>
      <c r="K46" s="1585"/>
    </row>
    <row r="47" spans="1:11" x14ac:dyDescent="0.2">
      <c r="A47" s="1421" t="s">
        <v>2486</v>
      </c>
      <c r="B47" s="1585"/>
      <c r="C47" s="1585"/>
      <c r="D47" s="377"/>
      <c r="E47" s="1585"/>
      <c r="F47" s="1584"/>
      <c r="G47" s="1585"/>
      <c r="H47" s="341"/>
      <c r="I47" s="1585"/>
      <c r="J47" s="341"/>
      <c r="K47" s="1585"/>
    </row>
    <row r="48" spans="1:11" x14ac:dyDescent="0.2">
      <c r="A48" s="1421" t="s">
        <v>2487</v>
      </c>
      <c r="B48" s="1585"/>
      <c r="C48" s="1585"/>
      <c r="D48" s="377"/>
      <c r="E48" s="1585"/>
      <c r="F48" s="1584"/>
      <c r="G48" s="1585"/>
      <c r="H48" s="341"/>
      <c r="I48" s="1585"/>
      <c r="J48" s="341"/>
      <c r="K48" s="1585"/>
    </row>
    <row r="49" spans="1:11" x14ac:dyDescent="0.2">
      <c r="A49" s="1421" t="s">
        <v>2488</v>
      </c>
      <c r="B49" s="1585"/>
      <c r="C49" s="1585"/>
      <c r="D49" s="377"/>
      <c r="E49" s="1585"/>
      <c r="F49" s="1584"/>
      <c r="G49" s="1585"/>
      <c r="H49" s="341"/>
      <c r="I49" s="1585"/>
      <c r="J49" s="341"/>
      <c r="K49" s="1585"/>
    </row>
    <row r="50" spans="1:11" x14ac:dyDescent="0.2">
      <c r="A50" s="1421" t="s">
        <v>2489</v>
      </c>
      <c r="B50" s="1585"/>
      <c r="C50" s="1585"/>
      <c r="D50" s="377"/>
      <c r="E50" s="1585"/>
      <c r="F50" s="1584"/>
      <c r="G50" s="1585"/>
      <c r="H50" s="341"/>
      <c r="I50" s="1585"/>
      <c r="J50" s="341"/>
      <c r="K50" s="1585"/>
    </row>
    <row r="51" spans="1:11" x14ac:dyDescent="0.2">
      <c r="A51" s="1421" t="s">
        <v>2490</v>
      </c>
      <c r="B51" s="1585"/>
      <c r="C51" s="1585"/>
      <c r="D51" s="377"/>
      <c r="E51" s="1585"/>
      <c r="F51" s="1584"/>
      <c r="G51" s="1585"/>
      <c r="H51" s="341"/>
      <c r="I51" s="1585"/>
      <c r="J51" s="341"/>
      <c r="K51" s="1585"/>
    </row>
    <row r="52" spans="1:11" x14ac:dyDescent="0.2">
      <c r="A52" s="1421" t="s">
        <v>2491</v>
      </c>
      <c r="B52" s="1585"/>
      <c r="C52" s="1585"/>
      <c r="D52" s="377"/>
      <c r="E52" s="1585"/>
      <c r="F52" s="1584"/>
      <c r="G52" s="1585"/>
      <c r="H52" s="341"/>
      <c r="I52" s="1585"/>
      <c r="J52" s="341"/>
      <c r="K52" s="1585"/>
    </row>
    <row r="53" spans="1:11" x14ac:dyDescent="0.2">
      <c r="A53" s="1421" t="s">
        <v>3036</v>
      </c>
      <c r="B53" s="1585"/>
      <c r="C53" s="1585"/>
      <c r="D53" s="377"/>
      <c r="E53" s="1585"/>
      <c r="F53" s="1584"/>
      <c r="G53" s="1585"/>
      <c r="H53" s="341"/>
      <c r="I53" s="1585"/>
      <c r="J53" s="341"/>
      <c r="K53" s="1585"/>
    </row>
    <row r="54" spans="1:11" x14ac:dyDescent="0.2">
      <c r="A54" s="1421" t="s">
        <v>3037</v>
      </c>
      <c r="B54" s="1585"/>
      <c r="C54" s="1585"/>
      <c r="D54" s="377"/>
      <c r="E54" s="1585"/>
      <c r="F54" s="1584"/>
      <c r="G54" s="1585"/>
      <c r="H54" s="341"/>
      <c r="I54" s="1585"/>
      <c r="J54" s="341"/>
      <c r="K54" s="1585"/>
    </row>
    <row r="55" spans="1:11" x14ac:dyDescent="0.2">
      <c r="A55" s="1489" t="s">
        <v>2461</v>
      </c>
      <c r="B55" s="986"/>
      <c r="C55" s="986"/>
      <c r="D55" s="375"/>
      <c r="E55" s="1583"/>
      <c r="F55" s="1583"/>
      <c r="G55" s="986"/>
      <c r="H55" s="374"/>
      <c r="I55" s="986"/>
      <c r="J55" s="374"/>
      <c r="K55" s="986"/>
    </row>
    <row r="57" spans="1:11" x14ac:dyDescent="0.2">
      <c r="A57" s="23" t="s">
        <v>811</v>
      </c>
      <c r="C57" s="986"/>
      <c r="K57" s="986"/>
    </row>
    <row r="58" spans="1:11" x14ac:dyDescent="0.2">
      <c r="A58" s="49"/>
      <c r="B58" s="26"/>
      <c r="G58" s="493"/>
    </row>
    <row r="59" spans="1:11" x14ac:dyDescent="0.2">
      <c r="A59" s="7"/>
      <c r="B59" s="26"/>
      <c r="G59" s="493"/>
    </row>
    <row r="60" spans="1:11" x14ac:dyDescent="0.2">
      <c r="G60" s="24"/>
    </row>
    <row r="61" spans="1:11" x14ac:dyDescent="0.2">
      <c r="A61" s="13"/>
      <c r="B61" s="8"/>
      <c r="G61" s="24"/>
    </row>
    <row r="62" spans="1:11" x14ac:dyDescent="0.2">
      <c r="A62" s="8"/>
      <c r="B62" s="8"/>
      <c r="G62" s="24"/>
    </row>
  </sheetData>
  <mergeCells count="3">
    <mergeCell ref="B6:D6"/>
    <mergeCell ref="E6:G6"/>
    <mergeCell ref="A2:C2"/>
  </mergeCells>
  <hyperlinks>
    <hyperlink ref="A2:C2" location="'Liste tableaux'!A1" display="Retour à la liste des tableaux" xr:uid="{C05A2AB4-8FCD-4515-820E-D6C9372B12DB}"/>
  </hyperlinks>
  <pageMargins left="0.7" right="0.7" top="0.75" bottom="0.75" header="0.3" footer="0.3"/>
  <headerFooter>
    <oddHeader>&amp;R&amp;"Calibri"&amp;10&amp;K000000 Protected B - Internal / Protégé B - Interne&amp;1#_x000D_</oddHead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E0FF0-C44F-4457-A3F5-C0E7422250B3}">
  <sheetPr codeName="Feuil52"/>
  <dimension ref="A1:AB168"/>
  <sheetViews>
    <sheetView showGridLines="0" topLeftCell="A39" workbookViewId="0">
      <selection activeCell="V141" sqref="V141"/>
    </sheetView>
  </sheetViews>
  <sheetFormatPr defaultColWidth="9.140625" defaultRowHeight="12.75" x14ac:dyDescent="0.2"/>
  <cols>
    <col min="1" max="1" width="8" style="1" customWidth="1"/>
    <col min="2" max="2" width="9" style="1" customWidth="1"/>
    <col min="3" max="3" width="8.85546875" style="1" customWidth="1"/>
    <col min="4" max="4" width="9.140625" style="1"/>
    <col min="5" max="5" width="0.85546875" style="1" customWidth="1"/>
    <col min="6" max="7" width="10.42578125" style="1" customWidth="1"/>
    <col min="8" max="8" width="9.42578125" style="1" customWidth="1"/>
    <col min="9" max="9" width="0.85546875" style="1" customWidth="1"/>
    <col min="10" max="10" width="10.42578125" style="1" customWidth="1"/>
    <col min="11" max="11" width="9.42578125" style="1" customWidth="1"/>
    <col min="12" max="12" width="10.140625" style="1" customWidth="1"/>
    <col min="13" max="13" width="9.85546875" style="1" customWidth="1"/>
    <col min="14" max="14" width="8.5703125" style="1" customWidth="1"/>
    <col min="15" max="15" width="0.85546875" style="1" customWidth="1"/>
    <col min="16" max="19" width="5.5703125" style="1" customWidth="1"/>
    <col min="20" max="20" width="2.140625" style="1" customWidth="1"/>
    <col min="21" max="21" width="6.5703125" style="1" customWidth="1"/>
    <col min="22" max="22" width="9" style="1" customWidth="1"/>
    <col min="23" max="23" width="17.140625" style="1" customWidth="1"/>
    <col min="24" max="24" width="17.42578125" style="1" customWidth="1"/>
    <col min="25" max="25" width="17.140625" style="1" customWidth="1"/>
    <col min="26" max="26" width="42.85546875" style="1" customWidth="1"/>
    <col min="27" max="27" width="10.140625" style="1" customWidth="1"/>
    <col min="28" max="229" width="9.140625" style="1"/>
    <col min="230" max="230" width="7.140625" style="1" customWidth="1"/>
    <col min="231" max="231" width="9" style="1" customWidth="1"/>
    <col min="232" max="232" width="8.85546875" style="1" customWidth="1"/>
    <col min="233" max="233" width="9.140625" style="1"/>
    <col min="234" max="234" width="0.85546875" style="1" customWidth="1"/>
    <col min="235" max="236" width="10.42578125" style="1" customWidth="1"/>
    <col min="237" max="237" width="9.42578125" style="1" customWidth="1"/>
    <col min="238" max="238" width="0.85546875" style="1" customWidth="1"/>
    <col min="239" max="239" width="10.42578125" style="1" customWidth="1"/>
    <col min="240" max="240" width="9.42578125" style="1" customWidth="1"/>
    <col min="241" max="241" width="10.140625" style="1" customWidth="1"/>
    <col min="242" max="242" width="9.85546875" style="1" customWidth="1"/>
    <col min="243" max="243" width="8.5703125" style="1" customWidth="1"/>
    <col min="244" max="244" width="0.85546875" style="1" customWidth="1"/>
    <col min="245" max="248" width="5.5703125" style="1" customWidth="1"/>
    <col min="249" max="249" width="2.140625" style="1" customWidth="1"/>
    <col min="250" max="250" width="6.5703125" style="1" customWidth="1"/>
    <col min="251" max="251" width="9" style="1" customWidth="1"/>
    <col min="252" max="254" width="9.42578125" style="1" customWidth="1"/>
    <col min="255" max="255" width="0.85546875" style="1" customWidth="1"/>
    <col min="256" max="263" width="8.5703125" style="1" customWidth="1"/>
    <col min="264" max="485" width="9.140625" style="1"/>
    <col min="486" max="486" width="7.140625" style="1" customWidth="1"/>
    <col min="487" max="487" width="9" style="1" customWidth="1"/>
    <col min="488" max="488" width="8.85546875" style="1" customWidth="1"/>
    <col min="489" max="489" width="9.140625" style="1"/>
    <col min="490" max="490" width="0.85546875" style="1" customWidth="1"/>
    <col min="491" max="492" width="10.42578125" style="1" customWidth="1"/>
    <col min="493" max="493" width="9.42578125" style="1" customWidth="1"/>
    <col min="494" max="494" width="0.85546875" style="1" customWidth="1"/>
    <col min="495" max="495" width="10.42578125" style="1" customWidth="1"/>
    <col min="496" max="496" width="9.42578125" style="1" customWidth="1"/>
    <col min="497" max="497" width="10.140625" style="1" customWidth="1"/>
    <col min="498" max="498" width="9.85546875" style="1" customWidth="1"/>
    <col min="499" max="499" width="8.5703125" style="1" customWidth="1"/>
    <col min="500" max="500" width="0.85546875" style="1" customWidth="1"/>
    <col min="501" max="504" width="5.5703125" style="1" customWidth="1"/>
    <col min="505" max="505" width="2.140625" style="1" customWidth="1"/>
    <col min="506" max="506" width="6.5703125" style="1" customWidth="1"/>
    <col min="507" max="507" width="9" style="1" customWidth="1"/>
    <col min="508" max="510" width="9.42578125" style="1" customWidth="1"/>
    <col min="511" max="511" width="0.85546875" style="1" customWidth="1"/>
    <col min="512" max="519" width="8.5703125" style="1" customWidth="1"/>
    <col min="520" max="741" width="9.140625" style="1"/>
    <col min="742" max="742" width="7.140625" style="1" customWidth="1"/>
    <col min="743" max="743" width="9" style="1" customWidth="1"/>
    <col min="744" max="744" width="8.85546875" style="1" customWidth="1"/>
    <col min="745" max="745" width="9.140625" style="1"/>
    <col min="746" max="746" width="0.85546875" style="1" customWidth="1"/>
    <col min="747" max="748" width="10.42578125" style="1" customWidth="1"/>
    <col min="749" max="749" width="9.42578125" style="1" customWidth="1"/>
    <col min="750" max="750" width="0.85546875" style="1" customWidth="1"/>
    <col min="751" max="751" width="10.42578125" style="1" customWidth="1"/>
    <col min="752" max="752" width="9.42578125" style="1" customWidth="1"/>
    <col min="753" max="753" width="10.140625" style="1" customWidth="1"/>
    <col min="754" max="754" width="9.85546875" style="1" customWidth="1"/>
    <col min="755" max="755" width="8.5703125" style="1" customWidth="1"/>
    <col min="756" max="756" width="0.85546875" style="1" customWidth="1"/>
    <col min="757" max="760" width="5.5703125" style="1" customWidth="1"/>
    <col min="761" max="761" width="2.140625" style="1" customWidth="1"/>
    <col min="762" max="762" width="6.5703125" style="1" customWidth="1"/>
    <col min="763" max="763" width="9" style="1" customWidth="1"/>
    <col min="764" max="766" width="9.42578125" style="1" customWidth="1"/>
    <col min="767" max="767" width="0.85546875" style="1" customWidth="1"/>
    <col min="768" max="775" width="8.5703125" style="1" customWidth="1"/>
    <col min="776" max="997" width="9.140625" style="1"/>
    <col min="998" max="998" width="7.140625" style="1" customWidth="1"/>
    <col min="999" max="999" width="9" style="1" customWidth="1"/>
    <col min="1000" max="1000" width="8.85546875" style="1" customWidth="1"/>
    <col min="1001" max="1001" width="9.140625" style="1"/>
    <col min="1002" max="1002" width="0.85546875" style="1" customWidth="1"/>
    <col min="1003" max="1004" width="10.42578125" style="1" customWidth="1"/>
    <col min="1005" max="1005" width="9.42578125" style="1" customWidth="1"/>
    <col min="1006" max="1006" width="0.85546875" style="1" customWidth="1"/>
    <col min="1007" max="1007" width="10.42578125" style="1" customWidth="1"/>
    <col min="1008" max="1008" width="9.42578125" style="1" customWidth="1"/>
    <col min="1009" max="1009" width="10.140625" style="1" customWidth="1"/>
    <col min="1010" max="1010" width="9.85546875" style="1" customWidth="1"/>
    <col min="1011" max="1011" width="8.5703125" style="1" customWidth="1"/>
    <col min="1012" max="1012" width="0.85546875" style="1" customWidth="1"/>
    <col min="1013" max="1016" width="5.5703125" style="1" customWidth="1"/>
    <col min="1017" max="1017" width="2.140625" style="1" customWidth="1"/>
    <col min="1018" max="1018" width="6.5703125" style="1" customWidth="1"/>
    <col min="1019" max="1019" width="9" style="1" customWidth="1"/>
    <col min="1020" max="1022" width="9.42578125" style="1" customWidth="1"/>
    <col min="1023" max="1023" width="0.85546875" style="1" customWidth="1"/>
    <col min="1024" max="1031" width="8.5703125" style="1" customWidth="1"/>
    <col min="1032" max="1253" width="9.140625" style="1"/>
    <col min="1254" max="1254" width="7.140625" style="1" customWidth="1"/>
    <col min="1255" max="1255" width="9" style="1" customWidth="1"/>
    <col min="1256" max="1256" width="8.85546875" style="1" customWidth="1"/>
    <col min="1257" max="1257" width="9.140625" style="1"/>
    <col min="1258" max="1258" width="0.85546875" style="1" customWidth="1"/>
    <col min="1259" max="1260" width="10.42578125" style="1" customWidth="1"/>
    <col min="1261" max="1261" width="9.42578125" style="1" customWidth="1"/>
    <col min="1262" max="1262" width="0.85546875" style="1" customWidth="1"/>
    <col min="1263" max="1263" width="10.42578125" style="1" customWidth="1"/>
    <col min="1264" max="1264" width="9.42578125" style="1" customWidth="1"/>
    <col min="1265" max="1265" width="10.140625" style="1" customWidth="1"/>
    <col min="1266" max="1266" width="9.85546875" style="1" customWidth="1"/>
    <col min="1267" max="1267" width="8.5703125" style="1" customWidth="1"/>
    <col min="1268" max="1268" width="0.85546875" style="1" customWidth="1"/>
    <col min="1269" max="1272" width="5.5703125" style="1" customWidth="1"/>
    <col min="1273" max="1273" width="2.140625" style="1" customWidth="1"/>
    <col min="1274" max="1274" width="6.5703125" style="1" customWidth="1"/>
    <col min="1275" max="1275" width="9" style="1" customWidth="1"/>
    <col min="1276" max="1278" width="9.42578125" style="1" customWidth="1"/>
    <col min="1279" max="1279" width="0.85546875" style="1" customWidth="1"/>
    <col min="1280" max="1287" width="8.5703125" style="1" customWidth="1"/>
    <col min="1288" max="1509" width="9.140625" style="1"/>
    <col min="1510" max="1510" width="7.140625" style="1" customWidth="1"/>
    <col min="1511" max="1511" width="9" style="1" customWidth="1"/>
    <col min="1512" max="1512" width="8.85546875" style="1" customWidth="1"/>
    <col min="1513" max="1513" width="9.140625" style="1"/>
    <col min="1514" max="1514" width="0.85546875" style="1" customWidth="1"/>
    <col min="1515" max="1516" width="10.42578125" style="1" customWidth="1"/>
    <col min="1517" max="1517" width="9.42578125" style="1" customWidth="1"/>
    <col min="1518" max="1518" width="0.85546875" style="1" customWidth="1"/>
    <col min="1519" max="1519" width="10.42578125" style="1" customWidth="1"/>
    <col min="1520" max="1520" width="9.42578125" style="1" customWidth="1"/>
    <col min="1521" max="1521" width="10.140625" style="1" customWidth="1"/>
    <col min="1522" max="1522" width="9.85546875" style="1" customWidth="1"/>
    <col min="1523" max="1523" width="8.5703125" style="1" customWidth="1"/>
    <col min="1524" max="1524" width="0.85546875" style="1" customWidth="1"/>
    <col min="1525" max="1528" width="5.5703125" style="1" customWidth="1"/>
    <col min="1529" max="1529" width="2.140625" style="1" customWidth="1"/>
    <col min="1530" max="1530" width="6.5703125" style="1" customWidth="1"/>
    <col min="1531" max="1531" width="9" style="1" customWidth="1"/>
    <col min="1532" max="1534" width="9.42578125" style="1" customWidth="1"/>
    <col min="1535" max="1535" width="0.85546875" style="1" customWidth="1"/>
    <col min="1536" max="1543" width="8.5703125" style="1" customWidth="1"/>
    <col min="1544" max="1765" width="9.140625" style="1"/>
    <col min="1766" max="1766" width="7.140625" style="1" customWidth="1"/>
    <col min="1767" max="1767" width="9" style="1" customWidth="1"/>
    <col min="1768" max="1768" width="8.85546875" style="1" customWidth="1"/>
    <col min="1769" max="1769" width="9.140625" style="1"/>
    <col min="1770" max="1770" width="0.85546875" style="1" customWidth="1"/>
    <col min="1771" max="1772" width="10.42578125" style="1" customWidth="1"/>
    <col min="1773" max="1773" width="9.42578125" style="1" customWidth="1"/>
    <col min="1774" max="1774" width="0.85546875" style="1" customWidth="1"/>
    <col min="1775" max="1775" width="10.42578125" style="1" customWidth="1"/>
    <col min="1776" max="1776" width="9.42578125" style="1" customWidth="1"/>
    <col min="1777" max="1777" width="10.140625" style="1" customWidth="1"/>
    <col min="1778" max="1778" width="9.85546875" style="1" customWidth="1"/>
    <col min="1779" max="1779" width="8.5703125" style="1" customWidth="1"/>
    <col min="1780" max="1780" width="0.85546875" style="1" customWidth="1"/>
    <col min="1781" max="1784" width="5.5703125" style="1" customWidth="1"/>
    <col min="1785" max="1785" width="2.140625" style="1" customWidth="1"/>
    <col min="1786" max="1786" width="6.5703125" style="1" customWidth="1"/>
    <col min="1787" max="1787" width="9" style="1" customWidth="1"/>
    <col min="1788" max="1790" width="9.42578125" style="1" customWidth="1"/>
    <col min="1791" max="1791" width="0.85546875" style="1" customWidth="1"/>
    <col min="1792" max="1799" width="8.5703125" style="1" customWidth="1"/>
    <col min="1800" max="2021" width="9.140625" style="1"/>
    <col min="2022" max="2022" width="7.140625" style="1" customWidth="1"/>
    <col min="2023" max="2023" width="9" style="1" customWidth="1"/>
    <col min="2024" max="2024" width="8.85546875" style="1" customWidth="1"/>
    <col min="2025" max="2025" width="9.140625" style="1"/>
    <col min="2026" max="2026" width="0.85546875" style="1" customWidth="1"/>
    <col min="2027" max="2028" width="10.42578125" style="1" customWidth="1"/>
    <col min="2029" max="2029" width="9.42578125" style="1" customWidth="1"/>
    <col min="2030" max="2030" width="0.85546875" style="1" customWidth="1"/>
    <col min="2031" max="2031" width="10.42578125" style="1" customWidth="1"/>
    <col min="2032" max="2032" width="9.42578125" style="1" customWidth="1"/>
    <col min="2033" max="2033" width="10.140625" style="1" customWidth="1"/>
    <col min="2034" max="2034" width="9.85546875" style="1" customWidth="1"/>
    <col min="2035" max="2035" width="8.5703125" style="1" customWidth="1"/>
    <col min="2036" max="2036" width="0.85546875" style="1" customWidth="1"/>
    <col min="2037" max="2040" width="5.5703125" style="1" customWidth="1"/>
    <col min="2041" max="2041" width="2.140625" style="1" customWidth="1"/>
    <col min="2042" max="2042" width="6.5703125" style="1" customWidth="1"/>
    <col min="2043" max="2043" width="9" style="1" customWidth="1"/>
    <col min="2044" max="2046" width="9.42578125" style="1" customWidth="1"/>
    <col min="2047" max="2047" width="0.85546875" style="1" customWidth="1"/>
    <col min="2048" max="2055" width="8.5703125" style="1" customWidth="1"/>
    <col min="2056" max="2277" width="9.140625" style="1"/>
    <col min="2278" max="2278" width="7.140625" style="1" customWidth="1"/>
    <col min="2279" max="2279" width="9" style="1" customWidth="1"/>
    <col min="2280" max="2280" width="8.85546875" style="1" customWidth="1"/>
    <col min="2281" max="2281" width="9.140625" style="1"/>
    <col min="2282" max="2282" width="0.85546875" style="1" customWidth="1"/>
    <col min="2283" max="2284" width="10.42578125" style="1" customWidth="1"/>
    <col min="2285" max="2285" width="9.42578125" style="1" customWidth="1"/>
    <col min="2286" max="2286" width="0.85546875" style="1" customWidth="1"/>
    <col min="2287" max="2287" width="10.42578125" style="1" customWidth="1"/>
    <col min="2288" max="2288" width="9.42578125" style="1" customWidth="1"/>
    <col min="2289" max="2289" width="10.140625" style="1" customWidth="1"/>
    <col min="2290" max="2290" width="9.85546875" style="1" customWidth="1"/>
    <col min="2291" max="2291" width="8.5703125" style="1" customWidth="1"/>
    <col min="2292" max="2292" width="0.85546875" style="1" customWidth="1"/>
    <col min="2293" max="2296" width="5.5703125" style="1" customWidth="1"/>
    <col min="2297" max="2297" width="2.140625" style="1" customWidth="1"/>
    <col min="2298" max="2298" width="6.5703125" style="1" customWidth="1"/>
    <col min="2299" max="2299" width="9" style="1" customWidth="1"/>
    <col min="2300" max="2302" width="9.42578125" style="1" customWidth="1"/>
    <col min="2303" max="2303" width="0.85546875" style="1" customWidth="1"/>
    <col min="2304" max="2311" width="8.5703125" style="1" customWidth="1"/>
    <col min="2312" max="2533" width="9.140625" style="1"/>
    <col min="2534" max="2534" width="7.140625" style="1" customWidth="1"/>
    <col min="2535" max="2535" width="9" style="1" customWidth="1"/>
    <col min="2536" max="2536" width="8.85546875" style="1" customWidth="1"/>
    <col min="2537" max="2537" width="9.140625" style="1"/>
    <col min="2538" max="2538" width="0.85546875" style="1" customWidth="1"/>
    <col min="2539" max="2540" width="10.42578125" style="1" customWidth="1"/>
    <col min="2541" max="2541" width="9.42578125" style="1" customWidth="1"/>
    <col min="2542" max="2542" width="0.85546875" style="1" customWidth="1"/>
    <col min="2543" max="2543" width="10.42578125" style="1" customWidth="1"/>
    <col min="2544" max="2544" width="9.42578125" style="1" customWidth="1"/>
    <col min="2545" max="2545" width="10.140625" style="1" customWidth="1"/>
    <col min="2546" max="2546" width="9.85546875" style="1" customWidth="1"/>
    <col min="2547" max="2547" width="8.5703125" style="1" customWidth="1"/>
    <col min="2548" max="2548" width="0.85546875" style="1" customWidth="1"/>
    <col min="2549" max="2552" width="5.5703125" style="1" customWidth="1"/>
    <col min="2553" max="2553" width="2.140625" style="1" customWidth="1"/>
    <col min="2554" max="2554" width="6.5703125" style="1" customWidth="1"/>
    <col min="2555" max="2555" width="9" style="1" customWidth="1"/>
    <col min="2556" max="2558" width="9.42578125" style="1" customWidth="1"/>
    <col min="2559" max="2559" width="0.85546875" style="1" customWidth="1"/>
    <col min="2560" max="2567" width="8.5703125" style="1" customWidth="1"/>
    <col min="2568" max="2789" width="9.140625" style="1"/>
    <col min="2790" max="2790" width="7.140625" style="1" customWidth="1"/>
    <col min="2791" max="2791" width="9" style="1" customWidth="1"/>
    <col min="2792" max="2792" width="8.85546875" style="1" customWidth="1"/>
    <col min="2793" max="2793" width="9.140625" style="1"/>
    <col min="2794" max="2794" width="0.85546875" style="1" customWidth="1"/>
    <col min="2795" max="2796" width="10.42578125" style="1" customWidth="1"/>
    <col min="2797" max="2797" width="9.42578125" style="1" customWidth="1"/>
    <col min="2798" max="2798" width="0.85546875" style="1" customWidth="1"/>
    <col min="2799" max="2799" width="10.42578125" style="1" customWidth="1"/>
    <col min="2800" max="2800" width="9.42578125" style="1" customWidth="1"/>
    <col min="2801" max="2801" width="10.140625" style="1" customWidth="1"/>
    <col min="2802" max="2802" width="9.85546875" style="1" customWidth="1"/>
    <col min="2803" max="2803" width="8.5703125" style="1" customWidth="1"/>
    <col min="2804" max="2804" width="0.85546875" style="1" customWidth="1"/>
    <col min="2805" max="2808" width="5.5703125" style="1" customWidth="1"/>
    <col min="2809" max="2809" width="2.140625" style="1" customWidth="1"/>
    <col min="2810" max="2810" width="6.5703125" style="1" customWidth="1"/>
    <col min="2811" max="2811" width="9" style="1" customWidth="1"/>
    <col min="2812" max="2814" width="9.42578125" style="1" customWidth="1"/>
    <col min="2815" max="2815" width="0.85546875" style="1" customWidth="1"/>
    <col min="2816" max="2823" width="8.5703125" style="1" customWidth="1"/>
    <col min="2824" max="3045" width="9.140625" style="1"/>
    <col min="3046" max="3046" width="7.140625" style="1" customWidth="1"/>
    <col min="3047" max="3047" width="9" style="1" customWidth="1"/>
    <col min="3048" max="3048" width="8.85546875" style="1" customWidth="1"/>
    <col min="3049" max="3049" width="9.140625" style="1"/>
    <col min="3050" max="3050" width="0.85546875" style="1" customWidth="1"/>
    <col min="3051" max="3052" width="10.42578125" style="1" customWidth="1"/>
    <col min="3053" max="3053" width="9.42578125" style="1" customWidth="1"/>
    <col min="3054" max="3054" width="0.85546875" style="1" customWidth="1"/>
    <col min="3055" max="3055" width="10.42578125" style="1" customWidth="1"/>
    <col min="3056" max="3056" width="9.42578125" style="1" customWidth="1"/>
    <col min="3057" max="3057" width="10.140625" style="1" customWidth="1"/>
    <col min="3058" max="3058" width="9.85546875" style="1" customWidth="1"/>
    <col min="3059" max="3059" width="8.5703125" style="1" customWidth="1"/>
    <col min="3060" max="3060" width="0.85546875" style="1" customWidth="1"/>
    <col min="3061" max="3064" width="5.5703125" style="1" customWidth="1"/>
    <col min="3065" max="3065" width="2.140625" style="1" customWidth="1"/>
    <col min="3066" max="3066" width="6.5703125" style="1" customWidth="1"/>
    <col min="3067" max="3067" width="9" style="1" customWidth="1"/>
    <col min="3068" max="3070" width="9.42578125" style="1" customWidth="1"/>
    <col min="3071" max="3071" width="0.85546875" style="1" customWidth="1"/>
    <col min="3072" max="3079" width="8.5703125" style="1" customWidth="1"/>
    <col min="3080" max="3301" width="9.140625" style="1"/>
    <col min="3302" max="3302" width="7.140625" style="1" customWidth="1"/>
    <col min="3303" max="3303" width="9" style="1" customWidth="1"/>
    <col min="3304" max="3304" width="8.85546875" style="1" customWidth="1"/>
    <col min="3305" max="3305" width="9.140625" style="1"/>
    <col min="3306" max="3306" width="0.85546875" style="1" customWidth="1"/>
    <col min="3307" max="3308" width="10.42578125" style="1" customWidth="1"/>
    <col min="3309" max="3309" width="9.42578125" style="1" customWidth="1"/>
    <col min="3310" max="3310" width="0.85546875" style="1" customWidth="1"/>
    <col min="3311" max="3311" width="10.42578125" style="1" customWidth="1"/>
    <col min="3312" max="3312" width="9.42578125" style="1" customWidth="1"/>
    <col min="3313" max="3313" width="10.140625" style="1" customWidth="1"/>
    <col min="3314" max="3314" width="9.85546875" style="1" customWidth="1"/>
    <col min="3315" max="3315" width="8.5703125" style="1" customWidth="1"/>
    <col min="3316" max="3316" width="0.85546875" style="1" customWidth="1"/>
    <col min="3317" max="3320" width="5.5703125" style="1" customWidth="1"/>
    <col min="3321" max="3321" width="2.140625" style="1" customWidth="1"/>
    <col min="3322" max="3322" width="6.5703125" style="1" customWidth="1"/>
    <col min="3323" max="3323" width="9" style="1" customWidth="1"/>
    <col min="3324" max="3326" width="9.42578125" style="1" customWidth="1"/>
    <col min="3327" max="3327" width="0.85546875" style="1" customWidth="1"/>
    <col min="3328" max="3335" width="8.5703125" style="1" customWidth="1"/>
    <col min="3336" max="3557" width="9.140625" style="1"/>
    <col min="3558" max="3558" width="7.140625" style="1" customWidth="1"/>
    <col min="3559" max="3559" width="9" style="1" customWidth="1"/>
    <col min="3560" max="3560" width="8.85546875" style="1" customWidth="1"/>
    <col min="3561" max="3561" width="9.140625" style="1"/>
    <col min="3562" max="3562" width="0.85546875" style="1" customWidth="1"/>
    <col min="3563" max="3564" width="10.42578125" style="1" customWidth="1"/>
    <col min="3565" max="3565" width="9.42578125" style="1" customWidth="1"/>
    <col min="3566" max="3566" width="0.85546875" style="1" customWidth="1"/>
    <col min="3567" max="3567" width="10.42578125" style="1" customWidth="1"/>
    <col min="3568" max="3568" width="9.42578125" style="1" customWidth="1"/>
    <col min="3569" max="3569" width="10.140625" style="1" customWidth="1"/>
    <col min="3570" max="3570" width="9.85546875" style="1" customWidth="1"/>
    <col min="3571" max="3571" width="8.5703125" style="1" customWidth="1"/>
    <col min="3572" max="3572" width="0.85546875" style="1" customWidth="1"/>
    <col min="3573" max="3576" width="5.5703125" style="1" customWidth="1"/>
    <col min="3577" max="3577" width="2.140625" style="1" customWidth="1"/>
    <col min="3578" max="3578" width="6.5703125" style="1" customWidth="1"/>
    <col min="3579" max="3579" width="9" style="1" customWidth="1"/>
    <col min="3580" max="3582" width="9.42578125" style="1" customWidth="1"/>
    <col min="3583" max="3583" width="0.85546875" style="1" customWidth="1"/>
    <col min="3584" max="3591" width="8.5703125" style="1" customWidth="1"/>
    <col min="3592" max="3813" width="9.140625" style="1"/>
    <col min="3814" max="3814" width="7.140625" style="1" customWidth="1"/>
    <col min="3815" max="3815" width="9" style="1" customWidth="1"/>
    <col min="3816" max="3816" width="8.85546875" style="1" customWidth="1"/>
    <col min="3817" max="3817" width="9.140625" style="1"/>
    <col min="3818" max="3818" width="0.85546875" style="1" customWidth="1"/>
    <col min="3819" max="3820" width="10.42578125" style="1" customWidth="1"/>
    <col min="3821" max="3821" width="9.42578125" style="1" customWidth="1"/>
    <col min="3822" max="3822" width="0.85546875" style="1" customWidth="1"/>
    <col min="3823" max="3823" width="10.42578125" style="1" customWidth="1"/>
    <col min="3824" max="3824" width="9.42578125" style="1" customWidth="1"/>
    <col min="3825" max="3825" width="10.140625" style="1" customWidth="1"/>
    <col min="3826" max="3826" width="9.85546875" style="1" customWidth="1"/>
    <col min="3827" max="3827" width="8.5703125" style="1" customWidth="1"/>
    <col min="3828" max="3828" width="0.85546875" style="1" customWidth="1"/>
    <col min="3829" max="3832" width="5.5703125" style="1" customWidth="1"/>
    <col min="3833" max="3833" width="2.140625" style="1" customWidth="1"/>
    <col min="3834" max="3834" width="6.5703125" style="1" customWidth="1"/>
    <col min="3835" max="3835" width="9" style="1" customWidth="1"/>
    <col min="3836" max="3838" width="9.42578125" style="1" customWidth="1"/>
    <col min="3839" max="3839" width="0.85546875" style="1" customWidth="1"/>
    <col min="3840" max="3847" width="8.5703125" style="1" customWidth="1"/>
    <col min="3848" max="4069" width="9.140625" style="1"/>
    <col min="4070" max="4070" width="7.140625" style="1" customWidth="1"/>
    <col min="4071" max="4071" width="9" style="1" customWidth="1"/>
    <col min="4072" max="4072" width="8.85546875" style="1" customWidth="1"/>
    <col min="4073" max="4073" width="9.140625" style="1"/>
    <col min="4074" max="4074" width="0.85546875" style="1" customWidth="1"/>
    <col min="4075" max="4076" width="10.42578125" style="1" customWidth="1"/>
    <col min="4077" max="4077" width="9.42578125" style="1" customWidth="1"/>
    <col min="4078" max="4078" width="0.85546875" style="1" customWidth="1"/>
    <col min="4079" max="4079" width="10.42578125" style="1" customWidth="1"/>
    <col min="4080" max="4080" width="9.42578125" style="1" customWidth="1"/>
    <col min="4081" max="4081" width="10.140625" style="1" customWidth="1"/>
    <col min="4082" max="4082" width="9.85546875" style="1" customWidth="1"/>
    <col min="4083" max="4083" width="8.5703125" style="1" customWidth="1"/>
    <col min="4084" max="4084" width="0.85546875" style="1" customWidth="1"/>
    <col min="4085" max="4088" width="5.5703125" style="1" customWidth="1"/>
    <col min="4089" max="4089" width="2.140625" style="1" customWidth="1"/>
    <col min="4090" max="4090" width="6.5703125" style="1" customWidth="1"/>
    <col min="4091" max="4091" width="9" style="1" customWidth="1"/>
    <col min="4092" max="4094" width="9.42578125" style="1" customWidth="1"/>
    <col min="4095" max="4095" width="0.85546875" style="1" customWidth="1"/>
    <col min="4096" max="4103" width="8.5703125" style="1" customWidth="1"/>
    <col min="4104" max="4325" width="9.140625" style="1"/>
    <col min="4326" max="4326" width="7.140625" style="1" customWidth="1"/>
    <col min="4327" max="4327" width="9" style="1" customWidth="1"/>
    <col min="4328" max="4328" width="8.85546875" style="1" customWidth="1"/>
    <col min="4329" max="4329" width="9.140625" style="1"/>
    <col min="4330" max="4330" width="0.85546875" style="1" customWidth="1"/>
    <col min="4331" max="4332" width="10.42578125" style="1" customWidth="1"/>
    <col min="4333" max="4333" width="9.42578125" style="1" customWidth="1"/>
    <col min="4334" max="4334" width="0.85546875" style="1" customWidth="1"/>
    <col min="4335" max="4335" width="10.42578125" style="1" customWidth="1"/>
    <col min="4336" max="4336" width="9.42578125" style="1" customWidth="1"/>
    <col min="4337" max="4337" width="10.140625" style="1" customWidth="1"/>
    <col min="4338" max="4338" width="9.85546875" style="1" customWidth="1"/>
    <col min="4339" max="4339" width="8.5703125" style="1" customWidth="1"/>
    <col min="4340" max="4340" width="0.85546875" style="1" customWidth="1"/>
    <col min="4341" max="4344" width="5.5703125" style="1" customWidth="1"/>
    <col min="4345" max="4345" width="2.140625" style="1" customWidth="1"/>
    <col min="4346" max="4346" width="6.5703125" style="1" customWidth="1"/>
    <col min="4347" max="4347" width="9" style="1" customWidth="1"/>
    <col min="4348" max="4350" width="9.42578125" style="1" customWidth="1"/>
    <col min="4351" max="4351" width="0.85546875" style="1" customWidth="1"/>
    <col min="4352" max="4359" width="8.5703125" style="1" customWidth="1"/>
    <col min="4360" max="4581" width="9.140625" style="1"/>
    <col min="4582" max="4582" width="7.140625" style="1" customWidth="1"/>
    <col min="4583" max="4583" width="9" style="1" customWidth="1"/>
    <col min="4584" max="4584" width="8.85546875" style="1" customWidth="1"/>
    <col min="4585" max="4585" width="9.140625" style="1"/>
    <col min="4586" max="4586" width="0.85546875" style="1" customWidth="1"/>
    <col min="4587" max="4588" width="10.42578125" style="1" customWidth="1"/>
    <col min="4589" max="4589" width="9.42578125" style="1" customWidth="1"/>
    <col min="4590" max="4590" width="0.85546875" style="1" customWidth="1"/>
    <col min="4591" max="4591" width="10.42578125" style="1" customWidth="1"/>
    <col min="4592" max="4592" width="9.42578125" style="1" customWidth="1"/>
    <col min="4593" max="4593" width="10.140625" style="1" customWidth="1"/>
    <col min="4594" max="4594" width="9.85546875" style="1" customWidth="1"/>
    <col min="4595" max="4595" width="8.5703125" style="1" customWidth="1"/>
    <col min="4596" max="4596" width="0.85546875" style="1" customWidth="1"/>
    <col min="4597" max="4600" width="5.5703125" style="1" customWidth="1"/>
    <col min="4601" max="4601" width="2.140625" style="1" customWidth="1"/>
    <col min="4602" max="4602" width="6.5703125" style="1" customWidth="1"/>
    <col min="4603" max="4603" width="9" style="1" customWidth="1"/>
    <col min="4604" max="4606" width="9.42578125" style="1" customWidth="1"/>
    <col min="4607" max="4607" width="0.85546875" style="1" customWidth="1"/>
    <col min="4608" max="4615" width="8.5703125" style="1" customWidth="1"/>
    <col min="4616" max="4837" width="9.140625" style="1"/>
    <col min="4838" max="4838" width="7.140625" style="1" customWidth="1"/>
    <col min="4839" max="4839" width="9" style="1" customWidth="1"/>
    <col min="4840" max="4840" width="8.85546875" style="1" customWidth="1"/>
    <col min="4841" max="4841" width="9.140625" style="1"/>
    <col min="4842" max="4842" width="0.85546875" style="1" customWidth="1"/>
    <col min="4843" max="4844" width="10.42578125" style="1" customWidth="1"/>
    <col min="4845" max="4845" width="9.42578125" style="1" customWidth="1"/>
    <col min="4846" max="4846" width="0.85546875" style="1" customWidth="1"/>
    <col min="4847" max="4847" width="10.42578125" style="1" customWidth="1"/>
    <col min="4848" max="4848" width="9.42578125" style="1" customWidth="1"/>
    <col min="4849" max="4849" width="10.140625" style="1" customWidth="1"/>
    <col min="4850" max="4850" width="9.85546875" style="1" customWidth="1"/>
    <col min="4851" max="4851" width="8.5703125" style="1" customWidth="1"/>
    <col min="4852" max="4852" width="0.85546875" style="1" customWidth="1"/>
    <col min="4853" max="4856" width="5.5703125" style="1" customWidth="1"/>
    <col min="4857" max="4857" width="2.140625" style="1" customWidth="1"/>
    <col min="4858" max="4858" width="6.5703125" style="1" customWidth="1"/>
    <col min="4859" max="4859" width="9" style="1" customWidth="1"/>
    <col min="4860" max="4862" width="9.42578125" style="1" customWidth="1"/>
    <col min="4863" max="4863" width="0.85546875" style="1" customWidth="1"/>
    <col min="4864" max="4871" width="8.5703125" style="1" customWidth="1"/>
    <col min="4872" max="5093" width="9.140625" style="1"/>
    <col min="5094" max="5094" width="7.140625" style="1" customWidth="1"/>
    <col min="5095" max="5095" width="9" style="1" customWidth="1"/>
    <col min="5096" max="5096" width="8.85546875" style="1" customWidth="1"/>
    <col min="5097" max="5097" width="9.140625" style="1"/>
    <col min="5098" max="5098" width="0.85546875" style="1" customWidth="1"/>
    <col min="5099" max="5100" width="10.42578125" style="1" customWidth="1"/>
    <col min="5101" max="5101" width="9.42578125" style="1" customWidth="1"/>
    <col min="5102" max="5102" width="0.85546875" style="1" customWidth="1"/>
    <col min="5103" max="5103" width="10.42578125" style="1" customWidth="1"/>
    <col min="5104" max="5104" width="9.42578125" style="1" customWidth="1"/>
    <col min="5105" max="5105" width="10.140625" style="1" customWidth="1"/>
    <col min="5106" max="5106" width="9.85546875" style="1" customWidth="1"/>
    <col min="5107" max="5107" width="8.5703125" style="1" customWidth="1"/>
    <col min="5108" max="5108" width="0.85546875" style="1" customWidth="1"/>
    <col min="5109" max="5112" width="5.5703125" style="1" customWidth="1"/>
    <col min="5113" max="5113" width="2.140625" style="1" customWidth="1"/>
    <col min="5114" max="5114" width="6.5703125" style="1" customWidth="1"/>
    <col min="5115" max="5115" width="9" style="1" customWidth="1"/>
    <col min="5116" max="5118" width="9.42578125" style="1" customWidth="1"/>
    <col min="5119" max="5119" width="0.85546875" style="1" customWidth="1"/>
    <col min="5120" max="5127" width="8.5703125" style="1" customWidth="1"/>
    <col min="5128" max="5349" width="9.140625" style="1"/>
    <col min="5350" max="5350" width="7.140625" style="1" customWidth="1"/>
    <col min="5351" max="5351" width="9" style="1" customWidth="1"/>
    <col min="5352" max="5352" width="8.85546875" style="1" customWidth="1"/>
    <col min="5353" max="5353" width="9.140625" style="1"/>
    <col min="5354" max="5354" width="0.85546875" style="1" customWidth="1"/>
    <col min="5355" max="5356" width="10.42578125" style="1" customWidth="1"/>
    <col min="5357" max="5357" width="9.42578125" style="1" customWidth="1"/>
    <col min="5358" max="5358" width="0.85546875" style="1" customWidth="1"/>
    <col min="5359" max="5359" width="10.42578125" style="1" customWidth="1"/>
    <col min="5360" max="5360" width="9.42578125" style="1" customWidth="1"/>
    <col min="5361" max="5361" width="10.140625" style="1" customWidth="1"/>
    <col min="5362" max="5362" width="9.85546875" style="1" customWidth="1"/>
    <col min="5363" max="5363" width="8.5703125" style="1" customWidth="1"/>
    <col min="5364" max="5364" width="0.85546875" style="1" customWidth="1"/>
    <col min="5365" max="5368" width="5.5703125" style="1" customWidth="1"/>
    <col min="5369" max="5369" width="2.140625" style="1" customWidth="1"/>
    <col min="5370" max="5370" width="6.5703125" style="1" customWidth="1"/>
    <col min="5371" max="5371" width="9" style="1" customWidth="1"/>
    <col min="5372" max="5374" width="9.42578125" style="1" customWidth="1"/>
    <col min="5375" max="5375" width="0.85546875" style="1" customWidth="1"/>
    <col min="5376" max="5383" width="8.5703125" style="1" customWidth="1"/>
    <col min="5384" max="5605" width="9.140625" style="1"/>
    <col min="5606" max="5606" width="7.140625" style="1" customWidth="1"/>
    <col min="5607" max="5607" width="9" style="1" customWidth="1"/>
    <col min="5608" max="5608" width="8.85546875" style="1" customWidth="1"/>
    <col min="5609" max="5609" width="9.140625" style="1"/>
    <col min="5610" max="5610" width="0.85546875" style="1" customWidth="1"/>
    <col min="5611" max="5612" width="10.42578125" style="1" customWidth="1"/>
    <col min="5613" max="5613" width="9.42578125" style="1" customWidth="1"/>
    <col min="5614" max="5614" width="0.85546875" style="1" customWidth="1"/>
    <col min="5615" max="5615" width="10.42578125" style="1" customWidth="1"/>
    <col min="5616" max="5616" width="9.42578125" style="1" customWidth="1"/>
    <col min="5617" max="5617" width="10.140625" style="1" customWidth="1"/>
    <col min="5618" max="5618" width="9.85546875" style="1" customWidth="1"/>
    <col min="5619" max="5619" width="8.5703125" style="1" customWidth="1"/>
    <col min="5620" max="5620" width="0.85546875" style="1" customWidth="1"/>
    <col min="5621" max="5624" width="5.5703125" style="1" customWidth="1"/>
    <col min="5625" max="5625" width="2.140625" style="1" customWidth="1"/>
    <col min="5626" max="5626" width="6.5703125" style="1" customWidth="1"/>
    <col min="5627" max="5627" width="9" style="1" customWidth="1"/>
    <col min="5628" max="5630" width="9.42578125" style="1" customWidth="1"/>
    <col min="5631" max="5631" width="0.85546875" style="1" customWidth="1"/>
    <col min="5632" max="5639" width="8.5703125" style="1" customWidth="1"/>
    <col min="5640" max="5861" width="9.140625" style="1"/>
    <col min="5862" max="5862" width="7.140625" style="1" customWidth="1"/>
    <col min="5863" max="5863" width="9" style="1" customWidth="1"/>
    <col min="5864" max="5864" width="8.85546875" style="1" customWidth="1"/>
    <col min="5865" max="5865" width="9.140625" style="1"/>
    <col min="5866" max="5866" width="0.85546875" style="1" customWidth="1"/>
    <col min="5867" max="5868" width="10.42578125" style="1" customWidth="1"/>
    <col min="5869" max="5869" width="9.42578125" style="1" customWidth="1"/>
    <col min="5870" max="5870" width="0.85546875" style="1" customWidth="1"/>
    <col min="5871" max="5871" width="10.42578125" style="1" customWidth="1"/>
    <col min="5872" max="5872" width="9.42578125" style="1" customWidth="1"/>
    <col min="5873" max="5873" width="10.140625" style="1" customWidth="1"/>
    <col min="5874" max="5874" width="9.85546875" style="1" customWidth="1"/>
    <col min="5875" max="5875" width="8.5703125" style="1" customWidth="1"/>
    <col min="5876" max="5876" width="0.85546875" style="1" customWidth="1"/>
    <col min="5877" max="5880" width="5.5703125" style="1" customWidth="1"/>
    <col min="5881" max="5881" width="2.140625" style="1" customWidth="1"/>
    <col min="5882" max="5882" width="6.5703125" style="1" customWidth="1"/>
    <col min="5883" max="5883" width="9" style="1" customWidth="1"/>
    <col min="5884" max="5886" width="9.42578125" style="1" customWidth="1"/>
    <col min="5887" max="5887" width="0.85546875" style="1" customWidth="1"/>
    <col min="5888" max="5895" width="8.5703125" style="1" customWidth="1"/>
    <col min="5896" max="6117" width="9.140625" style="1"/>
    <col min="6118" max="6118" width="7.140625" style="1" customWidth="1"/>
    <col min="6119" max="6119" width="9" style="1" customWidth="1"/>
    <col min="6120" max="6120" width="8.85546875" style="1" customWidth="1"/>
    <col min="6121" max="6121" width="9.140625" style="1"/>
    <col min="6122" max="6122" width="0.85546875" style="1" customWidth="1"/>
    <col min="6123" max="6124" width="10.42578125" style="1" customWidth="1"/>
    <col min="6125" max="6125" width="9.42578125" style="1" customWidth="1"/>
    <col min="6126" max="6126" width="0.85546875" style="1" customWidth="1"/>
    <col min="6127" max="6127" width="10.42578125" style="1" customWidth="1"/>
    <col min="6128" max="6128" width="9.42578125" style="1" customWidth="1"/>
    <col min="6129" max="6129" width="10.140625" style="1" customWidth="1"/>
    <col min="6130" max="6130" width="9.85546875" style="1" customWidth="1"/>
    <col min="6131" max="6131" width="8.5703125" style="1" customWidth="1"/>
    <col min="6132" max="6132" width="0.85546875" style="1" customWidth="1"/>
    <col min="6133" max="6136" width="5.5703125" style="1" customWidth="1"/>
    <col min="6137" max="6137" width="2.140625" style="1" customWidth="1"/>
    <col min="6138" max="6138" width="6.5703125" style="1" customWidth="1"/>
    <col min="6139" max="6139" width="9" style="1" customWidth="1"/>
    <col min="6140" max="6142" width="9.42578125" style="1" customWidth="1"/>
    <col min="6143" max="6143" width="0.85546875" style="1" customWidth="1"/>
    <col min="6144" max="6151" width="8.5703125" style="1" customWidth="1"/>
    <col min="6152" max="6373" width="9.140625" style="1"/>
    <col min="6374" max="6374" width="7.140625" style="1" customWidth="1"/>
    <col min="6375" max="6375" width="9" style="1" customWidth="1"/>
    <col min="6376" max="6376" width="8.85546875" style="1" customWidth="1"/>
    <col min="6377" max="6377" width="9.140625" style="1"/>
    <col min="6378" max="6378" width="0.85546875" style="1" customWidth="1"/>
    <col min="6379" max="6380" width="10.42578125" style="1" customWidth="1"/>
    <col min="6381" max="6381" width="9.42578125" style="1" customWidth="1"/>
    <col min="6382" max="6382" width="0.85546875" style="1" customWidth="1"/>
    <col min="6383" max="6383" width="10.42578125" style="1" customWidth="1"/>
    <col min="6384" max="6384" width="9.42578125" style="1" customWidth="1"/>
    <col min="6385" max="6385" width="10.140625" style="1" customWidth="1"/>
    <col min="6386" max="6386" width="9.85546875" style="1" customWidth="1"/>
    <col min="6387" max="6387" width="8.5703125" style="1" customWidth="1"/>
    <col min="6388" max="6388" width="0.85546875" style="1" customWidth="1"/>
    <col min="6389" max="6392" width="5.5703125" style="1" customWidth="1"/>
    <col min="6393" max="6393" width="2.140625" style="1" customWidth="1"/>
    <col min="6394" max="6394" width="6.5703125" style="1" customWidth="1"/>
    <col min="6395" max="6395" width="9" style="1" customWidth="1"/>
    <col min="6396" max="6398" width="9.42578125" style="1" customWidth="1"/>
    <col min="6399" max="6399" width="0.85546875" style="1" customWidth="1"/>
    <col min="6400" max="6407" width="8.5703125" style="1" customWidth="1"/>
    <col min="6408" max="6629" width="9.140625" style="1"/>
    <col min="6630" max="6630" width="7.140625" style="1" customWidth="1"/>
    <col min="6631" max="6631" width="9" style="1" customWidth="1"/>
    <col min="6632" max="6632" width="8.85546875" style="1" customWidth="1"/>
    <col min="6633" max="6633" width="9.140625" style="1"/>
    <col min="6634" max="6634" width="0.85546875" style="1" customWidth="1"/>
    <col min="6635" max="6636" width="10.42578125" style="1" customWidth="1"/>
    <col min="6637" max="6637" width="9.42578125" style="1" customWidth="1"/>
    <col min="6638" max="6638" width="0.85546875" style="1" customWidth="1"/>
    <col min="6639" max="6639" width="10.42578125" style="1" customWidth="1"/>
    <col min="6640" max="6640" width="9.42578125" style="1" customWidth="1"/>
    <col min="6641" max="6641" width="10.140625" style="1" customWidth="1"/>
    <col min="6642" max="6642" width="9.85546875" style="1" customWidth="1"/>
    <col min="6643" max="6643" width="8.5703125" style="1" customWidth="1"/>
    <col min="6644" max="6644" width="0.85546875" style="1" customWidth="1"/>
    <col min="6645" max="6648" width="5.5703125" style="1" customWidth="1"/>
    <col min="6649" max="6649" width="2.140625" style="1" customWidth="1"/>
    <col min="6650" max="6650" width="6.5703125" style="1" customWidth="1"/>
    <col min="6651" max="6651" width="9" style="1" customWidth="1"/>
    <col min="6652" max="6654" width="9.42578125" style="1" customWidth="1"/>
    <col min="6655" max="6655" width="0.85546875" style="1" customWidth="1"/>
    <col min="6656" max="6663" width="8.5703125" style="1" customWidth="1"/>
    <col min="6664" max="6885" width="9.140625" style="1"/>
    <col min="6886" max="6886" width="7.140625" style="1" customWidth="1"/>
    <col min="6887" max="6887" width="9" style="1" customWidth="1"/>
    <col min="6888" max="6888" width="8.85546875" style="1" customWidth="1"/>
    <col min="6889" max="6889" width="9.140625" style="1"/>
    <col min="6890" max="6890" width="0.85546875" style="1" customWidth="1"/>
    <col min="6891" max="6892" width="10.42578125" style="1" customWidth="1"/>
    <col min="6893" max="6893" width="9.42578125" style="1" customWidth="1"/>
    <col min="6894" max="6894" width="0.85546875" style="1" customWidth="1"/>
    <col min="6895" max="6895" width="10.42578125" style="1" customWidth="1"/>
    <col min="6896" max="6896" width="9.42578125" style="1" customWidth="1"/>
    <col min="6897" max="6897" width="10.140625" style="1" customWidth="1"/>
    <col min="6898" max="6898" width="9.85546875" style="1" customWidth="1"/>
    <col min="6899" max="6899" width="8.5703125" style="1" customWidth="1"/>
    <col min="6900" max="6900" width="0.85546875" style="1" customWidth="1"/>
    <col min="6901" max="6904" width="5.5703125" style="1" customWidth="1"/>
    <col min="6905" max="6905" width="2.140625" style="1" customWidth="1"/>
    <col min="6906" max="6906" width="6.5703125" style="1" customWidth="1"/>
    <col min="6907" max="6907" width="9" style="1" customWidth="1"/>
    <col min="6908" max="6910" width="9.42578125" style="1" customWidth="1"/>
    <col min="6911" max="6911" width="0.85546875" style="1" customWidth="1"/>
    <col min="6912" max="6919" width="8.5703125" style="1" customWidth="1"/>
    <col min="6920" max="7141" width="9.140625" style="1"/>
    <col min="7142" max="7142" width="7.140625" style="1" customWidth="1"/>
    <col min="7143" max="7143" width="9" style="1" customWidth="1"/>
    <col min="7144" max="7144" width="8.85546875" style="1" customWidth="1"/>
    <col min="7145" max="7145" width="9.140625" style="1"/>
    <col min="7146" max="7146" width="0.85546875" style="1" customWidth="1"/>
    <col min="7147" max="7148" width="10.42578125" style="1" customWidth="1"/>
    <col min="7149" max="7149" width="9.42578125" style="1" customWidth="1"/>
    <col min="7150" max="7150" width="0.85546875" style="1" customWidth="1"/>
    <col min="7151" max="7151" width="10.42578125" style="1" customWidth="1"/>
    <col min="7152" max="7152" width="9.42578125" style="1" customWidth="1"/>
    <col min="7153" max="7153" width="10.140625" style="1" customWidth="1"/>
    <col min="7154" max="7154" width="9.85546875" style="1" customWidth="1"/>
    <col min="7155" max="7155" width="8.5703125" style="1" customWidth="1"/>
    <col min="7156" max="7156" width="0.85546875" style="1" customWidth="1"/>
    <col min="7157" max="7160" width="5.5703125" style="1" customWidth="1"/>
    <col min="7161" max="7161" width="2.140625" style="1" customWidth="1"/>
    <col min="7162" max="7162" width="6.5703125" style="1" customWidth="1"/>
    <col min="7163" max="7163" width="9" style="1" customWidth="1"/>
    <col min="7164" max="7166" width="9.42578125" style="1" customWidth="1"/>
    <col min="7167" max="7167" width="0.85546875" style="1" customWidth="1"/>
    <col min="7168" max="7175" width="8.5703125" style="1" customWidth="1"/>
    <col min="7176" max="7397" width="9.140625" style="1"/>
    <col min="7398" max="7398" width="7.140625" style="1" customWidth="1"/>
    <col min="7399" max="7399" width="9" style="1" customWidth="1"/>
    <col min="7400" max="7400" width="8.85546875" style="1" customWidth="1"/>
    <col min="7401" max="7401" width="9.140625" style="1"/>
    <col min="7402" max="7402" width="0.85546875" style="1" customWidth="1"/>
    <col min="7403" max="7404" width="10.42578125" style="1" customWidth="1"/>
    <col min="7405" max="7405" width="9.42578125" style="1" customWidth="1"/>
    <col min="7406" max="7406" width="0.85546875" style="1" customWidth="1"/>
    <col min="7407" max="7407" width="10.42578125" style="1" customWidth="1"/>
    <col min="7408" max="7408" width="9.42578125" style="1" customWidth="1"/>
    <col min="7409" max="7409" width="10.140625" style="1" customWidth="1"/>
    <col min="7410" max="7410" width="9.85546875" style="1" customWidth="1"/>
    <col min="7411" max="7411" width="8.5703125" style="1" customWidth="1"/>
    <col min="7412" max="7412" width="0.85546875" style="1" customWidth="1"/>
    <col min="7413" max="7416" width="5.5703125" style="1" customWidth="1"/>
    <col min="7417" max="7417" width="2.140625" style="1" customWidth="1"/>
    <col min="7418" max="7418" width="6.5703125" style="1" customWidth="1"/>
    <col min="7419" max="7419" width="9" style="1" customWidth="1"/>
    <col min="7420" max="7422" width="9.42578125" style="1" customWidth="1"/>
    <col min="7423" max="7423" width="0.85546875" style="1" customWidth="1"/>
    <col min="7424" max="7431" width="8.5703125" style="1" customWidth="1"/>
    <col min="7432" max="7653" width="9.140625" style="1"/>
    <col min="7654" max="7654" width="7.140625" style="1" customWidth="1"/>
    <col min="7655" max="7655" width="9" style="1" customWidth="1"/>
    <col min="7656" max="7656" width="8.85546875" style="1" customWidth="1"/>
    <col min="7657" max="7657" width="9.140625" style="1"/>
    <col min="7658" max="7658" width="0.85546875" style="1" customWidth="1"/>
    <col min="7659" max="7660" width="10.42578125" style="1" customWidth="1"/>
    <col min="7661" max="7661" width="9.42578125" style="1" customWidth="1"/>
    <col min="7662" max="7662" width="0.85546875" style="1" customWidth="1"/>
    <col min="7663" max="7663" width="10.42578125" style="1" customWidth="1"/>
    <col min="7664" max="7664" width="9.42578125" style="1" customWidth="1"/>
    <col min="7665" max="7665" width="10.140625" style="1" customWidth="1"/>
    <col min="7666" max="7666" width="9.85546875" style="1" customWidth="1"/>
    <col min="7667" max="7667" width="8.5703125" style="1" customWidth="1"/>
    <col min="7668" max="7668" width="0.85546875" style="1" customWidth="1"/>
    <col min="7669" max="7672" width="5.5703125" style="1" customWidth="1"/>
    <col min="7673" max="7673" width="2.140625" style="1" customWidth="1"/>
    <col min="7674" max="7674" width="6.5703125" style="1" customWidth="1"/>
    <col min="7675" max="7675" width="9" style="1" customWidth="1"/>
    <col min="7676" max="7678" width="9.42578125" style="1" customWidth="1"/>
    <col min="7679" max="7679" width="0.85546875" style="1" customWidth="1"/>
    <col min="7680" max="7687" width="8.5703125" style="1" customWidth="1"/>
    <col min="7688" max="7909" width="9.140625" style="1"/>
    <col min="7910" max="7910" width="7.140625" style="1" customWidth="1"/>
    <col min="7911" max="7911" width="9" style="1" customWidth="1"/>
    <col min="7912" max="7912" width="8.85546875" style="1" customWidth="1"/>
    <col min="7913" max="7913" width="9.140625" style="1"/>
    <col min="7914" max="7914" width="0.85546875" style="1" customWidth="1"/>
    <col min="7915" max="7916" width="10.42578125" style="1" customWidth="1"/>
    <col min="7917" max="7917" width="9.42578125" style="1" customWidth="1"/>
    <col min="7918" max="7918" width="0.85546875" style="1" customWidth="1"/>
    <col min="7919" max="7919" width="10.42578125" style="1" customWidth="1"/>
    <col min="7920" max="7920" width="9.42578125" style="1" customWidth="1"/>
    <col min="7921" max="7921" width="10.140625" style="1" customWidth="1"/>
    <col min="7922" max="7922" width="9.85546875" style="1" customWidth="1"/>
    <col min="7923" max="7923" width="8.5703125" style="1" customWidth="1"/>
    <col min="7924" max="7924" width="0.85546875" style="1" customWidth="1"/>
    <col min="7925" max="7928" width="5.5703125" style="1" customWidth="1"/>
    <col min="7929" max="7929" width="2.140625" style="1" customWidth="1"/>
    <col min="7930" max="7930" width="6.5703125" style="1" customWidth="1"/>
    <col min="7931" max="7931" width="9" style="1" customWidth="1"/>
    <col min="7932" max="7934" width="9.42578125" style="1" customWidth="1"/>
    <col min="7935" max="7935" width="0.85546875" style="1" customWidth="1"/>
    <col min="7936" max="7943" width="8.5703125" style="1" customWidth="1"/>
    <col min="7944" max="8165" width="9.140625" style="1"/>
    <col min="8166" max="8166" width="7.140625" style="1" customWidth="1"/>
    <col min="8167" max="8167" width="9" style="1" customWidth="1"/>
    <col min="8168" max="8168" width="8.85546875" style="1" customWidth="1"/>
    <col min="8169" max="8169" width="9.140625" style="1"/>
    <col min="8170" max="8170" width="0.85546875" style="1" customWidth="1"/>
    <col min="8171" max="8172" width="10.42578125" style="1" customWidth="1"/>
    <col min="8173" max="8173" width="9.42578125" style="1" customWidth="1"/>
    <col min="8174" max="8174" width="0.85546875" style="1" customWidth="1"/>
    <col min="8175" max="8175" width="10.42578125" style="1" customWidth="1"/>
    <col min="8176" max="8176" width="9.42578125" style="1" customWidth="1"/>
    <col min="8177" max="8177" width="10.140625" style="1" customWidth="1"/>
    <col min="8178" max="8178" width="9.85546875" style="1" customWidth="1"/>
    <col min="8179" max="8179" width="8.5703125" style="1" customWidth="1"/>
    <col min="8180" max="8180" width="0.85546875" style="1" customWidth="1"/>
    <col min="8181" max="8184" width="5.5703125" style="1" customWidth="1"/>
    <col min="8185" max="8185" width="2.140625" style="1" customWidth="1"/>
    <col min="8186" max="8186" width="6.5703125" style="1" customWidth="1"/>
    <col min="8187" max="8187" width="9" style="1" customWidth="1"/>
    <col min="8188" max="8190" width="9.42578125" style="1" customWidth="1"/>
    <col min="8191" max="8191" width="0.85546875" style="1" customWidth="1"/>
    <col min="8192" max="8199" width="8.5703125" style="1" customWidth="1"/>
    <col min="8200" max="8421" width="9.140625" style="1"/>
    <col min="8422" max="8422" width="7.140625" style="1" customWidth="1"/>
    <col min="8423" max="8423" width="9" style="1" customWidth="1"/>
    <col min="8424" max="8424" width="8.85546875" style="1" customWidth="1"/>
    <col min="8425" max="8425" width="9.140625" style="1"/>
    <col min="8426" max="8426" width="0.85546875" style="1" customWidth="1"/>
    <col min="8427" max="8428" width="10.42578125" style="1" customWidth="1"/>
    <col min="8429" max="8429" width="9.42578125" style="1" customWidth="1"/>
    <col min="8430" max="8430" width="0.85546875" style="1" customWidth="1"/>
    <col min="8431" max="8431" width="10.42578125" style="1" customWidth="1"/>
    <col min="8432" max="8432" width="9.42578125" style="1" customWidth="1"/>
    <col min="8433" max="8433" width="10.140625" style="1" customWidth="1"/>
    <col min="8434" max="8434" width="9.85546875" style="1" customWidth="1"/>
    <col min="8435" max="8435" width="8.5703125" style="1" customWidth="1"/>
    <col min="8436" max="8436" width="0.85546875" style="1" customWidth="1"/>
    <col min="8437" max="8440" width="5.5703125" style="1" customWidth="1"/>
    <col min="8441" max="8441" width="2.140625" style="1" customWidth="1"/>
    <col min="8442" max="8442" width="6.5703125" style="1" customWidth="1"/>
    <col min="8443" max="8443" width="9" style="1" customWidth="1"/>
    <col min="8444" max="8446" width="9.42578125" style="1" customWidth="1"/>
    <col min="8447" max="8447" width="0.85546875" style="1" customWidth="1"/>
    <col min="8448" max="8455" width="8.5703125" style="1" customWidth="1"/>
    <col min="8456" max="8677" width="9.140625" style="1"/>
    <col min="8678" max="8678" width="7.140625" style="1" customWidth="1"/>
    <col min="8679" max="8679" width="9" style="1" customWidth="1"/>
    <col min="8680" max="8680" width="8.85546875" style="1" customWidth="1"/>
    <col min="8681" max="8681" width="9.140625" style="1"/>
    <col min="8682" max="8682" width="0.85546875" style="1" customWidth="1"/>
    <col min="8683" max="8684" width="10.42578125" style="1" customWidth="1"/>
    <col min="8685" max="8685" width="9.42578125" style="1" customWidth="1"/>
    <col min="8686" max="8686" width="0.85546875" style="1" customWidth="1"/>
    <col min="8687" max="8687" width="10.42578125" style="1" customWidth="1"/>
    <col min="8688" max="8688" width="9.42578125" style="1" customWidth="1"/>
    <col min="8689" max="8689" width="10.140625" style="1" customWidth="1"/>
    <col min="8690" max="8690" width="9.85546875" style="1" customWidth="1"/>
    <col min="8691" max="8691" width="8.5703125" style="1" customWidth="1"/>
    <col min="8692" max="8692" width="0.85546875" style="1" customWidth="1"/>
    <col min="8693" max="8696" width="5.5703125" style="1" customWidth="1"/>
    <col min="8697" max="8697" width="2.140625" style="1" customWidth="1"/>
    <col min="8698" max="8698" width="6.5703125" style="1" customWidth="1"/>
    <col min="8699" max="8699" width="9" style="1" customWidth="1"/>
    <col min="8700" max="8702" width="9.42578125" style="1" customWidth="1"/>
    <col min="8703" max="8703" width="0.85546875" style="1" customWidth="1"/>
    <col min="8704" max="8711" width="8.5703125" style="1" customWidth="1"/>
    <col min="8712" max="8933" width="9.140625" style="1"/>
    <col min="8934" max="8934" width="7.140625" style="1" customWidth="1"/>
    <col min="8935" max="8935" width="9" style="1" customWidth="1"/>
    <col min="8936" max="8936" width="8.85546875" style="1" customWidth="1"/>
    <col min="8937" max="8937" width="9.140625" style="1"/>
    <col min="8938" max="8938" width="0.85546875" style="1" customWidth="1"/>
    <col min="8939" max="8940" width="10.42578125" style="1" customWidth="1"/>
    <col min="8941" max="8941" width="9.42578125" style="1" customWidth="1"/>
    <col min="8942" max="8942" width="0.85546875" style="1" customWidth="1"/>
    <col min="8943" max="8943" width="10.42578125" style="1" customWidth="1"/>
    <col min="8944" max="8944" width="9.42578125" style="1" customWidth="1"/>
    <col min="8945" max="8945" width="10.140625" style="1" customWidth="1"/>
    <col min="8946" max="8946" width="9.85546875" style="1" customWidth="1"/>
    <col min="8947" max="8947" width="8.5703125" style="1" customWidth="1"/>
    <col min="8948" max="8948" width="0.85546875" style="1" customWidth="1"/>
    <col min="8949" max="8952" width="5.5703125" style="1" customWidth="1"/>
    <col min="8953" max="8953" width="2.140625" style="1" customWidth="1"/>
    <col min="8954" max="8954" width="6.5703125" style="1" customWidth="1"/>
    <col min="8955" max="8955" width="9" style="1" customWidth="1"/>
    <col min="8956" max="8958" width="9.42578125" style="1" customWidth="1"/>
    <col min="8959" max="8959" width="0.85546875" style="1" customWidth="1"/>
    <col min="8960" max="8967" width="8.5703125" style="1" customWidth="1"/>
    <col min="8968" max="9189" width="9.140625" style="1"/>
    <col min="9190" max="9190" width="7.140625" style="1" customWidth="1"/>
    <col min="9191" max="9191" width="9" style="1" customWidth="1"/>
    <col min="9192" max="9192" width="8.85546875" style="1" customWidth="1"/>
    <col min="9193" max="9193" width="9.140625" style="1"/>
    <col min="9194" max="9194" width="0.85546875" style="1" customWidth="1"/>
    <col min="9195" max="9196" width="10.42578125" style="1" customWidth="1"/>
    <col min="9197" max="9197" width="9.42578125" style="1" customWidth="1"/>
    <col min="9198" max="9198" width="0.85546875" style="1" customWidth="1"/>
    <col min="9199" max="9199" width="10.42578125" style="1" customWidth="1"/>
    <col min="9200" max="9200" width="9.42578125" style="1" customWidth="1"/>
    <col min="9201" max="9201" width="10.140625" style="1" customWidth="1"/>
    <col min="9202" max="9202" width="9.85546875" style="1" customWidth="1"/>
    <col min="9203" max="9203" width="8.5703125" style="1" customWidth="1"/>
    <col min="9204" max="9204" width="0.85546875" style="1" customWidth="1"/>
    <col min="9205" max="9208" width="5.5703125" style="1" customWidth="1"/>
    <col min="9209" max="9209" width="2.140625" style="1" customWidth="1"/>
    <col min="9210" max="9210" width="6.5703125" style="1" customWidth="1"/>
    <col min="9211" max="9211" width="9" style="1" customWidth="1"/>
    <col min="9212" max="9214" width="9.42578125" style="1" customWidth="1"/>
    <col min="9215" max="9215" width="0.85546875" style="1" customWidth="1"/>
    <col min="9216" max="9223" width="8.5703125" style="1" customWidth="1"/>
    <col min="9224" max="9445" width="9.140625" style="1"/>
    <col min="9446" max="9446" width="7.140625" style="1" customWidth="1"/>
    <col min="9447" max="9447" width="9" style="1" customWidth="1"/>
    <col min="9448" max="9448" width="8.85546875" style="1" customWidth="1"/>
    <col min="9449" max="9449" width="9.140625" style="1"/>
    <col min="9450" max="9450" width="0.85546875" style="1" customWidth="1"/>
    <col min="9451" max="9452" width="10.42578125" style="1" customWidth="1"/>
    <col min="9453" max="9453" width="9.42578125" style="1" customWidth="1"/>
    <col min="9454" max="9454" width="0.85546875" style="1" customWidth="1"/>
    <col min="9455" max="9455" width="10.42578125" style="1" customWidth="1"/>
    <col min="9456" max="9456" width="9.42578125" style="1" customWidth="1"/>
    <col min="9457" max="9457" width="10.140625" style="1" customWidth="1"/>
    <col min="9458" max="9458" width="9.85546875" style="1" customWidth="1"/>
    <col min="9459" max="9459" width="8.5703125" style="1" customWidth="1"/>
    <col min="9460" max="9460" width="0.85546875" style="1" customWidth="1"/>
    <col min="9461" max="9464" width="5.5703125" style="1" customWidth="1"/>
    <col min="9465" max="9465" width="2.140625" style="1" customWidth="1"/>
    <col min="9466" max="9466" width="6.5703125" style="1" customWidth="1"/>
    <col min="9467" max="9467" width="9" style="1" customWidth="1"/>
    <col min="9468" max="9470" width="9.42578125" style="1" customWidth="1"/>
    <col min="9471" max="9471" width="0.85546875" style="1" customWidth="1"/>
    <col min="9472" max="9479" width="8.5703125" style="1" customWidth="1"/>
    <col min="9480" max="9701" width="9.140625" style="1"/>
    <col min="9702" max="9702" width="7.140625" style="1" customWidth="1"/>
    <col min="9703" max="9703" width="9" style="1" customWidth="1"/>
    <col min="9704" max="9704" width="8.85546875" style="1" customWidth="1"/>
    <col min="9705" max="9705" width="9.140625" style="1"/>
    <col min="9706" max="9706" width="0.85546875" style="1" customWidth="1"/>
    <col min="9707" max="9708" width="10.42578125" style="1" customWidth="1"/>
    <col min="9709" max="9709" width="9.42578125" style="1" customWidth="1"/>
    <col min="9710" max="9710" width="0.85546875" style="1" customWidth="1"/>
    <col min="9711" max="9711" width="10.42578125" style="1" customWidth="1"/>
    <col min="9712" max="9712" width="9.42578125" style="1" customWidth="1"/>
    <col min="9713" max="9713" width="10.140625" style="1" customWidth="1"/>
    <col min="9714" max="9714" width="9.85546875" style="1" customWidth="1"/>
    <col min="9715" max="9715" width="8.5703125" style="1" customWidth="1"/>
    <col min="9716" max="9716" width="0.85546875" style="1" customWidth="1"/>
    <col min="9717" max="9720" width="5.5703125" style="1" customWidth="1"/>
    <col min="9721" max="9721" width="2.140625" style="1" customWidth="1"/>
    <col min="9722" max="9722" width="6.5703125" style="1" customWidth="1"/>
    <col min="9723" max="9723" width="9" style="1" customWidth="1"/>
    <col min="9724" max="9726" width="9.42578125" style="1" customWidth="1"/>
    <col min="9727" max="9727" width="0.85546875" style="1" customWidth="1"/>
    <col min="9728" max="9735" width="8.5703125" style="1" customWidth="1"/>
    <col min="9736" max="9957" width="9.140625" style="1"/>
    <col min="9958" max="9958" width="7.140625" style="1" customWidth="1"/>
    <col min="9959" max="9959" width="9" style="1" customWidth="1"/>
    <col min="9960" max="9960" width="8.85546875" style="1" customWidth="1"/>
    <col min="9961" max="9961" width="9.140625" style="1"/>
    <col min="9962" max="9962" width="0.85546875" style="1" customWidth="1"/>
    <col min="9963" max="9964" width="10.42578125" style="1" customWidth="1"/>
    <col min="9965" max="9965" width="9.42578125" style="1" customWidth="1"/>
    <col min="9966" max="9966" width="0.85546875" style="1" customWidth="1"/>
    <col min="9967" max="9967" width="10.42578125" style="1" customWidth="1"/>
    <col min="9968" max="9968" width="9.42578125" style="1" customWidth="1"/>
    <col min="9969" max="9969" width="10.140625" style="1" customWidth="1"/>
    <col min="9970" max="9970" width="9.85546875" style="1" customWidth="1"/>
    <col min="9971" max="9971" width="8.5703125" style="1" customWidth="1"/>
    <col min="9972" max="9972" width="0.85546875" style="1" customWidth="1"/>
    <col min="9973" max="9976" width="5.5703125" style="1" customWidth="1"/>
    <col min="9977" max="9977" width="2.140625" style="1" customWidth="1"/>
    <col min="9978" max="9978" width="6.5703125" style="1" customWidth="1"/>
    <col min="9979" max="9979" width="9" style="1" customWidth="1"/>
    <col min="9980" max="9982" width="9.42578125" style="1" customWidth="1"/>
    <col min="9983" max="9983" width="0.85546875" style="1" customWidth="1"/>
    <col min="9984" max="9991" width="8.5703125" style="1" customWidth="1"/>
    <col min="9992" max="10213" width="9.140625" style="1"/>
    <col min="10214" max="10214" width="7.140625" style="1" customWidth="1"/>
    <col min="10215" max="10215" width="9" style="1" customWidth="1"/>
    <col min="10216" max="10216" width="8.85546875" style="1" customWidth="1"/>
    <col min="10217" max="10217" width="9.140625" style="1"/>
    <col min="10218" max="10218" width="0.85546875" style="1" customWidth="1"/>
    <col min="10219" max="10220" width="10.42578125" style="1" customWidth="1"/>
    <col min="10221" max="10221" width="9.42578125" style="1" customWidth="1"/>
    <col min="10222" max="10222" width="0.85546875" style="1" customWidth="1"/>
    <col min="10223" max="10223" width="10.42578125" style="1" customWidth="1"/>
    <col min="10224" max="10224" width="9.42578125" style="1" customWidth="1"/>
    <col min="10225" max="10225" width="10.140625" style="1" customWidth="1"/>
    <col min="10226" max="10226" width="9.85546875" style="1" customWidth="1"/>
    <col min="10227" max="10227" width="8.5703125" style="1" customWidth="1"/>
    <col min="10228" max="10228" width="0.85546875" style="1" customWidth="1"/>
    <col min="10229" max="10232" width="5.5703125" style="1" customWidth="1"/>
    <col min="10233" max="10233" width="2.140625" style="1" customWidth="1"/>
    <col min="10234" max="10234" width="6.5703125" style="1" customWidth="1"/>
    <col min="10235" max="10235" width="9" style="1" customWidth="1"/>
    <col min="10236" max="10238" width="9.42578125" style="1" customWidth="1"/>
    <col min="10239" max="10239" width="0.85546875" style="1" customWidth="1"/>
    <col min="10240" max="10247" width="8.5703125" style="1" customWidth="1"/>
    <col min="10248" max="10469" width="9.140625" style="1"/>
    <col min="10470" max="10470" width="7.140625" style="1" customWidth="1"/>
    <col min="10471" max="10471" width="9" style="1" customWidth="1"/>
    <col min="10472" max="10472" width="8.85546875" style="1" customWidth="1"/>
    <col min="10473" max="10473" width="9.140625" style="1"/>
    <col min="10474" max="10474" width="0.85546875" style="1" customWidth="1"/>
    <col min="10475" max="10476" width="10.42578125" style="1" customWidth="1"/>
    <col min="10477" max="10477" width="9.42578125" style="1" customWidth="1"/>
    <col min="10478" max="10478" width="0.85546875" style="1" customWidth="1"/>
    <col min="10479" max="10479" width="10.42578125" style="1" customWidth="1"/>
    <col min="10480" max="10480" width="9.42578125" style="1" customWidth="1"/>
    <col min="10481" max="10481" width="10.140625" style="1" customWidth="1"/>
    <col min="10482" max="10482" width="9.85546875" style="1" customWidth="1"/>
    <col min="10483" max="10483" width="8.5703125" style="1" customWidth="1"/>
    <col min="10484" max="10484" width="0.85546875" style="1" customWidth="1"/>
    <col min="10485" max="10488" width="5.5703125" style="1" customWidth="1"/>
    <col min="10489" max="10489" width="2.140625" style="1" customWidth="1"/>
    <col min="10490" max="10490" width="6.5703125" style="1" customWidth="1"/>
    <col min="10491" max="10491" width="9" style="1" customWidth="1"/>
    <col min="10492" max="10494" width="9.42578125" style="1" customWidth="1"/>
    <col min="10495" max="10495" width="0.85546875" style="1" customWidth="1"/>
    <col min="10496" max="10503" width="8.5703125" style="1" customWidth="1"/>
    <col min="10504" max="10725" width="9.140625" style="1"/>
    <col min="10726" max="10726" width="7.140625" style="1" customWidth="1"/>
    <col min="10727" max="10727" width="9" style="1" customWidth="1"/>
    <col min="10728" max="10728" width="8.85546875" style="1" customWidth="1"/>
    <col min="10729" max="10729" width="9.140625" style="1"/>
    <col min="10730" max="10730" width="0.85546875" style="1" customWidth="1"/>
    <col min="10731" max="10732" width="10.42578125" style="1" customWidth="1"/>
    <col min="10733" max="10733" width="9.42578125" style="1" customWidth="1"/>
    <col min="10734" max="10734" width="0.85546875" style="1" customWidth="1"/>
    <col min="10735" max="10735" width="10.42578125" style="1" customWidth="1"/>
    <col min="10736" max="10736" width="9.42578125" style="1" customWidth="1"/>
    <col min="10737" max="10737" width="10.140625" style="1" customWidth="1"/>
    <col min="10738" max="10738" width="9.85546875" style="1" customWidth="1"/>
    <col min="10739" max="10739" width="8.5703125" style="1" customWidth="1"/>
    <col min="10740" max="10740" width="0.85546875" style="1" customWidth="1"/>
    <col min="10741" max="10744" width="5.5703125" style="1" customWidth="1"/>
    <col min="10745" max="10745" width="2.140625" style="1" customWidth="1"/>
    <col min="10746" max="10746" width="6.5703125" style="1" customWidth="1"/>
    <col min="10747" max="10747" width="9" style="1" customWidth="1"/>
    <col min="10748" max="10750" width="9.42578125" style="1" customWidth="1"/>
    <col min="10751" max="10751" width="0.85546875" style="1" customWidth="1"/>
    <col min="10752" max="10759" width="8.5703125" style="1" customWidth="1"/>
    <col min="10760" max="10981" width="9.140625" style="1"/>
    <col min="10982" max="10982" width="7.140625" style="1" customWidth="1"/>
    <col min="10983" max="10983" width="9" style="1" customWidth="1"/>
    <col min="10984" max="10984" width="8.85546875" style="1" customWidth="1"/>
    <col min="10985" max="10985" width="9.140625" style="1"/>
    <col min="10986" max="10986" width="0.85546875" style="1" customWidth="1"/>
    <col min="10987" max="10988" width="10.42578125" style="1" customWidth="1"/>
    <col min="10989" max="10989" width="9.42578125" style="1" customWidth="1"/>
    <col min="10990" max="10990" width="0.85546875" style="1" customWidth="1"/>
    <col min="10991" max="10991" width="10.42578125" style="1" customWidth="1"/>
    <col min="10992" max="10992" width="9.42578125" style="1" customWidth="1"/>
    <col min="10993" max="10993" width="10.140625" style="1" customWidth="1"/>
    <col min="10994" max="10994" width="9.85546875" style="1" customWidth="1"/>
    <col min="10995" max="10995" width="8.5703125" style="1" customWidth="1"/>
    <col min="10996" max="10996" width="0.85546875" style="1" customWidth="1"/>
    <col min="10997" max="11000" width="5.5703125" style="1" customWidth="1"/>
    <col min="11001" max="11001" width="2.140625" style="1" customWidth="1"/>
    <col min="11002" max="11002" width="6.5703125" style="1" customWidth="1"/>
    <col min="11003" max="11003" width="9" style="1" customWidth="1"/>
    <col min="11004" max="11006" width="9.42578125" style="1" customWidth="1"/>
    <col min="11007" max="11007" width="0.85546875" style="1" customWidth="1"/>
    <col min="11008" max="11015" width="8.5703125" style="1" customWidth="1"/>
    <col min="11016" max="11237" width="9.140625" style="1"/>
    <col min="11238" max="11238" width="7.140625" style="1" customWidth="1"/>
    <col min="11239" max="11239" width="9" style="1" customWidth="1"/>
    <col min="11240" max="11240" width="8.85546875" style="1" customWidth="1"/>
    <col min="11241" max="11241" width="9.140625" style="1"/>
    <col min="11242" max="11242" width="0.85546875" style="1" customWidth="1"/>
    <col min="11243" max="11244" width="10.42578125" style="1" customWidth="1"/>
    <col min="11245" max="11245" width="9.42578125" style="1" customWidth="1"/>
    <col min="11246" max="11246" width="0.85546875" style="1" customWidth="1"/>
    <col min="11247" max="11247" width="10.42578125" style="1" customWidth="1"/>
    <col min="11248" max="11248" width="9.42578125" style="1" customWidth="1"/>
    <col min="11249" max="11249" width="10.140625" style="1" customWidth="1"/>
    <col min="11250" max="11250" width="9.85546875" style="1" customWidth="1"/>
    <col min="11251" max="11251" width="8.5703125" style="1" customWidth="1"/>
    <col min="11252" max="11252" width="0.85546875" style="1" customWidth="1"/>
    <col min="11253" max="11256" width="5.5703125" style="1" customWidth="1"/>
    <col min="11257" max="11257" width="2.140625" style="1" customWidth="1"/>
    <col min="11258" max="11258" width="6.5703125" style="1" customWidth="1"/>
    <col min="11259" max="11259" width="9" style="1" customWidth="1"/>
    <col min="11260" max="11262" width="9.42578125" style="1" customWidth="1"/>
    <col min="11263" max="11263" width="0.85546875" style="1" customWidth="1"/>
    <col min="11264" max="11271" width="8.5703125" style="1" customWidth="1"/>
    <col min="11272" max="11493" width="9.140625" style="1"/>
    <col min="11494" max="11494" width="7.140625" style="1" customWidth="1"/>
    <col min="11495" max="11495" width="9" style="1" customWidth="1"/>
    <col min="11496" max="11496" width="8.85546875" style="1" customWidth="1"/>
    <col min="11497" max="11497" width="9.140625" style="1"/>
    <col min="11498" max="11498" width="0.85546875" style="1" customWidth="1"/>
    <col min="11499" max="11500" width="10.42578125" style="1" customWidth="1"/>
    <col min="11501" max="11501" width="9.42578125" style="1" customWidth="1"/>
    <col min="11502" max="11502" width="0.85546875" style="1" customWidth="1"/>
    <col min="11503" max="11503" width="10.42578125" style="1" customWidth="1"/>
    <col min="11504" max="11504" width="9.42578125" style="1" customWidth="1"/>
    <col min="11505" max="11505" width="10.140625" style="1" customWidth="1"/>
    <col min="11506" max="11506" width="9.85546875" style="1" customWidth="1"/>
    <col min="11507" max="11507" width="8.5703125" style="1" customWidth="1"/>
    <col min="11508" max="11508" width="0.85546875" style="1" customWidth="1"/>
    <col min="11509" max="11512" width="5.5703125" style="1" customWidth="1"/>
    <col min="11513" max="11513" width="2.140625" style="1" customWidth="1"/>
    <col min="11514" max="11514" width="6.5703125" style="1" customWidth="1"/>
    <col min="11515" max="11515" width="9" style="1" customWidth="1"/>
    <col min="11516" max="11518" width="9.42578125" style="1" customWidth="1"/>
    <col min="11519" max="11519" width="0.85546875" style="1" customWidth="1"/>
    <col min="11520" max="11527" width="8.5703125" style="1" customWidth="1"/>
    <col min="11528" max="11749" width="9.140625" style="1"/>
    <col min="11750" max="11750" width="7.140625" style="1" customWidth="1"/>
    <col min="11751" max="11751" width="9" style="1" customWidth="1"/>
    <col min="11752" max="11752" width="8.85546875" style="1" customWidth="1"/>
    <col min="11753" max="11753" width="9.140625" style="1"/>
    <col min="11754" max="11754" width="0.85546875" style="1" customWidth="1"/>
    <col min="11755" max="11756" width="10.42578125" style="1" customWidth="1"/>
    <col min="11757" max="11757" width="9.42578125" style="1" customWidth="1"/>
    <col min="11758" max="11758" width="0.85546875" style="1" customWidth="1"/>
    <col min="11759" max="11759" width="10.42578125" style="1" customWidth="1"/>
    <col min="11760" max="11760" width="9.42578125" style="1" customWidth="1"/>
    <col min="11761" max="11761" width="10.140625" style="1" customWidth="1"/>
    <col min="11762" max="11762" width="9.85546875" style="1" customWidth="1"/>
    <col min="11763" max="11763" width="8.5703125" style="1" customWidth="1"/>
    <col min="11764" max="11764" width="0.85546875" style="1" customWidth="1"/>
    <col min="11765" max="11768" width="5.5703125" style="1" customWidth="1"/>
    <col min="11769" max="11769" width="2.140625" style="1" customWidth="1"/>
    <col min="11770" max="11770" width="6.5703125" style="1" customWidth="1"/>
    <col min="11771" max="11771" width="9" style="1" customWidth="1"/>
    <col min="11772" max="11774" width="9.42578125" style="1" customWidth="1"/>
    <col min="11775" max="11775" width="0.85546875" style="1" customWidth="1"/>
    <col min="11776" max="11783" width="8.5703125" style="1" customWidth="1"/>
    <col min="11784" max="12005" width="9.140625" style="1"/>
    <col min="12006" max="12006" width="7.140625" style="1" customWidth="1"/>
    <col min="12007" max="12007" width="9" style="1" customWidth="1"/>
    <col min="12008" max="12008" width="8.85546875" style="1" customWidth="1"/>
    <col min="12009" max="12009" width="9.140625" style="1"/>
    <col min="12010" max="12010" width="0.85546875" style="1" customWidth="1"/>
    <col min="12011" max="12012" width="10.42578125" style="1" customWidth="1"/>
    <col min="12013" max="12013" width="9.42578125" style="1" customWidth="1"/>
    <col min="12014" max="12014" width="0.85546875" style="1" customWidth="1"/>
    <col min="12015" max="12015" width="10.42578125" style="1" customWidth="1"/>
    <col min="12016" max="12016" width="9.42578125" style="1" customWidth="1"/>
    <col min="12017" max="12017" width="10.140625" style="1" customWidth="1"/>
    <col min="12018" max="12018" width="9.85546875" style="1" customWidth="1"/>
    <col min="12019" max="12019" width="8.5703125" style="1" customWidth="1"/>
    <col min="12020" max="12020" width="0.85546875" style="1" customWidth="1"/>
    <col min="12021" max="12024" width="5.5703125" style="1" customWidth="1"/>
    <col min="12025" max="12025" width="2.140625" style="1" customWidth="1"/>
    <col min="12026" max="12026" width="6.5703125" style="1" customWidth="1"/>
    <col min="12027" max="12027" width="9" style="1" customWidth="1"/>
    <col min="12028" max="12030" width="9.42578125" style="1" customWidth="1"/>
    <col min="12031" max="12031" width="0.85546875" style="1" customWidth="1"/>
    <col min="12032" max="12039" width="8.5703125" style="1" customWidth="1"/>
    <col min="12040" max="12261" width="9.140625" style="1"/>
    <col min="12262" max="12262" width="7.140625" style="1" customWidth="1"/>
    <col min="12263" max="12263" width="9" style="1" customWidth="1"/>
    <col min="12264" max="12264" width="8.85546875" style="1" customWidth="1"/>
    <col min="12265" max="12265" width="9.140625" style="1"/>
    <col min="12266" max="12266" width="0.85546875" style="1" customWidth="1"/>
    <col min="12267" max="12268" width="10.42578125" style="1" customWidth="1"/>
    <col min="12269" max="12269" width="9.42578125" style="1" customWidth="1"/>
    <col min="12270" max="12270" width="0.85546875" style="1" customWidth="1"/>
    <col min="12271" max="12271" width="10.42578125" style="1" customWidth="1"/>
    <col min="12272" max="12272" width="9.42578125" style="1" customWidth="1"/>
    <col min="12273" max="12273" width="10.140625" style="1" customWidth="1"/>
    <col min="12274" max="12274" width="9.85546875" style="1" customWidth="1"/>
    <col min="12275" max="12275" width="8.5703125" style="1" customWidth="1"/>
    <col min="12276" max="12276" width="0.85546875" style="1" customWidth="1"/>
    <col min="12277" max="12280" width="5.5703125" style="1" customWidth="1"/>
    <col min="12281" max="12281" width="2.140625" style="1" customWidth="1"/>
    <col min="12282" max="12282" width="6.5703125" style="1" customWidth="1"/>
    <col min="12283" max="12283" width="9" style="1" customWidth="1"/>
    <col min="12284" max="12286" width="9.42578125" style="1" customWidth="1"/>
    <col min="12287" max="12287" width="0.85546875" style="1" customWidth="1"/>
    <col min="12288" max="12295" width="8.5703125" style="1" customWidth="1"/>
    <col min="12296" max="12517" width="9.140625" style="1"/>
    <col min="12518" max="12518" width="7.140625" style="1" customWidth="1"/>
    <col min="12519" max="12519" width="9" style="1" customWidth="1"/>
    <col min="12520" max="12520" width="8.85546875" style="1" customWidth="1"/>
    <col min="12521" max="12521" width="9.140625" style="1"/>
    <col min="12522" max="12522" width="0.85546875" style="1" customWidth="1"/>
    <col min="12523" max="12524" width="10.42578125" style="1" customWidth="1"/>
    <col min="12525" max="12525" width="9.42578125" style="1" customWidth="1"/>
    <col min="12526" max="12526" width="0.85546875" style="1" customWidth="1"/>
    <col min="12527" max="12527" width="10.42578125" style="1" customWidth="1"/>
    <col min="12528" max="12528" width="9.42578125" style="1" customWidth="1"/>
    <col min="12529" max="12529" width="10.140625" style="1" customWidth="1"/>
    <col min="12530" max="12530" width="9.85546875" style="1" customWidth="1"/>
    <col min="12531" max="12531" width="8.5703125" style="1" customWidth="1"/>
    <col min="12532" max="12532" width="0.85546875" style="1" customWidth="1"/>
    <col min="12533" max="12536" width="5.5703125" style="1" customWidth="1"/>
    <col min="12537" max="12537" width="2.140625" style="1" customWidth="1"/>
    <col min="12538" max="12538" width="6.5703125" style="1" customWidth="1"/>
    <col min="12539" max="12539" width="9" style="1" customWidth="1"/>
    <col min="12540" max="12542" width="9.42578125" style="1" customWidth="1"/>
    <col min="12543" max="12543" width="0.85546875" style="1" customWidth="1"/>
    <col min="12544" max="12551" width="8.5703125" style="1" customWidth="1"/>
    <col min="12552" max="12773" width="9.140625" style="1"/>
    <col min="12774" max="12774" width="7.140625" style="1" customWidth="1"/>
    <col min="12775" max="12775" width="9" style="1" customWidth="1"/>
    <col min="12776" max="12776" width="8.85546875" style="1" customWidth="1"/>
    <col min="12777" max="12777" width="9.140625" style="1"/>
    <col min="12778" max="12778" width="0.85546875" style="1" customWidth="1"/>
    <col min="12779" max="12780" width="10.42578125" style="1" customWidth="1"/>
    <col min="12781" max="12781" width="9.42578125" style="1" customWidth="1"/>
    <col min="12782" max="12782" width="0.85546875" style="1" customWidth="1"/>
    <col min="12783" max="12783" width="10.42578125" style="1" customWidth="1"/>
    <col min="12784" max="12784" width="9.42578125" style="1" customWidth="1"/>
    <col min="12785" max="12785" width="10.140625" style="1" customWidth="1"/>
    <col min="12786" max="12786" width="9.85546875" style="1" customWidth="1"/>
    <col min="12787" max="12787" width="8.5703125" style="1" customWidth="1"/>
    <col min="12788" max="12788" width="0.85546875" style="1" customWidth="1"/>
    <col min="12789" max="12792" width="5.5703125" style="1" customWidth="1"/>
    <col min="12793" max="12793" width="2.140625" style="1" customWidth="1"/>
    <col min="12794" max="12794" width="6.5703125" style="1" customWidth="1"/>
    <col min="12795" max="12795" width="9" style="1" customWidth="1"/>
    <col min="12796" max="12798" width="9.42578125" style="1" customWidth="1"/>
    <col min="12799" max="12799" width="0.85546875" style="1" customWidth="1"/>
    <col min="12800" max="12807" width="8.5703125" style="1" customWidth="1"/>
    <col min="12808" max="13029" width="9.140625" style="1"/>
    <col min="13030" max="13030" width="7.140625" style="1" customWidth="1"/>
    <col min="13031" max="13031" width="9" style="1" customWidth="1"/>
    <col min="13032" max="13032" width="8.85546875" style="1" customWidth="1"/>
    <col min="13033" max="13033" width="9.140625" style="1"/>
    <col min="13034" max="13034" width="0.85546875" style="1" customWidth="1"/>
    <col min="13035" max="13036" width="10.42578125" style="1" customWidth="1"/>
    <col min="13037" max="13037" width="9.42578125" style="1" customWidth="1"/>
    <col min="13038" max="13038" width="0.85546875" style="1" customWidth="1"/>
    <col min="13039" max="13039" width="10.42578125" style="1" customWidth="1"/>
    <col min="13040" max="13040" width="9.42578125" style="1" customWidth="1"/>
    <col min="13041" max="13041" width="10.140625" style="1" customWidth="1"/>
    <col min="13042" max="13042" width="9.85546875" style="1" customWidth="1"/>
    <col min="13043" max="13043" width="8.5703125" style="1" customWidth="1"/>
    <col min="13044" max="13044" width="0.85546875" style="1" customWidth="1"/>
    <col min="13045" max="13048" width="5.5703125" style="1" customWidth="1"/>
    <col min="13049" max="13049" width="2.140625" style="1" customWidth="1"/>
    <col min="13050" max="13050" width="6.5703125" style="1" customWidth="1"/>
    <col min="13051" max="13051" width="9" style="1" customWidth="1"/>
    <col min="13052" max="13054" width="9.42578125" style="1" customWidth="1"/>
    <col min="13055" max="13055" width="0.85546875" style="1" customWidth="1"/>
    <col min="13056" max="13063" width="8.5703125" style="1" customWidth="1"/>
    <col min="13064" max="13285" width="9.140625" style="1"/>
    <col min="13286" max="13286" width="7.140625" style="1" customWidth="1"/>
    <col min="13287" max="13287" width="9" style="1" customWidth="1"/>
    <col min="13288" max="13288" width="8.85546875" style="1" customWidth="1"/>
    <col min="13289" max="13289" width="9.140625" style="1"/>
    <col min="13290" max="13290" width="0.85546875" style="1" customWidth="1"/>
    <col min="13291" max="13292" width="10.42578125" style="1" customWidth="1"/>
    <col min="13293" max="13293" width="9.42578125" style="1" customWidth="1"/>
    <col min="13294" max="13294" width="0.85546875" style="1" customWidth="1"/>
    <col min="13295" max="13295" width="10.42578125" style="1" customWidth="1"/>
    <col min="13296" max="13296" width="9.42578125" style="1" customWidth="1"/>
    <col min="13297" max="13297" width="10.140625" style="1" customWidth="1"/>
    <col min="13298" max="13298" width="9.85546875" style="1" customWidth="1"/>
    <col min="13299" max="13299" width="8.5703125" style="1" customWidth="1"/>
    <col min="13300" max="13300" width="0.85546875" style="1" customWidth="1"/>
    <col min="13301" max="13304" width="5.5703125" style="1" customWidth="1"/>
    <col min="13305" max="13305" width="2.140625" style="1" customWidth="1"/>
    <col min="13306" max="13306" width="6.5703125" style="1" customWidth="1"/>
    <col min="13307" max="13307" width="9" style="1" customWidth="1"/>
    <col min="13308" max="13310" width="9.42578125" style="1" customWidth="1"/>
    <col min="13311" max="13311" width="0.85546875" style="1" customWidth="1"/>
    <col min="13312" max="13319" width="8.5703125" style="1" customWidth="1"/>
    <col min="13320" max="13541" width="9.140625" style="1"/>
    <col min="13542" max="13542" width="7.140625" style="1" customWidth="1"/>
    <col min="13543" max="13543" width="9" style="1" customWidth="1"/>
    <col min="13544" max="13544" width="8.85546875" style="1" customWidth="1"/>
    <col min="13545" max="13545" width="9.140625" style="1"/>
    <col min="13546" max="13546" width="0.85546875" style="1" customWidth="1"/>
    <col min="13547" max="13548" width="10.42578125" style="1" customWidth="1"/>
    <col min="13549" max="13549" width="9.42578125" style="1" customWidth="1"/>
    <col min="13550" max="13550" width="0.85546875" style="1" customWidth="1"/>
    <col min="13551" max="13551" width="10.42578125" style="1" customWidth="1"/>
    <col min="13552" max="13552" width="9.42578125" style="1" customWidth="1"/>
    <col min="13553" max="13553" width="10.140625" style="1" customWidth="1"/>
    <col min="13554" max="13554" width="9.85546875" style="1" customWidth="1"/>
    <col min="13555" max="13555" width="8.5703125" style="1" customWidth="1"/>
    <col min="13556" max="13556" width="0.85546875" style="1" customWidth="1"/>
    <col min="13557" max="13560" width="5.5703125" style="1" customWidth="1"/>
    <col min="13561" max="13561" width="2.140625" style="1" customWidth="1"/>
    <col min="13562" max="13562" width="6.5703125" style="1" customWidth="1"/>
    <col min="13563" max="13563" width="9" style="1" customWidth="1"/>
    <col min="13564" max="13566" width="9.42578125" style="1" customWidth="1"/>
    <col min="13567" max="13567" width="0.85546875" style="1" customWidth="1"/>
    <col min="13568" max="13575" width="8.5703125" style="1" customWidth="1"/>
    <col min="13576" max="13797" width="9.140625" style="1"/>
    <col min="13798" max="13798" width="7.140625" style="1" customWidth="1"/>
    <col min="13799" max="13799" width="9" style="1" customWidth="1"/>
    <col min="13800" max="13800" width="8.85546875" style="1" customWidth="1"/>
    <col min="13801" max="13801" width="9.140625" style="1"/>
    <col min="13802" max="13802" width="0.85546875" style="1" customWidth="1"/>
    <col min="13803" max="13804" width="10.42578125" style="1" customWidth="1"/>
    <col min="13805" max="13805" width="9.42578125" style="1" customWidth="1"/>
    <col min="13806" max="13806" width="0.85546875" style="1" customWidth="1"/>
    <col min="13807" max="13807" width="10.42578125" style="1" customWidth="1"/>
    <col min="13808" max="13808" width="9.42578125" style="1" customWidth="1"/>
    <col min="13809" max="13809" width="10.140625" style="1" customWidth="1"/>
    <col min="13810" max="13810" width="9.85546875" style="1" customWidth="1"/>
    <col min="13811" max="13811" width="8.5703125" style="1" customWidth="1"/>
    <col min="13812" max="13812" width="0.85546875" style="1" customWidth="1"/>
    <col min="13813" max="13816" width="5.5703125" style="1" customWidth="1"/>
    <col min="13817" max="13817" width="2.140625" style="1" customWidth="1"/>
    <col min="13818" max="13818" width="6.5703125" style="1" customWidth="1"/>
    <col min="13819" max="13819" width="9" style="1" customWidth="1"/>
    <col min="13820" max="13822" width="9.42578125" style="1" customWidth="1"/>
    <col min="13823" max="13823" width="0.85546875" style="1" customWidth="1"/>
    <col min="13824" max="13831" width="8.5703125" style="1" customWidth="1"/>
    <col min="13832" max="14053" width="9.140625" style="1"/>
    <col min="14054" max="14054" width="7.140625" style="1" customWidth="1"/>
    <col min="14055" max="14055" width="9" style="1" customWidth="1"/>
    <col min="14056" max="14056" width="8.85546875" style="1" customWidth="1"/>
    <col min="14057" max="14057" width="9.140625" style="1"/>
    <col min="14058" max="14058" width="0.85546875" style="1" customWidth="1"/>
    <col min="14059" max="14060" width="10.42578125" style="1" customWidth="1"/>
    <col min="14061" max="14061" width="9.42578125" style="1" customWidth="1"/>
    <col min="14062" max="14062" width="0.85546875" style="1" customWidth="1"/>
    <col min="14063" max="14063" width="10.42578125" style="1" customWidth="1"/>
    <col min="14064" max="14064" width="9.42578125" style="1" customWidth="1"/>
    <col min="14065" max="14065" width="10.140625" style="1" customWidth="1"/>
    <col min="14066" max="14066" width="9.85546875" style="1" customWidth="1"/>
    <col min="14067" max="14067" width="8.5703125" style="1" customWidth="1"/>
    <col min="14068" max="14068" width="0.85546875" style="1" customWidth="1"/>
    <col min="14069" max="14072" width="5.5703125" style="1" customWidth="1"/>
    <col min="14073" max="14073" width="2.140625" style="1" customWidth="1"/>
    <col min="14074" max="14074" width="6.5703125" style="1" customWidth="1"/>
    <col min="14075" max="14075" width="9" style="1" customWidth="1"/>
    <col min="14076" max="14078" width="9.42578125" style="1" customWidth="1"/>
    <col min="14079" max="14079" width="0.85546875" style="1" customWidth="1"/>
    <col min="14080" max="14087" width="8.5703125" style="1" customWidth="1"/>
    <col min="14088" max="14309" width="9.140625" style="1"/>
    <col min="14310" max="14310" width="7.140625" style="1" customWidth="1"/>
    <col min="14311" max="14311" width="9" style="1" customWidth="1"/>
    <col min="14312" max="14312" width="8.85546875" style="1" customWidth="1"/>
    <col min="14313" max="14313" width="9.140625" style="1"/>
    <col min="14314" max="14314" width="0.85546875" style="1" customWidth="1"/>
    <col min="14315" max="14316" width="10.42578125" style="1" customWidth="1"/>
    <col min="14317" max="14317" width="9.42578125" style="1" customWidth="1"/>
    <col min="14318" max="14318" width="0.85546875" style="1" customWidth="1"/>
    <col min="14319" max="14319" width="10.42578125" style="1" customWidth="1"/>
    <col min="14320" max="14320" width="9.42578125" style="1" customWidth="1"/>
    <col min="14321" max="14321" width="10.140625" style="1" customWidth="1"/>
    <col min="14322" max="14322" width="9.85546875" style="1" customWidth="1"/>
    <col min="14323" max="14323" width="8.5703125" style="1" customWidth="1"/>
    <col min="14324" max="14324" width="0.85546875" style="1" customWidth="1"/>
    <col min="14325" max="14328" width="5.5703125" style="1" customWidth="1"/>
    <col min="14329" max="14329" width="2.140625" style="1" customWidth="1"/>
    <col min="14330" max="14330" width="6.5703125" style="1" customWidth="1"/>
    <col min="14331" max="14331" width="9" style="1" customWidth="1"/>
    <col min="14332" max="14334" width="9.42578125" style="1" customWidth="1"/>
    <col min="14335" max="14335" width="0.85546875" style="1" customWidth="1"/>
    <col min="14336" max="14343" width="8.5703125" style="1" customWidth="1"/>
    <col min="14344" max="14565" width="9.140625" style="1"/>
    <col min="14566" max="14566" width="7.140625" style="1" customWidth="1"/>
    <col min="14567" max="14567" width="9" style="1" customWidth="1"/>
    <col min="14568" max="14568" width="8.85546875" style="1" customWidth="1"/>
    <col min="14569" max="14569" width="9.140625" style="1"/>
    <col min="14570" max="14570" width="0.85546875" style="1" customWidth="1"/>
    <col min="14571" max="14572" width="10.42578125" style="1" customWidth="1"/>
    <col min="14573" max="14573" width="9.42578125" style="1" customWidth="1"/>
    <col min="14574" max="14574" width="0.85546875" style="1" customWidth="1"/>
    <col min="14575" max="14575" width="10.42578125" style="1" customWidth="1"/>
    <col min="14576" max="14576" width="9.42578125" style="1" customWidth="1"/>
    <col min="14577" max="14577" width="10.140625" style="1" customWidth="1"/>
    <col min="14578" max="14578" width="9.85546875" style="1" customWidth="1"/>
    <col min="14579" max="14579" width="8.5703125" style="1" customWidth="1"/>
    <col min="14580" max="14580" width="0.85546875" style="1" customWidth="1"/>
    <col min="14581" max="14584" width="5.5703125" style="1" customWidth="1"/>
    <col min="14585" max="14585" width="2.140625" style="1" customWidth="1"/>
    <col min="14586" max="14586" width="6.5703125" style="1" customWidth="1"/>
    <col min="14587" max="14587" width="9" style="1" customWidth="1"/>
    <col min="14588" max="14590" width="9.42578125" style="1" customWidth="1"/>
    <col min="14591" max="14591" width="0.85546875" style="1" customWidth="1"/>
    <col min="14592" max="14599" width="8.5703125" style="1" customWidth="1"/>
    <col min="14600" max="14821" width="9.140625" style="1"/>
    <col min="14822" max="14822" width="7.140625" style="1" customWidth="1"/>
    <col min="14823" max="14823" width="9" style="1" customWidth="1"/>
    <col min="14824" max="14824" width="8.85546875" style="1" customWidth="1"/>
    <col min="14825" max="14825" width="9.140625" style="1"/>
    <col min="14826" max="14826" width="0.85546875" style="1" customWidth="1"/>
    <col min="14827" max="14828" width="10.42578125" style="1" customWidth="1"/>
    <col min="14829" max="14829" width="9.42578125" style="1" customWidth="1"/>
    <col min="14830" max="14830" width="0.85546875" style="1" customWidth="1"/>
    <col min="14831" max="14831" width="10.42578125" style="1" customWidth="1"/>
    <col min="14832" max="14832" width="9.42578125" style="1" customWidth="1"/>
    <col min="14833" max="14833" width="10.140625" style="1" customWidth="1"/>
    <col min="14834" max="14834" width="9.85546875" style="1" customWidth="1"/>
    <col min="14835" max="14835" width="8.5703125" style="1" customWidth="1"/>
    <col min="14836" max="14836" width="0.85546875" style="1" customWidth="1"/>
    <col min="14837" max="14840" width="5.5703125" style="1" customWidth="1"/>
    <col min="14841" max="14841" width="2.140625" style="1" customWidth="1"/>
    <col min="14842" max="14842" width="6.5703125" style="1" customWidth="1"/>
    <col min="14843" max="14843" width="9" style="1" customWidth="1"/>
    <col min="14844" max="14846" width="9.42578125" style="1" customWidth="1"/>
    <col min="14847" max="14847" width="0.85546875" style="1" customWidth="1"/>
    <col min="14848" max="14855" width="8.5703125" style="1" customWidth="1"/>
    <col min="14856" max="15077" width="9.140625" style="1"/>
    <col min="15078" max="15078" width="7.140625" style="1" customWidth="1"/>
    <col min="15079" max="15079" width="9" style="1" customWidth="1"/>
    <col min="15080" max="15080" width="8.85546875" style="1" customWidth="1"/>
    <col min="15081" max="15081" width="9.140625" style="1"/>
    <col min="15082" max="15082" width="0.85546875" style="1" customWidth="1"/>
    <col min="15083" max="15084" width="10.42578125" style="1" customWidth="1"/>
    <col min="15085" max="15085" width="9.42578125" style="1" customWidth="1"/>
    <col min="15086" max="15086" width="0.85546875" style="1" customWidth="1"/>
    <col min="15087" max="15087" width="10.42578125" style="1" customWidth="1"/>
    <col min="15088" max="15088" width="9.42578125" style="1" customWidth="1"/>
    <col min="15089" max="15089" width="10.140625" style="1" customWidth="1"/>
    <col min="15090" max="15090" width="9.85546875" style="1" customWidth="1"/>
    <col min="15091" max="15091" width="8.5703125" style="1" customWidth="1"/>
    <col min="15092" max="15092" width="0.85546875" style="1" customWidth="1"/>
    <col min="15093" max="15096" width="5.5703125" style="1" customWidth="1"/>
    <col min="15097" max="15097" width="2.140625" style="1" customWidth="1"/>
    <col min="15098" max="15098" width="6.5703125" style="1" customWidth="1"/>
    <col min="15099" max="15099" width="9" style="1" customWidth="1"/>
    <col min="15100" max="15102" width="9.42578125" style="1" customWidth="1"/>
    <col min="15103" max="15103" width="0.85546875" style="1" customWidth="1"/>
    <col min="15104" max="15111" width="8.5703125" style="1" customWidth="1"/>
    <col min="15112" max="15333" width="9.140625" style="1"/>
    <col min="15334" max="15334" width="7.140625" style="1" customWidth="1"/>
    <col min="15335" max="15335" width="9" style="1" customWidth="1"/>
    <col min="15336" max="15336" width="8.85546875" style="1" customWidth="1"/>
    <col min="15337" max="15337" width="9.140625" style="1"/>
    <col min="15338" max="15338" width="0.85546875" style="1" customWidth="1"/>
    <col min="15339" max="15340" width="10.42578125" style="1" customWidth="1"/>
    <col min="15341" max="15341" width="9.42578125" style="1" customWidth="1"/>
    <col min="15342" max="15342" width="0.85546875" style="1" customWidth="1"/>
    <col min="15343" max="15343" width="10.42578125" style="1" customWidth="1"/>
    <col min="15344" max="15344" width="9.42578125" style="1" customWidth="1"/>
    <col min="15345" max="15345" width="10.140625" style="1" customWidth="1"/>
    <col min="15346" max="15346" width="9.85546875" style="1" customWidth="1"/>
    <col min="15347" max="15347" width="8.5703125" style="1" customWidth="1"/>
    <col min="15348" max="15348" width="0.85546875" style="1" customWidth="1"/>
    <col min="15349" max="15352" width="5.5703125" style="1" customWidth="1"/>
    <col min="15353" max="15353" width="2.140625" style="1" customWidth="1"/>
    <col min="15354" max="15354" width="6.5703125" style="1" customWidth="1"/>
    <col min="15355" max="15355" width="9" style="1" customWidth="1"/>
    <col min="15356" max="15358" width="9.42578125" style="1" customWidth="1"/>
    <col min="15359" max="15359" width="0.85546875" style="1" customWidth="1"/>
    <col min="15360" max="15367" width="8.5703125" style="1" customWidth="1"/>
    <col min="15368" max="15589" width="9.140625" style="1"/>
    <col min="15590" max="15590" width="7.140625" style="1" customWidth="1"/>
    <col min="15591" max="15591" width="9" style="1" customWidth="1"/>
    <col min="15592" max="15592" width="8.85546875" style="1" customWidth="1"/>
    <col min="15593" max="15593" width="9.140625" style="1"/>
    <col min="15594" max="15594" width="0.85546875" style="1" customWidth="1"/>
    <col min="15595" max="15596" width="10.42578125" style="1" customWidth="1"/>
    <col min="15597" max="15597" width="9.42578125" style="1" customWidth="1"/>
    <col min="15598" max="15598" width="0.85546875" style="1" customWidth="1"/>
    <col min="15599" max="15599" width="10.42578125" style="1" customWidth="1"/>
    <col min="15600" max="15600" width="9.42578125" style="1" customWidth="1"/>
    <col min="15601" max="15601" width="10.140625" style="1" customWidth="1"/>
    <col min="15602" max="15602" width="9.85546875" style="1" customWidth="1"/>
    <col min="15603" max="15603" width="8.5703125" style="1" customWidth="1"/>
    <col min="15604" max="15604" width="0.85546875" style="1" customWidth="1"/>
    <col min="15605" max="15608" width="5.5703125" style="1" customWidth="1"/>
    <col min="15609" max="15609" width="2.140625" style="1" customWidth="1"/>
    <col min="15610" max="15610" width="6.5703125" style="1" customWidth="1"/>
    <col min="15611" max="15611" width="9" style="1" customWidth="1"/>
    <col min="15612" max="15614" width="9.42578125" style="1" customWidth="1"/>
    <col min="15615" max="15615" width="0.85546875" style="1" customWidth="1"/>
    <col min="15616" max="15623" width="8.5703125" style="1" customWidth="1"/>
    <col min="15624" max="15845" width="9.140625" style="1"/>
    <col min="15846" max="15846" width="7.140625" style="1" customWidth="1"/>
    <col min="15847" max="15847" width="9" style="1" customWidth="1"/>
    <col min="15848" max="15848" width="8.85546875" style="1" customWidth="1"/>
    <col min="15849" max="15849" width="9.140625" style="1"/>
    <col min="15850" max="15850" width="0.85546875" style="1" customWidth="1"/>
    <col min="15851" max="15852" width="10.42578125" style="1" customWidth="1"/>
    <col min="15853" max="15853" width="9.42578125" style="1" customWidth="1"/>
    <col min="15854" max="15854" width="0.85546875" style="1" customWidth="1"/>
    <col min="15855" max="15855" width="10.42578125" style="1" customWidth="1"/>
    <col min="15856" max="15856" width="9.42578125" style="1" customWidth="1"/>
    <col min="15857" max="15857" width="10.140625" style="1" customWidth="1"/>
    <col min="15858" max="15858" width="9.85546875" style="1" customWidth="1"/>
    <col min="15859" max="15859" width="8.5703125" style="1" customWidth="1"/>
    <col min="15860" max="15860" width="0.85546875" style="1" customWidth="1"/>
    <col min="15861" max="15864" width="5.5703125" style="1" customWidth="1"/>
    <col min="15865" max="15865" width="2.140625" style="1" customWidth="1"/>
    <col min="15866" max="15866" width="6.5703125" style="1" customWidth="1"/>
    <col min="15867" max="15867" width="9" style="1" customWidth="1"/>
    <col min="15868" max="15870" width="9.42578125" style="1" customWidth="1"/>
    <col min="15871" max="15871" width="0.85546875" style="1" customWidth="1"/>
    <col min="15872" max="15879" width="8.5703125" style="1" customWidth="1"/>
    <col min="15880" max="16101" width="9.140625" style="1"/>
    <col min="16102" max="16102" width="7.140625" style="1" customWidth="1"/>
    <col min="16103" max="16103" width="9" style="1" customWidth="1"/>
    <col min="16104" max="16104" width="8.85546875" style="1" customWidth="1"/>
    <col min="16105" max="16105" width="9.140625" style="1"/>
    <col min="16106" max="16106" width="0.85546875" style="1" customWidth="1"/>
    <col min="16107" max="16108" width="10.42578125" style="1" customWidth="1"/>
    <col min="16109" max="16109" width="9.42578125" style="1" customWidth="1"/>
    <col min="16110" max="16110" width="0.85546875" style="1" customWidth="1"/>
    <col min="16111" max="16111" width="10.42578125" style="1" customWidth="1"/>
    <col min="16112" max="16112" width="9.42578125" style="1" customWidth="1"/>
    <col min="16113" max="16113" width="10.140625" style="1" customWidth="1"/>
    <col min="16114" max="16114" width="9.85546875" style="1" customWidth="1"/>
    <col min="16115" max="16115" width="8.5703125" style="1" customWidth="1"/>
    <col min="16116" max="16116" width="0.85546875" style="1" customWidth="1"/>
    <col min="16117" max="16120" width="5.5703125" style="1" customWidth="1"/>
    <col min="16121" max="16121" width="2.140625" style="1" customWidth="1"/>
    <col min="16122" max="16122" width="6.5703125" style="1" customWidth="1"/>
    <col min="16123" max="16123" width="9" style="1" customWidth="1"/>
    <col min="16124" max="16126" width="9.42578125" style="1" customWidth="1"/>
    <col min="16127" max="16127" width="0.85546875" style="1" customWidth="1"/>
    <col min="16128" max="16135" width="8.5703125" style="1" customWidth="1"/>
    <col min="16136" max="16384" width="9.140625" style="1"/>
  </cols>
  <sheetData>
    <row r="1" spans="1:28" ht="15.75" x14ac:dyDescent="0.25">
      <c r="B1" s="567" t="s">
        <v>3038</v>
      </c>
      <c r="C1" s="567"/>
      <c r="D1" s="567"/>
      <c r="E1" s="10"/>
      <c r="F1" s="10"/>
      <c r="G1" s="10"/>
      <c r="H1" s="10"/>
      <c r="I1" s="10"/>
      <c r="J1" s="10"/>
      <c r="K1" s="10"/>
      <c r="L1" s="10"/>
      <c r="M1" s="10"/>
      <c r="N1" s="10"/>
      <c r="O1" s="10"/>
      <c r="P1" s="10"/>
      <c r="Q1" s="10"/>
      <c r="R1" s="10"/>
      <c r="U1" s="18" t="str">
        <f>$B1</f>
        <v>Tableau 50.010 - Approche fondée sur les notations internes - Actifs pondérés en fonction du risque de crédit</v>
      </c>
    </row>
    <row r="2" spans="1:28" ht="15" customHeight="1" x14ac:dyDescent="0.25">
      <c r="A2" s="20">
        <v>26</v>
      </c>
      <c r="B2" s="1867" t="s">
        <v>145</v>
      </c>
      <c r="C2" s="1868"/>
      <c r="D2" s="1868"/>
      <c r="E2" s="1869"/>
      <c r="F2" s="39"/>
      <c r="U2" s="2129" t="s">
        <v>3039</v>
      </c>
      <c r="V2" s="2129"/>
      <c r="W2" s="2129"/>
      <c r="X2" s="2129"/>
      <c r="Y2" s="2129"/>
      <c r="Z2" s="2129"/>
    </row>
    <row r="3" spans="1:28" ht="15" x14ac:dyDescent="0.2">
      <c r="A3" s="20"/>
      <c r="B3" s="568"/>
      <c r="C3" s="195"/>
      <c r="D3" s="195"/>
      <c r="E3" s="195"/>
      <c r="F3" s="39"/>
      <c r="U3" s="2135"/>
      <c r="V3" s="2135"/>
      <c r="W3" s="2135"/>
      <c r="X3" s="2135"/>
      <c r="Y3" s="2135"/>
      <c r="Z3" s="2135"/>
    </row>
    <row r="4" spans="1:28" ht="15" customHeight="1" x14ac:dyDescent="0.2">
      <c r="B4" s="329" t="s">
        <v>2438</v>
      </c>
      <c r="C4" s="199"/>
      <c r="U4" s="2129" t="str">
        <f>$B4</f>
        <v>Pour le portefeuille bancaire – Expositions sur les emprunteurs souverains (106)</v>
      </c>
      <c r="V4" s="2129"/>
      <c r="W4" s="2129"/>
      <c r="X4" s="2129"/>
      <c r="Y4" s="2129"/>
      <c r="Z4" s="2129"/>
      <c r="AB4" s="199"/>
    </row>
    <row r="5" spans="1:28" ht="12.75" customHeight="1" x14ac:dyDescent="0.2">
      <c r="B5" s="21" t="s">
        <v>3040</v>
      </c>
      <c r="C5" s="199"/>
      <c r="U5" s="21" t="str">
        <f>$B5</f>
        <v>Dollars, en milliers, Type d’enregistrement 010</v>
      </c>
      <c r="V5" s="571"/>
      <c r="W5" s="331"/>
      <c r="X5" s="331"/>
      <c r="Y5" s="331"/>
      <c r="Z5" s="331"/>
    </row>
    <row r="6" spans="1:28" ht="20.45" customHeight="1" x14ac:dyDescent="0.2">
      <c r="B6" s="2117" t="s">
        <v>2440</v>
      </c>
      <c r="C6" s="2118"/>
      <c r="D6" s="2119"/>
      <c r="E6" s="139"/>
      <c r="F6" s="2123" t="s">
        <v>2441</v>
      </c>
      <c r="G6" s="2124"/>
      <c r="H6" s="2125"/>
      <c r="I6" s="572"/>
      <c r="J6" s="2130" t="s">
        <v>2902</v>
      </c>
      <c r="K6" s="2131"/>
      <c r="L6" s="2131"/>
      <c r="M6" s="2131"/>
      <c r="N6" s="2132"/>
      <c r="O6" s="139"/>
      <c r="P6" s="139"/>
      <c r="Q6" s="139"/>
      <c r="R6" s="139"/>
      <c r="S6" s="139"/>
      <c r="U6" s="2133" t="s">
        <v>3041</v>
      </c>
      <c r="V6" s="2133"/>
      <c r="W6" s="490"/>
      <c r="X6" s="158"/>
      <c r="Y6" s="158"/>
    </row>
    <row r="7" spans="1:28" ht="22.5" customHeight="1" x14ac:dyDescent="0.2">
      <c r="B7" s="2120"/>
      <c r="C7" s="2121"/>
      <c r="D7" s="2122"/>
      <c r="E7" s="139"/>
      <c r="F7" s="2126"/>
      <c r="G7" s="2127"/>
      <c r="H7" s="2128"/>
      <c r="I7" s="572"/>
      <c r="J7" s="2136" t="s">
        <v>3042</v>
      </c>
      <c r="K7" s="2137"/>
      <c r="L7" s="2136" t="s">
        <v>3043</v>
      </c>
      <c r="M7" s="2137"/>
      <c r="N7" s="2138" t="s">
        <v>3044</v>
      </c>
      <c r="O7" s="495"/>
      <c r="P7" s="495"/>
      <c r="Q7" s="495"/>
      <c r="R7" s="495"/>
      <c r="S7" s="495"/>
      <c r="U7" s="2134"/>
      <c r="V7" s="2134"/>
      <c r="W7" s="576"/>
      <c r="X7" s="2059" t="s">
        <v>3043</v>
      </c>
      <c r="Y7" s="1863"/>
      <c r="Z7" s="577"/>
    </row>
    <row r="8" spans="1:28" ht="93.75" customHeight="1" x14ac:dyDescent="0.2">
      <c r="A8" s="1387" t="s">
        <v>3045</v>
      </c>
      <c r="B8" s="1387" t="s">
        <v>3046</v>
      </c>
      <c r="C8" s="1387" t="s">
        <v>2443</v>
      </c>
      <c r="D8" s="1387" t="s">
        <v>3047</v>
      </c>
      <c r="E8" s="336"/>
      <c r="F8" s="1586"/>
      <c r="G8" s="580" t="s">
        <v>3048</v>
      </c>
      <c r="H8" s="1587" t="s">
        <v>3049</v>
      </c>
      <c r="I8" s="581"/>
      <c r="J8" s="1588" t="s">
        <v>3050</v>
      </c>
      <c r="K8" s="1588" t="s">
        <v>3051</v>
      </c>
      <c r="L8" s="1588" t="s">
        <v>3052</v>
      </c>
      <c r="M8" s="1588" t="s">
        <v>3053</v>
      </c>
      <c r="N8" s="2139"/>
      <c r="O8" s="123"/>
      <c r="P8" s="1861" t="s">
        <v>3054</v>
      </c>
      <c r="Q8" s="1863"/>
      <c r="R8" s="1861" t="s">
        <v>3055</v>
      </c>
      <c r="S8" s="1863"/>
      <c r="U8" s="1589" t="s">
        <v>3045</v>
      </c>
      <c r="V8" s="1590" t="s">
        <v>3046</v>
      </c>
      <c r="W8" s="1387" t="s">
        <v>3056</v>
      </c>
      <c r="X8" s="1387" t="s">
        <v>3057</v>
      </c>
      <c r="Y8" s="1387" t="s">
        <v>3058</v>
      </c>
      <c r="Z8" s="578"/>
    </row>
    <row r="9" spans="1:28" s="490" customFormat="1" x14ac:dyDescent="0.2">
      <c r="A9" s="576"/>
      <c r="B9" s="229" t="s">
        <v>299</v>
      </c>
      <c r="C9" s="229"/>
      <c r="D9" s="229" t="s">
        <v>300</v>
      </c>
      <c r="E9" s="155"/>
      <c r="F9" s="582"/>
      <c r="G9" s="825" t="s">
        <v>301</v>
      </c>
      <c r="H9" s="825" t="s">
        <v>3059</v>
      </c>
      <c r="I9" s="826"/>
      <c r="J9" s="825" t="s">
        <v>466</v>
      </c>
      <c r="K9" s="825" t="s">
        <v>304</v>
      </c>
      <c r="L9" s="583"/>
      <c r="M9" s="583"/>
      <c r="N9" s="583"/>
      <c r="O9" s="155"/>
      <c r="P9" s="155"/>
      <c r="Q9" s="155"/>
      <c r="R9" s="155"/>
      <c r="S9" s="155"/>
      <c r="U9" s="584"/>
      <c r="V9" s="585" t="s">
        <v>3060</v>
      </c>
      <c r="W9" s="586"/>
      <c r="X9" s="1"/>
      <c r="Y9" s="155"/>
      <c r="Z9" s="155"/>
    </row>
    <row r="10" spans="1:28" ht="28.5" customHeight="1" x14ac:dyDescent="0.2">
      <c r="A10" s="82"/>
      <c r="B10" s="88" t="s">
        <v>1874</v>
      </c>
      <c r="C10" s="82"/>
      <c r="D10" s="337"/>
      <c r="E10" s="196"/>
      <c r="F10" s="587"/>
      <c r="G10" s="827"/>
      <c r="H10" s="827"/>
      <c r="I10" s="827"/>
      <c r="J10" s="2140" t="s">
        <v>3061</v>
      </c>
      <c r="K10" s="2140"/>
      <c r="L10" s="587"/>
      <c r="M10" s="587"/>
      <c r="N10" s="587"/>
      <c r="O10" s="196"/>
      <c r="P10" s="196"/>
      <c r="Q10" s="196"/>
      <c r="U10" s="588"/>
      <c r="V10" s="589" t="str">
        <f>$B10</f>
        <v>Engagements utilisés (501)</v>
      </c>
    </row>
    <row r="11" spans="1:28" ht="12.75" customHeight="1" x14ac:dyDescent="0.2">
      <c r="A11" s="8" t="s">
        <v>3062</v>
      </c>
      <c r="B11" s="591"/>
      <c r="C11" s="1586"/>
      <c r="D11" s="987"/>
      <c r="E11" s="8"/>
      <c r="F11" s="1586"/>
      <c r="G11" s="987"/>
      <c r="H11" s="1579"/>
      <c r="I11" s="592"/>
      <c r="J11" s="1591"/>
      <c r="K11" s="986"/>
      <c r="L11" s="1591"/>
      <c r="M11" s="593"/>
      <c r="N11" s="1020"/>
      <c r="O11" s="8"/>
      <c r="P11" s="2114"/>
      <c r="Q11" s="2114"/>
      <c r="R11" s="2114"/>
      <c r="S11" s="2114"/>
      <c r="U11" s="594" t="str">
        <f t="shared" ref="U11:U35" si="0">$A11</f>
        <v>1 (1401)</v>
      </c>
      <c r="V11" s="1592" t="str">
        <f t="shared" ref="V11:V35" si="1">IF($B11="","",$B11)</f>
        <v/>
      </c>
      <c r="W11" s="1018"/>
      <c r="X11" s="595"/>
      <c r="Y11" s="595"/>
      <c r="Z11" s="195"/>
    </row>
    <row r="12" spans="1:28" x14ac:dyDescent="0.2">
      <c r="A12" s="8" t="s">
        <v>3063</v>
      </c>
      <c r="B12" s="591"/>
      <c r="C12" s="1586"/>
      <c r="D12" s="987"/>
      <c r="E12" s="8"/>
      <c r="F12" s="1586"/>
      <c r="G12" s="987"/>
      <c r="H12" s="1579"/>
      <c r="I12" s="592"/>
      <c r="J12" s="1591"/>
      <c r="K12" s="986"/>
      <c r="L12" s="1591"/>
      <c r="M12" s="593"/>
      <c r="N12" s="1020"/>
      <c r="O12" s="8"/>
      <c r="P12" s="2114"/>
      <c r="Q12" s="2114"/>
      <c r="R12" s="2114"/>
      <c r="S12" s="2114"/>
      <c r="U12" s="594" t="str">
        <f t="shared" si="0"/>
        <v>2 (1402)</v>
      </c>
      <c r="V12" s="1592" t="str">
        <f t="shared" si="1"/>
        <v/>
      </c>
      <c r="W12" s="1018"/>
      <c r="X12" s="595"/>
      <c r="Y12" s="595"/>
      <c r="Z12" s="195"/>
    </row>
    <row r="13" spans="1:28" x14ac:dyDescent="0.2">
      <c r="A13" s="8" t="s">
        <v>3064</v>
      </c>
      <c r="B13" s="591"/>
      <c r="C13" s="1586"/>
      <c r="D13" s="987"/>
      <c r="E13" s="8"/>
      <c r="F13" s="1586"/>
      <c r="G13" s="987"/>
      <c r="H13" s="1579"/>
      <c r="I13" s="592"/>
      <c r="J13" s="1591"/>
      <c r="K13" s="986"/>
      <c r="L13" s="1591"/>
      <c r="M13" s="593"/>
      <c r="N13" s="1020"/>
      <c r="O13" s="8"/>
      <c r="P13" s="2114"/>
      <c r="Q13" s="2114"/>
      <c r="R13" s="2114"/>
      <c r="S13" s="2114"/>
      <c r="U13" s="594" t="str">
        <f t="shared" si="0"/>
        <v>3 (1403)</v>
      </c>
      <c r="V13" s="1592" t="str">
        <f t="shared" si="1"/>
        <v/>
      </c>
      <c r="W13" s="1018"/>
      <c r="X13" s="595"/>
      <c r="Y13" s="595"/>
      <c r="Z13" s="195"/>
    </row>
    <row r="14" spans="1:28" ht="12.75" hidden="1" customHeight="1" x14ac:dyDescent="0.2">
      <c r="A14" s="8" t="s">
        <v>3065</v>
      </c>
      <c r="B14" s="591"/>
      <c r="C14" s="1586"/>
      <c r="D14" s="987"/>
      <c r="E14" s="8"/>
      <c r="F14" s="1586"/>
      <c r="G14" s="987"/>
      <c r="H14" s="1579"/>
      <c r="I14" s="592"/>
      <c r="J14" s="1591"/>
      <c r="K14" s="986"/>
      <c r="L14" s="1591"/>
      <c r="M14" s="593"/>
      <c r="N14" s="1020"/>
      <c r="O14" s="8"/>
      <c r="P14" s="2114"/>
      <c r="Q14" s="2114"/>
      <c r="R14" s="2114"/>
      <c r="S14" s="2114"/>
      <c r="U14" s="594" t="str">
        <f t="shared" si="0"/>
        <v>4 (1404)</v>
      </c>
      <c r="V14" s="1592" t="str">
        <f t="shared" si="1"/>
        <v/>
      </c>
      <c r="W14" s="1018"/>
      <c r="X14" s="595"/>
      <c r="Y14" s="595"/>
      <c r="Z14" s="195"/>
    </row>
    <row r="15" spans="1:28" ht="12.75" hidden="1" customHeight="1" x14ac:dyDescent="0.2">
      <c r="A15" s="8" t="s">
        <v>3066</v>
      </c>
      <c r="B15" s="591"/>
      <c r="C15" s="1586"/>
      <c r="D15" s="987"/>
      <c r="E15" s="8"/>
      <c r="F15" s="1586"/>
      <c r="G15" s="987"/>
      <c r="H15" s="1579"/>
      <c r="I15" s="592"/>
      <c r="J15" s="1591"/>
      <c r="K15" s="986"/>
      <c r="L15" s="1591"/>
      <c r="M15" s="593"/>
      <c r="N15" s="1020"/>
      <c r="O15" s="8"/>
      <c r="P15" s="2114"/>
      <c r="Q15" s="2114"/>
      <c r="R15" s="2114"/>
      <c r="S15" s="2114"/>
      <c r="U15" s="594" t="str">
        <f t="shared" si="0"/>
        <v>5 (1405)</v>
      </c>
      <c r="V15" s="1592" t="str">
        <f t="shared" si="1"/>
        <v/>
      </c>
      <c r="W15" s="1018"/>
      <c r="X15" s="595"/>
      <c r="Y15" s="595"/>
      <c r="Z15" s="195"/>
    </row>
    <row r="16" spans="1:28" ht="12.75" hidden="1" customHeight="1" x14ac:dyDescent="0.2">
      <c r="A16" s="8" t="s">
        <v>3067</v>
      </c>
      <c r="B16" s="591"/>
      <c r="C16" s="1586"/>
      <c r="D16" s="987"/>
      <c r="E16" s="8"/>
      <c r="F16" s="1586"/>
      <c r="G16" s="987"/>
      <c r="H16" s="1579"/>
      <c r="I16" s="592"/>
      <c r="J16" s="1591"/>
      <c r="K16" s="986"/>
      <c r="L16" s="1591"/>
      <c r="M16" s="593"/>
      <c r="N16" s="1020"/>
      <c r="O16" s="8"/>
      <c r="P16" s="2114"/>
      <c r="Q16" s="2114"/>
      <c r="R16" s="2114"/>
      <c r="S16" s="2114"/>
      <c r="U16" s="594" t="str">
        <f t="shared" si="0"/>
        <v>6 (1406)</v>
      </c>
      <c r="V16" s="1592" t="str">
        <f t="shared" si="1"/>
        <v/>
      </c>
      <c r="W16" s="1018"/>
      <c r="X16" s="595"/>
      <c r="Y16" s="595"/>
      <c r="Z16" s="195"/>
    </row>
    <row r="17" spans="1:26" ht="12.75" hidden="1" customHeight="1" x14ac:dyDescent="0.2">
      <c r="A17" s="8" t="s">
        <v>3068</v>
      </c>
      <c r="B17" s="591"/>
      <c r="C17" s="1586"/>
      <c r="D17" s="987"/>
      <c r="E17" s="8"/>
      <c r="F17" s="1586"/>
      <c r="G17" s="987"/>
      <c r="H17" s="1579"/>
      <c r="I17" s="592"/>
      <c r="J17" s="1591"/>
      <c r="K17" s="986"/>
      <c r="L17" s="1591"/>
      <c r="M17" s="593"/>
      <c r="N17" s="1020"/>
      <c r="O17" s="8"/>
      <c r="P17" s="2114"/>
      <c r="Q17" s="2114"/>
      <c r="R17" s="2114"/>
      <c r="S17" s="2114"/>
      <c r="U17" s="594" t="str">
        <f t="shared" si="0"/>
        <v>7 (1407)</v>
      </c>
      <c r="V17" s="1592" t="str">
        <f t="shared" si="1"/>
        <v/>
      </c>
      <c r="W17" s="1018"/>
      <c r="X17" s="595"/>
      <c r="Y17" s="595"/>
      <c r="Z17" s="195"/>
    </row>
    <row r="18" spans="1:26" ht="12.75" hidden="1" customHeight="1" x14ac:dyDescent="0.2">
      <c r="A18" s="8" t="s">
        <v>3069</v>
      </c>
      <c r="B18" s="591"/>
      <c r="C18" s="1586"/>
      <c r="D18" s="987"/>
      <c r="E18" s="8"/>
      <c r="F18" s="1586"/>
      <c r="G18" s="987"/>
      <c r="H18" s="1579"/>
      <c r="I18" s="592"/>
      <c r="J18" s="1591"/>
      <c r="K18" s="986"/>
      <c r="L18" s="1591"/>
      <c r="M18" s="593"/>
      <c r="N18" s="1020"/>
      <c r="O18" s="8"/>
      <c r="P18" s="2114"/>
      <c r="Q18" s="2114"/>
      <c r="R18" s="2114"/>
      <c r="S18" s="2114"/>
      <c r="U18" s="594" t="str">
        <f t="shared" si="0"/>
        <v>8 (1408)</v>
      </c>
      <c r="V18" s="1592" t="str">
        <f t="shared" si="1"/>
        <v/>
      </c>
      <c r="W18" s="1018"/>
      <c r="X18" s="595"/>
      <c r="Y18" s="595"/>
      <c r="Z18" s="195"/>
    </row>
    <row r="19" spans="1:26" ht="12.75" hidden="1" customHeight="1" x14ac:dyDescent="0.2">
      <c r="A19" s="8" t="s">
        <v>3070</v>
      </c>
      <c r="B19" s="591"/>
      <c r="C19" s="1586"/>
      <c r="D19" s="987"/>
      <c r="E19" s="8"/>
      <c r="F19" s="1586"/>
      <c r="G19" s="987"/>
      <c r="H19" s="1579"/>
      <c r="I19" s="592"/>
      <c r="J19" s="1591"/>
      <c r="K19" s="986"/>
      <c r="L19" s="1591"/>
      <c r="M19" s="593"/>
      <c r="N19" s="1020"/>
      <c r="O19" s="8"/>
      <c r="P19" s="2114"/>
      <c r="Q19" s="2114"/>
      <c r="R19" s="2114"/>
      <c r="S19" s="2114"/>
      <c r="U19" s="594" t="str">
        <f t="shared" si="0"/>
        <v>9 (1409)</v>
      </c>
      <c r="V19" s="1592" t="str">
        <f t="shared" si="1"/>
        <v/>
      </c>
      <c r="W19" s="1018"/>
      <c r="X19" s="595"/>
      <c r="Y19" s="595"/>
      <c r="Z19" s="195"/>
    </row>
    <row r="20" spans="1:26" ht="12.75" hidden="1" customHeight="1" x14ac:dyDescent="0.2">
      <c r="A20" s="8" t="s">
        <v>3071</v>
      </c>
      <c r="B20" s="591"/>
      <c r="C20" s="1586"/>
      <c r="D20" s="987"/>
      <c r="E20" s="8"/>
      <c r="F20" s="1586"/>
      <c r="G20" s="987"/>
      <c r="H20" s="1579"/>
      <c r="I20" s="592"/>
      <c r="J20" s="1591"/>
      <c r="K20" s="986"/>
      <c r="L20" s="1591"/>
      <c r="M20" s="593"/>
      <c r="N20" s="1020"/>
      <c r="O20" s="8"/>
      <c r="P20" s="2114"/>
      <c r="Q20" s="2114"/>
      <c r="R20" s="2114"/>
      <c r="S20" s="2114"/>
      <c r="U20" s="594" t="str">
        <f t="shared" si="0"/>
        <v>10 (1410)</v>
      </c>
      <c r="V20" s="1592" t="str">
        <f t="shared" si="1"/>
        <v/>
      </c>
      <c r="W20" s="1018"/>
      <c r="X20" s="595"/>
      <c r="Y20" s="595"/>
      <c r="Z20" s="195"/>
    </row>
    <row r="21" spans="1:26" ht="12.75" hidden="1" customHeight="1" x14ac:dyDescent="0.2">
      <c r="A21" s="8" t="s">
        <v>3072</v>
      </c>
      <c r="B21" s="591"/>
      <c r="C21" s="1586"/>
      <c r="D21" s="987"/>
      <c r="E21" s="8"/>
      <c r="F21" s="1586"/>
      <c r="G21" s="987"/>
      <c r="H21" s="1579"/>
      <c r="I21" s="592"/>
      <c r="J21" s="1591"/>
      <c r="K21" s="986"/>
      <c r="L21" s="1591"/>
      <c r="M21" s="593"/>
      <c r="N21" s="1020"/>
      <c r="O21" s="8"/>
      <c r="P21" s="2114"/>
      <c r="Q21" s="2114"/>
      <c r="R21" s="2114"/>
      <c r="S21" s="2114"/>
      <c r="U21" s="594" t="str">
        <f t="shared" si="0"/>
        <v>11 (1411)</v>
      </c>
      <c r="V21" s="1592" t="str">
        <f t="shared" si="1"/>
        <v/>
      </c>
      <c r="W21" s="1018"/>
      <c r="X21" s="595"/>
      <c r="Y21" s="595"/>
      <c r="Z21" s="195"/>
    </row>
    <row r="22" spans="1:26" ht="12.75" hidden="1" customHeight="1" x14ac:dyDescent="0.2">
      <c r="A22" s="8" t="s">
        <v>3073</v>
      </c>
      <c r="B22" s="591"/>
      <c r="C22" s="1586"/>
      <c r="D22" s="987"/>
      <c r="E22" s="8"/>
      <c r="F22" s="1586"/>
      <c r="G22" s="987"/>
      <c r="H22" s="1579"/>
      <c r="I22" s="592"/>
      <c r="J22" s="1591"/>
      <c r="K22" s="986"/>
      <c r="L22" s="1591"/>
      <c r="M22" s="593"/>
      <c r="N22" s="1020"/>
      <c r="O22" s="8"/>
      <c r="P22" s="2114"/>
      <c r="Q22" s="2114"/>
      <c r="R22" s="2114"/>
      <c r="S22" s="2114"/>
      <c r="U22" s="594" t="str">
        <f t="shared" si="0"/>
        <v>12 (1412)</v>
      </c>
      <c r="V22" s="1592" t="str">
        <f t="shared" si="1"/>
        <v/>
      </c>
      <c r="W22" s="1018"/>
      <c r="X22" s="595"/>
      <c r="Y22" s="595"/>
      <c r="Z22" s="195"/>
    </row>
    <row r="23" spans="1:26" ht="12.75" hidden="1" customHeight="1" x14ac:dyDescent="0.2">
      <c r="A23" s="8" t="s">
        <v>3074</v>
      </c>
      <c r="B23" s="591"/>
      <c r="C23" s="1586"/>
      <c r="D23" s="987"/>
      <c r="E23" s="8"/>
      <c r="F23" s="1586"/>
      <c r="G23" s="987"/>
      <c r="H23" s="1579"/>
      <c r="I23" s="592"/>
      <c r="J23" s="1591"/>
      <c r="K23" s="986"/>
      <c r="L23" s="1591"/>
      <c r="M23" s="593"/>
      <c r="N23" s="1020"/>
      <c r="O23" s="8"/>
      <c r="P23" s="2114"/>
      <c r="Q23" s="2114"/>
      <c r="R23" s="2114"/>
      <c r="S23" s="2114"/>
      <c r="U23" s="594" t="str">
        <f t="shared" si="0"/>
        <v>13 (1413)</v>
      </c>
      <c r="V23" s="1592" t="str">
        <f t="shared" si="1"/>
        <v/>
      </c>
      <c r="W23" s="1018"/>
      <c r="X23" s="595"/>
      <c r="Y23" s="595"/>
      <c r="Z23" s="195"/>
    </row>
    <row r="24" spans="1:26" ht="12.75" hidden="1" customHeight="1" x14ac:dyDescent="0.2">
      <c r="A24" s="8" t="s">
        <v>3075</v>
      </c>
      <c r="B24" s="591"/>
      <c r="C24" s="1586"/>
      <c r="D24" s="987"/>
      <c r="E24" s="8"/>
      <c r="F24" s="1586"/>
      <c r="G24" s="987"/>
      <c r="H24" s="1579"/>
      <c r="I24" s="592"/>
      <c r="J24" s="1591"/>
      <c r="K24" s="986"/>
      <c r="L24" s="1591"/>
      <c r="M24" s="593"/>
      <c r="N24" s="1020"/>
      <c r="O24" s="8"/>
      <c r="P24" s="2114"/>
      <c r="Q24" s="2114"/>
      <c r="R24" s="2114"/>
      <c r="S24" s="2114"/>
      <c r="U24" s="594" t="str">
        <f t="shared" si="0"/>
        <v>14 (1414)</v>
      </c>
      <c r="V24" s="1592" t="str">
        <f t="shared" si="1"/>
        <v/>
      </c>
      <c r="W24" s="1018"/>
      <c r="X24" s="595"/>
      <c r="Y24" s="595"/>
      <c r="Z24" s="195"/>
    </row>
    <row r="25" spans="1:26" ht="12.75" hidden="1" customHeight="1" x14ac:dyDescent="0.2">
      <c r="A25" s="8" t="s">
        <v>3076</v>
      </c>
      <c r="B25" s="591"/>
      <c r="C25" s="1586"/>
      <c r="D25" s="987"/>
      <c r="E25" s="8"/>
      <c r="F25" s="1586"/>
      <c r="G25" s="987"/>
      <c r="H25" s="1579"/>
      <c r="I25" s="592"/>
      <c r="J25" s="1591"/>
      <c r="K25" s="986"/>
      <c r="L25" s="1591"/>
      <c r="M25" s="593"/>
      <c r="N25" s="1020"/>
      <c r="O25" s="8"/>
      <c r="P25" s="2114"/>
      <c r="Q25" s="2114"/>
      <c r="R25" s="2114"/>
      <c r="S25" s="2114"/>
      <c r="U25" s="594" t="str">
        <f t="shared" si="0"/>
        <v>15 (1415)</v>
      </c>
      <c r="V25" s="1592" t="str">
        <f t="shared" si="1"/>
        <v/>
      </c>
      <c r="W25" s="1018"/>
      <c r="X25" s="595"/>
      <c r="Y25" s="595"/>
      <c r="Z25" s="195"/>
    </row>
    <row r="26" spans="1:26" ht="12.75" hidden="1" customHeight="1" x14ac:dyDescent="0.2">
      <c r="A26" s="8" t="s">
        <v>3077</v>
      </c>
      <c r="B26" s="591"/>
      <c r="C26" s="1586"/>
      <c r="D26" s="987"/>
      <c r="E26" s="8"/>
      <c r="F26" s="1586"/>
      <c r="G26" s="987"/>
      <c r="H26" s="1579"/>
      <c r="I26" s="592"/>
      <c r="J26" s="1591"/>
      <c r="K26" s="986"/>
      <c r="L26" s="1591"/>
      <c r="M26" s="593"/>
      <c r="N26" s="1020"/>
      <c r="O26" s="8"/>
      <c r="P26" s="2114"/>
      <c r="Q26" s="2114"/>
      <c r="R26" s="2114"/>
      <c r="S26" s="2114"/>
      <c r="U26" s="594" t="str">
        <f t="shared" si="0"/>
        <v>16 (1416)</v>
      </c>
      <c r="V26" s="1592" t="str">
        <f t="shared" si="1"/>
        <v/>
      </c>
      <c r="W26" s="1018"/>
      <c r="X26" s="595"/>
      <c r="Y26" s="595"/>
      <c r="Z26" s="195"/>
    </row>
    <row r="27" spans="1:26" ht="12.75" hidden="1" customHeight="1" x14ac:dyDescent="0.2">
      <c r="A27" s="8" t="s">
        <v>3078</v>
      </c>
      <c r="B27" s="591"/>
      <c r="C27" s="1586"/>
      <c r="D27" s="987"/>
      <c r="E27" s="8"/>
      <c r="F27" s="1586"/>
      <c r="G27" s="987"/>
      <c r="H27" s="1579"/>
      <c r="I27" s="592"/>
      <c r="J27" s="1591"/>
      <c r="K27" s="986"/>
      <c r="L27" s="1591"/>
      <c r="M27" s="593"/>
      <c r="N27" s="1020"/>
      <c r="O27" s="8"/>
      <c r="P27" s="2114"/>
      <c r="Q27" s="2114"/>
      <c r="R27" s="2114"/>
      <c r="S27" s="2114"/>
      <c r="U27" s="594" t="str">
        <f t="shared" si="0"/>
        <v>17 (1417)</v>
      </c>
      <c r="V27" s="1592" t="str">
        <f t="shared" si="1"/>
        <v/>
      </c>
      <c r="W27" s="1018"/>
      <c r="X27" s="595"/>
      <c r="Y27" s="595"/>
      <c r="Z27" s="195"/>
    </row>
    <row r="28" spans="1:26" ht="12.75" hidden="1" customHeight="1" x14ac:dyDescent="0.2">
      <c r="A28" s="8" t="s">
        <v>3079</v>
      </c>
      <c r="B28" s="591"/>
      <c r="C28" s="1586"/>
      <c r="D28" s="987"/>
      <c r="E28" s="8"/>
      <c r="F28" s="1586"/>
      <c r="G28" s="987"/>
      <c r="H28" s="1579"/>
      <c r="I28" s="592"/>
      <c r="J28" s="1591"/>
      <c r="K28" s="986"/>
      <c r="L28" s="1591"/>
      <c r="M28" s="593"/>
      <c r="N28" s="1020"/>
      <c r="O28" s="8"/>
      <c r="P28" s="2114"/>
      <c r="Q28" s="2114"/>
      <c r="R28" s="2114"/>
      <c r="S28" s="2114"/>
      <c r="U28" s="594" t="str">
        <f t="shared" si="0"/>
        <v>18 (1418)</v>
      </c>
      <c r="V28" s="1592" t="str">
        <f t="shared" si="1"/>
        <v/>
      </c>
      <c r="W28" s="1018"/>
      <c r="X28" s="595"/>
      <c r="Y28" s="595"/>
      <c r="Z28" s="195"/>
    </row>
    <row r="29" spans="1:26" ht="12.75" hidden="1" customHeight="1" x14ac:dyDescent="0.2">
      <c r="A29" s="8" t="s">
        <v>3080</v>
      </c>
      <c r="B29" s="591"/>
      <c r="C29" s="1586"/>
      <c r="D29" s="987"/>
      <c r="E29" s="8"/>
      <c r="F29" s="1586"/>
      <c r="G29" s="987"/>
      <c r="H29" s="1579"/>
      <c r="I29" s="592"/>
      <c r="J29" s="1591"/>
      <c r="K29" s="986"/>
      <c r="L29" s="1591"/>
      <c r="M29" s="593"/>
      <c r="N29" s="1020"/>
      <c r="O29" s="8"/>
      <c r="P29" s="2114"/>
      <c r="Q29" s="2114"/>
      <c r="R29" s="2114"/>
      <c r="S29" s="2114"/>
      <c r="U29" s="594" t="str">
        <f t="shared" si="0"/>
        <v>19 (1419)</v>
      </c>
      <c r="V29" s="1592" t="str">
        <f t="shared" si="1"/>
        <v/>
      </c>
      <c r="W29" s="1018"/>
      <c r="X29" s="595"/>
      <c r="Y29" s="595"/>
      <c r="Z29" s="195"/>
    </row>
    <row r="30" spans="1:26" ht="12.75" hidden="1" customHeight="1" x14ac:dyDescent="0.2">
      <c r="A30" s="8" t="s">
        <v>3081</v>
      </c>
      <c r="B30" s="591"/>
      <c r="C30" s="1586"/>
      <c r="D30" s="987"/>
      <c r="E30" s="8"/>
      <c r="F30" s="1586"/>
      <c r="G30" s="987"/>
      <c r="H30" s="1579"/>
      <c r="I30" s="592"/>
      <c r="J30" s="1591"/>
      <c r="K30" s="986"/>
      <c r="L30" s="1591"/>
      <c r="M30" s="593"/>
      <c r="N30" s="1020"/>
      <c r="O30" s="8"/>
      <c r="P30" s="2114"/>
      <c r="Q30" s="2114"/>
      <c r="R30" s="2114"/>
      <c r="S30" s="2114"/>
      <c r="U30" s="594" t="str">
        <f t="shared" si="0"/>
        <v>20 (1420)</v>
      </c>
      <c r="V30" s="1592" t="str">
        <f t="shared" si="1"/>
        <v/>
      </c>
      <c r="W30" s="1018"/>
      <c r="X30" s="595"/>
      <c r="Y30" s="595"/>
      <c r="Z30" s="195"/>
    </row>
    <row r="31" spans="1:26" ht="12.75" hidden="1" customHeight="1" x14ac:dyDescent="0.2">
      <c r="A31" s="8" t="s">
        <v>3082</v>
      </c>
      <c r="B31" s="591"/>
      <c r="C31" s="1586"/>
      <c r="D31" s="987"/>
      <c r="E31" s="8"/>
      <c r="F31" s="1586"/>
      <c r="G31" s="987"/>
      <c r="H31" s="1579"/>
      <c r="I31" s="592"/>
      <c r="J31" s="1591"/>
      <c r="K31" s="986"/>
      <c r="L31" s="1591"/>
      <c r="M31" s="593"/>
      <c r="N31" s="1020"/>
      <c r="O31" s="8"/>
      <c r="P31" s="2114"/>
      <c r="Q31" s="2114"/>
      <c r="R31" s="2114"/>
      <c r="S31" s="2114"/>
      <c r="U31" s="594" t="str">
        <f t="shared" si="0"/>
        <v>21 (1421)</v>
      </c>
      <c r="V31" s="1592" t="str">
        <f t="shared" si="1"/>
        <v/>
      </c>
      <c r="W31" s="1018"/>
      <c r="X31" s="595"/>
      <c r="Y31" s="595"/>
      <c r="Z31" s="195"/>
    </row>
    <row r="32" spans="1:26" ht="12.75" hidden="1" customHeight="1" x14ac:dyDescent="0.2">
      <c r="A32" s="8" t="s">
        <v>3083</v>
      </c>
      <c r="B32" s="591"/>
      <c r="C32" s="1586"/>
      <c r="D32" s="987"/>
      <c r="E32" s="8"/>
      <c r="F32" s="1586"/>
      <c r="G32" s="987"/>
      <c r="H32" s="1579"/>
      <c r="I32" s="592"/>
      <c r="J32" s="1591"/>
      <c r="K32" s="986"/>
      <c r="L32" s="1591"/>
      <c r="M32" s="593"/>
      <c r="N32" s="1020"/>
      <c r="O32" s="8"/>
      <c r="P32" s="2114"/>
      <c r="Q32" s="2114"/>
      <c r="R32" s="2114"/>
      <c r="S32" s="2114"/>
      <c r="U32" s="594" t="str">
        <f t="shared" si="0"/>
        <v>22 (1422)</v>
      </c>
      <c r="V32" s="1592" t="str">
        <f t="shared" si="1"/>
        <v/>
      </c>
      <c r="W32" s="1018"/>
      <c r="X32" s="595"/>
      <c r="Y32" s="595"/>
      <c r="Z32" s="195"/>
    </row>
    <row r="33" spans="1:26" ht="12.75" hidden="1" customHeight="1" x14ac:dyDescent="0.2">
      <c r="A33" s="8" t="s">
        <v>3084</v>
      </c>
      <c r="B33" s="591"/>
      <c r="C33" s="1586"/>
      <c r="D33" s="987"/>
      <c r="E33" s="8"/>
      <c r="F33" s="1586"/>
      <c r="G33" s="987"/>
      <c r="H33" s="1579"/>
      <c r="I33" s="592"/>
      <c r="J33" s="1591"/>
      <c r="K33" s="986"/>
      <c r="L33" s="1591"/>
      <c r="M33" s="593"/>
      <c r="N33" s="1020"/>
      <c r="O33" s="8"/>
      <c r="P33" s="2114"/>
      <c r="Q33" s="2114"/>
      <c r="R33" s="2114"/>
      <c r="S33" s="2114"/>
      <c r="U33" s="594" t="str">
        <f t="shared" si="0"/>
        <v>23 (1423)</v>
      </c>
      <c r="V33" s="1592" t="str">
        <f t="shared" si="1"/>
        <v/>
      </c>
      <c r="W33" s="1018"/>
      <c r="X33" s="595"/>
      <c r="Y33" s="595"/>
      <c r="Z33" s="195"/>
    </row>
    <row r="34" spans="1:26" ht="12.75" hidden="1" customHeight="1" x14ac:dyDescent="0.2">
      <c r="A34" s="8" t="s">
        <v>3085</v>
      </c>
      <c r="B34" s="591"/>
      <c r="C34" s="1586"/>
      <c r="D34" s="987"/>
      <c r="E34" s="8"/>
      <c r="F34" s="1586"/>
      <c r="G34" s="987"/>
      <c r="H34" s="1579"/>
      <c r="I34" s="592"/>
      <c r="J34" s="1591"/>
      <c r="K34" s="986"/>
      <c r="L34" s="1591"/>
      <c r="M34" s="593"/>
      <c r="N34" s="1020"/>
      <c r="O34" s="8"/>
      <c r="P34" s="2114"/>
      <c r="Q34" s="2114"/>
      <c r="R34" s="2114"/>
      <c r="S34" s="2114"/>
      <c r="U34" s="594" t="str">
        <f t="shared" si="0"/>
        <v>24 (1424)</v>
      </c>
      <c r="V34" s="1592" t="str">
        <f t="shared" si="1"/>
        <v/>
      </c>
      <c r="W34" s="1018"/>
      <c r="X34" s="595"/>
      <c r="Y34" s="595"/>
      <c r="Z34" s="195"/>
    </row>
    <row r="35" spans="1:26" x14ac:dyDescent="0.2">
      <c r="A35" s="8" t="s">
        <v>3086</v>
      </c>
      <c r="B35" s="591"/>
      <c r="C35" s="1586"/>
      <c r="D35" s="987"/>
      <c r="E35" s="8"/>
      <c r="F35" s="1586"/>
      <c r="G35" s="987"/>
      <c r="H35" s="1579"/>
      <c r="I35" s="592"/>
      <c r="J35" s="1591"/>
      <c r="K35" s="986"/>
      <c r="L35" s="1591"/>
      <c r="M35" s="593"/>
      <c r="N35" s="1020"/>
      <c r="O35" s="8"/>
      <c r="P35" s="2114"/>
      <c r="Q35" s="2114"/>
      <c r="R35" s="2114"/>
      <c r="S35" s="2114"/>
      <c r="U35" s="594" t="str">
        <f t="shared" si="0"/>
        <v>25 (1425)</v>
      </c>
      <c r="V35" s="1592" t="str">
        <f t="shared" si="1"/>
        <v/>
      </c>
      <c r="W35" s="1018"/>
      <c r="X35" s="595"/>
      <c r="Y35" s="595"/>
      <c r="Z35" s="195"/>
    </row>
    <row r="36" spans="1:26" x14ac:dyDescent="0.2">
      <c r="A36" s="51" t="s">
        <v>3087</v>
      </c>
      <c r="B36" s="1593">
        <v>100</v>
      </c>
      <c r="C36" s="1594"/>
      <c r="D36" s="987"/>
      <c r="E36" s="8"/>
      <c r="F36" s="1586"/>
      <c r="G36" s="987"/>
      <c r="H36" s="1372"/>
      <c r="I36" s="596"/>
      <c r="J36" s="1591"/>
      <c r="K36" s="986"/>
      <c r="L36" s="1591"/>
      <c r="M36" s="593"/>
      <c r="N36" s="1595"/>
      <c r="O36" s="8"/>
      <c r="P36" s="2116"/>
      <c r="Q36" s="2116"/>
      <c r="R36" s="2116"/>
      <c r="S36" s="2116"/>
      <c r="U36" s="588"/>
      <c r="V36" s="1596">
        <f>$B36</f>
        <v>100</v>
      </c>
      <c r="W36" s="1018"/>
      <c r="X36" s="595"/>
      <c r="Y36" s="595"/>
      <c r="Z36" s="195"/>
    </row>
    <row r="37" spans="1:26" x14ac:dyDescent="0.2">
      <c r="A37" s="24" t="s">
        <v>3088</v>
      </c>
      <c r="B37" s="1489" t="s">
        <v>3089</v>
      </c>
      <c r="C37" s="1490"/>
      <c r="D37" s="986"/>
      <c r="F37" s="1586"/>
      <c r="G37" s="1491"/>
      <c r="H37" s="1597"/>
      <c r="I37" s="598"/>
      <c r="J37" s="1591"/>
      <c r="K37" s="986"/>
      <c r="L37" s="1591"/>
      <c r="M37" s="599"/>
      <c r="N37" s="600"/>
      <c r="P37" s="2112"/>
      <c r="Q37" s="2112"/>
      <c r="R37" s="2112"/>
      <c r="S37" s="2112"/>
      <c r="U37" s="588"/>
      <c r="V37" s="1490" t="str">
        <f>$B37</f>
        <v>Global</v>
      </c>
      <c r="W37" s="1018"/>
      <c r="X37" s="601"/>
      <c r="Y37" s="601"/>
      <c r="Z37" s="195"/>
    </row>
    <row r="38" spans="1:26" ht="6" customHeight="1" x14ac:dyDescent="0.2">
      <c r="U38" s="588"/>
      <c r="V38" s="588"/>
      <c r="Z38" s="195"/>
    </row>
    <row r="39" spans="1:26" x14ac:dyDescent="0.2">
      <c r="B39" s="88" t="s">
        <v>1875</v>
      </c>
      <c r="U39" s="588"/>
      <c r="V39" s="589" t="str">
        <f>$B39</f>
        <v>Engagements inutilisés (502)</v>
      </c>
      <c r="Z39" s="195"/>
    </row>
    <row r="40" spans="1:26" x14ac:dyDescent="0.2">
      <c r="A40" s="8" t="s">
        <v>3062</v>
      </c>
      <c r="B40" s="602"/>
      <c r="C40" s="987"/>
      <c r="D40" s="987"/>
      <c r="E40" s="8"/>
      <c r="F40" s="1586"/>
      <c r="G40" s="987"/>
      <c r="H40" s="1579"/>
      <c r="I40" s="592"/>
      <c r="J40" s="1591"/>
      <c r="K40" s="986"/>
      <c r="L40" s="1591"/>
      <c r="M40" s="593"/>
      <c r="N40" s="1020"/>
      <c r="O40" s="8"/>
      <c r="P40" s="2114"/>
      <c r="Q40" s="2114"/>
      <c r="R40" s="2114"/>
      <c r="S40" s="2114"/>
      <c r="U40" s="594" t="str">
        <f t="shared" ref="U40:U64" si="2">$A40</f>
        <v>1 (1401)</v>
      </c>
      <c r="V40" s="1592" t="str">
        <f t="shared" ref="V40:V64" si="3">IF($B40="","",$B40)</f>
        <v/>
      </c>
      <c r="W40" s="1018"/>
      <c r="X40" s="595"/>
      <c r="Y40" s="595"/>
      <c r="Z40" s="195"/>
    </row>
    <row r="41" spans="1:26" x14ac:dyDescent="0.2">
      <c r="A41" s="8" t="s">
        <v>3063</v>
      </c>
      <c r="B41" s="602"/>
      <c r="C41" s="987"/>
      <c r="D41" s="987"/>
      <c r="E41" s="8"/>
      <c r="F41" s="1586"/>
      <c r="G41" s="987"/>
      <c r="H41" s="1579"/>
      <c r="I41" s="592"/>
      <c r="J41" s="1591"/>
      <c r="K41" s="986"/>
      <c r="L41" s="1591"/>
      <c r="M41" s="593"/>
      <c r="N41" s="1020"/>
      <c r="O41" s="8"/>
      <c r="P41" s="2114"/>
      <c r="Q41" s="2114"/>
      <c r="R41" s="2114"/>
      <c r="S41" s="2114"/>
      <c r="U41" s="594" t="str">
        <f t="shared" si="2"/>
        <v>2 (1402)</v>
      </c>
      <c r="V41" s="1592" t="str">
        <f t="shared" si="3"/>
        <v/>
      </c>
      <c r="W41" s="1018"/>
      <c r="X41" s="595"/>
      <c r="Y41" s="595"/>
      <c r="Z41" s="195"/>
    </row>
    <row r="42" spans="1:26" x14ac:dyDescent="0.2">
      <c r="A42" s="8" t="s">
        <v>3064</v>
      </c>
      <c r="B42" s="602"/>
      <c r="C42" s="987"/>
      <c r="D42" s="987"/>
      <c r="E42" s="8"/>
      <c r="F42" s="1586"/>
      <c r="G42" s="987"/>
      <c r="H42" s="1579"/>
      <c r="I42" s="592"/>
      <c r="J42" s="1591"/>
      <c r="K42" s="986"/>
      <c r="L42" s="1591"/>
      <c r="M42" s="593"/>
      <c r="N42" s="1020"/>
      <c r="O42" s="8"/>
      <c r="P42" s="2114"/>
      <c r="Q42" s="2114"/>
      <c r="R42" s="2114"/>
      <c r="S42" s="2114"/>
      <c r="U42" s="594" t="str">
        <f t="shared" si="2"/>
        <v>3 (1403)</v>
      </c>
      <c r="V42" s="1592" t="str">
        <f t="shared" si="3"/>
        <v/>
      </c>
      <c r="W42" s="1018"/>
      <c r="X42" s="595"/>
      <c r="Y42" s="595"/>
      <c r="Z42" s="195"/>
    </row>
    <row r="43" spans="1:26" ht="12.75" hidden="1" customHeight="1" x14ac:dyDescent="0.2">
      <c r="A43" s="8" t="s">
        <v>3065</v>
      </c>
      <c r="B43" s="602"/>
      <c r="C43" s="987"/>
      <c r="D43" s="987"/>
      <c r="E43" s="8"/>
      <c r="F43" s="1586"/>
      <c r="G43" s="987"/>
      <c r="H43" s="1579"/>
      <c r="I43" s="592"/>
      <c r="J43" s="1591"/>
      <c r="K43" s="986"/>
      <c r="L43" s="1591"/>
      <c r="M43" s="593"/>
      <c r="N43" s="1020"/>
      <c r="O43" s="8"/>
      <c r="P43" s="2114"/>
      <c r="Q43" s="2114"/>
      <c r="R43" s="2114"/>
      <c r="S43" s="2114"/>
      <c r="U43" s="594" t="str">
        <f t="shared" si="2"/>
        <v>4 (1404)</v>
      </c>
      <c r="V43" s="1592" t="str">
        <f t="shared" si="3"/>
        <v/>
      </c>
      <c r="W43" s="1018"/>
      <c r="X43" s="595"/>
      <c r="Y43" s="595"/>
      <c r="Z43" s="195"/>
    </row>
    <row r="44" spans="1:26" ht="12.75" hidden="1" customHeight="1" x14ac:dyDescent="0.2">
      <c r="A44" s="8" t="s">
        <v>3066</v>
      </c>
      <c r="B44" s="602"/>
      <c r="C44" s="987"/>
      <c r="D44" s="987"/>
      <c r="E44" s="8"/>
      <c r="F44" s="1586"/>
      <c r="G44" s="987"/>
      <c r="H44" s="1579"/>
      <c r="I44" s="592"/>
      <c r="J44" s="1591"/>
      <c r="K44" s="986"/>
      <c r="L44" s="1591"/>
      <c r="M44" s="593"/>
      <c r="N44" s="1020"/>
      <c r="O44" s="8"/>
      <c r="P44" s="2114"/>
      <c r="Q44" s="2114"/>
      <c r="R44" s="2114"/>
      <c r="S44" s="2114"/>
      <c r="U44" s="594" t="str">
        <f t="shared" si="2"/>
        <v>5 (1405)</v>
      </c>
      <c r="V44" s="1592" t="str">
        <f t="shared" si="3"/>
        <v/>
      </c>
      <c r="W44" s="1018"/>
      <c r="X44" s="595"/>
      <c r="Y44" s="595"/>
      <c r="Z44" s="195"/>
    </row>
    <row r="45" spans="1:26" ht="12.75" hidden="1" customHeight="1" x14ac:dyDescent="0.2">
      <c r="A45" s="8" t="s">
        <v>3067</v>
      </c>
      <c r="B45" s="602"/>
      <c r="C45" s="987"/>
      <c r="D45" s="987"/>
      <c r="E45" s="8"/>
      <c r="F45" s="1586"/>
      <c r="G45" s="987"/>
      <c r="H45" s="1579"/>
      <c r="I45" s="592"/>
      <c r="J45" s="1591"/>
      <c r="K45" s="986"/>
      <c r="L45" s="1591"/>
      <c r="M45" s="593"/>
      <c r="N45" s="1020"/>
      <c r="O45" s="8"/>
      <c r="P45" s="2114"/>
      <c r="Q45" s="2114"/>
      <c r="R45" s="2114"/>
      <c r="S45" s="2114"/>
      <c r="U45" s="594" t="str">
        <f t="shared" si="2"/>
        <v>6 (1406)</v>
      </c>
      <c r="V45" s="1592" t="str">
        <f t="shared" si="3"/>
        <v/>
      </c>
      <c r="W45" s="1018"/>
      <c r="X45" s="595"/>
      <c r="Y45" s="595"/>
      <c r="Z45" s="195"/>
    </row>
    <row r="46" spans="1:26" ht="12.75" hidden="1" customHeight="1" x14ac:dyDescent="0.2">
      <c r="A46" s="8" t="s">
        <v>3068</v>
      </c>
      <c r="B46" s="602"/>
      <c r="C46" s="987"/>
      <c r="D46" s="987"/>
      <c r="E46" s="8"/>
      <c r="F46" s="1586"/>
      <c r="G46" s="987"/>
      <c r="H46" s="1579"/>
      <c r="I46" s="592"/>
      <c r="J46" s="1591"/>
      <c r="K46" s="986"/>
      <c r="L46" s="1591"/>
      <c r="M46" s="593"/>
      <c r="N46" s="1020"/>
      <c r="O46" s="8"/>
      <c r="P46" s="2114"/>
      <c r="Q46" s="2114"/>
      <c r="R46" s="2114"/>
      <c r="S46" s="2114"/>
      <c r="U46" s="594" t="str">
        <f t="shared" si="2"/>
        <v>7 (1407)</v>
      </c>
      <c r="V46" s="1592" t="str">
        <f t="shared" si="3"/>
        <v/>
      </c>
      <c r="W46" s="1018"/>
      <c r="X46" s="595"/>
      <c r="Y46" s="595"/>
      <c r="Z46" s="195"/>
    </row>
    <row r="47" spans="1:26" ht="12.75" hidden="1" customHeight="1" x14ac:dyDescent="0.2">
      <c r="A47" s="8" t="s">
        <v>3069</v>
      </c>
      <c r="B47" s="602"/>
      <c r="C47" s="987"/>
      <c r="D47" s="987"/>
      <c r="E47" s="8"/>
      <c r="F47" s="1586"/>
      <c r="G47" s="987"/>
      <c r="H47" s="1579"/>
      <c r="I47" s="592"/>
      <c r="J47" s="1591"/>
      <c r="K47" s="986"/>
      <c r="L47" s="1591"/>
      <c r="M47" s="593"/>
      <c r="N47" s="1020"/>
      <c r="O47" s="8"/>
      <c r="P47" s="2114"/>
      <c r="Q47" s="2114"/>
      <c r="R47" s="2114"/>
      <c r="S47" s="2114"/>
      <c r="U47" s="594" t="str">
        <f t="shared" si="2"/>
        <v>8 (1408)</v>
      </c>
      <c r="V47" s="1592" t="str">
        <f t="shared" si="3"/>
        <v/>
      </c>
      <c r="W47" s="1018"/>
      <c r="X47" s="595"/>
      <c r="Y47" s="595"/>
      <c r="Z47" s="195"/>
    </row>
    <row r="48" spans="1:26" ht="12.75" hidden="1" customHeight="1" x14ac:dyDescent="0.2">
      <c r="A48" s="8" t="s">
        <v>3070</v>
      </c>
      <c r="B48" s="602"/>
      <c r="C48" s="987"/>
      <c r="D48" s="987"/>
      <c r="E48" s="8"/>
      <c r="F48" s="1586"/>
      <c r="G48" s="987"/>
      <c r="H48" s="1579"/>
      <c r="I48" s="592"/>
      <c r="J48" s="1591"/>
      <c r="K48" s="986"/>
      <c r="L48" s="1591"/>
      <c r="M48" s="593"/>
      <c r="N48" s="1020"/>
      <c r="O48" s="8"/>
      <c r="P48" s="2114"/>
      <c r="Q48" s="2114"/>
      <c r="R48" s="2114"/>
      <c r="S48" s="2114"/>
      <c r="U48" s="594" t="str">
        <f t="shared" si="2"/>
        <v>9 (1409)</v>
      </c>
      <c r="V48" s="1592" t="str">
        <f t="shared" si="3"/>
        <v/>
      </c>
      <c r="W48" s="1018"/>
      <c r="X48" s="595"/>
      <c r="Y48" s="595"/>
      <c r="Z48" s="195"/>
    </row>
    <row r="49" spans="1:26" ht="12.75" hidden="1" customHeight="1" x14ac:dyDescent="0.2">
      <c r="A49" s="8" t="s">
        <v>3071</v>
      </c>
      <c r="B49" s="602"/>
      <c r="C49" s="987"/>
      <c r="D49" s="987"/>
      <c r="E49" s="8"/>
      <c r="F49" s="1586"/>
      <c r="G49" s="987"/>
      <c r="H49" s="1579"/>
      <c r="I49" s="592"/>
      <c r="J49" s="1591"/>
      <c r="K49" s="986"/>
      <c r="L49" s="1591"/>
      <c r="M49" s="593"/>
      <c r="N49" s="1020"/>
      <c r="O49" s="8"/>
      <c r="P49" s="2114"/>
      <c r="Q49" s="2114"/>
      <c r="R49" s="2114"/>
      <c r="S49" s="2114"/>
      <c r="U49" s="594" t="str">
        <f t="shared" si="2"/>
        <v>10 (1410)</v>
      </c>
      <c r="V49" s="1592" t="str">
        <f t="shared" si="3"/>
        <v/>
      </c>
      <c r="W49" s="1018"/>
      <c r="X49" s="595"/>
      <c r="Y49" s="595"/>
      <c r="Z49" s="195"/>
    </row>
    <row r="50" spans="1:26" ht="12.75" hidden="1" customHeight="1" x14ac:dyDescent="0.2">
      <c r="A50" s="8" t="s">
        <v>3072</v>
      </c>
      <c r="B50" s="602"/>
      <c r="C50" s="987"/>
      <c r="D50" s="987"/>
      <c r="E50" s="8"/>
      <c r="F50" s="1586"/>
      <c r="G50" s="987"/>
      <c r="H50" s="1579"/>
      <c r="I50" s="592"/>
      <c r="J50" s="1591"/>
      <c r="K50" s="986"/>
      <c r="L50" s="1591"/>
      <c r="M50" s="593"/>
      <c r="N50" s="1020"/>
      <c r="O50" s="8"/>
      <c r="P50" s="2114"/>
      <c r="Q50" s="2114"/>
      <c r="R50" s="2114"/>
      <c r="S50" s="2114"/>
      <c r="U50" s="594" t="str">
        <f t="shared" si="2"/>
        <v>11 (1411)</v>
      </c>
      <c r="V50" s="1592" t="str">
        <f t="shared" si="3"/>
        <v/>
      </c>
      <c r="W50" s="1018"/>
      <c r="X50" s="595"/>
      <c r="Y50" s="595"/>
      <c r="Z50" s="195"/>
    </row>
    <row r="51" spans="1:26" ht="12.75" hidden="1" customHeight="1" x14ac:dyDescent="0.2">
      <c r="A51" s="8" t="s">
        <v>3073</v>
      </c>
      <c r="B51" s="602"/>
      <c r="C51" s="987"/>
      <c r="D51" s="987"/>
      <c r="E51" s="8"/>
      <c r="F51" s="1586"/>
      <c r="G51" s="987"/>
      <c r="H51" s="1579"/>
      <c r="I51" s="592"/>
      <c r="J51" s="1591"/>
      <c r="K51" s="986"/>
      <c r="L51" s="1591"/>
      <c r="M51" s="593"/>
      <c r="N51" s="1020"/>
      <c r="O51" s="8"/>
      <c r="P51" s="2114"/>
      <c r="Q51" s="2114"/>
      <c r="R51" s="2114"/>
      <c r="S51" s="2114"/>
      <c r="U51" s="594" t="str">
        <f t="shared" si="2"/>
        <v>12 (1412)</v>
      </c>
      <c r="V51" s="1592" t="str">
        <f t="shared" si="3"/>
        <v/>
      </c>
      <c r="W51" s="1018"/>
      <c r="X51" s="595"/>
      <c r="Y51" s="595"/>
      <c r="Z51" s="195"/>
    </row>
    <row r="52" spans="1:26" ht="12.75" hidden="1" customHeight="1" x14ac:dyDescent="0.2">
      <c r="A52" s="8" t="s">
        <v>3074</v>
      </c>
      <c r="B52" s="602"/>
      <c r="C52" s="987"/>
      <c r="D52" s="987"/>
      <c r="E52" s="8"/>
      <c r="F52" s="1586"/>
      <c r="G52" s="987"/>
      <c r="H52" s="1579"/>
      <c r="I52" s="592"/>
      <c r="J52" s="1591"/>
      <c r="K52" s="986"/>
      <c r="L52" s="1591"/>
      <c r="M52" s="593"/>
      <c r="N52" s="1020"/>
      <c r="O52" s="8"/>
      <c r="P52" s="2114"/>
      <c r="Q52" s="2114"/>
      <c r="R52" s="2114"/>
      <c r="S52" s="2114"/>
      <c r="U52" s="594" t="str">
        <f t="shared" si="2"/>
        <v>13 (1413)</v>
      </c>
      <c r="V52" s="1592" t="str">
        <f t="shared" si="3"/>
        <v/>
      </c>
      <c r="W52" s="1018"/>
      <c r="X52" s="595"/>
      <c r="Y52" s="595"/>
      <c r="Z52" s="195"/>
    </row>
    <row r="53" spans="1:26" ht="12.75" hidden="1" customHeight="1" x14ac:dyDescent="0.2">
      <c r="A53" s="8" t="s">
        <v>3075</v>
      </c>
      <c r="B53" s="602"/>
      <c r="C53" s="987"/>
      <c r="D53" s="987"/>
      <c r="E53" s="8"/>
      <c r="F53" s="1586"/>
      <c r="G53" s="987"/>
      <c r="H53" s="1579"/>
      <c r="I53" s="592"/>
      <c r="J53" s="1591"/>
      <c r="K53" s="986"/>
      <c r="L53" s="1591"/>
      <c r="M53" s="593"/>
      <c r="N53" s="1020"/>
      <c r="O53" s="8"/>
      <c r="P53" s="2114"/>
      <c r="Q53" s="2114"/>
      <c r="R53" s="2114"/>
      <c r="S53" s="2114"/>
      <c r="U53" s="594" t="str">
        <f t="shared" si="2"/>
        <v>14 (1414)</v>
      </c>
      <c r="V53" s="1592" t="str">
        <f t="shared" si="3"/>
        <v/>
      </c>
      <c r="W53" s="1018"/>
      <c r="X53" s="595"/>
      <c r="Y53" s="595"/>
      <c r="Z53" s="195"/>
    </row>
    <row r="54" spans="1:26" ht="12.75" hidden="1" customHeight="1" x14ac:dyDescent="0.2">
      <c r="A54" s="8" t="s">
        <v>3076</v>
      </c>
      <c r="B54" s="602"/>
      <c r="C54" s="987"/>
      <c r="D54" s="987"/>
      <c r="E54" s="8"/>
      <c r="F54" s="1586"/>
      <c r="G54" s="987"/>
      <c r="H54" s="1579"/>
      <c r="I54" s="592"/>
      <c r="J54" s="1591"/>
      <c r="K54" s="986"/>
      <c r="L54" s="1591"/>
      <c r="M54" s="593"/>
      <c r="N54" s="1020"/>
      <c r="O54" s="8"/>
      <c r="P54" s="2114"/>
      <c r="Q54" s="2114"/>
      <c r="R54" s="2114"/>
      <c r="S54" s="2114"/>
      <c r="U54" s="594" t="str">
        <f t="shared" si="2"/>
        <v>15 (1415)</v>
      </c>
      <c r="V54" s="1592" t="str">
        <f t="shared" si="3"/>
        <v/>
      </c>
      <c r="W54" s="1018"/>
      <c r="X54" s="595"/>
      <c r="Y54" s="595"/>
      <c r="Z54" s="195"/>
    </row>
    <row r="55" spans="1:26" ht="12.75" hidden="1" customHeight="1" x14ac:dyDescent="0.2">
      <c r="A55" s="8" t="s">
        <v>3077</v>
      </c>
      <c r="B55" s="602"/>
      <c r="C55" s="987"/>
      <c r="D55" s="987"/>
      <c r="E55" s="8"/>
      <c r="F55" s="1586"/>
      <c r="G55" s="987"/>
      <c r="H55" s="1579"/>
      <c r="I55" s="592"/>
      <c r="J55" s="1591"/>
      <c r="K55" s="986"/>
      <c r="L55" s="1591"/>
      <c r="M55" s="593"/>
      <c r="N55" s="1020"/>
      <c r="O55" s="8"/>
      <c r="P55" s="2114"/>
      <c r="Q55" s="2114"/>
      <c r="R55" s="2114"/>
      <c r="S55" s="2114"/>
      <c r="U55" s="594" t="str">
        <f t="shared" si="2"/>
        <v>16 (1416)</v>
      </c>
      <c r="V55" s="1592" t="str">
        <f t="shared" si="3"/>
        <v/>
      </c>
      <c r="W55" s="1018"/>
      <c r="X55" s="595"/>
      <c r="Y55" s="595"/>
      <c r="Z55" s="195"/>
    </row>
    <row r="56" spans="1:26" ht="12.75" hidden="1" customHeight="1" x14ac:dyDescent="0.2">
      <c r="A56" s="8" t="s">
        <v>3078</v>
      </c>
      <c r="B56" s="602"/>
      <c r="C56" s="987"/>
      <c r="D56" s="987"/>
      <c r="E56" s="8"/>
      <c r="F56" s="1586"/>
      <c r="G56" s="987"/>
      <c r="H56" s="1579"/>
      <c r="I56" s="592"/>
      <c r="J56" s="1591"/>
      <c r="K56" s="986"/>
      <c r="L56" s="1591"/>
      <c r="M56" s="593"/>
      <c r="N56" s="1020"/>
      <c r="O56" s="8"/>
      <c r="P56" s="2114"/>
      <c r="Q56" s="2114"/>
      <c r="R56" s="2114"/>
      <c r="S56" s="2114"/>
      <c r="U56" s="594" t="str">
        <f t="shared" si="2"/>
        <v>17 (1417)</v>
      </c>
      <c r="V56" s="1592" t="str">
        <f t="shared" si="3"/>
        <v/>
      </c>
      <c r="W56" s="1018"/>
      <c r="X56" s="595"/>
      <c r="Y56" s="595"/>
      <c r="Z56" s="195"/>
    </row>
    <row r="57" spans="1:26" ht="12.75" hidden="1" customHeight="1" x14ac:dyDescent="0.2">
      <c r="A57" s="8" t="s">
        <v>3079</v>
      </c>
      <c r="B57" s="602"/>
      <c r="C57" s="987"/>
      <c r="D57" s="987"/>
      <c r="E57" s="8"/>
      <c r="F57" s="1586"/>
      <c r="G57" s="987"/>
      <c r="H57" s="1579"/>
      <c r="I57" s="592"/>
      <c r="J57" s="1591"/>
      <c r="K57" s="986"/>
      <c r="L57" s="1591"/>
      <c r="M57" s="593"/>
      <c r="N57" s="1020"/>
      <c r="O57" s="8"/>
      <c r="P57" s="2114"/>
      <c r="Q57" s="2114"/>
      <c r="R57" s="2114"/>
      <c r="S57" s="2114"/>
      <c r="U57" s="594" t="str">
        <f t="shared" si="2"/>
        <v>18 (1418)</v>
      </c>
      <c r="V57" s="1592" t="str">
        <f t="shared" si="3"/>
        <v/>
      </c>
      <c r="W57" s="1018"/>
      <c r="X57" s="595"/>
      <c r="Y57" s="595"/>
      <c r="Z57" s="195"/>
    </row>
    <row r="58" spans="1:26" ht="12.75" hidden="1" customHeight="1" x14ac:dyDescent="0.2">
      <c r="A58" s="8" t="s">
        <v>3080</v>
      </c>
      <c r="B58" s="602"/>
      <c r="C58" s="987"/>
      <c r="D58" s="987"/>
      <c r="E58" s="8"/>
      <c r="F58" s="1586"/>
      <c r="G58" s="987"/>
      <c r="H58" s="1579"/>
      <c r="I58" s="592"/>
      <c r="J58" s="1591"/>
      <c r="K58" s="986"/>
      <c r="L58" s="1591"/>
      <c r="M58" s="593"/>
      <c r="N58" s="1020"/>
      <c r="O58" s="8"/>
      <c r="P58" s="2114"/>
      <c r="Q58" s="2114"/>
      <c r="R58" s="2114"/>
      <c r="S58" s="2114"/>
      <c r="U58" s="594" t="str">
        <f t="shared" si="2"/>
        <v>19 (1419)</v>
      </c>
      <c r="V58" s="1592" t="str">
        <f t="shared" si="3"/>
        <v/>
      </c>
      <c r="W58" s="1018"/>
      <c r="X58" s="595"/>
      <c r="Y58" s="595"/>
      <c r="Z58" s="195"/>
    </row>
    <row r="59" spans="1:26" ht="12.75" hidden="1" customHeight="1" x14ac:dyDescent="0.2">
      <c r="A59" s="8" t="s">
        <v>3081</v>
      </c>
      <c r="B59" s="602"/>
      <c r="C59" s="987"/>
      <c r="D59" s="987"/>
      <c r="E59" s="8"/>
      <c r="F59" s="1586"/>
      <c r="G59" s="987"/>
      <c r="H59" s="1579"/>
      <c r="I59" s="592"/>
      <c r="J59" s="1591"/>
      <c r="K59" s="986"/>
      <c r="L59" s="1591"/>
      <c r="M59" s="593"/>
      <c r="N59" s="1020"/>
      <c r="O59" s="8"/>
      <c r="P59" s="2114"/>
      <c r="Q59" s="2114"/>
      <c r="R59" s="2114"/>
      <c r="S59" s="2114"/>
      <c r="U59" s="594" t="str">
        <f t="shared" si="2"/>
        <v>20 (1420)</v>
      </c>
      <c r="V59" s="1592" t="str">
        <f t="shared" si="3"/>
        <v/>
      </c>
      <c r="W59" s="1018"/>
      <c r="X59" s="595"/>
      <c r="Y59" s="595"/>
      <c r="Z59" s="195"/>
    </row>
    <row r="60" spans="1:26" ht="12.75" hidden="1" customHeight="1" x14ac:dyDescent="0.2">
      <c r="A60" s="8" t="s">
        <v>3082</v>
      </c>
      <c r="B60" s="602"/>
      <c r="C60" s="987"/>
      <c r="D60" s="987"/>
      <c r="E60" s="8"/>
      <c r="F60" s="1586"/>
      <c r="G60" s="987"/>
      <c r="H60" s="1579"/>
      <c r="I60" s="592"/>
      <c r="J60" s="1591"/>
      <c r="K60" s="986"/>
      <c r="L60" s="1591"/>
      <c r="M60" s="593"/>
      <c r="N60" s="1020"/>
      <c r="O60" s="8"/>
      <c r="P60" s="2114"/>
      <c r="Q60" s="2114"/>
      <c r="R60" s="2114"/>
      <c r="S60" s="2114"/>
      <c r="U60" s="594" t="str">
        <f t="shared" si="2"/>
        <v>21 (1421)</v>
      </c>
      <c r="V60" s="1592" t="str">
        <f t="shared" si="3"/>
        <v/>
      </c>
      <c r="W60" s="1018"/>
      <c r="X60" s="595"/>
      <c r="Y60" s="595"/>
      <c r="Z60" s="195"/>
    </row>
    <row r="61" spans="1:26" ht="12.75" hidden="1" customHeight="1" x14ac:dyDescent="0.2">
      <c r="A61" s="8" t="s">
        <v>3083</v>
      </c>
      <c r="B61" s="602"/>
      <c r="C61" s="987"/>
      <c r="D61" s="987"/>
      <c r="E61" s="8"/>
      <c r="F61" s="1586"/>
      <c r="G61" s="987"/>
      <c r="H61" s="1579"/>
      <c r="I61" s="592"/>
      <c r="J61" s="1591"/>
      <c r="K61" s="986"/>
      <c r="L61" s="1591"/>
      <c r="M61" s="593"/>
      <c r="N61" s="1020"/>
      <c r="O61" s="8"/>
      <c r="P61" s="2114"/>
      <c r="Q61" s="2114"/>
      <c r="R61" s="2114"/>
      <c r="S61" s="2114"/>
      <c r="U61" s="594" t="str">
        <f t="shared" si="2"/>
        <v>22 (1422)</v>
      </c>
      <c r="V61" s="1592" t="str">
        <f t="shared" si="3"/>
        <v/>
      </c>
      <c r="W61" s="1018"/>
      <c r="X61" s="595"/>
      <c r="Y61" s="595"/>
      <c r="Z61" s="195"/>
    </row>
    <row r="62" spans="1:26" ht="12.75" hidden="1" customHeight="1" x14ac:dyDescent="0.2">
      <c r="A62" s="8" t="s">
        <v>3084</v>
      </c>
      <c r="B62" s="602"/>
      <c r="C62" s="987"/>
      <c r="D62" s="987"/>
      <c r="E62" s="8"/>
      <c r="F62" s="1586"/>
      <c r="G62" s="987"/>
      <c r="H62" s="1579"/>
      <c r="I62" s="592"/>
      <c r="J62" s="1591"/>
      <c r="K62" s="986"/>
      <c r="L62" s="1591"/>
      <c r="M62" s="593"/>
      <c r="N62" s="1020"/>
      <c r="O62" s="8"/>
      <c r="P62" s="2114"/>
      <c r="Q62" s="2114"/>
      <c r="R62" s="2114"/>
      <c r="S62" s="2114"/>
      <c r="U62" s="594" t="str">
        <f t="shared" si="2"/>
        <v>23 (1423)</v>
      </c>
      <c r="V62" s="1592" t="str">
        <f t="shared" si="3"/>
        <v/>
      </c>
      <c r="W62" s="1018"/>
      <c r="X62" s="595"/>
      <c r="Y62" s="595"/>
      <c r="Z62" s="195"/>
    </row>
    <row r="63" spans="1:26" ht="12.75" hidden="1" customHeight="1" x14ac:dyDescent="0.2">
      <c r="A63" s="8" t="s">
        <v>3085</v>
      </c>
      <c r="B63" s="602"/>
      <c r="C63" s="987"/>
      <c r="D63" s="987"/>
      <c r="E63" s="8"/>
      <c r="F63" s="1586"/>
      <c r="G63" s="987"/>
      <c r="H63" s="1579"/>
      <c r="I63" s="592"/>
      <c r="J63" s="1591"/>
      <c r="K63" s="986"/>
      <c r="L63" s="1591"/>
      <c r="M63" s="593"/>
      <c r="N63" s="1020"/>
      <c r="O63" s="8"/>
      <c r="P63" s="2114"/>
      <c r="Q63" s="2114"/>
      <c r="R63" s="2114"/>
      <c r="S63" s="2114"/>
      <c r="U63" s="594" t="str">
        <f t="shared" si="2"/>
        <v>24 (1424)</v>
      </c>
      <c r="V63" s="1592" t="str">
        <f t="shared" si="3"/>
        <v/>
      </c>
      <c r="W63" s="1018"/>
      <c r="X63" s="595"/>
      <c r="Y63" s="595"/>
      <c r="Z63" s="195"/>
    </row>
    <row r="64" spans="1:26" x14ac:dyDescent="0.2">
      <c r="A64" s="8" t="s">
        <v>3086</v>
      </c>
      <c r="B64" s="602"/>
      <c r="C64" s="987"/>
      <c r="D64" s="987"/>
      <c r="E64" s="8"/>
      <c r="F64" s="1586"/>
      <c r="G64" s="987"/>
      <c r="H64" s="1579"/>
      <c r="I64" s="592"/>
      <c r="J64" s="1591"/>
      <c r="K64" s="986"/>
      <c r="L64" s="1591"/>
      <c r="M64" s="593"/>
      <c r="N64" s="1020"/>
      <c r="O64" s="8"/>
      <c r="P64" s="2114"/>
      <c r="Q64" s="2114"/>
      <c r="R64" s="2114"/>
      <c r="S64" s="2114"/>
      <c r="U64" s="594" t="str">
        <f t="shared" si="2"/>
        <v>25 (1425)</v>
      </c>
      <c r="V64" s="1592" t="str">
        <f t="shared" si="3"/>
        <v/>
      </c>
      <c r="W64" s="1018"/>
      <c r="X64" s="595"/>
      <c r="Y64" s="595"/>
      <c r="Z64" s="195"/>
    </row>
    <row r="65" spans="1:26" x14ac:dyDescent="0.2">
      <c r="A65" s="51" t="s">
        <v>3087</v>
      </c>
      <c r="B65" s="1598">
        <v>100</v>
      </c>
      <c r="C65" s="987"/>
      <c r="D65" s="987"/>
      <c r="E65" s="8"/>
      <c r="F65" s="1586"/>
      <c r="G65" s="987"/>
      <c r="H65" s="1372"/>
      <c r="I65" s="596"/>
      <c r="J65" s="1591"/>
      <c r="K65" s="986"/>
      <c r="L65" s="1591"/>
      <c r="M65" s="593"/>
      <c r="N65" s="1595"/>
      <c r="O65" s="8"/>
      <c r="P65" s="2116"/>
      <c r="Q65" s="2116"/>
      <c r="R65" s="2116"/>
      <c r="S65" s="2116"/>
      <c r="U65" s="588"/>
      <c r="V65" s="1596">
        <f>$B65</f>
        <v>100</v>
      </c>
      <c r="W65" s="1018"/>
      <c r="X65" s="595"/>
      <c r="Y65" s="595"/>
      <c r="Z65" s="195"/>
    </row>
    <row r="66" spans="1:26" ht="12.75" customHeight="1" x14ac:dyDescent="0.2">
      <c r="A66" s="24" t="s">
        <v>3088</v>
      </c>
      <c r="B66" s="1494" t="s">
        <v>3089</v>
      </c>
      <c r="C66" s="986"/>
      <c r="D66" s="986"/>
      <c r="F66" s="1586"/>
      <c r="G66" s="1491"/>
      <c r="H66" s="1597"/>
      <c r="I66" s="598"/>
      <c r="J66" s="1591"/>
      <c r="K66" s="986"/>
      <c r="L66" s="1591"/>
      <c r="M66" s="599"/>
      <c r="N66" s="600"/>
      <c r="P66" s="2112"/>
      <c r="Q66" s="2112"/>
      <c r="R66" s="2112"/>
      <c r="S66" s="2112"/>
      <c r="U66" s="588"/>
      <c r="V66" s="1490" t="str">
        <f>$B66</f>
        <v>Global</v>
      </c>
      <c r="W66" s="1018"/>
      <c r="X66" s="601"/>
      <c r="Y66" s="601"/>
      <c r="Z66" s="195"/>
    </row>
    <row r="67" spans="1:26" ht="6" customHeight="1" x14ac:dyDescent="0.2">
      <c r="B67" s="82"/>
      <c r="U67" s="588"/>
      <c r="V67" s="588"/>
      <c r="Z67" s="195"/>
    </row>
    <row r="68" spans="1:26" x14ac:dyDescent="0.2">
      <c r="B68" s="88" t="s">
        <v>1876</v>
      </c>
      <c r="U68" s="588"/>
      <c r="V68" s="589" t="str">
        <f>$B68</f>
        <v>Transactions assimilables à des pensions (503)</v>
      </c>
      <c r="Z68" s="195"/>
    </row>
    <row r="69" spans="1:26" x14ac:dyDescent="0.2">
      <c r="A69" s="8" t="s">
        <v>3062</v>
      </c>
      <c r="B69" s="591"/>
      <c r="C69" s="1586"/>
      <c r="D69" s="987"/>
      <c r="E69" s="8"/>
      <c r="F69" s="1586"/>
      <c r="G69" s="987"/>
      <c r="H69" s="987"/>
      <c r="I69" s="603"/>
      <c r="J69" s="987"/>
      <c r="K69" s="987"/>
      <c r="L69" s="593"/>
      <c r="M69" s="593"/>
      <c r="N69" s="1020"/>
      <c r="O69" s="8"/>
      <c r="P69" s="2114"/>
      <c r="Q69" s="2114"/>
      <c r="R69" s="2114"/>
      <c r="S69" s="2114"/>
      <c r="U69" s="594" t="str">
        <f t="shared" ref="U69:U93" si="4">$A69</f>
        <v>1 (1401)</v>
      </c>
      <c r="V69" s="1592" t="str">
        <f t="shared" ref="V69:V93" si="5">IF($B69="","",$B69)</f>
        <v/>
      </c>
      <c r="W69" s="1018"/>
      <c r="X69" s="595"/>
      <c r="Y69" s="595"/>
      <c r="Z69" s="195"/>
    </row>
    <row r="70" spans="1:26" x14ac:dyDescent="0.2">
      <c r="A70" s="8" t="s">
        <v>3063</v>
      </c>
      <c r="B70" s="591"/>
      <c r="C70" s="1586"/>
      <c r="D70" s="987"/>
      <c r="E70" s="8"/>
      <c r="F70" s="1586"/>
      <c r="G70" s="987"/>
      <c r="H70" s="987"/>
      <c r="I70" s="603"/>
      <c r="J70" s="987"/>
      <c r="K70" s="987"/>
      <c r="L70" s="593"/>
      <c r="M70" s="593"/>
      <c r="N70" s="1020"/>
      <c r="O70" s="8"/>
      <c r="P70" s="2114"/>
      <c r="Q70" s="2114"/>
      <c r="R70" s="2114"/>
      <c r="S70" s="2114"/>
      <c r="U70" s="594" t="str">
        <f t="shared" si="4"/>
        <v>2 (1402)</v>
      </c>
      <c r="V70" s="1592" t="str">
        <f t="shared" si="5"/>
        <v/>
      </c>
      <c r="W70" s="1018"/>
      <c r="X70" s="595"/>
      <c r="Y70" s="595"/>
      <c r="Z70" s="195"/>
    </row>
    <row r="71" spans="1:26" x14ac:dyDescent="0.2">
      <c r="A71" s="8" t="s">
        <v>3064</v>
      </c>
      <c r="B71" s="591"/>
      <c r="C71" s="1586"/>
      <c r="D71" s="987"/>
      <c r="E71" s="8"/>
      <c r="F71" s="1586"/>
      <c r="G71" s="987"/>
      <c r="H71" s="987"/>
      <c r="I71" s="603"/>
      <c r="J71" s="987"/>
      <c r="K71" s="987"/>
      <c r="L71" s="593"/>
      <c r="M71" s="593"/>
      <c r="N71" s="1020"/>
      <c r="O71" s="8"/>
      <c r="P71" s="2114"/>
      <c r="Q71" s="2114"/>
      <c r="R71" s="2114"/>
      <c r="S71" s="2114"/>
      <c r="U71" s="594" t="str">
        <f t="shared" si="4"/>
        <v>3 (1403)</v>
      </c>
      <c r="V71" s="1592" t="str">
        <f t="shared" si="5"/>
        <v/>
      </c>
      <c r="W71" s="1018"/>
      <c r="X71" s="595"/>
      <c r="Y71" s="595"/>
      <c r="Z71" s="195"/>
    </row>
    <row r="72" spans="1:26" ht="12.75" hidden="1" customHeight="1" x14ac:dyDescent="0.2">
      <c r="A72" s="8" t="s">
        <v>3065</v>
      </c>
      <c r="B72" s="591"/>
      <c r="C72" s="1586"/>
      <c r="D72" s="987"/>
      <c r="E72" s="8"/>
      <c r="F72" s="1586"/>
      <c r="G72" s="987"/>
      <c r="H72" s="987"/>
      <c r="I72" s="603"/>
      <c r="J72" s="987"/>
      <c r="K72" s="987"/>
      <c r="L72" s="593"/>
      <c r="M72" s="593"/>
      <c r="N72" s="1020"/>
      <c r="O72" s="8"/>
      <c r="P72" s="2114"/>
      <c r="Q72" s="2114"/>
      <c r="R72" s="2114"/>
      <c r="S72" s="2114"/>
      <c r="U72" s="594" t="str">
        <f t="shared" si="4"/>
        <v>4 (1404)</v>
      </c>
      <c r="V72" s="1592" t="str">
        <f t="shared" si="5"/>
        <v/>
      </c>
      <c r="W72" s="1018"/>
      <c r="X72" s="595"/>
      <c r="Y72" s="595"/>
      <c r="Z72" s="195"/>
    </row>
    <row r="73" spans="1:26" ht="12.75" hidden="1" customHeight="1" x14ac:dyDescent="0.2">
      <c r="A73" s="8" t="s">
        <v>3066</v>
      </c>
      <c r="B73" s="591"/>
      <c r="C73" s="1586"/>
      <c r="D73" s="987"/>
      <c r="E73" s="8"/>
      <c r="F73" s="1586"/>
      <c r="G73" s="987"/>
      <c r="H73" s="987"/>
      <c r="I73" s="603"/>
      <c r="J73" s="987"/>
      <c r="K73" s="987"/>
      <c r="L73" s="593"/>
      <c r="M73" s="593"/>
      <c r="N73" s="1020"/>
      <c r="O73" s="8"/>
      <c r="P73" s="2114"/>
      <c r="Q73" s="2114"/>
      <c r="R73" s="2114"/>
      <c r="S73" s="2114"/>
      <c r="U73" s="594" t="str">
        <f t="shared" si="4"/>
        <v>5 (1405)</v>
      </c>
      <c r="V73" s="1592" t="str">
        <f t="shared" si="5"/>
        <v/>
      </c>
      <c r="W73" s="1018"/>
      <c r="X73" s="595"/>
      <c r="Y73" s="595"/>
      <c r="Z73" s="195"/>
    </row>
    <row r="74" spans="1:26" ht="12.75" hidden="1" customHeight="1" x14ac:dyDescent="0.2">
      <c r="A74" s="8" t="s">
        <v>3067</v>
      </c>
      <c r="B74" s="591"/>
      <c r="C74" s="1586"/>
      <c r="D74" s="987"/>
      <c r="E74" s="8"/>
      <c r="F74" s="1586"/>
      <c r="G74" s="987"/>
      <c r="H74" s="987"/>
      <c r="I74" s="603"/>
      <c r="J74" s="987"/>
      <c r="K74" s="987"/>
      <c r="L74" s="593"/>
      <c r="M74" s="593"/>
      <c r="N74" s="1020"/>
      <c r="O74" s="8"/>
      <c r="P74" s="2114"/>
      <c r="Q74" s="2114"/>
      <c r="R74" s="2114"/>
      <c r="S74" s="2114"/>
      <c r="U74" s="594" t="str">
        <f t="shared" si="4"/>
        <v>6 (1406)</v>
      </c>
      <c r="V74" s="1592" t="str">
        <f t="shared" si="5"/>
        <v/>
      </c>
      <c r="W74" s="1018"/>
      <c r="X74" s="595"/>
      <c r="Y74" s="595"/>
      <c r="Z74" s="195"/>
    </row>
    <row r="75" spans="1:26" ht="12.75" hidden="1" customHeight="1" x14ac:dyDescent="0.2">
      <c r="A75" s="8" t="s">
        <v>3068</v>
      </c>
      <c r="B75" s="591"/>
      <c r="C75" s="1586"/>
      <c r="D75" s="987"/>
      <c r="E75" s="8"/>
      <c r="F75" s="1586"/>
      <c r="G75" s="987"/>
      <c r="H75" s="987"/>
      <c r="I75" s="603"/>
      <c r="J75" s="987"/>
      <c r="K75" s="987"/>
      <c r="L75" s="593"/>
      <c r="M75" s="593"/>
      <c r="N75" s="1020"/>
      <c r="O75" s="8"/>
      <c r="P75" s="2114"/>
      <c r="Q75" s="2114"/>
      <c r="R75" s="2114"/>
      <c r="S75" s="2114"/>
      <c r="U75" s="594" t="str">
        <f t="shared" si="4"/>
        <v>7 (1407)</v>
      </c>
      <c r="V75" s="1592" t="str">
        <f t="shared" si="5"/>
        <v/>
      </c>
      <c r="W75" s="1018"/>
      <c r="X75" s="595"/>
      <c r="Y75" s="595"/>
      <c r="Z75" s="195"/>
    </row>
    <row r="76" spans="1:26" ht="12.75" hidden="1" customHeight="1" x14ac:dyDescent="0.2">
      <c r="A76" s="8" t="s">
        <v>3069</v>
      </c>
      <c r="B76" s="591"/>
      <c r="C76" s="1586"/>
      <c r="D76" s="987"/>
      <c r="E76" s="8"/>
      <c r="F76" s="1586"/>
      <c r="G76" s="987"/>
      <c r="H76" s="987"/>
      <c r="I76" s="603"/>
      <c r="J76" s="987"/>
      <c r="K76" s="987"/>
      <c r="L76" s="593"/>
      <c r="M76" s="593"/>
      <c r="N76" s="1020"/>
      <c r="O76" s="8"/>
      <c r="P76" s="2114"/>
      <c r="Q76" s="2114"/>
      <c r="R76" s="2114"/>
      <c r="S76" s="2114"/>
      <c r="U76" s="594" t="str">
        <f t="shared" si="4"/>
        <v>8 (1408)</v>
      </c>
      <c r="V76" s="1592" t="str">
        <f t="shared" si="5"/>
        <v/>
      </c>
      <c r="W76" s="1018"/>
      <c r="X76" s="595"/>
      <c r="Y76" s="595"/>
      <c r="Z76" s="195"/>
    </row>
    <row r="77" spans="1:26" ht="12.75" hidden="1" customHeight="1" x14ac:dyDescent="0.2">
      <c r="A77" s="8" t="s">
        <v>3070</v>
      </c>
      <c r="B77" s="591"/>
      <c r="C77" s="1586"/>
      <c r="D77" s="987"/>
      <c r="E77" s="8"/>
      <c r="F77" s="1586"/>
      <c r="G77" s="987"/>
      <c r="H77" s="987"/>
      <c r="I77" s="603"/>
      <c r="J77" s="987"/>
      <c r="K77" s="987"/>
      <c r="L77" s="593"/>
      <c r="M77" s="593"/>
      <c r="N77" s="1020"/>
      <c r="O77" s="8"/>
      <c r="P77" s="2114"/>
      <c r="Q77" s="2114"/>
      <c r="R77" s="2114"/>
      <c r="S77" s="2114"/>
      <c r="U77" s="594" t="str">
        <f t="shared" si="4"/>
        <v>9 (1409)</v>
      </c>
      <c r="V77" s="1592" t="str">
        <f t="shared" si="5"/>
        <v/>
      </c>
      <c r="W77" s="1018"/>
      <c r="X77" s="595"/>
      <c r="Y77" s="595"/>
      <c r="Z77" s="195"/>
    </row>
    <row r="78" spans="1:26" ht="12.75" hidden="1" customHeight="1" x14ac:dyDescent="0.2">
      <c r="A78" s="8" t="s">
        <v>3071</v>
      </c>
      <c r="B78" s="591"/>
      <c r="C78" s="1586"/>
      <c r="D78" s="987"/>
      <c r="E78" s="8"/>
      <c r="F78" s="1586"/>
      <c r="G78" s="987"/>
      <c r="H78" s="987"/>
      <c r="I78" s="603"/>
      <c r="J78" s="987"/>
      <c r="K78" s="987"/>
      <c r="L78" s="593"/>
      <c r="M78" s="593"/>
      <c r="N78" s="1020"/>
      <c r="O78" s="8"/>
      <c r="P78" s="2114"/>
      <c r="Q78" s="2114"/>
      <c r="R78" s="2114"/>
      <c r="S78" s="2114"/>
      <c r="U78" s="594" t="str">
        <f t="shared" si="4"/>
        <v>10 (1410)</v>
      </c>
      <c r="V78" s="1592" t="str">
        <f t="shared" si="5"/>
        <v/>
      </c>
      <c r="W78" s="1018"/>
      <c r="X78" s="595"/>
      <c r="Y78" s="595"/>
      <c r="Z78" s="195"/>
    </row>
    <row r="79" spans="1:26" ht="12.75" hidden="1" customHeight="1" x14ac:dyDescent="0.2">
      <c r="A79" s="8" t="s">
        <v>3072</v>
      </c>
      <c r="B79" s="591"/>
      <c r="C79" s="1586"/>
      <c r="D79" s="987"/>
      <c r="E79" s="8"/>
      <c r="F79" s="1586"/>
      <c r="G79" s="987"/>
      <c r="H79" s="987"/>
      <c r="I79" s="603"/>
      <c r="J79" s="987"/>
      <c r="K79" s="987"/>
      <c r="L79" s="593"/>
      <c r="M79" s="593"/>
      <c r="N79" s="1020"/>
      <c r="O79" s="8"/>
      <c r="P79" s="2114"/>
      <c r="Q79" s="2114"/>
      <c r="R79" s="2114"/>
      <c r="S79" s="2114"/>
      <c r="U79" s="594" t="str">
        <f t="shared" si="4"/>
        <v>11 (1411)</v>
      </c>
      <c r="V79" s="1592" t="str">
        <f t="shared" si="5"/>
        <v/>
      </c>
      <c r="W79" s="1018"/>
      <c r="X79" s="595"/>
      <c r="Y79" s="595"/>
      <c r="Z79" s="195"/>
    </row>
    <row r="80" spans="1:26" ht="12.75" hidden="1" customHeight="1" x14ac:dyDescent="0.2">
      <c r="A80" s="8" t="s">
        <v>3073</v>
      </c>
      <c r="B80" s="591"/>
      <c r="C80" s="1586"/>
      <c r="D80" s="987"/>
      <c r="E80" s="8"/>
      <c r="F80" s="1586"/>
      <c r="G80" s="987"/>
      <c r="H80" s="987"/>
      <c r="I80" s="603"/>
      <c r="J80" s="987"/>
      <c r="K80" s="987"/>
      <c r="L80" s="593"/>
      <c r="M80" s="593"/>
      <c r="N80" s="1020"/>
      <c r="O80" s="8"/>
      <c r="P80" s="2114"/>
      <c r="Q80" s="2114"/>
      <c r="R80" s="2114"/>
      <c r="S80" s="2114"/>
      <c r="U80" s="594" t="str">
        <f t="shared" si="4"/>
        <v>12 (1412)</v>
      </c>
      <c r="V80" s="1592" t="str">
        <f t="shared" si="5"/>
        <v/>
      </c>
      <c r="W80" s="1018"/>
      <c r="X80" s="595"/>
      <c r="Y80" s="595"/>
      <c r="Z80" s="195"/>
    </row>
    <row r="81" spans="1:26" ht="12.75" hidden="1" customHeight="1" x14ac:dyDescent="0.2">
      <c r="A81" s="8" t="s">
        <v>3074</v>
      </c>
      <c r="B81" s="591"/>
      <c r="C81" s="1586"/>
      <c r="D81" s="987"/>
      <c r="E81" s="8"/>
      <c r="F81" s="1586"/>
      <c r="G81" s="987"/>
      <c r="H81" s="987"/>
      <c r="I81" s="603"/>
      <c r="J81" s="987"/>
      <c r="K81" s="987"/>
      <c r="L81" s="593"/>
      <c r="M81" s="593"/>
      <c r="N81" s="1020"/>
      <c r="O81" s="8"/>
      <c r="P81" s="2114"/>
      <c r="Q81" s="2114"/>
      <c r="R81" s="2114"/>
      <c r="S81" s="2114"/>
      <c r="U81" s="594" t="str">
        <f t="shared" si="4"/>
        <v>13 (1413)</v>
      </c>
      <c r="V81" s="1592" t="str">
        <f t="shared" si="5"/>
        <v/>
      </c>
      <c r="W81" s="1018"/>
      <c r="X81" s="595"/>
      <c r="Y81" s="595"/>
      <c r="Z81" s="195"/>
    </row>
    <row r="82" spans="1:26" ht="12.75" hidden="1" customHeight="1" x14ac:dyDescent="0.2">
      <c r="A82" s="8" t="s">
        <v>3075</v>
      </c>
      <c r="B82" s="591"/>
      <c r="C82" s="1586"/>
      <c r="D82" s="987"/>
      <c r="E82" s="8"/>
      <c r="F82" s="1586"/>
      <c r="G82" s="987"/>
      <c r="H82" s="987"/>
      <c r="I82" s="603"/>
      <c r="J82" s="987"/>
      <c r="K82" s="987"/>
      <c r="L82" s="593"/>
      <c r="M82" s="593"/>
      <c r="N82" s="1020"/>
      <c r="O82" s="8"/>
      <c r="P82" s="2114"/>
      <c r="Q82" s="2114"/>
      <c r="R82" s="2114"/>
      <c r="S82" s="2114"/>
      <c r="U82" s="594" t="str">
        <f t="shared" si="4"/>
        <v>14 (1414)</v>
      </c>
      <c r="V82" s="1592" t="str">
        <f t="shared" si="5"/>
        <v/>
      </c>
      <c r="W82" s="1018"/>
      <c r="X82" s="595"/>
      <c r="Y82" s="595"/>
      <c r="Z82" s="195"/>
    </row>
    <row r="83" spans="1:26" ht="12.75" hidden="1" customHeight="1" x14ac:dyDescent="0.2">
      <c r="A83" s="8" t="s">
        <v>3076</v>
      </c>
      <c r="B83" s="591"/>
      <c r="C83" s="1586"/>
      <c r="D83" s="987"/>
      <c r="E83" s="8"/>
      <c r="F83" s="1586"/>
      <c r="G83" s="987"/>
      <c r="H83" s="987"/>
      <c r="I83" s="603"/>
      <c r="J83" s="987"/>
      <c r="K83" s="987"/>
      <c r="L83" s="593"/>
      <c r="M83" s="593"/>
      <c r="N83" s="1020"/>
      <c r="O83" s="8"/>
      <c r="P83" s="2114"/>
      <c r="Q83" s="2114"/>
      <c r="R83" s="2114"/>
      <c r="S83" s="2114"/>
      <c r="U83" s="594" t="str">
        <f t="shared" si="4"/>
        <v>15 (1415)</v>
      </c>
      <c r="V83" s="1592" t="str">
        <f t="shared" si="5"/>
        <v/>
      </c>
      <c r="W83" s="1018"/>
      <c r="X83" s="595"/>
      <c r="Y83" s="595"/>
      <c r="Z83" s="195"/>
    </row>
    <row r="84" spans="1:26" ht="12.75" hidden="1" customHeight="1" x14ac:dyDescent="0.2">
      <c r="A84" s="8" t="s">
        <v>3077</v>
      </c>
      <c r="B84" s="591"/>
      <c r="C84" s="1586"/>
      <c r="D84" s="987"/>
      <c r="E84" s="8"/>
      <c r="F84" s="1586"/>
      <c r="G84" s="987"/>
      <c r="H84" s="987"/>
      <c r="I84" s="603"/>
      <c r="J84" s="987"/>
      <c r="K84" s="987"/>
      <c r="L84" s="593"/>
      <c r="M84" s="593"/>
      <c r="N84" s="1020"/>
      <c r="O84" s="8"/>
      <c r="P84" s="2114"/>
      <c r="Q84" s="2114"/>
      <c r="R84" s="2114"/>
      <c r="S84" s="2114"/>
      <c r="U84" s="594" t="str">
        <f t="shared" si="4"/>
        <v>16 (1416)</v>
      </c>
      <c r="V84" s="1592" t="str">
        <f t="shared" si="5"/>
        <v/>
      </c>
      <c r="W84" s="1018"/>
      <c r="X84" s="595"/>
      <c r="Y84" s="595"/>
      <c r="Z84" s="195"/>
    </row>
    <row r="85" spans="1:26" ht="12.75" hidden="1" customHeight="1" x14ac:dyDescent="0.2">
      <c r="A85" s="8" t="s">
        <v>3078</v>
      </c>
      <c r="B85" s="591"/>
      <c r="C85" s="1586"/>
      <c r="D85" s="987"/>
      <c r="E85" s="8"/>
      <c r="F85" s="1586"/>
      <c r="G85" s="987"/>
      <c r="H85" s="987"/>
      <c r="I85" s="603"/>
      <c r="J85" s="987"/>
      <c r="K85" s="987"/>
      <c r="L85" s="593"/>
      <c r="M85" s="593"/>
      <c r="N85" s="1020"/>
      <c r="O85" s="8"/>
      <c r="P85" s="2114"/>
      <c r="Q85" s="2114"/>
      <c r="R85" s="2114"/>
      <c r="S85" s="2114"/>
      <c r="U85" s="594" t="str">
        <f t="shared" si="4"/>
        <v>17 (1417)</v>
      </c>
      <c r="V85" s="1592" t="str">
        <f t="shared" si="5"/>
        <v/>
      </c>
      <c r="W85" s="1018"/>
      <c r="X85" s="595"/>
      <c r="Y85" s="595"/>
      <c r="Z85" s="195"/>
    </row>
    <row r="86" spans="1:26" ht="12.75" hidden="1" customHeight="1" x14ac:dyDescent="0.2">
      <c r="A86" s="8" t="s">
        <v>3079</v>
      </c>
      <c r="B86" s="591"/>
      <c r="C86" s="1586"/>
      <c r="D86" s="987"/>
      <c r="E86" s="8"/>
      <c r="F86" s="1586"/>
      <c r="G86" s="987"/>
      <c r="H86" s="987"/>
      <c r="I86" s="603"/>
      <c r="J86" s="987"/>
      <c r="K86" s="987"/>
      <c r="L86" s="593"/>
      <c r="M86" s="593"/>
      <c r="N86" s="1020"/>
      <c r="O86" s="8"/>
      <c r="P86" s="2114"/>
      <c r="Q86" s="2114"/>
      <c r="R86" s="2114"/>
      <c r="S86" s="2114"/>
      <c r="U86" s="594" t="str">
        <f t="shared" si="4"/>
        <v>18 (1418)</v>
      </c>
      <c r="V86" s="1592" t="str">
        <f t="shared" si="5"/>
        <v/>
      </c>
      <c r="W86" s="1018"/>
      <c r="X86" s="595"/>
      <c r="Y86" s="595"/>
      <c r="Z86" s="195"/>
    </row>
    <row r="87" spans="1:26" ht="12.75" hidden="1" customHeight="1" x14ac:dyDescent="0.2">
      <c r="A87" s="8" t="s">
        <v>3080</v>
      </c>
      <c r="B87" s="591"/>
      <c r="C87" s="1586"/>
      <c r="D87" s="987"/>
      <c r="E87" s="8"/>
      <c r="F87" s="1586"/>
      <c r="G87" s="987"/>
      <c r="H87" s="987"/>
      <c r="I87" s="603"/>
      <c r="J87" s="987"/>
      <c r="K87" s="987"/>
      <c r="L87" s="593"/>
      <c r="M87" s="593"/>
      <c r="N87" s="1020"/>
      <c r="O87" s="8"/>
      <c r="P87" s="2114"/>
      <c r="Q87" s="2114"/>
      <c r="R87" s="2114"/>
      <c r="S87" s="2114"/>
      <c r="U87" s="594" t="str">
        <f t="shared" si="4"/>
        <v>19 (1419)</v>
      </c>
      <c r="V87" s="1592" t="str">
        <f t="shared" si="5"/>
        <v/>
      </c>
      <c r="W87" s="1018"/>
      <c r="X87" s="595"/>
      <c r="Y87" s="595"/>
      <c r="Z87" s="195"/>
    </row>
    <row r="88" spans="1:26" ht="12.75" hidden="1" customHeight="1" x14ac:dyDescent="0.2">
      <c r="A88" s="8" t="s">
        <v>3081</v>
      </c>
      <c r="B88" s="591"/>
      <c r="C88" s="1586"/>
      <c r="D88" s="987"/>
      <c r="E88" s="8"/>
      <c r="F88" s="1586"/>
      <c r="G88" s="987"/>
      <c r="H88" s="987"/>
      <c r="I88" s="603"/>
      <c r="J88" s="987"/>
      <c r="K88" s="987"/>
      <c r="L88" s="593"/>
      <c r="M88" s="593"/>
      <c r="N88" s="1020"/>
      <c r="O88" s="8"/>
      <c r="P88" s="2114"/>
      <c r="Q88" s="2114"/>
      <c r="R88" s="2114"/>
      <c r="S88" s="2114"/>
      <c r="U88" s="594" t="str">
        <f t="shared" si="4"/>
        <v>20 (1420)</v>
      </c>
      <c r="V88" s="1592" t="str">
        <f t="shared" si="5"/>
        <v/>
      </c>
      <c r="W88" s="1018"/>
      <c r="X88" s="595"/>
      <c r="Y88" s="595"/>
      <c r="Z88" s="195"/>
    </row>
    <row r="89" spans="1:26" ht="12.75" hidden="1" customHeight="1" x14ac:dyDescent="0.2">
      <c r="A89" s="8" t="s">
        <v>3082</v>
      </c>
      <c r="B89" s="591"/>
      <c r="C89" s="1586"/>
      <c r="D89" s="987"/>
      <c r="E89" s="8"/>
      <c r="F89" s="1586"/>
      <c r="G89" s="987"/>
      <c r="H89" s="987"/>
      <c r="I89" s="603"/>
      <c r="J89" s="987"/>
      <c r="K89" s="987"/>
      <c r="L89" s="593"/>
      <c r="M89" s="593"/>
      <c r="N89" s="1020"/>
      <c r="O89" s="8"/>
      <c r="P89" s="2114"/>
      <c r="Q89" s="2114"/>
      <c r="R89" s="2114"/>
      <c r="S89" s="2114"/>
      <c r="U89" s="594" t="str">
        <f t="shared" si="4"/>
        <v>21 (1421)</v>
      </c>
      <c r="V89" s="1592" t="str">
        <f t="shared" si="5"/>
        <v/>
      </c>
      <c r="W89" s="1018"/>
      <c r="X89" s="595"/>
      <c r="Y89" s="595"/>
      <c r="Z89" s="195"/>
    </row>
    <row r="90" spans="1:26" ht="12.75" hidden="1" customHeight="1" x14ac:dyDescent="0.2">
      <c r="A90" s="8" t="s">
        <v>3083</v>
      </c>
      <c r="B90" s="591"/>
      <c r="C90" s="1586"/>
      <c r="D90" s="987"/>
      <c r="E90" s="8"/>
      <c r="F90" s="1586"/>
      <c r="G90" s="987"/>
      <c r="H90" s="987"/>
      <c r="I90" s="603"/>
      <c r="J90" s="987"/>
      <c r="K90" s="987"/>
      <c r="L90" s="593"/>
      <c r="M90" s="593"/>
      <c r="N90" s="1020"/>
      <c r="O90" s="8"/>
      <c r="P90" s="2114"/>
      <c r="Q90" s="2114"/>
      <c r="R90" s="2114"/>
      <c r="S90" s="2114"/>
      <c r="U90" s="594" t="str">
        <f t="shared" si="4"/>
        <v>22 (1422)</v>
      </c>
      <c r="V90" s="1592" t="str">
        <f t="shared" si="5"/>
        <v/>
      </c>
      <c r="W90" s="1018"/>
      <c r="X90" s="595"/>
      <c r="Y90" s="595"/>
      <c r="Z90" s="195"/>
    </row>
    <row r="91" spans="1:26" ht="12.75" hidden="1" customHeight="1" x14ac:dyDescent="0.2">
      <c r="A91" s="8" t="s">
        <v>3084</v>
      </c>
      <c r="B91" s="591"/>
      <c r="C91" s="1586"/>
      <c r="D91" s="987"/>
      <c r="E91" s="8"/>
      <c r="F91" s="1586"/>
      <c r="G91" s="987"/>
      <c r="H91" s="987"/>
      <c r="I91" s="603"/>
      <c r="J91" s="987"/>
      <c r="K91" s="987"/>
      <c r="L91" s="593"/>
      <c r="M91" s="593"/>
      <c r="N91" s="1020"/>
      <c r="O91" s="8"/>
      <c r="P91" s="2114"/>
      <c r="Q91" s="2114"/>
      <c r="R91" s="2114"/>
      <c r="S91" s="2114"/>
      <c r="U91" s="594" t="str">
        <f t="shared" si="4"/>
        <v>23 (1423)</v>
      </c>
      <c r="V91" s="1592" t="str">
        <f t="shared" si="5"/>
        <v/>
      </c>
      <c r="W91" s="1018"/>
      <c r="X91" s="595"/>
      <c r="Y91" s="595"/>
      <c r="Z91" s="195"/>
    </row>
    <row r="92" spans="1:26" ht="12.75" hidden="1" customHeight="1" x14ac:dyDescent="0.2">
      <c r="A92" s="8" t="s">
        <v>3085</v>
      </c>
      <c r="B92" s="591"/>
      <c r="C92" s="1586"/>
      <c r="D92" s="987"/>
      <c r="E92" s="8"/>
      <c r="F92" s="1586"/>
      <c r="G92" s="987"/>
      <c r="H92" s="987"/>
      <c r="I92" s="603"/>
      <c r="J92" s="987"/>
      <c r="K92" s="987"/>
      <c r="L92" s="593"/>
      <c r="M92" s="593"/>
      <c r="N92" s="1020"/>
      <c r="O92" s="8"/>
      <c r="P92" s="2114"/>
      <c r="Q92" s="2114"/>
      <c r="R92" s="2114"/>
      <c r="S92" s="2114"/>
      <c r="U92" s="594" t="str">
        <f t="shared" si="4"/>
        <v>24 (1424)</v>
      </c>
      <c r="V92" s="1592" t="str">
        <f t="shared" si="5"/>
        <v/>
      </c>
      <c r="W92" s="1018"/>
      <c r="X92" s="595"/>
      <c r="Y92" s="595"/>
      <c r="Z92" s="195"/>
    </row>
    <row r="93" spans="1:26" x14ac:dyDescent="0.2">
      <c r="A93" s="8" t="s">
        <v>3086</v>
      </c>
      <c r="B93" s="591"/>
      <c r="C93" s="1586"/>
      <c r="D93" s="987"/>
      <c r="E93" s="8"/>
      <c r="F93" s="1586"/>
      <c r="G93" s="987"/>
      <c r="H93" s="987"/>
      <c r="I93" s="603"/>
      <c r="J93" s="987"/>
      <c r="K93" s="987"/>
      <c r="L93" s="593"/>
      <c r="M93" s="593"/>
      <c r="N93" s="1020"/>
      <c r="O93" s="8"/>
      <c r="P93" s="2114"/>
      <c r="Q93" s="2114"/>
      <c r="R93" s="2114"/>
      <c r="S93" s="2114"/>
      <c r="U93" s="594" t="str">
        <f t="shared" si="4"/>
        <v>25 (1425)</v>
      </c>
      <c r="V93" s="1592" t="str">
        <f t="shared" si="5"/>
        <v/>
      </c>
      <c r="W93" s="1018"/>
      <c r="X93" s="595"/>
      <c r="Y93" s="595"/>
      <c r="Z93" s="195"/>
    </row>
    <row r="94" spans="1:26" x14ac:dyDescent="0.2">
      <c r="A94" s="51" t="s">
        <v>3087</v>
      </c>
      <c r="B94" s="1593">
        <v>100</v>
      </c>
      <c r="C94" s="1594"/>
      <c r="D94" s="987"/>
      <c r="E94" s="8"/>
      <c r="F94" s="1586"/>
      <c r="G94" s="987"/>
      <c r="H94" s="987"/>
      <c r="I94" s="603"/>
      <c r="J94" s="987"/>
      <c r="K94" s="987"/>
      <c r="L94" s="593"/>
      <c r="M94" s="593"/>
      <c r="N94" s="1595"/>
      <c r="O94" s="8"/>
      <c r="P94" s="2116"/>
      <c r="Q94" s="2116"/>
      <c r="R94" s="2116"/>
      <c r="S94" s="2116"/>
      <c r="U94" s="588"/>
      <c r="V94" s="1596">
        <f>$B94</f>
        <v>100</v>
      </c>
      <c r="W94" s="1018"/>
      <c r="X94" s="595"/>
      <c r="Y94" s="595"/>
      <c r="Z94" s="195"/>
    </row>
    <row r="95" spans="1:26" x14ac:dyDescent="0.2">
      <c r="A95" s="24" t="s">
        <v>3088</v>
      </c>
      <c r="B95" s="1489" t="s">
        <v>3089</v>
      </c>
      <c r="C95" s="1490"/>
      <c r="D95" s="986"/>
      <c r="F95" s="1586"/>
      <c r="G95" s="1491"/>
      <c r="H95" s="986"/>
      <c r="I95" s="604"/>
      <c r="J95" s="986"/>
      <c r="K95" s="986"/>
      <c r="L95" s="599"/>
      <c r="M95" s="599"/>
      <c r="N95" s="600"/>
      <c r="P95" s="2112"/>
      <c r="Q95" s="2112"/>
      <c r="R95" s="2112"/>
      <c r="S95" s="2112"/>
      <c r="U95" s="588"/>
      <c r="V95" s="1490" t="str">
        <f>$B95</f>
        <v>Global</v>
      </c>
      <c r="W95" s="1018"/>
      <c r="X95" s="601"/>
      <c r="Y95" s="601"/>
      <c r="Z95" s="195"/>
    </row>
    <row r="96" spans="1:26" ht="6" customHeight="1" x14ac:dyDescent="0.2">
      <c r="U96" s="588"/>
      <c r="V96" s="588"/>
      <c r="Z96" s="195"/>
    </row>
    <row r="97" spans="1:26" x14ac:dyDescent="0.2">
      <c r="B97" s="23" t="s">
        <v>1877</v>
      </c>
      <c r="L97" s="605"/>
      <c r="M97" s="605"/>
      <c r="U97" s="588"/>
      <c r="V97" s="589" t="str">
        <f>$B97</f>
        <v>Dérivés hors cote (504)</v>
      </c>
      <c r="Z97" s="195"/>
    </row>
    <row r="98" spans="1:26" x14ac:dyDescent="0.2">
      <c r="A98" s="8" t="s">
        <v>3062</v>
      </c>
      <c r="B98" s="591"/>
      <c r="C98" s="987"/>
      <c r="D98" s="987"/>
      <c r="E98" s="8"/>
      <c r="F98" s="1586"/>
      <c r="G98" s="987"/>
      <c r="H98" s="1579"/>
      <c r="I98" s="592"/>
      <c r="J98" s="987"/>
      <c r="K98" s="1599"/>
      <c r="L98" s="986"/>
      <c r="M98" s="1599"/>
      <c r="N98" s="1020"/>
      <c r="O98" s="8"/>
      <c r="P98" s="2114"/>
      <c r="Q98" s="2114"/>
      <c r="R98" s="2114"/>
      <c r="S98" s="2114"/>
      <c r="U98" s="594" t="str">
        <f t="shared" ref="U98:U122" si="6">$A98</f>
        <v>1 (1401)</v>
      </c>
      <c r="V98" s="1592" t="str">
        <f t="shared" ref="V98:V122" si="7">IF($B98="","",$B98)</f>
        <v/>
      </c>
      <c r="W98" s="1018"/>
      <c r="X98" s="595"/>
      <c r="Y98" s="595"/>
      <c r="Z98" s="195"/>
    </row>
    <row r="99" spans="1:26" x14ac:dyDescent="0.2">
      <c r="A99" s="8" t="s">
        <v>3063</v>
      </c>
      <c r="B99" s="591"/>
      <c r="C99" s="987"/>
      <c r="D99" s="987"/>
      <c r="E99" s="8"/>
      <c r="F99" s="1586"/>
      <c r="G99" s="987"/>
      <c r="H99" s="1579"/>
      <c r="I99" s="592"/>
      <c r="J99" s="987"/>
      <c r="K99" s="1599"/>
      <c r="L99" s="986"/>
      <c r="M99" s="1599"/>
      <c r="N99" s="1020"/>
      <c r="O99" s="8"/>
      <c r="P99" s="2114"/>
      <c r="Q99" s="2114"/>
      <c r="R99" s="2114"/>
      <c r="S99" s="2114"/>
      <c r="U99" s="594" t="str">
        <f t="shared" si="6"/>
        <v>2 (1402)</v>
      </c>
      <c r="V99" s="1592" t="str">
        <f t="shared" si="7"/>
        <v/>
      </c>
      <c r="W99" s="1018"/>
      <c r="X99" s="595"/>
      <c r="Y99" s="595"/>
      <c r="Z99" s="195"/>
    </row>
    <row r="100" spans="1:26" x14ac:dyDescent="0.2">
      <c r="A100" s="8" t="s">
        <v>3064</v>
      </c>
      <c r="B100" s="591"/>
      <c r="C100" s="987"/>
      <c r="D100" s="987"/>
      <c r="E100" s="8"/>
      <c r="F100" s="1586"/>
      <c r="G100" s="987"/>
      <c r="H100" s="1579"/>
      <c r="I100" s="592"/>
      <c r="J100" s="987"/>
      <c r="K100" s="1599"/>
      <c r="L100" s="986"/>
      <c r="M100" s="1599"/>
      <c r="N100" s="1020"/>
      <c r="O100" s="8"/>
      <c r="P100" s="2114"/>
      <c r="Q100" s="2114"/>
      <c r="R100" s="2114"/>
      <c r="S100" s="2114"/>
      <c r="U100" s="594" t="str">
        <f t="shared" si="6"/>
        <v>3 (1403)</v>
      </c>
      <c r="V100" s="1592" t="str">
        <f t="shared" si="7"/>
        <v/>
      </c>
      <c r="W100" s="1018"/>
      <c r="X100" s="595"/>
      <c r="Y100" s="595"/>
      <c r="Z100" s="195"/>
    </row>
    <row r="101" spans="1:26" ht="12.75" hidden="1" customHeight="1" x14ac:dyDescent="0.2">
      <c r="A101" s="8" t="s">
        <v>3065</v>
      </c>
      <c r="B101" s="591"/>
      <c r="C101" s="987"/>
      <c r="D101" s="987"/>
      <c r="E101" s="8"/>
      <c r="F101" s="1586"/>
      <c r="G101" s="987"/>
      <c r="H101" s="1579"/>
      <c r="I101" s="592"/>
      <c r="J101" s="987"/>
      <c r="K101" s="1599"/>
      <c r="L101" s="986"/>
      <c r="M101" s="1599"/>
      <c r="N101" s="1020"/>
      <c r="O101" s="8"/>
      <c r="P101" s="2114"/>
      <c r="Q101" s="2114"/>
      <c r="R101" s="2114"/>
      <c r="S101" s="2114"/>
      <c r="U101" s="594" t="str">
        <f t="shared" si="6"/>
        <v>4 (1404)</v>
      </c>
      <c r="V101" s="1592" t="str">
        <f t="shared" si="7"/>
        <v/>
      </c>
      <c r="W101" s="1018"/>
      <c r="X101" s="595"/>
      <c r="Y101" s="595"/>
      <c r="Z101" s="195"/>
    </row>
    <row r="102" spans="1:26" ht="12.75" hidden="1" customHeight="1" x14ac:dyDescent="0.2">
      <c r="A102" s="8" t="s">
        <v>3066</v>
      </c>
      <c r="B102" s="591"/>
      <c r="C102" s="987"/>
      <c r="D102" s="987"/>
      <c r="E102" s="8"/>
      <c r="F102" s="1586"/>
      <c r="G102" s="987"/>
      <c r="H102" s="1579"/>
      <c r="I102" s="592"/>
      <c r="J102" s="987"/>
      <c r="K102" s="1599"/>
      <c r="L102" s="986"/>
      <c r="M102" s="1599"/>
      <c r="N102" s="1020"/>
      <c r="O102" s="8"/>
      <c r="P102" s="2114"/>
      <c r="Q102" s="2114"/>
      <c r="R102" s="2114"/>
      <c r="S102" s="2114"/>
      <c r="U102" s="594" t="str">
        <f t="shared" si="6"/>
        <v>5 (1405)</v>
      </c>
      <c r="V102" s="1592" t="str">
        <f t="shared" si="7"/>
        <v/>
      </c>
      <c r="W102" s="1018"/>
      <c r="X102" s="595"/>
      <c r="Y102" s="595"/>
      <c r="Z102" s="195"/>
    </row>
    <row r="103" spans="1:26" ht="12.75" hidden="1" customHeight="1" x14ac:dyDescent="0.2">
      <c r="A103" s="8" t="s">
        <v>3067</v>
      </c>
      <c r="B103" s="591"/>
      <c r="C103" s="987"/>
      <c r="D103" s="987"/>
      <c r="E103" s="8"/>
      <c r="F103" s="1586"/>
      <c r="G103" s="987"/>
      <c r="H103" s="1579"/>
      <c r="I103" s="592"/>
      <c r="J103" s="987"/>
      <c r="K103" s="1599"/>
      <c r="L103" s="986"/>
      <c r="M103" s="1599"/>
      <c r="N103" s="1020"/>
      <c r="O103" s="8"/>
      <c r="P103" s="2114"/>
      <c r="Q103" s="2114"/>
      <c r="R103" s="2114"/>
      <c r="S103" s="2114"/>
      <c r="U103" s="594" t="str">
        <f t="shared" si="6"/>
        <v>6 (1406)</v>
      </c>
      <c r="V103" s="1592" t="str">
        <f t="shared" si="7"/>
        <v/>
      </c>
      <c r="W103" s="1018"/>
      <c r="X103" s="595"/>
      <c r="Y103" s="595"/>
      <c r="Z103" s="195"/>
    </row>
    <row r="104" spans="1:26" ht="12.75" hidden="1" customHeight="1" x14ac:dyDescent="0.2">
      <c r="A104" s="8" t="s">
        <v>3068</v>
      </c>
      <c r="B104" s="591"/>
      <c r="C104" s="987"/>
      <c r="D104" s="987"/>
      <c r="E104" s="8"/>
      <c r="F104" s="1586"/>
      <c r="G104" s="987"/>
      <c r="H104" s="1579"/>
      <c r="I104" s="592"/>
      <c r="J104" s="987"/>
      <c r="K104" s="1599"/>
      <c r="L104" s="986"/>
      <c r="M104" s="1599"/>
      <c r="N104" s="1020"/>
      <c r="O104" s="8"/>
      <c r="P104" s="2114"/>
      <c r="Q104" s="2114"/>
      <c r="R104" s="2114"/>
      <c r="S104" s="2114"/>
      <c r="U104" s="594" t="str">
        <f t="shared" si="6"/>
        <v>7 (1407)</v>
      </c>
      <c r="V104" s="1592" t="str">
        <f t="shared" si="7"/>
        <v/>
      </c>
      <c r="W104" s="1018"/>
      <c r="X104" s="595"/>
      <c r="Y104" s="595"/>
      <c r="Z104" s="195"/>
    </row>
    <row r="105" spans="1:26" ht="12.75" hidden="1" customHeight="1" x14ac:dyDescent="0.2">
      <c r="A105" s="8" t="s">
        <v>3069</v>
      </c>
      <c r="B105" s="591"/>
      <c r="C105" s="987"/>
      <c r="D105" s="987"/>
      <c r="E105" s="8"/>
      <c r="F105" s="1586"/>
      <c r="G105" s="987"/>
      <c r="H105" s="1579"/>
      <c r="I105" s="592"/>
      <c r="J105" s="987"/>
      <c r="K105" s="1599"/>
      <c r="L105" s="986"/>
      <c r="M105" s="1599"/>
      <c r="N105" s="1020"/>
      <c r="O105" s="8"/>
      <c r="P105" s="2114"/>
      <c r="Q105" s="2114"/>
      <c r="R105" s="2114"/>
      <c r="S105" s="2114"/>
      <c r="U105" s="594" t="str">
        <f t="shared" si="6"/>
        <v>8 (1408)</v>
      </c>
      <c r="V105" s="1592" t="str">
        <f t="shared" si="7"/>
        <v/>
      </c>
      <c r="W105" s="1018"/>
      <c r="X105" s="595"/>
      <c r="Y105" s="595"/>
      <c r="Z105" s="195"/>
    </row>
    <row r="106" spans="1:26" ht="12.75" hidden="1" customHeight="1" x14ac:dyDescent="0.2">
      <c r="A106" s="8" t="s">
        <v>3070</v>
      </c>
      <c r="B106" s="591"/>
      <c r="C106" s="987"/>
      <c r="D106" s="987"/>
      <c r="E106" s="8"/>
      <c r="F106" s="1586"/>
      <c r="G106" s="987"/>
      <c r="H106" s="1579"/>
      <c r="I106" s="592"/>
      <c r="J106" s="987"/>
      <c r="K106" s="1599"/>
      <c r="L106" s="986"/>
      <c r="M106" s="1599"/>
      <c r="N106" s="1020"/>
      <c r="O106" s="8"/>
      <c r="P106" s="2114"/>
      <c r="Q106" s="2114"/>
      <c r="R106" s="2114"/>
      <c r="S106" s="2114"/>
      <c r="U106" s="594" t="str">
        <f t="shared" si="6"/>
        <v>9 (1409)</v>
      </c>
      <c r="V106" s="1592" t="str">
        <f t="shared" si="7"/>
        <v/>
      </c>
      <c r="W106" s="1018"/>
      <c r="X106" s="595"/>
      <c r="Y106" s="595"/>
      <c r="Z106" s="195"/>
    </row>
    <row r="107" spans="1:26" ht="12.75" hidden="1" customHeight="1" x14ac:dyDescent="0.2">
      <c r="A107" s="8" t="s">
        <v>3071</v>
      </c>
      <c r="B107" s="591"/>
      <c r="C107" s="987"/>
      <c r="D107" s="987"/>
      <c r="E107" s="8"/>
      <c r="F107" s="1586"/>
      <c r="G107" s="987"/>
      <c r="H107" s="1579"/>
      <c r="I107" s="592"/>
      <c r="J107" s="987"/>
      <c r="K107" s="1599"/>
      <c r="L107" s="986"/>
      <c r="M107" s="1599"/>
      <c r="N107" s="1020"/>
      <c r="O107" s="8"/>
      <c r="P107" s="2114"/>
      <c r="Q107" s="2114"/>
      <c r="R107" s="2114"/>
      <c r="S107" s="2114"/>
      <c r="U107" s="594" t="str">
        <f t="shared" si="6"/>
        <v>10 (1410)</v>
      </c>
      <c r="V107" s="1592" t="str">
        <f t="shared" si="7"/>
        <v/>
      </c>
      <c r="W107" s="1018"/>
      <c r="X107" s="595"/>
      <c r="Y107" s="595"/>
      <c r="Z107" s="195"/>
    </row>
    <row r="108" spans="1:26" ht="12.75" hidden="1" customHeight="1" x14ac:dyDescent="0.2">
      <c r="A108" s="8" t="s">
        <v>3072</v>
      </c>
      <c r="B108" s="591"/>
      <c r="C108" s="987"/>
      <c r="D108" s="987"/>
      <c r="E108" s="8"/>
      <c r="F108" s="1586"/>
      <c r="G108" s="987"/>
      <c r="H108" s="1579"/>
      <c r="I108" s="592"/>
      <c r="J108" s="987"/>
      <c r="K108" s="1599"/>
      <c r="L108" s="986"/>
      <c r="M108" s="1599"/>
      <c r="N108" s="1020"/>
      <c r="O108" s="8"/>
      <c r="P108" s="2114"/>
      <c r="Q108" s="2114"/>
      <c r="R108" s="2114"/>
      <c r="S108" s="2114"/>
      <c r="U108" s="594" t="str">
        <f t="shared" si="6"/>
        <v>11 (1411)</v>
      </c>
      <c r="V108" s="1592" t="str">
        <f t="shared" si="7"/>
        <v/>
      </c>
      <c r="W108" s="1018"/>
      <c r="X108" s="595"/>
      <c r="Y108" s="595"/>
      <c r="Z108" s="195"/>
    </row>
    <row r="109" spans="1:26" ht="12.75" hidden="1" customHeight="1" x14ac:dyDescent="0.2">
      <c r="A109" s="8" t="s">
        <v>3073</v>
      </c>
      <c r="B109" s="591"/>
      <c r="C109" s="987"/>
      <c r="D109" s="987"/>
      <c r="E109" s="8"/>
      <c r="F109" s="1586"/>
      <c r="G109" s="987"/>
      <c r="H109" s="1579"/>
      <c r="I109" s="592"/>
      <c r="J109" s="987"/>
      <c r="K109" s="1599"/>
      <c r="L109" s="986"/>
      <c r="M109" s="1599"/>
      <c r="N109" s="1020"/>
      <c r="O109" s="8"/>
      <c r="P109" s="2114"/>
      <c r="Q109" s="2114"/>
      <c r="R109" s="2114"/>
      <c r="S109" s="2114"/>
      <c r="U109" s="594" t="str">
        <f t="shared" si="6"/>
        <v>12 (1412)</v>
      </c>
      <c r="V109" s="1592" t="str">
        <f t="shared" si="7"/>
        <v/>
      </c>
      <c r="W109" s="1018"/>
      <c r="X109" s="595"/>
      <c r="Y109" s="595"/>
      <c r="Z109" s="195"/>
    </row>
    <row r="110" spans="1:26" ht="12.75" hidden="1" customHeight="1" x14ac:dyDescent="0.2">
      <c r="A110" s="8" t="s">
        <v>3074</v>
      </c>
      <c r="B110" s="591"/>
      <c r="C110" s="987"/>
      <c r="D110" s="987"/>
      <c r="E110" s="8"/>
      <c r="F110" s="1586"/>
      <c r="G110" s="987"/>
      <c r="H110" s="1579"/>
      <c r="I110" s="592"/>
      <c r="J110" s="987"/>
      <c r="K110" s="1599"/>
      <c r="L110" s="986"/>
      <c r="M110" s="1599"/>
      <c r="N110" s="1020"/>
      <c r="O110" s="8"/>
      <c r="P110" s="2114"/>
      <c r="Q110" s="2114"/>
      <c r="R110" s="2114"/>
      <c r="S110" s="2114"/>
      <c r="U110" s="594" t="str">
        <f t="shared" si="6"/>
        <v>13 (1413)</v>
      </c>
      <c r="V110" s="1592" t="str">
        <f t="shared" si="7"/>
        <v/>
      </c>
      <c r="W110" s="1018"/>
      <c r="X110" s="595"/>
      <c r="Y110" s="595"/>
      <c r="Z110" s="195"/>
    </row>
    <row r="111" spans="1:26" ht="12.75" hidden="1" customHeight="1" x14ac:dyDescent="0.2">
      <c r="A111" s="8" t="s">
        <v>3075</v>
      </c>
      <c r="B111" s="591"/>
      <c r="C111" s="987"/>
      <c r="D111" s="987"/>
      <c r="E111" s="8"/>
      <c r="F111" s="1586"/>
      <c r="G111" s="987"/>
      <c r="H111" s="1579"/>
      <c r="I111" s="592"/>
      <c r="J111" s="987"/>
      <c r="K111" s="1599"/>
      <c r="L111" s="986"/>
      <c r="M111" s="1599"/>
      <c r="N111" s="1020"/>
      <c r="O111" s="8"/>
      <c r="P111" s="2114"/>
      <c r="Q111" s="2114"/>
      <c r="R111" s="2114"/>
      <c r="S111" s="2114"/>
      <c r="U111" s="594" t="str">
        <f t="shared" si="6"/>
        <v>14 (1414)</v>
      </c>
      <c r="V111" s="1592" t="str">
        <f t="shared" si="7"/>
        <v/>
      </c>
      <c r="W111" s="1018"/>
      <c r="X111" s="595"/>
      <c r="Y111" s="595"/>
      <c r="Z111" s="195"/>
    </row>
    <row r="112" spans="1:26" ht="12.75" hidden="1" customHeight="1" x14ac:dyDescent="0.2">
      <c r="A112" s="8" t="s">
        <v>3076</v>
      </c>
      <c r="B112" s="591"/>
      <c r="C112" s="987"/>
      <c r="D112" s="987"/>
      <c r="E112" s="8"/>
      <c r="F112" s="1586"/>
      <c r="G112" s="987"/>
      <c r="H112" s="1579"/>
      <c r="I112" s="592"/>
      <c r="J112" s="987"/>
      <c r="K112" s="1599"/>
      <c r="L112" s="986"/>
      <c r="M112" s="1599"/>
      <c r="N112" s="1020"/>
      <c r="O112" s="8"/>
      <c r="P112" s="2114"/>
      <c r="Q112" s="2114"/>
      <c r="R112" s="2114"/>
      <c r="S112" s="2114"/>
      <c r="U112" s="594" t="str">
        <f t="shared" si="6"/>
        <v>15 (1415)</v>
      </c>
      <c r="V112" s="1592" t="str">
        <f t="shared" si="7"/>
        <v/>
      </c>
      <c r="W112" s="1018"/>
      <c r="X112" s="595"/>
      <c r="Y112" s="595"/>
      <c r="Z112" s="195"/>
    </row>
    <row r="113" spans="1:26" ht="12.75" hidden="1" customHeight="1" x14ac:dyDescent="0.2">
      <c r="A113" s="8" t="s">
        <v>3077</v>
      </c>
      <c r="B113" s="591"/>
      <c r="C113" s="987"/>
      <c r="D113" s="987"/>
      <c r="E113" s="8"/>
      <c r="F113" s="1586"/>
      <c r="G113" s="987"/>
      <c r="H113" s="1579"/>
      <c r="I113" s="592"/>
      <c r="J113" s="987"/>
      <c r="K113" s="1599"/>
      <c r="L113" s="986"/>
      <c r="M113" s="1599"/>
      <c r="N113" s="1020"/>
      <c r="O113" s="8"/>
      <c r="P113" s="2114"/>
      <c r="Q113" s="2114"/>
      <c r="R113" s="2114"/>
      <c r="S113" s="2114"/>
      <c r="U113" s="594" t="str">
        <f t="shared" si="6"/>
        <v>16 (1416)</v>
      </c>
      <c r="V113" s="1592" t="str">
        <f t="shared" si="7"/>
        <v/>
      </c>
      <c r="W113" s="1018"/>
      <c r="X113" s="595"/>
      <c r="Y113" s="595"/>
      <c r="Z113" s="195"/>
    </row>
    <row r="114" spans="1:26" ht="12.75" hidden="1" customHeight="1" x14ac:dyDescent="0.2">
      <c r="A114" s="8" t="s">
        <v>3078</v>
      </c>
      <c r="B114" s="591"/>
      <c r="C114" s="987"/>
      <c r="D114" s="987"/>
      <c r="E114" s="8"/>
      <c r="F114" s="1586"/>
      <c r="G114" s="987"/>
      <c r="H114" s="1579"/>
      <c r="I114" s="592"/>
      <c r="J114" s="987"/>
      <c r="K114" s="1599"/>
      <c r="L114" s="986"/>
      <c r="M114" s="1599"/>
      <c r="N114" s="1020"/>
      <c r="O114" s="8"/>
      <c r="P114" s="2114"/>
      <c r="Q114" s="2114"/>
      <c r="R114" s="2114"/>
      <c r="S114" s="2114"/>
      <c r="U114" s="594" t="str">
        <f t="shared" si="6"/>
        <v>17 (1417)</v>
      </c>
      <c r="V114" s="1592" t="str">
        <f t="shared" si="7"/>
        <v/>
      </c>
      <c r="W114" s="1018"/>
      <c r="X114" s="595"/>
      <c r="Y114" s="595"/>
      <c r="Z114" s="195"/>
    </row>
    <row r="115" spans="1:26" ht="12.75" hidden="1" customHeight="1" x14ac:dyDescent="0.2">
      <c r="A115" s="8" t="s">
        <v>3079</v>
      </c>
      <c r="B115" s="591"/>
      <c r="C115" s="987"/>
      <c r="D115" s="987"/>
      <c r="E115" s="8"/>
      <c r="F115" s="1586"/>
      <c r="G115" s="987"/>
      <c r="H115" s="1579"/>
      <c r="I115" s="592"/>
      <c r="J115" s="987"/>
      <c r="K115" s="1599"/>
      <c r="L115" s="986"/>
      <c r="M115" s="1599"/>
      <c r="N115" s="1020"/>
      <c r="O115" s="8"/>
      <c r="P115" s="2114"/>
      <c r="Q115" s="2114"/>
      <c r="R115" s="2114"/>
      <c r="S115" s="2114"/>
      <c r="U115" s="594" t="str">
        <f t="shared" si="6"/>
        <v>18 (1418)</v>
      </c>
      <c r="V115" s="1592" t="str">
        <f t="shared" si="7"/>
        <v/>
      </c>
      <c r="W115" s="1018"/>
      <c r="X115" s="595"/>
      <c r="Y115" s="595"/>
      <c r="Z115" s="195"/>
    </row>
    <row r="116" spans="1:26" ht="12.75" hidden="1" customHeight="1" x14ac:dyDescent="0.2">
      <c r="A116" s="8" t="s">
        <v>3080</v>
      </c>
      <c r="B116" s="591"/>
      <c r="C116" s="987"/>
      <c r="D116" s="987"/>
      <c r="E116" s="8"/>
      <c r="F116" s="1586"/>
      <c r="G116" s="987"/>
      <c r="H116" s="1579"/>
      <c r="I116" s="592"/>
      <c r="J116" s="987"/>
      <c r="K116" s="1599"/>
      <c r="L116" s="986"/>
      <c r="M116" s="1599"/>
      <c r="N116" s="1020"/>
      <c r="O116" s="8"/>
      <c r="P116" s="2114"/>
      <c r="Q116" s="2114"/>
      <c r="R116" s="2114"/>
      <c r="S116" s="2114"/>
      <c r="U116" s="594" t="str">
        <f t="shared" si="6"/>
        <v>19 (1419)</v>
      </c>
      <c r="V116" s="1592" t="str">
        <f t="shared" si="7"/>
        <v/>
      </c>
      <c r="W116" s="1018"/>
      <c r="X116" s="595"/>
      <c r="Y116" s="595"/>
      <c r="Z116" s="195"/>
    </row>
    <row r="117" spans="1:26" ht="12.75" hidden="1" customHeight="1" x14ac:dyDescent="0.2">
      <c r="A117" s="8" t="s">
        <v>3081</v>
      </c>
      <c r="B117" s="591"/>
      <c r="C117" s="987"/>
      <c r="D117" s="987"/>
      <c r="E117" s="8"/>
      <c r="F117" s="1586"/>
      <c r="G117" s="987"/>
      <c r="H117" s="1579"/>
      <c r="I117" s="592"/>
      <c r="J117" s="987"/>
      <c r="K117" s="1599"/>
      <c r="L117" s="986"/>
      <c r="M117" s="1599"/>
      <c r="N117" s="1020"/>
      <c r="O117" s="8"/>
      <c r="P117" s="2114"/>
      <c r="Q117" s="2114"/>
      <c r="R117" s="2114"/>
      <c r="S117" s="2114"/>
      <c r="U117" s="594" t="str">
        <f t="shared" si="6"/>
        <v>20 (1420)</v>
      </c>
      <c r="V117" s="1592" t="str">
        <f t="shared" si="7"/>
        <v/>
      </c>
      <c r="W117" s="1018"/>
      <c r="X117" s="595"/>
      <c r="Y117" s="595"/>
      <c r="Z117" s="195"/>
    </row>
    <row r="118" spans="1:26" ht="12.75" hidden="1" customHeight="1" x14ac:dyDescent="0.2">
      <c r="A118" s="8" t="s">
        <v>3082</v>
      </c>
      <c r="B118" s="591"/>
      <c r="C118" s="987"/>
      <c r="D118" s="987"/>
      <c r="E118" s="8"/>
      <c r="F118" s="1586"/>
      <c r="G118" s="987"/>
      <c r="H118" s="1579"/>
      <c r="I118" s="592"/>
      <c r="J118" s="987"/>
      <c r="K118" s="1599"/>
      <c r="L118" s="986"/>
      <c r="M118" s="1599"/>
      <c r="N118" s="1020"/>
      <c r="O118" s="8"/>
      <c r="P118" s="2114"/>
      <c r="Q118" s="2114"/>
      <c r="R118" s="2114"/>
      <c r="S118" s="2114"/>
      <c r="U118" s="594" t="str">
        <f t="shared" si="6"/>
        <v>21 (1421)</v>
      </c>
      <c r="V118" s="1592" t="str">
        <f t="shared" si="7"/>
        <v/>
      </c>
      <c r="W118" s="1018"/>
      <c r="X118" s="595"/>
      <c r="Y118" s="595"/>
      <c r="Z118" s="195"/>
    </row>
    <row r="119" spans="1:26" ht="12.75" hidden="1" customHeight="1" x14ac:dyDescent="0.2">
      <c r="A119" s="8" t="s">
        <v>3083</v>
      </c>
      <c r="B119" s="591"/>
      <c r="C119" s="987"/>
      <c r="D119" s="987"/>
      <c r="E119" s="8"/>
      <c r="F119" s="1586"/>
      <c r="G119" s="987"/>
      <c r="H119" s="1579"/>
      <c r="I119" s="592"/>
      <c r="J119" s="987"/>
      <c r="K119" s="1599"/>
      <c r="L119" s="986"/>
      <c r="M119" s="1599"/>
      <c r="N119" s="1020"/>
      <c r="O119" s="8"/>
      <c r="P119" s="2114"/>
      <c r="Q119" s="2114"/>
      <c r="R119" s="2114"/>
      <c r="S119" s="2114"/>
      <c r="U119" s="594" t="str">
        <f t="shared" si="6"/>
        <v>22 (1422)</v>
      </c>
      <c r="V119" s="1592" t="str">
        <f t="shared" si="7"/>
        <v/>
      </c>
      <c r="W119" s="1018"/>
      <c r="X119" s="595"/>
      <c r="Y119" s="595"/>
      <c r="Z119" s="195"/>
    </row>
    <row r="120" spans="1:26" ht="12.75" hidden="1" customHeight="1" x14ac:dyDescent="0.2">
      <c r="A120" s="8" t="s">
        <v>3084</v>
      </c>
      <c r="B120" s="591"/>
      <c r="C120" s="987"/>
      <c r="D120" s="987"/>
      <c r="E120" s="8"/>
      <c r="F120" s="1586"/>
      <c r="G120" s="987"/>
      <c r="H120" s="1579"/>
      <c r="I120" s="592"/>
      <c r="J120" s="987"/>
      <c r="K120" s="1599"/>
      <c r="L120" s="986"/>
      <c r="M120" s="1599"/>
      <c r="N120" s="1020"/>
      <c r="O120" s="8"/>
      <c r="P120" s="2114"/>
      <c r="Q120" s="2114"/>
      <c r="R120" s="2114"/>
      <c r="S120" s="2114"/>
      <c r="U120" s="594" t="str">
        <f t="shared" si="6"/>
        <v>23 (1423)</v>
      </c>
      <c r="V120" s="1592" t="str">
        <f t="shared" si="7"/>
        <v/>
      </c>
      <c r="W120" s="1018"/>
      <c r="X120" s="595"/>
      <c r="Y120" s="595"/>
      <c r="Z120" s="195"/>
    </row>
    <row r="121" spans="1:26" ht="12.75" hidden="1" customHeight="1" x14ac:dyDescent="0.2">
      <c r="A121" s="8" t="s">
        <v>3085</v>
      </c>
      <c r="B121" s="591"/>
      <c r="C121" s="987"/>
      <c r="D121" s="987"/>
      <c r="E121" s="8"/>
      <c r="F121" s="1586"/>
      <c r="G121" s="987"/>
      <c r="H121" s="1579"/>
      <c r="I121" s="592"/>
      <c r="J121" s="987"/>
      <c r="K121" s="1599"/>
      <c r="L121" s="986"/>
      <c r="M121" s="1599"/>
      <c r="N121" s="1020"/>
      <c r="O121" s="8"/>
      <c r="P121" s="2114"/>
      <c r="Q121" s="2114"/>
      <c r="R121" s="2114"/>
      <c r="S121" s="2114"/>
      <c r="U121" s="594" t="str">
        <f t="shared" si="6"/>
        <v>24 (1424)</v>
      </c>
      <c r="V121" s="1592" t="str">
        <f t="shared" si="7"/>
        <v/>
      </c>
      <c r="W121" s="1018"/>
      <c r="X121" s="595"/>
      <c r="Y121" s="595"/>
      <c r="Z121" s="195"/>
    </row>
    <row r="122" spans="1:26" x14ac:dyDescent="0.2">
      <c r="A122" s="8" t="s">
        <v>3086</v>
      </c>
      <c r="B122" s="591"/>
      <c r="C122" s="987"/>
      <c r="D122" s="987"/>
      <c r="E122" s="8"/>
      <c r="F122" s="1586"/>
      <c r="G122" s="987"/>
      <c r="H122" s="1579"/>
      <c r="I122" s="592"/>
      <c r="J122" s="987"/>
      <c r="K122" s="1599"/>
      <c r="L122" s="986"/>
      <c r="M122" s="1599"/>
      <c r="N122" s="1020"/>
      <c r="O122" s="8"/>
      <c r="P122" s="2114"/>
      <c r="Q122" s="2114"/>
      <c r="R122" s="2114"/>
      <c r="S122" s="2114"/>
      <c r="U122" s="594" t="str">
        <f t="shared" si="6"/>
        <v>25 (1425)</v>
      </c>
      <c r="V122" s="1592" t="str">
        <f t="shared" si="7"/>
        <v/>
      </c>
      <c r="W122" s="1018"/>
      <c r="X122" s="595"/>
      <c r="Y122" s="595"/>
      <c r="Z122" s="195"/>
    </row>
    <row r="123" spans="1:26" x14ac:dyDescent="0.2">
      <c r="A123" s="51" t="s">
        <v>3087</v>
      </c>
      <c r="B123" s="1593">
        <v>100</v>
      </c>
      <c r="C123" s="987"/>
      <c r="D123" s="987"/>
      <c r="E123" s="8"/>
      <c r="F123" s="1586"/>
      <c r="G123" s="987"/>
      <c r="H123" s="1372"/>
      <c r="I123" s="596"/>
      <c r="J123" s="987"/>
      <c r="K123" s="1599"/>
      <c r="L123" s="986"/>
      <c r="M123" s="1599"/>
      <c r="N123" s="1595"/>
      <c r="O123" s="8"/>
      <c r="P123" s="2116"/>
      <c r="Q123" s="2116"/>
      <c r="R123" s="2116"/>
      <c r="S123" s="2116"/>
      <c r="U123" s="588"/>
      <c r="V123" s="1596">
        <f>$B123</f>
        <v>100</v>
      </c>
      <c r="W123" s="1018"/>
      <c r="X123" s="595"/>
      <c r="Y123" s="595"/>
      <c r="Z123" s="195"/>
    </row>
    <row r="124" spans="1:26" x14ac:dyDescent="0.2">
      <c r="A124" s="24" t="s">
        <v>3088</v>
      </c>
      <c r="B124" s="1489" t="s">
        <v>3089</v>
      </c>
      <c r="C124" s="986"/>
      <c r="D124" s="986"/>
      <c r="F124" s="1586"/>
      <c r="G124" s="1491"/>
      <c r="H124" s="1597"/>
      <c r="I124" s="598"/>
      <c r="J124" s="986"/>
      <c r="K124" s="1599"/>
      <c r="L124" s="986"/>
      <c r="M124" s="1599"/>
      <c r="N124" s="600"/>
      <c r="P124" s="2112"/>
      <c r="Q124" s="2112"/>
      <c r="R124" s="2112"/>
      <c r="S124" s="2112"/>
      <c r="U124" s="588"/>
      <c r="V124" s="1490" t="str">
        <f>$B124</f>
        <v>Global</v>
      </c>
      <c r="W124" s="1018"/>
      <c r="X124" s="601"/>
      <c r="Y124" s="601"/>
      <c r="Z124" s="195"/>
    </row>
    <row r="125" spans="1:26" ht="6" customHeight="1" x14ac:dyDescent="0.2">
      <c r="U125" s="588"/>
      <c r="V125" s="588"/>
      <c r="Z125" s="195"/>
    </row>
    <row r="126" spans="1:26" x14ac:dyDescent="0.2">
      <c r="B126" s="23" t="s">
        <v>1878</v>
      </c>
      <c r="U126" s="588"/>
      <c r="V126" s="589" t="str">
        <f>$B126</f>
        <v>Autres éléments hors bilan (505)</v>
      </c>
      <c r="Z126" s="195"/>
    </row>
    <row r="127" spans="1:26" x14ac:dyDescent="0.2">
      <c r="A127" s="8" t="s">
        <v>3062</v>
      </c>
      <c r="B127" s="591"/>
      <c r="C127" s="987"/>
      <c r="D127" s="987"/>
      <c r="E127" s="8"/>
      <c r="F127" s="1586"/>
      <c r="G127" s="987"/>
      <c r="H127" s="1579"/>
      <c r="I127" s="592"/>
      <c r="J127" s="1591"/>
      <c r="K127" s="986"/>
      <c r="L127" s="1591"/>
      <c r="M127" s="593"/>
      <c r="N127" s="1020"/>
      <c r="O127" s="8"/>
      <c r="P127" s="2114"/>
      <c r="Q127" s="2114"/>
      <c r="R127" s="2114"/>
      <c r="S127" s="2114"/>
      <c r="U127" s="594" t="str">
        <f t="shared" ref="U127:U151" si="8">$A127</f>
        <v>1 (1401)</v>
      </c>
      <c r="V127" s="1592" t="str">
        <f t="shared" ref="V127:V151" si="9">IF($B127="","",$B127)</f>
        <v/>
      </c>
      <c r="W127" s="1018"/>
      <c r="X127" s="595"/>
      <c r="Y127" s="595"/>
      <c r="Z127" s="195"/>
    </row>
    <row r="128" spans="1:26" x14ac:dyDescent="0.2">
      <c r="A128" s="8" t="s">
        <v>3063</v>
      </c>
      <c r="B128" s="591"/>
      <c r="C128" s="987"/>
      <c r="D128" s="987"/>
      <c r="E128" s="8"/>
      <c r="F128" s="1586"/>
      <c r="G128" s="987"/>
      <c r="H128" s="1579"/>
      <c r="I128" s="592"/>
      <c r="J128" s="1591"/>
      <c r="K128" s="986"/>
      <c r="L128" s="1591"/>
      <c r="M128" s="593"/>
      <c r="N128" s="1020"/>
      <c r="O128" s="8"/>
      <c r="P128" s="2114"/>
      <c r="Q128" s="2114"/>
      <c r="R128" s="2114"/>
      <c r="S128" s="2114"/>
      <c r="U128" s="594" t="str">
        <f t="shared" si="8"/>
        <v>2 (1402)</v>
      </c>
      <c r="V128" s="1592" t="str">
        <f t="shared" si="9"/>
        <v/>
      </c>
      <c r="W128" s="1018"/>
      <c r="X128" s="595"/>
      <c r="Y128" s="595"/>
      <c r="Z128" s="195"/>
    </row>
    <row r="129" spans="1:26" x14ac:dyDescent="0.2">
      <c r="A129" s="8" t="s">
        <v>3064</v>
      </c>
      <c r="B129" s="591"/>
      <c r="C129" s="987"/>
      <c r="D129" s="987"/>
      <c r="E129" s="8"/>
      <c r="F129" s="1586"/>
      <c r="G129" s="987"/>
      <c r="H129" s="1579"/>
      <c r="I129" s="592"/>
      <c r="J129" s="1591"/>
      <c r="K129" s="986"/>
      <c r="L129" s="1591"/>
      <c r="M129" s="593"/>
      <c r="N129" s="1020"/>
      <c r="O129" s="8"/>
      <c r="P129" s="2114"/>
      <c r="Q129" s="2114"/>
      <c r="R129" s="2114"/>
      <c r="S129" s="2114"/>
      <c r="U129" s="594" t="str">
        <f t="shared" si="8"/>
        <v>3 (1403)</v>
      </c>
      <c r="V129" s="1592" t="str">
        <f t="shared" si="9"/>
        <v/>
      </c>
      <c r="W129" s="1018"/>
      <c r="X129" s="595"/>
      <c r="Y129" s="595"/>
      <c r="Z129" s="195"/>
    </row>
    <row r="130" spans="1:26" ht="12.75" hidden="1" customHeight="1" x14ac:dyDescent="0.2">
      <c r="A130" s="8" t="s">
        <v>3065</v>
      </c>
      <c r="B130" s="591"/>
      <c r="C130" s="987"/>
      <c r="D130" s="987"/>
      <c r="E130" s="8"/>
      <c r="F130" s="1586"/>
      <c r="G130" s="987"/>
      <c r="H130" s="1579"/>
      <c r="I130" s="592"/>
      <c r="J130" s="1591"/>
      <c r="K130" s="986"/>
      <c r="L130" s="1591"/>
      <c r="M130" s="593"/>
      <c r="N130" s="1020"/>
      <c r="O130" s="8"/>
      <c r="P130" s="2114"/>
      <c r="Q130" s="2114"/>
      <c r="R130" s="2114"/>
      <c r="S130" s="2114"/>
      <c r="U130" s="594" t="str">
        <f t="shared" si="8"/>
        <v>4 (1404)</v>
      </c>
      <c r="V130" s="1592" t="str">
        <f t="shared" si="9"/>
        <v/>
      </c>
      <c r="W130" s="1018"/>
      <c r="X130" s="595"/>
      <c r="Y130" s="595"/>
      <c r="Z130" s="195"/>
    </row>
    <row r="131" spans="1:26" ht="12.75" hidden="1" customHeight="1" x14ac:dyDescent="0.2">
      <c r="A131" s="8" t="s">
        <v>3066</v>
      </c>
      <c r="B131" s="591"/>
      <c r="C131" s="987"/>
      <c r="D131" s="987"/>
      <c r="E131" s="8"/>
      <c r="F131" s="1586"/>
      <c r="G131" s="987"/>
      <c r="H131" s="1579"/>
      <c r="I131" s="592"/>
      <c r="J131" s="1591"/>
      <c r="K131" s="986"/>
      <c r="L131" s="1591"/>
      <c r="M131" s="593"/>
      <c r="N131" s="1020"/>
      <c r="O131" s="8"/>
      <c r="P131" s="2114"/>
      <c r="Q131" s="2114"/>
      <c r="R131" s="2114"/>
      <c r="S131" s="2114"/>
      <c r="U131" s="594" t="str">
        <f t="shared" si="8"/>
        <v>5 (1405)</v>
      </c>
      <c r="V131" s="1592" t="str">
        <f t="shared" si="9"/>
        <v/>
      </c>
      <c r="W131" s="1018"/>
      <c r="X131" s="595"/>
      <c r="Y131" s="595"/>
      <c r="Z131" s="195"/>
    </row>
    <row r="132" spans="1:26" ht="12.75" hidden="1" customHeight="1" x14ac:dyDescent="0.2">
      <c r="A132" s="8" t="s">
        <v>3067</v>
      </c>
      <c r="B132" s="591"/>
      <c r="C132" s="987"/>
      <c r="D132" s="987"/>
      <c r="E132" s="8"/>
      <c r="F132" s="1586"/>
      <c r="G132" s="987"/>
      <c r="H132" s="1579"/>
      <c r="I132" s="592"/>
      <c r="J132" s="1591"/>
      <c r="K132" s="986"/>
      <c r="L132" s="1591"/>
      <c r="M132" s="593"/>
      <c r="N132" s="1020"/>
      <c r="O132" s="8"/>
      <c r="P132" s="2114"/>
      <c r="Q132" s="2114"/>
      <c r="R132" s="2114"/>
      <c r="S132" s="2114"/>
      <c r="U132" s="594" t="str">
        <f t="shared" si="8"/>
        <v>6 (1406)</v>
      </c>
      <c r="V132" s="1592" t="str">
        <f t="shared" si="9"/>
        <v/>
      </c>
      <c r="W132" s="1018"/>
      <c r="X132" s="595"/>
      <c r="Y132" s="595"/>
      <c r="Z132" s="195"/>
    </row>
    <row r="133" spans="1:26" ht="12.75" hidden="1" customHeight="1" x14ac:dyDescent="0.2">
      <c r="A133" s="8" t="s">
        <v>3068</v>
      </c>
      <c r="B133" s="591"/>
      <c r="C133" s="987"/>
      <c r="D133" s="987"/>
      <c r="E133" s="8"/>
      <c r="F133" s="1586"/>
      <c r="G133" s="987"/>
      <c r="H133" s="1579"/>
      <c r="I133" s="592"/>
      <c r="J133" s="1591"/>
      <c r="K133" s="986"/>
      <c r="L133" s="1591"/>
      <c r="M133" s="593"/>
      <c r="N133" s="1020"/>
      <c r="O133" s="8"/>
      <c r="P133" s="2114"/>
      <c r="Q133" s="2114"/>
      <c r="R133" s="2114"/>
      <c r="S133" s="2114"/>
      <c r="U133" s="594" t="str">
        <f t="shared" si="8"/>
        <v>7 (1407)</v>
      </c>
      <c r="V133" s="1592" t="str">
        <f t="shared" si="9"/>
        <v/>
      </c>
      <c r="W133" s="1018"/>
      <c r="X133" s="595"/>
      <c r="Y133" s="595"/>
      <c r="Z133" s="195"/>
    </row>
    <row r="134" spans="1:26" ht="12.75" hidden="1" customHeight="1" x14ac:dyDescent="0.2">
      <c r="A134" s="8" t="s">
        <v>3069</v>
      </c>
      <c r="B134" s="591"/>
      <c r="C134" s="987"/>
      <c r="D134" s="987"/>
      <c r="E134" s="8"/>
      <c r="F134" s="1586"/>
      <c r="G134" s="987"/>
      <c r="H134" s="1579"/>
      <c r="I134" s="592"/>
      <c r="J134" s="1591"/>
      <c r="K134" s="986"/>
      <c r="L134" s="1591"/>
      <c r="M134" s="593"/>
      <c r="N134" s="1020"/>
      <c r="O134" s="8"/>
      <c r="P134" s="2114"/>
      <c r="Q134" s="2114"/>
      <c r="R134" s="2114"/>
      <c r="S134" s="2114"/>
      <c r="U134" s="594" t="str">
        <f t="shared" si="8"/>
        <v>8 (1408)</v>
      </c>
      <c r="V134" s="1592" t="str">
        <f t="shared" si="9"/>
        <v/>
      </c>
      <c r="W134" s="1018"/>
      <c r="X134" s="595"/>
      <c r="Y134" s="595"/>
      <c r="Z134" s="195"/>
    </row>
    <row r="135" spans="1:26" ht="12.75" hidden="1" customHeight="1" x14ac:dyDescent="0.2">
      <c r="A135" s="8" t="s">
        <v>3070</v>
      </c>
      <c r="B135" s="591"/>
      <c r="C135" s="987"/>
      <c r="D135" s="987"/>
      <c r="E135" s="8"/>
      <c r="F135" s="1586"/>
      <c r="G135" s="987"/>
      <c r="H135" s="1579"/>
      <c r="I135" s="592"/>
      <c r="J135" s="1591"/>
      <c r="K135" s="986"/>
      <c r="L135" s="1591"/>
      <c r="M135" s="593"/>
      <c r="N135" s="1020"/>
      <c r="O135" s="8"/>
      <c r="P135" s="2114"/>
      <c r="Q135" s="2114"/>
      <c r="R135" s="2114"/>
      <c r="S135" s="2114"/>
      <c r="U135" s="594" t="str">
        <f t="shared" si="8"/>
        <v>9 (1409)</v>
      </c>
      <c r="V135" s="1592" t="str">
        <f t="shared" si="9"/>
        <v/>
      </c>
      <c r="W135" s="1018"/>
      <c r="X135" s="595"/>
      <c r="Y135" s="595"/>
      <c r="Z135" s="195"/>
    </row>
    <row r="136" spans="1:26" ht="12.75" hidden="1" customHeight="1" x14ac:dyDescent="0.2">
      <c r="A136" s="8" t="s">
        <v>3071</v>
      </c>
      <c r="B136" s="591"/>
      <c r="C136" s="987"/>
      <c r="D136" s="987"/>
      <c r="E136" s="8"/>
      <c r="F136" s="1586"/>
      <c r="G136" s="987"/>
      <c r="H136" s="1579"/>
      <c r="I136" s="592"/>
      <c r="J136" s="1591"/>
      <c r="K136" s="986"/>
      <c r="L136" s="1591"/>
      <c r="M136" s="593"/>
      <c r="N136" s="1020"/>
      <c r="O136" s="8"/>
      <c r="P136" s="2114"/>
      <c r="Q136" s="2114"/>
      <c r="R136" s="2114"/>
      <c r="S136" s="2114"/>
      <c r="U136" s="594" t="str">
        <f t="shared" si="8"/>
        <v>10 (1410)</v>
      </c>
      <c r="V136" s="1592" t="str">
        <f t="shared" si="9"/>
        <v/>
      </c>
      <c r="W136" s="1018"/>
      <c r="X136" s="595"/>
      <c r="Y136" s="595"/>
      <c r="Z136" s="195"/>
    </row>
    <row r="137" spans="1:26" ht="12.75" hidden="1" customHeight="1" x14ac:dyDescent="0.2">
      <c r="A137" s="8" t="s">
        <v>3072</v>
      </c>
      <c r="B137" s="591"/>
      <c r="C137" s="987"/>
      <c r="D137" s="987"/>
      <c r="E137" s="8"/>
      <c r="F137" s="1586"/>
      <c r="G137" s="987"/>
      <c r="H137" s="1579"/>
      <c r="I137" s="592"/>
      <c r="J137" s="1591"/>
      <c r="K137" s="986"/>
      <c r="L137" s="1591"/>
      <c r="M137" s="593"/>
      <c r="N137" s="1020"/>
      <c r="O137" s="8"/>
      <c r="P137" s="2114"/>
      <c r="Q137" s="2114"/>
      <c r="R137" s="2114"/>
      <c r="S137" s="2114"/>
      <c r="U137" s="594" t="str">
        <f t="shared" si="8"/>
        <v>11 (1411)</v>
      </c>
      <c r="V137" s="1592" t="str">
        <f t="shared" si="9"/>
        <v/>
      </c>
      <c r="W137" s="1018"/>
      <c r="X137" s="595"/>
      <c r="Y137" s="595"/>
      <c r="Z137" s="195"/>
    </row>
    <row r="138" spans="1:26" ht="12.75" hidden="1" customHeight="1" x14ac:dyDescent="0.2">
      <c r="A138" s="8" t="s">
        <v>3073</v>
      </c>
      <c r="B138" s="591"/>
      <c r="C138" s="987"/>
      <c r="D138" s="987"/>
      <c r="E138" s="8"/>
      <c r="F138" s="1586"/>
      <c r="G138" s="987"/>
      <c r="H138" s="1579"/>
      <c r="I138" s="592"/>
      <c r="J138" s="1591"/>
      <c r="K138" s="986"/>
      <c r="L138" s="1591"/>
      <c r="M138" s="593"/>
      <c r="N138" s="1020"/>
      <c r="O138" s="8"/>
      <c r="P138" s="2114"/>
      <c r="Q138" s="2114"/>
      <c r="R138" s="2114"/>
      <c r="S138" s="2114"/>
      <c r="U138" s="594" t="str">
        <f t="shared" si="8"/>
        <v>12 (1412)</v>
      </c>
      <c r="V138" s="1592" t="str">
        <f t="shared" si="9"/>
        <v/>
      </c>
      <c r="W138" s="1018"/>
      <c r="X138" s="595"/>
      <c r="Y138" s="595"/>
      <c r="Z138" s="195"/>
    </row>
    <row r="139" spans="1:26" ht="12.75" hidden="1" customHeight="1" x14ac:dyDescent="0.2">
      <c r="A139" s="8" t="s">
        <v>3074</v>
      </c>
      <c r="B139" s="591"/>
      <c r="C139" s="987"/>
      <c r="D139" s="987"/>
      <c r="E139" s="8"/>
      <c r="F139" s="1586"/>
      <c r="G139" s="987"/>
      <c r="H139" s="1579"/>
      <c r="I139" s="592"/>
      <c r="J139" s="1591"/>
      <c r="K139" s="986"/>
      <c r="L139" s="1591"/>
      <c r="M139" s="593"/>
      <c r="N139" s="1020"/>
      <c r="O139" s="8"/>
      <c r="P139" s="2114"/>
      <c r="Q139" s="2114"/>
      <c r="R139" s="2114"/>
      <c r="S139" s="2114"/>
      <c r="U139" s="594" t="str">
        <f t="shared" si="8"/>
        <v>13 (1413)</v>
      </c>
      <c r="V139" s="1592" t="str">
        <f t="shared" si="9"/>
        <v/>
      </c>
      <c r="W139" s="1018"/>
      <c r="X139" s="595"/>
      <c r="Y139" s="595"/>
      <c r="Z139" s="195"/>
    </row>
    <row r="140" spans="1:26" ht="12.75" hidden="1" customHeight="1" x14ac:dyDescent="0.2">
      <c r="A140" s="8" t="s">
        <v>3075</v>
      </c>
      <c r="B140" s="591"/>
      <c r="C140" s="987"/>
      <c r="D140" s="987"/>
      <c r="E140" s="8"/>
      <c r="F140" s="1586"/>
      <c r="G140" s="987"/>
      <c r="H140" s="1579"/>
      <c r="I140" s="592"/>
      <c r="J140" s="1591"/>
      <c r="K140" s="986"/>
      <c r="L140" s="1591"/>
      <c r="M140" s="593"/>
      <c r="N140" s="1020"/>
      <c r="O140" s="8"/>
      <c r="P140" s="2114"/>
      <c r="Q140" s="2114"/>
      <c r="R140" s="2114"/>
      <c r="S140" s="2114"/>
      <c r="U140" s="594" t="str">
        <f t="shared" si="8"/>
        <v>14 (1414)</v>
      </c>
      <c r="V140" s="1592" t="str">
        <f t="shared" si="9"/>
        <v/>
      </c>
      <c r="W140" s="1018"/>
      <c r="X140" s="595"/>
      <c r="Y140" s="595"/>
      <c r="Z140" s="195"/>
    </row>
    <row r="141" spans="1:26" ht="12.75" hidden="1" customHeight="1" x14ac:dyDescent="0.2">
      <c r="A141" s="8" t="s">
        <v>3076</v>
      </c>
      <c r="B141" s="591"/>
      <c r="C141" s="987"/>
      <c r="D141" s="987"/>
      <c r="E141" s="8"/>
      <c r="F141" s="1586"/>
      <c r="G141" s="987"/>
      <c r="H141" s="1579"/>
      <c r="I141" s="592"/>
      <c r="J141" s="1591"/>
      <c r="K141" s="986"/>
      <c r="L141" s="1591"/>
      <c r="M141" s="593"/>
      <c r="N141" s="1020"/>
      <c r="O141" s="8"/>
      <c r="P141" s="2114"/>
      <c r="Q141" s="2114"/>
      <c r="R141" s="2114"/>
      <c r="S141" s="2114"/>
      <c r="U141" s="594" t="str">
        <f t="shared" si="8"/>
        <v>15 (1415)</v>
      </c>
      <c r="V141" s="1592" t="str">
        <f t="shared" si="9"/>
        <v/>
      </c>
      <c r="W141" s="1018"/>
      <c r="X141" s="595"/>
      <c r="Y141" s="595"/>
      <c r="Z141" s="195"/>
    </row>
    <row r="142" spans="1:26" ht="12.75" hidden="1" customHeight="1" x14ac:dyDescent="0.2">
      <c r="A142" s="8" t="s">
        <v>3077</v>
      </c>
      <c r="B142" s="591"/>
      <c r="C142" s="987"/>
      <c r="D142" s="987"/>
      <c r="E142" s="8"/>
      <c r="F142" s="1586"/>
      <c r="G142" s="987"/>
      <c r="H142" s="1579"/>
      <c r="I142" s="592"/>
      <c r="J142" s="1591"/>
      <c r="K142" s="986"/>
      <c r="L142" s="1591"/>
      <c r="M142" s="593"/>
      <c r="N142" s="1020"/>
      <c r="O142" s="8"/>
      <c r="P142" s="2114"/>
      <c r="Q142" s="2114"/>
      <c r="R142" s="2114"/>
      <c r="S142" s="2114"/>
      <c r="U142" s="594" t="str">
        <f t="shared" si="8"/>
        <v>16 (1416)</v>
      </c>
      <c r="V142" s="1592" t="str">
        <f t="shared" si="9"/>
        <v/>
      </c>
      <c r="W142" s="1018"/>
      <c r="X142" s="595"/>
      <c r="Y142" s="595"/>
      <c r="Z142" s="195"/>
    </row>
    <row r="143" spans="1:26" ht="12.75" hidden="1" customHeight="1" x14ac:dyDescent="0.2">
      <c r="A143" s="8" t="s">
        <v>3078</v>
      </c>
      <c r="B143" s="591"/>
      <c r="C143" s="987"/>
      <c r="D143" s="987"/>
      <c r="E143" s="8"/>
      <c r="F143" s="1586"/>
      <c r="G143" s="987"/>
      <c r="H143" s="1579"/>
      <c r="I143" s="592"/>
      <c r="J143" s="1591"/>
      <c r="K143" s="986"/>
      <c r="L143" s="1591"/>
      <c r="M143" s="593"/>
      <c r="N143" s="1020"/>
      <c r="O143" s="8"/>
      <c r="P143" s="2114"/>
      <c r="Q143" s="2114"/>
      <c r="R143" s="2114"/>
      <c r="S143" s="2114"/>
      <c r="U143" s="594" t="str">
        <f t="shared" si="8"/>
        <v>17 (1417)</v>
      </c>
      <c r="V143" s="1592" t="str">
        <f t="shared" si="9"/>
        <v/>
      </c>
      <c r="W143" s="1018"/>
      <c r="X143" s="595"/>
      <c r="Y143" s="595"/>
      <c r="Z143" s="195"/>
    </row>
    <row r="144" spans="1:26" ht="12.75" hidden="1" customHeight="1" x14ac:dyDescent="0.2">
      <c r="A144" s="8" t="s">
        <v>3079</v>
      </c>
      <c r="B144" s="591"/>
      <c r="C144" s="987"/>
      <c r="D144" s="987"/>
      <c r="E144" s="8"/>
      <c r="F144" s="1586"/>
      <c r="G144" s="987"/>
      <c r="H144" s="1579"/>
      <c r="I144" s="592"/>
      <c r="J144" s="1591"/>
      <c r="K144" s="986"/>
      <c r="L144" s="1591"/>
      <c r="M144" s="593"/>
      <c r="N144" s="1020"/>
      <c r="O144" s="8"/>
      <c r="P144" s="2114"/>
      <c r="Q144" s="2114"/>
      <c r="R144" s="2114"/>
      <c r="S144" s="2114"/>
      <c r="U144" s="594" t="str">
        <f t="shared" si="8"/>
        <v>18 (1418)</v>
      </c>
      <c r="V144" s="1592" t="str">
        <f t="shared" si="9"/>
        <v/>
      </c>
      <c r="W144" s="1018"/>
      <c r="X144" s="595"/>
      <c r="Y144" s="595"/>
      <c r="Z144" s="195"/>
    </row>
    <row r="145" spans="1:26" ht="12.75" hidden="1" customHeight="1" x14ac:dyDescent="0.2">
      <c r="A145" s="8" t="s">
        <v>3080</v>
      </c>
      <c r="B145" s="591"/>
      <c r="C145" s="987"/>
      <c r="D145" s="987"/>
      <c r="E145" s="8"/>
      <c r="F145" s="1586"/>
      <c r="G145" s="987"/>
      <c r="H145" s="1579"/>
      <c r="I145" s="592"/>
      <c r="J145" s="1591"/>
      <c r="K145" s="986"/>
      <c r="L145" s="1591"/>
      <c r="M145" s="593"/>
      <c r="N145" s="1020"/>
      <c r="O145" s="8"/>
      <c r="P145" s="2114"/>
      <c r="Q145" s="2114"/>
      <c r="R145" s="2114"/>
      <c r="S145" s="2114"/>
      <c r="U145" s="594" t="str">
        <f t="shared" si="8"/>
        <v>19 (1419)</v>
      </c>
      <c r="V145" s="1592" t="str">
        <f t="shared" si="9"/>
        <v/>
      </c>
      <c r="W145" s="1018"/>
      <c r="X145" s="595"/>
      <c r="Y145" s="595"/>
      <c r="Z145" s="195"/>
    </row>
    <row r="146" spans="1:26" ht="12.75" hidden="1" customHeight="1" x14ac:dyDescent="0.2">
      <c r="A146" s="8" t="s">
        <v>3081</v>
      </c>
      <c r="B146" s="591"/>
      <c r="C146" s="987"/>
      <c r="D146" s="987"/>
      <c r="E146" s="8"/>
      <c r="F146" s="1586"/>
      <c r="G146" s="987"/>
      <c r="H146" s="1579"/>
      <c r="I146" s="592"/>
      <c r="J146" s="1591"/>
      <c r="K146" s="986"/>
      <c r="L146" s="1591"/>
      <c r="M146" s="593"/>
      <c r="N146" s="1020"/>
      <c r="O146" s="8"/>
      <c r="P146" s="2114"/>
      <c r="Q146" s="2114"/>
      <c r="R146" s="2114"/>
      <c r="S146" s="2114"/>
      <c r="U146" s="594" t="str">
        <f t="shared" si="8"/>
        <v>20 (1420)</v>
      </c>
      <c r="V146" s="1592" t="str">
        <f t="shared" si="9"/>
        <v/>
      </c>
      <c r="W146" s="1018"/>
      <c r="X146" s="595"/>
      <c r="Y146" s="595"/>
      <c r="Z146" s="195"/>
    </row>
    <row r="147" spans="1:26" ht="12.75" hidden="1" customHeight="1" x14ac:dyDescent="0.2">
      <c r="A147" s="8" t="s">
        <v>3082</v>
      </c>
      <c r="B147" s="591"/>
      <c r="C147" s="987"/>
      <c r="D147" s="987"/>
      <c r="E147" s="8"/>
      <c r="F147" s="1586"/>
      <c r="G147" s="987"/>
      <c r="H147" s="1579"/>
      <c r="I147" s="592"/>
      <c r="J147" s="1591"/>
      <c r="K147" s="986"/>
      <c r="L147" s="1591"/>
      <c r="M147" s="593"/>
      <c r="N147" s="1020"/>
      <c r="O147" s="8"/>
      <c r="P147" s="2114"/>
      <c r="Q147" s="2114"/>
      <c r="R147" s="2114"/>
      <c r="S147" s="2114"/>
      <c r="U147" s="594" t="str">
        <f t="shared" si="8"/>
        <v>21 (1421)</v>
      </c>
      <c r="V147" s="1592" t="str">
        <f t="shared" si="9"/>
        <v/>
      </c>
      <c r="W147" s="1018"/>
      <c r="X147" s="595"/>
      <c r="Y147" s="595"/>
      <c r="Z147" s="195"/>
    </row>
    <row r="148" spans="1:26" ht="12.75" hidden="1" customHeight="1" x14ac:dyDescent="0.2">
      <c r="A148" s="8" t="s">
        <v>3083</v>
      </c>
      <c r="B148" s="591"/>
      <c r="C148" s="987"/>
      <c r="D148" s="987"/>
      <c r="E148" s="8"/>
      <c r="F148" s="1586"/>
      <c r="G148" s="987"/>
      <c r="H148" s="1579"/>
      <c r="I148" s="592"/>
      <c r="J148" s="1591"/>
      <c r="K148" s="986"/>
      <c r="L148" s="1591"/>
      <c r="M148" s="593"/>
      <c r="N148" s="1020"/>
      <c r="O148" s="8"/>
      <c r="P148" s="2114"/>
      <c r="Q148" s="2114"/>
      <c r="R148" s="2114"/>
      <c r="S148" s="2114"/>
      <c r="U148" s="594" t="str">
        <f t="shared" si="8"/>
        <v>22 (1422)</v>
      </c>
      <c r="V148" s="1592" t="str">
        <f t="shared" si="9"/>
        <v/>
      </c>
      <c r="W148" s="1018"/>
      <c r="X148" s="595"/>
      <c r="Y148" s="595"/>
      <c r="Z148" s="195"/>
    </row>
    <row r="149" spans="1:26" ht="12.75" hidden="1" customHeight="1" x14ac:dyDescent="0.2">
      <c r="A149" s="8" t="s">
        <v>3084</v>
      </c>
      <c r="B149" s="591"/>
      <c r="C149" s="987"/>
      <c r="D149" s="987"/>
      <c r="E149" s="8"/>
      <c r="F149" s="1586"/>
      <c r="G149" s="987"/>
      <c r="H149" s="1579"/>
      <c r="I149" s="592"/>
      <c r="J149" s="1591"/>
      <c r="K149" s="986"/>
      <c r="L149" s="1591"/>
      <c r="M149" s="593"/>
      <c r="N149" s="1020"/>
      <c r="O149" s="8"/>
      <c r="P149" s="2114"/>
      <c r="Q149" s="2114"/>
      <c r="R149" s="2114"/>
      <c r="S149" s="2114"/>
      <c r="U149" s="594" t="str">
        <f t="shared" si="8"/>
        <v>23 (1423)</v>
      </c>
      <c r="V149" s="1592" t="str">
        <f t="shared" si="9"/>
        <v/>
      </c>
      <c r="W149" s="1018"/>
      <c r="X149" s="595"/>
      <c r="Y149" s="595"/>
      <c r="Z149" s="195"/>
    </row>
    <row r="150" spans="1:26" ht="12.75" hidden="1" customHeight="1" x14ac:dyDescent="0.2">
      <c r="A150" s="8" t="s">
        <v>3085</v>
      </c>
      <c r="B150" s="591"/>
      <c r="C150" s="987"/>
      <c r="D150" s="987"/>
      <c r="E150" s="8"/>
      <c r="F150" s="1586"/>
      <c r="G150" s="987"/>
      <c r="H150" s="1579"/>
      <c r="I150" s="592"/>
      <c r="J150" s="1591"/>
      <c r="K150" s="986"/>
      <c r="L150" s="1591"/>
      <c r="M150" s="593"/>
      <c r="N150" s="1020"/>
      <c r="O150" s="8"/>
      <c r="P150" s="2114"/>
      <c r="Q150" s="2114"/>
      <c r="R150" s="2114"/>
      <c r="S150" s="2114"/>
      <c r="U150" s="594" t="str">
        <f t="shared" si="8"/>
        <v>24 (1424)</v>
      </c>
      <c r="V150" s="1592" t="str">
        <f t="shared" si="9"/>
        <v/>
      </c>
      <c r="W150" s="1018"/>
      <c r="X150" s="595"/>
      <c r="Y150" s="595"/>
      <c r="Z150" s="195"/>
    </row>
    <row r="151" spans="1:26" x14ac:dyDescent="0.2">
      <c r="A151" s="8" t="s">
        <v>3086</v>
      </c>
      <c r="B151" s="591"/>
      <c r="C151" s="987"/>
      <c r="D151" s="987"/>
      <c r="E151" s="8"/>
      <c r="F151" s="1586"/>
      <c r="G151" s="987"/>
      <c r="H151" s="1579"/>
      <c r="I151" s="592"/>
      <c r="J151" s="1591"/>
      <c r="K151" s="986"/>
      <c r="L151" s="1591"/>
      <c r="M151" s="593"/>
      <c r="N151" s="1020"/>
      <c r="O151" s="8"/>
      <c r="P151" s="2114"/>
      <c r="Q151" s="2114"/>
      <c r="R151" s="2114"/>
      <c r="S151" s="2114"/>
      <c r="U151" s="594" t="str">
        <f t="shared" si="8"/>
        <v>25 (1425)</v>
      </c>
      <c r="V151" s="1592" t="str">
        <f t="shared" si="9"/>
        <v/>
      </c>
      <c r="W151" s="1018"/>
      <c r="X151" s="595"/>
      <c r="Y151" s="595"/>
      <c r="Z151" s="195"/>
    </row>
    <row r="152" spans="1:26" x14ac:dyDescent="0.2">
      <c r="A152" s="51" t="s">
        <v>3087</v>
      </c>
      <c r="B152" s="1593">
        <v>100</v>
      </c>
      <c r="C152" s="987"/>
      <c r="D152" s="987"/>
      <c r="E152" s="8"/>
      <c r="F152" s="1586"/>
      <c r="G152" s="987"/>
      <c r="H152" s="1372"/>
      <c r="I152" s="596"/>
      <c r="J152" s="1591"/>
      <c r="K152" s="986"/>
      <c r="L152" s="1591"/>
      <c r="M152" s="593"/>
      <c r="N152" s="1595"/>
      <c r="O152" s="8"/>
      <c r="P152" s="2116"/>
      <c r="Q152" s="2116"/>
      <c r="R152" s="2116"/>
      <c r="S152" s="2116"/>
      <c r="U152" s="588"/>
      <c r="V152" s="1596">
        <f>$B152</f>
        <v>100</v>
      </c>
      <c r="W152" s="1018"/>
      <c r="X152" s="595"/>
      <c r="Y152" s="595"/>
      <c r="Z152" s="195"/>
    </row>
    <row r="153" spans="1:26" x14ac:dyDescent="0.2">
      <c r="A153" s="24" t="s">
        <v>3088</v>
      </c>
      <c r="B153" s="1489" t="s">
        <v>3089</v>
      </c>
      <c r="C153" s="986"/>
      <c r="D153" s="986"/>
      <c r="F153" s="1586"/>
      <c r="G153" s="1491"/>
      <c r="H153" s="1597"/>
      <c r="I153" s="598"/>
      <c r="J153" s="1591"/>
      <c r="K153" s="986"/>
      <c r="L153" s="1591"/>
      <c r="M153" s="599"/>
      <c r="N153" s="600"/>
      <c r="P153" s="2112"/>
      <c r="Q153" s="2112"/>
      <c r="R153" s="2112"/>
      <c r="S153" s="2112"/>
      <c r="U153" s="588"/>
      <c r="V153" s="1490" t="str">
        <f>$B153</f>
        <v>Global</v>
      </c>
      <c r="W153" s="1018"/>
      <c r="X153" s="601"/>
      <c r="Y153" s="601"/>
      <c r="Z153" s="195"/>
    </row>
    <row r="154" spans="1:26" x14ac:dyDescent="0.2">
      <c r="B154" s="2"/>
      <c r="C154" s="606"/>
      <c r="D154" s="606"/>
      <c r="F154" s="606"/>
      <c r="G154" s="418"/>
      <c r="H154" s="607"/>
      <c r="I154" s="607"/>
      <c r="J154" s="606"/>
      <c r="K154" s="606"/>
      <c r="L154" s="606"/>
      <c r="M154" s="606"/>
      <c r="N154" s="608"/>
      <c r="P154" s="353"/>
      <c r="Q154" s="353"/>
      <c r="R154" s="353"/>
      <c r="S154" s="353"/>
      <c r="U154" s="609"/>
      <c r="V154" s="609"/>
      <c r="W154" s="353"/>
      <c r="X154" s="353"/>
      <c r="Y154" s="353"/>
      <c r="Z154" s="353"/>
    </row>
    <row r="155" spans="1:26" x14ac:dyDescent="0.2">
      <c r="A155" s="822"/>
      <c r="B155" s="823" t="s">
        <v>3090</v>
      </c>
      <c r="C155" s="612"/>
      <c r="D155" s="612"/>
      <c r="E155" s="10"/>
      <c r="F155" s="613"/>
      <c r="G155" s="614"/>
      <c r="H155" s="615"/>
      <c r="I155" s="615"/>
      <c r="J155" s="613"/>
      <c r="K155" s="613"/>
      <c r="L155" s="613"/>
      <c r="M155" s="613"/>
      <c r="N155" s="616"/>
      <c r="O155" s="10"/>
      <c r="P155" s="617"/>
      <c r="Q155" s="617"/>
      <c r="R155" s="617"/>
      <c r="S155" s="617"/>
      <c r="U155" s="610"/>
      <c r="V155" s="610"/>
      <c r="W155" s="618"/>
      <c r="X155" s="618"/>
      <c r="Y155" s="618"/>
      <c r="Z155" s="618"/>
    </row>
    <row r="156" spans="1:26" x14ac:dyDescent="0.2">
      <c r="A156" s="824" t="s">
        <v>3088</v>
      </c>
      <c r="B156" s="1600" t="s">
        <v>3089</v>
      </c>
      <c r="C156" s="1601"/>
      <c r="D156" s="1601"/>
      <c r="E156" s="622"/>
      <c r="F156" s="1601"/>
      <c r="G156" s="1601"/>
      <c r="H156" s="1602"/>
      <c r="I156" s="623"/>
      <c r="J156" s="1603"/>
      <c r="K156" s="1603"/>
      <c r="L156" s="1603"/>
      <c r="M156" s="1603"/>
      <c r="N156" s="1603"/>
      <c r="O156" s="8"/>
      <c r="P156" s="2114"/>
      <c r="Q156" s="2114"/>
      <c r="R156" s="2115"/>
      <c r="S156" s="2115"/>
      <c r="U156" s="610"/>
      <c r="V156" s="610"/>
      <c r="W156" s="618"/>
      <c r="X156" s="618"/>
      <c r="Y156" s="618"/>
      <c r="Z156" s="618"/>
    </row>
    <row r="157" spans="1:26" x14ac:dyDescent="0.2">
      <c r="A157" s="10"/>
      <c r="B157" s="624"/>
      <c r="C157" s="606"/>
      <c r="D157" s="606"/>
      <c r="F157" s="606"/>
      <c r="G157" s="418"/>
      <c r="H157" s="607"/>
      <c r="I157" s="607"/>
      <c r="J157" s="606"/>
      <c r="K157" s="606"/>
      <c r="L157" s="606"/>
      <c r="M157" s="606"/>
      <c r="N157" s="608"/>
      <c r="P157" s="353"/>
      <c r="Q157" s="353"/>
      <c r="R157" s="353"/>
      <c r="S157" s="353"/>
      <c r="U157" s="609"/>
      <c r="V157" s="609"/>
      <c r="W157" s="353"/>
      <c r="X157" s="353"/>
      <c r="Y157" s="353"/>
      <c r="Z157" s="353"/>
    </row>
    <row r="158" spans="1:26" x14ac:dyDescent="0.2">
      <c r="B158" s="23" t="s">
        <v>811</v>
      </c>
      <c r="C158" s="606"/>
      <c r="D158" s="986"/>
      <c r="F158" s="606"/>
      <c r="G158" s="418"/>
      <c r="H158" s="607"/>
      <c r="I158" s="607"/>
      <c r="J158" s="606"/>
      <c r="K158" s="606"/>
      <c r="L158" s="606"/>
      <c r="M158" s="606"/>
      <c r="N158" s="608"/>
      <c r="P158" s="2112"/>
      <c r="Q158" s="2112"/>
      <c r="R158" s="2112"/>
      <c r="S158" s="2112"/>
      <c r="U158" s="625"/>
      <c r="V158" s="589" t="str">
        <f>$B158</f>
        <v>Total (500)</v>
      </c>
      <c r="W158" s="1018"/>
      <c r="Y158" s="186"/>
      <c r="Z158" s="186"/>
    </row>
    <row r="160" spans="1:26" s="8" customFormat="1" ht="34.5" customHeight="1" x14ac:dyDescent="0.2">
      <c r="A160" s="626">
        <v>1</v>
      </c>
      <c r="B160" s="1984" t="s">
        <v>3091</v>
      </c>
      <c r="C160" s="2058"/>
      <c r="D160" s="2058"/>
      <c r="E160" s="2058"/>
      <c r="F160" s="2058"/>
      <c r="G160" s="2058"/>
      <c r="H160" s="2058"/>
      <c r="I160" s="82"/>
      <c r="J160" s="627">
        <v>4</v>
      </c>
      <c r="K160" s="1984" t="s">
        <v>3092</v>
      </c>
      <c r="L160" s="2113"/>
      <c r="M160" s="2113"/>
      <c r="N160" s="2113"/>
      <c r="O160" s="2113"/>
      <c r="P160" s="2113"/>
      <c r="Q160" s="2113"/>
      <c r="R160" s="2113"/>
      <c r="S160" s="2113"/>
      <c r="U160" s="1"/>
      <c r="V160" s="1"/>
      <c r="W160" s="1"/>
      <c r="X160" s="1"/>
      <c r="Y160" s="1"/>
      <c r="Z160" s="1"/>
    </row>
    <row r="161" spans="1:26" s="8" customFormat="1" ht="33.75" customHeight="1" x14ac:dyDescent="0.2">
      <c r="A161" s="626">
        <v>2</v>
      </c>
      <c r="B161" s="1857" t="s">
        <v>3093</v>
      </c>
      <c r="C161" s="1857"/>
      <c r="D161" s="1857"/>
      <c r="E161" s="1857"/>
      <c r="F161" s="1857"/>
      <c r="G161" s="1857"/>
      <c r="H161" s="1857"/>
      <c r="I161" s="82"/>
      <c r="J161" s="627">
        <v>5</v>
      </c>
      <c r="K161" s="1984" t="s">
        <v>3094</v>
      </c>
      <c r="L161" s="2058"/>
      <c r="M161" s="2058"/>
      <c r="N161" s="2058"/>
      <c r="O161" s="2058"/>
      <c r="P161" s="2058"/>
      <c r="Q161" s="2058"/>
      <c r="R161" s="2058"/>
      <c r="S161" s="2058"/>
      <c r="U161" s="1"/>
      <c r="V161" s="1"/>
      <c r="W161" s="1"/>
      <c r="X161" s="1"/>
      <c r="Y161" s="186"/>
      <c r="Z161" s="186"/>
    </row>
    <row r="162" spans="1:26" s="8" customFormat="1" ht="36" customHeight="1" x14ac:dyDescent="0.2">
      <c r="A162" s="626">
        <v>3</v>
      </c>
      <c r="B162" s="1857" t="s">
        <v>3095</v>
      </c>
      <c r="C162" s="1857"/>
      <c r="D162" s="1857"/>
      <c r="E162" s="1857"/>
      <c r="F162" s="1857"/>
      <c r="G162" s="1857"/>
      <c r="H162" s="1857"/>
      <c r="I162" s="82"/>
      <c r="J162" s="627">
        <v>6</v>
      </c>
      <c r="K162" s="1984" t="s">
        <v>3096</v>
      </c>
      <c r="L162" s="2058"/>
      <c r="M162" s="2058"/>
      <c r="N162" s="2058"/>
      <c r="O162" s="2058"/>
      <c r="P162" s="2058"/>
      <c r="Q162" s="2058"/>
      <c r="R162" s="2058"/>
      <c r="S162" s="2058"/>
      <c r="U162" s="1"/>
      <c r="V162" s="1"/>
      <c r="W162" s="1"/>
      <c r="X162" s="1"/>
      <c r="Y162" s="1"/>
      <c r="Z162" s="1"/>
    </row>
    <row r="163" spans="1:26" s="8" customFormat="1" ht="12.75" customHeight="1" x14ac:dyDescent="0.2">
      <c r="A163" s="1"/>
      <c r="C163" s="1"/>
      <c r="D163" s="1"/>
      <c r="E163" s="1"/>
      <c r="F163" s="1"/>
      <c r="G163" s="1"/>
      <c r="H163" s="1"/>
      <c r="I163" s="1"/>
      <c r="J163" s="2"/>
      <c r="K163" s="7"/>
      <c r="L163" s="1"/>
      <c r="M163" s="1"/>
      <c r="N163" s="1"/>
      <c r="O163" s="1"/>
      <c r="P163" s="1"/>
      <c r="Q163" s="1"/>
      <c r="R163" s="1"/>
      <c r="S163" s="1"/>
      <c r="U163" s="1"/>
      <c r="V163" s="1"/>
      <c r="W163" s="1"/>
      <c r="X163" s="1"/>
      <c r="Y163" s="1"/>
      <c r="Z163" s="1"/>
    </row>
    <row r="164" spans="1:26" s="8" customFormat="1" ht="11.25" customHeight="1" x14ac:dyDescent="0.2">
      <c r="B164" s="764"/>
      <c r="C164" s="764"/>
      <c r="D164" s="764"/>
      <c r="E164" s="764"/>
      <c r="F164" s="764"/>
      <c r="G164" s="764"/>
      <c r="H164" s="764"/>
      <c r="K164" s="764"/>
      <c r="L164" s="764"/>
      <c r="M164" s="764"/>
      <c r="N164" s="764"/>
      <c r="O164" s="764"/>
      <c r="P164" s="764"/>
      <c r="Q164" s="764"/>
      <c r="R164" s="764"/>
      <c r="S164" s="764"/>
      <c r="U164" s="1"/>
      <c r="V164" s="1"/>
      <c r="W164" s="1"/>
      <c r="X164" s="1"/>
      <c r="Y164" s="1"/>
      <c r="Z164" s="1"/>
    </row>
    <row r="165" spans="1:26" s="8" customFormat="1" ht="11.25" customHeight="1" x14ac:dyDescent="0.2">
      <c r="B165" s="13"/>
      <c r="C165" s="764"/>
      <c r="D165" s="764"/>
      <c r="E165" s="764"/>
      <c r="F165" s="764"/>
      <c r="G165" s="764"/>
      <c r="H165" s="764"/>
      <c r="J165" s="628"/>
      <c r="L165" s="629"/>
      <c r="M165" s="629"/>
      <c r="N165" s="629"/>
      <c r="O165" s="629"/>
      <c r="P165" s="629"/>
      <c r="Q165" s="629"/>
      <c r="R165" s="629"/>
      <c r="S165" s="629"/>
      <c r="U165" s="1"/>
      <c r="V165" s="1"/>
      <c r="W165" s="1"/>
      <c r="X165" s="1"/>
      <c r="Y165" s="1"/>
      <c r="Z165" s="1"/>
    </row>
    <row r="166" spans="1:26" s="8" customFormat="1" ht="11.25" customHeight="1" x14ac:dyDescent="0.2">
      <c r="B166" s="764"/>
      <c r="C166" s="764"/>
      <c r="D166" s="764"/>
      <c r="E166" s="764"/>
      <c r="F166" s="764"/>
      <c r="G166" s="764"/>
      <c r="H166" s="764"/>
      <c r="J166" s="24"/>
      <c r="L166" s="629"/>
      <c r="M166" s="629"/>
      <c r="N166" s="629"/>
      <c r="O166" s="629"/>
      <c r="P166" s="629"/>
      <c r="Q166" s="629"/>
      <c r="R166" s="629"/>
      <c r="S166" s="629"/>
      <c r="U166" s="1"/>
      <c r="V166" s="1"/>
      <c r="W166" s="1"/>
      <c r="X166" s="1"/>
      <c r="Y166" s="1"/>
      <c r="Z166" s="1"/>
    </row>
    <row r="167" spans="1:26" s="8" customFormat="1" ht="11.25" customHeight="1" x14ac:dyDescent="0.2">
      <c r="A167" s="1"/>
      <c r="B167" s="764"/>
      <c r="C167" s="764"/>
      <c r="D167" s="764"/>
      <c r="E167" s="764"/>
      <c r="F167" s="764"/>
      <c r="G167" s="764"/>
      <c r="H167" s="764"/>
      <c r="U167" s="1"/>
      <c r="V167" s="1"/>
      <c r="W167" s="1"/>
      <c r="X167" s="1"/>
      <c r="Y167" s="1"/>
      <c r="Z167" s="1"/>
    </row>
    <row r="168" spans="1:26" ht="14.25" x14ac:dyDescent="0.2">
      <c r="A168" s="630"/>
    </row>
  </sheetData>
  <mergeCells count="294">
    <mergeCell ref="B2:E2"/>
    <mergeCell ref="U2:Z3"/>
    <mergeCell ref="P8:Q8"/>
    <mergeCell ref="R8:S8"/>
    <mergeCell ref="J7:K7"/>
    <mergeCell ref="L7:M7"/>
    <mergeCell ref="N7:N8"/>
    <mergeCell ref="X7:Y7"/>
    <mergeCell ref="J10:K10"/>
    <mergeCell ref="P11:Q11"/>
    <mergeCell ref="R11:S11"/>
    <mergeCell ref="P12:Q12"/>
    <mergeCell ref="R12:S12"/>
    <mergeCell ref="B6:D7"/>
    <mergeCell ref="F6:H7"/>
    <mergeCell ref="U4:Z4"/>
    <mergeCell ref="J6:N6"/>
    <mergeCell ref="U6:V7"/>
    <mergeCell ref="P17:Q17"/>
    <mergeCell ref="R17:S17"/>
    <mergeCell ref="P18:Q18"/>
    <mergeCell ref="R18:S18"/>
    <mergeCell ref="P15:Q15"/>
    <mergeCell ref="R15:S15"/>
    <mergeCell ref="P16:Q16"/>
    <mergeCell ref="R16:S16"/>
    <mergeCell ref="P13:Q13"/>
    <mergeCell ref="R13:S13"/>
    <mergeCell ref="P14:Q14"/>
    <mergeCell ref="R14:S14"/>
    <mergeCell ref="P23:Q23"/>
    <mergeCell ref="R23:S23"/>
    <mergeCell ref="P24:Q24"/>
    <mergeCell ref="R24:S24"/>
    <mergeCell ref="P21:Q21"/>
    <mergeCell ref="R21:S21"/>
    <mergeCell ref="P22:Q22"/>
    <mergeCell ref="R22:S22"/>
    <mergeCell ref="P19:Q19"/>
    <mergeCell ref="R19:S19"/>
    <mergeCell ref="P20:Q20"/>
    <mergeCell ref="R20:S20"/>
    <mergeCell ref="P29:Q29"/>
    <mergeCell ref="R29:S29"/>
    <mergeCell ref="P30:Q30"/>
    <mergeCell ref="R30:S30"/>
    <mergeCell ref="P27:Q27"/>
    <mergeCell ref="R27:S27"/>
    <mergeCell ref="P28:Q28"/>
    <mergeCell ref="R28:S28"/>
    <mergeCell ref="P25:Q25"/>
    <mergeCell ref="R25:S25"/>
    <mergeCell ref="P26:Q26"/>
    <mergeCell ref="R26:S26"/>
    <mergeCell ref="P35:Q35"/>
    <mergeCell ref="R35:S35"/>
    <mergeCell ref="P36:Q36"/>
    <mergeCell ref="R36:S36"/>
    <mergeCell ref="P33:Q33"/>
    <mergeCell ref="R33:S33"/>
    <mergeCell ref="P34:Q34"/>
    <mergeCell ref="R34:S34"/>
    <mergeCell ref="P31:Q31"/>
    <mergeCell ref="R31:S31"/>
    <mergeCell ref="P32:Q32"/>
    <mergeCell ref="R32:S32"/>
    <mergeCell ref="P43:Q43"/>
    <mergeCell ref="R43:S43"/>
    <mergeCell ref="P44:Q44"/>
    <mergeCell ref="R44:S44"/>
    <mergeCell ref="P41:Q41"/>
    <mergeCell ref="R41:S41"/>
    <mergeCell ref="P42:Q42"/>
    <mergeCell ref="R42:S42"/>
    <mergeCell ref="P37:Q37"/>
    <mergeCell ref="R37:S37"/>
    <mergeCell ref="P40:Q40"/>
    <mergeCell ref="R40:S40"/>
    <mergeCell ref="P49:Q49"/>
    <mergeCell ref="R49:S49"/>
    <mergeCell ref="P50:Q50"/>
    <mergeCell ref="R50:S50"/>
    <mergeCell ref="P47:Q47"/>
    <mergeCell ref="R47:S47"/>
    <mergeCell ref="P48:Q48"/>
    <mergeCell ref="R48:S48"/>
    <mergeCell ref="P45:Q45"/>
    <mergeCell ref="R45:S45"/>
    <mergeCell ref="P46:Q46"/>
    <mergeCell ref="R46:S46"/>
    <mergeCell ref="P55:Q55"/>
    <mergeCell ref="R55:S55"/>
    <mergeCell ref="P56:Q56"/>
    <mergeCell ref="R56:S56"/>
    <mergeCell ref="P53:Q53"/>
    <mergeCell ref="R53:S53"/>
    <mergeCell ref="P54:Q54"/>
    <mergeCell ref="R54:S54"/>
    <mergeCell ref="P51:Q51"/>
    <mergeCell ref="R51:S51"/>
    <mergeCell ref="P52:Q52"/>
    <mergeCell ref="R52:S52"/>
    <mergeCell ref="P61:Q61"/>
    <mergeCell ref="R61:S61"/>
    <mergeCell ref="P62:Q62"/>
    <mergeCell ref="R62:S62"/>
    <mergeCell ref="P59:Q59"/>
    <mergeCell ref="R59:S59"/>
    <mergeCell ref="P60:Q60"/>
    <mergeCell ref="R60:S60"/>
    <mergeCell ref="P57:Q57"/>
    <mergeCell ref="R57:S57"/>
    <mergeCell ref="P58:Q58"/>
    <mergeCell ref="R58:S58"/>
    <mergeCell ref="P69:Q69"/>
    <mergeCell ref="R69:S69"/>
    <mergeCell ref="P70:Q70"/>
    <mergeCell ref="R70:S70"/>
    <mergeCell ref="P65:Q65"/>
    <mergeCell ref="R65:S65"/>
    <mergeCell ref="P66:Q66"/>
    <mergeCell ref="R66:S66"/>
    <mergeCell ref="P63:Q63"/>
    <mergeCell ref="R63:S63"/>
    <mergeCell ref="P64:Q64"/>
    <mergeCell ref="R64:S64"/>
    <mergeCell ref="P75:Q75"/>
    <mergeCell ref="R75:S75"/>
    <mergeCell ref="P76:Q76"/>
    <mergeCell ref="R76:S76"/>
    <mergeCell ref="P73:Q73"/>
    <mergeCell ref="R73:S73"/>
    <mergeCell ref="P74:Q74"/>
    <mergeCell ref="R74:S74"/>
    <mergeCell ref="P71:Q71"/>
    <mergeCell ref="R71:S71"/>
    <mergeCell ref="P72:Q72"/>
    <mergeCell ref="R72:S72"/>
    <mergeCell ref="P81:Q81"/>
    <mergeCell ref="R81:S81"/>
    <mergeCell ref="P82:Q82"/>
    <mergeCell ref="R82:S82"/>
    <mergeCell ref="P79:Q79"/>
    <mergeCell ref="R79:S79"/>
    <mergeCell ref="P80:Q80"/>
    <mergeCell ref="R80:S80"/>
    <mergeCell ref="P77:Q77"/>
    <mergeCell ref="R77:S77"/>
    <mergeCell ref="P78:Q78"/>
    <mergeCell ref="R78:S78"/>
    <mergeCell ref="P87:Q87"/>
    <mergeCell ref="R87:S87"/>
    <mergeCell ref="P88:Q88"/>
    <mergeCell ref="R88:S88"/>
    <mergeCell ref="P85:Q85"/>
    <mergeCell ref="R85:S85"/>
    <mergeCell ref="P86:Q86"/>
    <mergeCell ref="R86:S86"/>
    <mergeCell ref="P83:Q83"/>
    <mergeCell ref="R83:S83"/>
    <mergeCell ref="P84:Q84"/>
    <mergeCell ref="R84:S84"/>
    <mergeCell ref="P93:Q93"/>
    <mergeCell ref="R93:S93"/>
    <mergeCell ref="P94:Q94"/>
    <mergeCell ref="R94:S94"/>
    <mergeCell ref="P91:Q91"/>
    <mergeCell ref="R91:S91"/>
    <mergeCell ref="P92:Q92"/>
    <mergeCell ref="R92:S92"/>
    <mergeCell ref="P89:Q89"/>
    <mergeCell ref="R89:S89"/>
    <mergeCell ref="P90:Q90"/>
    <mergeCell ref="R90:S90"/>
    <mergeCell ref="P101:Q101"/>
    <mergeCell ref="R101:S101"/>
    <mergeCell ref="P102:Q102"/>
    <mergeCell ref="R102:S102"/>
    <mergeCell ref="P99:Q99"/>
    <mergeCell ref="R99:S99"/>
    <mergeCell ref="P100:Q100"/>
    <mergeCell ref="R100:S100"/>
    <mergeCell ref="P95:Q95"/>
    <mergeCell ref="R95:S95"/>
    <mergeCell ref="P98:Q98"/>
    <mergeCell ref="R98:S98"/>
    <mergeCell ref="P107:Q107"/>
    <mergeCell ref="R107:S107"/>
    <mergeCell ref="P108:Q108"/>
    <mergeCell ref="R108:S108"/>
    <mergeCell ref="P105:Q105"/>
    <mergeCell ref="R105:S105"/>
    <mergeCell ref="P106:Q106"/>
    <mergeCell ref="R106:S106"/>
    <mergeCell ref="P103:Q103"/>
    <mergeCell ref="R103:S103"/>
    <mergeCell ref="P104:Q104"/>
    <mergeCell ref="R104:S104"/>
    <mergeCell ref="P113:Q113"/>
    <mergeCell ref="R113:S113"/>
    <mergeCell ref="P114:Q114"/>
    <mergeCell ref="R114:S114"/>
    <mergeCell ref="P111:Q111"/>
    <mergeCell ref="R111:S111"/>
    <mergeCell ref="P112:Q112"/>
    <mergeCell ref="R112:S112"/>
    <mergeCell ref="P109:Q109"/>
    <mergeCell ref="R109:S109"/>
    <mergeCell ref="P110:Q110"/>
    <mergeCell ref="R110:S110"/>
    <mergeCell ref="P119:Q119"/>
    <mergeCell ref="R119:S119"/>
    <mergeCell ref="P120:Q120"/>
    <mergeCell ref="R120:S120"/>
    <mergeCell ref="P117:Q117"/>
    <mergeCell ref="R117:S117"/>
    <mergeCell ref="P118:Q118"/>
    <mergeCell ref="R118:S118"/>
    <mergeCell ref="P115:Q115"/>
    <mergeCell ref="R115:S115"/>
    <mergeCell ref="P116:Q116"/>
    <mergeCell ref="R116:S116"/>
    <mergeCell ref="P127:Q127"/>
    <mergeCell ref="R127:S127"/>
    <mergeCell ref="P128:Q128"/>
    <mergeCell ref="R128:S128"/>
    <mergeCell ref="P123:Q123"/>
    <mergeCell ref="R123:S123"/>
    <mergeCell ref="P124:Q124"/>
    <mergeCell ref="R124:S124"/>
    <mergeCell ref="P121:Q121"/>
    <mergeCell ref="R121:S121"/>
    <mergeCell ref="P122:Q122"/>
    <mergeCell ref="R122:S122"/>
    <mergeCell ref="P133:Q133"/>
    <mergeCell ref="R133:S133"/>
    <mergeCell ref="P134:Q134"/>
    <mergeCell ref="R134:S134"/>
    <mergeCell ref="P131:Q131"/>
    <mergeCell ref="R131:S131"/>
    <mergeCell ref="P132:Q132"/>
    <mergeCell ref="R132:S132"/>
    <mergeCell ref="P129:Q129"/>
    <mergeCell ref="R129:S129"/>
    <mergeCell ref="P130:Q130"/>
    <mergeCell ref="R130:S130"/>
    <mergeCell ref="P139:Q139"/>
    <mergeCell ref="R139:S139"/>
    <mergeCell ref="P140:Q140"/>
    <mergeCell ref="R140:S140"/>
    <mergeCell ref="P137:Q137"/>
    <mergeCell ref="R137:S137"/>
    <mergeCell ref="P138:Q138"/>
    <mergeCell ref="R138:S138"/>
    <mergeCell ref="P135:Q135"/>
    <mergeCell ref="R135:S135"/>
    <mergeCell ref="P136:Q136"/>
    <mergeCell ref="R136:S136"/>
    <mergeCell ref="P145:Q145"/>
    <mergeCell ref="R145:S145"/>
    <mergeCell ref="P146:Q146"/>
    <mergeCell ref="R146:S146"/>
    <mergeCell ref="P143:Q143"/>
    <mergeCell ref="R143:S143"/>
    <mergeCell ref="P144:Q144"/>
    <mergeCell ref="R144:S144"/>
    <mergeCell ref="P141:Q141"/>
    <mergeCell ref="R141:S141"/>
    <mergeCell ref="P142:Q142"/>
    <mergeCell ref="R142:S142"/>
    <mergeCell ref="P151:Q151"/>
    <mergeCell ref="R151:S151"/>
    <mergeCell ref="P152:Q152"/>
    <mergeCell ref="R152:S152"/>
    <mergeCell ref="P149:Q149"/>
    <mergeCell ref="R149:S149"/>
    <mergeCell ref="P150:Q150"/>
    <mergeCell ref="R150:S150"/>
    <mergeCell ref="P147:Q147"/>
    <mergeCell ref="R147:S147"/>
    <mergeCell ref="P148:Q148"/>
    <mergeCell ref="R148:S148"/>
    <mergeCell ref="B161:H161"/>
    <mergeCell ref="K161:S161"/>
    <mergeCell ref="B162:H162"/>
    <mergeCell ref="K162:S162"/>
    <mergeCell ref="P158:Q158"/>
    <mergeCell ref="R158:S158"/>
    <mergeCell ref="B160:H160"/>
    <mergeCell ref="K160:S160"/>
    <mergeCell ref="P153:Q153"/>
    <mergeCell ref="R153:S153"/>
    <mergeCell ref="P156:Q156"/>
    <mergeCell ref="R156:S156"/>
  </mergeCells>
  <hyperlinks>
    <hyperlink ref="B2:E2" location="'Liste tableaux'!A1" display="Retour à la liste des tableaux" xr:uid="{32117695-F0AC-46ED-A55A-F240DE3386FD}"/>
  </hyperlinks>
  <pageMargins left="0.7" right="0.7" top="0.75" bottom="0.75" header="0.3" footer="0.3"/>
  <headerFooter>
    <oddHeader>&amp;R&amp;"Calibri"&amp;10&amp;K000000 Protected B - Internal / Protégé B - Interne&amp;1#_x000D_</oddHead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03F2B-212D-42F8-A68D-5FB02337F79D}">
  <sheetPr codeName="Feuil53"/>
  <dimension ref="A1:AT166"/>
  <sheetViews>
    <sheetView showGridLines="0" topLeftCell="W1" workbookViewId="0">
      <selection activeCell="AP139" sqref="AP139"/>
    </sheetView>
  </sheetViews>
  <sheetFormatPr defaultColWidth="9.140625" defaultRowHeight="12.75" x14ac:dyDescent="0.2"/>
  <cols>
    <col min="1" max="1" width="9.85546875" style="1" customWidth="1"/>
    <col min="2" max="2" width="9" style="1" customWidth="1"/>
    <col min="3" max="3" width="8.85546875" style="1" customWidth="1"/>
    <col min="4" max="4" width="9.140625" style="1"/>
    <col min="5" max="5" width="0.85546875" style="1" customWidth="1"/>
    <col min="6" max="6" width="10.42578125" style="1" customWidth="1"/>
    <col min="7" max="7" width="9.42578125" style="1" customWidth="1"/>
    <col min="8" max="8" width="0.85546875" style="1" customWidth="1"/>
    <col min="9" max="9" width="10.42578125" style="1" customWidth="1"/>
    <col min="10" max="10" width="9.42578125" style="1" customWidth="1"/>
    <col min="11" max="11" width="10.140625" style="1" customWidth="1"/>
    <col min="12" max="12" width="9.85546875" style="1" customWidth="1"/>
    <col min="13" max="13" width="8.5703125" style="1" customWidth="1"/>
    <col min="14" max="14" width="0.85546875" style="1" customWidth="1"/>
    <col min="15" max="18" width="5.5703125" style="1" customWidth="1"/>
    <col min="19" max="19" width="2.140625" style="1" customWidth="1"/>
    <col min="20" max="20" width="6.5703125" style="1" customWidth="1"/>
    <col min="21" max="21" width="9" style="1" customWidth="1"/>
    <col min="22" max="22" width="17.5703125" style="1" customWidth="1"/>
    <col min="23" max="23" width="18.5703125" style="1" customWidth="1"/>
    <col min="24" max="24" width="15.42578125" style="1" customWidth="1"/>
    <col min="25" max="25" width="10.42578125" style="1" customWidth="1"/>
    <col min="26" max="26" width="9.140625" style="1"/>
    <col min="27" max="27" width="31.85546875" style="1" customWidth="1"/>
    <col min="28" max="31" width="7" style="1" customWidth="1"/>
    <col min="32" max="34" width="9.140625" style="1"/>
    <col min="35" max="35" width="2.140625" style="1" customWidth="1"/>
    <col min="36" max="39" width="9.140625" style="1"/>
    <col min="40" max="40" width="30.85546875" style="1" customWidth="1"/>
    <col min="41" max="41" width="11.5703125" style="1" customWidth="1"/>
    <col min="42" max="42" width="14.5703125" style="1" customWidth="1"/>
    <col min="43" max="43" width="17.140625" style="1" customWidth="1"/>
    <col min="44" max="45" width="18.42578125" style="1" customWidth="1"/>
    <col min="46" max="46" width="46.42578125" style="1" customWidth="1"/>
    <col min="47" max="228" width="9.140625" style="1"/>
    <col min="229" max="229" width="7.140625" style="1" customWidth="1"/>
    <col min="230" max="230" width="9" style="1" customWidth="1"/>
    <col min="231" max="231" width="8.85546875" style="1" customWidth="1"/>
    <col min="232" max="232" width="9.140625" style="1"/>
    <col min="233" max="233" width="0.85546875" style="1" customWidth="1"/>
    <col min="234" max="235" width="10.42578125" style="1" customWidth="1"/>
    <col min="236" max="236" width="9.42578125" style="1" customWidth="1"/>
    <col min="237" max="237" width="0.85546875" style="1" customWidth="1"/>
    <col min="238" max="238" width="10.42578125" style="1" customWidth="1"/>
    <col min="239" max="239" width="9.42578125" style="1" customWidth="1"/>
    <col min="240" max="240" width="10.140625" style="1" customWidth="1"/>
    <col min="241" max="241" width="9.85546875" style="1" customWidth="1"/>
    <col min="242" max="242" width="8.5703125" style="1" customWidth="1"/>
    <col min="243" max="243" width="0.85546875" style="1" customWidth="1"/>
    <col min="244" max="247" width="5.5703125" style="1" customWidth="1"/>
    <col min="248" max="248" width="2.140625" style="1" customWidth="1"/>
    <col min="249" max="249" width="6.5703125" style="1" customWidth="1"/>
    <col min="250" max="250" width="9" style="1" customWidth="1"/>
    <col min="251" max="253" width="9.42578125" style="1" customWidth="1"/>
    <col min="254" max="254" width="0.85546875" style="1" customWidth="1"/>
    <col min="255" max="262" width="8.5703125" style="1" customWidth="1"/>
    <col min="263" max="484" width="9.140625" style="1"/>
    <col min="485" max="485" width="7.140625" style="1" customWidth="1"/>
    <col min="486" max="486" width="9" style="1" customWidth="1"/>
    <col min="487" max="487" width="8.85546875" style="1" customWidth="1"/>
    <col min="488" max="488" width="9.140625" style="1"/>
    <col min="489" max="489" width="0.85546875" style="1" customWidth="1"/>
    <col min="490" max="491" width="10.42578125" style="1" customWidth="1"/>
    <col min="492" max="492" width="9.42578125" style="1" customWidth="1"/>
    <col min="493" max="493" width="0.85546875" style="1" customWidth="1"/>
    <col min="494" max="494" width="10.42578125" style="1" customWidth="1"/>
    <col min="495" max="495" width="9.42578125" style="1" customWidth="1"/>
    <col min="496" max="496" width="10.140625" style="1" customWidth="1"/>
    <col min="497" max="497" width="9.85546875" style="1" customWidth="1"/>
    <col min="498" max="498" width="8.5703125" style="1" customWidth="1"/>
    <col min="499" max="499" width="0.85546875" style="1" customWidth="1"/>
    <col min="500" max="503" width="5.5703125" style="1" customWidth="1"/>
    <col min="504" max="504" width="2.140625" style="1" customWidth="1"/>
    <col min="505" max="505" width="6.5703125" style="1" customWidth="1"/>
    <col min="506" max="506" width="9" style="1" customWidth="1"/>
    <col min="507" max="509" width="9.42578125" style="1" customWidth="1"/>
    <col min="510" max="510" width="0.85546875" style="1" customWidth="1"/>
    <col min="511" max="518" width="8.5703125" style="1" customWidth="1"/>
    <col min="519" max="740" width="9.140625" style="1"/>
    <col min="741" max="741" width="7.140625" style="1" customWidth="1"/>
    <col min="742" max="742" width="9" style="1" customWidth="1"/>
    <col min="743" max="743" width="8.85546875" style="1" customWidth="1"/>
    <col min="744" max="744" width="9.140625" style="1"/>
    <col min="745" max="745" width="0.85546875" style="1" customWidth="1"/>
    <col min="746" max="747" width="10.42578125" style="1" customWidth="1"/>
    <col min="748" max="748" width="9.42578125" style="1" customWidth="1"/>
    <col min="749" max="749" width="0.85546875" style="1" customWidth="1"/>
    <col min="750" max="750" width="10.42578125" style="1" customWidth="1"/>
    <col min="751" max="751" width="9.42578125" style="1" customWidth="1"/>
    <col min="752" max="752" width="10.140625" style="1" customWidth="1"/>
    <col min="753" max="753" width="9.85546875" style="1" customWidth="1"/>
    <col min="754" max="754" width="8.5703125" style="1" customWidth="1"/>
    <col min="755" max="755" width="0.85546875" style="1" customWidth="1"/>
    <col min="756" max="759" width="5.5703125" style="1" customWidth="1"/>
    <col min="760" max="760" width="2.140625" style="1" customWidth="1"/>
    <col min="761" max="761" width="6.5703125" style="1" customWidth="1"/>
    <col min="762" max="762" width="9" style="1" customWidth="1"/>
    <col min="763" max="765" width="9.42578125" style="1" customWidth="1"/>
    <col min="766" max="766" width="0.85546875" style="1" customWidth="1"/>
    <col min="767" max="774" width="8.5703125" style="1" customWidth="1"/>
    <col min="775" max="996" width="9.140625" style="1"/>
    <col min="997" max="997" width="7.140625" style="1" customWidth="1"/>
    <col min="998" max="998" width="9" style="1" customWidth="1"/>
    <col min="999" max="999" width="8.85546875" style="1" customWidth="1"/>
    <col min="1000" max="1000" width="9.140625" style="1"/>
    <col min="1001" max="1001" width="0.85546875" style="1" customWidth="1"/>
    <col min="1002" max="1003" width="10.42578125" style="1" customWidth="1"/>
    <col min="1004" max="1004" width="9.42578125" style="1" customWidth="1"/>
    <col min="1005" max="1005" width="0.85546875" style="1" customWidth="1"/>
    <col min="1006" max="1006" width="10.42578125" style="1" customWidth="1"/>
    <col min="1007" max="1007" width="9.42578125" style="1" customWidth="1"/>
    <col min="1008" max="1008" width="10.140625" style="1" customWidth="1"/>
    <col min="1009" max="1009" width="9.85546875" style="1" customWidth="1"/>
    <col min="1010" max="1010" width="8.5703125" style="1" customWidth="1"/>
    <col min="1011" max="1011" width="0.85546875" style="1" customWidth="1"/>
    <col min="1012" max="1015" width="5.5703125" style="1" customWidth="1"/>
    <col min="1016" max="1016" width="2.140625" style="1" customWidth="1"/>
    <col min="1017" max="1017" width="6.5703125" style="1" customWidth="1"/>
    <col min="1018" max="1018" width="9" style="1" customWidth="1"/>
    <col min="1019" max="1021" width="9.42578125" style="1" customWidth="1"/>
    <col min="1022" max="1022" width="0.85546875" style="1" customWidth="1"/>
    <col min="1023" max="1030" width="8.5703125" style="1" customWidth="1"/>
    <col min="1031" max="1252" width="9.140625" style="1"/>
    <col min="1253" max="1253" width="7.140625" style="1" customWidth="1"/>
    <col min="1254" max="1254" width="9" style="1" customWidth="1"/>
    <col min="1255" max="1255" width="8.85546875" style="1" customWidth="1"/>
    <col min="1256" max="1256" width="9.140625" style="1"/>
    <col min="1257" max="1257" width="0.85546875" style="1" customWidth="1"/>
    <col min="1258" max="1259" width="10.42578125" style="1" customWidth="1"/>
    <col min="1260" max="1260" width="9.42578125" style="1" customWidth="1"/>
    <col min="1261" max="1261" width="0.85546875" style="1" customWidth="1"/>
    <col min="1262" max="1262" width="10.42578125" style="1" customWidth="1"/>
    <col min="1263" max="1263" width="9.42578125" style="1" customWidth="1"/>
    <col min="1264" max="1264" width="10.140625" style="1" customWidth="1"/>
    <col min="1265" max="1265" width="9.85546875" style="1" customWidth="1"/>
    <col min="1266" max="1266" width="8.5703125" style="1" customWidth="1"/>
    <col min="1267" max="1267" width="0.85546875" style="1" customWidth="1"/>
    <col min="1268" max="1271" width="5.5703125" style="1" customWidth="1"/>
    <col min="1272" max="1272" width="2.140625" style="1" customWidth="1"/>
    <col min="1273" max="1273" width="6.5703125" style="1" customWidth="1"/>
    <col min="1274" max="1274" width="9" style="1" customWidth="1"/>
    <col min="1275" max="1277" width="9.42578125" style="1" customWidth="1"/>
    <col min="1278" max="1278" width="0.85546875" style="1" customWidth="1"/>
    <col min="1279" max="1286" width="8.5703125" style="1" customWidth="1"/>
    <col min="1287" max="1508" width="9.140625" style="1"/>
    <col min="1509" max="1509" width="7.140625" style="1" customWidth="1"/>
    <col min="1510" max="1510" width="9" style="1" customWidth="1"/>
    <col min="1511" max="1511" width="8.85546875" style="1" customWidth="1"/>
    <col min="1512" max="1512" width="9.140625" style="1"/>
    <col min="1513" max="1513" width="0.85546875" style="1" customWidth="1"/>
    <col min="1514" max="1515" width="10.42578125" style="1" customWidth="1"/>
    <col min="1516" max="1516" width="9.42578125" style="1" customWidth="1"/>
    <col min="1517" max="1517" width="0.85546875" style="1" customWidth="1"/>
    <col min="1518" max="1518" width="10.42578125" style="1" customWidth="1"/>
    <col min="1519" max="1519" width="9.42578125" style="1" customWidth="1"/>
    <col min="1520" max="1520" width="10.140625" style="1" customWidth="1"/>
    <col min="1521" max="1521" width="9.85546875" style="1" customWidth="1"/>
    <col min="1522" max="1522" width="8.5703125" style="1" customWidth="1"/>
    <col min="1523" max="1523" width="0.85546875" style="1" customWidth="1"/>
    <col min="1524" max="1527" width="5.5703125" style="1" customWidth="1"/>
    <col min="1528" max="1528" width="2.140625" style="1" customWidth="1"/>
    <col min="1529" max="1529" width="6.5703125" style="1" customWidth="1"/>
    <col min="1530" max="1530" width="9" style="1" customWidth="1"/>
    <col min="1531" max="1533" width="9.42578125" style="1" customWidth="1"/>
    <col min="1534" max="1534" width="0.85546875" style="1" customWidth="1"/>
    <col min="1535" max="1542" width="8.5703125" style="1" customWidth="1"/>
    <col min="1543" max="1764" width="9.140625" style="1"/>
    <col min="1765" max="1765" width="7.140625" style="1" customWidth="1"/>
    <col min="1766" max="1766" width="9" style="1" customWidth="1"/>
    <col min="1767" max="1767" width="8.85546875" style="1" customWidth="1"/>
    <col min="1768" max="1768" width="9.140625" style="1"/>
    <col min="1769" max="1769" width="0.85546875" style="1" customWidth="1"/>
    <col min="1770" max="1771" width="10.42578125" style="1" customWidth="1"/>
    <col min="1772" max="1772" width="9.42578125" style="1" customWidth="1"/>
    <col min="1773" max="1773" width="0.85546875" style="1" customWidth="1"/>
    <col min="1774" max="1774" width="10.42578125" style="1" customWidth="1"/>
    <col min="1775" max="1775" width="9.42578125" style="1" customWidth="1"/>
    <col min="1776" max="1776" width="10.140625" style="1" customWidth="1"/>
    <col min="1777" max="1777" width="9.85546875" style="1" customWidth="1"/>
    <col min="1778" max="1778" width="8.5703125" style="1" customWidth="1"/>
    <col min="1779" max="1779" width="0.85546875" style="1" customWidth="1"/>
    <col min="1780" max="1783" width="5.5703125" style="1" customWidth="1"/>
    <col min="1784" max="1784" width="2.140625" style="1" customWidth="1"/>
    <col min="1785" max="1785" width="6.5703125" style="1" customWidth="1"/>
    <col min="1786" max="1786" width="9" style="1" customWidth="1"/>
    <col min="1787" max="1789" width="9.42578125" style="1" customWidth="1"/>
    <col min="1790" max="1790" width="0.85546875" style="1" customWidth="1"/>
    <col min="1791" max="1798" width="8.5703125" style="1" customWidth="1"/>
    <col min="1799" max="2020" width="9.140625" style="1"/>
    <col min="2021" max="2021" width="7.140625" style="1" customWidth="1"/>
    <col min="2022" max="2022" width="9" style="1" customWidth="1"/>
    <col min="2023" max="2023" width="8.85546875" style="1" customWidth="1"/>
    <col min="2024" max="2024" width="9.140625" style="1"/>
    <col min="2025" max="2025" width="0.85546875" style="1" customWidth="1"/>
    <col min="2026" max="2027" width="10.42578125" style="1" customWidth="1"/>
    <col min="2028" max="2028" width="9.42578125" style="1" customWidth="1"/>
    <col min="2029" max="2029" width="0.85546875" style="1" customWidth="1"/>
    <col min="2030" max="2030" width="10.42578125" style="1" customWidth="1"/>
    <col min="2031" max="2031" width="9.42578125" style="1" customWidth="1"/>
    <col min="2032" max="2032" width="10.140625" style="1" customWidth="1"/>
    <col min="2033" max="2033" width="9.85546875" style="1" customWidth="1"/>
    <col min="2034" max="2034" width="8.5703125" style="1" customWidth="1"/>
    <col min="2035" max="2035" width="0.85546875" style="1" customWidth="1"/>
    <col min="2036" max="2039" width="5.5703125" style="1" customWidth="1"/>
    <col min="2040" max="2040" width="2.140625" style="1" customWidth="1"/>
    <col min="2041" max="2041" width="6.5703125" style="1" customWidth="1"/>
    <col min="2042" max="2042" width="9" style="1" customWidth="1"/>
    <col min="2043" max="2045" width="9.42578125" style="1" customWidth="1"/>
    <col min="2046" max="2046" width="0.85546875" style="1" customWidth="1"/>
    <col min="2047" max="2054" width="8.5703125" style="1" customWidth="1"/>
    <col min="2055" max="2276" width="9.140625" style="1"/>
    <col min="2277" max="2277" width="7.140625" style="1" customWidth="1"/>
    <col min="2278" max="2278" width="9" style="1" customWidth="1"/>
    <col min="2279" max="2279" width="8.85546875" style="1" customWidth="1"/>
    <col min="2280" max="2280" width="9.140625" style="1"/>
    <col min="2281" max="2281" width="0.85546875" style="1" customWidth="1"/>
    <col min="2282" max="2283" width="10.42578125" style="1" customWidth="1"/>
    <col min="2284" max="2284" width="9.42578125" style="1" customWidth="1"/>
    <col min="2285" max="2285" width="0.85546875" style="1" customWidth="1"/>
    <col min="2286" max="2286" width="10.42578125" style="1" customWidth="1"/>
    <col min="2287" max="2287" width="9.42578125" style="1" customWidth="1"/>
    <col min="2288" max="2288" width="10.140625" style="1" customWidth="1"/>
    <col min="2289" max="2289" width="9.85546875" style="1" customWidth="1"/>
    <col min="2290" max="2290" width="8.5703125" style="1" customWidth="1"/>
    <col min="2291" max="2291" width="0.85546875" style="1" customWidth="1"/>
    <col min="2292" max="2295" width="5.5703125" style="1" customWidth="1"/>
    <col min="2296" max="2296" width="2.140625" style="1" customWidth="1"/>
    <col min="2297" max="2297" width="6.5703125" style="1" customWidth="1"/>
    <col min="2298" max="2298" width="9" style="1" customWidth="1"/>
    <col min="2299" max="2301" width="9.42578125" style="1" customWidth="1"/>
    <col min="2302" max="2302" width="0.85546875" style="1" customWidth="1"/>
    <col min="2303" max="2310" width="8.5703125" style="1" customWidth="1"/>
    <col min="2311" max="2532" width="9.140625" style="1"/>
    <col min="2533" max="2533" width="7.140625" style="1" customWidth="1"/>
    <col min="2534" max="2534" width="9" style="1" customWidth="1"/>
    <col min="2535" max="2535" width="8.85546875" style="1" customWidth="1"/>
    <col min="2536" max="2536" width="9.140625" style="1"/>
    <col min="2537" max="2537" width="0.85546875" style="1" customWidth="1"/>
    <col min="2538" max="2539" width="10.42578125" style="1" customWidth="1"/>
    <col min="2540" max="2540" width="9.42578125" style="1" customWidth="1"/>
    <col min="2541" max="2541" width="0.85546875" style="1" customWidth="1"/>
    <col min="2542" max="2542" width="10.42578125" style="1" customWidth="1"/>
    <col min="2543" max="2543" width="9.42578125" style="1" customWidth="1"/>
    <col min="2544" max="2544" width="10.140625" style="1" customWidth="1"/>
    <col min="2545" max="2545" width="9.85546875" style="1" customWidth="1"/>
    <col min="2546" max="2546" width="8.5703125" style="1" customWidth="1"/>
    <col min="2547" max="2547" width="0.85546875" style="1" customWidth="1"/>
    <col min="2548" max="2551" width="5.5703125" style="1" customWidth="1"/>
    <col min="2552" max="2552" width="2.140625" style="1" customWidth="1"/>
    <col min="2553" max="2553" width="6.5703125" style="1" customWidth="1"/>
    <col min="2554" max="2554" width="9" style="1" customWidth="1"/>
    <col min="2555" max="2557" width="9.42578125" style="1" customWidth="1"/>
    <col min="2558" max="2558" width="0.85546875" style="1" customWidth="1"/>
    <col min="2559" max="2566" width="8.5703125" style="1" customWidth="1"/>
    <col min="2567" max="2788" width="9.140625" style="1"/>
    <col min="2789" max="2789" width="7.140625" style="1" customWidth="1"/>
    <col min="2790" max="2790" width="9" style="1" customWidth="1"/>
    <col min="2791" max="2791" width="8.85546875" style="1" customWidth="1"/>
    <col min="2792" max="2792" width="9.140625" style="1"/>
    <col min="2793" max="2793" width="0.85546875" style="1" customWidth="1"/>
    <col min="2794" max="2795" width="10.42578125" style="1" customWidth="1"/>
    <col min="2796" max="2796" width="9.42578125" style="1" customWidth="1"/>
    <col min="2797" max="2797" width="0.85546875" style="1" customWidth="1"/>
    <col min="2798" max="2798" width="10.42578125" style="1" customWidth="1"/>
    <col min="2799" max="2799" width="9.42578125" style="1" customWidth="1"/>
    <col min="2800" max="2800" width="10.140625" style="1" customWidth="1"/>
    <col min="2801" max="2801" width="9.85546875" style="1" customWidth="1"/>
    <col min="2802" max="2802" width="8.5703125" style="1" customWidth="1"/>
    <col min="2803" max="2803" width="0.85546875" style="1" customWidth="1"/>
    <col min="2804" max="2807" width="5.5703125" style="1" customWidth="1"/>
    <col min="2808" max="2808" width="2.140625" style="1" customWidth="1"/>
    <col min="2809" max="2809" width="6.5703125" style="1" customWidth="1"/>
    <col min="2810" max="2810" width="9" style="1" customWidth="1"/>
    <col min="2811" max="2813" width="9.42578125" style="1" customWidth="1"/>
    <col min="2814" max="2814" width="0.85546875" style="1" customWidth="1"/>
    <col min="2815" max="2822" width="8.5703125" style="1" customWidth="1"/>
    <col min="2823" max="3044" width="9.140625" style="1"/>
    <col min="3045" max="3045" width="7.140625" style="1" customWidth="1"/>
    <col min="3046" max="3046" width="9" style="1" customWidth="1"/>
    <col min="3047" max="3047" width="8.85546875" style="1" customWidth="1"/>
    <col min="3048" max="3048" width="9.140625" style="1"/>
    <col min="3049" max="3049" width="0.85546875" style="1" customWidth="1"/>
    <col min="3050" max="3051" width="10.42578125" style="1" customWidth="1"/>
    <col min="3052" max="3052" width="9.42578125" style="1" customWidth="1"/>
    <col min="3053" max="3053" width="0.85546875" style="1" customWidth="1"/>
    <col min="3054" max="3054" width="10.42578125" style="1" customWidth="1"/>
    <col min="3055" max="3055" width="9.42578125" style="1" customWidth="1"/>
    <col min="3056" max="3056" width="10.140625" style="1" customWidth="1"/>
    <col min="3057" max="3057" width="9.85546875" style="1" customWidth="1"/>
    <col min="3058" max="3058" width="8.5703125" style="1" customWidth="1"/>
    <col min="3059" max="3059" width="0.85546875" style="1" customWidth="1"/>
    <col min="3060" max="3063" width="5.5703125" style="1" customWidth="1"/>
    <col min="3064" max="3064" width="2.140625" style="1" customWidth="1"/>
    <col min="3065" max="3065" width="6.5703125" style="1" customWidth="1"/>
    <col min="3066" max="3066" width="9" style="1" customWidth="1"/>
    <col min="3067" max="3069" width="9.42578125" style="1" customWidth="1"/>
    <col min="3070" max="3070" width="0.85546875" style="1" customWidth="1"/>
    <col min="3071" max="3078" width="8.5703125" style="1" customWidth="1"/>
    <col min="3079" max="3300" width="9.140625" style="1"/>
    <col min="3301" max="3301" width="7.140625" style="1" customWidth="1"/>
    <col min="3302" max="3302" width="9" style="1" customWidth="1"/>
    <col min="3303" max="3303" width="8.85546875" style="1" customWidth="1"/>
    <col min="3304" max="3304" width="9.140625" style="1"/>
    <col min="3305" max="3305" width="0.85546875" style="1" customWidth="1"/>
    <col min="3306" max="3307" width="10.42578125" style="1" customWidth="1"/>
    <col min="3308" max="3308" width="9.42578125" style="1" customWidth="1"/>
    <col min="3309" max="3309" width="0.85546875" style="1" customWidth="1"/>
    <col min="3310" max="3310" width="10.42578125" style="1" customWidth="1"/>
    <col min="3311" max="3311" width="9.42578125" style="1" customWidth="1"/>
    <col min="3312" max="3312" width="10.140625" style="1" customWidth="1"/>
    <col min="3313" max="3313" width="9.85546875" style="1" customWidth="1"/>
    <col min="3314" max="3314" width="8.5703125" style="1" customWidth="1"/>
    <col min="3315" max="3315" width="0.85546875" style="1" customWidth="1"/>
    <col min="3316" max="3319" width="5.5703125" style="1" customWidth="1"/>
    <col min="3320" max="3320" width="2.140625" style="1" customWidth="1"/>
    <col min="3321" max="3321" width="6.5703125" style="1" customWidth="1"/>
    <col min="3322" max="3322" width="9" style="1" customWidth="1"/>
    <col min="3323" max="3325" width="9.42578125" style="1" customWidth="1"/>
    <col min="3326" max="3326" width="0.85546875" style="1" customWidth="1"/>
    <col min="3327" max="3334" width="8.5703125" style="1" customWidth="1"/>
    <col min="3335" max="3556" width="9.140625" style="1"/>
    <col min="3557" max="3557" width="7.140625" style="1" customWidth="1"/>
    <col min="3558" max="3558" width="9" style="1" customWidth="1"/>
    <col min="3559" max="3559" width="8.85546875" style="1" customWidth="1"/>
    <col min="3560" max="3560" width="9.140625" style="1"/>
    <col min="3561" max="3561" width="0.85546875" style="1" customWidth="1"/>
    <col min="3562" max="3563" width="10.42578125" style="1" customWidth="1"/>
    <col min="3564" max="3564" width="9.42578125" style="1" customWidth="1"/>
    <col min="3565" max="3565" width="0.85546875" style="1" customWidth="1"/>
    <col min="3566" max="3566" width="10.42578125" style="1" customWidth="1"/>
    <col min="3567" max="3567" width="9.42578125" style="1" customWidth="1"/>
    <col min="3568" max="3568" width="10.140625" style="1" customWidth="1"/>
    <col min="3569" max="3569" width="9.85546875" style="1" customWidth="1"/>
    <col min="3570" max="3570" width="8.5703125" style="1" customWidth="1"/>
    <col min="3571" max="3571" width="0.85546875" style="1" customWidth="1"/>
    <col min="3572" max="3575" width="5.5703125" style="1" customWidth="1"/>
    <col min="3576" max="3576" width="2.140625" style="1" customWidth="1"/>
    <col min="3577" max="3577" width="6.5703125" style="1" customWidth="1"/>
    <col min="3578" max="3578" width="9" style="1" customWidth="1"/>
    <col min="3579" max="3581" width="9.42578125" style="1" customWidth="1"/>
    <col min="3582" max="3582" width="0.85546875" style="1" customWidth="1"/>
    <col min="3583" max="3590" width="8.5703125" style="1" customWidth="1"/>
    <col min="3591" max="3812" width="9.140625" style="1"/>
    <col min="3813" max="3813" width="7.140625" style="1" customWidth="1"/>
    <col min="3814" max="3814" width="9" style="1" customWidth="1"/>
    <col min="3815" max="3815" width="8.85546875" style="1" customWidth="1"/>
    <col min="3816" max="3816" width="9.140625" style="1"/>
    <col min="3817" max="3817" width="0.85546875" style="1" customWidth="1"/>
    <col min="3818" max="3819" width="10.42578125" style="1" customWidth="1"/>
    <col min="3820" max="3820" width="9.42578125" style="1" customWidth="1"/>
    <col min="3821" max="3821" width="0.85546875" style="1" customWidth="1"/>
    <col min="3822" max="3822" width="10.42578125" style="1" customWidth="1"/>
    <col min="3823" max="3823" width="9.42578125" style="1" customWidth="1"/>
    <col min="3824" max="3824" width="10.140625" style="1" customWidth="1"/>
    <col min="3825" max="3825" width="9.85546875" style="1" customWidth="1"/>
    <col min="3826" max="3826" width="8.5703125" style="1" customWidth="1"/>
    <col min="3827" max="3827" width="0.85546875" style="1" customWidth="1"/>
    <col min="3828" max="3831" width="5.5703125" style="1" customWidth="1"/>
    <col min="3832" max="3832" width="2.140625" style="1" customWidth="1"/>
    <col min="3833" max="3833" width="6.5703125" style="1" customWidth="1"/>
    <col min="3834" max="3834" width="9" style="1" customWidth="1"/>
    <col min="3835" max="3837" width="9.42578125" style="1" customWidth="1"/>
    <col min="3838" max="3838" width="0.85546875" style="1" customWidth="1"/>
    <col min="3839" max="3846" width="8.5703125" style="1" customWidth="1"/>
    <col min="3847" max="4068" width="9.140625" style="1"/>
    <col min="4069" max="4069" width="7.140625" style="1" customWidth="1"/>
    <col min="4070" max="4070" width="9" style="1" customWidth="1"/>
    <col min="4071" max="4071" width="8.85546875" style="1" customWidth="1"/>
    <col min="4072" max="4072" width="9.140625" style="1"/>
    <col min="4073" max="4073" width="0.85546875" style="1" customWidth="1"/>
    <col min="4074" max="4075" width="10.42578125" style="1" customWidth="1"/>
    <col min="4076" max="4076" width="9.42578125" style="1" customWidth="1"/>
    <col min="4077" max="4077" width="0.85546875" style="1" customWidth="1"/>
    <col min="4078" max="4078" width="10.42578125" style="1" customWidth="1"/>
    <col min="4079" max="4079" width="9.42578125" style="1" customWidth="1"/>
    <col min="4080" max="4080" width="10.140625" style="1" customWidth="1"/>
    <col min="4081" max="4081" width="9.85546875" style="1" customWidth="1"/>
    <col min="4082" max="4082" width="8.5703125" style="1" customWidth="1"/>
    <col min="4083" max="4083" width="0.85546875" style="1" customWidth="1"/>
    <col min="4084" max="4087" width="5.5703125" style="1" customWidth="1"/>
    <col min="4088" max="4088" width="2.140625" style="1" customWidth="1"/>
    <col min="4089" max="4089" width="6.5703125" style="1" customWidth="1"/>
    <col min="4090" max="4090" width="9" style="1" customWidth="1"/>
    <col min="4091" max="4093" width="9.42578125" style="1" customWidth="1"/>
    <col min="4094" max="4094" width="0.85546875" style="1" customWidth="1"/>
    <col min="4095" max="4102" width="8.5703125" style="1" customWidth="1"/>
    <col min="4103" max="4324" width="9.140625" style="1"/>
    <col min="4325" max="4325" width="7.140625" style="1" customWidth="1"/>
    <col min="4326" max="4326" width="9" style="1" customWidth="1"/>
    <col min="4327" max="4327" width="8.85546875" style="1" customWidth="1"/>
    <col min="4328" max="4328" width="9.140625" style="1"/>
    <col min="4329" max="4329" width="0.85546875" style="1" customWidth="1"/>
    <col min="4330" max="4331" width="10.42578125" style="1" customWidth="1"/>
    <col min="4332" max="4332" width="9.42578125" style="1" customWidth="1"/>
    <col min="4333" max="4333" width="0.85546875" style="1" customWidth="1"/>
    <col min="4334" max="4334" width="10.42578125" style="1" customWidth="1"/>
    <col min="4335" max="4335" width="9.42578125" style="1" customWidth="1"/>
    <col min="4336" max="4336" width="10.140625" style="1" customWidth="1"/>
    <col min="4337" max="4337" width="9.85546875" style="1" customWidth="1"/>
    <col min="4338" max="4338" width="8.5703125" style="1" customWidth="1"/>
    <col min="4339" max="4339" width="0.85546875" style="1" customWidth="1"/>
    <col min="4340" max="4343" width="5.5703125" style="1" customWidth="1"/>
    <col min="4344" max="4344" width="2.140625" style="1" customWidth="1"/>
    <col min="4345" max="4345" width="6.5703125" style="1" customWidth="1"/>
    <col min="4346" max="4346" width="9" style="1" customWidth="1"/>
    <col min="4347" max="4349" width="9.42578125" style="1" customWidth="1"/>
    <col min="4350" max="4350" width="0.85546875" style="1" customWidth="1"/>
    <col min="4351" max="4358" width="8.5703125" style="1" customWidth="1"/>
    <col min="4359" max="4580" width="9.140625" style="1"/>
    <col min="4581" max="4581" width="7.140625" style="1" customWidth="1"/>
    <col min="4582" max="4582" width="9" style="1" customWidth="1"/>
    <col min="4583" max="4583" width="8.85546875" style="1" customWidth="1"/>
    <col min="4584" max="4584" width="9.140625" style="1"/>
    <col min="4585" max="4585" width="0.85546875" style="1" customWidth="1"/>
    <col min="4586" max="4587" width="10.42578125" style="1" customWidth="1"/>
    <col min="4588" max="4588" width="9.42578125" style="1" customWidth="1"/>
    <col min="4589" max="4589" width="0.85546875" style="1" customWidth="1"/>
    <col min="4590" max="4590" width="10.42578125" style="1" customWidth="1"/>
    <col min="4591" max="4591" width="9.42578125" style="1" customWidth="1"/>
    <col min="4592" max="4592" width="10.140625" style="1" customWidth="1"/>
    <col min="4593" max="4593" width="9.85546875" style="1" customWidth="1"/>
    <col min="4594" max="4594" width="8.5703125" style="1" customWidth="1"/>
    <col min="4595" max="4595" width="0.85546875" style="1" customWidth="1"/>
    <col min="4596" max="4599" width="5.5703125" style="1" customWidth="1"/>
    <col min="4600" max="4600" width="2.140625" style="1" customWidth="1"/>
    <col min="4601" max="4601" width="6.5703125" style="1" customWidth="1"/>
    <col min="4602" max="4602" width="9" style="1" customWidth="1"/>
    <col min="4603" max="4605" width="9.42578125" style="1" customWidth="1"/>
    <col min="4606" max="4606" width="0.85546875" style="1" customWidth="1"/>
    <col min="4607" max="4614" width="8.5703125" style="1" customWidth="1"/>
    <col min="4615" max="4836" width="9.140625" style="1"/>
    <col min="4837" max="4837" width="7.140625" style="1" customWidth="1"/>
    <col min="4838" max="4838" width="9" style="1" customWidth="1"/>
    <col min="4839" max="4839" width="8.85546875" style="1" customWidth="1"/>
    <col min="4840" max="4840" width="9.140625" style="1"/>
    <col min="4841" max="4841" width="0.85546875" style="1" customWidth="1"/>
    <col min="4842" max="4843" width="10.42578125" style="1" customWidth="1"/>
    <col min="4844" max="4844" width="9.42578125" style="1" customWidth="1"/>
    <col min="4845" max="4845" width="0.85546875" style="1" customWidth="1"/>
    <col min="4846" max="4846" width="10.42578125" style="1" customWidth="1"/>
    <col min="4847" max="4847" width="9.42578125" style="1" customWidth="1"/>
    <col min="4848" max="4848" width="10.140625" style="1" customWidth="1"/>
    <col min="4849" max="4849" width="9.85546875" style="1" customWidth="1"/>
    <col min="4850" max="4850" width="8.5703125" style="1" customWidth="1"/>
    <col min="4851" max="4851" width="0.85546875" style="1" customWidth="1"/>
    <col min="4852" max="4855" width="5.5703125" style="1" customWidth="1"/>
    <col min="4856" max="4856" width="2.140625" style="1" customWidth="1"/>
    <col min="4857" max="4857" width="6.5703125" style="1" customWidth="1"/>
    <col min="4858" max="4858" width="9" style="1" customWidth="1"/>
    <col min="4859" max="4861" width="9.42578125" style="1" customWidth="1"/>
    <col min="4862" max="4862" width="0.85546875" style="1" customWidth="1"/>
    <col min="4863" max="4870" width="8.5703125" style="1" customWidth="1"/>
    <col min="4871" max="5092" width="9.140625" style="1"/>
    <col min="5093" max="5093" width="7.140625" style="1" customWidth="1"/>
    <col min="5094" max="5094" width="9" style="1" customWidth="1"/>
    <col min="5095" max="5095" width="8.85546875" style="1" customWidth="1"/>
    <col min="5096" max="5096" width="9.140625" style="1"/>
    <col min="5097" max="5097" width="0.85546875" style="1" customWidth="1"/>
    <col min="5098" max="5099" width="10.42578125" style="1" customWidth="1"/>
    <col min="5100" max="5100" width="9.42578125" style="1" customWidth="1"/>
    <col min="5101" max="5101" width="0.85546875" style="1" customWidth="1"/>
    <col min="5102" max="5102" width="10.42578125" style="1" customWidth="1"/>
    <col min="5103" max="5103" width="9.42578125" style="1" customWidth="1"/>
    <col min="5104" max="5104" width="10.140625" style="1" customWidth="1"/>
    <col min="5105" max="5105" width="9.85546875" style="1" customWidth="1"/>
    <col min="5106" max="5106" width="8.5703125" style="1" customWidth="1"/>
    <col min="5107" max="5107" width="0.85546875" style="1" customWidth="1"/>
    <col min="5108" max="5111" width="5.5703125" style="1" customWidth="1"/>
    <col min="5112" max="5112" width="2.140625" style="1" customWidth="1"/>
    <col min="5113" max="5113" width="6.5703125" style="1" customWidth="1"/>
    <col min="5114" max="5114" width="9" style="1" customWidth="1"/>
    <col min="5115" max="5117" width="9.42578125" style="1" customWidth="1"/>
    <col min="5118" max="5118" width="0.85546875" style="1" customWidth="1"/>
    <col min="5119" max="5126" width="8.5703125" style="1" customWidth="1"/>
    <col min="5127" max="5348" width="9.140625" style="1"/>
    <col min="5349" max="5349" width="7.140625" style="1" customWidth="1"/>
    <col min="5350" max="5350" width="9" style="1" customWidth="1"/>
    <col min="5351" max="5351" width="8.85546875" style="1" customWidth="1"/>
    <col min="5352" max="5352" width="9.140625" style="1"/>
    <col min="5353" max="5353" width="0.85546875" style="1" customWidth="1"/>
    <col min="5354" max="5355" width="10.42578125" style="1" customWidth="1"/>
    <col min="5356" max="5356" width="9.42578125" style="1" customWidth="1"/>
    <col min="5357" max="5357" width="0.85546875" style="1" customWidth="1"/>
    <col min="5358" max="5358" width="10.42578125" style="1" customWidth="1"/>
    <col min="5359" max="5359" width="9.42578125" style="1" customWidth="1"/>
    <col min="5360" max="5360" width="10.140625" style="1" customWidth="1"/>
    <col min="5361" max="5361" width="9.85546875" style="1" customWidth="1"/>
    <col min="5362" max="5362" width="8.5703125" style="1" customWidth="1"/>
    <col min="5363" max="5363" width="0.85546875" style="1" customWidth="1"/>
    <col min="5364" max="5367" width="5.5703125" style="1" customWidth="1"/>
    <col min="5368" max="5368" width="2.140625" style="1" customWidth="1"/>
    <col min="5369" max="5369" width="6.5703125" style="1" customWidth="1"/>
    <col min="5370" max="5370" width="9" style="1" customWidth="1"/>
    <col min="5371" max="5373" width="9.42578125" style="1" customWidth="1"/>
    <col min="5374" max="5374" width="0.85546875" style="1" customWidth="1"/>
    <col min="5375" max="5382" width="8.5703125" style="1" customWidth="1"/>
    <col min="5383" max="5604" width="9.140625" style="1"/>
    <col min="5605" max="5605" width="7.140625" style="1" customWidth="1"/>
    <col min="5606" max="5606" width="9" style="1" customWidth="1"/>
    <col min="5607" max="5607" width="8.85546875" style="1" customWidth="1"/>
    <col min="5608" max="5608" width="9.140625" style="1"/>
    <col min="5609" max="5609" width="0.85546875" style="1" customWidth="1"/>
    <col min="5610" max="5611" width="10.42578125" style="1" customWidth="1"/>
    <col min="5612" max="5612" width="9.42578125" style="1" customWidth="1"/>
    <col min="5613" max="5613" width="0.85546875" style="1" customWidth="1"/>
    <col min="5614" max="5614" width="10.42578125" style="1" customWidth="1"/>
    <col min="5615" max="5615" width="9.42578125" style="1" customWidth="1"/>
    <col min="5616" max="5616" width="10.140625" style="1" customWidth="1"/>
    <col min="5617" max="5617" width="9.85546875" style="1" customWidth="1"/>
    <col min="5618" max="5618" width="8.5703125" style="1" customWidth="1"/>
    <col min="5619" max="5619" width="0.85546875" style="1" customWidth="1"/>
    <col min="5620" max="5623" width="5.5703125" style="1" customWidth="1"/>
    <col min="5624" max="5624" width="2.140625" style="1" customWidth="1"/>
    <col min="5625" max="5625" width="6.5703125" style="1" customWidth="1"/>
    <col min="5626" max="5626" width="9" style="1" customWidth="1"/>
    <col min="5627" max="5629" width="9.42578125" style="1" customWidth="1"/>
    <col min="5630" max="5630" width="0.85546875" style="1" customWidth="1"/>
    <col min="5631" max="5638" width="8.5703125" style="1" customWidth="1"/>
    <col min="5639" max="5860" width="9.140625" style="1"/>
    <col min="5861" max="5861" width="7.140625" style="1" customWidth="1"/>
    <col min="5862" max="5862" width="9" style="1" customWidth="1"/>
    <col min="5863" max="5863" width="8.85546875" style="1" customWidth="1"/>
    <col min="5864" max="5864" width="9.140625" style="1"/>
    <col min="5865" max="5865" width="0.85546875" style="1" customWidth="1"/>
    <col min="5866" max="5867" width="10.42578125" style="1" customWidth="1"/>
    <col min="5868" max="5868" width="9.42578125" style="1" customWidth="1"/>
    <col min="5869" max="5869" width="0.85546875" style="1" customWidth="1"/>
    <col min="5870" max="5870" width="10.42578125" style="1" customWidth="1"/>
    <col min="5871" max="5871" width="9.42578125" style="1" customWidth="1"/>
    <col min="5872" max="5872" width="10.140625" style="1" customWidth="1"/>
    <col min="5873" max="5873" width="9.85546875" style="1" customWidth="1"/>
    <col min="5874" max="5874" width="8.5703125" style="1" customWidth="1"/>
    <col min="5875" max="5875" width="0.85546875" style="1" customWidth="1"/>
    <col min="5876" max="5879" width="5.5703125" style="1" customWidth="1"/>
    <col min="5880" max="5880" width="2.140625" style="1" customWidth="1"/>
    <col min="5881" max="5881" width="6.5703125" style="1" customWidth="1"/>
    <col min="5882" max="5882" width="9" style="1" customWidth="1"/>
    <col min="5883" max="5885" width="9.42578125" style="1" customWidth="1"/>
    <col min="5886" max="5886" width="0.85546875" style="1" customWidth="1"/>
    <col min="5887" max="5894" width="8.5703125" style="1" customWidth="1"/>
    <col min="5895" max="6116" width="9.140625" style="1"/>
    <col min="6117" max="6117" width="7.140625" style="1" customWidth="1"/>
    <col min="6118" max="6118" width="9" style="1" customWidth="1"/>
    <col min="6119" max="6119" width="8.85546875" style="1" customWidth="1"/>
    <col min="6120" max="6120" width="9.140625" style="1"/>
    <col min="6121" max="6121" width="0.85546875" style="1" customWidth="1"/>
    <col min="6122" max="6123" width="10.42578125" style="1" customWidth="1"/>
    <col min="6124" max="6124" width="9.42578125" style="1" customWidth="1"/>
    <col min="6125" max="6125" width="0.85546875" style="1" customWidth="1"/>
    <col min="6126" max="6126" width="10.42578125" style="1" customWidth="1"/>
    <col min="6127" max="6127" width="9.42578125" style="1" customWidth="1"/>
    <col min="6128" max="6128" width="10.140625" style="1" customWidth="1"/>
    <col min="6129" max="6129" width="9.85546875" style="1" customWidth="1"/>
    <col min="6130" max="6130" width="8.5703125" style="1" customWidth="1"/>
    <col min="6131" max="6131" width="0.85546875" style="1" customWidth="1"/>
    <col min="6132" max="6135" width="5.5703125" style="1" customWidth="1"/>
    <col min="6136" max="6136" width="2.140625" style="1" customWidth="1"/>
    <col min="6137" max="6137" width="6.5703125" style="1" customWidth="1"/>
    <col min="6138" max="6138" width="9" style="1" customWidth="1"/>
    <col min="6139" max="6141" width="9.42578125" style="1" customWidth="1"/>
    <col min="6142" max="6142" width="0.85546875" style="1" customWidth="1"/>
    <col min="6143" max="6150" width="8.5703125" style="1" customWidth="1"/>
    <col min="6151" max="6372" width="9.140625" style="1"/>
    <col min="6373" max="6373" width="7.140625" style="1" customWidth="1"/>
    <col min="6374" max="6374" width="9" style="1" customWidth="1"/>
    <col min="6375" max="6375" width="8.85546875" style="1" customWidth="1"/>
    <col min="6376" max="6376" width="9.140625" style="1"/>
    <col min="6377" max="6377" width="0.85546875" style="1" customWidth="1"/>
    <col min="6378" max="6379" width="10.42578125" style="1" customWidth="1"/>
    <col min="6380" max="6380" width="9.42578125" style="1" customWidth="1"/>
    <col min="6381" max="6381" width="0.85546875" style="1" customWidth="1"/>
    <col min="6382" max="6382" width="10.42578125" style="1" customWidth="1"/>
    <col min="6383" max="6383" width="9.42578125" style="1" customWidth="1"/>
    <col min="6384" max="6384" width="10.140625" style="1" customWidth="1"/>
    <col min="6385" max="6385" width="9.85546875" style="1" customWidth="1"/>
    <col min="6386" max="6386" width="8.5703125" style="1" customWidth="1"/>
    <col min="6387" max="6387" width="0.85546875" style="1" customWidth="1"/>
    <col min="6388" max="6391" width="5.5703125" style="1" customWidth="1"/>
    <col min="6392" max="6392" width="2.140625" style="1" customWidth="1"/>
    <col min="6393" max="6393" width="6.5703125" style="1" customWidth="1"/>
    <col min="6394" max="6394" width="9" style="1" customWidth="1"/>
    <col min="6395" max="6397" width="9.42578125" style="1" customWidth="1"/>
    <col min="6398" max="6398" width="0.85546875" style="1" customWidth="1"/>
    <col min="6399" max="6406" width="8.5703125" style="1" customWidth="1"/>
    <col min="6407" max="6628" width="9.140625" style="1"/>
    <col min="6629" max="6629" width="7.140625" style="1" customWidth="1"/>
    <col min="6630" max="6630" width="9" style="1" customWidth="1"/>
    <col min="6631" max="6631" width="8.85546875" style="1" customWidth="1"/>
    <col min="6632" max="6632" width="9.140625" style="1"/>
    <col min="6633" max="6633" width="0.85546875" style="1" customWidth="1"/>
    <col min="6634" max="6635" width="10.42578125" style="1" customWidth="1"/>
    <col min="6636" max="6636" width="9.42578125" style="1" customWidth="1"/>
    <col min="6637" max="6637" width="0.85546875" style="1" customWidth="1"/>
    <col min="6638" max="6638" width="10.42578125" style="1" customWidth="1"/>
    <col min="6639" max="6639" width="9.42578125" style="1" customWidth="1"/>
    <col min="6640" max="6640" width="10.140625" style="1" customWidth="1"/>
    <col min="6641" max="6641" width="9.85546875" style="1" customWidth="1"/>
    <col min="6642" max="6642" width="8.5703125" style="1" customWidth="1"/>
    <col min="6643" max="6643" width="0.85546875" style="1" customWidth="1"/>
    <col min="6644" max="6647" width="5.5703125" style="1" customWidth="1"/>
    <col min="6648" max="6648" width="2.140625" style="1" customWidth="1"/>
    <col min="6649" max="6649" width="6.5703125" style="1" customWidth="1"/>
    <col min="6650" max="6650" width="9" style="1" customWidth="1"/>
    <col min="6651" max="6653" width="9.42578125" style="1" customWidth="1"/>
    <col min="6654" max="6654" width="0.85546875" style="1" customWidth="1"/>
    <col min="6655" max="6662" width="8.5703125" style="1" customWidth="1"/>
    <col min="6663" max="6884" width="9.140625" style="1"/>
    <col min="6885" max="6885" width="7.140625" style="1" customWidth="1"/>
    <col min="6886" max="6886" width="9" style="1" customWidth="1"/>
    <col min="6887" max="6887" width="8.85546875" style="1" customWidth="1"/>
    <col min="6888" max="6888" width="9.140625" style="1"/>
    <col min="6889" max="6889" width="0.85546875" style="1" customWidth="1"/>
    <col min="6890" max="6891" width="10.42578125" style="1" customWidth="1"/>
    <col min="6892" max="6892" width="9.42578125" style="1" customWidth="1"/>
    <col min="6893" max="6893" width="0.85546875" style="1" customWidth="1"/>
    <col min="6894" max="6894" width="10.42578125" style="1" customWidth="1"/>
    <col min="6895" max="6895" width="9.42578125" style="1" customWidth="1"/>
    <col min="6896" max="6896" width="10.140625" style="1" customWidth="1"/>
    <col min="6897" max="6897" width="9.85546875" style="1" customWidth="1"/>
    <col min="6898" max="6898" width="8.5703125" style="1" customWidth="1"/>
    <col min="6899" max="6899" width="0.85546875" style="1" customWidth="1"/>
    <col min="6900" max="6903" width="5.5703125" style="1" customWidth="1"/>
    <col min="6904" max="6904" width="2.140625" style="1" customWidth="1"/>
    <col min="6905" max="6905" width="6.5703125" style="1" customWidth="1"/>
    <col min="6906" max="6906" width="9" style="1" customWidth="1"/>
    <col min="6907" max="6909" width="9.42578125" style="1" customWidth="1"/>
    <col min="6910" max="6910" width="0.85546875" style="1" customWidth="1"/>
    <col min="6911" max="6918" width="8.5703125" style="1" customWidth="1"/>
    <col min="6919" max="7140" width="9.140625" style="1"/>
    <col min="7141" max="7141" width="7.140625" style="1" customWidth="1"/>
    <col min="7142" max="7142" width="9" style="1" customWidth="1"/>
    <col min="7143" max="7143" width="8.85546875" style="1" customWidth="1"/>
    <col min="7144" max="7144" width="9.140625" style="1"/>
    <col min="7145" max="7145" width="0.85546875" style="1" customWidth="1"/>
    <col min="7146" max="7147" width="10.42578125" style="1" customWidth="1"/>
    <col min="7148" max="7148" width="9.42578125" style="1" customWidth="1"/>
    <col min="7149" max="7149" width="0.85546875" style="1" customWidth="1"/>
    <col min="7150" max="7150" width="10.42578125" style="1" customWidth="1"/>
    <col min="7151" max="7151" width="9.42578125" style="1" customWidth="1"/>
    <col min="7152" max="7152" width="10.140625" style="1" customWidth="1"/>
    <col min="7153" max="7153" width="9.85546875" style="1" customWidth="1"/>
    <col min="7154" max="7154" width="8.5703125" style="1" customWidth="1"/>
    <col min="7155" max="7155" width="0.85546875" style="1" customWidth="1"/>
    <col min="7156" max="7159" width="5.5703125" style="1" customWidth="1"/>
    <col min="7160" max="7160" width="2.140625" style="1" customWidth="1"/>
    <col min="7161" max="7161" width="6.5703125" style="1" customWidth="1"/>
    <col min="7162" max="7162" width="9" style="1" customWidth="1"/>
    <col min="7163" max="7165" width="9.42578125" style="1" customWidth="1"/>
    <col min="7166" max="7166" width="0.85546875" style="1" customWidth="1"/>
    <col min="7167" max="7174" width="8.5703125" style="1" customWidth="1"/>
    <col min="7175" max="7396" width="9.140625" style="1"/>
    <col min="7397" max="7397" width="7.140625" style="1" customWidth="1"/>
    <col min="7398" max="7398" width="9" style="1" customWidth="1"/>
    <col min="7399" max="7399" width="8.85546875" style="1" customWidth="1"/>
    <col min="7400" max="7400" width="9.140625" style="1"/>
    <col min="7401" max="7401" width="0.85546875" style="1" customWidth="1"/>
    <col min="7402" max="7403" width="10.42578125" style="1" customWidth="1"/>
    <col min="7404" max="7404" width="9.42578125" style="1" customWidth="1"/>
    <col min="7405" max="7405" width="0.85546875" style="1" customWidth="1"/>
    <col min="7406" max="7406" width="10.42578125" style="1" customWidth="1"/>
    <col min="7407" max="7407" width="9.42578125" style="1" customWidth="1"/>
    <col min="7408" max="7408" width="10.140625" style="1" customWidth="1"/>
    <col min="7409" max="7409" width="9.85546875" style="1" customWidth="1"/>
    <col min="7410" max="7410" width="8.5703125" style="1" customWidth="1"/>
    <col min="7411" max="7411" width="0.85546875" style="1" customWidth="1"/>
    <col min="7412" max="7415" width="5.5703125" style="1" customWidth="1"/>
    <col min="7416" max="7416" width="2.140625" style="1" customWidth="1"/>
    <col min="7417" max="7417" width="6.5703125" style="1" customWidth="1"/>
    <col min="7418" max="7418" width="9" style="1" customWidth="1"/>
    <col min="7419" max="7421" width="9.42578125" style="1" customWidth="1"/>
    <col min="7422" max="7422" width="0.85546875" style="1" customWidth="1"/>
    <col min="7423" max="7430" width="8.5703125" style="1" customWidth="1"/>
    <col min="7431" max="7652" width="9.140625" style="1"/>
    <col min="7653" max="7653" width="7.140625" style="1" customWidth="1"/>
    <col min="7654" max="7654" width="9" style="1" customWidth="1"/>
    <col min="7655" max="7655" width="8.85546875" style="1" customWidth="1"/>
    <col min="7656" max="7656" width="9.140625" style="1"/>
    <col min="7657" max="7657" width="0.85546875" style="1" customWidth="1"/>
    <col min="7658" max="7659" width="10.42578125" style="1" customWidth="1"/>
    <col min="7660" max="7660" width="9.42578125" style="1" customWidth="1"/>
    <col min="7661" max="7661" width="0.85546875" style="1" customWidth="1"/>
    <col min="7662" max="7662" width="10.42578125" style="1" customWidth="1"/>
    <col min="7663" max="7663" width="9.42578125" style="1" customWidth="1"/>
    <col min="7664" max="7664" width="10.140625" style="1" customWidth="1"/>
    <col min="7665" max="7665" width="9.85546875" style="1" customWidth="1"/>
    <col min="7666" max="7666" width="8.5703125" style="1" customWidth="1"/>
    <col min="7667" max="7667" width="0.85546875" style="1" customWidth="1"/>
    <col min="7668" max="7671" width="5.5703125" style="1" customWidth="1"/>
    <col min="7672" max="7672" width="2.140625" style="1" customWidth="1"/>
    <col min="7673" max="7673" width="6.5703125" style="1" customWidth="1"/>
    <col min="7674" max="7674" width="9" style="1" customWidth="1"/>
    <col min="7675" max="7677" width="9.42578125" style="1" customWidth="1"/>
    <col min="7678" max="7678" width="0.85546875" style="1" customWidth="1"/>
    <col min="7679" max="7686" width="8.5703125" style="1" customWidth="1"/>
    <col min="7687" max="7908" width="9.140625" style="1"/>
    <col min="7909" max="7909" width="7.140625" style="1" customWidth="1"/>
    <col min="7910" max="7910" width="9" style="1" customWidth="1"/>
    <col min="7911" max="7911" width="8.85546875" style="1" customWidth="1"/>
    <col min="7912" max="7912" width="9.140625" style="1"/>
    <col min="7913" max="7913" width="0.85546875" style="1" customWidth="1"/>
    <col min="7914" max="7915" width="10.42578125" style="1" customWidth="1"/>
    <col min="7916" max="7916" width="9.42578125" style="1" customWidth="1"/>
    <col min="7917" max="7917" width="0.85546875" style="1" customWidth="1"/>
    <col min="7918" max="7918" width="10.42578125" style="1" customWidth="1"/>
    <col min="7919" max="7919" width="9.42578125" style="1" customWidth="1"/>
    <col min="7920" max="7920" width="10.140625" style="1" customWidth="1"/>
    <col min="7921" max="7921" width="9.85546875" style="1" customWidth="1"/>
    <col min="7922" max="7922" width="8.5703125" style="1" customWidth="1"/>
    <col min="7923" max="7923" width="0.85546875" style="1" customWidth="1"/>
    <col min="7924" max="7927" width="5.5703125" style="1" customWidth="1"/>
    <col min="7928" max="7928" width="2.140625" style="1" customWidth="1"/>
    <col min="7929" max="7929" width="6.5703125" style="1" customWidth="1"/>
    <col min="7930" max="7930" width="9" style="1" customWidth="1"/>
    <col min="7931" max="7933" width="9.42578125" style="1" customWidth="1"/>
    <col min="7934" max="7934" width="0.85546875" style="1" customWidth="1"/>
    <col min="7935" max="7942" width="8.5703125" style="1" customWidth="1"/>
    <col min="7943" max="8164" width="9.140625" style="1"/>
    <col min="8165" max="8165" width="7.140625" style="1" customWidth="1"/>
    <col min="8166" max="8166" width="9" style="1" customWidth="1"/>
    <col min="8167" max="8167" width="8.85546875" style="1" customWidth="1"/>
    <col min="8168" max="8168" width="9.140625" style="1"/>
    <col min="8169" max="8169" width="0.85546875" style="1" customWidth="1"/>
    <col min="8170" max="8171" width="10.42578125" style="1" customWidth="1"/>
    <col min="8172" max="8172" width="9.42578125" style="1" customWidth="1"/>
    <col min="8173" max="8173" width="0.85546875" style="1" customWidth="1"/>
    <col min="8174" max="8174" width="10.42578125" style="1" customWidth="1"/>
    <col min="8175" max="8175" width="9.42578125" style="1" customWidth="1"/>
    <col min="8176" max="8176" width="10.140625" style="1" customWidth="1"/>
    <col min="8177" max="8177" width="9.85546875" style="1" customWidth="1"/>
    <col min="8178" max="8178" width="8.5703125" style="1" customWidth="1"/>
    <col min="8179" max="8179" width="0.85546875" style="1" customWidth="1"/>
    <col min="8180" max="8183" width="5.5703125" style="1" customWidth="1"/>
    <col min="8184" max="8184" width="2.140625" style="1" customWidth="1"/>
    <col min="8185" max="8185" width="6.5703125" style="1" customWidth="1"/>
    <col min="8186" max="8186" width="9" style="1" customWidth="1"/>
    <col min="8187" max="8189" width="9.42578125" style="1" customWidth="1"/>
    <col min="8190" max="8190" width="0.85546875" style="1" customWidth="1"/>
    <col min="8191" max="8198" width="8.5703125" style="1" customWidth="1"/>
    <col min="8199" max="8420" width="9.140625" style="1"/>
    <col min="8421" max="8421" width="7.140625" style="1" customWidth="1"/>
    <col min="8422" max="8422" width="9" style="1" customWidth="1"/>
    <col min="8423" max="8423" width="8.85546875" style="1" customWidth="1"/>
    <col min="8424" max="8424" width="9.140625" style="1"/>
    <col min="8425" max="8425" width="0.85546875" style="1" customWidth="1"/>
    <col min="8426" max="8427" width="10.42578125" style="1" customWidth="1"/>
    <col min="8428" max="8428" width="9.42578125" style="1" customWidth="1"/>
    <col min="8429" max="8429" width="0.85546875" style="1" customWidth="1"/>
    <col min="8430" max="8430" width="10.42578125" style="1" customWidth="1"/>
    <col min="8431" max="8431" width="9.42578125" style="1" customWidth="1"/>
    <col min="8432" max="8432" width="10.140625" style="1" customWidth="1"/>
    <col min="8433" max="8433" width="9.85546875" style="1" customWidth="1"/>
    <col min="8434" max="8434" width="8.5703125" style="1" customWidth="1"/>
    <col min="8435" max="8435" width="0.85546875" style="1" customWidth="1"/>
    <col min="8436" max="8439" width="5.5703125" style="1" customWidth="1"/>
    <col min="8440" max="8440" width="2.140625" style="1" customWidth="1"/>
    <col min="8441" max="8441" width="6.5703125" style="1" customWidth="1"/>
    <col min="8442" max="8442" width="9" style="1" customWidth="1"/>
    <col min="8443" max="8445" width="9.42578125" style="1" customWidth="1"/>
    <col min="8446" max="8446" width="0.85546875" style="1" customWidth="1"/>
    <col min="8447" max="8454" width="8.5703125" style="1" customWidth="1"/>
    <col min="8455" max="8676" width="9.140625" style="1"/>
    <col min="8677" max="8677" width="7.140625" style="1" customWidth="1"/>
    <col min="8678" max="8678" width="9" style="1" customWidth="1"/>
    <col min="8679" max="8679" width="8.85546875" style="1" customWidth="1"/>
    <col min="8680" max="8680" width="9.140625" style="1"/>
    <col min="8681" max="8681" width="0.85546875" style="1" customWidth="1"/>
    <col min="8682" max="8683" width="10.42578125" style="1" customWidth="1"/>
    <col min="8684" max="8684" width="9.42578125" style="1" customWidth="1"/>
    <col min="8685" max="8685" width="0.85546875" style="1" customWidth="1"/>
    <col min="8686" max="8686" width="10.42578125" style="1" customWidth="1"/>
    <col min="8687" max="8687" width="9.42578125" style="1" customWidth="1"/>
    <col min="8688" max="8688" width="10.140625" style="1" customWidth="1"/>
    <col min="8689" max="8689" width="9.85546875" style="1" customWidth="1"/>
    <col min="8690" max="8690" width="8.5703125" style="1" customWidth="1"/>
    <col min="8691" max="8691" width="0.85546875" style="1" customWidth="1"/>
    <col min="8692" max="8695" width="5.5703125" style="1" customWidth="1"/>
    <col min="8696" max="8696" width="2.140625" style="1" customWidth="1"/>
    <col min="8697" max="8697" width="6.5703125" style="1" customWidth="1"/>
    <col min="8698" max="8698" width="9" style="1" customWidth="1"/>
    <col min="8699" max="8701" width="9.42578125" style="1" customWidth="1"/>
    <col min="8702" max="8702" width="0.85546875" style="1" customWidth="1"/>
    <col min="8703" max="8710" width="8.5703125" style="1" customWidth="1"/>
    <col min="8711" max="8932" width="9.140625" style="1"/>
    <col min="8933" max="8933" width="7.140625" style="1" customWidth="1"/>
    <col min="8934" max="8934" width="9" style="1" customWidth="1"/>
    <col min="8935" max="8935" width="8.85546875" style="1" customWidth="1"/>
    <col min="8936" max="8936" width="9.140625" style="1"/>
    <col min="8937" max="8937" width="0.85546875" style="1" customWidth="1"/>
    <col min="8938" max="8939" width="10.42578125" style="1" customWidth="1"/>
    <col min="8940" max="8940" width="9.42578125" style="1" customWidth="1"/>
    <col min="8941" max="8941" width="0.85546875" style="1" customWidth="1"/>
    <col min="8942" max="8942" width="10.42578125" style="1" customWidth="1"/>
    <col min="8943" max="8943" width="9.42578125" style="1" customWidth="1"/>
    <col min="8944" max="8944" width="10.140625" style="1" customWidth="1"/>
    <col min="8945" max="8945" width="9.85546875" style="1" customWidth="1"/>
    <col min="8946" max="8946" width="8.5703125" style="1" customWidth="1"/>
    <col min="8947" max="8947" width="0.85546875" style="1" customWidth="1"/>
    <col min="8948" max="8951" width="5.5703125" style="1" customWidth="1"/>
    <col min="8952" max="8952" width="2.140625" style="1" customWidth="1"/>
    <col min="8953" max="8953" width="6.5703125" style="1" customWidth="1"/>
    <col min="8954" max="8954" width="9" style="1" customWidth="1"/>
    <col min="8955" max="8957" width="9.42578125" style="1" customWidth="1"/>
    <col min="8958" max="8958" width="0.85546875" style="1" customWidth="1"/>
    <col min="8959" max="8966" width="8.5703125" style="1" customWidth="1"/>
    <col min="8967" max="9188" width="9.140625" style="1"/>
    <col min="9189" max="9189" width="7.140625" style="1" customWidth="1"/>
    <col min="9190" max="9190" width="9" style="1" customWidth="1"/>
    <col min="9191" max="9191" width="8.85546875" style="1" customWidth="1"/>
    <col min="9192" max="9192" width="9.140625" style="1"/>
    <col min="9193" max="9193" width="0.85546875" style="1" customWidth="1"/>
    <col min="9194" max="9195" width="10.42578125" style="1" customWidth="1"/>
    <col min="9196" max="9196" width="9.42578125" style="1" customWidth="1"/>
    <col min="9197" max="9197" width="0.85546875" style="1" customWidth="1"/>
    <col min="9198" max="9198" width="10.42578125" style="1" customWidth="1"/>
    <col min="9199" max="9199" width="9.42578125" style="1" customWidth="1"/>
    <col min="9200" max="9200" width="10.140625" style="1" customWidth="1"/>
    <col min="9201" max="9201" width="9.85546875" style="1" customWidth="1"/>
    <col min="9202" max="9202" width="8.5703125" style="1" customWidth="1"/>
    <col min="9203" max="9203" width="0.85546875" style="1" customWidth="1"/>
    <col min="9204" max="9207" width="5.5703125" style="1" customWidth="1"/>
    <col min="9208" max="9208" width="2.140625" style="1" customWidth="1"/>
    <col min="9209" max="9209" width="6.5703125" style="1" customWidth="1"/>
    <col min="9210" max="9210" width="9" style="1" customWidth="1"/>
    <col min="9211" max="9213" width="9.42578125" style="1" customWidth="1"/>
    <col min="9214" max="9214" width="0.85546875" style="1" customWidth="1"/>
    <col min="9215" max="9222" width="8.5703125" style="1" customWidth="1"/>
    <col min="9223" max="9444" width="9.140625" style="1"/>
    <col min="9445" max="9445" width="7.140625" style="1" customWidth="1"/>
    <col min="9446" max="9446" width="9" style="1" customWidth="1"/>
    <col min="9447" max="9447" width="8.85546875" style="1" customWidth="1"/>
    <col min="9448" max="9448" width="9.140625" style="1"/>
    <col min="9449" max="9449" width="0.85546875" style="1" customWidth="1"/>
    <col min="9450" max="9451" width="10.42578125" style="1" customWidth="1"/>
    <col min="9452" max="9452" width="9.42578125" style="1" customWidth="1"/>
    <col min="9453" max="9453" width="0.85546875" style="1" customWidth="1"/>
    <col min="9454" max="9454" width="10.42578125" style="1" customWidth="1"/>
    <col min="9455" max="9455" width="9.42578125" style="1" customWidth="1"/>
    <col min="9456" max="9456" width="10.140625" style="1" customWidth="1"/>
    <col min="9457" max="9457" width="9.85546875" style="1" customWidth="1"/>
    <col min="9458" max="9458" width="8.5703125" style="1" customWidth="1"/>
    <col min="9459" max="9459" width="0.85546875" style="1" customWidth="1"/>
    <col min="9460" max="9463" width="5.5703125" style="1" customWidth="1"/>
    <col min="9464" max="9464" width="2.140625" style="1" customWidth="1"/>
    <col min="9465" max="9465" width="6.5703125" style="1" customWidth="1"/>
    <col min="9466" max="9466" width="9" style="1" customWidth="1"/>
    <col min="9467" max="9469" width="9.42578125" style="1" customWidth="1"/>
    <col min="9470" max="9470" width="0.85546875" style="1" customWidth="1"/>
    <col min="9471" max="9478" width="8.5703125" style="1" customWidth="1"/>
    <col min="9479" max="9700" width="9.140625" style="1"/>
    <col min="9701" max="9701" width="7.140625" style="1" customWidth="1"/>
    <col min="9702" max="9702" width="9" style="1" customWidth="1"/>
    <col min="9703" max="9703" width="8.85546875" style="1" customWidth="1"/>
    <col min="9704" max="9704" width="9.140625" style="1"/>
    <col min="9705" max="9705" width="0.85546875" style="1" customWidth="1"/>
    <col min="9706" max="9707" width="10.42578125" style="1" customWidth="1"/>
    <col min="9708" max="9708" width="9.42578125" style="1" customWidth="1"/>
    <col min="9709" max="9709" width="0.85546875" style="1" customWidth="1"/>
    <col min="9710" max="9710" width="10.42578125" style="1" customWidth="1"/>
    <col min="9711" max="9711" width="9.42578125" style="1" customWidth="1"/>
    <col min="9712" max="9712" width="10.140625" style="1" customWidth="1"/>
    <col min="9713" max="9713" width="9.85546875" style="1" customWidth="1"/>
    <col min="9714" max="9714" width="8.5703125" style="1" customWidth="1"/>
    <col min="9715" max="9715" width="0.85546875" style="1" customWidth="1"/>
    <col min="9716" max="9719" width="5.5703125" style="1" customWidth="1"/>
    <col min="9720" max="9720" width="2.140625" style="1" customWidth="1"/>
    <col min="9721" max="9721" width="6.5703125" style="1" customWidth="1"/>
    <col min="9722" max="9722" width="9" style="1" customWidth="1"/>
    <col min="9723" max="9725" width="9.42578125" style="1" customWidth="1"/>
    <col min="9726" max="9726" width="0.85546875" style="1" customWidth="1"/>
    <col min="9727" max="9734" width="8.5703125" style="1" customWidth="1"/>
    <col min="9735" max="9956" width="9.140625" style="1"/>
    <col min="9957" max="9957" width="7.140625" style="1" customWidth="1"/>
    <col min="9958" max="9958" width="9" style="1" customWidth="1"/>
    <col min="9959" max="9959" width="8.85546875" style="1" customWidth="1"/>
    <col min="9960" max="9960" width="9.140625" style="1"/>
    <col min="9961" max="9961" width="0.85546875" style="1" customWidth="1"/>
    <col min="9962" max="9963" width="10.42578125" style="1" customWidth="1"/>
    <col min="9964" max="9964" width="9.42578125" style="1" customWidth="1"/>
    <col min="9965" max="9965" width="0.85546875" style="1" customWidth="1"/>
    <col min="9966" max="9966" width="10.42578125" style="1" customWidth="1"/>
    <col min="9967" max="9967" width="9.42578125" style="1" customWidth="1"/>
    <col min="9968" max="9968" width="10.140625" style="1" customWidth="1"/>
    <col min="9969" max="9969" width="9.85546875" style="1" customWidth="1"/>
    <col min="9970" max="9970" width="8.5703125" style="1" customWidth="1"/>
    <col min="9971" max="9971" width="0.85546875" style="1" customWidth="1"/>
    <col min="9972" max="9975" width="5.5703125" style="1" customWidth="1"/>
    <col min="9976" max="9976" width="2.140625" style="1" customWidth="1"/>
    <col min="9977" max="9977" width="6.5703125" style="1" customWidth="1"/>
    <col min="9978" max="9978" width="9" style="1" customWidth="1"/>
    <col min="9979" max="9981" width="9.42578125" style="1" customWidth="1"/>
    <col min="9982" max="9982" width="0.85546875" style="1" customWidth="1"/>
    <col min="9983" max="9990" width="8.5703125" style="1" customWidth="1"/>
    <col min="9991" max="10212" width="9.140625" style="1"/>
    <col min="10213" max="10213" width="7.140625" style="1" customWidth="1"/>
    <col min="10214" max="10214" width="9" style="1" customWidth="1"/>
    <col min="10215" max="10215" width="8.85546875" style="1" customWidth="1"/>
    <col min="10216" max="10216" width="9.140625" style="1"/>
    <col min="10217" max="10217" width="0.85546875" style="1" customWidth="1"/>
    <col min="10218" max="10219" width="10.42578125" style="1" customWidth="1"/>
    <col min="10220" max="10220" width="9.42578125" style="1" customWidth="1"/>
    <col min="10221" max="10221" width="0.85546875" style="1" customWidth="1"/>
    <col min="10222" max="10222" width="10.42578125" style="1" customWidth="1"/>
    <col min="10223" max="10223" width="9.42578125" style="1" customWidth="1"/>
    <col min="10224" max="10224" width="10.140625" style="1" customWidth="1"/>
    <col min="10225" max="10225" width="9.85546875" style="1" customWidth="1"/>
    <col min="10226" max="10226" width="8.5703125" style="1" customWidth="1"/>
    <col min="10227" max="10227" width="0.85546875" style="1" customWidth="1"/>
    <col min="10228" max="10231" width="5.5703125" style="1" customWidth="1"/>
    <col min="10232" max="10232" width="2.140625" style="1" customWidth="1"/>
    <col min="10233" max="10233" width="6.5703125" style="1" customWidth="1"/>
    <col min="10234" max="10234" width="9" style="1" customWidth="1"/>
    <col min="10235" max="10237" width="9.42578125" style="1" customWidth="1"/>
    <col min="10238" max="10238" width="0.85546875" style="1" customWidth="1"/>
    <col min="10239" max="10246" width="8.5703125" style="1" customWidth="1"/>
    <col min="10247" max="10468" width="9.140625" style="1"/>
    <col min="10469" max="10469" width="7.140625" style="1" customWidth="1"/>
    <col min="10470" max="10470" width="9" style="1" customWidth="1"/>
    <col min="10471" max="10471" width="8.85546875" style="1" customWidth="1"/>
    <col min="10472" max="10472" width="9.140625" style="1"/>
    <col min="10473" max="10473" width="0.85546875" style="1" customWidth="1"/>
    <col min="10474" max="10475" width="10.42578125" style="1" customWidth="1"/>
    <col min="10476" max="10476" width="9.42578125" style="1" customWidth="1"/>
    <col min="10477" max="10477" width="0.85546875" style="1" customWidth="1"/>
    <col min="10478" max="10478" width="10.42578125" style="1" customWidth="1"/>
    <col min="10479" max="10479" width="9.42578125" style="1" customWidth="1"/>
    <col min="10480" max="10480" width="10.140625" style="1" customWidth="1"/>
    <col min="10481" max="10481" width="9.85546875" style="1" customWidth="1"/>
    <col min="10482" max="10482" width="8.5703125" style="1" customWidth="1"/>
    <col min="10483" max="10483" width="0.85546875" style="1" customWidth="1"/>
    <col min="10484" max="10487" width="5.5703125" style="1" customWidth="1"/>
    <col min="10488" max="10488" width="2.140625" style="1" customWidth="1"/>
    <col min="10489" max="10489" width="6.5703125" style="1" customWidth="1"/>
    <col min="10490" max="10490" width="9" style="1" customWidth="1"/>
    <col min="10491" max="10493" width="9.42578125" style="1" customWidth="1"/>
    <col min="10494" max="10494" width="0.85546875" style="1" customWidth="1"/>
    <col min="10495" max="10502" width="8.5703125" style="1" customWidth="1"/>
    <col min="10503" max="10724" width="9.140625" style="1"/>
    <col min="10725" max="10725" width="7.140625" style="1" customWidth="1"/>
    <col min="10726" max="10726" width="9" style="1" customWidth="1"/>
    <col min="10727" max="10727" width="8.85546875" style="1" customWidth="1"/>
    <col min="10728" max="10728" width="9.140625" style="1"/>
    <col min="10729" max="10729" width="0.85546875" style="1" customWidth="1"/>
    <col min="10730" max="10731" width="10.42578125" style="1" customWidth="1"/>
    <col min="10732" max="10732" width="9.42578125" style="1" customWidth="1"/>
    <col min="10733" max="10733" width="0.85546875" style="1" customWidth="1"/>
    <col min="10734" max="10734" width="10.42578125" style="1" customWidth="1"/>
    <col min="10735" max="10735" width="9.42578125" style="1" customWidth="1"/>
    <col min="10736" max="10736" width="10.140625" style="1" customWidth="1"/>
    <col min="10737" max="10737" width="9.85546875" style="1" customWidth="1"/>
    <col min="10738" max="10738" width="8.5703125" style="1" customWidth="1"/>
    <col min="10739" max="10739" width="0.85546875" style="1" customWidth="1"/>
    <col min="10740" max="10743" width="5.5703125" style="1" customWidth="1"/>
    <col min="10744" max="10744" width="2.140625" style="1" customWidth="1"/>
    <col min="10745" max="10745" width="6.5703125" style="1" customWidth="1"/>
    <col min="10746" max="10746" width="9" style="1" customWidth="1"/>
    <col min="10747" max="10749" width="9.42578125" style="1" customWidth="1"/>
    <col min="10750" max="10750" width="0.85546875" style="1" customWidth="1"/>
    <col min="10751" max="10758" width="8.5703125" style="1" customWidth="1"/>
    <col min="10759" max="10980" width="9.140625" style="1"/>
    <col min="10981" max="10981" width="7.140625" style="1" customWidth="1"/>
    <col min="10982" max="10982" width="9" style="1" customWidth="1"/>
    <col min="10983" max="10983" width="8.85546875" style="1" customWidth="1"/>
    <col min="10984" max="10984" width="9.140625" style="1"/>
    <col min="10985" max="10985" width="0.85546875" style="1" customWidth="1"/>
    <col min="10986" max="10987" width="10.42578125" style="1" customWidth="1"/>
    <col min="10988" max="10988" width="9.42578125" style="1" customWidth="1"/>
    <col min="10989" max="10989" width="0.85546875" style="1" customWidth="1"/>
    <col min="10990" max="10990" width="10.42578125" style="1" customWidth="1"/>
    <col min="10991" max="10991" width="9.42578125" style="1" customWidth="1"/>
    <col min="10992" max="10992" width="10.140625" style="1" customWidth="1"/>
    <col min="10993" max="10993" width="9.85546875" style="1" customWidth="1"/>
    <col min="10994" max="10994" width="8.5703125" style="1" customWidth="1"/>
    <col min="10995" max="10995" width="0.85546875" style="1" customWidth="1"/>
    <col min="10996" max="10999" width="5.5703125" style="1" customWidth="1"/>
    <col min="11000" max="11000" width="2.140625" style="1" customWidth="1"/>
    <col min="11001" max="11001" width="6.5703125" style="1" customWidth="1"/>
    <col min="11002" max="11002" width="9" style="1" customWidth="1"/>
    <col min="11003" max="11005" width="9.42578125" style="1" customWidth="1"/>
    <col min="11006" max="11006" width="0.85546875" style="1" customWidth="1"/>
    <col min="11007" max="11014" width="8.5703125" style="1" customWidth="1"/>
    <col min="11015" max="11236" width="9.140625" style="1"/>
    <col min="11237" max="11237" width="7.140625" style="1" customWidth="1"/>
    <col min="11238" max="11238" width="9" style="1" customWidth="1"/>
    <col min="11239" max="11239" width="8.85546875" style="1" customWidth="1"/>
    <col min="11240" max="11240" width="9.140625" style="1"/>
    <col min="11241" max="11241" width="0.85546875" style="1" customWidth="1"/>
    <col min="11242" max="11243" width="10.42578125" style="1" customWidth="1"/>
    <col min="11244" max="11244" width="9.42578125" style="1" customWidth="1"/>
    <col min="11245" max="11245" width="0.85546875" style="1" customWidth="1"/>
    <col min="11246" max="11246" width="10.42578125" style="1" customWidth="1"/>
    <col min="11247" max="11247" width="9.42578125" style="1" customWidth="1"/>
    <col min="11248" max="11248" width="10.140625" style="1" customWidth="1"/>
    <col min="11249" max="11249" width="9.85546875" style="1" customWidth="1"/>
    <col min="11250" max="11250" width="8.5703125" style="1" customWidth="1"/>
    <col min="11251" max="11251" width="0.85546875" style="1" customWidth="1"/>
    <col min="11252" max="11255" width="5.5703125" style="1" customWidth="1"/>
    <col min="11256" max="11256" width="2.140625" style="1" customWidth="1"/>
    <col min="11257" max="11257" width="6.5703125" style="1" customWidth="1"/>
    <col min="11258" max="11258" width="9" style="1" customWidth="1"/>
    <col min="11259" max="11261" width="9.42578125" style="1" customWidth="1"/>
    <col min="11262" max="11262" width="0.85546875" style="1" customWidth="1"/>
    <col min="11263" max="11270" width="8.5703125" style="1" customWidth="1"/>
    <col min="11271" max="11492" width="9.140625" style="1"/>
    <col min="11493" max="11493" width="7.140625" style="1" customWidth="1"/>
    <col min="11494" max="11494" width="9" style="1" customWidth="1"/>
    <col min="11495" max="11495" width="8.85546875" style="1" customWidth="1"/>
    <col min="11496" max="11496" width="9.140625" style="1"/>
    <col min="11497" max="11497" width="0.85546875" style="1" customWidth="1"/>
    <col min="11498" max="11499" width="10.42578125" style="1" customWidth="1"/>
    <col min="11500" max="11500" width="9.42578125" style="1" customWidth="1"/>
    <col min="11501" max="11501" width="0.85546875" style="1" customWidth="1"/>
    <col min="11502" max="11502" width="10.42578125" style="1" customWidth="1"/>
    <col min="11503" max="11503" width="9.42578125" style="1" customWidth="1"/>
    <col min="11504" max="11504" width="10.140625" style="1" customWidth="1"/>
    <col min="11505" max="11505" width="9.85546875" style="1" customWidth="1"/>
    <col min="11506" max="11506" width="8.5703125" style="1" customWidth="1"/>
    <col min="11507" max="11507" width="0.85546875" style="1" customWidth="1"/>
    <col min="11508" max="11511" width="5.5703125" style="1" customWidth="1"/>
    <col min="11512" max="11512" width="2.140625" style="1" customWidth="1"/>
    <col min="11513" max="11513" width="6.5703125" style="1" customWidth="1"/>
    <col min="11514" max="11514" width="9" style="1" customWidth="1"/>
    <col min="11515" max="11517" width="9.42578125" style="1" customWidth="1"/>
    <col min="11518" max="11518" width="0.85546875" style="1" customWidth="1"/>
    <col min="11519" max="11526" width="8.5703125" style="1" customWidth="1"/>
    <col min="11527" max="11748" width="9.140625" style="1"/>
    <col min="11749" max="11749" width="7.140625" style="1" customWidth="1"/>
    <col min="11750" max="11750" width="9" style="1" customWidth="1"/>
    <col min="11751" max="11751" width="8.85546875" style="1" customWidth="1"/>
    <col min="11752" max="11752" width="9.140625" style="1"/>
    <col min="11753" max="11753" width="0.85546875" style="1" customWidth="1"/>
    <col min="11754" max="11755" width="10.42578125" style="1" customWidth="1"/>
    <col min="11756" max="11756" width="9.42578125" style="1" customWidth="1"/>
    <col min="11757" max="11757" width="0.85546875" style="1" customWidth="1"/>
    <col min="11758" max="11758" width="10.42578125" style="1" customWidth="1"/>
    <col min="11759" max="11759" width="9.42578125" style="1" customWidth="1"/>
    <col min="11760" max="11760" width="10.140625" style="1" customWidth="1"/>
    <col min="11761" max="11761" width="9.85546875" style="1" customWidth="1"/>
    <col min="11762" max="11762" width="8.5703125" style="1" customWidth="1"/>
    <col min="11763" max="11763" width="0.85546875" style="1" customWidth="1"/>
    <col min="11764" max="11767" width="5.5703125" style="1" customWidth="1"/>
    <col min="11768" max="11768" width="2.140625" style="1" customWidth="1"/>
    <col min="11769" max="11769" width="6.5703125" style="1" customWidth="1"/>
    <col min="11770" max="11770" width="9" style="1" customWidth="1"/>
    <col min="11771" max="11773" width="9.42578125" style="1" customWidth="1"/>
    <col min="11774" max="11774" width="0.85546875" style="1" customWidth="1"/>
    <col min="11775" max="11782" width="8.5703125" style="1" customWidth="1"/>
    <col min="11783" max="12004" width="9.140625" style="1"/>
    <col min="12005" max="12005" width="7.140625" style="1" customWidth="1"/>
    <col min="12006" max="12006" width="9" style="1" customWidth="1"/>
    <col min="12007" max="12007" width="8.85546875" style="1" customWidth="1"/>
    <col min="12008" max="12008" width="9.140625" style="1"/>
    <col min="12009" max="12009" width="0.85546875" style="1" customWidth="1"/>
    <col min="12010" max="12011" width="10.42578125" style="1" customWidth="1"/>
    <col min="12012" max="12012" width="9.42578125" style="1" customWidth="1"/>
    <col min="12013" max="12013" width="0.85546875" style="1" customWidth="1"/>
    <col min="12014" max="12014" width="10.42578125" style="1" customWidth="1"/>
    <col min="12015" max="12015" width="9.42578125" style="1" customWidth="1"/>
    <col min="12016" max="12016" width="10.140625" style="1" customWidth="1"/>
    <col min="12017" max="12017" width="9.85546875" style="1" customWidth="1"/>
    <col min="12018" max="12018" width="8.5703125" style="1" customWidth="1"/>
    <col min="12019" max="12019" width="0.85546875" style="1" customWidth="1"/>
    <col min="12020" max="12023" width="5.5703125" style="1" customWidth="1"/>
    <col min="12024" max="12024" width="2.140625" style="1" customWidth="1"/>
    <col min="12025" max="12025" width="6.5703125" style="1" customWidth="1"/>
    <col min="12026" max="12026" width="9" style="1" customWidth="1"/>
    <col min="12027" max="12029" width="9.42578125" style="1" customWidth="1"/>
    <col min="12030" max="12030" width="0.85546875" style="1" customWidth="1"/>
    <col min="12031" max="12038" width="8.5703125" style="1" customWidth="1"/>
    <col min="12039" max="12260" width="9.140625" style="1"/>
    <col min="12261" max="12261" width="7.140625" style="1" customWidth="1"/>
    <col min="12262" max="12262" width="9" style="1" customWidth="1"/>
    <col min="12263" max="12263" width="8.85546875" style="1" customWidth="1"/>
    <col min="12264" max="12264" width="9.140625" style="1"/>
    <col min="12265" max="12265" width="0.85546875" style="1" customWidth="1"/>
    <col min="12266" max="12267" width="10.42578125" style="1" customWidth="1"/>
    <col min="12268" max="12268" width="9.42578125" style="1" customWidth="1"/>
    <col min="12269" max="12269" width="0.85546875" style="1" customWidth="1"/>
    <col min="12270" max="12270" width="10.42578125" style="1" customWidth="1"/>
    <col min="12271" max="12271" width="9.42578125" style="1" customWidth="1"/>
    <col min="12272" max="12272" width="10.140625" style="1" customWidth="1"/>
    <col min="12273" max="12273" width="9.85546875" style="1" customWidth="1"/>
    <col min="12274" max="12274" width="8.5703125" style="1" customWidth="1"/>
    <col min="12275" max="12275" width="0.85546875" style="1" customWidth="1"/>
    <col min="12276" max="12279" width="5.5703125" style="1" customWidth="1"/>
    <col min="12280" max="12280" width="2.140625" style="1" customWidth="1"/>
    <col min="12281" max="12281" width="6.5703125" style="1" customWidth="1"/>
    <col min="12282" max="12282" width="9" style="1" customWidth="1"/>
    <col min="12283" max="12285" width="9.42578125" style="1" customWidth="1"/>
    <col min="12286" max="12286" width="0.85546875" style="1" customWidth="1"/>
    <col min="12287" max="12294" width="8.5703125" style="1" customWidth="1"/>
    <col min="12295" max="12516" width="9.140625" style="1"/>
    <col min="12517" max="12517" width="7.140625" style="1" customWidth="1"/>
    <col min="12518" max="12518" width="9" style="1" customWidth="1"/>
    <col min="12519" max="12519" width="8.85546875" style="1" customWidth="1"/>
    <col min="12520" max="12520" width="9.140625" style="1"/>
    <col min="12521" max="12521" width="0.85546875" style="1" customWidth="1"/>
    <col min="12522" max="12523" width="10.42578125" style="1" customWidth="1"/>
    <col min="12524" max="12524" width="9.42578125" style="1" customWidth="1"/>
    <col min="12525" max="12525" width="0.85546875" style="1" customWidth="1"/>
    <col min="12526" max="12526" width="10.42578125" style="1" customWidth="1"/>
    <col min="12527" max="12527" width="9.42578125" style="1" customWidth="1"/>
    <col min="12528" max="12528" width="10.140625" style="1" customWidth="1"/>
    <col min="12529" max="12529" width="9.85546875" style="1" customWidth="1"/>
    <col min="12530" max="12530" width="8.5703125" style="1" customWidth="1"/>
    <col min="12531" max="12531" width="0.85546875" style="1" customWidth="1"/>
    <col min="12532" max="12535" width="5.5703125" style="1" customWidth="1"/>
    <col min="12536" max="12536" width="2.140625" style="1" customWidth="1"/>
    <col min="12537" max="12537" width="6.5703125" style="1" customWidth="1"/>
    <col min="12538" max="12538" width="9" style="1" customWidth="1"/>
    <col min="12539" max="12541" width="9.42578125" style="1" customWidth="1"/>
    <col min="12542" max="12542" width="0.85546875" style="1" customWidth="1"/>
    <col min="12543" max="12550" width="8.5703125" style="1" customWidth="1"/>
    <col min="12551" max="12772" width="9.140625" style="1"/>
    <col min="12773" max="12773" width="7.140625" style="1" customWidth="1"/>
    <col min="12774" max="12774" width="9" style="1" customWidth="1"/>
    <col min="12775" max="12775" width="8.85546875" style="1" customWidth="1"/>
    <col min="12776" max="12776" width="9.140625" style="1"/>
    <col min="12777" max="12777" width="0.85546875" style="1" customWidth="1"/>
    <col min="12778" max="12779" width="10.42578125" style="1" customWidth="1"/>
    <col min="12780" max="12780" width="9.42578125" style="1" customWidth="1"/>
    <col min="12781" max="12781" width="0.85546875" style="1" customWidth="1"/>
    <col min="12782" max="12782" width="10.42578125" style="1" customWidth="1"/>
    <col min="12783" max="12783" width="9.42578125" style="1" customWidth="1"/>
    <col min="12784" max="12784" width="10.140625" style="1" customWidth="1"/>
    <col min="12785" max="12785" width="9.85546875" style="1" customWidth="1"/>
    <col min="12786" max="12786" width="8.5703125" style="1" customWidth="1"/>
    <col min="12787" max="12787" width="0.85546875" style="1" customWidth="1"/>
    <col min="12788" max="12791" width="5.5703125" style="1" customWidth="1"/>
    <col min="12792" max="12792" width="2.140625" style="1" customWidth="1"/>
    <col min="12793" max="12793" width="6.5703125" style="1" customWidth="1"/>
    <col min="12794" max="12794" width="9" style="1" customWidth="1"/>
    <col min="12795" max="12797" width="9.42578125" style="1" customWidth="1"/>
    <col min="12798" max="12798" width="0.85546875" style="1" customWidth="1"/>
    <col min="12799" max="12806" width="8.5703125" style="1" customWidth="1"/>
    <col min="12807" max="13028" width="9.140625" style="1"/>
    <col min="13029" max="13029" width="7.140625" style="1" customWidth="1"/>
    <col min="13030" max="13030" width="9" style="1" customWidth="1"/>
    <col min="13031" max="13031" width="8.85546875" style="1" customWidth="1"/>
    <col min="13032" max="13032" width="9.140625" style="1"/>
    <col min="13033" max="13033" width="0.85546875" style="1" customWidth="1"/>
    <col min="13034" max="13035" width="10.42578125" style="1" customWidth="1"/>
    <col min="13036" max="13036" width="9.42578125" style="1" customWidth="1"/>
    <col min="13037" max="13037" width="0.85546875" style="1" customWidth="1"/>
    <col min="13038" max="13038" width="10.42578125" style="1" customWidth="1"/>
    <col min="13039" max="13039" width="9.42578125" style="1" customWidth="1"/>
    <col min="13040" max="13040" width="10.140625" style="1" customWidth="1"/>
    <col min="13041" max="13041" width="9.85546875" style="1" customWidth="1"/>
    <col min="13042" max="13042" width="8.5703125" style="1" customWidth="1"/>
    <col min="13043" max="13043" width="0.85546875" style="1" customWidth="1"/>
    <col min="13044" max="13047" width="5.5703125" style="1" customWidth="1"/>
    <col min="13048" max="13048" width="2.140625" style="1" customWidth="1"/>
    <col min="13049" max="13049" width="6.5703125" style="1" customWidth="1"/>
    <col min="13050" max="13050" width="9" style="1" customWidth="1"/>
    <col min="13051" max="13053" width="9.42578125" style="1" customWidth="1"/>
    <col min="13054" max="13054" width="0.85546875" style="1" customWidth="1"/>
    <col min="13055" max="13062" width="8.5703125" style="1" customWidth="1"/>
    <col min="13063" max="13284" width="9.140625" style="1"/>
    <col min="13285" max="13285" width="7.140625" style="1" customWidth="1"/>
    <col min="13286" max="13286" width="9" style="1" customWidth="1"/>
    <col min="13287" max="13287" width="8.85546875" style="1" customWidth="1"/>
    <col min="13288" max="13288" width="9.140625" style="1"/>
    <col min="13289" max="13289" width="0.85546875" style="1" customWidth="1"/>
    <col min="13290" max="13291" width="10.42578125" style="1" customWidth="1"/>
    <col min="13292" max="13292" width="9.42578125" style="1" customWidth="1"/>
    <col min="13293" max="13293" width="0.85546875" style="1" customWidth="1"/>
    <col min="13294" max="13294" width="10.42578125" style="1" customWidth="1"/>
    <col min="13295" max="13295" width="9.42578125" style="1" customWidth="1"/>
    <col min="13296" max="13296" width="10.140625" style="1" customWidth="1"/>
    <col min="13297" max="13297" width="9.85546875" style="1" customWidth="1"/>
    <col min="13298" max="13298" width="8.5703125" style="1" customWidth="1"/>
    <col min="13299" max="13299" width="0.85546875" style="1" customWidth="1"/>
    <col min="13300" max="13303" width="5.5703125" style="1" customWidth="1"/>
    <col min="13304" max="13304" width="2.140625" style="1" customWidth="1"/>
    <col min="13305" max="13305" width="6.5703125" style="1" customWidth="1"/>
    <col min="13306" max="13306" width="9" style="1" customWidth="1"/>
    <col min="13307" max="13309" width="9.42578125" style="1" customWidth="1"/>
    <col min="13310" max="13310" width="0.85546875" style="1" customWidth="1"/>
    <col min="13311" max="13318" width="8.5703125" style="1" customWidth="1"/>
    <col min="13319" max="13540" width="9.140625" style="1"/>
    <col min="13541" max="13541" width="7.140625" style="1" customWidth="1"/>
    <col min="13542" max="13542" width="9" style="1" customWidth="1"/>
    <col min="13543" max="13543" width="8.85546875" style="1" customWidth="1"/>
    <col min="13544" max="13544" width="9.140625" style="1"/>
    <col min="13545" max="13545" width="0.85546875" style="1" customWidth="1"/>
    <col min="13546" max="13547" width="10.42578125" style="1" customWidth="1"/>
    <col min="13548" max="13548" width="9.42578125" style="1" customWidth="1"/>
    <col min="13549" max="13549" width="0.85546875" style="1" customWidth="1"/>
    <col min="13550" max="13550" width="10.42578125" style="1" customWidth="1"/>
    <col min="13551" max="13551" width="9.42578125" style="1" customWidth="1"/>
    <col min="13552" max="13552" width="10.140625" style="1" customWidth="1"/>
    <col min="13553" max="13553" width="9.85546875" style="1" customWidth="1"/>
    <col min="13554" max="13554" width="8.5703125" style="1" customWidth="1"/>
    <col min="13555" max="13555" width="0.85546875" style="1" customWidth="1"/>
    <col min="13556" max="13559" width="5.5703125" style="1" customWidth="1"/>
    <col min="13560" max="13560" width="2.140625" style="1" customWidth="1"/>
    <col min="13561" max="13561" width="6.5703125" style="1" customWidth="1"/>
    <col min="13562" max="13562" width="9" style="1" customWidth="1"/>
    <col min="13563" max="13565" width="9.42578125" style="1" customWidth="1"/>
    <col min="13566" max="13566" width="0.85546875" style="1" customWidth="1"/>
    <col min="13567" max="13574" width="8.5703125" style="1" customWidth="1"/>
    <col min="13575" max="13796" width="9.140625" style="1"/>
    <col min="13797" max="13797" width="7.140625" style="1" customWidth="1"/>
    <col min="13798" max="13798" width="9" style="1" customWidth="1"/>
    <col min="13799" max="13799" width="8.85546875" style="1" customWidth="1"/>
    <col min="13800" max="13800" width="9.140625" style="1"/>
    <col min="13801" max="13801" width="0.85546875" style="1" customWidth="1"/>
    <col min="13802" max="13803" width="10.42578125" style="1" customWidth="1"/>
    <col min="13804" max="13804" width="9.42578125" style="1" customWidth="1"/>
    <col min="13805" max="13805" width="0.85546875" style="1" customWidth="1"/>
    <col min="13806" max="13806" width="10.42578125" style="1" customWidth="1"/>
    <col min="13807" max="13807" width="9.42578125" style="1" customWidth="1"/>
    <col min="13808" max="13808" width="10.140625" style="1" customWidth="1"/>
    <col min="13809" max="13809" width="9.85546875" style="1" customWidth="1"/>
    <col min="13810" max="13810" width="8.5703125" style="1" customWidth="1"/>
    <col min="13811" max="13811" width="0.85546875" style="1" customWidth="1"/>
    <col min="13812" max="13815" width="5.5703125" style="1" customWidth="1"/>
    <col min="13816" max="13816" width="2.140625" style="1" customWidth="1"/>
    <col min="13817" max="13817" width="6.5703125" style="1" customWidth="1"/>
    <col min="13818" max="13818" width="9" style="1" customWidth="1"/>
    <col min="13819" max="13821" width="9.42578125" style="1" customWidth="1"/>
    <col min="13822" max="13822" width="0.85546875" style="1" customWidth="1"/>
    <col min="13823" max="13830" width="8.5703125" style="1" customWidth="1"/>
    <col min="13831" max="14052" width="9.140625" style="1"/>
    <col min="14053" max="14053" width="7.140625" style="1" customWidth="1"/>
    <col min="14054" max="14054" width="9" style="1" customWidth="1"/>
    <col min="14055" max="14055" width="8.85546875" style="1" customWidth="1"/>
    <col min="14056" max="14056" width="9.140625" style="1"/>
    <col min="14057" max="14057" width="0.85546875" style="1" customWidth="1"/>
    <col min="14058" max="14059" width="10.42578125" style="1" customWidth="1"/>
    <col min="14060" max="14060" width="9.42578125" style="1" customWidth="1"/>
    <col min="14061" max="14061" width="0.85546875" style="1" customWidth="1"/>
    <col min="14062" max="14062" width="10.42578125" style="1" customWidth="1"/>
    <col min="14063" max="14063" width="9.42578125" style="1" customWidth="1"/>
    <col min="14064" max="14064" width="10.140625" style="1" customWidth="1"/>
    <col min="14065" max="14065" width="9.85546875" style="1" customWidth="1"/>
    <col min="14066" max="14066" width="8.5703125" style="1" customWidth="1"/>
    <col min="14067" max="14067" width="0.85546875" style="1" customWidth="1"/>
    <col min="14068" max="14071" width="5.5703125" style="1" customWidth="1"/>
    <col min="14072" max="14072" width="2.140625" style="1" customWidth="1"/>
    <col min="14073" max="14073" width="6.5703125" style="1" customWidth="1"/>
    <col min="14074" max="14074" width="9" style="1" customWidth="1"/>
    <col min="14075" max="14077" width="9.42578125" style="1" customWidth="1"/>
    <col min="14078" max="14078" width="0.85546875" style="1" customWidth="1"/>
    <col min="14079" max="14086" width="8.5703125" style="1" customWidth="1"/>
    <col min="14087" max="14308" width="9.140625" style="1"/>
    <col min="14309" max="14309" width="7.140625" style="1" customWidth="1"/>
    <col min="14310" max="14310" width="9" style="1" customWidth="1"/>
    <col min="14311" max="14311" width="8.85546875" style="1" customWidth="1"/>
    <col min="14312" max="14312" width="9.140625" style="1"/>
    <col min="14313" max="14313" width="0.85546875" style="1" customWidth="1"/>
    <col min="14314" max="14315" width="10.42578125" style="1" customWidth="1"/>
    <col min="14316" max="14316" width="9.42578125" style="1" customWidth="1"/>
    <col min="14317" max="14317" width="0.85546875" style="1" customWidth="1"/>
    <col min="14318" max="14318" width="10.42578125" style="1" customWidth="1"/>
    <col min="14319" max="14319" width="9.42578125" style="1" customWidth="1"/>
    <col min="14320" max="14320" width="10.140625" style="1" customWidth="1"/>
    <col min="14321" max="14321" width="9.85546875" style="1" customWidth="1"/>
    <col min="14322" max="14322" width="8.5703125" style="1" customWidth="1"/>
    <col min="14323" max="14323" width="0.85546875" style="1" customWidth="1"/>
    <col min="14324" max="14327" width="5.5703125" style="1" customWidth="1"/>
    <col min="14328" max="14328" width="2.140625" style="1" customWidth="1"/>
    <col min="14329" max="14329" width="6.5703125" style="1" customWidth="1"/>
    <col min="14330" max="14330" width="9" style="1" customWidth="1"/>
    <col min="14331" max="14333" width="9.42578125" style="1" customWidth="1"/>
    <col min="14334" max="14334" width="0.85546875" style="1" customWidth="1"/>
    <col min="14335" max="14342" width="8.5703125" style="1" customWidth="1"/>
    <col min="14343" max="14564" width="9.140625" style="1"/>
    <col min="14565" max="14565" width="7.140625" style="1" customWidth="1"/>
    <col min="14566" max="14566" width="9" style="1" customWidth="1"/>
    <col min="14567" max="14567" width="8.85546875" style="1" customWidth="1"/>
    <col min="14568" max="14568" width="9.140625" style="1"/>
    <col min="14569" max="14569" width="0.85546875" style="1" customWidth="1"/>
    <col min="14570" max="14571" width="10.42578125" style="1" customWidth="1"/>
    <col min="14572" max="14572" width="9.42578125" style="1" customWidth="1"/>
    <col min="14573" max="14573" width="0.85546875" style="1" customWidth="1"/>
    <col min="14574" max="14574" width="10.42578125" style="1" customWidth="1"/>
    <col min="14575" max="14575" width="9.42578125" style="1" customWidth="1"/>
    <col min="14576" max="14576" width="10.140625" style="1" customWidth="1"/>
    <col min="14577" max="14577" width="9.85546875" style="1" customWidth="1"/>
    <col min="14578" max="14578" width="8.5703125" style="1" customWidth="1"/>
    <col min="14579" max="14579" width="0.85546875" style="1" customWidth="1"/>
    <col min="14580" max="14583" width="5.5703125" style="1" customWidth="1"/>
    <col min="14584" max="14584" width="2.140625" style="1" customWidth="1"/>
    <col min="14585" max="14585" width="6.5703125" style="1" customWidth="1"/>
    <col min="14586" max="14586" width="9" style="1" customWidth="1"/>
    <col min="14587" max="14589" width="9.42578125" style="1" customWidth="1"/>
    <col min="14590" max="14590" width="0.85546875" style="1" customWidth="1"/>
    <col min="14591" max="14598" width="8.5703125" style="1" customWidth="1"/>
    <col min="14599" max="14820" width="9.140625" style="1"/>
    <col min="14821" max="14821" width="7.140625" style="1" customWidth="1"/>
    <col min="14822" max="14822" width="9" style="1" customWidth="1"/>
    <col min="14823" max="14823" width="8.85546875" style="1" customWidth="1"/>
    <col min="14824" max="14824" width="9.140625" style="1"/>
    <col min="14825" max="14825" width="0.85546875" style="1" customWidth="1"/>
    <col min="14826" max="14827" width="10.42578125" style="1" customWidth="1"/>
    <col min="14828" max="14828" width="9.42578125" style="1" customWidth="1"/>
    <col min="14829" max="14829" width="0.85546875" style="1" customWidth="1"/>
    <col min="14830" max="14830" width="10.42578125" style="1" customWidth="1"/>
    <col min="14831" max="14831" width="9.42578125" style="1" customWidth="1"/>
    <col min="14832" max="14832" width="10.140625" style="1" customWidth="1"/>
    <col min="14833" max="14833" width="9.85546875" style="1" customWidth="1"/>
    <col min="14834" max="14834" width="8.5703125" style="1" customWidth="1"/>
    <col min="14835" max="14835" width="0.85546875" style="1" customWidth="1"/>
    <col min="14836" max="14839" width="5.5703125" style="1" customWidth="1"/>
    <col min="14840" max="14840" width="2.140625" style="1" customWidth="1"/>
    <col min="14841" max="14841" width="6.5703125" style="1" customWidth="1"/>
    <col min="14842" max="14842" width="9" style="1" customWidth="1"/>
    <col min="14843" max="14845" width="9.42578125" style="1" customWidth="1"/>
    <col min="14846" max="14846" width="0.85546875" style="1" customWidth="1"/>
    <col min="14847" max="14854" width="8.5703125" style="1" customWidth="1"/>
    <col min="14855" max="15076" width="9.140625" style="1"/>
    <col min="15077" max="15077" width="7.140625" style="1" customWidth="1"/>
    <col min="15078" max="15078" width="9" style="1" customWidth="1"/>
    <col min="15079" max="15079" width="8.85546875" style="1" customWidth="1"/>
    <col min="15080" max="15080" width="9.140625" style="1"/>
    <col min="15081" max="15081" width="0.85546875" style="1" customWidth="1"/>
    <col min="15082" max="15083" width="10.42578125" style="1" customWidth="1"/>
    <col min="15084" max="15084" width="9.42578125" style="1" customWidth="1"/>
    <col min="15085" max="15085" width="0.85546875" style="1" customWidth="1"/>
    <col min="15086" max="15086" width="10.42578125" style="1" customWidth="1"/>
    <col min="15087" max="15087" width="9.42578125" style="1" customWidth="1"/>
    <col min="15088" max="15088" width="10.140625" style="1" customWidth="1"/>
    <col min="15089" max="15089" width="9.85546875" style="1" customWidth="1"/>
    <col min="15090" max="15090" width="8.5703125" style="1" customWidth="1"/>
    <col min="15091" max="15091" width="0.85546875" style="1" customWidth="1"/>
    <col min="15092" max="15095" width="5.5703125" style="1" customWidth="1"/>
    <col min="15096" max="15096" width="2.140625" style="1" customWidth="1"/>
    <col min="15097" max="15097" width="6.5703125" style="1" customWidth="1"/>
    <col min="15098" max="15098" width="9" style="1" customWidth="1"/>
    <col min="15099" max="15101" width="9.42578125" style="1" customWidth="1"/>
    <col min="15102" max="15102" width="0.85546875" style="1" customWidth="1"/>
    <col min="15103" max="15110" width="8.5703125" style="1" customWidth="1"/>
    <col min="15111" max="15332" width="9.140625" style="1"/>
    <col min="15333" max="15333" width="7.140625" style="1" customWidth="1"/>
    <col min="15334" max="15334" width="9" style="1" customWidth="1"/>
    <col min="15335" max="15335" width="8.85546875" style="1" customWidth="1"/>
    <col min="15336" max="15336" width="9.140625" style="1"/>
    <col min="15337" max="15337" width="0.85546875" style="1" customWidth="1"/>
    <col min="15338" max="15339" width="10.42578125" style="1" customWidth="1"/>
    <col min="15340" max="15340" width="9.42578125" style="1" customWidth="1"/>
    <col min="15341" max="15341" width="0.85546875" style="1" customWidth="1"/>
    <col min="15342" max="15342" width="10.42578125" style="1" customWidth="1"/>
    <col min="15343" max="15343" width="9.42578125" style="1" customWidth="1"/>
    <col min="15344" max="15344" width="10.140625" style="1" customWidth="1"/>
    <col min="15345" max="15345" width="9.85546875" style="1" customWidth="1"/>
    <col min="15346" max="15346" width="8.5703125" style="1" customWidth="1"/>
    <col min="15347" max="15347" width="0.85546875" style="1" customWidth="1"/>
    <col min="15348" max="15351" width="5.5703125" style="1" customWidth="1"/>
    <col min="15352" max="15352" width="2.140625" style="1" customWidth="1"/>
    <col min="15353" max="15353" width="6.5703125" style="1" customWidth="1"/>
    <col min="15354" max="15354" width="9" style="1" customWidth="1"/>
    <col min="15355" max="15357" width="9.42578125" style="1" customWidth="1"/>
    <col min="15358" max="15358" width="0.85546875" style="1" customWidth="1"/>
    <col min="15359" max="15366" width="8.5703125" style="1" customWidth="1"/>
    <col min="15367" max="15588" width="9.140625" style="1"/>
    <col min="15589" max="15589" width="7.140625" style="1" customWidth="1"/>
    <col min="15590" max="15590" width="9" style="1" customWidth="1"/>
    <col min="15591" max="15591" width="8.85546875" style="1" customWidth="1"/>
    <col min="15592" max="15592" width="9.140625" style="1"/>
    <col min="15593" max="15593" width="0.85546875" style="1" customWidth="1"/>
    <col min="15594" max="15595" width="10.42578125" style="1" customWidth="1"/>
    <col min="15596" max="15596" width="9.42578125" style="1" customWidth="1"/>
    <col min="15597" max="15597" width="0.85546875" style="1" customWidth="1"/>
    <col min="15598" max="15598" width="10.42578125" style="1" customWidth="1"/>
    <col min="15599" max="15599" width="9.42578125" style="1" customWidth="1"/>
    <col min="15600" max="15600" width="10.140625" style="1" customWidth="1"/>
    <col min="15601" max="15601" width="9.85546875" style="1" customWidth="1"/>
    <col min="15602" max="15602" width="8.5703125" style="1" customWidth="1"/>
    <col min="15603" max="15603" width="0.85546875" style="1" customWidth="1"/>
    <col min="15604" max="15607" width="5.5703125" style="1" customWidth="1"/>
    <col min="15608" max="15608" width="2.140625" style="1" customWidth="1"/>
    <col min="15609" max="15609" width="6.5703125" style="1" customWidth="1"/>
    <col min="15610" max="15610" width="9" style="1" customWidth="1"/>
    <col min="15611" max="15613" width="9.42578125" style="1" customWidth="1"/>
    <col min="15614" max="15614" width="0.85546875" style="1" customWidth="1"/>
    <col min="15615" max="15622" width="8.5703125" style="1" customWidth="1"/>
    <col min="15623" max="15844" width="9.140625" style="1"/>
    <col min="15845" max="15845" width="7.140625" style="1" customWidth="1"/>
    <col min="15846" max="15846" width="9" style="1" customWidth="1"/>
    <col min="15847" max="15847" width="8.85546875" style="1" customWidth="1"/>
    <col min="15848" max="15848" width="9.140625" style="1"/>
    <col min="15849" max="15849" width="0.85546875" style="1" customWidth="1"/>
    <col min="15850" max="15851" width="10.42578125" style="1" customWidth="1"/>
    <col min="15852" max="15852" width="9.42578125" style="1" customWidth="1"/>
    <col min="15853" max="15853" width="0.85546875" style="1" customWidth="1"/>
    <col min="15854" max="15854" width="10.42578125" style="1" customWidth="1"/>
    <col min="15855" max="15855" width="9.42578125" style="1" customWidth="1"/>
    <col min="15856" max="15856" width="10.140625" style="1" customWidth="1"/>
    <col min="15857" max="15857" width="9.85546875" style="1" customWidth="1"/>
    <col min="15858" max="15858" width="8.5703125" style="1" customWidth="1"/>
    <col min="15859" max="15859" width="0.85546875" style="1" customWidth="1"/>
    <col min="15860" max="15863" width="5.5703125" style="1" customWidth="1"/>
    <col min="15864" max="15864" width="2.140625" style="1" customWidth="1"/>
    <col min="15865" max="15865" width="6.5703125" style="1" customWidth="1"/>
    <col min="15866" max="15866" width="9" style="1" customWidth="1"/>
    <col min="15867" max="15869" width="9.42578125" style="1" customWidth="1"/>
    <col min="15870" max="15870" width="0.85546875" style="1" customWidth="1"/>
    <col min="15871" max="15878" width="8.5703125" style="1" customWidth="1"/>
    <col min="15879" max="16100" width="9.140625" style="1"/>
    <col min="16101" max="16101" width="7.140625" style="1" customWidth="1"/>
    <col min="16102" max="16102" width="9" style="1" customWidth="1"/>
    <col min="16103" max="16103" width="8.85546875" style="1" customWidth="1"/>
    <col min="16104" max="16104" width="9.140625" style="1"/>
    <col min="16105" max="16105" width="0.85546875" style="1" customWidth="1"/>
    <col min="16106" max="16107" width="10.42578125" style="1" customWidth="1"/>
    <col min="16108" max="16108" width="9.42578125" style="1" customWidth="1"/>
    <col min="16109" max="16109" width="0.85546875" style="1" customWidth="1"/>
    <col min="16110" max="16110" width="10.42578125" style="1" customWidth="1"/>
    <col min="16111" max="16111" width="9.42578125" style="1" customWidth="1"/>
    <col min="16112" max="16112" width="10.140625" style="1" customWidth="1"/>
    <col min="16113" max="16113" width="9.85546875" style="1" customWidth="1"/>
    <col min="16114" max="16114" width="8.5703125" style="1" customWidth="1"/>
    <col min="16115" max="16115" width="0.85546875" style="1" customWidth="1"/>
    <col min="16116" max="16119" width="5.5703125" style="1" customWidth="1"/>
    <col min="16120" max="16120" width="2.140625" style="1" customWidth="1"/>
    <col min="16121" max="16121" width="6.5703125" style="1" customWidth="1"/>
    <col min="16122" max="16122" width="9" style="1" customWidth="1"/>
    <col min="16123" max="16125" width="9.42578125" style="1" customWidth="1"/>
    <col min="16126" max="16126" width="0.85546875" style="1" customWidth="1"/>
    <col min="16127" max="16134" width="8.5703125" style="1" customWidth="1"/>
    <col min="16135" max="16384" width="9.140625" style="1"/>
  </cols>
  <sheetData>
    <row r="1" spans="1:46" ht="15.75" x14ac:dyDescent="0.25">
      <c r="B1" s="216" t="s">
        <v>3097</v>
      </c>
      <c r="C1" s="216"/>
      <c r="D1" s="216"/>
      <c r="E1" s="216"/>
      <c r="F1" s="216"/>
      <c r="G1" s="216"/>
      <c r="H1" s="216"/>
      <c r="I1" s="216"/>
      <c r="J1" s="216"/>
      <c r="K1" s="216"/>
      <c r="L1" s="216"/>
      <c r="M1" s="216"/>
      <c r="N1" s="216"/>
      <c r="O1" s="216"/>
      <c r="P1" s="216"/>
      <c r="Q1" s="216"/>
      <c r="R1" s="82"/>
      <c r="S1" s="82"/>
      <c r="T1" s="216" t="str">
        <f>$B1</f>
        <v>Tableau 50.020 - Approche fondée sur les notations internes - Actifs pondérés en fonction du risque de crédit</v>
      </c>
      <c r="U1" s="216"/>
      <c r="V1" s="216"/>
      <c r="W1" s="216"/>
      <c r="X1" s="216"/>
      <c r="Y1" s="216"/>
      <c r="Z1" s="216"/>
      <c r="AA1" s="216"/>
      <c r="AB1" s="1025" t="str">
        <f>$B1</f>
        <v>Tableau 50.020 - Approche fondée sur les notations internes - Actifs pondérés en fonction du risque de crédit</v>
      </c>
      <c r="AC1" s="1026"/>
      <c r="AD1" s="1026"/>
      <c r="AE1" s="1026"/>
      <c r="AF1" s="1026"/>
      <c r="AG1" s="1026"/>
      <c r="AH1" s="1026"/>
      <c r="AI1" s="1026"/>
      <c r="AJ1" s="1026"/>
      <c r="AK1" s="1026"/>
      <c r="AL1" s="1026"/>
      <c r="AM1" s="1026"/>
      <c r="AN1" s="1026"/>
      <c r="AO1" s="1025" t="str">
        <f>$B1</f>
        <v>Tableau 50.020 - Approche fondée sur les notations internes - Actifs pondérés en fonction du risque de crédit</v>
      </c>
      <c r="AP1" s="1026"/>
      <c r="AQ1" s="1026"/>
      <c r="AR1" s="1026"/>
      <c r="AS1" s="1026"/>
      <c r="AT1" s="1023"/>
    </row>
    <row r="2" spans="1:46" s="1048" customFormat="1" ht="28.5" customHeight="1" x14ac:dyDescent="0.25">
      <c r="A2" s="1047">
        <v>26</v>
      </c>
      <c r="B2" s="1867" t="s">
        <v>145</v>
      </c>
      <c r="C2" s="1868"/>
      <c r="D2" s="1868"/>
      <c r="E2" s="1869"/>
      <c r="T2" s="2054" t="s">
        <v>3039</v>
      </c>
      <c r="U2" s="2054"/>
      <c r="V2" s="2054"/>
      <c r="W2" s="2054"/>
      <c r="X2" s="2054"/>
      <c r="Y2" s="2054"/>
      <c r="Z2" s="2054"/>
      <c r="AA2" s="2054"/>
      <c r="AB2" s="2143" t="s">
        <v>3098</v>
      </c>
      <c r="AC2" s="2143"/>
      <c r="AD2" s="2143"/>
      <c r="AE2" s="2143"/>
      <c r="AF2" s="2143"/>
      <c r="AG2" s="2143"/>
      <c r="AH2" s="2143"/>
      <c r="AI2" s="2143"/>
      <c r="AJ2" s="2143"/>
      <c r="AK2" s="2143"/>
      <c r="AL2" s="2143"/>
      <c r="AM2" s="2143"/>
      <c r="AN2" s="2143"/>
      <c r="AO2" s="2144" t="s">
        <v>3099</v>
      </c>
      <c r="AP2" s="2144"/>
      <c r="AQ2" s="2144"/>
      <c r="AR2" s="2144"/>
      <c r="AS2" s="2144"/>
      <c r="AT2" s="2144"/>
    </row>
    <row r="3" spans="1:46" ht="15" customHeight="1" x14ac:dyDescent="0.2">
      <c r="B3" s="329" t="s">
        <v>2465</v>
      </c>
      <c r="C3" s="329"/>
      <c r="D3" s="329"/>
      <c r="E3" s="329"/>
      <c r="F3" s="329"/>
      <c r="G3" s="329"/>
      <c r="H3" s="329"/>
      <c r="I3" s="329"/>
      <c r="J3" s="329"/>
      <c r="K3" s="329"/>
      <c r="L3" s="82"/>
      <c r="M3" s="82"/>
      <c r="N3" s="82"/>
      <c r="O3" s="82"/>
      <c r="P3" s="82"/>
      <c r="Q3" s="82"/>
      <c r="R3" s="82"/>
      <c r="S3" s="82"/>
      <c r="T3" s="329" t="str">
        <f>$B3</f>
        <v>Pour le portefeuille bancaire – Expositions sur les entités du secteur public (120)</v>
      </c>
      <c r="U3" s="329"/>
      <c r="V3" s="329"/>
      <c r="W3" s="329"/>
      <c r="X3" s="329"/>
      <c r="Y3" s="329"/>
      <c r="AB3" s="2149" t="s">
        <v>2465</v>
      </c>
      <c r="AC3" s="2149"/>
      <c r="AD3" s="2149"/>
      <c r="AE3" s="2149"/>
      <c r="AF3" s="2149"/>
      <c r="AG3" s="2149"/>
      <c r="AH3" s="2149"/>
      <c r="AI3" s="2149"/>
      <c r="AJ3" s="2149"/>
      <c r="AK3" s="2149"/>
      <c r="AL3" s="2149"/>
      <c r="AM3" s="2149"/>
      <c r="AN3" s="2149"/>
      <c r="AO3" s="2144" t="s">
        <v>3100</v>
      </c>
      <c r="AP3" s="2144"/>
      <c r="AQ3" s="2144"/>
      <c r="AR3" s="2144"/>
      <c r="AS3" s="2144"/>
      <c r="AT3" s="2144"/>
    </row>
    <row r="4" spans="1:46" ht="12.75" customHeight="1" x14ac:dyDescent="0.2">
      <c r="B4" s="181" t="s">
        <v>3040</v>
      </c>
      <c r="C4" s="329"/>
      <c r="D4" s="82"/>
      <c r="E4" s="82"/>
      <c r="F4" s="82"/>
      <c r="G4" s="82"/>
      <c r="H4" s="82"/>
      <c r="I4" s="82"/>
      <c r="J4" s="82"/>
      <c r="K4" s="82"/>
      <c r="L4" s="82"/>
      <c r="M4" s="82"/>
      <c r="N4" s="82"/>
      <c r="O4" s="82"/>
      <c r="P4" s="82"/>
      <c r="Q4" s="82"/>
      <c r="R4" s="82"/>
      <c r="S4" s="82"/>
      <c r="T4" s="181" t="str">
        <f>$B4</f>
        <v>Dollars, en milliers, Type d’enregistrement 010</v>
      </c>
      <c r="U4" s="830"/>
      <c r="V4" s="497"/>
      <c r="W4" s="497"/>
      <c r="X4" s="497"/>
      <c r="Y4" s="497"/>
      <c r="AB4" s="1027" t="str">
        <f>$B5</f>
        <v>Avant atténuation du risque de crédit (ARC)</v>
      </c>
      <c r="AC4" s="1028"/>
      <c r="AD4" s="1026"/>
      <c r="AE4" s="1026"/>
      <c r="AF4" s="1026"/>
      <c r="AG4" s="1026"/>
      <c r="AH4" s="1026"/>
      <c r="AI4" s="1026"/>
      <c r="AJ4" s="1026"/>
      <c r="AK4" s="1026"/>
      <c r="AL4" s="1026"/>
      <c r="AM4" s="1026"/>
      <c r="AN4" s="1026"/>
      <c r="AO4" s="1027" t="str">
        <f>$B5</f>
        <v>Avant atténuation du risque de crédit (ARC)</v>
      </c>
      <c r="AP4" s="1026"/>
      <c r="AQ4" s="1026"/>
      <c r="AR4" s="1028"/>
      <c r="AS4" s="1026"/>
      <c r="AT4" s="1023"/>
    </row>
    <row r="5" spans="1:46" ht="29.25" customHeight="1" x14ac:dyDescent="0.2">
      <c r="B5" s="2166" t="s">
        <v>2440</v>
      </c>
      <c r="C5" s="2167"/>
      <c r="D5" s="2168"/>
      <c r="E5" s="495"/>
      <c r="F5" s="2167" t="s">
        <v>2441</v>
      </c>
      <c r="G5" s="2169"/>
      <c r="H5" s="497"/>
      <c r="I5" s="2049" t="s">
        <v>2902</v>
      </c>
      <c r="J5" s="1855"/>
      <c r="K5" s="1855"/>
      <c r="L5" s="1855"/>
      <c r="M5" s="1856"/>
      <c r="N5" s="495"/>
      <c r="O5" s="495"/>
      <c r="P5" s="495"/>
      <c r="Q5" s="495"/>
      <c r="R5" s="495"/>
      <c r="S5" s="82"/>
      <c r="T5" s="2170" t="s">
        <v>3041</v>
      </c>
      <c r="U5" s="2170"/>
      <c r="V5" s="576"/>
      <c r="W5" s="831"/>
      <c r="X5" s="831"/>
      <c r="Y5" s="832"/>
      <c r="AB5" s="2150" t="s">
        <v>3041</v>
      </c>
      <c r="AC5" s="2150"/>
      <c r="AD5" s="2152"/>
      <c r="AE5" s="2152"/>
      <c r="AF5" s="2152"/>
      <c r="AG5" s="2152"/>
      <c r="AH5" s="1026"/>
      <c r="AI5" s="1026"/>
      <c r="AJ5" s="1026"/>
      <c r="AK5" s="1026"/>
      <c r="AL5" s="1026"/>
      <c r="AM5" s="1026"/>
      <c r="AN5" s="1026"/>
      <c r="AO5" s="2150" t="s">
        <v>3041</v>
      </c>
      <c r="AP5" s="2150"/>
      <c r="AQ5" s="1026"/>
      <c r="AR5" s="1026"/>
      <c r="AS5" s="1026"/>
      <c r="AT5" s="1023"/>
    </row>
    <row r="6" spans="1:46" ht="22.5" customHeight="1" x14ac:dyDescent="0.2">
      <c r="B6" s="648"/>
      <c r="C6" s="649"/>
      <c r="D6" s="999"/>
      <c r="E6" s="495"/>
      <c r="F6" s="649"/>
      <c r="G6" s="999"/>
      <c r="H6" s="497"/>
      <c r="I6" s="2059" t="s">
        <v>3042</v>
      </c>
      <c r="J6" s="2163"/>
      <c r="K6" s="2059" t="s">
        <v>3043</v>
      </c>
      <c r="L6" s="2163"/>
      <c r="M6" s="1985" t="s">
        <v>3044</v>
      </c>
      <c r="N6" s="495"/>
      <c r="O6" s="495"/>
      <c r="P6" s="495"/>
      <c r="Q6" s="495"/>
      <c r="R6" s="495"/>
      <c r="S6" s="82"/>
      <c r="T6" s="2171"/>
      <c r="U6" s="2171"/>
      <c r="V6" s="576"/>
      <c r="W6" s="2059" t="s">
        <v>3101</v>
      </c>
      <c r="X6" s="1863"/>
      <c r="Y6" s="832"/>
      <c r="AB6" s="2151"/>
      <c r="AC6" s="2151"/>
      <c r="AD6" s="1604"/>
      <c r="AE6" s="1029"/>
      <c r="AF6" s="1029"/>
      <c r="AG6" s="1605"/>
      <c r="AH6" s="2153" t="s">
        <v>3102</v>
      </c>
      <c r="AI6" s="1026"/>
      <c r="AJ6" s="1030"/>
      <c r="AK6" s="1030"/>
      <c r="AL6" s="1030"/>
      <c r="AM6" s="1030"/>
      <c r="AN6" s="1026"/>
      <c r="AO6" s="2151"/>
      <c r="AP6" s="2151"/>
      <c r="AQ6" s="1031"/>
      <c r="AR6" s="2155" t="s">
        <v>3101</v>
      </c>
      <c r="AS6" s="2156"/>
      <c r="AT6" s="1023"/>
    </row>
    <row r="7" spans="1:46" ht="99.75" x14ac:dyDescent="0.2">
      <c r="A7" s="1387" t="s">
        <v>3045</v>
      </c>
      <c r="B7" s="1387" t="s">
        <v>3046</v>
      </c>
      <c r="C7" s="1387" t="s">
        <v>2443</v>
      </c>
      <c r="D7" s="1387" t="s">
        <v>3103</v>
      </c>
      <c r="E7" s="123"/>
      <c r="F7" s="332" t="s">
        <v>2446</v>
      </c>
      <c r="G7" s="1387" t="s">
        <v>3104</v>
      </c>
      <c r="H7" s="721"/>
      <c r="I7" s="1387" t="s">
        <v>3050</v>
      </c>
      <c r="J7" s="1387" t="s">
        <v>3051</v>
      </c>
      <c r="K7" s="1387" t="s">
        <v>3052</v>
      </c>
      <c r="L7" s="1387" t="s">
        <v>3053</v>
      </c>
      <c r="M7" s="2164"/>
      <c r="N7" s="123"/>
      <c r="O7" s="1861" t="s">
        <v>2450</v>
      </c>
      <c r="P7" s="1863"/>
      <c r="Q7" s="1861" t="s">
        <v>3055</v>
      </c>
      <c r="R7" s="1863"/>
      <c r="S7" s="82"/>
      <c r="T7" s="1606" t="str">
        <f>$A7</f>
        <v>Fourchette de probabilité de défaut (PD)</v>
      </c>
      <c r="U7" s="1606" t="str">
        <f>$B7</f>
        <v>PD estimative (%) (M3)</v>
      </c>
      <c r="V7" s="1387" t="s">
        <v>3105</v>
      </c>
      <c r="W7" s="1387" t="s">
        <v>3057</v>
      </c>
      <c r="X7" s="1387" t="s">
        <v>3058</v>
      </c>
      <c r="Y7" s="124"/>
      <c r="AB7" s="1607">
        <f>$A8</f>
        <v>0</v>
      </c>
      <c r="AC7" s="1607" t="str">
        <f>$B8</f>
        <v>(a)</v>
      </c>
      <c r="AD7" s="1608" t="s">
        <v>3106</v>
      </c>
      <c r="AE7" s="1608" t="s">
        <v>3107</v>
      </c>
      <c r="AF7" s="1608" t="s">
        <v>3108</v>
      </c>
      <c r="AG7" s="1609" t="s">
        <v>3109</v>
      </c>
      <c r="AH7" s="2154"/>
      <c r="AI7" s="1026"/>
      <c r="AJ7" s="2157" t="s">
        <v>3110</v>
      </c>
      <c r="AK7" s="2158"/>
      <c r="AL7" s="2157" t="s">
        <v>3111</v>
      </c>
      <c r="AM7" s="2158"/>
      <c r="AN7" s="1026"/>
      <c r="AO7" s="1610">
        <f>$A8</f>
        <v>0</v>
      </c>
      <c r="AP7" s="1607" t="str">
        <f>$B8</f>
        <v>(a)</v>
      </c>
      <c r="AQ7" s="1611" t="s">
        <v>3112</v>
      </c>
      <c r="AR7" s="1609" t="s">
        <v>3113</v>
      </c>
      <c r="AS7" s="1609" t="s">
        <v>3114</v>
      </c>
      <c r="AT7" s="1023"/>
    </row>
    <row r="8" spans="1:46" s="490" customFormat="1" ht="18.75" x14ac:dyDescent="0.2">
      <c r="A8" s="576"/>
      <c r="B8" s="229" t="s">
        <v>299</v>
      </c>
      <c r="C8" s="229"/>
      <c r="D8" s="229" t="s">
        <v>300</v>
      </c>
      <c r="E8" s="229"/>
      <c r="F8" s="229" t="s">
        <v>3115</v>
      </c>
      <c r="G8" s="229" t="s">
        <v>3059</v>
      </c>
      <c r="H8" s="229"/>
      <c r="I8" s="229" t="s">
        <v>3116</v>
      </c>
      <c r="J8" s="229" t="s">
        <v>3117</v>
      </c>
      <c r="K8" s="229"/>
      <c r="L8" s="229"/>
      <c r="M8" s="229"/>
      <c r="N8" s="229"/>
      <c r="O8" s="229"/>
      <c r="P8" s="229"/>
      <c r="Q8" s="229"/>
      <c r="R8" s="229"/>
      <c r="S8" s="576"/>
      <c r="T8" s="833"/>
      <c r="U8" s="834" t="s">
        <v>3060</v>
      </c>
      <c r="V8" s="229" t="s">
        <v>3118</v>
      </c>
      <c r="W8" s="82"/>
      <c r="X8" s="229"/>
      <c r="Y8" s="229"/>
      <c r="AB8" s="1032"/>
      <c r="AC8" s="1033" t="s">
        <v>3060</v>
      </c>
      <c r="AD8" s="1034"/>
      <c r="AE8" s="1034"/>
      <c r="AF8" s="1034"/>
      <c r="AG8" s="1035"/>
      <c r="AH8" s="1035"/>
      <c r="AI8" s="1034"/>
      <c r="AJ8" s="1035"/>
      <c r="AK8" s="1035"/>
      <c r="AL8" s="1035"/>
      <c r="AM8" s="1035"/>
      <c r="AN8" s="1034"/>
      <c r="AO8" s="1607"/>
      <c r="AP8" s="1607" t="str">
        <f>$B9</f>
        <v>Engagements utilisés (501)</v>
      </c>
      <c r="AQ8" s="1034"/>
      <c r="AR8" s="1034"/>
      <c r="AS8" s="1034"/>
      <c r="AT8" s="1049"/>
    </row>
    <row r="9" spans="1:46" ht="14.25" customHeight="1" x14ac:dyDescent="0.2">
      <c r="A9" s="82"/>
      <c r="B9" s="88" t="s">
        <v>1874</v>
      </c>
      <c r="C9" s="82"/>
      <c r="D9" s="337"/>
      <c r="E9" s="337"/>
      <c r="F9" s="337"/>
      <c r="G9" s="337"/>
      <c r="H9" s="337"/>
      <c r="I9" s="2165" t="s">
        <v>3061</v>
      </c>
      <c r="J9" s="2165"/>
      <c r="K9" s="337"/>
      <c r="L9" s="337"/>
      <c r="M9" s="337"/>
      <c r="N9" s="337"/>
      <c r="O9" s="337"/>
      <c r="P9" s="337"/>
      <c r="Q9" s="82"/>
      <c r="R9" s="82"/>
      <c r="S9" s="82"/>
      <c r="T9" s="835"/>
      <c r="U9" s="836" t="str">
        <f>$B9</f>
        <v>Engagements utilisés (501)</v>
      </c>
      <c r="V9" s="82"/>
      <c r="W9" s="82"/>
      <c r="X9" s="82"/>
      <c r="Y9" s="82"/>
      <c r="AB9" s="1036"/>
      <c r="AC9" s="1037">
        <f>$B10</f>
        <v>0</v>
      </c>
      <c r="AD9" s="1026"/>
      <c r="AE9" s="1026"/>
      <c r="AF9" s="1026"/>
      <c r="AG9" s="1038"/>
      <c r="AH9" s="1038"/>
      <c r="AI9" s="1026"/>
      <c r="AJ9" s="1038"/>
      <c r="AK9" s="1038"/>
      <c r="AL9" s="1038"/>
      <c r="AM9" s="1026"/>
      <c r="AN9" s="1026"/>
      <c r="AO9" s="1036"/>
      <c r="AP9" s="1037">
        <f>$B10</f>
        <v>0</v>
      </c>
      <c r="AQ9" s="1039"/>
      <c r="AR9" s="1039"/>
      <c r="AS9" s="1039"/>
      <c r="AT9" s="1023"/>
    </row>
    <row r="10" spans="1:46" s="12" customFormat="1" ht="12.75" customHeight="1" x14ac:dyDescent="0.2">
      <c r="A10" s="31" t="s">
        <v>3062</v>
      </c>
      <c r="B10" s="602"/>
      <c r="C10" s="1612"/>
      <c r="D10" s="992"/>
      <c r="E10" s="31"/>
      <c r="F10" s="992"/>
      <c r="G10" s="1613"/>
      <c r="H10" s="837"/>
      <c r="I10" s="1614"/>
      <c r="J10" s="993"/>
      <c r="K10" s="1614"/>
      <c r="L10" s="838"/>
      <c r="M10" s="839"/>
      <c r="N10" s="31"/>
      <c r="O10" s="2159"/>
      <c r="P10" s="2159"/>
      <c r="Q10" s="2159"/>
      <c r="R10" s="2159"/>
      <c r="S10" s="82"/>
      <c r="T10" s="840" t="str">
        <f t="shared" ref="T10:T34" si="0">$A10</f>
        <v>1 (1401)</v>
      </c>
      <c r="U10" s="1615" t="str">
        <f t="shared" ref="U10:U34" si="1">IF($B10="","",$B10)</f>
        <v/>
      </c>
      <c r="V10" s="190"/>
      <c r="W10" s="841"/>
      <c r="X10" s="841"/>
      <c r="Y10" s="891"/>
      <c r="AB10" s="1040" t="str">
        <f t="shared" ref="AB10:AB34" si="2">$A11</f>
        <v>2 (1402)</v>
      </c>
      <c r="AC10" s="1616" t="str">
        <f t="shared" ref="AC10:AC34" si="3">IF($B11="","",$B11)</f>
        <v/>
      </c>
      <c r="AD10" s="1041"/>
      <c r="AE10" s="1041"/>
      <c r="AF10" s="1041"/>
      <c r="AG10" s="1041"/>
      <c r="AH10" s="1042"/>
      <c r="AI10" s="1026"/>
      <c r="AJ10" s="2145"/>
      <c r="AK10" s="2146"/>
      <c r="AL10" s="2145"/>
      <c r="AM10" s="2146"/>
      <c r="AN10" s="1026"/>
      <c r="AO10" s="1040" t="str">
        <f t="shared" ref="AO10:AO34" si="4">$A11</f>
        <v>2 (1402)</v>
      </c>
      <c r="AP10" s="1616" t="str">
        <f t="shared" ref="AP10:AP33" si="5">IF($B12="","",$B12)</f>
        <v/>
      </c>
      <c r="AQ10" s="1041"/>
      <c r="AR10" s="1041"/>
      <c r="AS10" s="1041"/>
      <c r="AT10" s="1023"/>
    </row>
    <row r="11" spans="1:46" s="12" customFormat="1" x14ac:dyDescent="0.2">
      <c r="A11" s="31" t="s">
        <v>3063</v>
      </c>
      <c r="B11" s="602"/>
      <c r="C11" s="1612"/>
      <c r="D11" s="992"/>
      <c r="E11" s="31"/>
      <c r="F11" s="992"/>
      <c r="G11" s="1613"/>
      <c r="H11" s="837"/>
      <c r="I11" s="1614"/>
      <c r="J11" s="993"/>
      <c r="K11" s="1614"/>
      <c r="L11" s="838"/>
      <c r="M11" s="839"/>
      <c r="N11" s="31"/>
      <c r="O11" s="2159"/>
      <c r="P11" s="2159"/>
      <c r="Q11" s="2159"/>
      <c r="R11" s="2159"/>
      <c r="S11" s="82"/>
      <c r="T11" s="840" t="str">
        <f t="shared" si="0"/>
        <v>2 (1402)</v>
      </c>
      <c r="U11" s="1615" t="str">
        <f t="shared" si="1"/>
        <v/>
      </c>
      <c r="V11" s="190"/>
      <c r="W11" s="841"/>
      <c r="X11" s="841"/>
      <c r="Y11" s="891"/>
      <c r="AB11" s="1040" t="str">
        <f t="shared" si="2"/>
        <v>3 (1403)</v>
      </c>
      <c r="AC11" s="1616" t="str">
        <f t="shared" si="3"/>
        <v/>
      </c>
      <c r="AD11" s="1041"/>
      <c r="AE11" s="1041"/>
      <c r="AF11" s="1041"/>
      <c r="AG11" s="1041"/>
      <c r="AH11" s="1042"/>
      <c r="AI11" s="1026"/>
      <c r="AJ11" s="2145"/>
      <c r="AK11" s="2146"/>
      <c r="AL11" s="2145"/>
      <c r="AM11" s="2146"/>
      <c r="AN11" s="1026"/>
      <c r="AO11" s="1040" t="str">
        <f t="shared" si="4"/>
        <v>3 (1403)</v>
      </c>
      <c r="AP11" s="1616" t="str">
        <f t="shared" si="5"/>
        <v/>
      </c>
      <c r="AQ11" s="1041"/>
      <c r="AR11" s="1041"/>
      <c r="AS11" s="1041"/>
      <c r="AT11" s="1023"/>
    </row>
    <row r="12" spans="1:46" s="12" customFormat="1" x14ac:dyDescent="0.2">
      <c r="A12" s="31" t="s">
        <v>3064</v>
      </c>
      <c r="B12" s="602"/>
      <c r="C12" s="1612"/>
      <c r="D12" s="992"/>
      <c r="E12" s="31"/>
      <c r="F12" s="992"/>
      <c r="G12" s="1613"/>
      <c r="H12" s="837"/>
      <c r="I12" s="1614"/>
      <c r="J12" s="993"/>
      <c r="K12" s="1614"/>
      <c r="L12" s="838"/>
      <c r="M12" s="839"/>
      <c r="N12" s="31"/>
      <c r="O12" s="2159"/>
      <c r="P12" s="2159"/>
      <c r="Q12" s="2159"/>
      <c r="R12" s="2159"/>
      <c r="S12" s="82"/>
      <c r="T12" s="840" t="str">
        <f t="shared" si="0"/>
        <v>3 (1403)</v>
      </c>
      <c r="U12" s="1615" t="str">
        <f t="shared" si="1"/>
        <v/>
      </c>
      <c r="V12" s="190"/>
      <c r="W12" s="841"/>
      <c r="X12" s="841"/>
      <c r="Y12" s="891"/>
      <c r="AB12" s="1040" t="str">
        <f t="shared" si="2"/>
        <v>4 (1404)</v>
      </c>
      <c r="AC12" s="1616" t="str">
        <f t="shared" si="3"/>
        <v/>
      </c>
      <c r="AD12" s="1041"/>
      <c r="AE12" s="1041"/>
      <c r="AF12" s="1041"/>
      <c r="AG12" s="1041"/>
      <c r="AH12" s="1042"/>
      <c r="AI12" s="1026"/>
      <c r="AJ12" s="2145"/>
      <c r="AK12" s="2146"/>
      <c r="AL12" s="2145"/>
      <c r="AM12" s="2146"/>
      <c r="AN12" s="1026"/>
      <c r="AO12" s="1040" t="str">
        <f t="shared" si="4"/>
        <v>4 (1404)</v>
      </c>
      <c r="AP12" s="1616" t="str">
        <f t="shared" si="5"/>
        <v/>
      </c>
      <c r="AQ12" s="1041"/>
      <c r="AR12" s="1041"/>
      <c r="AS12" s="1041"/>
      <c r="AT12" s="1023"/>
    </row>
    <row r="13" spans="1:46" s="12" customFormat="1" ht="12.75" hidden="1" customHeight="1" x14ac:dyDescent="0.2">
      <c r="A13" s="31" t="s">
        <v>3065</v>
      </c>
      <c r="B13" s="602"/>
      <c r="C13" s="1612"/>
      <c r="D13" s="992"/>
      <c r="E13" s="31"/>
      <c r="F13" s="992"/>
      <c r="G13" s="1613"/>
      <c r="H13" s="837"/>
      <c r="I13" s="1614"/>
      <c r="J13" s="993"/>
      <c r="K13" s="1614"/>
      <c r="L13" s="838"/>
      <c r="M13" s="839"/>
      <c r="N13" s="31"/>
      <c r="O13" s="2159"/>
      <c r="P13" s="2159"/>
      <c r="Q13" s="2159"/>
      <c r="R13" s="2159"/>
      <c r="S13" s="82"/>
      <c r="T13" s="840" t="str">
        <f t="shared" si="0"/>
        <v>4 (1404)</v>
      </c>
      <c r="U13" s="1615" t="str">
        <f t="shared" si="1"/>
        <v/>
      </c>
      <c r="V13" s="190"/>
      <c r="W13" s="841"/>
      <c r="X13" s="841"/>
      <c r="Y13" s="891"/>
      <c r="AB13" s="1040" t="str">
        <f t="shared" si="2"/>
        <v>5 (1405)</v>
      </c>
      <c r="AC13" s="1616" t="str">
        <f t="shared" si="3"/>
        <v/>
      </c>
      <c r="AD13" s="1041"/>
      <c r="AE13" s="1041"/>
      <c r="AF13" s="1041"/>
      <c r="AG13" s="1041"/>
      <c r="AH13" s="1042"/>
      <c r="AI13" s="1026"/>
      <c r="AJ13" s="2145"/>
      <c r="AK13" s="2146"/>
      <c r="AL13" s="2145"/>
      <c r="AM13" s="2146"/>
      <c r="AN13" s="1026"/>
      <c r="AO13" s="1040" t="str">
        <f t="shared" si="4"/>
        <v>5 (1405)</v>
      </c>
      <c r="AP13" s="1616" t="str">
        <f t="shared" si="5"/>
        <v/>
      </c>
      <c r="AQ13" s="1041"/>
      <c r="AR13" s="1041"/>
      <c r="AS13" s="1041"/>
      <c r="AT13" s="1023"/>
    </row>
    <row r="14" spans="1:46" s="12" customFormat="1" ht="12.75" hidden="1" customHeight="1" x14ac:dyDescent="0.2">
      <c r="A14" s="31" t="s">
        <v>3066</v>
      </c>
      <c r="B14" s="602"/>
      <c r="C14" s="1612"/>
      <c r="D14" s="992"/>
      <c r="E14" s="31"/>
      <c r="F14" s="992"/>
      <c r="G14" s="1613"/>
      <c r="H14" s="837"/>
      <c r="I14" s="1614"/>
      <c r="J14" s="993"/>
      <c r="K14" s="1614"/>
      <c r="L14" s="838"/>
      <c r="M14" s="839"/>
      <c r="N14" s="31"/>
      <c r="O14" s="2159"/>
      <c r="P14" s="2159"/>
      <c r="Q14" s="2159"/>
      <c r="R14" s="2159"/>
      <c r="S14" s="82"/>
      <c r="T14" s="840" t="str">
        <f t="shared" si="0"/>
        <v>5 (1405)</v>
      </c>
      <c r="U14" s="1615" t="str">
        <f t="shared" si="1"/>
        <v/>
      </c>
      <c r="V14" s="190"/>
      <c r="W14" s="841"/>
      <c r="X14" s="841"/>
      <c r="Y14" s="891"/>
      <c r="AB14" s="1040" t="str">
        <f t="shared" si="2"/>
        <v>6 (1406)</v>
      </c>
      <c r="AC14" s="1616" t="str">
        <f t="shared" si="3"/>
        <v/>
      </c>
      <c r="AD14" s="1041"/>
      <c r="AE14" s="1041"/>
      <c r="AF14" s="1041"/>
      <c r="AG14" s="1041"/>
      <c r="AH14" s="1042"/>
      <c r="AI14" s="1026"/>
      <c r="AJ14" s="2145"/>
      <c r="AK14" s="2146"/>
      <c r="AL14" s="2145"/>
      <c r="AM14" s="2146"/>
      <c r="AN14" s="1026"/>
      <c r="AO14" s="1040" t="str">
        <f t="shared" si="4"/>
        <v>6 (1406)</v>
      </c>
      <c r="AP14" s="1616" t="str">
        <f t="shared" si="5"/>
        <v/>
      </c>
      <c r="AQ14" s="1041"/>
      <c r="AR14" s="1041"/>
      <c r="AS14" s="1041"/>
      <c r="AT14" s="1023"/>
    </row>
    <row r="15" spans="1:46" s="12" customFormat="1" ht="12.75" hidden="1" customHeight="1" x14ac:dyDescent="0.2">
      <c r="A15" s="31" t="s">
        <v>3067</v>
      </c>
      <c r="B15" s="602"/>
      <c r="C15" s="1612"/>
      <c r="D15" s="992"/>
      <c r="E15" s="31"/>
      <c r="F15" s="992"/>
      <c r="G15" s="1613"/>
      <c r="H15" s="837"/>
      <c r="I15" s="1614"/>
      <c r="J15" s="993"/>
      <c r="K15" s="1614"/>
      <c r="L15" s="838"/>
      <c r="M15" s="839"/>
      <c r="N15" s="31"/>
      <c r="O15" s="2159"/>
      <c r="P15" s="2159"/>
      <c r="Q15" s="2159"/>
      <c r="R15" s="2159"/>
      <c r="S15" s="82"/>
      <c r="T15" s="840" t="str">
        <f t="shared" si="0"/>
        <v>6 (1406)</v>
      </c>
      <c r="U15" s="1615" t="str">
        <f t="shared" si="1"/>
        <v/>
      </c>
      <c r="V15" s="190"/>
      <c r="W15" s="841"/>
      <c r="X15" s="841"/>
      <c r="Y15" s="891"/>
      <c r="AB15" s="1040" t="str">
        <f t="shared" si="2"/>
        <v>7 (1407)</v>
      </c>
      <c r="AC15" s="1616" t="str">
        <f t="shared" si="3"/>
        <v/>
      </c>
      <c r="AD15" s="1041"/>
      <c r="AE15" s="1041"/>
      <c r="AF15" s="1041"/>
      <c r="AG15" s="1041"/>
      <c r="AH15" s="1042"/>
      <c r="AI15" s="1026"/>
      <c r="AJ15" s="2145"/>
      <c r="AK15" s="2146"/>
      <c r="AL15" s="2145"/>
      <c r="AM15" s="2146"/>
      <c r="AN15" s="1026"/>
      <c r="AO15" s="1040" t="str">
        <f t="shared" si="4"/>
        <v>7 (1407)</v>
      </c>
      <c r="AP15" s="1616" t="str">
        <f t="shared" si="5"/>
        <v/>
      </c>
      <c r="AQ15" s="1041"/>
      <c r="AR15" s="1041"/>
      <c r="AS15" s="1041"/>
      <c r="AT15" s="1023"/>
    </row>
    <row r="16" spans="1:46" s="12" customFormat="1" ht="12.75" hidden="1" customHeight="1" x14ac:dyDescent="0.2">
      <c r="A16" s="31" t="s">
        <v>3068</v>
      </c>
      <c r="B16" s="602"/>
      <c r="C16" s="1612"/>
      <c r="D16" s="992"/>
      <c r="E16" s="31"/>
      <c r="F16" s="992"/>
      <c r="G16" s="1613"/>
      <c r="H16" s="837"/>
      <c r="I16" s="1614"/>
      <c r="J16" s="993"/>
      <c r="K16" s="1614"/>
      <c r="L16" s="838"/>
      <c r="M16" s="839"/>
      <c r="N16" s="31"/>
      <c r="O16" s="2159"/>
      <c r="P16" s="2159"/>
      <c r="Q16" s="2159"/>
      <c r="R16" s="2159"/>
      <c r="S16" s="82"/>
      <c r="T16" s="840" t="str">
        <f t="shared" si="0"/>
        <v>7 (1407)</v>
      </c>
      <c r="U16" s="1615" t="str">
        <f t="shared" si="1"/>
        <v/>
      </c>
      <c r="V16" s="190"/>
      <c r="W16" s="841"/>
      <c r="X16" s="841"/>
      <c r="Y16" s="891"/>
      <c r="AB16" s="1040" t="str">
        <f t="shared" si="2"/>
        <v>8 (1408)</v>
      </c>
      <c r="AC16" s="1616" t="str">
        <f t="shared" si="3"/>
        <v/>
      </c>
      <c r="AD16" s="1041"/>
      <c r="AE16" s="1041"/>
      <c r="AF16" s="1041"/>
      <c r="AG16" s="1041"/>
      <c r="AH16" s="1042"/>
      <c r="AI16" s="1026"/>
      <c r="AJ16" s="2145"/>
      <c r="AK16" s="2146"/>
      <c r="AL16" s="2145"/>
      <c r="AM16" s="2146"/>
      <c r="AN16" s="1026"/>
      <c r="AO16" s="1040" t="str">
        <f t="shared" si="4"/>
        <v>8 (1408)</v>
      </c>
      <c r="AP16" s="1616" t="str">
        <f t="shared" si="5"/>
        <v/>
      </c>
      <c r="AQ16" s="1041"/>
      <c r="AR16" s="1041"/>
      <c r="AS16" s="1041"/>
      <c r="AT16" s="1023"/>
    </row>
    <row r="17" spans="1:46" s="12" customFormat="1" ht="12.75" hidden="1" customHeight="1" x14ac:dyDescent="0.2">
      <c r="A17" s="31" t="s">
        <v>3069</v>
      </c>
      <c r="B17" s="602"/>
      <c r="C17" s="1612"/>
      <c r="D17" s="992"/>
      <c r="E17" s="31"/>
      <c r="F17" s="992"/>
      <c r="G17" s="1613"/>
      <c r="H17" s="837"/>
      <c r="I17" s="1614"/>
      <c r="J17" s="993"/>
      <c r="K17" s="1614"/>
      <c r="L17" s="838"/>
      <c r="M17" s="839"/>
      <c r="N17" s="31"/>
      <c r="O17" s="2159"/>
      <c r="P17" s="2159"/>
      <c r="Q17" s="2159"/>
      <c r="R17" s="2159"/>
      <c r="S17" s="82"/>
      <c r="T17" s="840" t="str">
        <f t="shared" si="0"/>
        <v>8 (1408)</v>
      </c>
      <c r="U17" s="1615" t="str">
        <f t="shared" si="1"/>
        <v/>
      </c>
      <c r="V17" s="190"/>
      <c r="W17" s="841"/>
      <c r="X17" s="841"/>
      <c r="Y17" s="891"/>
      <c r="AB17" s="1040" t="str">
        <f t="shared" si="2"/>
        <v>9 (1409)</v>
      </c>
      <c r="AC17" s="1616" t="str">
        <f t="shared" si="3"/>
        <v/>
      </c>
      <c r="AD17" s="1041"/>
      <c r="AE17" s="1041"/>
      <c r="AF17" s="1041"/>
      <c r="AG17" s="1041"/>
      <c r="AH17" s="1042"/>
      <c r="AI17" s="1026"/>
      <c r="AJ17" s="2145"/>
      <c r="AK17" s="2146"/>
      <c r="AL17" s="2145"/>
      <c r="AM17" s="2146"/>
      <c r="AN17" s="1026"/>
      <c r="AO17" s="1040" t="str">
        <f t="shared" si="4"/>
        <v>9 (1409)</v>
      </c>
      <c r="AP17" s="1616" t="str">
        <f t="shared" si="5"/>
        <v/>
      </c>
      <c r="AQ17" s="1041"/>
      <c r="AR17" s="1041"/>
      <c r="AS17" s="1041"/>
      <c r="AT17" s="1023"/>
    </row>
    <row r="18" spans="1:46" s="12" customFormat="1" ht="12.75" hidden="1" customHeight="1" x14ac:dyDescent="0.2">
      <c r="A18" s="31" t="s">
        <v>3070</v>
      </c>
      <c r="B18" s="602"/>
      <c r="C18" s="1612"/>
      <c r="D18" s="992"/>
      <c r="E18" s="31"/>
      <c r="F18" s="992"/>
      <c r="G18" s="1613"/>
      <c r="H18" s="837"/>
      <c r="I18" s="1614"/>
      <c r="J18" s="993"/>
      <c r="K18" s="1614"/>
      <c r="L18" s="838"/>
      <c r="M18" s="839"/>
      <c r="N18" s="31"/>
      <c r="O18" s="2159"/>
      <c r="P18" s="2159"/>
      <c r="Q18" s="2159"/>
      <c r="R18" s="2159"/>
      <c r="S18" s="82"/>
      <c r="T18" s="840" t="str">
        <f t="shared" si="0"/>
        <v>9 (1409)</v>
      </c>
      <c r="U18" s="1615" t="str">
        <f t="shared" si="1"/>
        <v/>
      </c>
      <c r="V18" s="190"/>
      <c r="W18" s="841"/>
      <c r="X18" s="841"/>
      <c r="Y18" s="891"/>
      <c r="AB18" s="1040" t="str">
        <f t="shared" si="2"/>
        <v>10 (1410)</v>
      </c>
      <c r="AC18" s="1616" t="str">
        <f t="shared" si="3"/>
        <v/>
      </c>
      <c r="AD18" s="1041"/>
      <c r="AE18" s="1041"/>
      <c r="AF18" s="1041"/>
      <c r="AG18" s="1041"/>
      <c r="AH18" s="1042"/>
      <c r="AI18" s="1026"/>
      <c r="AJ18" s="2145"/>
      <c r="AK18" s="2146"/>
      <c r="AL18" s="2145"/>
      <c r="AM18" s="2146"/>
      <c r="AN18" s="1026"/>
      <c r="AO18" s="1040" t="str">
        <f t="shared" si="4"/>
        <v>10 (1410)</v>
      </c>
      <c r="AP18" s="1616" t="str">
        <f t="shared" si="5"/>
        <v/>
      </c>
      <c r="AQ18" s="1041"/>
      <c r="AR18" s="1041"/>
      <c r="AS18" s="1041"/>
      <c r="AT18" s="1023"/>
    </row>
    <row r="19" spans="1:46" s="12" customFormat="1" ht="12.75" hidden="1" customHeight="1" x14ac:dyDescent="0.2">
      <c r="A19" s="31" t="s">
        <v>3071</v>
      </c>
      <c r="B19" s="602"/>
      <c r="C19" s="1612"/>
      <c r="D19" s="992"/>
      <c r="E19" s="31"/>
      <c r="F19" s="992"/>
      <c r="G19" s="1613"/>
      <c r="H19" s="837"/>
      <c r="I19" s="1614"/>
      <c r="J19" s="993"/>
      <c r="K19" s="1614"/>
      <c r="L19" s="838"/>
      <c r="M19" s="839"/>
      <c r="N19" s="31"/>
      <c r="O19" s="2159"/>
      <c r="P19" s="2159"/>
      <c r="Q19" s="2159"/>
      <c r="R19" s="2159"/>
      <c r="S19" s="82"/>
      <c r="T19" s="840" t="str">
        <f t="shared" si="0"/>
        <v>10 (1410)</v>
      </c>
      <c r="U19" s="1615" t="str">
        <f t="shared" si="1"/>
        <v/>
      </c>
      <c r="V19" s="190"/>
      <c r="W19" s="841"/>
      <c r="X19" s="841"/>
      <c r="Y19" s="891"/>
      <c r="AB19" s="1040" t="str">
        <f t="shared" si="2"/>
        <v>11 (1411)</v>
      </c>
      <c r="AC19" s="1616" t="str">
        <f t="shared" si="3"/>
        <v/>
      </c>
      <c r="AD19" s="1041"/>
      <c r="AE19" s="1041"/>
      <c r="AF19" s="1041"/>
      <c r="AG19" s="1041"/>
      <c r="AH19" s="1042"/>
      <c r="AI19" s="1026"/>
      <c r="AJ19" s="2145"/>
      <c r="AK19" s="2146"/>
      <c r="AL19" s="2145"/>
      <c r="AM19" s="2146"/>
      <c r="AN19" s="1026"/>
      <c r="AO19" s="1040" t="str">
        <f t="shared" si="4"/>
        <v>11 (1411)</v>
      </c>
      <c r="AP19" s="1616" t="str">
        <f t="shared" si="5"/>
        <v/>
      </c>
      <c r="AQ19" s="1041"/>
      <c r="AR19" s="1041"/>
      <c r="AS19" s="1041"/>
      <c r="AT19" s="1023"/>
    </row>
    <row r="20" spans="1:46" s="12" customFormat="1" ht="12.75" hidden="1" customHeight="1" x14ac:dyDescent="0.2">
      <c r="A20" s="31" t="s">
        <v>3072</v>
      </c>
      <c r="B20" s="602"/>
      <c r="C20" s="1612"/>
      <c r="D20" s="992"/>
      <c r="E20" s="31"/>
      <c r="F20" s="992"/>
      <c r="G20" s="1613"/>
      <c r="H20" s="837"/>
      <c r="I20" s="1614"/>
      <c r="J20" s="993"/>
      <c r="K20" s="1614"/>
      <c r="L20" s="838"/>
      <c r="M20" s="839"/>
      <c r="N20" s="31"/>
      <c r="O20" s="2159"/>
      <c r="P20" s="2159"/>
      <c r="Q20" s="2159"/>
      <c r="R20" s="2159"/>
      <c r="S20" s="82"/>
      <c r="T20" s="840" t="str">
        <f t="shared" si="0"/>
        <v>11 (1411)</v>
      </c>
      <c r="U20" s="1615" t="str">
        <f t="shared" si="1"/>
        <v/>
      </c>
      <c r="V20" s="190"/>
      <c r="W20" s="841"/>
      <c r="X20" s="841"/>
      <c r="Y20" s="891"/>
      <c r="AB20" s="1040" t="str">
        <f t="shared" si="2"/>
        <v>12 (1412)</v>
      </c>
      <c r="AC20" s="1616" t="str">
        <f t="shared" si="3"/>
        <v/>
      </c>
      <c r="AD20" s="1041"/>
      <c r="AE20" s="1041"/>
      <c r="AF20" s="1041"/>
      <c r="AG20" s="1041"/>
      <c r="AH20" s="1042"/>
      <c r="AI20" s="1026"/>
      <c r="AJ20" s="2145"/>
      <c r="AK20" s="2146"/>
      <c r="AL20" s="2145"/>
      <c r="AM20" s="2146"/>
      <c r="AN20" s="1026"/>
      <c r="AO20" s="1040" t="str">
        <f t="shared" si="4"/>
        <v>12 (1412)</v>
      </c>
      <c r="AP20" s="1616" t="str">
        <f t="shared" si="5"/>
        <v/>
      </c>
      <c r="AQ20" s="1041"/>
      <c r="AR20" s="1041"/>
      <c r="AS20" s="1041"/>
      <c r="AT20" s="1023"/>
    </row>
    <row r="21" spans="1:46" s="12" customFormat="1" ht="12.75" hidden="1" customHeight="1" x14ac:dyDescent="0.2">
      <c r="A21" s="31" t="s">
        <v>3073</v>
      </c>
      <c r="B21" s="602"/>
      <c r="C21" s="1612"/>
      <c r="D21" s="992"/>
      <c r="E21" s="31"/>
      <c r="F21" s="992"/>
      <c r="G21" s="1613"/>
      <c r="H21" s="837"/>
      <c r="I21" s="1614"/>
      <c r="J21" s="993"/>
      <c r="K21" s="1614"/>
      <c r="L21" s="838"/>
      <c r="M21" s="839"/>
      <c r="N21" s="31"/>
      <c r="O21" s="2159"/>
      <c r="P21" s="2159"/>
      <c r="Q21" s="2159"/>
      <c r="R21" s="2159"/>
      <c r="S21" s="82"/>
      <c r="T21" s="840" t="str">
        <f t="shared" si="0"/>
        <v>12 (1412)</v>
      </c>
      <c r="U21" s="1615" t="str">
        <f t="shared" si="1"/>
        <v/>
      </c>
      <c r="V21" s="190"/>
      <c r="W21" s="841"/>
      <c r="X21" s="841"/>
      <c r="Y21" s="891"/>
      <c r="AB21" s="1040" t="str">
        <f t="shared" si="2"/>
        <v>13 (1413)</v>
      </c>
      <c r="AC21" s="1616" t="str">
        <f t="shared" si="3"/>
        <v/>
      </c>
      <c r="AD21" s="1041"/>
      <c r="AE21" s="1041"/>
      <c r="AF21" s="1041"/>
      <c r="AG21" s="1041"/>
      <c r="AH21" s="1042"/>
      <c r="AI21" s="1026"/>
      <c r="AJ21" s="2145"/>
      <c r="AK21" s="2146"/>
      <c r="AL21" s="2145"/>
      <c r="AM21" s="2146"/>
      <c r="AN21" s="1026"/>
      <c r="AO21" s="1040" t="str">
        <f t="shared" si="4"/>
        <v>13 (1413)</v>
      </c>
      <c r="AP21" s="1616" t="str">
        <f t="shared" si="5"/>
        <v/>
      </c>
      <c r="AQ21" s="1041"/>
      <c r="AR21" s="1041"/>
      <c r="AS21" s="1041"/>
      <c r="AT21" s="1023"/>
    </row>
    <row r="22" spans="1:46" s="12" customFormat="1" ht="12.75" hidden="1" customHeight="1" x14ac:dyDescent="0.2">
      <c r="A22" s="31" t="s">
        <v>3074</v>
      </c>
      <c r="B22" s="602"/>
      <c r="C22" s="1612"/>
      <c r="D22" s="992"/>
      <c r="E22" s="31"/>
      <c r="F22" s="992"/>
      <c r="G22" s="1613"/>
      <c r="H22" s="837"/>
      <c r="I22" s="1614"/>
      <c r="J22" s="993"/>
      <c r="K22" s="1614"/>
      <c r="L22" s="838"/>
      <c r="M22" s="839"/>
      <c r="N22" s="31"/>
      <c r="O22" s="2159"/>
      <c r="P22" s="2159"/>
      <c r="Q22" s="2159"/>
      <c r="R22" s="2159"/>
      <c r="S22" s="82"/>
      <c r="T22" s="840" t="str">
        <f t="shared" si="0"/>
        <v>13 (1413)</v>
      </c>
      <c r="U22" s="1615" t="str">
        <f t="shared" si="1"/>
        <v/>
      </c>
      <c r="V22" s="190"/>
      <c r="W22" s="841"/>
      <c r="X22" s="841"/>
      <c r="Y22" s="891"/>
      <c r="AB22" s="1040" t="str">
        <f t="shared" si="2"/>
        <v>14 (1414)</v>
      </c>
      <c r="AC22" s="1616" t="str">
        <f t="shared" si="3"/>
        <v/>
      </c>
      <c r="AD22" s="1041"/>
      <c r="AE22" s="1041"/>
      <c r="AF22" s="1041"/>
      <c r="AG22" s="1041"/>
      <c r="AH22" s="1042"/>
      <c r="AI22" s="1026"/>
      <c r="AJ22" s="2145"/>
      <c r="AK22" s="2146"/>
      <c r="AL22" s="2145"/>
      <c r="AM22" s="2146"/>
      <c r="AN22" s="1026"/>
      <c r="AO22" s="1040" t="str">
        <f t="shared" si="4"/>
        <v>14 (1414)</v>
      </c>
      <c r="AP22" s="1616" t="str">
        <f t="shared" si="5"/>
        <v/>
      </c>
      <c r="AQ22" s="1041"/>
      <c r="AR22" s="1041"/>
      <c r="AS22" s="1041"/>
      <c r="AT22" s="1023"/>
    </row>
    <row r="23" spans="1:46" s="12" customFormat="1" ht="12.75" hidden="1" customHeight="1" x14ac:dyDescent="0.2">
      <c r="A23" s="31" t="s">
        <v>3075</v>
      </c>
      <c r="B23" s="602"/>
      <c r="C23" s="1612"/>
      <c r="D23" s="992"/>
      <c r="E23" s="31"/>
      <c r="F23" s="992"/>
      <c r="G23" s="1613"/>
      <c r="H23" s="837"/>
      <c r="I23" s="1614"/>
      <c r="J23" s="993"/>
      <c r="K23" s="1614"/>
      <c r="L23" s="838"/>
      <c r="M23" s="839"/>
      <c r="N23" s="31"/>
      <c r="O23" s="2159"/>
      <c r="P23" s="2159"/>
      <c r="Q23" s="2159"/>
      <c r="R23" s="2159"/>
      <c r="S23" s="82"/>
      <c r="T23" s="840" t="str">
        <f t="shared" si="0"/>
        <v>14 (1414)</v>
      </c>
      <c r="U23" s="1615" t="str">
        <f t="shared" si="1"/>
        <v/>
      </c>
      <c r="V23" s="190"/>
      <c r="W23" s="841"/>
      <c r="X23" s="841"/>
      <c r="Y23" s="891"/>
      <c r="AB23" s="1040" t="str">
        <f t="shared" si="2"/>
        <v>15 (1415)</v>
      </c>
      <c r="AC23" s="1616" t="str">
        <f t="shared" si="3"/>
        <v/>
      </c>
      <c r="AD23" s="1041"/>
      <c r="AE23" s="1041"/>
      <c r="AF23" s="1041"/>
      <c r="AG23" s="1041"/>
      <c r="AH23" s="1042"/>
      <c r="AI23" s="1026"/>
      <c r="AJ23" s="2145"/>
      <c r="AK23" s="2146"/>
      <c r="AL23" s="2145"/>
      <c r="AM23" s="2146"/>
      <c r="AN23" s="1026"/>
      <c r="AO23" s="1040" t="str">
        <f t="shared" si="4"/>
        <v>15 (1415)</v>
      </c>
      <c r="AP23" s="1616" t="str">
        <f t="shared" si="5"/>
        <v/>
      </c>
      <c r="AQ23" s="1041"/>
      <c r="AR23" s="1041"/>
      <c r="AS23" s="1041"/>
      <c r="AT23" s="1023"/>
    </row>
    <row r="24" spans="1:46" s="12" customFormat="1" ht="12.75" hidden="1" customHeight="1" x14ac:dyDescent="0.2">
      <c r="A24" s="31" t="s">
        <v>3076</v>
      </c>
      <c r="B24" s="602"/>
      <c r="C24" s="1612"/>
      <c r="D24" s="992"/>
      <c r="E24" s="31"/>
      <c r="F24" s="992"/>
      <c r="G24" s="1613"/>
      <c r="H24" s="837"/>
      <c r="I24" s="1614"/>
      <c r="J24" s="993"/>
      <c r="K24" s="1614"/>
      <c r="L24" s="838"/>
      <c r="M24" s="839"/>
      <c r="N24" s="31"/>
      <c r="O24" s="2159"/>
      <c r="P24" s="2159"/>
      <c r="Q24" s="2159"/>
      <c r="R24" s="2159"/>
      <c r="S24" s="82"/>
      <c r="T24" s="840" t="str">
        <f t="shared" si="0"/>
        <v>15 (1415)</v>
      </c>
      <c r="U24" s="1615" t="str">
        <f t="shared" si="1"/>
        <v/>
      </c>
      <c r="V24" s="190"/>
      <c r="W24" s="841"/>
      <c r="X24" s="841"/>
      <c r="Y24" s="891"/>
      <c r="AB24" s="1040" t="str">
        <f t="shared" si="2"/>
        <v>16 (1416)</v>
      </c>
      <c r="AC24" s="1616" t="str">
        <f t="shared" si="3"/>
        <v/>
      </c>
      <c r="AD24" s="1041"/>
      <c r="AE24" s="1041"/>
      <c r="AF24" s="1041"/>
      <c r="AG24" s="1041"/>
      <c r="AH24" s="1042"/>
      <c r="AI24" s="1026"/>
      <c r="AJ24" s="2145"/>
      <c r="AK24" s="2146"/>
      <c r="AL24" s="2145"/>
      <c r="AM24" s="2146"/>
      <c r="AN24" s="1026"/>
      <c r="AO24" s="1040" t="str">
        <f t="shared" si="4"/>
        <v>16 (1416)</v>
      </c>
      <c r="AP24" s="1616" t="str">
        <f t="shared" si="5"/>
        <v/>
      </c>
      <c r="AQ24" s="1041"/>
      <c r="AR24" s="1041"/>
      <c r="AS24" s="1041"/>
      <c r="AT24" s="1023"/>
    </row>
    <row r="25" spans="1:46" s="12" customFormat="1" ht="12.75" hidden="1" customHeight="1" x14ac:dyDescent="0.2">
      <c r="A25" s="31" t="s">
        <v>3077</v>
      </c>
      <c r="B25" s="602"/>
      <c r="C25" s="1612"/>
      <c r="D25" s="992"/>
      <c r="E25" s="31"/>
      <c r="F25" s="992"/>
      <c r="G25" s="1613"/>
      <c r="H25" s="837"/>
      <c r="I25" s="1614"/>
      <c r="J25" s="993"/>
      <c r="K25" s="1614"/>
      <c r="L25" s="838"/>
      <c r="M25" s="839"/>
      <c r="N25" s="31"/>
      <c r="O25" s="2159"/>
      <c r="P25" s="2159"/>
      <c r="Q25" s="2159"/>
      <c r="R25" s="2159"/>
      <c r="S25" s="82"/>
      <c r="T25" s="840" t="str">
        <f t="shared" si="0"/>
        <v>16 (1416)</v>
      </c>
      <c r="U25" s="1615" t="str">
        <f t="shared" si="1"/>
        <v/>
      </c>
      <c r="V25" s="190"/>
      <c r="W25" s="841"/>
      <c r="X25" s="841"/>
      <c r="Y25" s="891"/>
      <c r="AB25" s="1040" t="str">
        <f t="shared" si="2"/>
        <v>17 (1417)</v>
      </c>
      <c r="AC25" s="1616" t="str">
        <f t="shared" si="3"/>
        <v/>
      </c>
      <c r="AD25" s="1041"/>
      <c r="AE25" s="1041"/>
      <c r="AF25" s="1041"/>
      <c r="AG25" s="1041"/>
      <c r="AH25" s="1042"/>
      <c r="AI25" s="1026"/>
      <c r="AJ25" s="2145"/>
      <c r="AK25" s="2146"/>
      <c r="AL25" s="2145"/>
      <c r="AM25" s="2146"/>
      <c r="AN25" s="1026"/>
      <c r="AO25" s="1040" t="str">
        <f t="shared" si="4"/>
        <v>17 (1417)</v>
      </c>
      <c r="AP25" s="1616" t="str">
        <f t="shared" si="5"/>
        <v/>
      </c>
      <c r="AQ25" s="1041"/>
      <c r="AR25" s="1041"/>
      <c r="AS25" s="1041"/>
      <c r="AT25" s="1023"/>
    </row>
    <row r="26" spans="1:46" s="12" customFormat="1" ht="12.75" hidden="1" customHeight="1" x14ac:dyDescent="0.2">
      <c r="A26" s="31" t="s">
        <v>3078</v>
      </c>
      <c r="B26" s="602"/>
      <c r="C26" s="1612"/>
      <c r="D26" s="992"/>
      <c r="E26" s="31"/>
      <c r="F26" s="992"/>
      <c r="G26" s="1613"/>
      <c r="H26" s="837"/>
      <c r="I26" s="1614"/>
      <c r="J26" s="993"/>
      <c r="K26" s="1614"/>
      <c r="L26" s="838"/>
      <c r="M26" s="839"/>
      <c r="N26" s="31"/>
      <c r="O26" s="2159"/>
      <c r="P26" s="2159"/>
      <c r="Q26" s="2159"/>
      <c r="R26" s="2159"/>
      <c r="S26" s="82"/>
      <c r="T26" s="840" t="str">
        <f t="shared" si="0"/>
        <v>17 (1417)</v>
      </c>
      <c r="U26" s="1615" t="str">
        <f t="shared" si="1"/>
        <v/>
      </c>
      <c r="V26" s="190"/>
      <c r="W26" s="841"/>
      <c r="X26" s="841"/>
      <c r="Y26" s="891"/>
      <c r="AB26" s="1040" t="str">
        <f t="shared" si="2"/>
        <v>18 (1418)</v>
      </c>
      <c r="AC26" s="1616" t="str">
        <f t="shared" si="3"/>
        <v/>
      </c>
      <c r="AD26" s="1041"/>
      <c r="AE26" s="1041"/>
      <c r="AF26" s="1041"/>
      <c r="AG26" s="1041"/>
      <c r="AH26" s="1042"/>
      <c r="AI26" s="1026"/>
      <c r="AJ26" s="2145"/>
      <c r="AK26" s="2146"/>
      <c r="AL26" s="2145"/>
      <c r="AM26" s="2146"/>
      <c r="AN26" s="1026"/>
      <c r="AO26" s="1040" t="str">
        <f t="shared" si="4"/>
        <v>18 (1418)</v>
      </c>
      <c r="AP26" s="1616" t="str">
        <f t="shared" si="5"/>
        <v/>
      </c>
      <c r="AQ26" s="1041"/>
      <c r="AR26" s="1041"/>
      <c r="AS26" s="1041"/>
      <c r="AT26" s="1023"/>
    </row>
    <row r="27" spans="1:46" s="12" customFormat="1" ht="12.75" hidden="1" customHeight="1" x14ac:dyDescent="0.2">
      <c r="A27" s="31" t="s">
        <v>3079</v>
      </c>
      <c r="B27" s="602"/>
      <c r="C27" s="1612"/>
      <c r="D27" s="992"/>
      <c r="E27" s="31"/>
      <c r="F27" s="992"/>
      <c r="G27" s="1613"/>
      <c r="H27" s="837"/>
      <c r="I27" s="1614"/>
      <c r="J27" s="993"/>
      <c r="K27" s="1614"/>
      <c r="L27" s="838"/>
      <c r="M27" s="839"/>
      <c r="N27" s="31"/>
      <c r="O27" s="2159"/>
      <c r="P27" s="2159"/>
      <c r="Q27" s="2159"/>
      <c r="R27" s="2159"/>
      <c r="S27" s="82"/>
      <c r="T27" s="840" t="str">
        <f t="shared" si="0"/>
        <v>18 (1418)</v>
      </c>
      <c r="U27" s="1615" t="str">
        <f t="shared" si="1"/>
        <v/>
      </c>
      <c r="V27" s="190"/>
      <c r="W27" s="841"/>
      <c r="X27" s="841"/>
      <c r="Y27" s="891"/>
      <c r="AB27" s="1040" t="str">
        <f t="shared" si="2"/>
        <v>19 (1419)</v>
      </c>
      <c r="AC27" s="1616" t="str">
        <f t="shared" si="3"/>
        <v/>
      </c>
      <c r="AD27" s="1041"/>
      <c r="AE27" s="1041"/>
      <c r="AF27" s="1041"/>
      <c r="AG27" s="1041"/>
      <c r="AH27" s="1042"/>
      <c r="AI27" s="1026"/>
      <c r="AJ27" s="2145"/>
      <c r="AK27" s="2146"/>
      <c r="AL27" s="2145"/>
      <c r="AM27" s="2146"/>
      <c r="AN27" s="1026"/>
      <c r="AO27" s="1040" t="str">
        <f t="shared" si="4"/>
        <v>19 (1419)</v>
      </c>
      <c r="AP27" s="1616" t="str">
        <f t="shared" si="5"/>
        <v/>
      </c>
      <c r="AQ27" s="1041"/>
      <c r="AR27" s="1041"/>
      <c r="AS27" s="1041"/>
      <c r="AT27" s="1023"/>
    </row>
    <row r="28" spans="1:46" s="12" customFormat="1" ht="12.75" hidden="1" customHeight="1" x14ac:dyDescent="0.2">
      <c r="A28" s="31" t="s">
        <v>3080</v>
      </c>
      <c r="B28" s="602"/>
      <c r="C28" s="1612"/>
      <c r="D28" s="992"/>
      <c r="E28" s="31"/>
      <c r="F28" s="992"/>
      <c r="G28" s="1613"/>
      <c r="H28" s="837"/>
      <c r="I28" s="1614"/>
      <c r="J28" s="993"/>
      <c r="K28" s="1614"/>
      <c r="L28" s="838"/>
      <c r="M28" s="839"/>
      <c r="N28" s="31"/>
      <c r="O28" s="2159"/>
      <c r="P28" s="2159"/>
      <c r="Q28" s="2159"/>
      <c r="R28" s="2159"/>
      <c r="S28" s="82"/>
      <c r="T28" s="840" t="str">
        <f t="shared" si="0"/>
        <v>19 (1419)</v>
      </c>
      <c r="U28" s="1615" t="str">
        <f t="shared" si="1"/>
        <v/>
      </c>
      <c r="V28" s="190"/>
      <c r="W28" s="841"/>
      <c r="X28" s="841"/>
      <c r="Y28" s="891"/>
      <c r="AB28" s="1040" t="str">
        <f t="shared" si="2"/>
        <v>20 (1420)</v>
      </c>
      <c r="AC28" s="1616" t="str">
        <f t="shared" si="3"/>
        <v/>
      </c>
      <c r="AD28" s="1041"/>
      <c r="AE28" s="1041"/>
      <c r="AF28" s="1041"/>
      <c r="AG28" s="1041"/>
      <c r="AH28" s="1042"/>
      <c r="AI28" s="1026"/>
      <c r="AJ28" s="2145"/>
      <c r="AK28" s="2146"/>
      <c r="AL28" s="2145"/>
      <c r="AM28" s="2146"/>
      <c r="AN28" s="1026"/>
      <c r="AO28" s="1040" t="str">
        <f t="shared" si="4"/>
        <v>20 (1420)</v>
      </c>
      <c r="AP28" s="1616" t="str">
        <f t="shared" si="5"/>
        <v/>
      </c>
      <c r="AQ28" s="1041"/>
      <c r="AR28" s="1041"/>
      <c r="AS28" s="1041"/>
      <c r="AT28" s="1023"/>
    </row>
    <row r="29" spans="1:46" s="12" customFormat="1" ht="12.75" hidden="1" customHeight="1" x14ac:dyDescent="0.2">
      <c r="A29" s="31" t="s">
        <v>3081</v>
      </c>
      <c r="B29" s="602"/>
      <c r="C29" s="1612"/>
      <c r="D29" s="992"/>
      <c r="E29" s="31"/>
      <c r="F29" s="992"/>
      <c r="G29" s="1613"/>
      <c r="H29" s="837"/>
      <c r="I29" s="1614"/>
      <c r="J29" s="993"/>
      <c r="K29" s="1614"/>
      <c r="L29" s="838"/>
      <c r="M29" s="839"/>
      <c r="N29" s="31"/>
      <c r="O29" s="2159"/>
      <c r="P29" s="2159"/>
      <c r="Q29" s="2159"/>
      <c r="R29" s="2159"/>
      <c r="S29" s="82"/>
      <c r="T29" s="840" t="str">
        <f t="shared" si="0"/>
        <v>20 (1420)</v>
      </c>
      <c r="U29" s="1615" t="str">
        <f t="shared" si="1"/>
        <v/>
      </c>
      <c r="V29" s="190"/>
      <c r="W29" s="841"/>
      <c r="X29" s="841"/>
      <c r="Y29" s="891"/>
      <c r="AB29" s="1040" t="str">
        <f t="shared" si="2"/>
        <v>21 (1421)</v>
      </c>
      <c r="AC29" s="1616" t="str">
        <f t="shared" si="3"/>
        <v/>
      </c>
      <c r="AD29" s="1041"/>
      <c r="AE29" s="1041"/>
      <c r="AF29" s="1041"/>
      <c r="AG29" s="1041"/>
      <c r="AH29" s="1042"/>
      <c r="AI29" s="1026"/>
      <c r="AJ29" s="2145"/>
      <c r="AK29" s="2146"/>
      <c r="AL29" s="2145"/>
      <c r="AM29" s="2146"/>
      <c r="AN29" s="1026"/>
      <c r="AO29" s="1040" t="str">
        <f t="shared" si="4"/>
        <v>21 (1421)</v>
      </c>
      <c r="AP29" s="1616" t="str">
        <f t="shared" si="5"/>
        <v/>
      </c>
      <c r="AQ29" s="1041"/>
      <c r="AR29" s="1041"/>
      <c r="AS29" s="1041"/>
      <c r="AT29" s="1023"/>
    </row>
    <row r="30" spans="1:46" s="12" customFormat="1" ht="12.75" hidden="1" customHeight="1" x14ac:dyDescent="0.2">
      <c r="A30" s="31" t="s">
        <v>3082</v>
      </c>
      <c r="B30" s="602"/>
      <c r="C30" s="1612"/>
      <c r="D30" s="992"/>
      <c r="E30" s="31"/>
      <c r="F30" s="992"/>
      <c r="G30" s="1613"/>
      <c r="H30" s="837"/>
      <c r="I30" s="1614"/>
      <c r="J30" s="993"/>
      <c r="K30" s="1614"/>
      <c r="L30" s="838"/>
      <c r="M30" s="839"/>
      <c r="N30" s="31"/>
      <c r="O30" s="2159"/>
      <c r="P30" s="2159"/>
      <c r="Q30" s="2159"/>
      <c r="R30" s="2159"/>
      <c r="S30" s="82"/>
      <c r="T30" s="840" t="str">
        <f t="shared" si="0"/>
        <v>21 (1421)</v>
      </c>
      <c r="U30" s="1615" t="str">
        <f t="shared" si="1"/>
        <v/>
      </c>
      <c r="V30" s="190"/>
      <c r="W30" s="841"/>
      <c r="X30" s="841"/>
      <c r="Y30" s="891"/>
      <c r="AB30" s="1040" t="str">
        <f t="shared" si="2"/>
        <v>22 (1422)</v>
      </c>
      <c r="AC30" s="1616" t="str">
        <f t="shared" si="3"/>
        <v/>
      </c>
      <c r="AD30" s="1041"/>
      <c r="AE30" s="1041"/>
      <c r="AF30" s="1041"/>
      <c r="AG30" s="1041"/>
      <c r="AH30" s="1042"/>
      <c r="AI30" s="1026"/>
      <c r="AJ30" s="2145"/>
      <c r="AK30" s="2146"/>
      <c r="AL30" s="2145"/>
      <c r="AM30" s="2146"/>
      <c r="AN30" s="1026"/>
      <c r="AO30" s="1040" t="str">
        <f t="shared" si="4"/>
        <v>22 (1422)</v>
      </c>
      <c r="AP30" s="1616" t="str">
        <f t="shared" si="5"/>
        <v/>
      </c>
      <c r="AQ30" s="1041"/>
      <c r="AR30" s="1041"/>
      <c r="AS30" s="1041"/>
      <c r="AT30" s="1023"/>
    </row>
    <row r="31" spans="1:46" s="12" customFormat="1" ht="12.75" hidden="1" customHeight="1" x14ac:dyDescent="0.2">
      <c r="A31" s="31" t="s">
        <v>3083</v>
      </c>
      <c r="B31" s="602"/>
      <c r="C31" s="1612"/>
      <c r="D31" s="992"/>
      <c r="E31" s="31"/>
      <c r="F31" s="992"/>
      <c r="G31" s="1613"/>
      <c r="H31" s="837"/>
      <c r="I31" s="1614"/>
      <c r="J31" s="993"/>
      <c r="K31" s="1614"/>
      <c r="L31" s="838"/>
      <c r="M31" s="839"/>
      <c r="N31" s="31"/>
      <c r="O31" s="2159"/>
      <c r="P31" s="2159"/>
      <c r="Q31" s="2159"/>
      <c r="R31" s="2159"/>
      <c r="S31" s="82"/>
      <c r="T31" s="840" t="str">
        <f t="shared" si="0"/>
        <v>22 (1422)</v>
      </c>
      <c r="U31" s="1615" t="str">
        <f t="shared" si="1"/>
        <v/>
      </c>
      <c r="V31" s="190"/>
      <c r="W31" s="841"/>
      <c r="X31" s="841"/>
      <c r="Y31" s="891"/>
      <c r="AB31" s="1040" t="str">
        <f t="shared" si="2"/>
        <v>23 (1423)</v>
      </c>
      <c r="AC31" s="1616" t="str">
        <f t="shared" si="3"/>
        <v/>
      </c>
      <c r="AD31" s="1041"/>
      <c r="AE31" s="1041"/>
      <c r="AF31" s="1041"/>
      <c r="AG31" s="1041"/>
      <c r="AH31" s="1042"/>
      <c r="AI31" s="1026"/>
      <c r="AJ31" s="2145"/>
      <c r="AK31" s="2146"/>
      <c r="AL31" s="2145"/>
      <c r="AM31" s="2146"/>
      <c r="AN31" s="1026"/>
      <c r="AO31" s="1040" t="str">
        <f t="shared" si="4"/>
        <v>23 (1423)</v>
      </c>
      <c r="AP31" s="1616" t="str">
        <f t="shared" si="5"/>
        <v/>
      </c>
      <c r="AQ31" s="1041"/>
      <c r="AR31" s="1041"/>
      <c r="AS31" s="1041"/>
      <c r="AT31" s="1023"/>
    </row>
    <row r="32" spans="1:46" s="12" customFormat="1" ht="12.75" hidden="1" customHeight="1" x14ac:dyDescent="0.2">
      <c r="A32" s="31" t="s">
        <v>3084</v>
      </c>
      <c r="B32" s="602"/>
      <c r="C32" s="1612"/>
      <c r="D32" s="992"/>
      <c r="E32" s="31"/>
      <c r="F32" s="992"/>
      <c r="G32" s="1613"/>
      <c r="H32" s="837"/>
      <c r="I32" s="1614"/>
      <c r="J32" s="993"/>
      <c r="K32" s="1614"/>
      <c r="L32" s="838"/>
      <c r="M32" s="839"/>
      <c r="N32" s="31"/>
      <c r="O32" s="2159"/>
      <c r="P32" s="2159"/>
      <c r="Q32" s="2159"/>
      <c r="R32" s="2159"/>
      <c r="S32" s="82"/>
      <c r="T32" s="840" t="str">
        <f t="shared" si="0"/>
        <v>23 (1423)</v>
      </c>
      <c r="U32" s="1615" t="str">
        <f t="shared" si="1"/>
        <v/>
      </c>
      <c r="V32" s="190"/>
      <c r="W32" s="841"/>
      <c r="X32" s="841"/>
      <c r="Y32" s="891"/>
      <c r="AB32" s="1040" t="str">
        <f t="shared" si="2"/>
        <v>24 (1424)</v>
      </c>
      <c r="AC32" s="1616" t="str">
        <f t="shared" si="3"/>
        <v/>
      </c>
      <c r="AD32" s="1041"/>
      <c r="AE32" s="1041"/>
      <c r="AF32" s="1041"/>
      <c r="AG32" s="1041"/>
      <c r="AH32" s="1042"/>
      <c r="AI32" s="1026"/>
      <c r="AJ32" s="2145"/>
      <c r="AK32" s="2146"/>
      <c r="AL32" s="2145"/>
      <c r="AM32" s="2146"/>
      <c r="AN32" s="1026"/>
      <c r="AO32" s="1040" t="str">
        <f t="shared" si="4"/>
        <v>24 (1424)</v>
      </c>
      <c r="AP32" s="1616" t="str">
        <f t="shared" si="5"/>
        <v/>
      </c>
      <c r="AQ32" s="1041"/>
      <c r="AR32" s="1041"/>
      <c r="AS32" s="1041"/>
      <c r="AT32" s="1023"/>
    </row>
    <row r="33" spans="1:46" s="12" customFormat="1" ht="12.75" hidden="1" customHeight="1" x14ac:dyDescent="0.2">
      <c r="A33" s="31" t="s">
        <v>3085</v>
      </c>
      <c r="B33" s="602"/>
      <c r="C33" s="1612"/>
      <c r="D33" s="992"/>
      <c r="E33" s="31"/>
      <c r="F33" s="992"/>
      <c r="G33" s="1613"/>
      <c r="H33" s="837"/>
      <c r="I33" s="1614"/>
      <c r="J33" s="993"/>
      <c r="K33" s="1614"/>
      <c r="L33" s="838"/>
      <c r="M33" s="839"/>
      <c r="N33" s="31"/>
      <c r="O33" s="2159"/>
      <c r="P33" s="2159"/>
      <c r="Q33" s="2159"/>
      <c r="R33" s="2159"/>
      <c r="S33" s="82"/>
      <c r="T33" s="840" t="str">
        <f t="shared" si="0"/>
        <v>24 (1424)</v>
      </c>
      <c r="U33" s="1615" t="str">
        <f t="shared" si="1"/>
        <v/>
      </c>
      <c r="V33" s="190"/>
      <c r="W33" s="841"/>
      <c r="X33" s="841"/>
      <c r="Y33" s="891"/>
      <c r="AB33" s="1040" t="str">
        <f t="shared" si="2"/>
        <v>25 (1425)</v>
      </c>
      <c r="AC33" s="1616" t="str">
        <f t="shared" si="3"/>
        <v/>
      </c>
      <c r="AD33" s="1041"/>
      <c r="AE33" s="1041"/>
      <c r="AF33" s="1041"/>
      <c r="AG33" s="1041"/>
      <c r="AH33" s="1042"/>
      <c r="AI33" s="1026"/>
      <c r="AJ33" s="2145"/>
      <c r="AK33" s="2146"/>
      <c r="AL33" s="2145"/>
      <c r="AM33" s="2146"/>
      <c r="AN33" s="1026"/>
      <c r="AO33" s="1040" t="str">
        <f t="shared" si="4"/>
        <v>25 (1425)</v>
      </c>
      <c r="AP33" s="1616">
        <f t="shared" si="5"/>
        <v>100</v>
      </c>
      <c r="AQ33" s="1041"/>
      <c r="AR33" s="1041"/>
      <c r="AS33" s="1041"/>
      <c r="AT33" s="1023"/>
    </row>
    <row r="34" spans="1:46" s="12" customFormat="1" x14ac:dyDescent="0.2">
      <c r="A34" s="31" t="s">
        <v>3086</v>
      </c>
      <c r="B34" s="602"/>
      <c r="C34" s="1612"/>
      <c r="D34" s="992"/>
      <c r="E34" s="31"/>
      <c r="F34" s="992"/>
      <c r="G34" s="1613"/>
      <c r="H34" s="837"/>
      <c r="I34" s="1614"/>
      <c r="J34" s="993"/>
      <c r="K34" s="1614"/>
      <c r="L34" s="838"/>
      <c r="M34" s="839"/>
      <c r="N34" s="31"/>
      <c r="O34" s="2159"/>
      <c r="P34" s="2159"/>
      <c r="Q34" s="2159"/>
      <c r="R34" s="2159"/>
      <c r="S34" s="82"/>
      <c r="T34" s="840" t="str">
        <f t="shared" si="0"/>
        <v>25 (1425)</v>
      </c>
      <c r="U34" s="1615" t="str">
        <f t="shared" si="1"/>
        <v/>
      </c>
      <c r="V34" s="190"/>
      <c r="W34" s="841"/>
      <c r="X34" s="841"/>
      <c r="Y34" s="891"/>
      <c r="AB34" s="1040" t="str">
        <f t="shared" si="2"/>
        <v>(1426)</v>
      </c>
      <c r="AC34" s="1616">
        <f t="shared" si="3"/>
        <v>100</v>
      </c>
      <c r="AD34" s="1041"/>
      <c r="AE34" s="1041"/>
      <c r="AF34" s="1041"/>
      <c r="AG34" s="1041"/>
      <c r="AH34" s="1042"/>
      <c r="AI34" s="1026"/>
      <c r="AJ34" s="2145"/>
      <c r="AK34" s="2146"/>
      <c r="AL34" s="2145"/>
      <c r="AM34" s="2146"/>
      <c r="AN34" s="1026"/>
      <c r="AO34" s="1040" t="str">
        <f t="shared" si="4"/>
        <v>(1426)</v>
      </c>
      <c r="AP34" s="1616"/>
      <c r="AQ34" s="1041"/>
      <c r="AR34" s="1041"/>
      <c r="AS34" s="1041"/>
      <c r="AT34" s="1023"/>
    </row>
    <row r="35" spans="1:46" s="12" customFormat="1" x14ac:dyDescent="0.2">
      <c r="A35" s="239" t="s">
        <v>3087</v>
      </c>
      <c r="B35" s="1598">
        <v>100</v>
      </c>
      <c r="C35" s="1617"/>
      <c r="D35" s="992"/>
      <c r="E35" s="31"/>
      <c r="F35" s="992"/>
      <c r="G35" s="1383"/>
      <c r="H35" s="842"/>
      <c r="I35" s="1614"/>
      <c r="J35" s="993"/>
      <c r="K35" s="1614"/>
      <c r="L35" s="838"/>
      <c r="M35" s="1618"/>
      <c r="N35" s="31"/>
      <c r="O35" s="2162"/>
      <c r="P35" s="2162"/>
      <c r="Q35" s="2162"/>
      <c r="R35" s="2162"/>
      <c r="S35" s="82"/>
      <c r="T35" s="835"/>
      <c r="U35" s="1619">
        <f>$B35</f>
        <v>100</v>
      </c>
      <c r="V35" s="190"/>
      <c r="W35" s="841"/>
      <c r="X35" s="841"/>
      <c r="Y35" s="891"/>
      <c r="AB35" s="1043" t="str">
        <f>$A$36</f>
        <v>(1400)</v>
      </c>
      <c r="AC35" s="1620" t="str">
        <f>$B36</f>
        <v>Global</v>
      </c>
      <c r="AD35" s="1041"/>
      <c r="AE35" s="1041"/>
      <c r="AF35" s="1041"/>
      <c r="AG35" s="1041"/>
      <c r="AH35" s="1621"/>
      <c r="AI35" s="1026"/>
      <c r="AJ35" s="2147"/>
      <c r="AK35" s="2148"/>
      <c r="AL35" s="2147"/>
      <c r="AM35" s="2148"/>
      <c r="AN35" s="1026"/>
      <c r="AO35" s="1043" t="str">
        <f>$A$36</f>
        <v>(1400)</v>
      </c>
      <c r="AP35" s="1620" t="str">
        <f>$B36</f>
        <v>Global</v>
      </c>
      <c r="AQ35" s="1041"/>
      <c r="AR35" s="1041"/>
      <c r="AS35" s="1041"/>
      <c r="AT35" s="1023"/>
    </row>
    <row r="36" spans="1:46" s="12" customFormat="1" x14ac:dyDescent="0.2">
      <c r="A36" s="83" t="s">
        <v>3088</v>
      </c>
      <c r="B36" s="1494" t="s">
        <v>3089</v>
      </c>
      <c r="C36" s="1495"/>
      <c r="D36" s="993"/>
      <c r="E36" s="82"/>
      <c r="F36" s="1496"/>
      <c r="G36" s="1622"/>
      <c r="H36" s="843"/>
      <c r="I36" s="1614"/>
      <c r="J36" s="993"/>
      <c r="K36" s="1614"/>
      <c r="L36" s="844"/>
      <c r="M36" s="845"/>
      <c r="N36" s="82"/>
      <c r="O36" s="2161"/>
      <c r="P36" s="2161"/>
      <c r="Q36" s="2161"/>
      <c r="R36" s="2161"/>
      <c r="S36" s="82"/>
      <c r="T36" s="835"/>
      <c r="U36" s="1495" t="str">
        <f>$B36</f>
        <v>Global</v>
      </c>
      <c r="V36" s="190"/>
      <c r="W36" s="846"/>
      <c r="X36" s="846"/>
      <c r="Y36" s="891"/>
      <c r="AB36" s="1043">
        <f>$A$37</f>
        <v>0</v>
      </c>
      <c r="AC36" s="1623">
        <f>$B37</f>
        <v>0</v>
      </c>
      <c r="AD36" s="1041"/>
      <c r="AE36" s="1583"/>
      <c r="AF36" s="1041"/>
      <c r="AG36" s="1044"/>
      <c r="AH36" s="1045"/>
      <c r="AI36" s="1026"/>
      <c r="AJ36" s="2141"/>
      <c r="AK36" s="2142"/>
      <c r="AL36" s="2141"/>
      <c r="AM36" s="2142"/>
      <c r="AN36" s="1026"/>
      <c r="AO36" s="1043">
        <f>$A$37</f>
        <v>0</v>
      </c>
      <c r="AP36" s="1623">
        <f>$B37</f>
        <v>0</v>
      </c>
      <c r="AQ36" s="1041"/>
      <c r="AR36" s="1041"/>
      <c r="AS36" s="1041"/>
      <c r="AT36" s="1023"/>
    </row>
    <row r="37" spans="1:46" ht="6" customHeight="1" x14ac:dyDescent="0.2">
      <c r="A37" s="82"/>
      <c r="B37" s="82"/>
      <c r="C37" s="82"/>
      <c r="D37" s="82"/>
      <c r="E37" s="82"/>
      <c r="F37" s="82"/>
      <c r="G37" s="82"/>
      <c r="H37" s="82"/>
      <c r="I37" s="82"/>
      <c r="J37" s="82"/>
      <c r="K37" s="82"/>
      <c r="L37" s="82"/>
      <c r="M37" s="82"/>
      <c r="N37" s="82"/>
      <c r="O37" s="82"/>
      <c r="P37" s="82"/>
      <c r="Q37" s="82"/>
      <c r="R37" s="82"/>
      <c r="S37" s="82"/>
      <c r="T37" s="835"/>
      <c r="U37" s="835"/>
      <c r="V37" s="82"/>
      <c r="W37" s="82"/>
      <c r="X37" s="82"/>
      <c r="Y37" s="891"/>
      <c r="AB37" s="1036"/>
      <c r="AC37" s="1036"/>
      <c r="AD37" s="1026"/>
      <c r="AE37" s="1026"/>
      <c r="AF37" s="1026"/>
      <c r="AG37" s="1026"/>
      <c r="AH37" s="1026"/>
      <c r="AI37" s="1026"/>
      <c r="AJ37" s="1026"/>
      <c r="AK37" s="1026"/>
      <c r="AL37" s="1026"/>
      <c r="AM37" s="1026"/>
      <c r="AN37" s="1026"/>
      <c r="AO37" s="1036"/>
      <c r="AP37" s="1036"/>
      <c r="AQ37" s="1026"/>
      <c r="AR37" s="1026"/>
      <c r="AS37" s="1026"/>
      <c r="AT37" s="1023"/>
    </row>
    <row r="38" spans="1:46" x14ac:dyDescent="0.2">
      <c r="A38" s="82"/>
      <c r="B38" s="88" t="s">
        <v>1875</v>
      </c>
      <c r="C38" s="82"/>
      <c r="D38" s="82"/>
      <c r="E38" s="82"/>
      <c r="F38" s="82"/>
      <c r="G38" s="82"/>
      <c r="H38" s="82"/>
      <c r="I38" s="82"/>
      <c r="J38" s="82"/>
      <c r="K38" s="82"/>
      <c r="L38" s="82"/>
      <c r="M38" s="82"/>
      <c r="N38" s="82"/>
      <c r="O38" s="82"/>
      <c r="P38" s="82"/>
      <c r="Q38" s="82"/>
      <c r="R38" s="82"/>
      <c r="S38" s="82"/>
      <c r="T38" s="835"/>
      <c r="U38" s="836" t="str">
        <f>$B38</f>
        <v>Engagements inutilisés (502)</v>
      </c>
      <c r="V38" s="82"/>
      <c r="W38" s="82"/>
      <c r="X38" s="82"/>
      <c r="Y38" s="891"/>
      <c r="AB38" s="1036"/>
      <c r="AC38" s="1037">
        <f>$B39</f>
        <v>0</v>
      </c>
      <c r="AD38" s="1026"/>
      <c r="AE38" s="1026"/>
      <c r="AF38" s="1026"/>
      <c r="AG38" s="1026"/>
      <c r="AH38" s="1026"/>
      <c r="AI38" s="1026"/>
      <c r="AJ38" s="1026"/>
      <c r="AK38" s="1026"/>
      <c r="AL38" s="1026"/>
      <c r="AM38" s="1026"/>
      <c r="AN38" s="1026"/>
      <c r="AO38" s="1036"/>
      <c r="AP38" s="1037">
        <f>$B39</f>
        <v>0</v>
      </c>
      <c r="AQ38" s="1039"/>
      <c r="AR38" s="1039"/>
      <c r="AS38" s="1039"/>
      <c r="AT38" s="1023"/>
    </row>
    <row r="39" spans="1:46" s="12" customFormat="1" x14ac:dyDescent="0.2">
      <c r="A39" s="31" t="s">
        <v>3062</v>
      </c>
      <c r="B39" s="602"/>
      <c r="C39" s="992"/>
      <c r="D39" s="992"/>
      <c r="E39" s="31"/>
      <c r="F39" s="992"/>
      <c r="G39" s="1613"/>
      <c r="H39" s="837"/>
      <c r="I39" s="1614"/>
      <c r="J39" s="993"/>
      <c r="K39" s="1614"/>
      <c r="L39" s="838"/>
      <c r="M39" s="839"/>
      <c r="N39" s="31"/>
      <c r="O39" s="2159"/>
      <c r="P39" s="2159"/>
      <c r="Q39" s="2159"/>
      <c r="R39" s="2159"/>
      <c r="S39" s="82"/>
      <c r="T39" s="840" t="str">
        <f t="shared" ref="T39:T63" si="6">$A39</f>
        <v>1 (1401)</v>
      </c>
      <c r="U39" s="1615" t="str">
        <f t="shared" ref="U39:U63" si="7">IF($B39="","",$B39)</f>
        <v/>
      </c>
      <c r="V39" s="190"/>
      <c r="W39" s="841"/>
      <c r="X39" s="841"/>
      <c r="Y39" s="891"/>
      <c r="AB39" s="1040" t="str">
        <f t="shared" ref="AB39:AB63" si="8">$A40</f>
        <v>2 (1402)</v>
      </c>
      <c r="AC39" s="1616" t="str">
        <f t="shared" ref="AC39:AC63" si="9">IF($B40="","",$B40)</f>
        <v/>
      </c>
      <c r="AD39" s="1041"/>
      <c r="AE39" s="1041"/>
      <c r="AF39" s="1041"/>
      <c r="AG39" s="1041"/>
      <c r="AH39" s="1042"/>
      <c r="AI39" s="1026"/>
      <c r="AJ39" s="2145"/>
      <c r="AK39" s="2146"/>
      <c r="AL39" s="2145"/>
      <c r="AM39" s="2146"/>
      <c r="AN39" s="1026"/>
      <c r="AO39" s="1040" t="str">
        <f t="shared" ref="AO39:AO63" si="10">$A40</f>
        <v>2 (1402)</v>
      </c>
      <c r="AP39" s="1616" t="str">
        <f t="shared" ref="AP39:AP62" si="11">IF($B41="","",$B41)</f>
        <v/>
      </c>
      <c r="AQ39" s="1041"/>
      <c r="AR39" s="1041"/>
      <c r="AS39" s="1041"/>
      <c r="AT39" s="1023"/>
    </row>
    <row r="40" spans="1:46" s="12" customFormat="1" x14ac:dyDescent="0.2">
      <c r="A40" s="31" t="s">
        <v>3063</v>
      </c>
      <c r="B40" s="602"/>
      <c r="C40" s="992"/>
      <c r="D40" s="992"/>
      <c r="E40" s="31"/>
      <c r="F40" s="992"/>
      <c r="G40" s="1613"/>
      <c r="H40" s="837"/>
      <c r="I40" s="1614"/>
      <c r="J40" s="993"/>
      <c r="K40" s="1614"/>
      <c r="L40" s="838"/>
      <c r="M40" s="839"/>
      <c r="N40" s="31"/>
      <c r="O40" s="2159"/>
      <c r="P40" s="2159"/>
      <c r="Q40" s="2159"/>
      <c r="R40" s="2159"/>
      <c r="S40" s="82"/>
      <c r="T40" s="840" t="str">
        <f t="shared" si="6"/>
        <v>2 (1402)</v>
      </c>
      <c r="U40" s="1615" t="str">
        <f t="shared" si="7"/>
        <v/>
      </c>
      <c r="V40" s="190"/>
      <c r="W40" s="841"/>
      <c r="X40" s="841"/>
      <c r="Y40" s="891"/>
      <c r="AB40" s="1040" t="str">
        <f t="shared" si="8"/>
        <v>3 (1403)</v>
      </c>
      <c r="AC40" s="1616" t="str">
        <f t="shared" si="9"/>
        <v/>
      </c>
      <c r="AD40" s="1041"/>
      <c r="AE40" s="1041"/>
      <c r="AF40" s="1041"/>
      <c r="AG40" s="1041"/>
      <c r="AH40" s="1042"/>
      <c r="AI40" s="1026"/>
      <c r="AJ40" s="2145"/>
      <c r="AK40" s="2146"/>
      <c r="AL40" s="2145"/>
      <c r="AM40" s="2146"/>
      <c r="AN40" s="1026"/>
      <c r="AO40" s="1040" t="str">
        <f t="shared" si="10"/>
        <v>3 (1403)</v>
      </c>
      <c r="AP40" s="1616" t="str">
        <f t="shared" si="11"/>
        <v/>
      </c>
      <c r="AQ40" s="1041"/>
      <c r="AR40" s="1041"/>
      <c r="AS40" s="1041"/>
      <c r="AT40" s="1023"/>
    </row>
    <row r="41" spans="1:46" s="12" customFormat="1" ht="12.75" hidden="1" customHeight="1" x14ac:dyDescent="0.2">
      <c r="A41" s="31" t="s">
        <v>3064</v>
      </c>
      <c r="B41" s="602"/>
      <c r="C41" s="992"/>
      <c r="D41" s="992"/>
      <c r="E41" s="31"/>
      <c r="F41" s="992"/>
      <c r="G41" s="1613"/>
      <c r="H41" s="837"/>
      <c r="I41" s="1614"/>
      <c r="J41" s="993"/>
      <c r="K41" s="1614"/>
      <c r="L41" s="838"/>
      <c r="M41" s="839"/>
      <c r="N41" s="31"/>
      <c r="O41" s="2159"/>
      <c r="P41" s="2159"/>
      <c r="Q41" s="2159"/>
      <c r="R41" s="2159"/>
      <c r="S41" s="82"/>
      <c r="T41" s="840" t="str">
        <f t="shared" si="6"/>
        <v>3 (1403)</v>
      </c>
      <c r="U41" s="1615" t="str">
        <f t="shared" si="7"/>
        <v/>
      </c>
      <c r="V41" s="190"/>
      <c r="W41" s="841"/>
      <c r="X41" s="841"/>
      <c r="Y41" s="891"/>
      <c r="AB41" s="1040" t="str">
        <f t="shared" si="8"/>
        <v>4 (1404)</v>
      </c>
      <c r="AC41" s="1616" t="str">
        <f t="shared" si="9"/>
        <v/>
      </c>
      <c r="AD41" s="1041"/>
      <c r="AE41" s="1041"/>
      <c r="AF41" s="1041"/>
      <c r="AG41" s="1041"/>
      <c r="AH41" s="1042"/>
      <c r="AI41" s="1026"/>
      <c r="AJ41" s="2145"/>
      <c r="AK41" s="2146"/>
      <c r="AL41" s="2145"/>
      <c r="AM41" s="2146"/>
      <c r="AN41" s="1026"/>
      <c r="AO41" s="1040" t="str">
        <f t="shared" si="10"/>
        <v>4 (1404)</v>
      </c>
      <c r="AP41" s="1616" t="str">
        <f t="shared" si="11"/>
        <v/>
      </c>
      <c r="AQ41" s="1041"/>
      <c r="AR41" s="1041"/>
      <c r="AS41" s="1041"/>
      <c r="AT41" s="1023"/>
    </row>
    <row r="42" spans="1:46" s="12" customFormat="1" ht="12.75" hidden="1" customHeight="1" x14ac:dyDescent="0.2">
      <c r="A42" s="31" t="s">
        <v>3065</v>
      </c>
      <c r="B42" s="602"/>
      <c r="C42" s="992"/>
      <c r="D42" s="992"/>
      <c r="E42" s="31"/>
      <c r="F42" s="992"/>
      <c r="G42" s="1613"/>
      <c r="H42" s="837"/>
      <c r="I42" s="1614"/>
      <c r="J42" s="993"/>
      <c r="K42" s="1614"/>
      <c r="L42" s="838"/>
      <c r="M42" s="839"/>
      <c r="N42" s="31"/>
      <c r="O42" s="2159"/>
      <c r="P42" s="2159"/>
      <c r="Q42" s="2159"/>
      <c r="R42" s="2159"/>
      <c r="S42" s="82"/>
      <c r="T42" s="840" t="str">
        <f t="shared" si="6"/>
        <v>4 (1404)</v>
      </c>
      <c r="U42" s="1615" t="str">
        <f t="shared" si="7"/>
        <v/>
      </c>
      <c r="V42" s="190"/>
      <c r="W42" s="841"/>
      <c r="X42" s="841"/>
      <c r="Y42" s="891"/>
      <c r="AB42" s="1040" t="str">
        <f t="shared" si="8"/>
        <v>5 (1405)</v>
      </c>
      <c r="AC42" s="1616" t="str">
        <f t="shared" si="9"/>
        <v/>
      </c>
      <c r="AD42" s="1041"/>
      <c r="AE42" s="1041"/>
      <c r="AF42" s="1041"/>
      <c r="AG42" s="1041"/>
      <c r="AH42" s="1042"/>
      <c r="AI42" s="1026"/>
      <c r="AJ42" s="2145"/>
      <c r="AK42" s="2146"/>
      <c r="AL42" s="2145"/>
      <c r="AM42" s="2146"/>
      <c r="AN42" s="1026"/>
      <c r="AO42" s="1040" t="str">
        <f t="shared" si="10"/>
        <v>5 (1405)</v>
      </c>
      <c r="AP42" s="1616" t="str">
        <f t="shared" si="11"/>
        <v/>
      </c>
      <c r="AQ42" s="1041"/>
      <c r="AR42" s="1041"/>
      <c r="AS42" s="1041"/>
      <c r="AT42" s="1023"/>
    </row>
    <row r="43" spans="1:46" s="12" customFormat="1" ht="12.75" hidden="1" customHeight="1" x14ac:dyDescent="0.2">
      <c r="A43" s="31" t="s">
        <v>3066</v>
      </c>
      <c r="B43" s="602"/>
      <c r="C43" s="992"/>
      <c r="D43" s="992"/>
      <c r="E43" s="31"/>
      <c r="F43" s="992"/>
      <c r="G43" s="1613"/>
      <c r="H43" s="837"/>
      <c r="I43" s="1614"/>
      <c r="J43" s="993"/>
      <c r="K43" s="1614"/>
      <c r="L43" s="838"/>
      <c r="M43" s="839"/>
      <c r="N43" s="31"/>
      <c r="O43" s="2159"/>
      <c r="P43" s="2159"/>
      <c r="Q43" s="2159"/>
      <c r="R43" s="2159"/>
      <c r="S43" s="82"/>
      <c r="T43" s="840" t="str">
        <f t="shared" si="6"/>
        <v>5 (1405)</v>
      </c>
      <c r="U43" s="1615" t="str">
        <f t="shared" si="7"/>
        <v/>
      </c>
      <c r="V43" s="190"/>
      <c r="W43" s="841"/>
      <c r="X43" s="841"/>
      <c r="Y43" s="891"/>
      <c r="AB43" s="1040" t="str">
        <f t="shared" si="8"/>
        <v>6 (1406)</v>
      </c>
      <c r="AC43" s="1616" t="str">
        <f t="shared" si="9"/>
        <v/>
      </c>
      <c r="AD43" s="1041"/>
      <c r="AE43" s="1041"/>
      <c r="AF43" s="1041"/>
      <c r="AG43" s="1041"/>
      <c r="AH43" s="1042"/>
      <c r="AI43" s="1026"/>
      <c r="AJ43" s="2145"/>
      <c r="AK43" s="2146"/>
      <c r="AL43" s="2145"/>
      <c r="AM43" s="2146"/>
      <c r="AN43" s="1026"/>
      <c r="AO43" s="1040" t="str">
        <f t="shared" si="10"/>
        <v>6 (1406)</v>
      </c>
      <c r="AP43" s="1616" t="str">
        <f t="shared" si="11"/>
        <v/>
      </c>
      <c r="AQ43" s="1041"/>
      <c r="AR43" s="1041"/>
      <c r="AS43" s="1041"/>
      <c r="AT43" s="1023"/>
    </row>
    <row r="44" spans="1:46" s="12" customFormat="1" ht="12.75" hidden="1" customHeight="1" x14ac:dyDescent="0.2">
      <c r="A44" s="31" t="s">
        <v>3067</v>
      </c>
      <c r="B44" s="602"/>
      <c r="C44" s="992"/>
      <c r="D44" s="992"/>
      <c r="E44" s="31"/>
      <c r="F44" s="992"/>
      <c r="G44" s="1613"/>
      <c r="H44" s="837"/>
      <c r="I44" s="1614"/>
      <c r="J44" s="993"/>
      <c r="K44" s="1614"/>
      <c r="L44" s="838"/>
      <c r="M44" s="839"/>
      <c r="N44" s="31"/>
      <c r="O44" s="2159"/>
      <c r="P44" s="2159"/>
      <c r="Q44" s="2159"/>
      <c r="R44" s="2159"/>
      <c r="S44" s="82"/>
      <c r="T44" s="840" t="str">
        <f t="shared" si="6"/>
        <v>6 (1406)</v>
      </c>
      <c r="U44" s="1615" t="str">
        <f t="shared" si="7"/>
        <v/>
      </c>
      <c r="V44" s="190"/>
      <c r="W44" s="841"/>
      <c r="X44" s="841"/>
      <c r="Y44" s="891"/>
      <c r="AB44" s="1040" t="str">
        <f t="shared" si="8"/>
        <v>7 (1407)</v>
      </c>
      <c r="AC44" s="1616" t="str">
        <f t="shared" si="9"/>
        <v/>
      </c>
      <c r="AD44" s="1041"/>
      <c r="AE44" s="1041"/>
      <c r="AF44" s="1041"/>
      <c r="AG44" s="1041"/>
      <c r="AH44" s="1042"/>
      <c r="AI44" s="1026"/>
      <c r="AJ44" s="2145"/>
      <c r="AK44" s="2146"/>
      <c r="AL44" s="2145"/>
      <c r="AM44" s="2146"/>
      <c r="AN44" s="1026"/>
      <c r="AO44" s="1040" t="str">
        <f t="shared" si="10"/>
        <v>7 (1407)</v>
      </c>
      <c r="AP44" s="1616" t="str">
        <f t="shared" si="11"/>
        <v/>
      </c>
      <c r="AQ44" s="1041"/>
      <c r="AR44" s="1041"/>
      <c r="AS44" s="1041"/>
      <c r="AT44" s="1023"/>
    </row>
    <row r="45" spans="1:46" s="12" customFormat="1" ht="12.75" hidden="1" customHeight="1" x14ac:dyDescent="0.2">
      <c r="A45" s="31" t="s">
        <v>3068</v>
      </c>
      <c r="B45" s="602"/>
      <c r="C45" s="992"/>
      <c r="D45" s="992"/>
      <c r="E45" s="31"/>
      <c r="F45" s="992"/>
      <c r="G45" s="1613"/>
      <c r="H45" s="837"/>
      <c r="I45" s="1614"/>
      <c r="J45" s="993"/>
      <c r="K45" s="1614"/>
      <c r="L45" s="838"/>
      <c r="M45" s="839"/>
      <c r="N45" s="31"/>
      <c r="O45" s="2159"/>
      <c r="P45" s="2159"/>
      <c r="Q45" s="2159"/>
      <c r="R45" s="2159"/>
      <c r="S45" s="82"/>
      <c r="T45" s="840" t="str">
        <f t="shared" si="6"/>
        <v>7 (1407)</v>
      </c>
      <c r="U45" s="1615" t="str">
        <f t="shared" si="7"/>
        <v/>
      </c>
      <c r="V45" s="190"/>
      <c r="W45" s="841"/>
      <c r="X45" s="841"/>
      <c r="Y45" s="891"/>
      <c r="AB45" s="1040" t="str">
        <f t="shared" si="8"/>
        <v>8 (1408)</v>
      </c>
      <c r="AC45" s="1616" t="str">
        <f t="shared" si="9"/>
        <v/>
      </c>
      <c r="AD45" s="1041"/>
      <c r="AE45" s="1041"/>
      <c r="AF45" s="1041"/>
      <c r="AG45" s="1041"/>
      <c r="AH45" s="1042"/>
      <c r="AI45" s="1026"/>
      <c r="AJ45" s="2145"/>
      <c r="AK45" s="2146"/>
      <c r="AL45" s="2145"/>
      <c r="AM45" s="2146"/>
      <c r="AN45" s="1026"/>
      <c r="AO45" s="1040" t="str">
        <f t="shared" si="10"/>
        <v>8 (1408)</v>
      </c>
      <c r="AP45" s="1616" t="str">
        <f t="shared" si="11"/>
        <v/>
      </c>
      <c r="AQ45" s="1041"/>
      <c r="AR45" s="1041"/>
      <c r="AS45" s="1041"/>
      <c r="AT45" s="1023"/>
    </row>
    <row r="46" spans="1:46" s="12" customFormat="1" ht="12.75" hidden="1" customHeight="1" x14ac:dyDescent="0.2">
      <c r="A46" s="31" t="s">
        <v>3069</v>
      </c>
      <c r="B46" s="602"/>
      <c r="C46" s="992"/>
      <c r="D46" s="992"/>
      <c r="E46" s="31"/>
      <c r="F46" s="992"/>
      <c r="G46" s="1613"/>
      <c r="H46" s="837"/>
      <c r="I46" s="1614"/>
      <c r="J46" s="993"/>
      <c r="K46" s="1614"/>
      <c r="L46" s="838"/>
      <c r="M46" s="839"/>
      <c r="N46" s="31"/>
      <c r="O46" s="2159"/>
      <c r="P46" s="2159"/>
      <c r="Q46" s="2159"/>
      <c r="R46" s="2159"/>
      <c r="S46" s="82"/>
      <c r="T46" s="840" t="str">
        <f t="shared" si="6"/>
        <v>8 (1408)</v>
      </c>
      <c r="U46" s="1615" t="str">
        <f t="shared" si="7"/>
        <v/>
      </c>
      <c r="V46" s="190"/>
      <c r="W46" s="841"/>
      <c r="X46" s="841"/>
      <c r="Y46" s="891"/>
      <c r="AB46" s="1040" t="str">
        <f t="shared" si="8"/>
        <v>9 (1409)</v>
      </c>
      <c r="AC46" s="1616" t="str">
        <f t="shared" si="9"/>
        <v/>
      </c>
      <c r="AD46" s="1041"/>
      <c r="AE46" s="1041"/>
      <c r="AF46" s="1041"/>
      <c r="AG46" s="1041"/>
      <c r="AH46" s="1042"/>
      <c r="AI46" s="1026"/>
      <c r="AJ46" s="2145"/>
      <c r="AK46" s="2146"/>
      <c r="AL46" s="2145"/>
      <c r="AM46" s="2146"/>
      <c r="AN46" s="1026"/>
      <c r="AO46" s="1040" t="str">
        <f t="shared" si="10"/>
        <v>9 (1409)</v>
      </c>
      <c r="AP46" s="1616" t="str">
        <f t="shared" si="11"/>
        <v/>
      </c>
      <c r="AQ46" s="1041"/>
      <c r="AR46" s="1041"/>
      <c r="AS46" s="1041"/>
      <c r="AT46" s="1023"/>
    </row>
    <row r="47" spans="1:46" s="12" customFormat="1" ht="12.75" hidden="1" customHeight="1" x14ac:dyDescent="0.2">
      <c r="A47" s="31" t="s">
        <v>3070</v>
      </c>
      <c r="B47" s="602"/>
      <c r="C47" s="992"/>
      <c r="D47" s="992"/>
      <c r="E47" s="31"/>
      <c r="F47" s="992"/>
      <c r="G47" s="1613"/>
      <c r="H47" s="837"/>
      <c r="I47" s="1614"/>
      <c r="J47" s="993"/>
      <c r="K47" s="1614"/>
      <c r="L47" s="838"/>
      <c r="M47" s="839"/>
      <c r="N47" s="31"/>
      <c r="O47" s="2159"/>
      <c r="P47" s="2159"/>
      <c r="Q47" s="2159"/>
      <c r="R47" s="2159"/>
      <c r="S47" s="82"/>
      <c r="T47" s="840" t="str">
        <f t="shared" si="6"/>
        <v>9 (1409)</v>
      </c>
      <c r="U47" s="1615" t="str">
        <f t="shared" si="7"/>
        <v/>
      </c>
      <c r="V47" s="190"/>
      <c r="W47" s="841"/>
      <c r="X47" s="841"/>
      <c r="Y47" s="891"/>
      <c r="AB47" s="1040" t="str">
        <f t="shared" si="8"/>
        <v>10 (1410)</v>
      </c>
      <c r="AC47" s="1616" t="str">
        <f t="shared" si="9"/>
        <v/>
      </c>
      <c r="AD47" s="1041"/>
      <c r="AE47" s="1041"/>
      <c r="AF47" s="1041"/>
      <c r="AG47" s="1041"/>
      <c r="AH47" s="1042"/>
      <c r="AI47" s="1026"/>
      <c r="AJ47" s="2145"/>
      <c r="AK47" s="2146"/>
      <c r="AL47" s="2145"/>
      <c r="AM47" s="2146"/>
      <c r="AN47" s="1026"/>
      <c r="AO47" s="1040" t="str">
        <f t="shared" si="10"/>
        <v>10 (1410)</v>
      </c>
      <c r="AP47" s="1616" t="str">
        <f t="shared" si="11"/>
        <v/>
      </c>
      <c r="AQ47" s="1041"/>
      <c r="AR47" s="1041"/>
      <c r="AS47" s="1041"/>
      <c r="AT47" s="1023"/>
    </row>
    <row r="48" spans="1:46" s="12" customFormat="1" ht="12.75" hidden="1" customHeight="1" x14ac:dyDescent="0.2">
      <c r="A48" s="31" t="s">
        <v>3071</v>
      </c>
      <c r="B48" s="602"/>
      <c r="C48" s="992"/>
      <c r="D48" s="992"/>
      <c r="E48" s="31"/>
      <c r="F48" s="992"/>
      <c r="G48" s="1613"/>
      <c r="H48" s="837"/>
      <c r="I48" s="1614"/>
      <c r="J48" s="993"/>
      <c r="K48" s="1614"/>
      <c r="L48" s="838"/>
      <c r="M48" s="839"/>
      <c r="N48" s="31"/>
      <c r="O48" s="2159"/>
      <c r="P48" s="2159"/>
      <c r="Q48" s="2159"/>
      <c r="R48" s="2159"/>
      <c r="S48" s="82"/>
      <c r="T48" s="840" t="str">
        <f t="shared" si="6"/>
        <v>10 (1410)</v>
      </c>
      <c r="U48" s="1615" t="str">
        <f t="shared" si="7"/>
        <v/>
      </c>
      <c r="V48" s="190"/>
      <c r="W48" s="841"/>
      <c r="X48" s="841"/>
      <c r="Y48" s="891"/>
      <c r="AB48" s="1040" t="str">
        <f t="shared" si="8"/>
        <v>11 (1411)</v>
      </c>
      <c r="AC48" s="1616" t="str">
        <f t="shared" si="9"/>
        <v/>
      </c>
      <c r="AD48" s="1041"/>
      <c r="AE48" s="1041"/>
      <c r="AF48" s="1041"/>
      <c r="AG48" s="1041"/>
      <c r="AH48" s="1042"/>
      <c r="AI48" s="1026"/>
      <c r="AJ48" s="2145"/>
      <c r="AK48" s="2146"/>
      <c r="AL48" s="2145"/>
      <c r="AM48" s="2146"/>
      <c r="AN48" s="1026"/>
      <c r="AO48" s="1040" t="str">
        <f t="shared" si="10"/>
        <v>11 (1411)</v>
      </c>
      <c r="AP48" s="1616" t="str">
        <f t="shared" si="11"/>
        <v/>
      </c>
      <c r="AQ48" s="1041"/>
      <c r="AR48" s="1041"/>
      <c r="AS48" s="1041"/>
      <c r="AT48" s="1023"/>
    </row>
    <row r="49" spans="1:46" s="12" customFormat="1" ht="12.75" hidden="1" customHeight="1" x14ac:dyDescent="0.2">
      <c r="A49" s="31" t="s">
        <v>3072</v>
      </c>
      <c r="B49" s="602"/>
      <c r="C49" s="992"/>
      <c r="D49" s="992"/>
      <c r="E49" s="31"/>
      <c r="F49" s="992"/>
      <c r="G49" s="1613"/>
      <c r="H49" s="837"/>
      <c r="I49" s="1614"/>
      <c r="J49" s="993"/>
      <c r="K49" s="1614"/>
      <c r="L49" s="838"/>
      <c r="M49" s="839"/>
      <c r="N49" s="31"/>
      <c r="O49" s="2159"/>
      <c r="P49" s="2159"/>
      <c r="Q49" s="2159"/>
      <c r="R49" s="2159"/>
      <c r="S49" s="82"/>
      <c r="T49" s="840" t="str">
        <f t="shared" si="6"/>
        <v>11 (1411)</v>
      </c>
      <c r="U49" s="1615" t="str">
        <f t="shared" si="7"/>
        <v/>
      </c>
      <c r="V49" s="190"/>
      <c r="W49" s="841"/>
      <c r="X49" s="841"/>
      <c r="Y49" s="891"/>
      <c r="AB49" s="1040" t="str">
        <f t="shared" si="8"/>
        <v>12 (1412)</v>
      </c>
      <c r="AC49" s="1616" t="str">
        <f t="shared" si="9"/>
        <v/>
      </c>
      <c r="AD49" s="1041"/>
      <c r="AE49" s="1041"/>
      <c r="AF49" s="1041"/>
      <c r="AG49" s="1041"/>
      <c r="AH49" s="1042"/>
      <c r="AI49" s="1026"/>
      <c r="AJ49" s="2145"/>
      <c r="AK49" s="2146"/>
      <c r="AL49" s="2145"/>
      <c r="AM49" s="2146"/>
      <c r="AN49" s="1026"/>
      <c r="AO49" s="1040" t="str">
        <f t="shared" si="10"/>
        <v>12 (1412)</v>
      </c>
      <c r="AP49" s="1616" t="str">
        <f t="shared" si="11"/>
        <v/>
      </c>
      <c r="AQ49" s="1041"/>
      <c r="AR49" s="1041"/>
      <c r="AS49" s="1041"/>
      <c r="AT49" s="1023"/>
    </row>
    <row r="50" spans="1:46" s="12" customFormat="1" ht="12.75" hidden="1" customHeight="1" x14ac:dyDescent="0.2">
      <c r="A50" s="31" t="s">
        <v>3073</v>
      </c>
      <c r="B50" s="602"/>
      <c r="C50" s="992"/>
      <c r="D50" s="992"/>
      <c r="E50" s="31"/>
      <c r="F50" s="992"/>
      <c r="G50" s="1613"/>
      <c r="H50" s="837"/>
      <c r="I50" s="1614"/>
      <c r="J50" s="993"/>
      <c r="K50" s="1614"/>
      <c r="L50" s="838"/>
      <c r="M50" s="839"/>
      <c r="N50" s="31"/>
      <c r="O50" s="2159"/>
      <c r="P50" s="2159"/>
      <c r="Q50" s="2159"/>
      <c r="R50" s="2159"/>
      <c r="S50" s="82"/>
      <c r="T50" s="840" t="str">
        <f t="shared" si="6"/>
        <v>12 (1412)</v>
      </c>
      <c r="U50" s="1615" t="str">
        <f t="shared" si="7"/>
        <v/>
      </c>
      <c r="V50" s="190"/>
      <c r="W50" s="841"/>
      <c r="X50" s="841"/>
      <c r="Y50" s="891"/>
      <c r="AB50" s="1040" t="str">
        <f t="shared" si="8"/>
        <v>13 (1413)</v>
      </c>
      <c r="AC50" s="1616" t="str">
        <f t="shared" si="9"/>
        <v/>
      </c>
      <c r="AD50" s="1041"/>
      <c r="AE50" s="1041"/>
      <c r="AF50" s="1041"/>
      <c r="AG50" s="1041"/>
      <c r="AH50" s="1042"/>
      <c r="AI50" s="1026"/>
      <c r="AJ50" s="2145"/>
      <c r="AK50" s="2146"/>
      <c r="AL50" s="2145"/>
      <c r="AM50" s="2146"/>
      <c r="AN50" s="1026"/>
      <c r="AO50" s="1040" t="str">
        <f t="shared" si="10"/>
        <v>13 (1413)</v>
      </c>
      <c r="AP50" s="1616" t="str">
        <f t="shared" si="11"/>
        <v/>
      </c>
      <c r="AQ50" s="1041"/>
      <c r="AR50" s="1041"/>
      <c r="AS50" s="1041"/>
      <c r="AT50" s="1023"/>
    </row>
    <row r="51" spans="1:46" s="12" customFormat="1" ht="12.75" hidden="1" customHeight="1" x14ac:dyDescent="0.2">
      <c r="A51" s="31" t="s">
        <v>3074</v>
      </c>
      <c r="B51" s="602"/>
      <c r="C51" s="992"/>
      <c r="D51" s="992"/>
      <c r="E51" s="31"/>
      <c r="F51" s="992"/>
      <c r="G51" s="1613"/>
      <c r="H51" s="837"/>
      <c r="I51" s="1614"/>
      <c r="J51" s="993"/>
      <c r="K51" s="1614"/>
      <c r="L51" s="838"/>
      <c r="M51" s="839"/>
      <c r="N51" s="31"/>
      <c r="O51" s="2159"/>
      <c r="P51" s="2159"/>
      <c r="Q51" s="2159"/>
      <c r="R51" s="2159"/>
      <c r="S51" s="82"/>
      <c r="T51" s="840" t="str">
        <f t="shared" si="6"/>
        <v>13 (1413)</v>
      </c>
      <c r="U51" s="1615" t="str">
        <f t="shared" si="7"/>
        <v/>
      </c>
      <c r="V51" s="190"/>
      <c r="W51" s="841"/>
      <c r="X51" s="841"/>
      <c r="Y51" s="891"/>
      <c r="AB51" s="1040" t="str">
        <f t="shared" si="8"/>
        <v>14 (1414)</v>
      </c>
      <c r="AC51" s="1616" t="str">
        <f t="shared" si="9"/>
        <v/>
      </c>
      <c r="AD51" s="1041"/>
      <c r="AE51" s="1041"/>
      <c r="AF51" s="1041"/>
      <c r="AG51" s="1041"/>
      <c r="AH51" s="1042"/>
      <c r="AI51" s="1026"/>
      <c r="AJ51" s="2145"/>
      <c r="AK51" s="2146"/>
      <c r="AL51" s="2145"/>
      <c r="AM51" s="2146"/>
      <c r="AN51" s="1026"/>
      <c r="AO51" s="1040" t="str">
        <f t="shared" si="10"/>
        <v>14 (1414)</v>
      </c>
      <c r="AP51" s="1616" t="str">
        <f t="shared" si="11"/>
        <v/>
      </c>
      <c r="AQ51" s="1041"/>
      <c r="AR51" s="1041"/>
      <c r="AS51" s="1041"/>
      <c r="AT51" s="1023"/>
    </row>
    <row r="52" spans="1:46" s="12" customFormat="1" ht="12.75" hidden="1" customHeight="1" x14ac:dyDescent="0.2">
      <c r="A52" s="31" t="s">
        <v>3075</v>
      </c>
      <c r="B52" s="602"/>
      <c r="C52" s="992"/>
      <c r="D52" s="992"/>
      <c r="E52" s="31"/>
      <c r="F52" s="992"/>
      <c r="G52" s="1613"/>
      <c r="H52" s="837"/>
      <c r="I52" s="1614"/>
      <c r="J52" s="993"/>
      <c r="K52" s="1614"/>
      <c r="L52" s="838"/>
      <c r="M52" s="839"/>
      <c r="N52" s="31"/>
      <c r="O52" s="2159"/>
      <c r="P52" s="2159"/>
      <c r="Q52" s="2159"/>
      <c r="R52" s="2159"/>
      <c r="S52" s="82"/>
      <c r="T52" s="840" t="str">
        <f t="shared" si="6"/>
        <v>14 (1414)</v>
      </c>
      <c r="U52" s="1615" t="str">
        <f t="shared" si="7"/>
        <v/>
      </c>
      <c r="V52" s="190"/>
      <c r="W52" s="841"/>
      <c r="X52" s="841"/>
      <c r="Y52" s="891"/>
      <c r="AB52" s="1040" t="str">
        <f t="shared" si="8"/>
        <v>15 (1415)</v>
      </c>
      <c r="AC52" s="1616" t="str">
        <f t="shared" si="9"/>
        <v/>
      </c>
      <c r="AD52" s="1041"/>
      <c r="AE52" s="1041"/>
      <c r="AF52" s="1041"/>
      <c r="AG52" s="1041"/>
      <c r="AH52" s="1042"/>
      <c r="AI52" s="1026"/>
      <c r="AJ52" s="2145"/>
      <c r="AK52" s="2146"/>
      <c r="AL52" s="2145"/>
      <c r="AM52" s="2146"/>
      <c r="AN52" s="1026"/>
      <c r="AO52" s="1040" t="str">
        <f t="shared" si="10"/>
        <v>15 (1415)</v>
      </c>
      <c r="AP52" s="1616" t="str">
        <f t="shared" si="11"/>
        <v/>
      </c>
      <c r="AQ52" s="1041"/>
      <c r="AR52" s="1041"/>
      <c r="AS52" s="1041"/>
      <c r="AT52" s="1023"/>
    </row>
    <row r="53" spans="1:46" s="12" customFormat="1" ht="12.75" hidden="1" customHeight="1" x14ac:dyDescent="0.2">
      <c r="A53" s="31" t="s">
        <v>3076</v>
      </c>
      <c r="B53" s="602"/>
      <c r="C53" s="992"/>
      <c r="D53" s="992"/>
      <c r="E53" s="31"/>
      <c r="F53" s="992"/>
      <c r="G53" s="1613"/>
      <c r="H53" s="837"/>
      <c r="I53" s="1614"/>
      <c r="J53" s="993"/>
      <c r="K53" s="1614"/>
      <c r="L53" s="838"/>
      <c r="M53" s="839"/>
      <c r="N53" s="31"/>
      <c r="O53" s="2159"/>
      <c r="P53" s="2159"/>
      <c r="Q53" s="2159"/>
      <c r="R53" s="2159"/>
      <c r="S53" s="82"/>
      <c r="T53" s="840" t="str">
        <f t="shared" si="6"/>
        <v>15 (1415)</v>
      </c>
      <c r="U53" s="1615" t="str">
        <f t="shared" si="7"/>
        <v/>
      </c>
      <c r="V53" s="190"/>
      <c r="W53" s="841"/>
      <c r="X53" s="841"/>
      <c r="Y53" s="891"/>
      <c r="AB53" s="1040" t="str">
        <f t="shared" si="8"/>
        <v>16 (1416)</v>
      </c>
      <c r="AC53" s="1616" t="str">
        <f t="shared" si="9"/>
        <v/>
      </c>
      <c r="AD53" s="1041"/>
      <c r="AE53" s="1041"/>
      <c r="AF53" s="1041"/>
      <c r="AG53" s="1041"/>
      <c r="AH53" s="1042"/>
      <c r="AI53" s="1026"/>
      <c r="AJ53" s="2145"/>
      <c r="AK53" s="2146"/>
      <c r="AL53" s="2145"/>
      <c r="AM53" s="2146"/>
      <c r="AN53" s="1026"/>
      <c r="AO53" s="1040" t="str">
        <f t="shared" si="10"/>
        <v>16 (1416)</v>
      </c>
      <c r="AP53" s="1616" t="str">
        <f t="shared" si="11"/>
        <v/>
      </c>
      <c r="AQ53" s="1041"/>
      <c r="AR53" s="1041"/>
      <c r="AS53" s="1041"/>
      <c r="AT53" s="1023"/>
    </row>
    <row r="54" spans="1:46" s="12" customFormat="1" ht="12.75" hidden="1" customHeight="1" x14ac:dyDescent="0.2">
      <c r="A54" s="31" t="s">
        <v>3077</v>
      </c>
      <c r="B54" s="602"/>
      <c r="C54" s="992"/>
      <c r="D54" s="992"/>
      <c r="E54" s="31"/>
      <c r="F54" s="992"/>
      <c r="G54" s="1613"/>
      <c r="H54" s="837"/>
      <c r="I54" s="1614"/>
      <c r="J54" s="993"/>
      <c r="K54" s="1614"/>
      <c r="L54" s="838"/>
      <c r="M54" s="839"/>
      <c r="N54" s="31"/>
      <c r="O54" s="2159"/>
      <c r="P54" s="2159"/>
      <c r="Q54" s="2159"/>
      <c r="R54" s="2159"/>
      <c r="S54" s="82"/>
      <c r="T54" s="840" t="str">
        <f t="shared" si="6"/>
        <v>16 (1416)</v>
      </c>
      <c r="U54" s="1615" t="str">
        <f t="shared" si="7"/>
        <v/>
      </c>
      <c r="V54" s="190"/>
      <c r="W54" s="841"/>
      <c r="X54" s="841"/>
      <c r="Y54" s="891"/>
      <c r="AB54" s="1040" t="str">
        <f t="shared" si="8"/>
        <v>17 (1417)</v>
      </c>
      <c r="AC54" s="1616" t="str">
        <f t="shared" si="9"/>
        <v/>
      </c>
      <c r="AD54" s="1041"/>
      <c r="AE54" s="1041"/>
      <c r="AF54" s="1041"/>
      <c r="AG54" s="1041"/>
      <c r="AH54" s="1042"/>
      <c r="AI54" s="1026"/>
      <c r="AJ54" s="2145"/>
      <c r="AK54" s="2146"/>
      <c r="AL54" s="2145"/>
      <c r="AM54" s="2146"/>
      <c r="AN54" s="1026"/>
      <c r="AO54" s="1040" t="str">
        <f t="shared" si="10"/>
        <v>17 (1417)</v>
      </c>
      <c r="AP54" s="1616" t="str">
        <f t="shared" si="11"/>
        <v/>
      </c>
      <c r="AQ54" s="1041"/>
      <c r="AR54" s="1041"/>
      <c r="AS54" s="1041"/>
      <c r="AT54" s="1023"/>
    </row>
    <row r="55" spans="1:46" s="12" customFormat="1" ht="12.75" hidden="1" customHeight="1" x14ac:dyDescent="0.2">
      <c r="A55" s="31" t="s">
        <v>3078</v>
      </c>
      <c r="B55" s="602"/>
      <c r="C55" s="992"/>
      <c r="D55" s="992"/>
      <c r="E55" s="31"/>
      <c r="F55" s="992"/>
      <c r="G55" s="1613"/>
      <c r="H55" s="837"/>
      <c r="I55" s="1614"/>
      <c r="J55" s="993"/>
      <c r="K55" s="1614"/>
      <c r="L55" s="838"/>
      <c r="M55" s="839"/>
      <c r="N55" s="31"/>
      <c r="O55" s="2159"/>
      <c r="P55" s="2159"/>
      <c r="Q55" s="2159"/>
      <c r="R55" s="2159"/>
      <c r="S55" s="82"/>
      <c r="T55" s="840" t="str">
        <f t="shared" si="6"/>
        <v>17 (1417)</v>
      </c>
      <c r="U55" s="1615" t="str">
        <f t="shared" si="7"/>
        <v/>
      </c>
      <c r="V55" s="190"/>
      <c r="W55" s="841"/>
      <c r="X55" s="841"/>
      <c r="Y55" s="891"/>
      <c r="AB55" s="1040" t="str">
        <f t="shared" si="8"/>
        <v>18 (1418)</v>
      </c>
      <c r="AC55" s="1616" t="str">
        <f t="shared" si="9"/>
        <v/>
      </c>
      <c r="AD55" s="1041"/>
      <c r="AE55" s="1041"/>
      <c r="AF55" s="1041"/>
      <c r="AG55" s="1041"/>
      <c r="AH55" s="1042"/>
      <c r="AI55" s="1026"/>
      <c r="AJ55" s="2145"/>
      <c r="AK55" s="2146"/>
      <c r="AL55" s="2145"/>
      <c r="AM55" s="2146"/>
      <c r="AN55" s="1026"/>
      <c r="AO55" s="1040" t="str">
        <f t="shared" si="10"/>
        <v>18 (1418)</v>
      </c>
      <c r="AP55" s="1616" t="str">
        <f t="shared" si="11"/>
        <v/>
      </c>
      <c r="AQ55" s="1041"/>
      <c r="AR55" s="1041"/>
      <c r="AS55" s="1041"/>
      <c r="AT55" s="1023"/>
    </row>
    <row r="56" spans="1:46" s="12" customFormat="1" ht="12.75" hidden="1" customHeight="1" x14ac:dyDescent="0.2">
      <c r="A56" s="31" t="s">
        <v>3079</v>
      </c>
      <c r="B56" s="602"/>
      <c r="C56" s="992"/>
      <c r="D56" s="992"/>
      <c r="E56" s="31"/>
      <c r="F56" s="992"/>
      <c r="G56" s="1613"/>
      <c r="H56" s="837"/>
      <c r="I56" s="1614"/>
      <c r="J56" s="993"/>
      <c r="K56" s="1614"/>
      <c r="L56" s="838"/>
      <c r="M56" s="839"/>
      <c r="N56" s="31"/>
      <c r="O56" s="2159"/>
      <c r="P56" s="2159"/>
      <c r="Q56" s="2159"/>
      <c r="R56" s="2159"/>
      <c r="S56" s="82"/>
      <c r="T56" s="840" t="str">
        <f t="shared" si="6"/>
        <v>18 (1418)</v>
      </c>
      <c r="U56" s="1615" t="str">
        <f t="shared" si="7"/>
        <v/>
      </c>
      <c r="V56" s="190"/>
      <c r="W56" s="841"/>
      <c r="X56" s="841"/>
      <c r="Y56" s="891"/>
      <c r="AB56" s="1040" t="str">
        <f t="shared" si="8"/>
        <v>19 (1419)</v>
      </c>
      <c r="AC56" s="1616" t="str">
        <f t="shared" si="9"/>
        <v/>
      </c>
      <c r="AD56" s="1041"/>
      <c r="AE56" s="1041"/>
      <c r="AF56" s="1041"/>
      <c r="AG56" s="1041"/>
      <c r="AH56" s="1042"/>
      <c r="AI56" s="1026"/>
      <c r="AJ56" s="2145"/>
      <c r="AK56" s="2146"/>
      <c r="AL56" s="2145"/>
      <c r="AM56" s="2146"/>
      <c r="AN56" s="1026"/>
      <c r="AO56" s="1040" t="str">
        <f t="shared" si="10"/>
        <v>19 (1419)</v>
      </c>
      <c r="AP56" s="1616" t="str">
        <f t="shared" si="11"/>
        <v/>
      </c>
      <c r="AQ56" s="1041"/>
      <c r="AR56" s="1041"/>
      <c r="AS56" s="1041"/>
      <c r="AT56" s="1023"/>
    </row>
    <row r="57" spans="1:46" s="12" customFormat="1" ht="12.75" hidden="1" customHeight="1" x14ac:dyDescent="0.2">
      <c r="A57" s="31" t="s">
        <v>3080</v>
      </c>
      <c r="B57" s="602"/>
      <c r="C57" s="992"/>
      <c r="D57" s="992"/>
      <c r="E57" s="31"/>
      <c r="F57" s="992"/>
      <c r="G57" s="1613"/>
      <c r="H57" s="837"/>
      <c r="I57" s="1614"/>
      <c r="J57" s="993"/>
      <c r="K57" s="1614"/>
      <c r="L57" s="838"/>
      <c r="M57" s="839"/>
      <c r="N57" s="31"/>
      <c r="O57" s="2159"/>
      <c r="P57" s="2159"/>
      <c r="Q57" s="2159"/>
      <c r="R57" s="2159"/>
      <c r="S57" s="82"/>
      <c r="T57" s="840" t="str">
        <f t="shared" si="6"/>
        <v>19 (1419)</v>
      </c>
      <c r="U57" s="1615" t="str">
        <f t="shared" si="7"/>
        <v/>
      </c>
      <c r="V57" s="190"/>
      <c r="W57" s="841"/>
      <c r="X57" s="841"/>
      <c r="Y57" s="891"/>
      <c r="AB57" s="1040" t="str">
        <f t="shared" si="8"/>
        <v>20 (1420)</v>
      </c>
      <c r="AC57" s="1616" t="str">
        <f t="shared" si="9"/>
        <v/>
      </c>
      <c r="AD57" s="1041"/>
      <c r="AE57" s="1041"/>
      <c r="AF57" s="1041"/>
      <c r="AG57" s="1041"/>
      <c r="AH57" s="1042"/>
      <c r="AI57" s="1026"/>
      <c r="AJ57" s="2145"/>
      <c r="AK57" s="2146"/>
      <c r="AL57" s="2145"/>
      <c r="AM57" s="2146"/>
      <c r="AN57" s="1026"/>
      <c r="AO57" s="1040" t="str">
        <f t="shared" si="10"/>
        <v>20 (1420)</v>
      </c>
      <c r="AP57" s="1616" t="str">
        <f t="shared" si="11"/>
        <v/>
      </c>
      <c r="AQ57" s="1041"/>
      <c r="AR57" s="1041"/>
      <c r="AS57" s="1041"/>
      <c r="AT57" s="1023"/>
    </row>
    <row r="58" spans="1:46" s="12" customFormat="1" ht="12.75" hidden="1" customHeight="1" x14ac:dyDescent="0.2">
      <c r="A58" s="31" t="s">
        <v>3081</v>
      </c>
      <c r="B58" s="602"/>
      <c r="C58" s="992"/>
      <c r="D58" s="992"/>
      <c r="E58" s="31"/>
      <c r="F58" s="992"/>
      <c r="G58" s="1613"/>
      <c r="H58" s="837"/>
      <c r="I58" s="1614"/>
      <c r="J58" s="993"/>
      <c r="K58" s="1614"/>
      <c r="L58" s="838"/>
      <c r="M58" s="839"/>
      <c r="N58" s="31"/>
      <c r="O58" s="2159"/>
      <c r="P58" s="2159"/>
      <c r="Q58" s="2159"/>
      <c r="R58" s="2159"/>
      <c r="S58" s="82"/>
      <c r="T58" s="840" t="str">
        <f t="shared" si="6"/>
        <v>20 (1420)</v>
      </c>
      <c r="U58" s="1615" t="str">
        <f t="shared" si="7"/>
        <v/>
      </c>
      <c r="V58" s="190"/>
      <c r="W58" s="841"/>
      <c r="X58" s="841"/>
      <c r="Y58" s="891"/>
      <c r="AB58" s="1040" t="str">
        <f t="shared" si="8"/>
        <v>21 (1421)</v>
      </c>
      <c r="AC58" s="1616" t="str">
        <f t="shared" si="9"/>
        <v/>
      </c>
      <c r="AD58" s="1041"/>
      <c r="AE58" s="1041"/>
      <c r="AF58" s="1041"/>
      <c r="AG58" s="1041"/>
      <c r="AH58" s="1042"/>
      <c r="AI58" s="1026"/>
      <c r="AJ58" s="2145"/>
      <c r="AK58" s="2146"/>
      <c r="AL58" s="2145"/>
      <c r="AM58" s="2146"/>
      <c r="AN58" s="1026"/>
      <c r="AO58" s="1040" t="str">
        <f t="shared" si="10"/>
        <v>21 (1421)</v>
      </c>
      <c r="AP58" s="1616" t="str">
        <f t="shared" si="11"/>
        <v/>
      </c>
      <c r="AQ58" s="1041"/>
      <c r="AR58" s="1041"/>
      <c r="AS58" s="1041"/>
      <c r="AT58" s="1023"/>
    </row>
    <row r="59" spans="1:46" s="12" customFormat="1" ht="12.75" hidden="1" customHeight="1" x14ac:dyDescent="0.2">
      <c r="A59" s="31" t="s">
        <v>3082</v>
      </c>
      <c r="B59" s="602"/>
      <c r="C59" s="992"/>
      <c r="D59" s="992"/>
      <c r="E59" s="31"/>
      <c r="F59" s="992"/>
      <c r="G59" s="1613"/>
      <c r="H59" s="837"/>
      <c r="I59" s="1614"/>
      <c r="J59" s="993"/>
      <c r="K59" s="1614"/>
      <c r="L59" s="838"/>
      <c r="M59" s="839"/>
      <c r="N59" s="31"/>
      <c r="O59" s="2159"/>
      <c r="P59" s="2159"/>
      <c r="Q59" s="2159"/>
      <c r="R59" s="2159"/>
      <c r="S59" s="82"/>
      <c r="T59" s="840" t="str">
        <f t="shared" si="6"/>
        <v>21 (1421)</v>
      </c>
      <c r="U59" s="1615" t="str">
        <f t="shared" si="7"/>
        <v/>
      </c>
      <c r="V59" s="190"/>
      <c r="W59" s="841"/>
      <c r="X59" s="841"/>
      <c r="Y59" s="891"/>
      <c r="AB59" s="1040" t="str">
        <f t="shared" si="8"/>
        <v>22 (1422)</v>
      </c>
      <c r="AC59" s="1616" t="str">
        <f t="shared" si="9"/>
        <v/>
      </c>
      <c r="AD59" s="1041"/>
      <c r="AE59" s="1041"/>
      <c r="AF59" s="1041"/>
      <c r="AG59" s="1041"/>
      <c r="AH59" s="1042"/>
      <c r="AI59" s="1026"/>
      <c r="AJ59" s="2145"/>
      <c r="AK59" s="2146"/>
      <c r="AL59" s="2145"/>
      <c r="AM59" s="2146"/>
      <c r="AN59" s="1026"/>
      <c r="AO59" s="1040" t="str">
        <f t="shared" si="10"/>
        <v>22 (1422)</v>
      </c>
      <c r="AP59" s="1616" t="str">
        <f t="shared" si="11"/>
        <v/>
      </c>
      <c r="AQ59" s="1041"/>
      <c r="AR59" s="1041"/>
      <c r="AS59" s="1041"/>
      <c r="AT59" s="1023"/>
    </row>
    <row r="60" spans="1:46" s="12" customFormat="1" ht="12.75" hidden="1" customHeight="1" x14ac:dyDescent="0.2">
      <c r="A60" s="31" t="s">
        <v>3083</v>
      </c>
      <c r="B60" s="602"/>
      <c r="C60" s="992"/>
      <c r="D60" s="992"/>
      <c r="E60" s="31"/>
      <c r="F60" s="992"/>
      <c r="G60" s="1613"/>
      <c r="H60" s="837"/>
      <c r="I60" s="1614"/>
      <c r="J60" s="993"/>
      <c r="K60" s="1614"/>
      <c r="L60" s="838"/>
      <c r="M60" s="839"/>
      <c r="N60" s="31"/>
      <c r="O60" s="2159"/>
      <c r="P60" s="2159"/>
      <c r="Q60" s="2159"/>
      <c r="R60" s="2159"/>
      <c r="S60" s="82"/>
      <c r="T60" s="840" t="str">
        <f t="shared" si="6"/>
        <v>22 (1422)</v>
      </c>
      <c r="U60" s="1615" t="str">
        <f t="shared" si="7"/>
        <v/>
      </c>
      <c r="V60" s="190"/>
      <c r="W60" s="841"/>
      <c r="X60" s="841"/>
      <c r="Y60" s="891"/>
      <c r="AB60" s="1040" t="str">
        <f t="shared" si="8"/>
        <v>23 (1423)</v>
      </c>
      <c r="AC60" s="1616" t="str">
        <f t="shared" si="9"/>
        <v/>
      </c>
      <c r="AD60" s="1041"/>
      <c r="AE60" s="1041"/>
      <c r="AF60" s="1041"/>
      <c r="AG60" s="1041"/>
      <c r="AH60" s="1042"/>
      <c r="AI60" s="1026"/>
      <c r="AJ60" s="2145"/>
      <c r="AK60" s="2146"/>
      <c r="AL60" s="2145"/>
      <c r="AM60" s="2146"/>
      <c r="AN60" s="1026"/>
      <c r="AO60" s="1040" t="str">
        <f t="shared" si="10"/>
        <v>23 (1423)</v>
      </c>
      <c r="AP60" s="1616" t="str">
        <f t="shared" si="11"/>
        <v/>
      </c>
      <c r="AQ60" s="1041"/>
      <c r="AR60" s="1041"/>
      <c r="AS60" s="1041"/>
      <c r="AT60" s="1023"/>
    </row>
    <row r="61" spans="1:46" s="12" customFormat="1" ht="12.75" hidden="1" customHeight="1" x14ac:dyDescent="0.2">
      <c r="A61" s="31" t="s">
        <v>3084</v>
      </c>
      <c r="B61" s="602"/>
      <c r="C61" s="992"/>
      <c r="D61" s="992"/>
      <c r="E61" s="31"/>
      <c r="F61" s="992"/>
      <c r="G61" s="1613"/>
      <c r="H61" s="837"/>
      <c r="I61" s="1614"/>
      <c r="J61" s="993"/>
      <c r="K61" s="1614"/>
      <c r="L61" s="838"/>
      <c r="M61" s="839"/>
      <c r="N61" s="31"/>
      <c r="O61" s="2159"/>
      <c r="P61" s="2159"/>
      <c r="Q61" s="2159"/>
      <c r="R61" s="2159"/>
      <c r="S61" s="82"/>
      <c r="T61" s="840" t="str">
        <f t="shared" si="6"/>
        <v>23 (1423)</v>
      </c>
      <c r="U61" s="1615" t="str">
        <f t="shared" si="7"/>
        <v/>
      </c>
      <c r="V61" s="190"/>
      <c r="W61" s="841"/>
      <c r="X61" s="841"/>
      <c r="Y61" s="891"/>
      <c r="AB61" s="1040" t="str">
        <f t="shared" si="8"/>
        <v>24 (1424)</v>
      </c>
      <c r="AC61" s="1616" t="str">
        <f t="shared" si="9"/>
        <v/>
      </c>
      <c r="AD61" s="1041"/>
      <c r="AE61" s="1041"/>
      <c r="AF61" s="1041"/>
      <c r="AG61" s="1041"/>
      <c r="AH61" s="1042"/>
      <c r="AI61" s="1026"/>
      <c r="AJ61" s="2145"/>
      <c r="AK61" s="2146"/>
      <c r="AL61" s="2145"/>
      <c r="AM61" s="2146"/>
      <c r="AN61" s="1026"/>
      <c r="AO61" s="1040" t="str">
        <f t="shared" si="10"/>
        <v>24 (1424)</v>
      </c>
      <c r="AP61" s="1616" t="str">
        <f t="shared" si="11"/>
        <v/>
      </c>
      <c r="AQ61" s="1041"/>
      <c r="AR61" s="1041"/>
      <c r="AS61" s="1041"/>
      <c r="AT61" s="1023"/>
    </row>
    <row r="62" spans="1:46" s="12" customFormat="1" ht="12.75" hidden="1" customHeight="1" x14ac:dyDescent="0.2">
      <c r="A62" s="31" t="s">
        <v>3085</v>
      </c>
      <c r="B62" s="602"/>
      <c r="C62" s="992"/>
      <c r="D62" s="992"/>
      <c r="E62" s="31"/>
      <c r="F62" s="992"/>
      <c r="G62" s="1613"/>
      <c r="H62" s="837"/>
      <c r="I62" s="1614"/>
      <c r="J62" s="993"/>
      <c r="K62" s="1614"/>
      <c r="L62" s="838"/>
      <c r="M62" s="839"/>
      <c r="N62" s="31"/>
      <c r="O62" s="2159"/>
      <c r="P62" s="2159"/>
      <c r="Q62" s="2159"/>
      <c r="R62" s="2159"/>
      <c r="S62" s="82"/>
      <c r="T62" s="840" t="str">
        <f t="shared" si="6"/>
        <v>24 (1424)</v>
      </c>
      <c r="U62" s="1615" t="str">
        <f t="shared" si="7"/>
        <v/>
      </c>
      <c r="V62" s="190"/>
      <c r="W62" s="841"/>
      <c r="X62" s="841"/>
      <c r="Y62" s="891"/>
      <c r="AB62" s="1040" t="str">
        <f t="shared" si="8"/>
        <v>25 (1425)</v>
      </c>
      <c r="AC62" s="1616" t="str">
        <f t="shared" si="9"/>
        <v/>
      </c>
      <c r="AD62" s="1041"/>
      <c r="AE62" s="1041"/>
      <c r="AF62" s="1041"/>
      <c r="AG62" s="1041"/>
      <c r="AH62" s="1042"/>
      <c r="AI62" s="1026"/>
      <c r="AJ62" s="2145"/>
      <c r="AK62" s="2146"/>
      <c r="AL62" s="2145"/>
      <c r="AM62" s="2146"/>
      <c r="AN62" s="1026"/>
      <c r="AO62" s="1040" t="str">
        <f t="shared" si="10"/>
        <v>25 (1425)</v>
      </c>
      <c r="AP62" s="1616">
        <f t="shared" si="11"/>
        <v>100</v>
      </c>
      <c r="AQ62" s="1041"/>
      <c r="AR62" s="1041"/>
      <c r="AS62" s="1041"/>
      <c r="AT62" s="1023"/>
    </row>
    <row r="63" spans="1:46" s="12" customFormat="1" ht="12.75" hidden="1" customHeight="1" x14ac:dyDescent="0.2">
      <c r="A63" s="31" t="s">
        <v>3086</v>
      </c>
      <c r="B63" s="602"/>
      <c r="C63" s="992"/>
      <c r="D63" s="992"/>
      <c r="E63" s="31"/>
      <c r="F63" s="992"/>
      <c r="G63" s="1613"/>
      <c r="H63" s="837"/>
      <c r="I63" s="1614"/>
      <c r="J63" s="993"/>
      <c r="K63" s="1614"/>
      <c r="L63" s="838"/>
      <c r="M63" s="839"/>
      <c r="N63" s="31"/>
      <c r="O63" s="2159"/>
      <c r="P63" s="2159"/>
      <c r="Q63" s="2159"/>
      <c r="R63" s="2159"/>
      <c r="S63" s="82"/>
      <c r="T63" s="840" t="str">
        <f t="shared" si="6"/>
        <v>25 (1425)</v>
      </c>
      <c r="U63" s="1615" t="str">
        <f t="shared" si="7"/>
        <v/>
      </c>
      <c r="V63" s="190"/>
      <c r="W63" s="841"/>
      <c r="X63" s="841"/>
      <c r="Y63" s="891"/>
      <c r="AB63" s="1040" t="str">
        <f t="shared" si="8"/>
        <v>(1426)</v>
      </c>
      <c r="AC63" s="1616">
        <f t="shared" si="9"/>
        <v>100</v>
      </c>
      <c r="AD63" s="1041"/>
      <c r="AE63" s="1041"/>
      <c r="AF63" s="1041"/>
      <c r="AG63" s="1041"/>
      <c r="AH63" s="1042"/>
      <c r="AI63" s="1026"/>
      <c r="AJ63" s="2145"/>
      <c r="AK63" s="2146"/>
      <c r="AL63" s="2145"/>
      <c r="AM63" s="2146"/>
      <c r="AN63" s="1026"/>
      <c r="AO63" s="1040" t="str">
        <f t="shared" si="10"/>
        <v>(1426)</v>
      </c>
      <c r="AP63" s="1620"/>
      <c r="AQ63" s="1041"/>
      <c r="AR63" s="1041"/>
      <c r="AS63" s="1041"/>
      <c r="AT63" s="1023"/>
    </row>
    <row r="64" spans="1:46" s="12" customFormat="1" ht="12.75" hidden="1" customHeight="1" x14ac:dyDescent="0.2">
      <c r="A64" s="239" t="s">
        <v>3087</v>
      </c>
      <c r="B64" s="1598">
        <v>100</v>
      </c>
      <c r="C64" s="992"/>
      <c r="D64" s="992"/>
      <c r="E64" s="31"/>
      <c r="F64" s="992"/>
      <c r="G64" s="1383"/>
      <c r="H64" s="842"/>
      <c r="I64" s="1614"/>
      <c r="J64" s="993"/>
      <c r="K64" s="1614"/>
      <c r="L64" s="838"/>
      <c r="M64" s="1618"/>
      <c r="N64" s="31"/>
      <c r="O64" s="2162"/>
      <c r="P64" s="2162"/>
      <c r="Q64" s="2162"/>
      <c r="R64" s="2162"/>
      <c r="S64" s="82"/>
      <c r="T64" s="835"/>
      <c r="U64" s="1619">
        <f>$B64</f>
        <v>100</v>
      </c>
      <c r="V64" s="190"/>
      <c r="W64" s="841"/>
      <c r="X64" s="841"/>
      <c r="Y64" s="891"/>
      <c r="AB64" s="1043" t="str">
        <f>$A$65</f>
        <v>(1400)</v>
      </c>
      <c r="AC64" s="1620" t="str">
        <f>$B65</f>
        <v>Global</v>
      </c>
      <c r="AD64" s="1041"/>
      <c r="AE64" s="1041"/>
      <c r="AF64" s="1041"/>
      <c r="AG64" s="1041"/>
      <c r="AH64" s="1624"/>
      <c r="AI64" s="1026"/>
      <c r="AJ64" s="2147"/>
      <c r="AK64" s="2148"/>
      <c r="AL64" s="2147"/>
      <c r="AM64" s="2148"/>
      <c r="AN64" s="1026"/>
      <c r="AO64" s="1043" t="str">
        <f>$A$65</f>
        <v>(1400)</v>
      </c>
      <c r="AP64" s="1625" t="str">
        <f>$B65</f>
        <v>Global</v>
      </c>
      <c r="AQ64" s="1041"/>
      <c r="AR64" s="1041"/>
      <c r="AS64" s="1041"/>
      <c r="AT64" s="1023"/>
    </row>
    <row r="65" spans="1:46" s="12" customFormat="1" ht="12.75" customHeight="1" x14ac:dyDescent="0.2">
      <c r="A65" s="83" t="s">
        <v>3088</v>
      </c>
      <c r="B65" s="1494" t="s">
        <v>3089</v>
      </c>
      <c r="C65" s="993"/>
      <c r="D65" s="993"/>
      <c r="E65" s="82"/>
      <c r="F65" s="1496"/>
      <c r="G65" s="1622"/>
      <c r="H65" s="843"/>
      <c r="I65" s="1614"/>
      <c r="J65" s="993"/>
      <c r="K65" s="1614"/>
      <c r="L65" s="844"/>
      <c r="M65" s="845"/>
      <c r="N65" s="82"/>
      <c r="O65" s="2161"/>
      <c r="P65" s="2161"/>
      <c r="Q65" s="2161"/>
      <c r="R65" s="2161"/>
      <c r="S65" s="82"/>
      <c r="T65" s="835"/>
      <c r="U65" s="1495" t="str">
        <f>$B65</f>
        <v>Global</v>
      </c>
      <c r="V65" s="190"/>
      <c r="W65" s="846"/>
      <c r="X65" s="846"/>
      <c r="Y65" s="891"/>
      <c r="AB65" s="1043">
        <f>$A$66</f>
        <v>0</v>
      </c>
      <c r="AC65" s="1623">
        <f>$B66</f>
        <v>0</v>
      </c>
      <c r="AD65" s="1041"/>
      <c r="AE65" s="1583"/>
      <c r="AF65" s="1041"/>
      <c r="AG65" s="1044"/>
      <c r="AH65" s="1045"/>
      <c r="AI65" s="1026"/>
      <c r="AJ65" s="2141"/>
      <c r="AK65" s="2142"/>
      <c r="AL65" s="2141"/>
      <c r="AM65" s="2142"/>
      <c r="AN65" s="1026"/>
      <c r="AO65" s="1043">
        <f>$A$66</f>
        <v>0</v>
      </c>
      <c r="AP65" s="1623">
        <f>$B66</f>
        <v>0</v>
      </c>
      <c r="AQ65" s="1041"/>
      <c r="AR65" s="1041"/>
      <c r="AS65" s="1041"/>
      <c r="AT65" s="1023"/>
    </row>
    <row r="66" spans="1:46" ht="6" customHeight="1" x14ac:dyDescent="0.2">
      <c r="A66" s="82"/>
      <c r="B66" s="82"/>
      <c r="C66" s="82"/>
      <c r="D66" s="82"/>
      <c r="E66" s="82"/>
      <c r="F66" s="82"/>
      <c r="G66" s="82"/>
      <c r="H66" s="82"/>
      <c r="I66" s="82"/>
      <c r="J66" s="82"/>
      <c r="K66" s="82"/>
      <c r="L66" s="82"/>
      <c r="M66" s="82"/>
      <c r="N66" s="82"/>
      <c r="O66" s="82"/>
      <c r="P66" s="82"/>
      <c r="Q66" s="82"/>
      <c r="R66" s="82"/>
      <c r="S66" s="82"/>
      <c r="T66" s="835"/>
      <c r="U66" s="835"/>
      <c r="V66" s="82"/>
      <c r="W66" s="82"/>
      <c r="X66" s="82"/>
      <c r="Y66" s="891"/>
      <c r="AB66" s="1036"/>
      <c r="AC66" s="1036"/>
      <c r="AD66" s="1026"/>
      <c r="AE66" s="1026"/>
      <c r="AF66" s="1026"/>
      <c r="AG66" s="1026"/>
      <c r="AH66" s="1026"/>
      <c r="AI66" s="1026"/>
      <c r="AJ66" s="1026"/>
      <c r="AK66" s="1026"/>
      <c r="AL66" s="1026"/>
      <c r="AM66" s="1026"/>
      <c r="AN66" s="1026"/>
      <c r="AO66" s="1036"/>
      <c r="AP66" s="1036"/>
      <c r="AQ66" s="1026"/>
      <c r="AR66" s="1026"/>
      <c r="AS66" s="1026"/>
      <c r="AT66" s="1023"/>
    </row>
    <row r="67" spans="1:46" s="12" customFormat="1" x14ac:dyDescent="0.2">
      <c r="A67" s="82"/>
      <c r="B67" s="88" t="s">
        <v>3119</v>
      </c>
      <c r="C67" s="82"/>
      <c r="D67" s="82"/>
      <c r="E67" s="82"/>
      <c r="F67" s="82"/>
      <c r="G67" s="82"/>
      <c r="H67" s="82"/>
      <c r="I67" s="82"/>
      <c r="J67" s="82"/>
      <c r="K67" s="82"/>
      <c r="L67" s="82"/>
      <c r="M67" s="82"/>
      <c r="N67" s="82"/>
      <c r="O67" s="82"/>
      <c r="P67" s="82"/>
      <c r="Q67" s="82"/>
      <c r="R67" s="82"/>
      <c r="S67" s="82"/>
      <c r="T67" s="835"/>
      <c r="U67" s="836" t="str">
        <f>$B67</f>
        <v>Transactions assimilées à des pensions (503)</v>
      </c>
      <c r="V67" s="82"/>
      <c r="W67" s="82"/>
      <c r="X67" s="82"/>
      <c r="Y67" s="891"/>
      <c r="AB67" s="1036"/>
      <c r="AC67" s="1037">
        <f>$B68</f>
        <v>0</v>
      </c>
      <c r="AD67" s="1026"/>
      <c r="AE67" s="1026"/>
      <c r="AF67" s="1026"/>
      <c r="AG67" s="1026"/>
      <c r="AH67" s="1026"/>
      <c r="AI67" s="1026"/>
      <c r="AJ67" s="1026"/>
      <c r="AK67" s="1026"/>
      <c r="AL67" s="1026"/>
      <c r="AM67" s="1026"/>
      <c r="AN67" s="1026"/>
      <c r="AO67" s="1036"/>
      <c r="AP67" s="1037">
        <f>$B68</f>
        <v>0</v>
      </c>
      <c r="AQ67" s="1039"/>
      <c r="AR67" s="1039"/>
      <c r="AS67" s="1039"/>
      <c r="AT67" s="1023"/>
    </row>
    <row r="68" spans="1:46" s="12" customFormat="1" x14ac:dyDescent="0.2">
      <c r="A68" s="31" t="s">
        <v>3062</v>
      </c>
      <c r="B68" s="602"/>
      <c r="C68" s="1612"/>
      <c r="D68" s="992"/>
      <c r="E68" s="31"/>
      <c r="F68" s="992"/>
      <c r="G68" s="992"/>
      <c r="H68" s="847"/>
      <c r="I68" s="992"/>
      <c r="J68" s="992"/>
      <c r="K68" s="838"/>
      <c r="L68" s="838"/>
      <c r="M68" s="839"/>
      <c r="N68" s="31"/>
      <c r="O68" s="2159"/>
      <c r="P68" s="2159"/>
      <c r="Q68" s="2159"/>
      <c r="R68" s="2159"/>
      <c r="S68" s="82"/>
      <c r="T68" s="840" t="str">
        <f t="shared" ref="T68:T92" si="12">$A68</f>
        <v>1 (1401)</v>
      </c>
      <c r="U68" s="1615" t="str">
        <f t="shared" ref="U68:U92" si="13">IF($B68="","",$B68)</f>
        <v/>
      </c>
      <c r="V68" s="190"/>
      <c r="W68" s="841"/>
      <c r="X68" s="841"/>
      <c r="Y68" s="891"/>
      <c r="AB68" s="1040" t="str">
        <f t="shared" ref="AB68:AB92" si="14">$A69</f>
        <v>2 (1402)</v>
      </c>
      <c r="AC68" s="1616" t="str">
        <f t="shared" ref="AC68:AC92" si="15">IF($B69="","",$B69)</f>
        <v/>
      </c>
      <c r="AD68" s="1621"/>
      <c r="AE68" s="1621"/>
      <c r="AF68" s="1621"/>
      <c r="AG68" s="1621"/>
      <c r="AH68" s="1621"/>
      <c r="AI68" s="1026"/>
      <c r="AJ68" s="2145"/>
      <c r="AK68" s="2146"/>
      <c r="AL68" s="2145"/>
      <c r="AM68" s="2146"/>
      <c r="AN68" s="1026"/>
      <c r="AO68" s="1040" t="str">
        <f t="shared" ref="AO68:AO92" si="16">$A69</f>
        <v>2 (1402)</v>
      </c>
      <c r="AP68" s="1616" t="str">
        <f t="shared" ref="AP68:AP91" si="17">IF($B70="","",$B70)</f>
        <v/>
      </c>
      <c r="AQ68" s="1621"/>
      <c r="AR68" s="1621"/>
      <c r="AS68" s="1621"/>
      <c r="AT68" s="1023"/>
    </row>
    <row r="69" spans="1:46" s="12" customFormat="1" x14ac:dyDescent="0.2">
      <c r="A69" s="31" t="s">
        <v>3063</v>
      </c>
      <c r="B69" s="602"/>
      <c r="C69" s="1612"/>
      <c r="D69" s="992"/>
      <c r="E69" s="31"/>
      <c r="F69" s="992"/>
      <c r="G69" s="992"/>
      <c r="H69" s="847"/>
      <c r="I69" s="992"/>
      <c r="J69" s="992"/>
      <c r="K69" s="838"/>
      <c r="L69" s="838"/>
      <c r="M69" s="839"/>
      <c r="N69" s="31"/>
      <c r="O69" s="2159"/>
      <c r="P69" s="2159"/>
      <c r="Q69" s="2159"/>
      <c r="R69" s="2159"/>
      <c r="S69" s="82"/>
      <c r="T69" s="840" t="str">
        <f t="shared" si="12"/>
        <v>2 (1402)</v>
      </c>
      <c r="U69" s="1615" t="str">
        <f t="shared" si="13"/>
        <v/>
      </c>
      <c r="V69" s="190"/>
      <c r="W69" s="841"/>
      <c r="X69" s="841"/>
      <c r="Y69" s="891"/>
      <c r="AB69" s="1040" t="str">
        <f t="shared" si="14"/>
        <v>3 (1403)</v>
      </c>
      <c r="AC69" s="1616" t="str">
        <f t="shared" si="15"/>
        <v/>
      </c>
      <c r="AD69" s="1621"/>
      <c r="AE69" s="1621"/>
      <c r="AF69" s="1621"/>
      <c r="AG69" s="1621"/>
      <c r="AH69" s="1621"/>
      <c r="AI69" s="1026"/>
      <c r="AJ69" s="2145"/>
      <c r="AK69" s="2146"/>
      <c r="AL69" s="2145"/>
      <c r="AM69" s="2146"/>
      <c r="AN69" s="1026"/>
      <c r="AO69" s="1040" t="str">
        <f t="shared" si="16"/>
        <v>3 (1403)</v>
      </c>
      <c r="AP69" s="1616" t="str">
        <f t="shared" si="17"/>
        <v/>
      </c>
      <c r="AQ69" s="1621"/>
      <c r="AR69" s="1621"/>
      <c r="AS69" s="1621"/>
      <c r="AT69" s="1023"/>
    </row>
    <row r="70" spans="1:46" s="12" customFormat="1" x14ac:dyDescent="0.2">
      <c r="A70" s="31" t="s">
        <v>3064</v>
      </c>
      <c r="B70" s="602"/>
      <c r="C70" s="1612"/>
      <c r="D70" s="992"/>
      <c r="E70" s="31"/>
      <c r="F70" s="992"/>
      <c r="G70" s="992"/>
      <c r="H70" s="847"/>
      <c r="I70" s="992"/>
      <c r="J70" s="992"/>
      <c r="K70" s="838"/>
      <c r="L70" s="838"/>
      <c r="M70" s="839"/>
      <c r="N70" s="31"/>
      <c r="O70" s="2159"/>
      <c r="P70" s="2159"/>
      <c r="Q70" s="2159"/>
      <c r="R70" s="2159"/>
      <c r="S70" s="82"/>
      <c r="T70" s="840" t="str">
        <f t="shared" si="12"/>
        <v>3 (1403)</v>
      </c>
      <c r="U70" s="1615" t="str">
        <f t="shared" si="13"/>
        <v/>
      </c>
      <c r="V70" s="190"/>
      <c r="W70" s="841"/>
      <c r="X70" s="841"/>
      <c r="Y70" s="891"/>
      <c r="AB70" s="1040" t="str">
        <f t="shared" si="14"/>
        <v>4 (1404)</v>
      </c>
      <c r="AC70" s="1616" t="str">
        <f t="shared" si="15"/>
        <v/>
      </c>
      <c r="AD70" s="1621"/>
      <c r="AE70" s="1621"/>
      <c r="AF70" s="1621"/>
      <c r="AG70" s="1621"/>
      <c r="AH70" s="1621"/>
      <c r="AI70" s="1026"/>
      <c r="AJ70" s="2145"/>
      <c r="AK70" s="2146"/>
      <c r="AL70" s="2145"/>
      <c r="AM70" s="2146"/>
      <c r="AN70" s="1026"/>
      <c r="AO70" s="1040" t="str">
        <f t="shared" si="16"/>
        <v>4 (1404)</v>
      </c>
      <c r="AP70" s="1616" t="str">
        <f t="shared" si="17"/>
        <v/>
      </c>
      <c r="AQ70" s="1621"/>
      <c r="AR70" s="1621"/>
      <c r="AS70" s="1621"/>
      <c r="AT70" s="1023"/>
    </row>
    <row r="71" spans="1:46" s="12" customFormat="1" ht="12.75" hidden="1" customHeight="1" x14ac:dyDescent="0.2">
      <c r="A71" s="31" t="s">
        <v>3065</v>
      </c>
      <c r="B71" s="602"/>
      <c r="C71" s="1612"/>
      <c r="D71" s="992"/>
      <c r="E71" s="31"/>
      <c r="F71" s="992"/>
      <c r="G71" s="992"/>
      <c r="H71" s="847"/>
      <c r="I71" s="992"/>
      <c r="J71" s="992"/>
      <c r="K71" s="838"/>
      <c r="L71" s="838"/>
      <c r="M71" s="839"/>
      <c r="N71" s="31"/>
      <c r="O71" s="2159"/>
      <c r="P71" s="2159"/>
      <c r="Q71" s="2159"/>
      <c r="R71" s="2159"/>
      <c r="S71" s="82"/>
      <c r="T71" s="840" t="str">
        <f t="shared" si="12"/>
        <v>4 (1404)</v>
      </c>
      <c r="U71" s="1615" t="str">
        <f t="shared" si="13"/>
        <v/>
      </c>
      <c r="V71" s="190"/>
      <c r="W71" s="841"/>
      <c r="X71" s="841"/>
      <c r="Y71" s="891"/>
      <c r="AB71" s="1040" t="str">
        <f t="shared" si="14"/>
        <v>5 (1405)</v>
      </c>
      <c r="AC71" s="1616" t="str">
        <f t="shared" si="15"/>
        <v/>
      </c>
      <c r="AD71" s="1621"/>
      <c r="AE71" s="1621"/>
      <c r="AF71" s="1621"/>
      <c r="AG71" s="1621"/>
      <c r="AH71" s="1621"/>
      <c r="AI71" s="1026"/>
      <c r="AJ71" s="2145"/>
      <c r="AK71" s="2146"/>
      <c r="AL71" s="2145"/>
      <c r="AM71" s="2146"/>
      <c r="AN71" s="1026"/>
      <c r="AO71" s="1040" t="str">
        <f t="shared" si="16"/>
        <v>5 (1405)</v>
      </c>
      <c r="AP71" s="1616" t="str">
        <f t="shared" si="17"/>
        <v/>
      </c>
      <c r="AQ71" s="1621"/>
      <c r="AR71" s="1621"/>
      <c r="AS71" s="1621"/>
      <c r="AT71" s="1023"/>
    </row>
    <row r="72" spans="1:46" s="12" customFormat="1" ht="12.75" hidden="1" customHeight="1" x14ac:dyDescent="0.2">
      <c r="A72" s="31" t="s">
        <v>3066</v>
      </c>
      <c r="B72" s="602"/>
      <c r="C72" s="1612"/>
      <c r="D72" s="992"/>
      <c r="E72" s="31"/>
      <c r="F72" s="992"/>
      <c r="G72" s="992"/>
      <c r="H72" s="847"/>
      <c r="I72" s="992"/>
      <c r="J72" s="992"/>
      <c r="K72" s="838"/>
      <c r="L72" s="838"/>
      <c r="M72" s="839"/>
      <c r="N72" s="31"/>
      <c r="O72" s="2159"/>
      <c r="P72" s="2159"/>
      <c r="Q72" s="2159"/>
      <c r="R72" s="2159"/>
      <c r="S72" s="82"/>
      <c r="T72" s="840" t="str">
        <f t="shared" si="12"/>
        <v>5 (1405)</v>
      </c>
      <c r="U72" s="1615" t="str">
        <f t="shared" si="13"/>
        <v/>
      </c>
      <c r="V72" s="190"/>
      <c r="W72" s="841"/>
      <c r="X72" s="841"/>
      <c r="Y72" s="891"/>
      <c r="AB72" s="1040" t="str">
        <f t="shared" si="14"/>
        <v>6 (1406)</v>
      </c>
      <c r="AC72" s="1616" t="str">
        <f t="shared" si="15"/>
        <v/>
      </c>
      <c r="AD72" s="1621"/>
      <c r="AE72" s="1621"/>
      <c r="AF72" s="1621"/>
      <c r="AG72" s="1621"/>
      <c r="AH72" s="1621"/>
      <c r="AI72" s="1026"/>
      <c r="AJ72" s="2145"/>
      <c r="AK72" s="2146"/>
      <c r="AL72" s="2145"/>
      <c r="AM72" s="2146"/>
      <c r="AN72" s="1026"/>
      <c r="AO72" s="1040" t="str">
        <f t="shared" si="16"/>
        <v>6 (1406)</v>
      </c>
      <c r="AP72" s="1616" t="str">
        <f t="shared" si="17"/>
        <v/>
      </c>
      <c r="AQ72" s="1621"/>
      <c r="AR72" s="1621"/>
      <c r="AS72" s="1621"/>
      <c r="AT72" s="1023"/>
    </row>
    <row r="73" spans="1:46" s="12" customFormat="1" ht="12.75" hidden="1" customHeight="1" x14ac:dyDescent="0.2">
      <c r="A73" s="31" t="s">
        <v>3067</v>
      </c>
      <c r="B73" s="602"/>
      <c r="C73" s="1612"/>
      <c r="D73" s="992"/>
      <c r="E73" s="31"/>
      <c r="F73" s="992"/>
      <c r="G73" s="992"/>
      <c r="H73" s="847"/>
      <c r="I73" s="992"/>
      <c r="J73" s="992"/>
      <c r="K73" s="838"/>
      <c r="L73" s="838"/>
      <c r="M73" s="839"/>
      <c r="N73" s="31"/>
      <c r="O73" s="2159"/>
      <c r="P73" s="2159"/>
      <c r="Q73" s="2159"/>
      <c r="R73" s="2159"/>
      <c r="S73" s="82"/>
      <c r="T73" s="840" t="str">
        <f t="shared" si="12"/>
        <v>6 (1406)</v>
      </c>
      <c r="U73" s="1615" t="str">
        <f t="shared" si="13"/>
        <v/>
      </c>
      <c r="V73" s="190"/>
      <c r="W73" s="841"/>
      <c r="X73" s="841"/>
      <c r="Y73" s="891"/>
      <c r="AB73" s="1040" t="str">
        <f t="shared" si="14"/>
        <v>7 (1407)</v>
      </c>
      <c r="AC73" s="1616" t="str">
        <f t="shared" si="15"/>
        <v/>
      </c>
      <c r="AD73" s="1621"/>
      <c r="AE73" s="1621"/>
      <c r="AF73" s="1621"/>
      <c r="AG73" s="1621"/>
      <c r="AH73" s="1621"/>
      <c r="AI73" s="1026"/>
      <c r="AJ73" s="2145"/>
      <c r="AK73" s="2146"/>
      <c r="AL73" s="2145"/>
      <c r="AM73" s="2146"/>
      <c r="AN73" s="1026"/>
      <c r="AO73" s="1040" t="str">
        <f t="shared" si="16"/>
        <v>7 (1407)</v>
      </c>
      <c r="AP73" s="1616" t="str">
        <f t="shared" si="17"/>
        <v/>
      </c>
      <c r="AQ73" s="1621"/>
      <c r="AR73" s="1621"/>
      <c r="AS73" s="1621"/>
      <c r="AT73" s="1023"/>
    </row>
    <row r="74" spans="1:46" s="12" customFormat="1" ht="12.75" hidden="1" customHeight="1" x14ac:dyDescent="0.2">
      <c r="A74" s="31" t="s">
        <v>3068</v>
      </c>
      <c r="B74" s="602"/>
      <c r="C74" s="1612"/>
      <c r="D74" s="992"/>
      <c r="E74" s="31"/>
      <c r="F74" s="992"/>
      <c r="G74" s="992"/>
      <c r="H74" s="847"/>
      <c r="I74" s="992"/>
      <c r="J74" s="992"/>
      <c r="K74" s="838"/>
      <c r="L74" s="838"/>
      <c r="M74" s="839"/>
      <c r="N74" s="31"/>
      <c r="O74" s="2159"/>
      <c r="P74" s="2159"/>
      <c r="Q74" s="2159"/>
      <c r="R74" s="2159"/>
      <c r="S74" s="82"/>
      <c r="T74" s="840" t="str">
        <f t="shared" si="12"/>
        <v>7 (1407)</v>
      </c>
      <c r="U74" s="1615" t="str">
        <f t="shared" si="13"/>
        <v/>
      </c>
      <c r="V74" s="190"/>
      <c r="W74" s="841"/>
      <c r="X74" s="841"/>
      <c r="Y74" s="891"/>
      <c r="AB74" s="1040" t="str">
        <f t="shared" si="14"/>
        <v>8 (1408)</v>
      </c>
      <c r="AC74" s="1616" t="str">
        <f t="shared" si="15"/>
        <v/>
      </c>
      <c r="AD74" s="1621"/>
      <c r="AE74" s="1621"/>
      <c r="AF74" s="1621"/>
      <c r="AG74" s="1621"/>
      <c r="AH74" s="1621"/>
      <c r="AI74" s="1026"/>
      <c r="AJ74" s="2145"/>
      <c r="AK74" s="2146"/>
      <c r="AL74" s="2145"/>
      <c r="AM74" s="2146"/>
      <c r="AN74" s="1026"/>
      <c r="AO74" s="1040" t="str">
        <f t="shared" si="16"/>
        <v>8 (1408)</v>
      </c>
      <c r="AP74" s="1616" t="str">
        <f t="shared" si="17"/>
        <v/>
      </c>
      <c r="AQ74" s="1621"/>
      <c r="AR74" s="1621"/>
      <c r="AS74" s="1621"/>
      <c r="AT74" s="1023"/>
    </row>
    <row r="75" spans="1:46" s="12" customFormat="1" ht="12.75" hidden="1" customHeight="1" x14ac:dyDescent="0.2">
      <c r="A75" s="31" t="s">
        <v>3069</v>
      </c>
      <c r="B75" s="602"/>
      <c r="C75" s="1612"/>
      <c r="D75" s="992"/>
      <c r="E75" s="31"/>
      <c r="F75" s="992"/>
      <c r="G75" s="992"/>
      <c r="H75" s="847"/>
      <c r="I75" s="992"/>
      <c r="J75" s="992"/>
      <c r="K75" s="838"/>
      <c r="L75" s="838"/>
      <c r="M75" s="839"/>
      <c r="N75" s="31"/>
      <c r="O75" s="2159"/>
      <c r="P75" s="2159"/>
      <c r="Q75" s="2159"/>
      <c r="R75" s="2159"/>
      <c r="S75" s="82"/>
      <c r="T75" s="840" t="str">
        <f t="shared" si="12"/>
        <v>8 (1408)</v>
      </c>
      <c r="U75" s="1615" t="str">
        <f t="shared" si="13"/>
        <v/>
      </c>
      <c r="V75" s="190"/>
      <c r="W75" s="841"/>
      <c r="X75" s="841"/>
      <c r="Y75" s="891"/>
      <c r="AB75" s="1040" t="str">
        <f t="shared" si="14"/>
        <v>9 (1409)</v>
      </c>
      <c r="AC75" s="1616" t="str">
        <f t="shared" si="15"/>
        <v/>
      </c>
      <c r="AD75" s="1621"/>
      <c r="AE75" s="1621"/>
      <c r="AF75" s="1621"/>
      <c r="AG75" s="1621"/>
      <c r="AH75" s="1621"/>
      <c r="AI75" s="1026"/>
      <c r="AJ75" s="2145"/>
      <c r="AK75" s="2146"/>
      <c r="AL75" s="2145"/>
      <c r="AM75" s="2146"/>
      <c r="AN75" s="1026"/>
      <c r="AO75" s="1040" t="str">
        <f t="shared" si="16"/>
        <v>9 (1409)</v>
      </c>
      <c r="AP75" s="1616" t="str">
        <f t="shared" si="17"/>
        <v/>
      </c>
      <c r="AQ75" s="1621"/>
      <c r="AR75" s="1621"/>
      <c r="AS75" s="1621"/>
      <c r="AT75" s="1023"/>
    </row>
    <row r="76" spans="1:46" s="12" customFormat="1" ht="12.75" hidden="1" customHeight="1" x14ac:dyDescent="0.2">
      <c r="A76" s="31" t="s">
        <v>3070</v>
      </c>
      <c r="B76" s="602"/>
      <c r="C76" s="1612"/>
      <c r="D76" s="992"/>
      <c r="E76" s="31"/>
      <c r="F76" s="992"/>
      <c r="G76" s="992"/>
      <c r="H76" s="847"/>
      <c r="I76" s="992"/>
      <c r="J76" s="992"/>
      <c r="K76" s="838"/>
      <c r="L76" s="838"/>
      <c r="M76" s="839"/>
      <c r="N76" s="31"/>
      <c r="O76" s="2159"/>
      <c r="P76" s="2159"/>
      <c r="Q76" s="2159"/>
      <c r="R76" s="2159"/>
      <c r="S76" s="82"/>
      <c r="T76" s="840" t="str">
        <f t="shared" si="12"/>
        <v>9 (1409)</v>
      </c>
      <c r="U76" s="1615" t="str">
        <f t="shared" si="13"/>
        <v/>
      </c>
      <c r="V76" s="190"/>
      <c r="W76" s="841"/>
      <c r="X76" s="841"/>
      <c r="Y76" s="891"/>
      <c r="AB76" s="1040" t="str">
        <f t="shared" si="14"/>
        <v>10 (1410)</v>
      </c>
      <c r="AC76" s="1616" t="str">
        <f t="shared" si="15"/>
        <v/>
      </c>
      <c r="AD76" s="1621"/>
      <c r="AE76" s="1621"/>
      <c r="AF76" s="1621"/>
      <c r="AG76" s="1621"/>
      <c r="AH76" s="1621"/>
      <c r="AI76" s="1026"/>
      <c r="AJ76" s="2145"/>
      <c r="AK76" s="2146"/>
      <c r="AL76" s="2145"/>
      <c r="AM76" s="2146"/>
      <c r="AN76" s="1026"/>
      <c r="AO76" s="1040" t="str">
        <f t="shared" si="16"/>
        <v>10 (1410)</v>
      </c>
      <c r="AP76" s="1616" t="str">
        <f t="shared" si="17"/>
        <v/>
      </c>
      <c r="AQ76" s="1621"/>
      <c r="AR76" s="1621"/>
      <c r="AS76" s="1621"/>
      <c r="AT76" s="1023"/>
    </row>
    <row r="77" spans="1:46" s="12" customFormat="1" ht="12.75" hidden="1" customHeight="1" x14ac:dyDescent="0.2">
      <c r="A77" s="31" t="s">
        <v>3071</v>
      </c>
      <c r="B77" s="602"/>
      <c r="C77" s="1612"/>
      <c r="D77" s="992"/>
      <c r="E77" s="31"/>
      <c r="F77" s="992"/>
      <c r="G77" s="992"/>
      <c r="H77" s="847"/>
      <c r="I77" s="992"/>
      <c r="J77" s="992"/>
      <c r="K77" s="838"/>
      <c r="L77" s="838"/>
      <c r="M77" s="839"/>
      <c r="N77" s="31"/>
      <c r="O77" s="2159"/>
      <c r="P77" s="2159"/>
      <c r="Q77" s="2159"/>
      <c r="R77" s="2159"/>
      <c r="S77" s="82"/>
      <c r="T77" s="840" t="str">
        <f t="shared" si="12"/>
        <v>10 (1410)</v>
      </c>
      <c r="U77" s="1615" t="str">
        <f t="shared" si="13"/>
        <v/>
      </c>
      <c r="V77" s="190"/>
      <c r="W77" s="841"/>
      <c r="X77" s="841"/>
      <c r="Y77" s="891"/>
      <c r="AB77" s="1040" t="str">
        <f t="shared" si="14"/>
        <v>11 (1411)</v>
      </c>
      <c r="AC77" s="1616" t="str">
        <f t="shared" si="15"/>
        <v/>
      </c>
      <c r="AD77" s="1621"/>
      <c r="AE77" s="1621"/>
      <c r="AF77" s="1621"/>
      <c r="AG77" s="1621"/>
      <c r="AH77" s="1621"/>
      <c r="AI77" s="1026"/>
      <c r="AJ77" s="2145"/>
      <c r="AK77" s="2146"/>
      <c r="AL77" s="2145"/>
      <c r="AM77" s="2146"/>
      <c r="AN77" s="1026"/>
      <c r="AO77" s="1040" t="str">
        <f t="shared" si="16"/>
        <v>11 (1411)</v>
      </c>
      <c r="AP77" s="1616" t="str">
        <f t="shared" si="17"/>
        <v/>
      </c>
      <c r="AQ77" s="1621"/>
      <c r="AR77" s="1621"/>
      <c r="AS77" s="1621"/>
      <c r="AT77" s="1023"/>
    </row>
    <row r="78" spans="1:46" s="12" customFormat="1" ht="12.75" hidden="1" customHeight="1" x14ac:dyDescent="0.2">
      <c r="A78" s="31" t="s">
        <v>3072</v>
      </c>
      <c r="B78" s="602"/>
      <c r="C78" s="1612"/>
      <c r="D78" s="992"/>
      <c r="E78" s="31"/>
      <c r="F78" s="992"/>
      <c r="G78" s="992"/>
      <c r="H78" s="847"/>
      <c r="I78" s="992"/>
      <c r="J78" s="992"/>
      <c r="K78" s="838"/>
      <c r="L78" s="838"/>
      <c r="M78" s="839"/>
      <c r="N78" s="31"/>
      <c r="O78" s="2159"/>
      <c r="P78" s="2159"/>
      <c r="Q78" s="2159"/>
      <c r="R78" s="2159"/>
      <c r="S78" s="82"/>
      <c r="T78" s="840" t="str">
        <f t="shared" si="12"/>
        <v>11 (1411)</v>
      </c>
      <c r="U78" s="1615" t="str">
        <f t="shared" si="13"/>
        <v/>
      </c>
      <c r="V78" s="190"/>
      <c r="W78" s="841"/>
      <c r="X78" s="841"/>
      <c r="Y78" s="891"/>
      <c r="AB78" s="1040" t="str">
        <f t="shared" si="14"/>
        <v>12 (1412)</v>
      </c>
      <c r="AC78" s="1616" t="str">
        <f t="shared" si="15"/>
        <v/>
      </c>
      <c r="AD78" s="1621"/>
      <c r="AE78" s="1621"/>
      <c r="AF78" s="1621"/>
      <c r="AG78" s="1621"/>
      <c r="AH78" s="1621"/>
      <c r="AI78" s="1026"/>
      <c r="AJ78" s="2145"/>
      <c r="AK78" s="2146"/>
      <c r="AL78" s="2145"/>
      <c r="AM78" s="2146"/>
      <c r="AN78" s="1026"/>
      <c r="AO78" s="1040" t="str">
        <f t="shared" si="16"/>
        <v>12 (1412)</v>
      </c>
      <c r="AP78" s="1616" t="str">
        <f t="shared" si="17"/>
        <v/>
      </c>
      <c r="AQ78" s="1621"/>
      <c r="AR78" s="1621"/>
      <c r="AS78" s="1621"/>
      <c r="AT78" s="1023"/>
    </row>
    <row r="79" spans="1:46" s="12" customFormat="1" ht="12.75" hidden="1" customHeight="1" x14ac:dyDescent="0.2">
      <c r="A79" s="31" t="s">
        <v>3073</v>
      </c>
      <c r="B79" s="602"/>
      <c r="C79" s="1612"/>
      <c r="D79" s="992"/>
      <c r="E79" s="31"/>
      <c r="F79" s="992"/>
      <c r="G79" s="992"/>
      <c r="H79" s="847"/>
      <c r="I79" s="992"/>
      <c r="J79" s="992"/>
      <c r="K79" s="838"/>
      <c r="L79" s="838"/>
      <c r="M79" s="839"/>
      <c r="N79" s="31"/>
      <c r="O79" s="2159"/>
      <c r="P79" s="2159"/>
      <c r="Q79" s="2159"/>
      <c r="R79" s="2159"/>
      <c r="S79" s="82"/>
      <c r="T79" s="840" t="str">
        <f t="shared" si="12"/>
        <v>12 (1412)</v>
      </c>
      <c r="U79" s="1615" t="str">
        <f t="shared" si="13"/>
        <v/>
      </c>
      <c r="V79" s="190"/>
      <c r="W79" s="841"/>
      <c r="X79" s="841"/>
      <c r="Y79" s="891"/>
      <c r="AB79" s="1040" t="str">
        <f t="shared" si="14"/>
        <v>13 (1413)</v>
      </c>
      <c r="AC79" s="1616" t="str">
        <f t="shared" si="15"/>
        <v/>
      </c>
      <c r="AD79" s="1621"/>
      <c r="AE79" s="1621"/>
      <c r="AF79" s="1621"/>
      <c r="AG79" s="1621"/>
      <c r="AH79" s="1621"/>
      <c r="AI79" s="1026"/>
      <c r="AJ79" s="2145"/>
      <c r="AK79" s="2146"/>
      <c r="AL79" s="2145"/>
      <c r="AM79" s="2146"/>
      <c r="AN79" s="1026"/>
      <c r="AO79" s="1040" t="str">
        <f t="shared" si="16"/>
        <v>13 (1413)</v>
      </c>
      <c r="AP79" s="1616" t="str">
        <f t="shared" si="17"/>
        <v/>
      </c>
      <c r="AQ79" s="1621"/>
      <c r="AR79" s="1621"/>
      <c r="AS79" s="1621"/>
      <c r="AT79" s="1023"/>
    </row>
    <row r="80" spans="1:46" s="12" customFormat="1" ht="12.75" hidden="1" customHeight="1" x14ac:dyDescent="0.2">
      <c r="A80" s="31" t="s">
        <v>3074</v>
      </c>
      <c r="B80" s="602"/>
      <c r="C80" s="1612"/>
      <c r="D80" s="992"/>
      <c r="E80" s="31"/>
      <c r="F80" s="992"/>
      <c r="G80" s="992"/>
      <c r="H80" s="847"/>
      <c r="I80" s="992"/>
      <c r="J80" s="992"/>
      <c r="K80" s="838"/>
      <c r="L80" s="838"/>
      <c r="M80" s="839"/>
      <c r="N80" s="31"/>
      <c r="O80" s="2159"/>
      <c r="P80" s="2159"/>
      <c r="Q80" s="2159"/>
      <c r="R80" s="2159"/>
      <c r="S80" s="82"/>
      <c r="T80" s="840" t="str">
        <f t="shared" si="12"/>
        <v>13 (1413)</v>
      </c>
      <c r="U80" s="1615" t="str">
        <f t="shared" si="13"/>
        <v/>
      </c>
      <c r="V80" s="190"/>
      <c r="W80" s="841"/>
      <c r="X80" s="841"/>
      <c r="Y80" s="891"/>
      <c r="AB80" s="1040" t="str">
        <f t="shared" si="14"/>
        <v>14 (1414)</v>
      </c>
      <c r="AC80" s="1616" t="str">
        <f t="shared" si="15"/>
        <v/>
      </c>
      <c r="AD80" s="1621"/>
      <c r="AE80" s="1621"/>
      <c r="AF80" s="1621"/>
      <c r="AG80" s="1621"/>
      <c r="AH80" s="1621"/>
      <c r="AI80" s="1026"/>
      <c r="AJ80" s="2145"/>
      <c r="AK80" s="2146"/>
      <c r="AL80" s="2145"/>
      <c r="AM80" s="2146"/>
      <c r="AN80" s="1026"/>
      <c r="AO80" s="1040" t="str">
        <f t="shared" si="16"/>
        <v>14 (1414)</v>
      </c>
      <c r="AP80" s="1616" t="str">
        <f t="shared" si="17"/>
        <v/>
      </c>
      <c r="AQ80" s="1621"/>
      <c r="AR80" s="1621"/>
      <c r="AS80" s="1621"/>
      <c r="AT80" s="1023"/>
    </row>
    <row r="81" spans="1:46" s="12" customFormat="1" ht="12.75" hidden="1" customHeight="1" x14ac:dyDescent="0.2">
      <c r="A81" s="31" t="s">
        <v>3075</v>
      </c>
      <c r="B81" s="602"/>
      <c r="C81" s="1612"/>
      <c r="D81" s="992"/>
      <c r="E81" s="31"/>
      <c r="F81" s="992"/>
      <c r="G81" s="992"/>
      <c r="H81" s="847"/>
      <c r="I81" s="992"/>
      <c r="J81" s="992"/>
      <c r="K81" s="838"/>
      <c r="L81" s="838"/>
      <c r="M81" s="839"/>
      <c r="N81" s="31"/>
      <c r="O81" s="2159"/>
      <c r="P81" s="2159"/>
      <c r="Q81" s="2159"/>
      <c r="R81" s="2159"/>
      <c r="S81" s="82"/>
      <c r="T81" s="840" t="str">
        <f t="shared" si="12"/>
        <v>14 (1414)</v>
      </c>
      <c r="U81" s="1615" t="str">
        <f t="shared" si="13"/>
        <v/>
      </c>
      <c r="V81" s="190"/>
      <c r="W81" s="841"/>
      <c r="X81" s="841"/>
      <c r="Y81" s="891"/>
      <c r="AB81" s="1040" t="str">
        <f t="shared" si="14"/>
        <v>15 (1415)</v>
      </c>
      <c r="AC81" s="1616" t="str">
        <f t="shared" si="15"/>
        <v/>
      </c>
      <c r="AD81" s="1621"/>
      <c r="AE81" s="1621"/>
      <c r="AF81" s="1621"/>
      <c r="AG81" s="1621"/>
      <c r="AH81" s="1621"/>
      <c r="AI81" s="1026"/>
      <c r="AJ81" s="2145"/>
      <c r="AK81" s="2146"/>
      <c r="AL81" s="2145"/>
      <c r="AM81" s="2146"/>
      <c r="AN81" s="1026"/>
      <c r="AO81" s="1040" t="str">
        <f t="shared" si="16"/>
        <v>15 (1415)</v>
      </c>
      <c r="AP81" s="1616" t="str">
        <f t="shared" si="17"/>
        <v/>
      </c>
      <c r="AQ81" s="1621"/>
      <c r="AR81" s="1621"/>
      <c r="AS81" s="1621"/>
      <c r="AT81" s="1023"/>
    </row>
    <row r="82" spans="1:46" s="12" customFormat="1" ht="12.75" hidden="1" customHeight="1" x14ac:dyDescent="0.2">
      <c r="A82" s="31" t="s">
        <v>3076</v>
      </c>
      <c r="B82" s="602"/>
      <c r="C82" s="1612"/>
      <c r="D82" s="992"/>
      <c r="E82" s="31"/>
      <c r="F82" s="992"/>
      <c r="G82" s="992"/>
      <c r="H82" s="847"/>
      <c r="I82" s="992"/>
      <c r="J82" s="992"/>
      <c r="K82" s="838"/>
      <c r="L82" s="838"/>
      <c r="M82" s="839"/>
      <c r="N82" s="31"/>
      <c r="O82" s="2159"/>
      <c r="P82" s="2159"/>
      <c r="Q82" s="2159"/>
      <c r="R82" s="2159"/>
      <c r="S82" s="82"/>
      <c r="T82" s="840" t="str">
        <f t="shared" si="12"/>
        <v>15 (1415)</v>
      </c>
      <c r="U82" s="1615" t="str">
        <f t="shared" si="13"/>
        <v/>
      </c>
      <c r="V82" s="190"/>
      <c r="W82" s="841"/>
      <c r="X82" s="841"/>
      <c r="Y82" s="891"/>
      <c r="AB82" s="1040" t="str">
        <f t="shared" si="14"/>
        <v>16 (1416)</v>
      </c>
      <c r="AC82" s="1616" t="str">
        <f t="shared" si="15"/>
        <v/>
      </c>
      <c r="AD82" s="1621"/>
      <c r="AE82" s="1621"/>
      <c r="AF82" s="1621"/>
      <c r="AG82" s="1621"/>
      <c r="AH82" s="1621"/>
      <c r="AI82" s="1026"/>
      <c r="AJ82" s="2145"/>
      <c r="AK82" s="2146"/>
      <c r="AL82" s="2145"/>
      <c r="AM82" s="2146"/>
      <c r="AN82" s="1026"/>
      <c r="AO82" s="1040" t="str">
        <f t="shared" si="16"/>
        <v>16 (1416)</v>
      </c>
      <c r="AP82" s="1616" t="str">
        <f t="shared" si="17"/>
        <v/>
      </c>
      <c r="AQ82" s="1621"/>
      <c r="AR82" s="1621"/>
      <c r="AS82" s="1621"/>
      <c r="AT82" s="1023"/>
    </row>
    <row r="83" spans="1:46" s="12" customFormat="1" ht="12.75" hidden="1" customHeight="1" x14ac:dyDescent="0.2">
      <c r="A83" s="31" t="s">
        <v>3077</v>
      </c>
      <c r="B83" s="602"/>
      <c r="C83" s="1612"/>
      <c r="D83" s="992"/>
      <c r="E83" s="31"/>
      <c r="F83" s="992"/>
      <c r="G83" s="992"/>
      <c r="H83" s="847"/>
      <c r="I83" s="992"/>
      <c r="J83" s="992"/>
      <c r="K83" s="838"/>
      <c r="L83" s="838"/>
      <c r="M83" s="839"/>
      <c r="N83" s="31"/>
      <c r="O83" s="2159"/>
      <c r="P83" s="2159"/>
      <c r="Q83" s="2159"/>
      <c r="R83" s="2159"/>
      <c r="S83" s="82"/>
      <c r="T83" s="840" t="str">
        <f t="shared" si="12"/>
        <v>16 (1416)</v>
      </c>
      <c r="U83" s="1615" t="str">
        <f t="shared" si="13"/>
        <v/>
      </c>
      <c r="V83" s="190"/>
      <c r="W83" s="841"/>
      <c r="X83" s="841"/>
      <c r="Y83" s="891"/>
      <c r="AB83" s="1040" t="str">
        <f t="shared" si="14"/>
        <v>17 (1417)</v>
      </c>
      <c r="AC83" s="1616" t="str">
        <f t="shared" si="15"/>
        <v/>
      </c>
      <c r="AD83" s="1621"/>
      <c r="AE83" s="1621"/>
      <c r="AF83" s="1621"/>
      <c r="AG83" s="1621"/>
      <c r="AH83" s="1621"/>
      <c r="AI83" s="1026"/>
      <c r="AJ83" s="2145"/>
      <c r="AK83" s="2146"/>
      <c r="AL83" s="2145"/>
      <c r="AM83" s="2146"/>
      <c r="AN83" s="1026"/>
      <c r="AO83" s="1040" t="str">
        <f t="shared" si="16"/>
        <v>17 (1417)</v>
      </c>
      <c r="AP83" s="1616" t="str">
        <f t="shared" si="17"/>
        <v/>
      </c>
      <c r="AQ83" s="1621"/>
      <c r="AR83" s="1621"/>
      <c r="AS83" s="1621"/>
      <c r="AT83" s="1023"/>
    </row>
    <row r="84" spans="1:46" s="12" customFormat="1" ht="12.75" hidden="1" customHeight="1" x14ac:dyDescent="0.2">
      <c r="A84" s="31" t="s">
        <v>3078</v>
      </c>
      <c r="B84" s="602"/>
      <c r="C84" s="1612"/>
      <c r="D84" s="992"/>
      <c r="E84" s="31"/>
      <c r="F84" s="992"/>
      <c r="G84" s="992"/>
      <c r="H84" s="847"/>
      <c r="I84" s="992"/>
      <c r="J84" s="992"/>
      <c r="K84" s="838"/>
      <c r="L84" s="838"/>
      <c r="M84" s="839"/>
      <c r="N84" s="31"/>
      <c r="O84" s="2159"/>
      <c r="P84" s="2159"/>
      <c r="Q84" s="2159"/>
      <c r="R84" s="2159"/>
      <c r="S84" s="82"/>
      <c r="T84" s="840" t="str">
        <f t="shared" si="12"/>
        <v>17 (1417)</v>
      </c>
      <c r="U84" s="1615" t="str">
        <f t="shared" si="13"/>
        <v/>
      </c>
      <c r="V84" s="190"/>
      <c r="W84" s="841"/>
      <c r="X84" s="841"/>
      <c r="Y84" s="891"/>
      <c r="AB84" s="1040" t="str">
        <f t="shared" si="14"/>
        <v>18 (1418)</v>
      </c>
      <c r="AC84" s="1616" t="str">
        <f t="shared" si="15"/>
        <v/>
      </c>
      <c r="AD84" s="1621"/>
      <c r="AE84" s="1621"/>
      <c r="AF84" s="1621"/>
      <c r="AG84" s="1621"/>
      <c r="AH84" s="1621"/>
      <c r="AI84" s="1026"/>
      <c r="AJ84" s="2145"/>
      <c r="AK84" s="2146"/>
      <c r="AL84" s="2145"/>
      <c r="AM84" s="2146"/>
      <c r="AN84" s="1026"/>
      <c r="AO84" s="1040" t="str">
        <f t="shared" si="16"/>
        <v>18 (1418)</v>
      </c>
      <c r="AP84" s="1616" t="str">
        <f t="shared" si="17"/>
        <v/>
      </c>
      <c r="AQ84" s="1621"/>
      <c r="AR84" s="1621"/>
      <c r="AS84" s="1621"/>
      <c r="AT84" s="1023"/>
    </row>
    <row r="85" spans="1:46" s="12" customFormat="1" ht="12.75" hidden="1" customHeight="1" x14ac:dyDescent="0.2">
      <c r="A85" s="31" t="s">
        <v>3079</v>
      </c>
      <c r="B85" s="602"/>
      <c r="C85" s="1612"/>
      <c r="D85" s="992"/>
      <c r="E85" s="31"/>
      <c r="F85" s="992"/>
      <c r="G85" s="992"/>
      <c r="H85" s="847"/>
      <c r="I85" s="992"/>
      <c r="J85" s="992"/>
      <c r="K85" s="838"/>
      <c r="L85" s="838"/>
      <c r="M85" s="839"/>
      <c r="N85" s="31"/>
      <c r="O85" s="2159"/>
      <c r="P85" s="2159"/>
      <c r="Q85" s="2159"/>
      <c r="R85" s="2159"/>
      <c r="S85" s="82"/>
      <c r="T85" s="840" t="str">
        <f t="shared" si="12"/>
        <v>18 (1418)</v>
      </c>
      <c r="U85" s="1615" t="str">
        <f t="shared" si="13"/>
        <v/>
      </c>
      <c r="V85" s="190"/>
      <c r="W85" s="841"/>
      <c r="X85" s="841"/>
      <c r="Y85" s="891"/>
      <c r="AB85" s="1040" t="str">
        <f t="shared" si="14"/>
        <v>19 (1419)</v>
      </c>
      <c r="AC85" s="1616" t="str">
        <f t="shared" si="15"/>
        <v/>
      </c>
      <c r="AD85" s="1621"/>
      <c r="AE85" s="1621"/>
      <c r="AF85" s="1621"/>
      <c r="AG85" s="1621"/>
      <c r="AH85" s="1621"/>
      <c r="AI85" s="1026"/>
      <c r="AJ85" s="2145"/>
      <c r="AK85" s="2146"/>
      <c r="AL85" s="2145"/>
      <c r="AM85" s="2146"/>
      <c r="AN85" s="1026"/>
      <c r="AO85" s="1040" t="str">
        <f t="shared" si="16"/>
        <v>19 (1419)</v>
      </c>
      <c r="AP85" s="1616" t="str">
        <f t="shared" si="17"/>
        <v/>
      </c>
      <c r="AQ85" s="1621"/>
      <c r="AR85" s="1621"/>
      <c r="AS85" s="1621"/>
      <c r="AT85" s="1023"/>
    </row>
    <row r="86" spans="1:46" s="12" customFormat="1" ht="12.75" hidden="1" customHeight="1" x14ac:dyDescent="0.2">
      <c r="A86" s="31" t="s">
        <v>3080</v>
      </c>
      <c r="B86" s="602"/>
      <c r="C86" s="1612"/>
      <c r="D86" s="992"/>
      <c r="E86" s="31"/>
      <c r="F86" s="992"/>
      <c r="G86" s="992"/>
      <c r="H86" s="847"/>
      <c r="I86" s="992"/>
      <c r="J86" s="992"/>
      <c r="K86" s="838"/>
      <c r="L86" s="838"/>
      <c r="M86" s="839"/>
      <c r="N86" s="31"/>
      <c r="O86" s="2159"/>
      <c r="P86" s="2159"/>
      <c r="Q86" s="2159"/>
      <c r="R86" s="2159"/>
      <c r="S86" s="82"/>
      <c r="T86" s="840" t="str">
        <f t="shared" si="12"/>
        <v>19 (1419)</v>
      </c>
      <c r="U86" s="1615" t="str">
        <f t="shared" si="13"/>
        <v/>
      </c>
      <c r="V86" s="190"/>
      <c r="W86" s="841"/>
      <c r="X86" s="841"/>
      <c r="Y86" s="891"/>
      <c r="AB86" s="1040" t="str">
        <f t="shared" si="14"/>
        <v>20 (1420)</v>
      </c>
      <c r="AC86" s="1616" t="str">
        <f t="shared" si="15"/>
        <v/>
      </c>
      <c r="AD86" s="1621"/>
      <c r="AE86" s="1621"/>
      <c r="AF86" s="1621"/>
      <c r="AG86" s="1621"/>
      <c r="AH86" s="1621"/>
      <c r="AI86" s="1026"/>
      <c r="AJ86" s="2145"/>
      <c r="AK86" s="2146"/>
      <c r="AL86" s="2145"/>
      <c r="AM86" s="2146"/>
      <c r="AN86" s="1026"/>
      <c r="AO86" s="1040" t="str">
        <f t="shared" si="16"/>
        <v>20 (1420)</v>
      </c>
      <c r="AP86" s="1616" t="str">
        <f t="shared" si="17"/>
        <v/>
      </c>
      <c r="AQ86" s="1621"/>
      <c r="AR86" s="1621"/>
      <c r="AS86" s="1621"/>
      <c r="AT86" s="1023"/>
    </row>
    <row r="87" spans="1:46" s="12" customFormat="1" ht="12.75" hidden="1" customHeight="1" x14ac:dyDescent="0.2">
      <c r="A87" s="31" t="s">
        <v>3081</v>
      </c>
      <c r="B87" s="602"/>
      <c r="C87" s="1612"/>
      <c r="D87" s="992"/>
      <c r="E87" s="31"/>
      <c r="F87" s="992"/>
      <c r="G87" s="992"/>
      <c r="H87" s="847"/>
      <c r="I87" s="992"/>
      <c r="J87" s="992"/>
      <c r="K87" s="838"/>
      <c r="L87" s="838"/>
      <c r="M87" s="839"/>
      <c r="N87" s="31"/>
      <c r="O87" s="2159"/>
      <c r="P87" s="2159"/>
      <c r="Q87" s="2159"/>
      <c r="R87" s="2159"/>
      <c r="S87" s="82"/>
      <c r="T87" s="840" t="str">
        <f t="shared" si="12"/>
        <v>20 (1420)</v>
      </c>
      <c r="U87" s="1615" t="str">
        <f t="shared" si="13"/>
        <v/>
      </c>
      <c r="V87" s="190"/>
      <c r="W87" s="841"/>
      <c r="X87" s="841"/>
      <c r="Y87" s="891"/>
      <c r="AB87" s="1040" t="str">
        <f t="shared" si="14"/>
        <v>21 (1421)</v>
      </c>
      <c r="AC87" s="1616" t="str">
        <f t="shared" si="15"/>
        <v/>
      </c>
      <c r="AD87" s="1621"/>
      <c r="AE87" s="1621"/>
      <c r="AF87" s="1621"/>
      <c r="AG87" s="1621"/>
      <c r="AH87" s="1621"/>
      <c r="AI87" s="1026"/>
      <c r="AJ87" s="2145"/>
      <c r="AK87" s="2146"/>
      <c r="AL87" s="2145"/>
      <c r="AM87" s="2146"/>
      <c r="AN87" s="1026"/>
      <c r="AO87" s="1040" t="str">
        <f t="shared" si="16"/>
        <v>21 (1421)</v>
      </c>
      <c r="AP87" s="1616" t="str">
        <f t="shared" si="17"/>
        <v/>
      </c>
      <c r="AQ87" s="1621"/>
      <c r="AR87" s="1621"/>
      <c r="AS87" s="1621"/>
      <c r="AT87" s="1023"/>
    </row>
    <row r="88" spans="1:46" s="12" customFormat="1" ht="12.75" hidden="1" customHeight="1" x14ac:dyDescent="0.2">
      <c r="A88" s="31" t="s">
        <v>3082</v>
      </c>
      <c r="B88" s="602"/>
      <c r="C88" s="1612"/>
      <c r="D88" s="992"/>
      <c r="E88" s="31"/>
      <c r="F88" s="992"/>
      <c r="G88" s="992"/>
      <c r="H88" s="847"/>
      <c r="I88" s="992"/>
      <c r="J88" s="992"/>
      <c r="K88" s="838"/>
      <c r="L88" s="838"/>
      <c r="M88" s="839"/>
      <c r="N88" s="31"/>
      <c r="O88" s="2159"/>
      <c r="P88" s="2159"/>
      <c r="Q88" s="2159"/>
      <c r="R88" s="2159"/>
      <c r="S88" s="82"/>
      <c r="T88" s="840" t="str">
        <f t="shared" si="12"/>
        <v>21 (1421)</v>
      </c>
      <c r="U88" s="1615" t="str">
        <f t="shared" si="13"/>
        <v/>
      </c>
      <c r="V88" s="190"/>
      <c r="W88" s="841"/>
      <c r="X88" s="841"/>
      <c r="Y88" s="891"/>
      <c r="AB88" s="1040" t="str">
        <f t="shared" si="14"/>
        <v>22 (1422)</v>
      </c>
      <c r="AC88" s="1616" t="str">
        <f t="shared" si="15"/>
        <v/>
      </c>
      <c r="AD88" s="1621"/>
      <c r="AE88" s="1621"/>
      <c r="AF88" s="1621"/>
      <c r="AG88" s="1621"/>
      <c r="AH88" s="1621"/>
      <c r="AI88" s="1026"/>
      <c r="AJ88" s="2145"/>
      <c r="AK88" s="2146"/>
      <c r="AL88" s="2145"/>
      <c r="AM88" s="2146"/>
      <c r="AN88" s="1026"/>
      <c r="AO88" s="1040" t="str">
        <f t="shared" si="16"/>
        <v>22 (1422)</v>
      </c>
      <c r="AP88" s="1616" t="str">
        <f t="shared" si="17"/>
        <v/>
      </c>
      <c r="AQ88" s="1621"/>
      <c r="AR88" s="1621"/>
      <c r="AS88" s="1621"/>
      <c r="AT88" s="1023"/>
    </row>
    <row r="89" spans="1:46" s="12" customFormat="1" ht="12.75" hidden="1" customHeight="1" x14ac:dyDescent="0.2">
      <c r="A89" s="31" t="s">
        <v>3083</v>
      </c>
      <c r="B89" s="602"/>
      <c r="C89" s="1612"/>
      <c r="D89" s="992"/>
      <c r="E89" s="31"/>
      <c r="F89" s="992"/>
      <c r="G89" s="992"/>
      <c r="H89" s="847"/>
      <c r="I89" s="992"/>
      <c r="J89" s="992"/>
      <c r="K89" s="838"/>
      <c r="L89" s="838"/>
      <c r="M89" s="839"/>
      <c r="N89" s="31"/>
      <c r="O89" s="2159"/>
      <c r="P89" s="2159"/>
      <c r="Q89" s="2159"/>
      <c r="R89" s="2159"/>
      <c r="S89" s="82"/>
      <c r="T89" s="840" t="str">
        <f t="shared" si="12"/>
        <v>22 (1422)</v>
      </c>
      <c r="U89" s="1615" t="str">
        <f t="shared" si="13"/>
        <v/>
      </c>
      <c r="V89" s="190"/>
      <c r="W89" s="841"/>
      <c r="X89" s="841"/>
      <c r="Y89" s="891"/>
      <c r="AB89" s="1040" t="str">
        <f t="shared" si="14"/>
        <v>23 (1423)</v>
      </c>
      <c r="AC89" s="1616" t="str">
        <f t="shared" si="15"/>
        <v/>
      </c>
      <c r="AD89" s="1621"/>
      <c r="AE89" s="1621"/>
      <c r="AF89" s="1621"/>
      <c r="AG89" s="1621"/>
      <c r="AH89" s="1621"/>
      <c r="AI89" s="1026"/>
      <c r="AJ89" s="2145"/>
      <c r="AK89" s="2146"/>
      <c r="AL89" s="2145"/>
      <c r="AM89" s="2146"/>
      <c r="AN89" s="1026"/>
      <c r="AO89" s="1040" t="str">
        <f t="shared" si="16"/>
        <v>23 (1423)</v>
      </c>
      <c r="AP89" s="1616" t="str">
        <f t="shared" si="17"/>
        <v/>
      </c>
      <c r="AQ89" s="1621"/>
      <c r="AR89" s="1621"/>
      <c r="AS89" s="1621"/>
      <c r="AT89" s="1023"/>
    </row>
    <row r="90" spans="1:46" s="12" customFormat="1" ht="12.75" hidden="1" customHeight="1" x14ac:dyDescent="0.2">
      <c r="A90" s="31" t="s">
        <v>3084</v>
      </c>
      <c r="B90" s="602"/>
      <c r="C90" s="1612"/>
      <c r="D90" s="992"/>
      <c r="E90" s="31"/>
      <c r="F90" s="992"/>
      <c r="G90" s="992"/>
      <c r="H90" s="847"/>
      <c r="I90" s="992"/>
      <c r="J90" s="992"/>
      <c r="K90" s="838"/>
      <c r="L90" s="838"/>
      <c r="M90" s="839"/>
      <c r="N90" s="31"/>
      <c r="O90" s="2159"/>
      <c r="P90" s="2159"/>
      <c r="Q90" s="2159"/>
      <c r="R90" s="2159"/>
      <c r="S90" s="82"/>
      <c r="T90" s="840" t="str">
        <f t="shared" si="12"/>
        <v>23 (1423)</v>
      </c>
      <c r="U90" s="1615" t="str">
        <f t="shared" si="13"/>
        <v/>
      </c>
      <c r="V90" s="190"/>
      <c r="W90" s="841"/>
      <c r="X90" s="841"/>
      <c r="Y90" s="891"/>
      <c r="AB90" s="1040" t="str">
        <f t="shared" si="14"/>
        <v>24 (1424)</v>
      </c>
      <c r="AC90" s="1616" t="str">
        <f t="shared" si="15"/>
        <v/>
      </c>
      <c r="AD90" s="1621"/>
      <c r="AE90" s="1621"/>
      <c r="AF90" s="1621"/>
      <c r="AG90" s="1621"/>
      <c r="AH90" s="1621"/>
      <c r="AI90" s="1026"/>
      <c r="AJ90" s="2145"/>
      <c r="AK90" s="2146"/>
      <c r="AL90" s="2145"/>
      <c r="AM90" s="2146"/>
      <c r="AN90" s="1026"/>
      <c r="AO90" s="1040" t="str">
        <f t="shared" si="16"/>
        <v>24 (1424)</v>
      </c>
      <c r="AP90" s="1616" t="str">
        <f t="shared" si="17"/>
        <v/>
      </c>
      <c r="AQ90" s="1621"/>
      <c r="AR90" s="1621"/>
      <c r="AS90" s="1621"/>
      <c r="AT90" s="1023"/>
    </row>
    <row r="91" spans="1:46" s="12" customFormat="1" ht="12.75" hidden="1" customHeight="1" x14ac:dyDescent="0.2">
      <c r="A91" s="31" t="s">
        <v>3085</v>
      </c>
      <c r="B91" s="602"/>
      <c r="C91" s="1612"/>
      <c r="D91" s="992"/>
      <c r="E91" s="31"/>
      <c r="F91" s="992"/>
      <c r="G91" s="992"/>
      <c r="H91" s="847"/>
      <c r="I91" s="992"/>
      <c r="J91" s="992"/>
      <c r="K91" s="838"/>
      <c r="L91" s="838"/>
      <c r="M91" s="839"/>
      <c r="N91" s="31"/>
      <c r="O91" s="2159"/>
      <c r="P91" s="2159"/>
      <c r="Q91" s="2159"/>
      <c r="R91" s="2159"/>
      <c r="S91" s="82"/>
      <c r="T91" s="840" t="str">
        <f t="shared" si="12"/>
        <v>24 (1424)</v>
      </c>
      <c r="U91" s="1615" t="str">
        <f t="shared" si="13"/>
        <v/>
      </c>
      <c r="V91" s="190"/>
      <c r="W91" s="841"/>
      <c r="X91" s="841"/>
      <c r="Y91" s="891"/>
      <c r="AB91" s="1040" t="str">
        <f t="shared" si="14"/>
        <v>25 (1425)</v>
      </c>
      <c r="AC91" s="1616" t="str">
        <f t="shared" si="15"/>
        <v/>
      </c>
      <c r="AD91" s="1621"/>
      <c r="AE91" s="1621"/>
      <c r="AF91" s="1621"/>
      <c r="AG91" s="1621"/>
      <c r="AH91" s="1621"/>
      <c r="AI91" s="1026"/>
      <c r="AJ91" s="2145"/>
      <c r="AK91" s="2146"/>
      <c r="AL91" s="2145"/>
      <c r="AM91" s="2146"/>
      <c r="AN91" s="1026"/>
      <c r="AO91" s="1040" t="str">
        <f t="shared" si="16"/>
        <v>25 (1425)</v>
      </c>
      <c r="AP91" s="1616">
        <f t="shared" si="17"/>
        <v>100</v>
      </c>
      <c r="AQ91" s="1621"/>
      <c r="AR91" s="1621"/>
      <c r="AS91" s="1621"/>
      <c r="AT91" s="1023"/>
    </row>
    <row r="92" spans="1:46" s="12" customFormat="1" x14ac:dyDescent="0.2">
      <c r="A92" s="31" t="s">
        <v>3086</v>
      </c>
      <c r="B92" s="602"/>
      <c r="C92" s="1612"/>
      <c r="D92" s="992"/>
      <c r="E92" s="31"/>
      <c r="F92" s="992"/>
      <c r="G92" s="992"/>
      <c r="H92" s="847"/>
      <c r="I92" s="992"/>
      <c r="J92" s="992"/>
      <c r="K92" s="838"/>
      <c r="L92" s="838"/>
      <c r="M92" s="839"/>
      <c r="N92" s="31"/>
      <c r="O92" s="2159"/>
      <c r="P92" s="2159"/>
      <c r="Q92" s="2159"/>
      <c r="R92" s="2159"/>
      <c r="S92" s="82"/>
      <c r="T92" s="840" t="str">
        <f t="shared" si="12"/>
        <v>25 (1425)</v>
      </c>
      <c r="U92" s="1615" t="str">
        <f t="shared" si="13"/>
        <v/>
      </c>
      <c r="V92" s="190"/>
      <c r="W92" s="841"/>
      <c r="X92" s="841"/>
      <c r="Y92" s="891"/>
      <c r="AB92" s="1040" t="str">
        <f t="shared" si="14"/>
        <v>(1426)</v>
      </c>
      <c r="AC92" s="1616">
        <f t="shared" si="15"/>
        <v>100</v>
      </c>
      <c r="AD92" s="1621"/>
      <c r="AE92" s="1621"/>
      <c r="AF92" s="1621"/>
      <c r="AG92" s="1621"/>
      <c r="AH92" s="1621"/>
      <c r="AI92" s="1026"/>
      <c r="AJ92" s="2145"/>
      <c r="AK92" s="2146"/>
      <c r="AL92" s="2145"/>
      <c r="AM92" s="2146"/>
      <c r="AN92" s="1026"/>
      <c r="AO92" s="1040" t="str">
        <f t="shared" si="16"/>
        <v>(1426)</v>
      </c>
      <c r="AP92" s="1616"/>
      <c r="AQ92" s="1621"/>
      <c r="AR92" s="1621"/>
      <c r="AS92" s="1621"/>
      <c r="AT92" s="1023"/>
    </row>
    <row r="93" spans="1:46" s="12" customFormat="1" x14ac:dyDescent="0.2">
      <c r="A93" s="239" t="s">
        <v>3087</v>
      </c>
      <c r="B93" s="1598">
        <v>100</v>
      </c>
      <c r="C93" s="1617"/>
      <c r="D93" s="992"/>
      <c r="E93" s="31"/>
      <c r="F93" s="992"/>
      <c r="G93" s="992"/>
      <c r="H93" s="847"/>
      <c r="I93" s="992"/>
      <c r="J93" s="992"/>
      <c r="K93" s="838"/>
      <c r="L93" s="838"/>
      <c r="M93" s="1618"/>
      <c r="N93" s="31"/>
      <c r="O93" s="2162"/>
      <c r="P93" s="2162"/>
      <c r="Q93" s="2162"/>
      <c r="R93" s="2162"/>
      <c r="S93" s="82"/>
      <c r="T93" s="835"/>
      <c r="U93" s="1619">
        <f>$B93</f>
        <v>100</v>
      </c>
      <c r="V93" s="190"/>
      <c r="W93" s="841"/>
      <c r="X93" s="841"/>
      <c r="Y93" s="891"/>
      <c r="AB93" s="1043" t="str">
        <f>$A$94</f>
        <v>(1400)</v>
      </c>
      <c r="AC93" s="1620" t="str">
        <f>$B94</f>
        <v>Global</v>
      </c>
      <c r="AD93" s="1621"/>
      <c r="AE93" s="1621"/>
      <c r="AF93" s="1621"/>
      <c r="AG93" s="1621"/>
      <c r="AH93" s="1621"/>
      <c r="AI93" s="1026"/>
      <c r="AJ93" s="2147"/>
      <c r="AK93" s="2148"/>
      <c r="AL93" s="2147"/>
      <c r="AM93" s="2148"/>
      <c r="AN93" s="1026"/>
      <c r="AO93" s="1043" t="str">
        <f>$A$94</f>
        <v>(1400)</v>
      </c>
      <c r="AP93" s="1620" t="str">
        <f>$B94</f>
        <v>Global</v>
      </c>
      <c r="AQ93" s="1621"/>
      <c r="AR93" s="1621"/>
      <c r="AS93" s="1621"/>
      <c r="AT93" s="1023"/>
    </row>
    <row r="94" spans="1:46" s="12" customFormat="1" x14ac:dyDescent="0.2">
      <c r="A94" s="83" t="s">
        <v>3088</v>
      </c>
      <c r="B94" s="1494" t="s">
        <v>3089</v>
      </c>
      <c r="C94" s="1495"/>
      <c r="D94" s="993"/>
      <c r="E94" s="82"/>
      <c r="F94" s="1496"/>
      <c r="G94" s="993"/>
      <c r="H94" s="848"/>
      <c r="I94" s="993"/>
      <c r="J94" s="993"/>
      <c r="K94" s="844"/>
      <c r="L94" s="844"/>
      <c r="M94" s="845"/>
      <c r="N94" s="82"/>
      <c r="O94" s="2161"/>
      <c r="P94" s="2161"/>
      <c r="Q94" s="2161"/>
      <c r="R94" s="2161"/>
      <c r="S94" s="82"/>
      <c r="T94" s="835"/>
      <c r="U94" s="1495" t="str">
        <f>$B94</f>
        <v>Global</v>
      </c>
      <c r="V94" s="190"/>
      <c r="W94" s="846"/>
      <c r="X94" s="846"/>
      <c r="Y94" s="891"/>
      <c r="AB94" s="1043">
        <f>$A$95</f>
        <v>0</v>
      </c>
      <c r="AC94" s="1623">
        <f>$B95</f>
        <v>0</v>
      </c>
      <c r="AD94" s="1621"/>
      <c r="AE94" s="1621"/>
      <c r="AF94" s="1621"/>
      <c r="AG94" s="1621"/>
      <c r="AH94" s="1621"/>
      <c r="AI94" s="1026"/>
      <c r="AJ94" s="2141"/>
      <c r="AK94" s="2142"/>
      <c r="AL94" s="2141"/>
      <c r="AM94" s="2142"/>
      <c r="AN94" s="1026"/>
      <c r="AO94" s="1043">
        <f>$A$95</f>
        <v>0</v>
      </c>
      <c r="AP94" s="1623">
        <f>$B95</f>
        <v>0</v>
      </c>
      <c r="AQ94" s="1621"/>
      <c r="AR94" s="1621"/>
      <c r="AS94" s="1621"/>
      <c r="AT94" s="1023"/>
    </row>
    <row r="95" spans="1:46" s="12" customFormat="1" ht="6" customHeight="1" x14ac:dyDescent="0.2">
      <c r="A95" s="82"/>
      <c r="B95" s="82"/>
      <c r="C95" s="82"/>
      <c r="D95" s="82"/>
      <c r="E95" s="82"/>
      <c r="F95" s="82"/>
      <c r="G95" s="82"/>
      <c r="H95" s="82"/>
      <c r="I95" s="82"/>
      <c r="J95" s="82"/>
      <c r="K95" s="82"/>
      <c r="L95" s="82"/>
      <c r="M95" s="82"/>
      <c r="N95" s="82"/>
      <c r="O95" s="82"/>
      <c r="P95" s="82"/>
      <c r="Q95" s="82"/>
      <c r="R95" s="82"/>
      <c r="S95" s="82"/>
      <c r="T95" s="835"/>
      <c r="U95" s="835"/>
      <c r="V95" s="82"/>
      <c r="W95" s="82"/>
      <c r="X95" s="82"/>
      <c r="Y95" s="891"/>
      <c r="AB95" s="1036"/>
      <c r="AC95" s="1036"/>
      <c r="AD95" s="1026"/>
      <c r="AE95" s="1026"/>
      <c r="AF95" s="1026"/>
      <c r="AG95" s="1026"/>
      <c r="AH95" s="1026"/>
      <c r="AI95" s="1026"/>
      <c r="AJ95" s="1026"/>
      <c r="AK95" s="1026"/>
      <c r="AL95" s="1026"/>
      <c r="AM95" s="1026"/>
      <c r="AN95" s="1026"/>
      <c r="AO95" s="1036"/>
      <c r="AP95" s="1036"/>
      <c r="AQ95" s="1026"/>
      <c r="AR95" s="1026"/>
      <c r="AS95" s="1026"/>
      <c r="AT95" s="1023"/>
    </row>
    <row r="96" spans="1:46" s="12" customFormat="1" x14ac:dyDescent="0.2">
      <c r="A96" s="82"/>
      <c r="B96" s="88" t="s">
        <v>1877</v>
      </c>
      <c r="C96" s="82"/>
      <c r="D96" s="82"/>
      <c r="E96" s="82"/>
      <c r="F96" s="82"/>
      <c r="G96" s="82"/>
      <c r="H96" s="82"/>
      <c r="I96" s="82"/>
      <c r="J96" s="82"/>
      <c r="K96" s="849"/>
      <c r="L96" s="849"/>
      <c r="M96" s="82"/>
      <c r="N96" s="82"/>
      <c r="O96" s="82"/>
      <c r="P96" s="82"/>
      <c r="Q96" s="82"/>
      <c r="R96" s="82"/>
      <c r="S96" s="82"/>
      <c r="T96" s="835"/>
      <c r="U96" s="836" t="str">
        <f>$B96</f>
        <v>Dérivés hors cote (504)</v>
      </c>
      <c r="V96" s="82"/>
      <c r="W96" s="82"/>
      <c r="X96" s="82"/>
      <c r="Y96" s="891"/>
      <c r="AB96" s="1036"/>
      <c r="AC96" s="1037">
        <f>$B97</f>
        <v>0</v>
      </c>
      <c r="AD96" s="1026"/>
      <c r="AE96" s="1026"/>
      <c r="AF96" s="1026"/>
      <c r="AG96" s="1026"/>
      <c r="AH96" s="1026"/>
      <c r="AI96" s="1026"/>
      <c r="AJ96" s="1026"/>
      <c r="AK96" s="1026"/>
      <c r="AL96" s="1026"/>
      <c r="AM96" s="1026"/>
      <c r="AN96" s="1026"/>
      <c r="AO96" s="1036"/>
      <c r="AP96" s="1037">
        <f>$B97</f>
        <v>0</v>
      </c>
      <c r="AQ96" s="1039"/>
      <c r="AR96" s="1039"/>
      <c r="AS96" s="1039"/>
      <c r="AT96" s="1023"/>
    </row>
    <row r="97" spans="1:46" s="12" customFormat="1" x14ac:dyDescent="0.2">
      <c r="A97" s="31" t="s">
        <v>3062</v>
      </c>
      <c r="B97" s="602"/>
      <c r="C97" s="992"/>
      <c r="D97" s="992"/>
      <c r="E97" s="31"/>
      <c r="F97" s="992"/>
      <c r="G97" s="1613"/>
      <c r="H97" s="837"/>
      <c r="I97" s="992"/>
      <c r="J97" s="1626"/>
      <c r="K97" s="993"/>
      <c r="L97" s="1626"/>
      <c r="M97" s="839"/>
      <c r="N97" s="31"/>
      <c r="O97" s="2159"/>
      <c r="P97" s="2159"/>
      <c r="Q97" s="2159"/>
      <c r="R97" s="2159"/>
      <c r="S97" s="82"/>
      <c r="T97" s="840" t="str">
        <f t="shared" ref="T97:T121" si="18">$A97</f>
        <v>1 (1401)</v>
      </c>
      <c r="U97" s="1615" t="str">
        <f t="shared" ref="U97:U121" si="19">IF($B97="","",$B97)</f>
        <v/>
      </c>
      <c r="V97" s="190"/>
      <c r="W97" s="841"/>
      <c r="X97" s="841"/>
      <c r="Y97" s="891"/>
      <c r="AB97" s="1040" t="str">
        <f t="shared" ref="AB97:AB121" si="20">$A98</f>
        <v>2 (1402)</v>
      </c>
      <c r="AC97" s="1616" t="str">
        <f t="shared" ref="AC97:AC121" si="21">IF($B98="","",$B98)</f>
        <v/>
      </c>
      <c r="AD97" s="1621"/>
      <c r="AE97" s="1621"/>
      <c r="AF97" s="1621"/>
      <c r="AG97" s="1621"/>
      <c r="AH97" s="1621"/>
      <c r="AI97" s="1026"/>
      <c r="AJ97" s="2145"/>
      <c r="AK97" s="2146"/>
      <c r="AL97" s="2145"/>
      <c r="AM97" s="2146"/>
      <c r="AN97" s="1026"/>
      <c r="AO97" s="1040" t="str">
        <f t="shared" ref="AO97:AO121" si="22">$A98</f>
        <v>2 (1402)</v>
      </c>
      <c r="AP97" s="1616" t="str">
        <f t="shared" ref="AP97:AP120" si="23">IF($B99="","",$B99)</f>
        <v/>
      </c>
      <c r="AQ97" s="1621"/>
      <c r="AR97" s="1621"/>
      <c r="AS97" s="1621"/>
      <c r="AT97" s="1023"/>
    </row>
    <row r="98" spans="1:46" s="12" customFormat="1" x14ac:dyDescent="0.2">
      <c r="A98" s="31" t="s">
        <v>3063</v>
      </c>
      <c r="B98" s="602"/>
      <c r="C98" s="992"/>
      <c r="D98" s="992"/>
      <c r="E98" s="31"/>
      <c r="F98" s="992"/>
      <c r="G98" s="1613"/>
      <c r="H98" s="837"/>
      <c r="I98" s="992"/>
      <c r="J98" s="1626"/>
      <c r="K98" s="993"/>
      <c r="L98" s="1626"/>
      <c r="M98" s="839"/>
      <c r="N98" s="31"/>
      <c r="O98" s="2159"/>
      <c r="P98" s="2159"/>
      <c r="Q98" s="2159"/>
      <c r="R98" s="2159"/>
      <c r="S98" s="82"/>
      <c r="T98" s="840" t="str">
        <f t="shared" si="18"/>
        <v>2 (1402)</v>
      </c>
      <c r="U98" s="1615" t="str">
        <f t="shared" si="19"/>
        <v/>
      </c>
      <c r="V98" s="190"/>
      <c r="W98" s="841"/>
      <c r="X98" s="841"/>
      <c r="Y98" s="891"/>
      <c r="AB98" s="1040" t="str">
        <f t="shared" si="20"/>
        <v>3 (1403)</v>
      </c>
      <c r="AC98" s="1616" t="str">
        <f t="shared" si="21"/>
        <v/>
      </c>
      <c r="AD98" s="1621"/>
      <c r="AE98" s="1621"/>
      <c r="AF98" s="1621"/>
      <c r="AG98" s="1621"/>
      <c r="AH98" s="1621"/>
      <c r="AI98" s="1026"/>
      <c r="AJ98" s="2145"/>
      <c r="AK98" s="2146"/>
      <c r="AL98" s="2145"/>
      <c r="AM98" s="2146"/>
      <c r="AN98" s="1026"/>
      <c r="AO98" s="1040" t="str">
        <f t="shared" si="22"/>
        <v>3 (1403)</v>
      </c>
      <c r="AP98" s="1616" t="str">
        <f t="shared" si="23"/>
        <v/>
      </c>
      <c r="AQ98" s="1621"/>
      <c r="AR98" s="1621"/>
      <c r="AS98" s="1621"/>
      <c r="AT98" s="1023"/>
    </row>
    <row r="99" spans="1:46" s="12" customFormat="1" x14ac:dyDescent="0.2">
      <c r="A99" s="31" t="s">
        <v>3064</v>
      </c>
      <c r="B99" s="602"/>
      <c r="C99" s="992"/>
      <c r="D99" s="992"/>
      <c r="E99" s="31"/>
      <c r="F99" s="992"/>
      <c r="G99" s="1613"/>
      <c r="H99" s="837"/>
      <c r="I99" s="992"/>
      <c r="J99" s="1626"/>
      <c r="K99" s="993"/>
      <c r="L99" s="1626"/>
      <c r="M99" s="839"/>
      <c r="N99" s="31"/>
      <c r="O99" s="2159"/>
      <c r="P99" s="2159"/>
      <c r="Q99" s="2159"/>
      <c r="R99" s="2159"/>
      <c r="S99" s="82"/>
      <c r="T99" s="840" t="str">
        <f t="shared" si="18"/>
        <v>3 (1403)</v>
      </c>
      <c r="U99" s="1615" t="str">
        <f t="shared" si="19"/>
        <v/>
      </c>
      <c r="V99" s="190"/>
      <c r="W99" s="841"/>
      <c r="X99" s="841"/>
      <c r="Y99" s="891"/>
      <c r="AB99" s="1040" t="str">
        <f t="shared" si="20"/>
        <v>4 (1404)</v>
      </c>
      <c r="AC99" s="1616" t="str">
        <f t="shared" si="21"/>
        <v/>
      </c>
      <c r="AD99" s="1621"/>
      <c r="AE99" s="1621"/>
      <c r="AF99" s="1621"/>
      <c r="AG99" s="1621"/>
      <c r="AH99" s="1621"/>
      <c r="AI99" s="1026"/>
      <c r="AJ99" s="2145"/>
      <c r="AK99" s="2146"/>
      <c r="AL99" s="2145"/>
      <c r="AM99" s="2146"/>
      <c r="AN99" s="1026"/>
      <c r="AO99" s="1040" t="str">
        <f t="shared" si="22"/>
        <v>4 (1404)</v>
      </c>
      <c r="AP99" s="1616" t="str">
        <f t="shared" si="23"/>
        <v/>
      </c>
      <c r="AQ99" s="1621"/>
      <c r="AR99" s="1621"/>
      <c r="AS99" s="1621"/>
      <c r="AT99" s="1023"/>
    </row>
    <row r="100" spans="1:46" s="12" customFormat="1" ht="12.75" hidden="1" customHeight="1" x14ac:dyDescent="0.2">
      <c r="A100" s="31" t="s">
        <v>3065</v>
      </c>
      <c r="B100" s="602"/>
      <c r="C100" s="992"/>
      <c r="D100" s="992"/>
      <c r="E100" s="31"/>
      <c r="F100" s="992"/>
      <c r="G100" s="1613"/>
      <c r="H100" s="837"/>
      <c r="I100" s="992"/>
      <c r="J100" s="1626"/>
      <c r="K100" s="993"/>
      <c r="L100" s="1626"/>
      <c r="M100" s="839"/>
      <c r="N100" s="31"/>
      <c r="O100" s="2159"/>
      <c r="P100" s="2159"/>
      <c r="Q100" s="2159"/>
      <c r="R100" s="2159"/>
      <c r="S100" s="82"/>
      <c r="T100" s="840" t="str">
        <f t="shared" si="18"/>
        <v>4 (1404)</v>
      </c>
      <c r="U100" s="1615" t="str">
        <f t="shared" si="19"/>
        <v/>
      </c>
      <c r="V100" s="190"/>
      <c r="W100" s="841"/>
      <c r="X100" s="841"/>
      <c r="Y100" s="891"/>
      <c r="AB100" s="1040" t="str">
        <f t="shared" si="20"/>
        <v>5 (1405)</v>
      </c>
      <c r="AC100" s="1616" t="str">
        <f t="shared" si="21"/>
        <v/>
      </c>
      <c r="AD100" s="1621"/>
      <c r="AE100" s="1621"/>
      <c r="AF100" s="1621"/>
      <c r="AG100" s="1621"/>
      <c r="AH100" s="1621"/>
      <c r="AI100" s="1026"/>
      <c r="AJ100" s="2145"/>
      <c r="AK100" s="2146"/>
      <c r="AL100" s="2145"/>
      <c r="AM100" s="2146"/>
      <c r="AN100" s="1026"/>
      <c r="AO100" s="1040" t="str">
        <f t="shared" si="22"/>
        <v>5 (1405)</v>
      </c>
      <c r="AP100" s="1616" t="str">
        <f t="shared" si="23"/>
        <v/>
      </c>
      <c r="AQ100" s="1621"/>
      <c r="AR100" s="1621"/>
      <c r="AS100" s="1621"/>
      <c r="AT100" s="1023"/>
    </row>
    <row r="101" spans="1:46" s="12" customFormat="1" ht="12.75" hidden="1" customHeight="1" x14ac:dyDescent="0.2">
      <c r="A101" s="31" t="s">
        <v>3066</v>
      </c>
      <c r="B101" s="602"/>
      <c r="C101" s="992"/>
      <c r="D101" s="992"/>
      <c r="E101" s="31"/>
      <c r="F101" s="992"/>
      <c r="G101" s="1613"/>
      <c r="H101" s="837"/>
      <c r="I101" s="992"/>
      <c r="J101" s="1626"/>
      <c r="K101" s="993"/>
      <c r="L101" s="1626"/>
      <c r="M101" s="839"/>
      <c r="N101" s="31"/>
      <c r="O101" s="2159"/>
      <c r="P101" s="2159"/>
      <c r="Q101" s="2159"/>
      <c r="R101" s="2159"/>
      <c r="S101" s="82"/>
      <c r="T101" s="840" t="str">
        <f t="shared" si="18"/>
        <v>5 (1405)</v>
      </c>
      <c r="U101" s="1615" t="str">
        <f t="shared" si="19"/>
        <v/>
      </c>
      <c r="V101" s="190"/>
      <c r="W101" s="841"/>
      <c r="X101" s="841"/>
      <c r="Y101" s="891"/>
      <c r="AB101" s="1040" t="str">
        <f t="shared" si="20"/>
        <v>6 (1406)</v>
      </c>
      <c r="AC101" s="1616" t="str">
        <f t="shared" si="21"/>
        <v/>
      </c>
      <c r="AD101" s="1621"/>
      <c r="AE101" s="1621"/>
      <c r="AF101" s="1621"/>
      <c r="AG101" s="1621"/>
      <c r="AH101" s="1621"/>
      <c r="AI101" s="1026"/>
      <c r="AJ101" s="2145"/>
      <c r="AK101" s="2146"/>
      <c r="AL101" s="2145"/>
      <c r="AM101" s="2146"/>
      <c r="AN101" s="1026"/>
      <c r="AO101" s="1040" t="str">
        <f t="shared" si="22"/>
        <v>6 (1406)</v>
      </c>
      <c r="AP101" s="1616" t="str">
        <f t="shared" si="23"/>
        <v/>
      </c>
      <c r="AQ101" s="1621"/>
      <c r="AR101" s="1621"/>
      <c r="AS101" s="1621"/>
      <c r="AT101" s="1023"/>
    </row>
    <row r="102" spans="1:46" s="12" customFormat="1" ht="12.75" hidden="1" customHeight="1" x14ac:dyDescent="0.2">
      <c r="A102" s="31" t="s">
        <v>3067</v>
      </c>
      <c r="B102" s="602"/>
      <c r="C102" s="992"/>
      <c r="D102" s="992"/>
      <c r="E102" s="31"/>
      <c r="F102" s="992"/>
      <c r="G102" s="1613"/>
      <c r="H102" s="837"/>
      <c r="I102" s="992"/>
      <c r="J102" s="1626"/>
      <c r="K102" s="993"/>
      <c r="L102" s="1626"/>
      <c r="M102" s="839"/>
      <c r="N102" s="31"/>
      <c r="O102" s="2159"/>
      <c r="P102" s="2159"/>
      <c r="Q102" s="2159"/>
      <c r="R102" s="2159"/>
      <c r="S102" s="82"/>
      <c r="T102" s="840" t="str">
        <f t="shared" si="18"/>
        <v>6 (1406)</v>
      </c>
      <c r="U102" s="1615" t="str">
        <f t="shared" si="19"/>
        <v/>
      </c>
      <c r="V102" s="190"/>
      <c r="W102" s="841"/>
      <c r="X102" s="841"/>
      <c r="Y102" s="891"/>
      <c r="AB102" s="1040" t="str">
        <f t="shared" si="20"/>
        <v>7 (1407)</v>
      </c>
      <c r="AC102" s="1616" t="str">
        <f t="shared" si="21"/>
        <v/>
      </c>
      <c r="AD102" s="1621"/>
      <c r="AE102" s="1621"/>
      <c r="AF102" s="1621"/>
      <c r="AG102" s="1621"/>
      <c r="AH102" s="1621"/>
      <c r="AI102" s="1026"/>
      <c r="AJ102" s="2145"/>
      <c r="AK102" s="2146"/>
      <c r="AL102" s="2145"/>
      <c r="AM102" s="2146"/>
      <c r="AN102" s="1026"/>
      <c r="AO102" s="1040" t="str">
        <f t="shared" si="22"/>
        <v>7 (1407)</v>
      </c>
      <c r="AP102" s="1616" t="str">
        <f t="shared" si="23"/>
        <v/>
      </c>
      <c r="AQ102" s="1621"/>
      <c r="AR102" s="1621"/>
      <c r="AS102" s="1621"/>
      <c r="AT102" s="1023"/>
    </row>
    <row r="103" spans="1:46" s="12" customFormat="1" ht="12.75" hidden="1" customHeight="1" x14ac:dyDescent="0.2">
      <c r="A103" s="31" t="s">
        <v>3068</v>
      </c>
      <c r="B103" s="602"/>
      <c r="C103" s="992"/>
      <c r="D103" s="992"/>
      <c r="E103" s="31"/>
      <c r="F103" s="992"/>
      <c r="G103" s="1613"/>
      <c r="H103" s="837"/>
      <c r="I103" s="992"/>
      <c r="J103" s="1626"/>
      <c r="K103" s="993"/>
      <c r="L103" s="1626"/>
      <c r="M103" s="839"/>
      <c r="N103" s="31"/>
      <c r="O103" s="2159"/>
      <c r="P103" s="2159"/>
      <c r="Q103" s="2159"/>
      <c r="R103" s="2159"/>
      <c r="S103" s="82"/>
      <c r="T103" s="840" t="str">
        <f t="shared" si="18"/>
        <v>7 (1407)</v>
      </c>
      <c r="U103" s="1615" t="str">
        <f t="shared" si="19"/>
        <v/>
      </c>
      <c r="V103" s="190"/>
      <c r="W103" s="841"/>
      <c r="X103" s="841"/>
      <c r="Y103" s="891"/>
      <c r="AB103" s="1040" t="str">
        <f t="shared" si="20"/>
        <v>8 (1408)</v>
      </c>
      <c r="AC103" s="1616" t="str">
        <f t="shared" si="21"/>
        <v/>
      </c>
      <c r="AD103" s="1621"/>
      <c r="AE103" s="1621"/>
      <c r="AF103" s="1621"/>
      <c r="AG103" s="1621"/>
      <c r="AH103" s="1621"/>
      <c r="AI103" s="1026"/>
      <c r="AJ103" s="2145"/>
      <c r="AK103" s="2146"/>
      <c r="AL103" s="2145"/>
      <c r="AM103" s="2146"/>
      <c r="AN103" s="1026"/>
      <c r="AO103" s="1040" t="str">
        <f t="shared" si="22"/>
        <v>8 (1408)</v>
      </c>
      <c r="AP103" s="1616" t="str">
        <f t="shared" si="23"/>
        <v/>
      </c>
      <c r="AQ103" s="1621"/>
      <c r="AR103" s="1621"/>
      <c r="AS103" s="1621"/>
      <c r="AT103" s="1023"/>
    </row>
    <row r="104" spans="1:46" s="12" customFormat="1" ht="12.75" hidden="1" customHeight="1" x14ac:dyDescent="0.2">
      <c r="A104" s="31" t="s">
        <v>3069</v>
      </c>
      <c r="B104" s="602"/>
      <c r="C104" s="992"/>
      <c r="D104" s="992"/>
      <c r="E104" s="31"/>
      <c r="F104" s="992"/>
      <c r="G104" s="1613"/>
      <c r="H104" s="837"/>
      <c r="I104" s="992"/>
      <c r="J104" s="1626"/>
      <c r="K104" s="993"/>
      <c r="L104" s="1626"/>
      <c r="M104" s="839"/>
      <c r="N104" s="31"/>
      <c r="O104" s="2159"/>
      <c r="P104" s="2159"/>
      <c r="Q104" s="2159"/>
      <c r="R104" s="2159"/>
      <c r="S104" s="82"/>
      <c r="T104" s="840" t="str">
        <f t="shared" si="18"/>
        <v>8 (1408)</v>
      </c>
      <c r="U104" s="1615" t="str">
        <f t="shared" si="19"/>
        <v/>
      </c>
      <c r="V104" s="190"/>
      <c r="W104" s="841"/>
      <c r="X104" s="841"/>
      <c r="Y104" s="891"/>
      <c r="AB104" s="1040" t="str">
        <f t="shared" si="20"/>
        <v>9 (1409)</v>
      </c>
      <c r="AC104" s="1616" t="str">
        <f t="shared" si="21"/>
        <v/>
      </c>
      <c r="AD104" s="1621"/>
      <c r="AE104" s="1621"/>
      <c r="AF104" s="1621"/>
      <c r="AG104" s="1621"/>
      <c r="AH104" s="1621"/>
      <c r="AI104" s="1026"/>
      <c r="AJ104" s="2145"/>
      <c r="AK104" s="2146"/>
      <c r="AL104" s="2145"/>
      <c r="AM104" s="2146"/>
      <c r="AN104" s="1026"/>
      <c r="AO104" s="1040" t="str">
        <f t="shared" si="22"/>
        <v>9 (1409)</v>
      </c>
      <c r="AP104" s="1616" t="str">
        <f t="shared" si="23"/>
        <v/>
      </c>
      <c r="AQ104" s="1621"/>
      <c r="AR104" s="1621"/>
      <c r="AS104" s="1621"/>
      <c r="AT104" s="1023"/>
    </row>
    <row r="105" spans="1:46" s="12" customFormat="1" ht="12.75" hidden="1" customHeight="1" x14ac:dyDescent="0.2">
      <c r="A105" s="31" t="s">
        <v>3070</v>
      </c>
      <c r="B105" s="602"/>
      <c r="C105" s="992"/>
      <c r="D105" s="992"/>
      <c r="E105" s="31"/>
      <c r="F105" s="992"/>
      <c r="G105" s="1613"/>
      <c r="H105" s="837"/>
      <c r="I105" s="992"/>
      <c r="J105" s="1626"/>
      <c r="K105" s="993"/>
      <c r="L105" s="1626"/>
      <c r="M105" s="839"/>
      <c r="N105" s="31"/>
      <c r="O105" s="2159"/>
      <c r="P105" s="2159"/>
      <c r="Q105" s="2159"/>
      <c r="R105" s="2159"/>
      <c r="S105" s="82"/>
      <c r="T105" s="840" t="str">
        <f t="shared" si="18"/>
        <v>9 (1409)</v>
      </c>
      <c r="U105" s="1615" t="str">
        <f t="shared" si="19"/>
        <v/>
      </c>
      <c r="V105" s="190"/>
      <c r="W105" s="841"/>
      <c r="X105" s="841"/>
      <c r="Y105" s="891"/>
      <c r="AB105" s="1040" t="str">
        <f t="shared" si="20"/>
        <v>10 (1410)</v>
      </c>
      <c r="AC105" s="1616" t="str">
        <f t="shared" si="21"/>
        <v/>
      </c>
      <c r="AD105" s="1621"/>
      <c r="AE105" s="1621"/>
      <c r="AF105" s="1621"/>
      <c r="AG105" s="1621"/>
      <c r="AH105" s="1621"/>
      <c r="AI105" s="1026"/>
      <c r="AJ105" s="2145"/>
      <c r="AK105" s="2146"/>
      <c r="AL105" s="2145"/>
      <c r="AM105" s="2146"/>
      <c r="AN105" s="1026"/>
      <c r="AO105" s="1040" t="str">
        <f t="shared" si="22"/>
        <v>10 (1410)</v>
      </c>
      <c r="AP105" s="1616" t="str">
        <f t="shared" si="23"/>
        <v/>
      </c>
      <c r="AQ105" s="1621"/>
      <c r="AR105" s="1621"/>
      <c r="AS105" s="1621"/>
      <c r="AT105" s="1023"/>
    </row>
    <row r="106" spans="1:46" s="12" customFormat="1" ht="12.75" hidden="1" customHeight="1" x14ac:dyDescent="0.2">
      <c r="A106" s="31" t="s">
        <v>3071</v>
      </c>
      <c r="B106" s="602"/>
      <c r="C106" s="992"/>
      <c r="D106" s="992"/>
      <c r="E106" s="31"/>
      <c r="F106" s="992"/>
      <c r="G106" s="1613"/>
      <c r="H106" s="837"/>
      <c r="I106" s="992"/>
      <c r="J106" s="1626"/>
      <c r="K106" s="993"/>
      <c r="L106" s="1626"/>
      <c r="M106" s="839"/>
      <c r="N106" s="31"/>
      <c r="O106" s="2159"/>
      <c r="P106" s="2159"/>
      <c r="Q106" s="2159"/>
      <c r="R106" s="2159"/>
      <c r="S106" s="82"/>
      <c r="T106" s="840" t="str">
        <f t="shared" si="18"/>
        <v>10 (1410)</v>
      </c>
      <c r="U106" s="1615" t="str">
        <f t="shared" si="19"/>
        <v/>
      </c>
      <c r="V106" s="190"/>
      <c r="W106" s="841"/>
      <c r="X106" s="841"/>
      <c r="Y106" s="891"/>
      <c r="AB106" s="1040" t="str">
        <f t="shared" si="20"/>
        <v>11 (1411)</v>
      </c>
      <c r="AC106" s="1616" t="str">
        <f t="shared" si="21"/>
        <v/>
      </c>
      <c r="AD106" s="1621"/>
      <c r="AE106" s="1621"/>
      <c r="AF106" s="1621"/>
      <c r="AG106" s="1621"/>
      <c r="AH106" s="1621"/>
      <c r="AI106" s="1026"/>
      <c r="AJ106" s="2145"/>
      <c r="AK106" s="2146"/>
      <c r="AL106" s="2145"/>
      <c r="AM106" s="2146"/>
      <c r="AN106" s="1026"/>
      <c r="AO106" s="1040" t="str">
        <f t="shared" si="22"/>
        <v>11 (1411)</v>
      </c>
      <c r="AP106" s="1616" t="str">
        <f t="shared" si="23"/>
        <v/>
      </c>
      <c r="AQ106" s="1621"/>
      <c r="AR106" s="1621"/>
      <c r="AS106" s="1621"/>
      <c r="AT106" s="1023"/>
    </row>
    <row r="107" spans="1:46" s="12" customFormat="1" ht="12.75" hidden="1" customHeight="1" x14ac:dyDescent="0.2">
      <c r="A107" s="31" t="s">
        <v>3072</v>
      </c>
      <c r="B107" s="602"/>
      <c r="C107" s="992"/>
      <c r="D107" s="992"/>
      <c r="E107" s="31"/>
      <c r="F107" s="992"/>
      <c r="G107" s="1613"/>
      <c r="H107" s="837"/>
      <c r="I107" s="992"/>
      <c r="J107" s="1626"/>
      <c r="K107" s="993"/>
      <c r="L107" s="1626"/>
      <c r="M107" s="839"/>
      <c r="N107" s="31"/>
      <c r="O107" s="2159"/>
      <c r="P107" s="2159"/>
      <c r="Q107" s="2159"/>
      <c r="R107" s="2159"/>
      <c r="S107" s="82"/>
      <c r="T107" s="840" t="str">
        <f t="shared" si="18"/>
        <v>11 (1411)</v>
      </c>
      <c r="U107" s="1615" t="str">
        <f t="shared" si="19"/>
        <v/>
      </c>
      <c r="V107" s="190"/>
      <c r="W107" s="841"/>
      <c r="X107" s="841"/>
      <c r="Y107" s="891"/>
      <c r="AB107" s="1040" t="str">
        <f t="shared" si="20"/>
        <v>12 (1412)</v>
      </c>
      <c r="AC107" s="1616" t="str">
        <f t="shared" si="21"/>
        <v/>
      </c>
      <c r="AD107" s="1621"/>
      <c r="AE107" s="1621"/>
      <c r="AF107" s="1621"/>
      <c r="AG107" s="1621"/>
      <c r="AH107" s="1621"/>
      <c r="AI107" s="1026"/>
      <c r="AJ107" s="2145"/>
      <c r="AK107" s="2146"/>
      <c r="AL107" s="2145"/>
      <c r="AM107" s="2146"/>
      <c r="AN107" s="1026"/>
      <c r="AO107" s="1040" t="str">
        <f t="shared" si="22"/>
        <v>12 (1412)</v>
      </c>
      <c r="AP107" s="1616" t="str">
        <f t="shared" si="23"/>
        <v/>
      </c>
      <c r="AQ107" s="1621"/>
      <c r="AR107" s="1621"/>
      <c r="AS107" s="1621"/>
      <c r="AT107" s="1023"/>
    </row>
    <row r="108" spans="1:46" s="12" customFormat="1" ht="12.75" hidden="1" customHeight="1" x14ac:dyDescent="0.2">
      <c r="A108" s="31" t="s">
        <v>3073</v>
      </c>
      <c r="B108" s="602"/>
      <c r="C108" s="992"/>
      <c r="D108" s="992"/>
      <c r="E108" s="31"/>
      <c r="F108" s="992"/>
      <c r="G108" s="1613"/>
      <c r="H108" s="837"/>
      <c r="I108" s="992"/>
      <c r="J108" s="1626"/>
      <c r="K108" s="993"/>
      <c r="L108" s="1626"/>
      <c r="M108" s="839"/>
      <c r="N108" s="31"/>
      <c r="O108" s="2159"/>
      <c r="P108" s="2159"/>
      <c r="Q108" s="2159"/>
      <c r="R108" s="2159"/>
      <c r="S108" s="82"/>
      <c r="T108" s="840" t="str">
        <f t="shared" si="18"/>
        <v>12 (1412)</v>
      </c>
      <c r="U108" s="1615" t="str">
        <f t="shared" si="19"/>
        <v/>
      </c>
      <c r="V108" s="190"/>
      <c r="W108" s="841"/>
      <c r="X108" s="841"/>
      <c r="Y108" s="891"/>
      <c r="AB108" s="1040" t="str">
        <f t="shared" si="20"/>
        <v>13 (1413)</v>
      </c>
      <c r="AC108" s="1616" t="str">
        <f t="shared" si="21"/>
        <v/>
      </c>
      <c r="AD108" s="1621"/>
      <c r="AE108" s="1621"/>
      <c r="AF108" s="1621"/>
      <c r="AG108" s="1621"/>
      <c r="AH108" s="1621"/>
      <c r="AI108" s="1026"/>
      <c r="AJ108" s="2145"/>
      <c r="AK108" s="2146"/>
      <c r="AL108" s="2145"/>
      <c r="AM108" s="2146"/>
      <c r="AN108" s="1026"/>
      <c r="AO108" s="1040" t="str">
        <f t="shared" si="22"/>
        <v>13 (1413)</v>
      </c>
      <c r="AP108" s="1616" t="str">
        <f t="shared" si="23"/>
        <v/>
      </c>
      <c r="AQ108" s="1621"/>
      <c r="AR108" s="1621"/>
      <c r="AS108" s="1621"/>
      <c r="AT108" s="1023"/>
    </row>
    <row r="109" spans="1:46" s="12" customFormat="1" ht="12.75" hidden="1" customHeight="1" x14ac:dyDescent="0.2">
      <c r="A109" s="31" t="s">
        <v>3074</v>
      </c>
      <c r="B109" s="602"/>
      <c r="C109" s="992"/>
      <c r="D109" s="992"/>
      <c r="E109" s="31"/>
      <c r="F109" s="992"/>
      <c r="G109" s="1613"/>
      <c r="H109" s="837"/>
      <c r="I109" s="992"/>
      <c r="J109" s="1626"/>
      <c r="K109" s="993"/>
      <c r="L109" s="1626"/>
      <c r="M109" s="839"/>
      <c r="N109" s="31"/>
      <c r="O109" s="2159"/>
      <c r="P109" s="2159"/>
      <c r="Q109" s="2159"/>
      <c r="R109" s="2159"/>
      <c r="S109" s="82"/>
      <c r="T109" s="840" t="str">
        <f t="shared" si="18"/>
        <v>13 (1413)</v>
      </c>
      <c r="U109" s="1615" t="str">
        <f t="shared" si="19"/>
        <v/>
      </c>
      <c r="V109" s="190"/>
      <c r="W109" s="841"/>
      <c r="X109" s="841"/>
      <c r="Y109" s="891"/>
      <c r="AB109" s="1040" t="str">
        <f t="shared" si="20"/>
        <v>14 (1414)</v>
      </c>
      <c r="AC109" s="1616" t="str">
        <f t="shared" si="21"/>
        <v/>
      </c>
      <c r="AD109" s="1621"/>
      <c r="AE109" s="1621"/>
      <c r="AF109" s="1621"/>
      <c r="AG109" s="1621"/>
      <c r="AH109" s="1621"/>
      <c r="AI109" s="1026"/>
      <c r="AJ109" s="2145"/>
      <c r="AK109" s="2146"/>
      <c r="AL109" s="2145"/>
      <c r="AM109" s="2146"/>
      <c r="AN109" s="1026"/>
      <c r="AO109" s="1040" t="str">
        <f t="shared" si="22"/>
        <v>14 (1414)</v>
      </c>
      <c r="AP109" s="1616" t="str">
        <f t="shared" si="23"/>
        <v/>
      </c>
      <c r="AQ109" s="1621"/>
      <c r="AR109" s="1621"/>
      <c r="AS109" s="1621"/>
      <c r="AT109" s="1023"/>
    </row>
    <row r="110" spans="1:46" s="12" customFormat="1" ht="12.75" hidden="1" customHeight="1" x14ac:dyDescent="0.2">
      <c r="A110" s="31" t="s">
        <v>3075</v>
      </c>
      <c r="B110" s="602"/>
      <c r="C110" s="992"/>
      <c r="D110" s="992"/>
      <c r="E110" s="31"/>
      <c r="F110" s="992"/>
      <c r="G110" s="1613"/>
      <c r="H110" s="837"/>
      <c r="I110" s="992"/>
      <c r="J110" s="1626"/>
      <c r="K110" s="993"/>
      <c r="L110" s="1626"/>
      <c r="M110" s="839"/>
      <c r="N110" s="31"/>
      <c r="O110" s="2159"/>
      <c r="P110" s="2159"/>
      <c r="Q110" s="2159"/>
      <c r="R110" s="2159"/>
      <c r="S110" s="82"/>
      <c r="T110" s="840" t="str">
        <f t="shared" si="18"/>
        <v>14 (1414)</v>
      </c>
      <c r="U110" s="1615" t="str">
        <f t="shared" si="19"/>
        <v/>
      </c>
      <c r="V110" s="190"/>
      <c r="W110" s="841"/>
      <c r="X110" s="841"/>
      <c r="Y110" s="891"/>
      <c r="AB110" s="1040" t="str">
        <f t="shared" si="20"/>
        <v>15 (1415)</v>
      </c>
      <c r="AC110" s="1616" t="str">
        <f t="shared" si="21"/>
        <v/>
      </c>
      <c r="AD110" s="1621"/>
      <c r="AE110" s="1621"/>
      <c r="AF110" s="1621"/>
      <c r="AG110" s="1621"/>
      <c r="AH110" s="1621"/>
      <c r="AI110" s="1026"/>
      <c r="AJ110" s="2145"/>
      <c r="AK110" s="2146"/>
      <c r="AL110" s="2145"/>
      <c r="AM110" s="2146"/>
      <c r="AN110" s="1026"/>
      <c r="AO110" s="1040" t="str">
        <f t="shared" si="22"/>
        <v>15 (1415)</v>
      </c>
      <c r="AP110" s="1616" t="str">
        <f t="shared" si="23"/>
        <v/>
      </c>
      <c r="AQ110" s="1621"/>
      <c r="AR110" s="1621"/>
      <c r="AS110" s="1621"/>
      <c r="AT110" s="1023"/>
    </row>
    <row r="111" spans="1:46" s="12" customFormat="1" ht="12.75" hidden="1" customHeight="1" x14ac:dyDescent="0.2">
      <c r="A111" s="31" t="s">
        <v>3076</v>
      </c>
      <c r="B111" s="602"/>
      <c r="C111" s="992"/>
      <c r="D111" s="992"/>
      <c r="E111" s="31"/>
      <c r="F111" s="992"/>
      <c r="G111" s="1613"/>
      <c r="H111" s="837"/>
      <c r="I111" s="992"/>
      <c r="J111" s="1626"/>
      <c r="K111" s="993"/>
      <c r="L111" s="1626"/>
      <c r="M111" s="839"/>
      <c r="N111" s="31"/>
      <c r="O111" s="2159"/>
      <c r="P111" s="2159"/>
      <c r="Q111" s="2159"/>
      <c r="R111" s="2159"/>
      <c r="S111" s="82"/>
      <c r="T111" s="840" t="str">
        <f t="shared" si="18"/>
        <v>15 (1415)</v>
      </c>
      <c r="U111" s="1615" t="str">
        <f t="shared" si="19"/>
        <v/>
      </c>
      <c r="V111" s="190"/>
      <c r="W111" s="841"/>
      <c r="X111" s="841"/>
      <c r="Y111" s="891"/>
      <c r="AB111" s="1040" t="str">
        <f t="shared" si="20"/>
        <v>16 (1416)</v>
      </c>
      <c r="AC111" s="1616" t="str">
        <f t="shared" si="21"/>
        <v/>
      </c>
      <c r="AD111" s="1621"/>
      <c r="AE111" s="1621"/>
      <c r="AF111" s="1621"/>
      <c r="AG111" s="1621"/>
      <c r="AH111" s="1621"/>
      <c r="AI111" s="1026"/>
      <c r="AJ111" s="2145"/>
      <c r="AK111" s="2146"/>
      <c r="AL111" s="2145"/>
      <c r="AM111" s="2146"/>
      <c r="AN111" s="1026"/>
      <c r="AO111" s="1040" t="str">
        <f t="shared" si="22"/>
        <v>16 (1416)</v>
      </c>
      <c r="AP111" s="1616" t="str">
        <f t="shared" si="23"/>
        <v/>
      </c>
      <c r="AQ111" s="1621"/>
      <c r="AR111" s="1621"/>
      <c r="AS111" s="1621"/>
      <c r="AT111" s="1023"/>
    </row>
    <row r="112" spans="1:46" s="12" customFormat="1" ht="12.75" hidden="1" customHeight="1" x14ac:dyDescent="0.2">
      <c r="A112" s="31" t="s">
        <v>3077</v>
      </c>
      <c r="B112" s="602"/>
      <c r="C112" s="992"/>
      <c r="D112" s="992"/>
      <c r="E112" s="31"/>
      <c r="F112" s="992"/>
      <c r="G112" s="1613"/>
      <c r="H112" s="837"/>
      <c r="I112" s="992"/>
      <c r="J112" s="1626"/>
      <c r="K112" s="993"/>
      <c r="L112" s="1626"/>
      <c r="M112" s="839"/>
      <c r="N112" s="31"/>
      <c r="O112" s="2159"/>
      <c r="P112" s="2159"/>
      <c r="Q112" s="2159"/>
      <c r="R112" s="2159"/>
      <c r="S112" s="82"/>
      <c r="T112" s="840" t="str">
        <f t="shared" si="18"/>
        <v>16 (1416)</v>
      </c>
      <c r="U112" s="1615" t="str">
        <f t="shared" si="19"/>
        <v/>
      </c>
      <c r="V112" s="190"/>
      <c r="W112" s="841"/>
      <c r="X112" s="841"/>
      <c r="Y112" s="891"/>
      <c r="AB112" s="1040" t="str">
        <f t="shared" si="20"/>
        <v>17 (1417)</v>
      </c>
      <c r="AC112" s="1616" t="str">
        <f t="shared" si="21"/>
        <v/>
      </c>
      <c r="AD112" s="1621"/>
      <c r="AE112" s="1621"/>
      <c r="AF112" s="1621"/>
      <c r="AG112" s="1621"/>
      <c r="AH112" s="1621"/>
      <c r="AI112" s="1026"/>
      <c r="AJ112" s="2145"/>
      <c r="AK112" s="2146"/>
      <c r="AL112" s="2145"/>
      <c r="AM112" s="2146"/>
      <c r="AN112" s="1026"/>
      <c r="AO112" s="1040" t="str">
        <f t="shared" si="22"/>
        <v>17 (1417)</v>
      </c>
      <c r="AP112" s="1616" t="str">
        <f t="shared" si="23"/>
        <v/>
      </c>
      <c r="AQ112" s="1621"/>
      <c r="AR112" s="1621"/>
      <c r="AS112" s="1621"/>
      <c r="AT112" s="1023"/>
    </row>
    <row r="113" spans="1:46" s="12" customFormat="1" ht="12.75" hidden="1" customHeight="1" x14ac:dyDescent="0.2">
      <c r="A113" s="31" t="s">
        <v>3078</v>
      </c>
      <c r="B113" s="602"/>
      <c r="C113" s="992"/>
      <c r="D113" s="992"/>
      <c r="E113" s="31"/>
      <c r="F113" s="992"/>
      <c r="G113" s="1613"/>
      <c r="H113" s="837"/>
      <c r="I113" s="992"/>
      <c r="J113" s="1626"/>
      <c r="K113" s="993"/>
      <c r="L113" s="1626"/>
      <c r="M113" s="839"/>
      <c r="N113" s="31"/>
      <c r="O113" s="2159"/>
      <c r="P113" s="2159"/>
      <c r="Q113" s="2159"/>
      <c r="R113" s="2159"/>
      <c r="S113" s="82"/>
      <c r="T113" s="840" t="str">
        <f t="shared" si="18"/>
        <v>17 (1417)</v>
      </c>
      <c r="U113" s="1615" t="str">
        <f t="shared" si="19"/>
        <v/>
      </c>
      <c r="V113" s="190"/>
      <c r="W113" s="841"/>
      <c r="X113" s="841"/>
      <c r="Y113" s="891"/>
      <c r="AB113" s="1040" t="str">
        <f t="shared" si="20"/>
        <v>18 (1418)</v>
      </c>
      <c r="AC113" s="1616" t="str">
        <f t="shared" si="21"/>
        <v/>
      </c>
      <c r="AD113" s="1621"/>
      <c r="AE113" s="1621"/>
      <c r="AF113" s="1621"/>
      <c r="AG113" s="1621"/>
      <c r="AH113" s="1621"/>
      <c r="AI113" s="1026"/>
      <c r="AJ113" s="2145"/>
      <c r="AK113" s="2146"/>
      <c r="AL113" s="2145"/>
      <c r="AM113" s="2146"/>
      <c r="AN113" s="1026"/>
      <c r="AO113" s="1040" t="str">
        <f t="shared" si="22"/>
        <v>18 (1418)</v>
      </c>
      <c r="AP113" s="1616" t="str">
        <f t="shared" si="23"/>
        <v/>
      </c>
      <c r="AQ113" s="1621"/>
      <c r="AR113" s="1621"/>
      <c r="AS113" s="1621"/>
      <c r="AT113" s="1023"/>
    </row>
    <row r="114" spans="1:46" s="12" customFormat="1" ht="12.75" hidden="1" customHeight="1" x14ac:dyDescent="0.2">
      <c r="A114" s="31" t="s">
        <v>3079</v>
      </c>
      <c r="B114" s="602"/>
      <c r="C114" s="992"/>
      <c r="D114" s="992"/>
      <c r="E114" s="31"/>
      <c r="F114" s="992"/>
      <c r="G114" s="1613"/>
      <c r="H114" s="837"/>
      <c r="I114" s="992"/>
      <c r="J114" s="1626"/>
      <c r="K114" s="993"/>
      <c r="L114" s="1626"/>
      <c r="M114" s="839"/>
      <c r="N114" s="31"/>
      <c r="O114" s="2159"/>
      <c r="P114" s="2159"/>
      <c r="Q114" s="2159"/>
      <c r="R114" s="2159"/>
      <c r="S114" s="82"/>
      <c r="T114" s="840" t="str">
        <f t="shared" si="18"/>
        <v>18 (1418)</v>
      </c>
      <c r="U114" s="1615" t="str">
        <f t="shared" si="19"/>
        <v/>
      </c>
      <c r="V114" s="190"/>
      <c r="W114" s="841"/>
      <c r="X114" s="841"/>
      <c r="Y114" s="891"/>
      <c r="AB114" s="1040" t="str">
        <f t="shared" si="20"/>
        <v>19 (1419)</v>
      </c>
      <c r="AC114" s="1616" t="str">
        <f t="shared" si="21"/>
        <v/>
      </c>
      <c r="AD114" s="1621"/>
      <c r="AE114" s="1621"/>
      <c r="AF114" s="1621"/>
      <c r="AG114" s="1621"/>
      <c r="AH114" s="1621"/>
      <c r="AI114" s="1026"/>
      <c r="AJ114" s="2145"/>
      <c r="AK114" s="2146"/>
      <c r="AL114" s="2145"/>
      <c r="AM114" s="2146"/>
      <c r="AN114" s="1026"/>
      <c r="AO114" s="1040" t="str">
        <f t="shared" si="22"/>
        <v>19 (1419)</v>
      </c>
      <c r="AP114" s="1616" t="str">
        <f t="shared" si="23"/>
        <v/>
      </c>
      <c r="AQ114" s="1621"/>
      <c r="AR114" s="1621"/>
      <c r="AS114" s="1621"/>
      <c r="AT114" s="1023"/>
    </row>
    <row r="115" spans="1:46" s="12" customFormat="1" ht="12.75" hidden="1" customHeight="1" x14ac:dyDescent="0.2">
      <c r="A115" s="31" t="s">
        <v>3080</v>
      </c>
      <c r="B115" s="602"/>
      <c r="C115" s="992"/>
      <c r="D115" s="992"/>
      <c r="E115" s="31"/>
      <c r="F115" s="992"/>
      <c r="G115" s="1613"/>
      <c r="H115" s="837"/>
      <c r="I115" s="992"/>
      <c r="J115" s="1626"/>
      <c r="K115" s="993"/>
      <c r="L115" s="1626"/>
      <c r="M115" s="839"/>
      <c r="N115" s="31"/>
      <c r="O115" s="2159"/>
      <c r="P115" s="2159"/>
      <c r="Q115" s="2159"/>
      <c r="R115" s="2159"/>
      <c r="S115" s="82"/>
      <c r="T115" s="840" t="str">
        <f t="shared" si="18"/>
        <v>19 (1419)</v>
      </c>
      <c r="U115" s="1615" t="str">
        <f t="shared" si="19"/>
        <v/>
      </c>
      <c r="V115" s="190"/>
      <c r="W115" s="841"/>
      <c r="X115" s="841"/>
      <c r="Y115" s="891"/>
      <c r="AB115" s="1040" t="str">
        <f t="shared" si="20"/>
        <v>20 (1420)</v>
      </c>
      <c r="AC115" s="1616" t="str">
        <f t="shared" si="21"/>
        <v/>
      </c>
      <c r="AD115" s="1621"/>
      <c r="AE115" s="1621"/>
      <c r="AF115" s="1621"/>
      <c r="AG115" s="1621"/>
      <c r="AH115" s="1621"/>
      <c r="AI115" s="1026"/>
      <c r="AJ115" s="2145"/>
      <c r="AK115" s="2146"/>
      <c r="AL115" s="2145"/>
      <c r="AM115" s="2146"/>
      <c r="AN115" s="1026"/>
      <c r="AO115" s="1040" t="str">
        <f t="shared" si="22"/>
        <v>20 (1420)</v>
      </c>
      <c r="AP115" s="1616" t="str">
        <f t="shared" si="23"/>
        <v/>
      </c>
      <c r="AQ115" s="1621"/>
      <c r="AR115" s="1621"/>
      <c r="AS115" s="1621"/>
      <c r="AT115" s="1023"/>
    </row>
    <row r="116" spans="1:46" s="12" customFormat="1" ht="12.75" hidden="1" customHeight="1" x14ac:dyDescent="0.2">
      <c r="A116" s="31" t="s">
        <v>3081</v>
      </c>
      <c r="B116" s="602"/>
      <c r="C116" s="992"/>
      <c r="D116" s="992"/>
      <c r="E116" s="31"/>
      <c r="F116" s="992"/>
      <c r="G116" s="1613"/>
      <c r="H116" s="837"/>
      <c r="I116" s="992"/>
      <c r="J116" s="1626"/>
      <c r="K116" s="993"/>
      <c r="L116" s="1626"/>
      <c r="M116" s="839"/>
      <c r="N116" s="31"/>
      <c r="O116" s="2159"/>
      <c r="P116" s="2159"/>
      <c r="Q116" s="2159"/>
      <c r="R116" s="2159"/>
      <c r="S116" s="82"/>
      <c r="T116" s="840" t="str">
        <f t="shared" si="18"/>
        <v>20 (1420)</v>
      </c>
      <c r="U116" s="1615" t="str">
        <f t="shared" si="19"/>
        <v/>
      </c>
      <c r="V116" s="190"/>
      <c r="W116" s="841"/>
      <c r="X116" s="841"/>
      <c r="Y116" s="891"/>
      <c r="AB116" s="1040" t="str">
        <f t="shared" si="20"/>
        <v>21 (1421)</v>
      </c>
      <c r="AC116" s="1616" t="str">
        <f t="shared" si="21"/>
        <v/>
      </c>
      <c r="AD116" s="1621"/>
      <c r="AE116" s="1621"/>
      <c r="AF116" s="1621"/>
      <c r="AG116" s="1621"/>
      <c r="AH116" s="1621"/>
      <c r="AI116" s="1026"/>
      <c r="AJ116" s="2145"/>
      <c r="AK116" s="2146"/>
      <c r="AL116" s="2145"/>
      <c r="AM116" s="2146"/>
      <c r="AN116" s="1026"/>
      <c r="AO116" s="1040" t="str">
        <f t="shared" si="22"/>
        <v>21 (1421)</v>
      </c>
      <c r="AP116" s="1616" t="str">
        <f t="shared" si="23"/>
        <v/>
      </c>
      <c r="AQ116" s="1621"/>
      <c r="AR116" s="1621"/>
      <c r="AS116" s="1621"/>
      <c r="AT116" s="1023"/>
    </row>
    <row r="117" spans="1:46" s="12" customFormat="1" ht="12.75" hidden="1" customHeight="1" x14ac:dyDescent="0.2">
      <c r="A117" s="31" t="s">
        <v>3082</v>
      </c>
      <c r="B117" s="602"/>
      <c r="C117" s="992"/>
      <c r="D117" s="992"/>
      <c r="E117" s="31"/>
      <c r="F117" s="992"/>
      <c r="G117" s="1613"/>
      <c r="H117" s="837"/>
      <c r="I117" s="992"/>
      <c r="J117" s="1626"/>
      <c r="K117" s="993"/>
      <c r="L117" s="1626"/>
      <c r="M117" s="839"/>
      <c r="N117" s="31"/>
      <c r="O117" s="2159"/>
      <c r="P117" s="2159"/>
      <c r="Q117" s="2159"/>
      <c r="R117" s="2159"/>
      <c r="S117" s="82"/>
      <c r="T117" s="840" t="str">
        <f t="shared" si="18"/>
        <v>21 (1421)</v>
      </c>
      <c r="U117" s="1615" t="str">
        <f t="shared" si="19"/>
        <v/>
      </c>
      <c r="V117" s="190"/>
      <c r="W117" s="841"/>
      <c r="X117" s="841"/>
      <c r="Y117" s="891"/>
      <c r="AB117" s="1040" t="str">
        <f t="shared" si="20"/>
        <v>22 (1422)</v>
      </c>
      <c r="AC117" s="1616" t="str">
        <f t="shared" si="21"/>
        <v/>
      </c>
      <c r="AD117" s="1621"/>
      <c r="AE117" s="1621"/>
      <c r="AF117" s="1621"/>
      <c r="AG117" s="1621"/>
      <c r="AH117" s="1621"/>
      <c r="AI117" s="1026"/>
      <c r="AJ117" s="2145"/>
      <c r="AK117" s="2146"/>
      <c r="AL117" s="2145"/>
      <c r="AM117" s="2146"/>
      <c r="AN117" s="1026"/>
      <c r="AO117" s="1040" t="str">
        <f t="shared" si="22"/>
        <v>22 (1422)</v>
      </c>
      <c r="AP117" s="1616" t="str">
        <f t="shared" si="23"/>
        <v/>
      </c>
      <c r="AQ117" s="1621"/>
      <c r="AR117" s="1621"/>
      <c r="AS117" s="1621"/>
      <c r="AT117" s="1023"/>
    </row>
    <row r="118" spans="1:46" s="12" customFormat="1" ht="12.75" hidden="1" customHeight="1" x14ac:dyDescent="0.2">
      <c r="A118" s="31" t="s">
        <v>3083</v>
      </c>
      <c r="B118" s="602"/>
      <c r="C118" s="992"/>
      <c r="D118" s="992"/>
      <c r="E118" s="31"/>
      <c r="F118" s="992"/>
      <c r="G118" s="1613"/>
      <c r="H118" s="837"/>
      <c r="I118" s="992"/>
      <c r="J118" s="1626"/>
      <c r="K118" s="993"/>
      <c r="L118" s="1626"/>
      <c r="M118" s="839"/>
      <c r="N118" s="31"/>
      <c r="O118" s="2159"/>
      <c r="P118" s="2159"/>
      <c r="Q118" s="2159"/>
      <c r="R118" s="2159"/>
      <c r="S118" s="82"/>
      <c r="T118" s="840" t="str">
        <f t="shared" si="18"/>
        <v>22 (1422)</v>
      </c>
      <c r="U118" s="1615" t="str">
        <f t="shared" si="19"/>
        <v/>
      </c>
      <c r="V118" s="190"/>
      <c r="W118" s="841"/>
      <c r="X118" s="841"/>
      <c r="Y118" s="891"/>
      <c r="AB118" s="1040" t="str">
        <f t="shared" si="20"/>
        <v>23 (1423)</v>
      </c>
      <c r="AC118" s="1616" t="str">
        <f t="shared" si="21"/>
        <v/>
      </c>
      <c r="AD118" s="1621"/>
      <c r="AE118" s="1621"/>
      <c r="AF118" s="1621"/>
      <c r="AG118" s="1621"/>
      <c r="AH118" s="1621"/>
      <c r="AI118" s="1026"/>
      <c r="AJ118" s="2145"/>
      <c r="AK118" s="2146"/>
      <c r="AL118" s="2145"/>
      <c r="AM118" s="2146"/>
      <c r="AN118" s="1026"/>
      <c r="AO118" s="1040" t="str">
        <f t="shared" si="22"/>
        <v>23 (1423)</v>
      </c>
      <c r="AP118" s="1616" t="str">
        <f t="shared" si="23"/>
        <v/>
      </c>
      <c r="AQ118" s="1621"/>
      <c r="AR118" s="1621"/>
      <c r="AS118" s="1621"/>
      <c r="AT118" s="1023"/>
    </row>
    <row r="119" spans="1:46" s="12" customFormat="1" ht="12.75" hidden="1" customHeight="1" x14ac:dyDescent="0.2">
      <c r="A119" s="31" t="s">
        <v>3084</v>
      </c>
      <c r="B119" s="602"/>
      <c r="C119" s="992"/>
      <c r="D119" s="992"/>
      <c r="E119" s="31"/>
      <c r="F119" s="992"/>
      <c r="G119" s="1613"/>
      <c r="H119" s="837"/>
      <c r="I119" s="992"/>
      <c r="J119" s="1626"/>
      <c r="K119" s="993"/>
      <c r="L119" s="1626"/>
      <c r="M119" s="839"/>
      <c r="N119" s="31"/>
      <c r="O119" s="2159"/>
      <c r="P119" s="2159"/>
      <c r="Q119" s="2159"/>
      <c r="R119" s="2159"/>
      <c r="S119" s="82"/>
      <c r="T119" s="840" t="str">
        <f t="shared" si="18"/>
        <v>23 (1423)</v>
      </c>
      <c r="U119" s="1615" t="str">
        <f t="shared" si="19"/>
        <v/>
      </c>
      <c r="V119" s="190"/>
      <c r="W119" s="841"/>
      <c r="X119" s="841"/>
      <c r="Y119" s="891"/>
      <c r="AB119" s="1040" t="str">
        <f t="shared" si="20"/>
        <v>24 (1424)</v>
      </c>
      <c r="AC119" s="1616" t="str">
        <f t="shared" si="21"/>
        <v/>
      </c>
      <c r="AD119" s="1621"/>
      <c r="AE119" s="1621"/>
      <c r="AF119" s="1621"/>
      <c r="AG119" s="1621"/>
      <c r="AH119" s="1621"/>
      <c r="AI119" s="1026"/>
      <c r="AJ119" s="2145"/>
      <c r="AK119" s="2146"/>
      <c r="AL119" s="2145"/>
      <c r="AM119" s="2146"/>
      <c r="AN119" s="1026"/>
      <c r="AO119" s="1040" t="str">
        <f t="shared" si="22"/>
        <v>24 (1424)</v>
      </c>
      <c r="AP119" s="1616" t="str">
        <f t="shared" si="23"/>
        <v/>
      </c>
      <c r="AQ119" s="1621"/>
      <c r="AR119" s="1621"/>
      <c r="AS119" s="1621"/>
      <c r="AT119" s="1023"/>
    </row>
    <row r="120" spans="1:46" s="12" customFormat="1" ht="12.75" hidden="1" customHeight="1" x14ac:dyDescent="0.2">
      <c r="A120" s="31" t="s">
        <v>3085</v>
      </c>
      <c r="B120" s="602"/>
      <c r="C120" s="992"/>
      <c r="D120" s="992"/>
      <c r="E120" s="31"/>
      <c r="F120" s="992"/>
      <c r="G120" s="1613"/>
      <c r="H120" s="837"/>
      <c r="I120" s="992"/>
      <c r="J120" s="1626"/>
      <c r="K120" s="993"/>
      <c r="L120" s="1626"/>
      <c r="M120" s="839"/>
      <c r="N120" s="31"/>
      <c r="O120" s="2159"/>
      <c r="P120" s="2159"/>
      <c r="Q120" s="2159"/>
      <c r="R120" s="2159"/>
      <c r="S120" s="82"/>
      <c r="T120" s="840" t="str">
        <f t="shared" si="18"/>
        <v>24 (1424)</v>
      </c>
      <c r="U120" s="1615" t="str">
        <f t="shared" si="19"/>
        <v/>
      </c>
      <c r="V120" s="190"/>
      <c r="W120" s="841"/>
      <c r="X120" s="841"/>
      <c r="Y120" s="891"/>
      <c r="AB120" s="1040" t="str">
        <f t="shared" si="20"/>
        <v>25 (1425)</v>
      </c>
      <c r="AC120" s="1616" t="str">
        <f t="shared" si="21"/>
        <v/>
      </c>
      <c r="AD120" s="1621"/>
      <c r="AE120" s="1621"/>
      <c r="AF120" s="1621"/>
      <c r="AG120" s="1621"/>
      <c r="AH120" s="1621"/>
      <c r="AI120" s="1026"/>
      <c r="AJ120" s="2145"/>
      <c r="AK120" s="2146"/>
      <c r="AL120" s="2145"/>
      <c r="AM120" s="2146"/>
      <c r="AN120" s="1026"/>
      <c r="AO120" s="1040" t="str">
        <f t="shared" si="22"/>
        <v>25 (1425)</v>
      </c>
      <c r="AP120" s="1616">
        <f t="shared" si="23"/>
        <v>100</v>
      </c>
      <c r="AQ120" s="1621"/>
      <c r="AR120" s="1621"/>
      <c r="AS120" s="1621"/>
      <c r="AT120" s="1023"/>
    </row>
    <row r="121" spans="1:46" s="12" customFormat="1" x14ac:dyDescent="0.2">
      <c r="A121" s="31" t="s">
        <v>3086</v>
      </c>
      <c r="B121" s="602"/>
      <c r="C121" s="992"/>
      <c r="D121" s="992"/>
      <c r="E121" s="31"/>
      <c r="F121" s="992"/>
      <c r="G121" s="1613"/>
      <c r="H121" s="837"/>
      <c r="I121" s="992"/>
      <c r="J121" s="1626"/>
      <c r="K121" s="993"/>
      <c r="L121" s="1626"/>
      <c r="M121" s="839"/>
      <c r="N121" s="31"/>
      <c r="O121" s="2159"/>
      <c r="P121" s="2159"/>
      <c r="Q121" s="2159"/>
      <c r="R121" s="2159"/>
      <c r="S121" s="82"/>
      <c r="T121" s="840" t="str">
        <f t="shared" si="18"/>
        <v>25 (1425)</v>
      </c>
      <c r="U121" s="1615" t="str">
        <f t="shared" si="19"/>
        <v/>
      </c>
      <c r="V121" s="190"/>
      <c r="W121" s="841"/>
      <c r="X121" s="841"/>
      <c r="Y121" s="891"/>
      <c r="AB121" s="1040" t="str">
        <f t="shared" si="20"/>
        <v>(1426)</v>
      </c>
      <c r="AC121" s="1616">
        <f t="shared" si="21"/>
        <v>100</v>
      </c>
      <c r="AD121" s="1621"/>
      <c r="AE121" s="1621"/>
      <c r="AF121" s="1621"/>
      <c r="AG121" s="1621"/>
      <c r="AH121" s="1621"/>
      <c r="AI121" s="1026"/>
      <c r="AJ121" s="2145"/>
      <c r="AK121" s="2146"/>
      <c r="AL121" s="2145"/>
      <c r="AM121" s="2146"/>
      <c r="AN121" s="1026"/>
      <c r="AO121" s="1040" t="str">
        <f t="shared" si="22"/>
        <v>(1426)</v>
      </c>
      <c r="AP121" s="1616"/>
      <c r="AQ121" s="1621"/>
      <c r="AR121" s="1621"/>
      <c r="AS121" s="1621"/>
      <c r="AT121" s="1023"/>
    </row>
    <row r="122" spans="1:46" s="12" customFormat="1" x14ac:dyDescent="0.2">
      <c r="A122" s="239" t="s">
        <v>3087</v>
      </c>
      <c r="B122" s="1598">
        <v>100</v>
      </c>
      <c r="C122" s="992"/>
      <c r="D122" s="992"/>
      <c r="E122" s="31"/>
      <c r="F122" s="992"/>
      <c r="G122" s="1383"/>
      <c r="H122" s="842"/>
      <c r="I122" s="992"/>
      <c r="J122" s="1626"/>
      <c r="K122" s="993"/>
      <c r="L122" s="1626"/>
      <c r="M122" s="1627"/>
      <c r="N122" s="31"/>
      <c r="O122" s="2162"/>
      <c r="P122" s="2162"/>
      <c r="Q122" s="2162"/>
      <c r="R122" s="2162"/>
      <c r="S122" s="82"/>
      <c r="T122" s="835"/>
      <c r="U122" s="1619">
        <f>$B122</f>
        <v>100</v>
      </c>
      <c r="V122" s="190"/>
      <c r="W122" s="841"/>
      <c r="X122" s="841"/>
      <c r="Y122" s="891"/>
      <c r="AB122" s="1043" t="str">
        <f>$A$123</f>
        <v>(1400)</v>
      </c>
      <c r="AC122" s="1620" t="str">
        <f>$B123</f>
        <v>Global</v>
      </c>
      <c r="AD122" s="1621"/>
      <c r="AE122" s="1621"/>
      <c r="AF122" s="1621"/>
      <c r="AG122" s="1621"/>
      <c r="AH122" s="1621"/>
      <c r="AI122" s="1026"/>
      <c r="AJ122" s="2147"/>
      <c r="AK122" s="2148"/>
      <c r="AL122" s="2147"/>
      <c r="AM122" s="2148"/>
      <c r="AN122" s="1026"/>
      <c r="AO122" s="1043" t="str">
        <f>$A$123</f>
        <v>(1400)</v>
      </c>
      <c r="AP122" s="1620" t="str">
        <f>$B123</f>
        <v>Global</v>
      </c>
      <c r="AQ122" s="1621"/>
      <c r="AR122" s="1621"/>
      <c r="AS122" s="1621"/>
      <c r="AT122" s="1023"/>
    </row>
    <row r="123" spans="1:46" s="12" customFormat="1" x14ac:dyDescent="0.2">
      <c r="A123" s="83" t="s">
        <v>3088</v>
      </c>
      <c r="B123" s="1494" t="s">
        <v>3089</v>
      </c>
      <c r="C123" s="993"/>
      <c r="D123" s="993"/>
      <c r="E123" s="82"/>
      <c r="F123" s="1496"/>
      <c r="G123" s="1622"/>
      <c r="H123" s="843"/>
      <c r="I123" s="993"/>
      <c r="J123" s="1626"/>
      <c r="K123" s="993"/>
      <c r="L123" s="1626"/>
      <c r="M123" s="845"/>
      <c r="N123" s="82"/>
      <c r="O123" s="2161"/>
      <c r="P123" s="2161"/>
      <c r="Q123" s="2161"/>
      <c r="R123" s="2161"/>
      <c r="S123" s="82"/>
      <c r="T123" s="835"/>
      <c r="U123" s="1495" t="str">
        <f>$B123</f>
        <v>Global</v>
      </c>
      <c r="V123" s="190"/>
      <c r="W123" s="846"/>
      <c r="X123" s="846"/>
      <c r="Y123" s="891"/>
      <c r="AB123" s="1043">
        <f>$A$124</f>
        <v>0</v>
      </c>
      <c r="AC123" s="1623">
        <f>$B124</f>
        <v>0</v>
      </c>
      <c r="AD123" s="1621"/>
      <c r="AE123" s="1621"/>
      <c r="AF123" s="1621"/>
      <c r="AG123" s="1621"/>
      <c r="AH123" s="1621"/>
      <c r="AI123" s="1026"/>
      <c r="AJ123" s="2141"/>
      <c r="AK123" s="2142"/>
      <c r="AL123" s="2141"/>
      <c r="AM123" s="2142"/>
      <c r="AN123" s="1026"/>
      <c r="AO123" s="1043">
        <f>$A$124</f>
        <v>0</v>
      </c>
      <c r="AP123" s="1623">
        <f>$B124</f>
        <v>0</v>
      </c>
      <c r="AQ123" s="1621"/>
      <c r="AR123" s="1621"/>
      <c r="AS123" s="1621"/>
      <c r="AT123" s="1023"/>
    </row>
    <row r="124" spans="1:46" s="12" customFormat="1" ht="6" customHeight="1" x14ac:dyDescent="0.2">
      <c r="A124" s="82"/>
      <c r="B124" s="82"/>
      <c r="C124" s="82"/>
      <c r="D124" s="82"/>
      <c r="E124" s="82"/>
      <c r="F124" s="82"/>
      <c r="G124" s="82"/>
      <c r="H124" s="82"/>
      <c r="I124" s="82"/>
      <c r="J124" s="82"/>
      <c r="K124" s="82"/>
      <c r="L124" s="82"/>
      <c r="M124" s="82"/>
      <c r="N124" s="82"/>
      <c r="O124" s="82"/>
      <c r="P124" s="82"/>
      <c r="Q124" s="82"/>
      <c r="R124" s="82"/>
      <c r="S124" s="82"/>
      <c r="T124" s="835"/>
      <c r="U124" s="835"/>
      <c r="V124" s="82"/>
      <c r="W124" s="82"/>
      <c r="X124" s="82"/>
      <c r="Y124" s="891"/>
      <c r="AB124" s="1036"/>
      <c r="AC124" s="1036"/>
      <c r="AD124" s="1026"/>
      <c r="AE124" s="1026"/>
      <c r="AF124" s="1026"/>
      <c r="AG124" s="1026"/>
      <c r="AH124" s="1026"/>
      <c r="AI124" s="1026"/>
      <c r="AJ124" s="1026"/>
      <c r="AK124" s="1026"/>
      <c r="AL124" s="1026"/>
      <c r="AM124" s="1026"/>
      <c r="AN124" s="1026"/>
      <c r="AO124" s="1036"/>
      <c r="AP124" s="1036"/>
      <c r="AQ124" s="1026"/>
      <c r="AR124" s="1026"/>
      <c r="AS124" s="1026"/>
      <c r="AT124" s="1023"/>
    </row>
    <row r="125" spans="1:46" s="12" customFormat="1" x14ac:dyDescent="0.2">
      <c r="A125" s="82"/>
      <c r="B125" s="88" t="s">
        <v>1878</v>
      </c>
      <c r="C125" s="82"/>
      <c r="D125" s="82"/>
      <c r="E125" s="82"/>
      <c r="F125" s="82"/>
      <c r="G125" s="82"/>
      <c r="H125" s="82"/>
      <c r="I125" s="82"/>
      <c r="J125" s="82"/>
      <c r="K125" s="82"/>
      <c r="L125" s="82"/>
      <c r="M125" s="82"/>
      <c r="N125" s="82"/>
      <c r="O125" s="82"/>
      <c r="P125" s="82"/>
      <c r="Q125" s="82"/>
      <c r="R125" s="82"/>
      <c r="S125" s="82"/>
      <c r="T125" s="835"/>
      <c r="U125" s="836" t="str">
        <f>$B125</f>
        <v>Autres éléments hors bilan (505)</v>
      </c>
      <c r="V125" s="82"/>
      <c r="W125" s="82"/>
      <c r="X125" s="82"/>
      <c r="Y125" s="891"/>
      <c r="AB125" s="1036"/>
      <c r="AC125" s="1037">
        <f>$B126</f>
        <v>0</v>
      </c>
      <c r="AD125" s="1026"/>
      <c r="AE125" s="1026"/>
      <c r="AF125" s="1026"/>
      <c r="AG125" s="1026"/>
      <c r="AH125" s="1026"/>
      <c r="AI125" s="1026"/>
      <c r="AJ125" s="1026"/>
      <c r="AK125" s="1026"/>
      <c r="AL125" s="1026"/>
      <c r="AM125" s="1026"/>
      <c r="AN125" s="1026"/>
      <c r="AO125" s="1036"/>
      <c r="AP125" s="1037">
        <f>$B126</f>
        <v>0</v>
      </c>
      <c r="AQ125" s="1039"/>
      <c r="AR125" s="1039"/>
      <c r="AS125" s="1039"/>
      <c r="AT125" s="1023"/>
    </row>
    <row r="126" spans="1:46" s="12" customFormat="1" x14ac:dyDescent="0.2">
      <c r="A126" s="31" t="s">
        <v>3062</v>
      </c>
      <c r="B126" s="602"/>
      <c r="C126" s="992"/>
      <c r="D126" s="992"/>
      <c r="E126" s="31"/>
      <c r="F126" s="992"/>
      <c r="G126" s="1613"/>
      <c r="H126" s="837"/>
      <c r="I126" s="1614"/>
      <c r="J126" s="993"/>
      <c r="K126" s="1614"/>
      <c r="L126" s="838"/>
      <c r="M126" s="839"/>
      <c r="N126" s="31"/>
      <c r="O126" s="2159"/>
      <c r="P126" s="2159"/>
      <c r="Q126" s="2159"/>
      <c r="R126" s="2159"/>
      <c r="S126" s="82"/>
      <c r="T126" s="840" t="str">
        <f t="shared" ref="T126:T150" si="24">$A126</f>
        <v>1 (1401)</v>
      </c>
      <c r="U126" s="1615" t="str">
        <f t="shared" ref="U126:U150" si="25">IF($B126="","",$B126)</f>
        <v/>
      </c>
      <c r="V126" s="190"/>
      <c r="W126" s="841"/>
      <c r="X126" s="841"/>
      <c r="Y126" s="891"/>
      <c r="AB126" s="1040" t="str">
        <f t="shared" ref="AB126:AB150" si="26">$A127</f>
        <v>2 (1402)</v>
      </c>
      <c r="AC126" s="1616" t="str">
        <f t="shared" ref="AC126:AC150" si="27">IF($B127="","",$B127)</f>
        <v/>
      </c>
      <c r="AD126" s="1041"/>
      <c r="AE126" s="1041"/>
      <c r="AF126" s="1041"/>
      <c r="AG126" s="1041"/>
      <c r="AH126" s="1042"/>
      <c r="AI126" s="1026"/>
      <c r="AJ126" s="2145"/>
      <c r="AK126" s="2146"/>
      <c r="AL126" s="2145"/>
      <c r="AM126" s="2146"/>
      <c r="AN126" s="1026"/>
      <c r="AO126" s="1040" t="str">
        <f t="shared" ref="AO126:AO150" si="28">$A127</f>
        <v>2 (1402)</v>
      </c>
      <c r="AP126" s="1616" t="str">
        <f t="shared" ref="AP126:AP149" si="29">IF($B128="","",$B128)</f>
        <v/>
      </c>
      <c r="AQ126" s="1041"/>
      <c r="AR126" s="1041"/>
      <c r="AS126" s="1041"/>
      <c r="AT126" s="1023"/>
    </row>
    <row r="127" spans="1:46" s="12" customFormat="1" x14ac:dyDescent="0.2">
      <c r="A127" s="31" t="s">
        <v>3063</v>
      </c>
      <c r="B127" s="602"/>
      <c r="C127" s="992"/>
      <c r="D127" s="992"/>
      <c r="E127" s="31"/>
      <c r="F127" s="992"/>
      <c r="G127" s="1613"/>
      <c r="H127" s="837"/>
      <c r="I127" s="1614"/>
      <c r="J127" s="993"/>
      <c r="K127" s="1614"/>
      <c r="L127" s="838"/>
      <c r="M127" s="839"/>
      <c r="N127" s="31"/>
      <c r="O127" s="2159"/>
      <c r="P127" s="2159"/>
      <c r="Q127" s="2159"/>
      <c r="R127" s="2159"/>
      <c r="S127" s="82"/>
      <c r="T127" s="840" t="str">
        <f t="shared" si="24"/>
        <v>2 (1402)</v>
      </c>
      <c r="U127" s="1615" t="str">
        <f t="shared" si="25"/>
        <v/>
      </c>
      <c r="V127" s="190"/>
      <c r="W127" s="841"/>
      <c r="X127" s="841"/>
      <c r="Y127" s="891"/>
      <c r="AB127" s="1040" t="str">
        <f t="shared" si="26"/>
        <v>3 (1403)</v>
      </c>
      <c r="AC127" s="1616" t="str">
        <f t="shared" si="27"/>
        <v/>
      </c>
      <c r="AD127" s="1041"/>
      <c r="AE127" s="1041"/>
      <c r="AF127" s="1041"/>
      <c r="AG127" s="1041"/>
      <c r="AH127" s="1042"/>
      <c r="AI127" s="1026"/>
      <c r="AJ127" s="2145"/>
      <c r="AK127" s="2146"/>
      <c r="AL127" s="2145"/>
      <c r="AM127" s="2146"/>
      <c r="AN127" s="1026"/>
      <c r="AO127" s="1040" t="str">
        <f t="shared" si="28"/>
        <v>3 (1403)</v>
      </c>
      <c r="AP127" s="1616" t="str">
        <f t="shared" si="29"/>
        <v/>
      </c>
      <c r="AQ127" s="1041"/>
      <c r="AR127" s="1041"/>
      <c r="AS127" s="1041"/>
      <c r="AT127" s="1023"/>
    </row>
    <row r="128" spans="1:46" s="12" customFormat="1" x14ac:dyDescent="0.2">
      <c r="A128" s="31" t="s">
        <v>3064</v>
      </c>
      <c r="B128" s="602"/>
      <c r="C128" s="992"/>
      <c r="D128" s="992"/>
      <c r="E128" s="31"/>
      <c r="F128" s="992"/>
      <c r="G128" s="1613"/>
      <c r="H128" s="837"/>
      <c r="I128" s="1614"/>
      <c r="J128" s="993"/>
      <c r="K128" s="1614"/>
      <c r="L128" s="838"/>
      <c r="M128" s="839"/>
      <c r="N128" s="31"/>
      <c r="O128" s="2159"/>
      <c r="P128" s="2159"/>
      <c r="Q128" s="2159"/>
      <c r="R128" s="2159"/>
      <c r="S128" s="82"/>
      <c r="T128" s="840" t="str">
        <f t="shared" si="24"/>
        <v>3 (1403)</v>
      </c>
      <c r="U128" s="1615" t="str">
        <f t="shared" si="25"/>
        <v/>
      </c>
      <c r="V128" s="190"/>
      <c r="W128" s="841"/>
      <c r="X128" s="841"/>
      <c r="Y128" s="891"/>
      <c r="AB128" s="1040" t="str">
        <f t="shared" si="26"/>
        <v>4 (1404)</v>
      </c>
      <c r="AC128" s="1616" t="str">
        <f t="shared" si="27"/>
        <v/>
      </c>
      <c r="AD128" s="1041"/>
      <c r="AE128" s="1041"/>
      <c r="AF128" s="1041"/>
      <c r="AG128" s="1041"/>
      <c r="AH128" s="1042"/>
      <c r="AI128" s="1026"/>
      <c r="AJ128" s="2145"/>
      <c r="AK128" s="2146"/>
      <c r="AL128" s="2145"/>
      <c r="AM128" s="2146"/>
      <c r="AN128" s="1026"/>
      <c r="AO128" s="1040" t="str">
        <f t="shared" si="28"/>
        <v>4 (1404)</v>
      </c>
      <c r="AP128" s="1616" t="str">
        <f t="shared" si="29"/>
        <v/>
      </c>
      <c r="AQ128" s="1041"/>
      <c r="AR128" s="1041"/>
      <c r="AS128" s="1041"/>
      <c r="AT128" s="1023"/>
    </row>
    <row r="129" spans="1:46" s="12" customFormat="1" ht="12.75" hidden="1" customHeight="1" x14ac:dyDescent="0.2">
      <c r="A129" s="31" t="s">
        <v>3065</v>
      </c>
      <c r="B129" s="602"/>
      <c r="C129" s="992"/>
      <c r="D129" s="992"/>
      <c r="E129" s="31"/>
      <c r="F129" s="992"/>
      <c r="G129" s="1613"/>
      <c r="H129" s="837"/>
      <c r="I129" s="1614"/>
      <c r="J129" s="993"/>
      <c r="K129" s="1614"/>
      <c r="L129" s="838"/>
      <c r="M129" s="839"/>
      <c r="N129" s="31"/>
      <c r="O129" s="2159"/>
      <c r="P129" s="2159"/>
      <c r="Q129" s="2159"/>
      <c r="R129" s="2159"/>
      <c r="S129" s="82"/>
      <c r="T129" s="840" t="str">
        <f t="shared" si="24"/>
        <v>4 (1404)</v>
      </c>
      <c r="U129" s="1615" t="str">
        <f t="shared" si="25"/>
        <v/>
      </c>
      <c r="V129" s="190"/>
      <c r="W129" s="841"/>
      <c r="X129" s="841"/>
      <c r="Y129" s="891"/>
      <c r="AB129" s="1040" t="str">
        <f t="shared" si="26"/>
        <v>5 (1405)</v>
      </c>
      <c r="AC129" s="1616" t="str">
        <f t="shared" si="27"/>
        <v/>
      </c>
      <c r="AD129" s="1041"/>
      <c r="AE129" s="1041"/>
      <c r="AF129" s="1041"/>
      <c r="AG129" s="1041"/>
      <c r="AH129" s="1042"/>
      <c r="AI129" s="1026"/>
      <c r="AJ129" s="2145"/>
      <c r="AK129" s="2146"/>
      <c r="AL129" s="2145"/>
      <c r="AM129" s="2146"/>
      <c r="AN129" s="1026"/>
      <c r="AO129" s="1040" t="str">
        <f t="shared" si="28"/>
        <v>5 (1405)</v>
      </c>
      <c r="AP129" s="1616" t="str">
        <f t="shared" si="29"/>
        <v/>
      </c>
      <c r="AQ129" s="1041"/>
      <c r="AR129" s="1041"/>
      <c r="AS129" s="1041"/>
      <c r="AT129" s="1023"/>
    </row>
    <row r="130" spans="1:46" s="12" customFormat="1" ht="12.75" hidden="1" customHeight="1" x14ac:dyDescent="0.2">
      <c r="A130" s="31" t="s">
        <v>3066</v>
      </c>
      <c r="B130" s="602"/>
      <c r="C130" s="992"/>
      <c r="D130" s="992"/>
      <c r="E130" s="31"/>
      <c r="F130" s="992"/>
      <c r="G130" s="1613"/>
      <c r="H130" s="837"/>
      <c r="I130" s="1614"/>
      <c r="J130" s="993"/>
      <c r="K130" s="1614"/>
      <c r="L130" s="838"/>
      <c r="M130" s="839"/>
      <c r="N130" s="31"/>
      <c r="O130" s="2159"/>
      <c r="P130" s="2159"/>
      <c r="Q130" s="2159"/>
      <c r="R130" s="2159"/>
      <c r="S130" s="82"/>
      <c r="T130" s="840" t="str">
        <f t="shared" si="24"/>
        <v>5 (1405)</v>
      </c>
      <c r="U130" s="1615" t="str">
        <f t="shared" si="25"/>
        <v/>
      </c>
      <c r="V130" s="190"/>
      <c r="W130" s="841"/>
      <c r="X130" s="841"/>
      <c r="Y130" s="891"/>
      <c r="AB130" s="1040" t="str">
        <f t="shared" si="26"/>
        <v>6 (1406)</v>
      </c>
      <c r="AC130" s="1616" t="str">
        <f t="shared" si="27"/>
        <v/>
      </c>
      <c r="AD130" s="1041"/>
      <c r="AE130" s="1041"/>
      <c r="AF130" s="1041"/>
      <c r="AG130" s="1041"/>
      <c r="AH130" s="1042"/>
      <c r="AI130" s="1026"/>
      <c r="AJ130" s="2145"/>
      <c r="AK130" s="2146"/>
      <c r="AL130" s="2145"/>
      <c r="AM130" s="2146"/>
      <c r="AN130" s="1026"/>
      <c r="AO130" s="1040" t="str">
        <f t="shared" si="28"/>
        <v>6 (1406)</v>
      </c>
      <c r="AP130" s="1616" t="str">
        <f t="shared" si="29"/>
        <v/>
      </c>
      <c r="AQ130" s="1041"/>
      <c r="AR130" s="1041"/>
      <c r="AS130" s="1041"/>
      <c r="AT130" s="1023"/>
    </row>
    <row r="131" spans="1:46" s="12" customFormat="1" ht="12.75" hidden="1" customHeight="1" x14ac:dyDescent="0.2">
      <c r="A131" s="31" t="s">
        <v>3067</v>
      </c>
      <c r="B131" s="602"/>
      <c r="C131" s="992"/>
      <c r="D131" s="992"/>
      <c r="E131" s="31"/>
      <c r="F131" s="992"/>
      <c r="G131" s="1613"/>
      <c r="H131" s="837"/>
      <c r="I131" s="1614"/>
      <c r="J131" s="993"/>
      <c r="K131" s="1614"/>
      <c r="L131" s="838"/>
      <c r="M131" s="839"/>
      <c r="N131" s="31"/>
      <c r="O131" s="2159"/>
      <c r="P131" s="2159"/>
      <c r="Q131" s="2159"/>
      <c r="R131" s="2159"/>
      <c r="S131" s="82"/>
      <c r="T131" s="840" t="str">
        <f t="shared" si="24"/>
        <v>6 (1406)</v>
      </c>
      <c r="U131" s="1615" t="str">
        <f t="shared" si="25"/>
        <v/>
      </c>
      <c r="V131" s="190"/>
      <c r="W131" s="841"/>
      <c r="X131" s="841"/>
      <c r="Y131" s="891"/>
      <c r="AB131" s="1040" t="str">
        <f t="shared" si="26"/>
        <v>7 (1407)</v>
      </c>
      <c r="AC131" s="1616" t="str">
        <f t="shared" si="27"/>
        <v/>
      </c>
      <c r="AD131" s="1041"/>
      <c r="AE131" s="1041"/>
      <c r="AF131" s="1041"/>
      <c r="AG131" s="1041"/>
      <c r="AH131" s="1042"/>
      <c r="AI131" s="1026"/>
      <c r="AJ131" s="2145"/>
      <c r="AK131" s="2146"/>
      <c r="AL131" s="2145"/>
      <c r="AM131" s="2146"/>
      <c r="AN131" s="1026"/>
      <c r="AO131" s="1040" t="str">
        <f t="shared" si="28"/>
        <v>7 (1407)</v>
      </c>
      <c r="AP131" s="1616" t="str">
        <f t="shared" si="29"/>
        <v/>
      </c>
      <c r="AQ131" s="1041"/>
      <c r="AR131" s="1041"/>
      <c r="AS131" s="1041"/>
      <c r="AT131" s="1023"/>
    </row>
    <row r="132" spans="1:46" s="12" customFormat="1" ht="12.75" hidden="1" customHeight="1" x14ac:dyDescent="0.2">
      <c r="A132" s="31" t="s">
        <v>3068</v>
      </c>
      <c r="B132" s="602"/>
      <c r="C132" s="992"/>
      <c r="D132" s="992"/>
      <c r="E132" s="31"/>
      <c r="F132" s="992"/>
      <c r="G132" s="1613"/>
      <c r="H132" s="837"/>
      <c r="I132" s="1614"/>
      <c r="J132" s="993"/>
      <c r="K132" s="1614"/>
      <c r="L132" s="838"/>
      <c r="M132" s="839"/>
      <c r="N132" s="31"/>
      <c r="O132" s="2159"/>
      <c r="P132" s="2159"/>
      <c r="Q132" s="2159"/>
      <c r="R132" s="2159"/>
      <c r="S132" s="82"/>
      <c r="T132" s="840" t="str">
        <f t="shared" si="24"/>
        <v>7 (1407)</v>
      </c>
      <c r="U132" s="1615" t="str">
        <f t="shared" si="25"/>
        <v/>
      </c>
      <c r="V132" s="190"/>
      <c r="W132" s="841"/>
      <c r="X132" s="841"/>
      <c r="Y132" s="891"/>
      <c r="AB132" s="1040" t="str">
        <f t="shared" si="26"/>
        <v>8 (1408)</v>
      </c>
      <c r="AC132" s="1616" t="str">
        <f t="shared" si="27"/>
        <v/>
      </c>
      <c r="AD132" s="1041"/>
      <c r="AE132" s="1041"/>
      <c r="AF132" s="1041"/>
      <c r="AG132" s="1041"/>
      <c r="AH132" s="1042"/>
      <c r="AI132" s="1026"/>
      <c r="AJ132" s="2145"/>
      <c r="AK132" s="2146"/>
      <c r="AL132" s="2145"/>
      <c r="AM132" s="2146"/>
      <c r="AN132" s="1026"/>
      <c r="AO132" s="1040" t="str">
        <f t="shared" si="28"/>
        <v>8 (1408)</v>
      </c>
      <c r="AP132" s="1616" t="str">
        <f t="shared" si="29"/>
        <v/>
      </c>
      <c r="AQ132" s="1041"/>
      <c r="AR132" s="1041"/>
      <c r="AS132" s="1041"/>
      <c r="AT132" s="1023"/>
    </row>
    <row r="133" spans="1:46" s="12" customFormat="1" ht="12.75" hidden="1" customHeight="1" x14ac:dyDescent="0.2">
      <c r="A133" s="31" t="s">
        <v>3069</v>
      </c>
      <c r="B133" s="602"/>
      <c r="C133" s="992"/>
      <c r="D133" s="992"/>
      <c r="E133" s="31"/>
      <c r="F133" s="992"/>
      <c r="G133" s="1613"/>
      <c r="H133" s="837"/>
      <c r="I133" s="1614"/>
      <c r="J133" s="993"/>
      <c r="K133" s="1614"/>
      <c r="L133" s="838"/>
      <c r="M133" s="839"/>
      <c r="N133" s="31"/>
      <c r="O133" s="2159"/>
      <c r="P133" s="2159"/>
      <c r="Q133" s="2159"/>
      <c r="R133" s="2159"/>
      <c r="S133" s="82"/>
      <c r="T133" s="840" t="str">
        <f t="shared" si="24"/>
        <v>8 (1408)</v>
      </c>
      <c r="U133" s="1615" t="str">
        <f t="shared" si="25"/>
        <v/>
      </c>
      <c r="V133" s="190"/>
      <c r="W133" s="841"/>
      <c r="X133" s="841"/>
      <c r="Y133" s="891"/>
      <c r="AB133" s="1040" t="str">
        <f t="shared" si="26"/>
        <v>9 (1409)</v>
      </c>
      <c r="AC133" s="1616" t="str">
        <f t="shared" si="27"/>
        <v/>
      </c>
      <c r="AD133" s="1041"/>
      <c r="AE133" s="1041"/>
      <c r="AF133" s="1041"/>
      <c r="AG133" s="1041"/>
      <c r="AH133" s="1042"/>
      <c r="AI133" s="1026"/>
      <c r="AJ133" s="2145"/>
      <c r="AK133" s="2146"/>
      <c r="AL133" s="2145"/>
      <c r="AM133" s="2146"/>
      <c r="AN133" s="1026"/>
      <c r="AO133" s="1040" t="str">
        <f t="shared" si="28"/>
        <v>9 (1409)</v>
      </c>
      <c r="AP133" s="1616" t="str">
        <f t="shared" si="29"/>
        <v/>
      </c>
      <c r="AQ133" s="1041"/>
      <c r="AR133" s="1041"/>
      <c r="AS133" s="1041"/>
      <c r="AT133" s="1023"/>
    </row>
    <row r="134" spans="1:46" s="12" customFormat="1" ht="12.75" hidden="1" customHeight="1" x14ac:dyDescent="0.2">
      <c r="A134" s="31" t="s">
        <v>3070</v>
      </c>
      <c r="B134" s="602"/>
      <c r="C134" s="992"/>
      <c r="D134" s="992"/>
      <c r="E134" s="31"/>
      <c r="F134" s="992"/>
      <c r="G134" s="1613"/>
      <c r="H134" s="837"/>
      <c r="I134" s="1614"/>
      <c r="J134" s="993"/>
      <c r="K134" s="1614"/>
      <c r="L134" s="838"/>
      <c r="M134" s="839"/>
      <c r="N134" s="31"/>
      <c r="O134" s="2159"/>
      <c r="P134" s="2159"/>
      <c r="Q134" s="2159"/>
      <c r="R134" s="2159"/>
      <c r="S134" s="82"/>
      <c r="T134" s="840" t="str">
        <f t="shared" si="24"/>
        <v>9 (1409)</v>
      </c>
      <c r="U134" s="1615" t="str">
        <f t="shared" si="25"/>
        <v/>
      </c>
      <c r="V134" s="190"/>
      <c r="W134" s="841"/>
      <c r="X134" s="841"/>
      <c r="Y134" s="891"/>
      <c r="AB134" s="1040" t="str">
        <f t="shared" si="26"/>
        <v>10 (1410)</v>
      </c>
      <c r="AC134" s="1616" t="str">
        <f t="shared" si="27"/>
        <v/>
      </c>
      <c r="AD134" s="1041"/>
      <c r="AE134" s="1041"/>
      <c r="AF134" s="1041"/>
      <c r="AG134" s="1041"/>
      <c r="AH134" s="1042"/>
      <c r="AI134" s="1026"/>
      <c r="AJ134" s="2145"/>
      <c r="AK134" s="2146"/>
      <c r="AL134" s="2145"/>
      <c r="AM134" s="2146"/>
      <c r="AN134" s="1026"/>
      <c r="AO134" s="1040" t="str">
        <f t="shared" si="28"/>
        <v>10 (1410)</v>
      </c>
      <c r="AP134" s="1616" t="str">
        <f t="shared" si="29"/>
        <v/>
      </c>
      <c r="AQ134" s="1041"/>
      <c r="AR134" s="1041"/>
      <c r="AS134" s="1041"/>
      <c r="AT134" s="1023"/>
    </row>
    <row r="135" spans="1:46" s="12" customFormat="1" ht="12.75" hidden="1" customHeight="1" x14ac:dyDescent="0.2">
      <c r="A135" s="31" t="s">
        <v>3071</v>
      </c>
      <c r="B135" s="602"/>
      <c r="C135" s="992"/>
      <c r="D135" s="992"/>
      <c r="E135" s="31"/>
      <c r="F135" s="992"/>
      <c r="G135" s="1613"/>
      <c r="H135" s="837"/>
      <c r="I135" s="1614"/>
      <c r="J135" s="993"/>
      <c r="K135" s="1614"/>
      <c r="L135" s="838"/>
      <c r="M135" s="839"/>
      <c r="N135" s="31"/>
      <c r="O135" s="2159"/>
      <c r="P135" s="2159"/>
      <c r="Q135" s="2159"/>
      <c r="R135" s="2159"/>
      <c r="S135" s="82"/>
      <c r="T135" s="840" t="str">
        <f t="shared" si="24"/>
        <v>10 (1410)</v>
      </c>
      <c r="U135" s="1615" t="str">
        <f t="shared" si="25"/>
        <v/>
      </c>
      <c r="V135" s="190"/>
      <c r="W135" s="841"/>
      <c r="X135" s="841"/>
      <c r="Y135" s="891"/>
      <c r="AB135" s="1040" t="str">
        <f t="shared" si="26"/>
        <v>11 (1411)</v>
      </c>
      <c r="AC135" s="1616" t="str">
        <f t="shared" si="27"/>
        <v/>
      </c>
      <c r="AD135" s="1041"/>
      <c r="AE135" s="1041"/>
      <c r="AF135" s="1041"/>
      <c r="AG135" s="1041"/>
      <c r="AH135" s="1042"/>
      <c r="AI135" s="1026"/>
      <c r="AJ135" s="2145"/>
      <c r="AK135" s="2146"/>
      <c r="AL135" s="2145"/>
      <c r="AM135" s="2146"/>
      <c r="AN135" s="1026"/>
      <c r="AO135" s="1040" t="str">
        <f t="shared" si="28"/>
        <v>11 (1411)</v>
      </c>
      <c r="AP135" s="1616" t="str">
        <f t="shared" si="29"/>
        <v/>
      </c>
      <c r="AQ135" s="1041"/>
      <c r="AR135" s="1041"/>
      <c r="AS135" s="1041"/>
      <c r="AT135" s="1023"/>
    </row>
    <row r="136" spans="1:46" s="12" customFormat="1" ht="12.75" hidden="1" customHeight="1" x14ac:dyDescent="0.2">
      <c r="A136" s="31" t="s">
        <v>3072</v>
      </c>
      <c r="B136" s="602"/>
      <c r="C136" s="992"/>
      <c r="D136" s="992"/>
      <c r="E136" s="31"/>
      <c r="F136" s="992"/>
      <c r="G136" s="1613"/>
      <c r="H136" s="837"/>
      <c r="I136" s="1614"/>
      <c r="J136" s="993"/>
      <c r="K136" s="1614"/>
      <c r="L136" s="838"/>
      <c r="M136" s="839"/>
      <c r="N136" s="31"/>
      <c r="O136" s="2159"/>
      <c r="P136" s="2159"/>
      <c r="Q136" s="2159"/>
      <c r="R136" s="2159"/>
      <c r="S136" s="82"/>
      <c r="T136" s="840" t="str">
        <f t="shared" si="24"/>
        <v>11 (1411)</v>
      </c>
      <c r="U136" s="1615" t="str">
        <f t="shared" si="25"/>
        <v/>
      </c>
      <c r="V136" s="190"/>
      <c r="W136" s="841"/>
      <c r="X136" s="841"/>
      <c r="Y136" s="891"/>
      <c r="AB136" s="1040" t="str">
        <f t="shared" si="26"/>
        <v>12 (1412)</v>
      </c>
      <c r="AC136" s="1616" t="str">
        <f t="shared" si="27"/>
        <v/>
      </c>
      <c r="AD136" s="1041"/>
      <c r="AE136" s="1041"/>
      <c r="AF136" s="1041"/>
      <c r="AG136" s="1041"/>
      <c r="AH136" s="1042"/>
      <c r="AI136" s="1026"/>
      <c r="AJ136" s="2145"/>
      <c r="AK136" s="2146"/>
      <c r="AL136" s="2145"/>
      <c r="AM136" s="2146"/>
      <c r="AN136" s="1026"/>
      <c r="AO136" s="1040" t="str">
        <f t="shared" si="28"/>
        <v>12 (1412)</v>
      </c>
      <c r="AP136" s="1616" t="str">
        <f t="shared" si="29"/>
        <v/>
      </c>
      <c r="AQ136" s="1041"/>
      <c r="AR136" s="1041"/>
      <c r="AS136" s="1041"/>
      <c r="AT136" s="1023"/>
    </row>
    <row r="137" spans="1:46" s="12" customFormat="1" ht="12.75" hidden="1" customHeight="1" x14ac:dyDescent="0.2">
      <c r="A137" s="31" t="s">
        <v>3073</v>
      </c>
      <c r="B137" s="602"/>
      <c r="C137" s="992"/>
      <c r="D137" s="992"/>
      <c r="E137" s="31"/>
      <c r="F137" s="992"/>
      <c r="G137" s="1613"/>
      <c r="H137" s="837"/>
      <c r="I137" s="1614"/>
      <c r="J137" s="993"/>
      <c r="K137" s="1614"/>
      <c r="L137" s="838"/>
      <c r="M137" s="839"/>
      <c r="N137" s="31"/>
      <c r="O137" s="2159"/>
      <c r="P137" s="2159"/>
      <c r="Q137" s="2159"/>
      <c r="R137" s="2159"/>
      <c r="S137" s="82"/>
      <c r="T137" s="840" t="str">
        <f t="shared" si="24"/>
        <v>12 (1412)</v>
      </c>
      <c r="U137" s="1615" t="str">
        <f t="shared" si="25"/>
        <v/>
      </c>
      <c r="V137" s="190"/>
      <c r="W137" s="841"/>
      <c r="X137" s="841"/>
      <c r="Y137" s="891"/>
      <c r="AB137" s="1040" t="str">
        <f t="shared" si="26"/>
        <v>13 (1413)</v>
      </c>
      <c r="AC137" s="1616" t="str">
        <f t="shared" si="27"/>
        <v/>
      </c>
      <c r="AD137" s="1041"/>
      <c r="AE137" s="1041"/>
      <c r="AF137" s="1041"/>
      <c r="AG137" s="1041"/>
      <c r="AH137" s="1042"/>
      <c r="AI137" s="1026"/>
      <c r="AJ137" s="2145"/>
      <c r="AK137" s="2146"/>
      <c r="AL137" s="2145"/>
      <c r="AM137" s="2146"/>
      <c r="AN137" s="1026"/>
      <c r="AO137" s="1040" t="str">
        <f t="shared" si="28"/>
        <v>13 (1413)</v>
      </c>
      <c r="AP137" s="1616" t="str">
        <f t="shared" si="29"/>
        <v/>
      </c>
      <c r="AQ137" s="1041"/>
      <c r="AR137" s="1041"/>
      <c r="AS137" s="1041"/>
      <c r="AT137" s="1023"/>
    </row>
    <row r="138" spans="1:46" s="12" customFormat="1" ht="12.75" hidden="1" customHeight="1" x14ac:dyDescent="0.2">
      <c r="A138" s="31" t="s">
        <v>3074</v>
      </c>
      <c r="B138" s="602"/>
      <c r="C138" s="992"/>
      <c r="D138" s="992"/>
      <c r="E138" s="31"/>
      <c r="F138" s="992"/>
      <c r="G138" s="1613"/>
      <c r="H138" s="837"/>
      <c r="I138" s="1614"/>
      <c r="J138" s="993"/>
      <c r="K138" s="1614"/>
      <c r="L138" s="838"/>
      <c r="M138" s="839"/>
      <c r="N138" s="31"/>
      <c r="O138" s="2159"/>
      <c r="P138" s="2159"/>
      <c r="Q138" s="2159"/>
      <c r="R138" s="2159"/>
      <c r="S138" s="82"/>
      <c r="T138" s="840" t="str">
        <f t="shared" si="24"/>
        <v>13 (1413)</v>
      </c>
      <c r="U138" s="1615" t="str">
        <f t="shared" si="25"/>
        <v/>
      </c>
      <c r="V138" s="190"/>
      <c r="W138" s="841"/>
      <c r="X138" s="841"/>
      <c r="Y138" s="891"/>
      <c r="AB138" s="1040" t="str">
        <f t="shared" si="26"/>
        <v>14 (1414)</v>
      </c>
      <c r="AC138" s="1616" t="str">
        <f t="shared" si="27"/>
        <v/>
      </c>
      <c r="AD138" s="1041"/>
      <c r="AE138" s="1041"/>
      <c r="AF138" s="1041"/>
      <c r="AG138" s="1041"/>
      <c r="AH138" s="1042"/>
      <c r="AI138" s="1026"/>
      <c r="AJ138" s="2145"/>
      <c r="AK138" s="2146"/>
      <c r="AL138" s="2145"/>
      <c r="AM138" s="2146"/>
      <c r="AN138" s="1026"/>
      <c r="AO138" s="1040" t="str">
        <f t="shared" si="28"/>
        <v>14 (1414)</v>
      </c>
      <c r="AP138" s="1616" t="str">
        <f t="shared" si="29"/>
        <v/>
      </c>
      <c r="AQ138" s="1041"/>
      <c r="AR138" s="1041"/>
      <c r="AS138" s="1041"/>
      <c r="AT138" s="1023"/>
    </row>
    <row r="139" spans="1:46" s="12" customFormat="1" ht="12.75" hidden="1" customHeight="1" x14ac:dyDescent="0.2">
      <c r="A139" s="31" t="s">
        <v>3075</v>
      </c>
      <c r="B139" s="602"/>
      <c r="C139" s="992"/>
      <c r="D139" s="992"/>
      <c r="E139" s="31"/>
      <c r="F139" s="992"/>
      <c r="G139" s="1613"/>
      <c r="H139" s="837"/>
      <c r="I139" s="1614"/>
      <c r="J139" s="993"/>
      <c r="K139" s="1614"/>
      <c r="L139" s="838"/>
      <c r="M139" s="839"/>
      <c r="N139" s="31"/>
      <c r="O139" s="2159"/>
      <c r="P139" s="2159"/>
      <c r="Q139" s="2159"/>
      <c r="R139" s="2159"/>
      <c r="S139" s="82"/>
      <c r="T139" s="840" t="str">
        <f t="shared" si="24"/>
        <v>14 (1414)</v>
      </c>
      <c r="U139" s="1615" t="str">
        <f t="shared" si="25"/>
        <v/>
      </c>
      <c r="V139" s="190"/>
      <c r="W139" s="841"/>
      <c r="X139" s="841"/>
      <c r="Y139" s="891"/>
      <c r="AB139" s="1040" t="str">
        <f t="shared" si="26"/>
        <v>15 (1415)</v>
      </c>
      <c r="AC139" s="1616" t="str">
        <f t="shared" si="27"/>
        <v/>
      </c>
      <c r="AD139" s="1041"/>
      <c r="AE139" s="1041"/>
      <c r="AF139" s="1041"/>
      <c r="AG139" s="1041"/>
      <c r="AH139" s="1042"/>
      <c r="AI139" s="1026"/>
      <c r="AJ139" s="2145"/>
      <c r="AK139" s="2146"/>
      <c r="AL139" s="2145"/>
      <c r="AM139" s="2146"/>
      <c r="AN139" s="1026"/>
      <c r="AO139" s="1040" t="str">
        <f t="shared" si="28"/>
        <v>15 (1415)</v>
      </c>
      <c r="AP139" s="1616" t="str">
        <f t="shared" si="29"/>
        <v/>
      </c>
      <c r="AQ139" s="1041"/>
      <c r="AR139" s="1041"/>
      <c r="AS139" s="1041"/>
      <c r="AT139" s="1023"/>
    </row>
    <row r="140" spans="1:46" s="12" customFormat="1" ht="12.75" hidden="1" customHeight="1" x14ac:dyDescent="0.2">
      <c r="A140" s="31" t="s">
        <v>3076</v>
      </c>
      <c r="B140" s="602"/>
      <c r="C140" s="992"/>
      <c r="D140" s="992"/>
      <c r="E140" s="31"/>
      <c r="F140" s="992"/>
      <c r="G140" s="1613"/>
      <c r="H140" s="837"/>
      <c r="I140" s="1614"/>
      <c r="J140" s="993"/>
      <c r="K140" s="1614"/>
      <c r="L140" s="838"/>
      <c r="M140" s="839"/>
      <c r="N140" s="31"/>
      <c r="O140" s="2159"/>
      <c r="P140" s="2159"/>
      <c r="Q140" s="2159"/>
      <c r="R140" s="2159"/>
      <c r="S140" s="82"/>
      <c r="T140" s="840" t="str">
        <f t="shared" si="24"/>
        <v>15 (1415)</v>
      </c>
      <c r="U140" s="1615" t="str">
        <f t="shared" si="25"/>
        <v/>
      </c>
      <c r="V140" s="190"/>
      <c r="W140" s="841"/>
      <c r="X140" s="841"/>
      <c r="Y140" s="891"/>
      <c r="AB140" s="1040" t="str">
        <f t="shared" si="26"/>
        <v>16 (1416)</v>
      </c>
      <c r="AC140" s="1616" t="str">
        <f t="shared" si="27"/>
        <v/>
      </c>
      <c r="AD140" s="1041"/>
      <c r="AE140" s="1041"/>
      <c r="AF140" s="1041"/>
      <c r="AG140" s="1041"/>
      <c r="AH140" s="1042"/>
      <c r="AI140" s="1026"/>
      <c r="AJ140" s="2145"/>
      <c r="AK140" s="2146"/>
      <c r="AL140" s="2145"/>
      <c r="AM140" s="2146"/>
      <c r="AN140" s="1026"/>
      <c r="AO140" s="1040" t="str">
        <f t="shared" si="28"/>
        <v>16 (1416)</v>
      </c>
      <c r="AP140" s="1616" t="str">
        <f t="shared" si="29"/>
        <v/>
      </c>
      <c r="AQ140" s="1041"/>
      <c r="AR140" s="1041"/>
      <c r="AS140" s="1041"/>
      <c r="AT140" s="1023"/>
    </row>
    <row r="141" spans="1:46" s="12" customFormat="1" ht="12.75" hidden="1" customHeight="1" x14ac:dyDescent="0.2">
      <c r="A141" s="31" t="s">
        <v>3077</v>
      </c>
      <c r="B141" s="602"/>
      <c r="C141" s="992"/>
      <c r="D141" s="992"/>
      <c r="E141" s="31"/>
      <c r="F141" s="992"/>
      <c r="G141" s="1613"/>
      <c r="H141" s="837"/>
      <c r="I141" s="1614"/>
      <c r="J141" s="993"/>
      <c r="K141" s="1614"/>
      <c r="L141" s="838"/>
      <c r="M141" s="839"/>
      <c r="N141" s="31"/>
      <c r="O141" s="2159"/>
      <c r="P141" s="2159"/>
      <c r="Q141" s="2159"/>
      <c r="R141" s="2159"/>
      <c r="S141" s="82"/>
      <c r="T141" s="840" t="str">
        <f t="shared" si="24"/>
        <v>16 (1416)</v>
      </c>
      <c r="U141" s="1615" t="str">
        <f t="shared" si="25"/>
        <v/>
      </c>
      <c r="V141" s="190"/>
      <c r="W141" s="841"/>
      <c r="X141" s="841"/>
      <c r="Y141" s="891"/>
      <c r="AB141" s="1040" t="str">
        <f t="shared" si="26"/>
        <v>17 (1417)</v>
      </c>
      <c r="AC141" s="1616" t="str">
        <f t="shared" si="27"/>
        <v/>
      </c>
      <c r="AD141" s="1041"/>
      <c r="AE141" s="1041"/>
      <c r="AF141" s="1041"/>
      <c r="AG141" s="1041"/>
      <c r="AH141" s="1042"/>
      <c r="AI141" s="1026"/>
      <c r="AJ141" s="2145"/>
      <c r="AK141" s="2146"/>
      <c r="AL141" s="2145"/>
      <c r="AM141" s="2146"/>
      <c r="AN141" s="1026"/>
      <c r="AO141" s="1040" t="str">
        <f t="shared" si="28"/>
        <v>17 (1417)</v>
      </c>
      <c r="AP141" s="1616" t="str">
        <f t="shared" si="29"/>
        <v/>
      </c>
      <c r="AQ141" s="1041"/>
      <c r="AR141" s="1041"/>
      <c r="AS141" s="1041"/>
      <c r="AT141" s="1023"/>
    </row>
    <row r="142" spans="1:46" s="12" customFormat="1" ht="12.75" hidden="1" customHeight="1" x14ac:dyDescent="0.2">
      <c r="A142" s="31" t="s">
        <v>3078</v>
      </c>
      <c r="B142" s="602"/>
      <c r="C142" s="992"/>
      <c r="D142" s="992"/>
      <c r="E142" s="31"/>
      <c r="F142" s="992"/>
      <c r="G142" s="1613"/>
      <c r="H142" s="837"/>
      <c r="I142" s="1614"/>
      <c r="J142" s="993"/>
      <c r="K142" s="1614"/>
      <c r="L142" s="838"/>
      <c r="M142" s="839"/>
      <c r="N142" s="31"/>
      <c r="O142" s="2159"/>
      <c r="P142" s="2159"/>
      <c r="Q142" s="2159"/>
      <c r="R142" s="2159"/>
      <c r="S142" s="82"/>
      <c r="T142" s="840" t="str">
        <f t="shared" si="24"/>
        <v>17 (1417)</v>
      </c>
      <c r="U142" s="1615" t="str">
        <f t="shared" si="25"/>
        <v/>
      </c>
      <c r="V142" s="190"/>
      <c r="W142" s="841"/>
      <c r="X142" s="841"/>
      <c r="Y142" s="891"/>
      <c r="AB142" s="1040" t="str">
        <f t="shared" si="26"/>
        <v>18 (1418)</v>
      </c>
      <c r="AC142" s="1616" t="str">
        <f t="shared" si="27"/>
        <v/>
      </c>
      <c r="AD142" s="1041"/>
      <c r="AE142" s="1041"/>
      <c r="AF142" s="1041"/>
      <c r="AG142" s="1041"/>
      <c r="AH142" s="1042"/>
      <c r="AI142" s="1026"/>
      <c r="AJ142" s="2145"/>
      <c r="AK142" s="2146"/>
      <c r="AL142" s="2145"/>
      <c r="AM142" s="2146"/>
      <c r="AN142" s="1026"/>
      <c r="AO142" s="1040" t="str">
        <f t="shared" si="28"/>
        <v>18 (1418)</v>
      </c>
      <c r="AP142" s="1616" t="str">
        <f t="shared" si="29"/>
        <v/>
      </c>
      <c r="AQ142" s="1041"/>
      <c r="AR142" s="1041"/>
      <c r="AS142" s="1041"/>
      <c r="AT142" s="1023"/>
    </row>
    <row r="143" spans="1:46" s="12" customFormat="1" ht="12.75" hidden="1" customHeight="1" x14ac:dyDescent="0.2">
      <c r="A143" s="31" t="s">
        <v>3079</v>
      </c>
      <c r="B143" s="602"/>
      <c r="C143" s="992"/>
      <c r="D143" s="992"/>
      <c r="E143" s="31"/>
      <c r="F143" s="992"/>
      <c r="G143" s="1613"/>
      <c r="H143" s="837"/>
      <c r="I143" s="1614"/>
      <c r="J143" s="993"/>
      <c r="K143" s="1614"/>
      <c r="L143" s="838"/>
      <c r="M143" s="839"/>
      <c r="N143" s="31"/>
      <c r="O143" s="2159"/>
      <c r="P143" s="2159"/>
      <c r="Q143" s="2159"/>
      <c r="R143" s="2159"/>
      <c r="S143" s="82"/>
      <c r="T143" s="840" t="str">
        <f t="shared" si="24"/>
        <v>18 (1418)</v>
      </c>
      <c r="U143" s="1615" t="str">
        <f t="shared" si="25"/>
        <v/>
      </c>
      <c r="V143" s="190"/>
      <c r="W143" s="841"/>
      <c r="X143" s="841"/>
      <c r="Y143" s="891"/>
      <c r="AB143" s="1040" t="str">
        <f t="shared" si="26"/>
        <v>19 (1419)</v>
      </c>
      <c r="AC143" s="1616" t="str">
        <f t="shared" si="27"/>
        <v/>
      </c>
      <c r="AD143" s="1041"/>
      <c r="AE143" s="1041"/>
      <c r="AF143" s="1041"/>
      <c r="AG143" s="1041"/>
      <c r="AH143" s="1042"/>
      <c r="AI143" s="1026"/>
      <c r="AJ143" s="2145"/>
      <c r="AK143" s="2146"/>
      <c r="AL143" s="2145"/>
      <c r="AM143" s="2146"/>
      <c r="AN143" s="1026"/>
      <c r="AO143" s="1040" t="str">
        <f t="shared" si="28"/>
        <v>19 (1419)</v>
      </c>
      <c r="AP143" s="1616" t="str">
        <f t="shared" si="29"/>
        <v/>
      </c>
      <c r="AQ143" s="1041"/>
      <c r="AR143" s="1041"/>
      <c r="AS143" s="1041"/>
      <c r="AT143" s="1023"/>
    </row>
    <row r="144" spans="1:46" s="12" customFormat="1" ht="12.75" hidden="1" customHeight="1" x14ac:dyDescent="0.2">
      <c r="A144" s="31" t="s">
        <v>3080</v>
      </c>
      <c r="B144" s="602"/>
      <c r="C144" s="992"/>
      <c r="D144" s="992"/>
      <c r="E144" s="31"/>
      <c r="F144" s="992"/>
      <c r="G144" s="1613"/>
      <c r="H144" s="837"/>
      <c r="I144" s="1614"/>
      <c r="J144" s="993"/>
      <c r="K144" s="1614"/>
      <c r="L144" s="838"/>
      <c r="M144" s="839"/>
      <c r="N144" s="31"/>
      <c r="O144" s="2159"/>
      <c r="P144" s="2159"/>
      <c r="Q144" s="2159"/>
      <c r="R144" s="2159"/>
      <c r="S144" s="82"/>
      <c r="T144" s="840" t="str">
        <f t="shared" si="24"/>
        <v>19 (1419)</v>
      </c>
      <c r="U144" s="1615" t="str">
        <f t="shared" si="25"/>
        <v/>
      </c>
      <c r="V144" s="190"/>
      <c r="W144" s="841"/>
      <c r="X144" s="841"/>
      <c r="Y144" s="891"/>
      <c r="AB144" s="1040" t="str">
        <f t="shared" si="26"/>
        <v>20 (1420)</v>
      </c>
      <c r="AC144" s="1616" t="str">
        <f t="shared" si="27"/>
        <v/>
      </c>
      <c r="AD144" s="1041"/>
      <c r="AE144" s="1041"/>
      <c r="AF144" s="1041"/>
      <c r="AG144" s="1041"/>
      <c r="AH144" s="1042"/>
      <c r="AI144" s="1026"/>
      <c r="AJ144" s="2145"/>
      <c r="AK144" s="2146"/>
      <c r="AL144" s="2145"/>
      <c r="AM144" s="2146"/>
      <c r="AN144" s="1026"/>
      <c r="AO144" s="1040" t="str">
        <f t="shared" si="28"/>
        <v>20 (1420)</v>
      </c>
      <c r="AP144" s="1616" t="str">
        <f t="shared" si="29"/>
        <v/>
      </c>
      <c r="AQ144" s="1041"/>
      <c r="AR144" s="1041"/>
      <c r="AS144" s="1041"/>
      <c r="AT144" s="1023"/>
    </row>
    <row r="145" spans="1:46" s="12" customFormat="1" ht="12.75" hidden="1" customHeight="1" x14ac:dyDescent="0.2">
      <c r="A145" s="31" t="s">
        <v>3081</v>
      </c>
      <c r="B145" s="602"/>
      <c r="C145" s="992"/>
      <c r="D145" s="992"/>
      <c r="E145" s="31"/>
      <c r="F145" s="992"/>
      <c r="G145" s="1613"/>
      <c r="H145" s="837"/>
      <c r="I145" s="1614"/>
      <c r="J145" s="993"/>
      <c r="K145" s="1614"/>
      <c r="L145" s="838"/>
      <c r="M145" s="839"/>
      <c r="N145" s="31"/>
      <c r="O145" s="2159"/>
      <c r="P145" s="2159"/>
      <c r="Q145" s="2159"/>
      <c r="R145" s="2159"/>
      <c r="S145" s="82"/>
      <c r="T145" s="840" t="str">
        <f t="shared" si="24"/>
        <v>20 (1420)</v>
      </c>
      <c r="U145" s="1615" t="str">
        <f t="shared" si="25"/>
        <v/>
      </c>
      <c r="V145" s="190"/>
      <c r="W145" s="841"/>
      <c r="X145" s="841"/>
      <c r="Y145" s="891"/>
      <c r="AB145" s="1040" t="str">
        <f t="shared" si="26"/>
        <v>21 (1421)</v>
      </c>
      <c r="AC145" s="1616" t="str">
        <f t="shared" si="27"/>
        <v/>
      </c>
      <c r="AD145" s="1041"/>
      <c r="AE145" s="1041"/>
      <c r="AF145" s="1041"/>
      <c r="AG145" s="1041"/>
      <c r="AH145" s="1042"/>
      <c r="AI145" s="1026"/>
      <c r="AJ145" s="2145"/>
      <c r="AK145" s="2146"/>
      <c r="AL145" s="2145"/>
      <c r="AM145" s="2146"/>
      <c r="AN145" s="1026"/>
      <c r="AO145" s="1040" t="str">
        <f t="shared" si="28"/>
        <v>21 (1421)</v>
      </c>
      <c r="AP145" s="1616" t="str">
        <f t="shared" si="29"/>
        <v/>
      </c>
      <c r="AQ145" s="1041"/>
      <c r="AR145" s="1041"/>
      <c r="AS145" s="1041"/>
      <c r="AT145" s="1023"/>
    </row>
    <row r="146" spans="1:46" s="12" customFormat="1" ht="12.75" hidden="1" customHeight="1" x14ac:dyDescent="0.2">
      <c r="A146" s="31" t="s">
        <v>3082</v>
      </c>
      <c r="B146" s="602"/>
      <c r="C146" s="992"/>
      <c r="D146" s="992"/>
      <c r="E146" s="31"/>
      <c r="F146" s="992"/>
      <c r="G146" s="1613"/>
      <c r="H146" s="837"/>
      <c r="I146" s="1614"/>
      <c r="J146" s="993"/>
      <c r="K146" s="1614"/>
      <c r="L146" s="838"/>
      <c r="M146" s="839"/>
      <c r="N146" s="31"/>
      <c r="O146" s="2159"/>
      <c r="P146" s="2159"/>
      <c r="Q146" s="2159"/>
      <c r="R146" s="2159"/>
      <c r="S146" s="82"/>
      <c r="T146" s="840" t="str">
        <f t="shared" si="24"/>
        <v>21 (1421)</v>
      </c>
      <c r="U146" s="1615" t="str">
        <f t="shared" si="25"/>
        <v/>
      </c>
      <c r="V146" s="190"/>
      <c r="W146" s="841"/>
      <c r="X146" s="841"/>
      <c r="Y146" s="891"/>
      <c r="AB146" s="1040" t="str">
        <f t="shared" si="26"/>
        <v>22 (1422)</v>
      </c>
      <c r="AC146" s="1616" t="str">
        <f t="shared" si="27"/>
        <v/>
      </c>
      <c r="AD146" s="1041"/>
      <c r="AE146" s="1041"/>
      <c r="AF146" s="1041"/>
      <c r="AG146" s="1041"/>
      <c r="AH146" s="1042"/>
      <c r="AI146" s="1026"/>
      <c r="AJ146" s="2145"/>
      <c r="AK146" s="2146"/>
      <c r="AL146" s="2145"/>
      <c r="AM146" s="2146"/>
      <c r="AN146" s="1026"/>
      <c r="AO146" s="1040" t="str">
        <f t="shared" si="28"/>
        <v>22 (1422)</v>
      </c>
      <c r="AP146" s="1616" t="str">
        <f t="shared" si="29"/>
        <v/>
      </c>
      <c r="AQ146" s="1041"/>
      <c r="AR146" s="1041"/>
      <c r="AS146" s="1041"/>
      <c r="AT146" s="1023"/>
    </row>
    <row r="147" spans="1:46" s="12" customFormat="1" ht="12.75" hidden="1" customHeight="1" x14ac:dyDescent="0.2">
      <c r="A147" s="31" t="s">
        <v>3083</v>
      </c>
      <c r="B147" s="602"/>
      <c r="C147" s="992"/>
      <c r="D147" s="992"/>
      <c r="E147" s="31"/>
      <c r="F147" s="992"/>
      <c r="G147" s="1613"/>
      <c r="H147" s="837"/>
      <c r="I147" s="1614"/>
      <c r="J147" s="993"/>
      <c r="K147" s="1614"/>
      <c r="L147" s="838"/>
      <c r="M147" s="839"/>
      <c r="N147" s="31"/>
      <c r="O147" s="2159"/>
      <c r="P147" s="2159"/>
      <c r="Q147" s="2159"/>
      <c r="R147" s="2159"/>
      <c r="S147" s="82"/>
      <c r="T147" s="840" t="str">
        <f t="shared" si="24"/>
        <v>22 (1422)</v>
      </c>
      <c r="U147" s="1615" t="str">
        <f t="shared" si="25"/>
        <v/>
      </c>
      <c r="V147" s="190"/>
      <c r="W147" s="841"/>
      <c r="X147" s="841"/>
      <c r="Y147" s="891"/>
      <c r="AB147" s="1040" t="str">
        <f t="shared" si="26"/>
        <v>23 (1423)</v>
      </c>
      <c r="AC147" s="1616" t="str">
        <f t="shared" si="27"/>
        <v/>
      </c>
      <c r="AD147" s="1041"/>
      <c r="AE147" s="1041"/>
      <c r="AF147" s="1041"/>
      <c r="AG147" s="1041"/>
      <c r="AH147" s="1042"/>
      <c r="AI147" s="1026"/>
      <c r="AJ147" s="2145"/>
      <c r="AK147" s="2146"/>
      <c r="AL147" s="2145"/>
      <c r="AM147" s="2146"/>
      <c r="AN147" s="1026"/>
      <c r="AO147" s="1040" t="str">
        <f t="shared" si="28"/>
        <v>23 (1423)</v>
      </c>
      <c r="AP147" s="1616" t="str">
        <f t="shared" si="29"/>
        <v/>
      </c>
      <c r="AQ147" s="1041"/>
      <c r="AR147" s="1041"/>
      <c r="AS147" s="1041"/>
      <c r="AT147" s="1023"/>
    </row>
    <row r="148" spans="1:46" s="12" customFormat="1" ht="12.75" hidden="1" customHeight="1" x14ac:dyDescent="0.2">
      <c r="A148" s="31" t="s">
        <v>3084</v>
      </c>
      <c r="B148" s="602"/>
      <c r="C148" s="992"/>
      <c r="D148" s="992"/>
      <c r="E148" s="31"/>
      <c r="F148" s="992"/>
      <c r="G148" s="1613"/>
      <c r="H148" s="837"/>
      <c r="I148" s="1614"/>
      <c r="J148" s="993"/>
      <c r="K148" s="1614"/>
      <c r="L148" s="838"/>
      <c r="M148" s="839"/>
      <c r="N148" s="31"/>
      <c r="O148" s="2159"/>
      <c r="P148" s="2159"/>
      <c r="Q148" s="2159"/>
      <c r="R148" s="2159"/>
      <c r="S148" s="82"/>
      <c r="T148" s="840" t="str">
        <f t="shared" si="24"/>
        <v>23 (1423)</v>
      </c>
      <c r="U148" s="1615" t="str">
        <f t="shared" si="25"/>
        <v/>
      </c>
      <c r="V148" s="190"/>
      <c r="W148" s="841"/>
      <c r="X148" s="841"/>
      <c r="Y148" s="891"/>
      <c r="AB148" s="1040" t="str">
        <f t="shared" si="26"/>
        <v>24 (1424)</v>
      </c>
      <c r="AC148" s="1616" t="str">
        <f t="shared" si="27"/>
        <v/>
      </c>
      <c r="AD148" s="1041"/>
      <c r="AE148" s="1041"/>
      <c r="AF148" s="1041"/>
      <c r="AG148" s="1041"/>
      <c r="AH148" s="1042"/>
      <c r="AI148" s="1026"/>
      <c r="AJ148" s="2145"/>
      <c r="AK148" s="2146"/>
      <c r="AL148" s="2145"/>
      <c r="AM148" s="2146"/>
      <c r="AN148" s="1026"/>
      <c r="AO148" s="1040" t="str">
        <f t="shared" si="28"/>
        <v>24 (1424)</v>
      </c>
      <c r="AP148" s="1616" t="str">
        <f t="shared" si="29"/>
        <v/>
      </c>
      <c r="AQ148" s="1041"/>
      <c r="AR148" s="1041"/>
      <c r="AS148" s="1041"/>
      <c r="AT148" s="1023"/>
    </row>
    <row r="149" spans="1:46" s="12" customFormat="1" ht="12.75" hidden="1" customHeight="1" x14ac:dyDescent="0.2">
      <c r="A149" s="31" t="s">
        <v>3085</v>
      </c>
      <c r="B149" s="602"/>
      <c r="C149" s="992"/>
      <c r="D149" s="992"/>
      <c r="E149" s="31"/>
      <c r="F149" s="992"/>
      <c r="G149" s="1613"/>
      <c r="H149" s="837"/>
      <c r="I149" s="1614"/>
      <c r="J149" s="993"/>
      <c r="K149" s="1614"/>
      <c r="L149" s="838"/>
      <c r="M149" s="839"/>
      <c r="N149" s="31"/>
      <c r="O149" s="2159"/>
      <c r="P149" s="2159"/>
      <c r="Q149" s="2159"/>
      <c r="R149" s="2159"/>
      <c r="S149" s="82"/>
      <c r="T149" s="840" t="str">
        <f t="shared" si="24"/>
        <v>24 (1424)</v>
      </c>
      <c r="U149" s="1615" t="str">
        <f t="shared" si="25"/>
        <v/>
      </c>
      <c r="V149" s="190"/>
      <c r="W149" s="841"/>
      <c r="X149" s="841"/>
      <c r="Y149" s="891"/>
      <c r="AB149" s="1040" t="str">
        <f t="shared" si="26"/>
        <v>25 (1425)</v>
      </c>
      <c r="AC149" s="1616" t="str">
        <f t="shared" si="27"/>
        <v/>
      </c>
      <c r="AD149" s="1041"/>
      <c r="AE149" s="1041"/>
      <c r="AF149" s="1041"/>
      <c r="AG149" s="1041"/>
      <c r="AH149" s="1042"/>
      <c r="AI149" s="1026"/>
      <c r="AJ149" s="2145"/>
      <c r="AK149" s="2146"/>
      <c r="AL149" s="2145"/>
      <c r="AM149" s="2146"/>
      <c r="AN149" s="1026"/>
      <c r="AO149" s="1040" t="str">
        <f t="shared" si="28"/>
        <v>25 (1425)</v>
      </c>
      <c r="AP149" s="1616">
        <f t="shared" si="29"/>
        <v>100</v>
      </c>
      <c r="AQ149" s="1041"/>
      <c r="AR149" s="1041"/>
      <c r="AS149" s="1041"/>
      <c r="AT149" s="1023"/>
    </row>
    <row r="150" spans="1:46" s="12" customFormat="1" x14ac:dyDescent="0.2">
      <c r="A150" s="31" t="s">
        <v>3086</v>
      </c>
      <c r="B150" s="602"/>
      <c r="C150" s="992"/>
      <c r="D150" s="992"/>
      <c r="E150" s="31"/>
      <c r="F150" s="992"/>
      <c r="G150" s="1613"/>
      <c r="H150" s="837"/>
      <c r="I150" s="1614"/>
      <c r="J150" s="993"/>
      <c r="K150" s="1614"/>
      <c r="L150" s="838"/>
      <c r="M150" s="839"/>
      <c r="N150" s="31"/>
      <c r="O150" s="2159"/>
      <c r="P150" s="2159"/>
      <c r="Q150" s="2159"/>
      <c r="R150" s="2159"/>
      <c r="S150" s="82"/>
      <c r="T150" s="840" t="str">
        <f t="shared" si="24"/>
        <v>25 (1425)</v>
      </c>
      <c r="U150" s="1615" t="str">
        <f t="shared" si="25"/>
        <v/>
      </c>
      <c r="V150" s="190"/>
      <c r="W150" s="841"/>
      <c r="X150" s="841"/>
      <c r="Y150" s="891"/>
      <c r="AB150" s="1040" t="str">
        <f t="shared" si="26"/>
        <v>(1426)</v>
      </c>
      <c r="AC150" s="1616">
        <f t="shared" si="27"/>
        <v>100</v>
      </c>
      <c r="AD150" s="1041"/>
      <c r="AE150" s="1041"/>
      <c r="AF150" s="1041"/>
      <c r="AG150" s="1041"/>
      <c r="AH150" s="1042"/>
      <c r="AI150" s="1026"/>
      <c r="AJ150" s="2145"/>
      <c r="AK150" s="2146"/>
      <c r="AL150" s="2145"/>
      <c r="AM150" s="2146"/>
      <c r="AN150" s="1026"/>
      <c r="AO150" s="1040" t="str">
        <f t="shared" si="28"/>
        <v>(1426)</v>
      </c>
      <c r="AP150" s="1616"/>
      <c r="AQ150" s="1041"/>
      <c r="AR150" s="1041"/>
      <c r="AS150" s="1041"/>
      <c r="AT150" s="1023"/>
    </row>
    <row r="151" spans="1:46" s="12" customFormat="1" x14ac:dyDescent="0.2">
      <c r="A151" s="239" t="s">
        <v>3087</v>
      </c>
      <c r="B151" s="1598">
        <v>100</v>
      </c>
      <c r="C151" s="992"/>
      <c r="D151" s="992"/>
      <c r="E151" s="31"/>
      <c r="F151" s="992"/>
      <c r="G151" s="1383"/>
      <c r="H151" s="842"/>
      <c r="I151" s="1614"/>
      <c r="J151" s="993"/>
      <c r="K151" s="1614"/>
      <c r="L151" s="838"/>
      <c r="M151" s="1618"/>
      <c r="N151" s="31"/>
      <c r="O151" s="2162"/>
      <c r="P151" s="2162"/>
      <c r="Q151" s="2162"/>
      <c r="R151" s="2162"/>
      <c r="S151" s="82"/>
      <c r="T151" s="835"/>
      <c r="U151" s="1619">
        <f>$B151</f>
        <v>100</v>
      </c>
      <c r="V151" s="190"/>
      <c r="W151" s="841"/>
      <c r="X151" s="841"/>
      <c r="Y151" s="891"/>
      <c r="AB151" s="1043" t="str">
        <f>$A$152</f>
        <v>(1400)</v>
      </c>
      <c r="AC151" s="1620" t="str">
        <f>$B152</f>
        <v>Global</v>
      </c>
      <c r="AD151" s="1041"/>
      <c r="AE151" s="1041"/>
      <c r="AF151" s="1041"/>
      <c r="AG151" s="1041"/>
      <c r="AH151" s="1621"/>
      <c r="AI151" s="1026"/>
      <c r="AJ151" s="2147"/>
      <c r="AK151" s="2148"/>
      <c r="AL151" s="2147"/>
      <c r="AM151" s="2148"/>
      <c r="AN151" s="1026"/>
      <c r="AO151" s="1043" t="str">
        <f>$A$152</f>
        <v>(1400)</v>
      </c>
      <c r="AP151" s="1620"/>
      <c r="AQ151" s="1041"/>
      <c r="AR151" s="1041"/>
      <c r="AS151" s="1041"/>
      <c r="AT151" s="1023"/>
    </row>
    <row r="152" spans="1:46" s="12" customFormat="1" x14ac:dyDescent="0.2">
      <c r="A152" s="83" t="s">
        <v>3088</v>
      </c>
      <c r="B152" s="1494" t="s">
        <v>3089</v>
      </c>
      <c r="C152" s="993"/>
      <c r="D152" s="993"/>
      <c r="E152" s="82"/>
      <c r="F152" s="1496"/>
      <c r="G152" s="1622"/>
      <c r="H152" s="843"/>
      <c r="I152" s="1614"/>
      <c r="J152" s="993"/>
      <c r="K152" s="1614"/>
      <c r="L152" s="844"/>
      <c r="M152" s="845"/>
      <c r="N152" s="82"/>
      <c r="O152" s="2161"/>
      <c r="P152" s="2161"/>
      <c r="Q152" s="2161"/>
      <c r="R152" s="2161"/>
      <c r="S152" s="82"/>
      <c r="T152" s="835"/>
      <c r="U152" s="1495" t="str">
        <f>$B152</f>
        <v>Global</v>
      </c>
      <c r="V152" s="190"/>
      <c r="W152" s="846"/>
      <c r="X152" s="846"/>
      <c r="Y152" s="891"/>
      <c r="AB152" s="1043">
        <f>$A$153</f>
        <v>0</v>
      </c>
      <c r="AC152" s="1623">
        <f>$B153</f>
        <v>0</v>
      </c>
      <c r="AD152" s="1041"/>
      <c r="AE152" s="1583"/>
      <c r="AF152" s="1041"/>
      <c r="AG152" s="1044"/>
      <c r="AH152" s="1045"/>
      <c r="AI152" s="1026"/>
      <c r="AJ152" s="2141"/>
      <c r="AK152" s="2142"/>
      <c r="AL152" s="2141"/>
      <c r="AM152" s="2142"/>
      <c r="AN152" s="1026"/>
      <c r="AO152" s="1043">
        <f>$A$153</f>
        <v>0</v>
      </c>
      <c r="AP152" s="1623"/>
      <c r="AQ152" s="1041"/>
      <c r="AR152" s="1041"/>
      <c r="AS152" s="1041"/>
      <c r="AT152" s="1023"/>
    </row>
    <row r="153" spans="1:46" x14ac:dyDescent="0.2">
      <c r="A153" s="82"/>
      <c r="B153" s="55"/>
      <c r="C153" s="850"/>
      <c r="D153" s="850"/>
      <c r="E153" s="82"/>
      <c r="F153" s="851"/>
      <c r="G153" s="807"/>
      <c r="H153" s="807"/>
      <c r="I153" s="850"/>
      <c r="J153" s="850"/>
      <c r="K153" s="850"/>
      <c r="L153" s="850"/>
      <c r="M153" s="852"/>
      <c r="N153" s="82"/>
      <c r="O153" s="507"/>
      <c r="P153" s="507"/>
      <c r="Q153" s="507"/>
      <c r="R153" s="507"/>
      <c r="S153" s="82"/>
      <c r="T153" s="853"/>
      <c r="U153" s="853"/>
      <c r="V153" s="507"/>
      <c r="W153" s="507"/>
      <c r="X153" s="507"/>
      <c r="Y153" s="507"/>
      <c r="AB153" s="619"/>
      <c r="AC153" s="619"/>
      <c r="AD153" s="1026"/>
      <c r="AE153" s="1026"/>
      <c r="AF153" s="1026"/>
      <c r="AG153" s="1026"/>
      <c r="AH153" s="1046"/>
      <c r="AI153" s="1026"/>
      <c r="AJ153" s="1026"/>
      <c r="AK153" s="1026"/>
      <c r="AL153" s="1026"/>
      <c r="AM153" s="1026"/>
      <c r="AN153" s="1026"/>
      <c r="AO153" s="619"/>
      <c r="AP153" s="619"/>
      <c r="AQ153" s="1026"/>
      <c r="AR153" s="1026"/>
      <c r="AS153" s="1026"/>
      <c r="AT153" s="1023"/>
    </row>
    <row r="154" spans="1:46" x14ac:dyDescent="0.2">
      <c r="A154" s="82"/>
      <c r="B154" s="805" t="s">
        <v>3090</v>
      </c>
      <c r="C154" s="806"/>
      <c r="D154" s="806"/>
      <c r="E154" s="82"/>
      <c r="F154" s="542"/>
      <c r="G154" s="807"/>
      <c r="H154" s="807"/>
      <c r="I154" s="806"/>
      <c r="J154" s="806"/>
      <c r="K154" s="806"/>
      <c r="L154" s="806"/>
      <c r="M154" s="854"/>
      <c r="N154" s="82"/>
      <c r="O154" s="296"/>
      <c r="P154" s="296"/>
      <c r="Q154" s="296"/>
      <c r="R154" s="296"/>
      <c r="S154" s="82"/>
      <c r="T154" s="855"/>
      <c r="U154" s="855"/>
      <c r="V154" s="296"/>
      <c r="W154" s="296"/>
      <c r="X154" s="296"/>
      <c r="Y154" s="296"/>
      <c r="AB154" s="619"/>
      <c r="AC154" s="619"/>
      <c r="AD154" s="1026"/>
      <c r="AE154" s="1026"/>
      <c r="AF154" s="1026"/>
      <c r="AG154" s="1026"/>
      <c r="AH154" s="1046"/>
      <c r="AI154" s="1026"/>
      <c r="AJ154" s="1026"/>
      <c r="AK154" s="1026"/>
      <c r="AL154" s="1026"/>
      <c r="AM154" s="1026"/>
      <c r="AN154" s="1026"/>
      <c r="AO154" s="619"/>
      <c r="AP154" s="619"/>
      <c r="AQ154" s="1026"/>
      <c r="AR154" s="1026"/>
      <c r="AS154" s="1026"/>
      <c r="AT154" s="1023"/>
    </row>
    <row r="155" spans="1:46" x14ac:dyDescent="0.2">
      <c r="A155" s="83" t="s">
        <v>3088</v>
      </c>
      <c r="B155" s="1628" t="s">
        <v>3089</v>
      </c>
      <c r="C155" s="1629"/>
      <c r="D155" s="1629"/>
      <c r="E155" s="808"/>
      <c r="F155" s="1629"/>
      <c r="G155" s="1630"/>
      <c r="H155" s="856"/>
      <c r="I155" s="1631"/>
      <c r="J155" s="1631"/>
      <c r="K155" s="1631"/>
      <c r="L155" s="1631"/>
      <c r="M155" s="1631"/>
      <c r="N155" s="31"/>
      <c r="O155" s="2159"/>
      <c r="P155" s="2159"/>
      <c r="Q155" s="2160"/>
      <c r="R155" s="2160"/>
      <c r="S155" s="82"/>
      <c r="T155" s="855"/>
      <c r="U155" s="855"/>
      <c r="V155" s="296"/>
      <c r="W155" s="296"/>
      <c r="X155" s="296"/>
      <c r="Y155" s="296"/>
      <c r="AB155" s="619"/>
      <c r="AC155" s="619"/>
      <c r="AD155" s="1026"/>
      <c r="AE155" s="1026"/>
      <c r="AF155" s="1026"/>
      <c r="AG155" s="1026"/>
      <c r="AH155" s="1046"/>
      <c r="AI155" s="1026"/>
      <c r="AJ155" s="1026"/>
      <c r="AK155" s="1026"/>
      <c r="AL155" s="1026"/>
      <c r="AM155" s="1026"/>
      <c r="AN155" s="1026"/>
      <c r="AO155" s="619"/>
      <c r="AP155" s="619"/>
      <c r="AQ155" s="1026"/>
      <c r="AR155" s="1026"/>
      <c r="AS155" s="1026"/>
      <c r="AT155" s="1023"/>
    </row>
    <row r="156" spans="1:46" x14ac:dyDescent="0.2">
      <c r="A156" s="83"/>
      <c r="B156" s="857"/>
      <c r="C156" s="808"/>
      <c r="D156" s="808"/>
      <c r="E156" s="808"/>
      <c r="F156" s="808"/>
      <c r="G156" s="858"/>
      <c r="H156" s="858"/>
      <c r="I156" s="859"/>
      <c r="J156" s="859"/>
      <c r="K156" s="859"/>
      <c r="L156" s="859"/>
      <c r="M156" s="859"/>
      <c r="N156" s="31"/>
      <c r="O156" s="1007"/>
      <c r="P156" s="1007"/>
      <c r="Q156" s="1007"/>
      <c r="R156" s="1007"/>
      <c r="S156" s="82"/>
      <c r="T156" s="855"/>
      <c r="U156" s="855"/>
      <c r="V156" s="296"/>
      <c r="W156" s="296"/>
      <c r="X156" s="296"/>
      <c r="Y156" s="296"/>
      <c r="AB156" s="619"/>
      <c r="AC156" s="619"/>
      <c r="AD156" s="1026"/>
      <c r="AE156" s="1026"/>
      <c r="AF156" s="1026"/>
      <c r="AG156" s="1026"/>
      <c r="AH156" s="1046"/>
      <c r="AI156" s="1026"/>
      <c r="AJ156" s="1026"/>
      <c r="AK156" s="1026"/>
      <c r="AL156" s="1026"/>
      <c r="AM156" s="1026"/>
      <c r="AN156" s="1026"/>
      <c r="AO156" s="619"/>
      <c r="AP156" s="619"/>
      <c r="AQ156" s="1026"/>
      <c r="AR156" s="1026"/>
      <c r="AS156" s="1026"/>
      <c r="AT156" s="1023"/>
    </row>
    <row r="157" spans="1:46" x14ac:dyDescent="0.2">
      <c r="A157" s="82"/>
      <c r="B157" s="88" t="s">
        <v>811</v>
      </c>
      <c r="C157" s="850"/>
      <c r="D157" s="993"/>
      <c r="E157" s="82"/>
      <c r="F157" s="851"/>
      <c r="G157" s="807"/>
      <c r="H157" s="807"/>
      <c r="I157" s="850"/>
      <c r="J157" s="850"/>
      <c r="K157" s="850"/>
      <c r="L157" s="850"/>
      <c r="M157" s="852"/>
      <c r="N157" s="82"/>
      <c r="O157" s="2161"/>
      <c r="P157" s="2161"/>
      <c r="Q157" s="2161"/>
      <c r="R157" s="2161"/>
      <c r="S157" s="82"/>
      <c r="T157" s="860"/>
      <c r="U157" s="1068" t="str">
        <f>$B157</f>
        <v>Total (500)</v>
      </c>
      <c r="V157" s="1018"/>
      <c r="W157" s="82"/>
      <c r="X157" s="861"/>
      <c r="Y157" s="861"/>
      <c r="AB157" s="625"/>
      <c r="AC157" s="1037">
        <f>$B158</f>
        <v>0</v>
      </c>
      <c r="AD157" s="1041"/>
      <c r="AE157" s="1026"/>
      <c r="AF157" s="1026"/>
      <c r="AG157" s="1026"/>
      <c r="AH157" s="1046"/>
      <c r="AI157" s="1026"/>
      <c r="AJ157" s="2141"/>
      <c r="AK157" s="2142"/>
      <c r="AL157" s="2141"/>
      <c r="AM157" s="2142"/>
      <c r="AN157" s="1026"/>
      <c r="AO157" s="625"/>
      <c r="AP157" s="1037">
        <f>$B158</f>
        <v>0</v>
      </c>
      <c r="AQ157" s="1041"/>
      <c r="AR157" s="1026"/>
      <c r="AS157" s="1026"/>
      <c r="AT157" s="1023"/>
    </row>
    <row r="158" spans="1:46" x14ac:dyDescent="0.2">
      <c r="A158" s="82"/>
      <c r="B158" s="82"/>
      <c r="C158" s="82"/>
      <c r="D158" s="82"/>
      <c r="E158" s="82"/>
      <c r="F158" s="82"/>
      <c r="G158" s="82"/>
      <c r="H158" s="82"/>
      <c r="I158" s="82"/>
      <c r="J158" s="82"/>
      <c r="K158" s="82"/>
      <c r="L158" s="82"/>
      <c r="M158" s="82"/>
      <c r="N158" s="82"/>
      <c r="O158" s="82"/>
      <c r="P158" s="82"/>
      <c r="Q158" s="82"/>
      <c r="R158" s="82"/>
      <c r="S158" s="82"/>
      <c r="T158" s="82"/>
      <c r="U158" s="82"/>
      <c r="V158" s="82"/>
      <c r="W158" s="82"/>
      <c r="X158" s="82"/>
      <c r="Y158" s="82"/>
    </row>
    <row r="159" spans="1:46" s="8" customFormat="1" ht="34.5" customHeight="1" x14ac:dyDescent="0.2">
      <c r="A159" s="708">
        <v>1</v>
      </c>
      <c r="B159" s="1984" t="s">
        <v>3091</v>
      </c>
      <c r="C159" s="2058"/>
      <c r="D159" s="2058"/>
      <c r="E159" s="2058"/>
      <c r="F159" s="2058"/>
      <c r="G159" s="2058"/>
      <c r="H159" s="82"/>
      <c r="I159" s="627">
        <v>4</v>
      </c>
      <c r="J159" s="1984" t="s">
        <v>3092</v>
      </c>
      <c r="K159" s="2113"/>
      <c r="L159" s="2113"/>
      <c r="M159" s="2113"/>
      <c r="N159" s="2113"/>
      <c r="O159" s="2113"/>
      <c r="P159" s="2113"/>
      <c r="Q159" s="2113"/>
      <c r="R159" s="2113"/>
      <c r="S159" s="31"/>
      <c r="T159" s="82"/>
      <c r="U159" s="82"/>
      <c r="V159" s="82"/>
      <c r="W159" s="82"/>
      <c r="X159" s="82"/>
      <c r="Y159" s="82"/>
    </row>
    <row r="160" spans="1:46" s="8" customFormat="1" ht="33.75" customHeight="1" x14ac:dyDescent="0.2">
      <c r="A160" s="708">
        <v>2</v>
      </c>
      <c r="B160" s="1984" t="s">
        <v>3120</v>
      </c>
      <c r="C160" s="2058"/>
      <c r="D160" s="2058"/>
      <c r="E160" s="2058"/>
      <c r="F160" s="2058"/>
      <c r="G160" s="2058"/>
      <c r="H160" s="82"/>
      <c r="I160" s="627">
        <v>5</v>
      </c>
      <c r="J160" s="1984" t="s">
        <v>3094</v>
      </c>
      <c r="K160" s="2058"/>
      <c r="L160" s="2058"/>
      <c r="M160" s="2058"/>
      <c r="N160" s="2058"/>
      <c r="O160" s="2058"/>
      <c r="P160" s="2058"/>
      <c r="Q160" s="2058"/>
      <c r="R160" s="2058"/>
      <c r="S160" s="31"/>
      <c r="T160" s="82"/>
      <c r="U160" s="82"/>
      <c r="V160" s="82"/>
      <c r="W160" s="82"/>
      <c r="X160" s="861"/>
      <c r="Y160" s="861"/>
    </row>
    <row r="161" spans="1:46" s="8" customFormat="1" ht="35.25" customHeight="1" x14ac:dyDescent="0.2">
      <c r="A161" s="708">
        <v>3</v>
      </c>
      <c r="B161" s="1984" t="s">
        <v>3095</v>
      </c>
      <c r="C161" s="2058"/>
      <c r="D161" s="2058"/>
      <c r="E161" s="2058"/>
      <c r="F161" s="2058"/>
      <c r="G161" s="2058"/>
      <c r="H161" s="82"/>
      <c r="I161" s="627">
        <v>6</v>
      </c>
      <c r="J161" s="1984" t="s">
        <v>3096</v>
      </c>
      <c r="K161" s="2058"/>
      <c r="L161" s="2058"/>
      <c r="M161" s="2058"/>
      <c r="N161" s="2058"/>
      <c r="O161" s="2058"/>
      <c r="P161" s="2058"/>
      <c r="Q161" s="2058"/>
      <c r="R161" s="2058"/>
      <c r="S161" s="31"/>
      <c r="T161" s="82"/>
      <c r="U161" s="82"/>
      <c r="V161" s="82"/>
      <c r="W161" s="82"/>
      <c r="X161" s="82"/>
      <c r="Y161" s="82"/>
    </row>
    <row r="162" spans="1:46" s="8" customFormat="1" ht="11.25" customHeight="1" x14ac:dyDescent="0.2">
      <c r="B162" s="764"/>
      <c r="C162" s="764"/>
      <c r="D162" s="764"/>
      <c r="E162" s="764"/>
      <c r="F162" s="764"/>
      <c r="G162" s="764"/>
      <c r="I162" s="24"/>
      <c r="K162" s="629"/>
      <c r="L162" s="629"/>
      <c r="M162" s="629"/>
      <c r="N162" s="629"/>
      <c r="O162" s="629"/>
      <c r="P162" s="629"/>
      <c r="Q162" s="629"/>
      <c r="R162" s="629"/>
      <c r="T162" s="1"/>
      <c r="U162" s="1"/>
      <c r="V162" s="1"/>
      <c r="W162" s="1"/>
      <c r="X162" s="1"/>
      <c r="Y162" s="1"/>
    </row>
    <row r="163" spans="1:46" s="8" customFormat="1" ht="11.25" customHeight="1" x14ac:dyDescent="0.2">
      <c r="A163" s="1"/>
      <c r="B163" s="764"/>
      <c r="C163" s="764"/>
      <c r="D163" s="764"/>
      <c r="E163" s="764"/>
      <c r="F163" s="764"/>
      <c r="G163" s="764"/>
      <c r="T163" s="1"/>
      <c r="U163" s="1"/>
      <c r="V163" s="1"/>
      <c r="W163" s="1"/>
      <c r="X163" s="1"/>
      <c r="Y163" s="1"/>
    </row>
    <row r="164" spans="1:46" ht="14.25" x14ac:dyDescent="0.2">
      <c r="A164" s="630"/>
      <c r="AB164" s="8"/>
      <c r="AC164" s="8"/>
      <c r="AD164" s="8"/>
      <c r="AE164" s="8"/>
      <c r="AF164" s="8"/>
      <c r="AG164" s="8"/>
      <c r="AH164" s="8"/>
      <c r="AI164" s="8"/>
      <c r="AJ164" s="8"/>
      <c r="AK164" s="8"/>
      <c r="AL164" s="8"/>
      <c r="AM164" s="8"/>
      <c r="AN164" s="8"/>
      <c r="AO164" s="8"/>
      <c r="AP164" s="8"/>
      <c r="AQ164" s="8"/>
      <c r="AR164" s="8"/>
      <c r="AS164" s="8"/>
      <c r="AT164" s="8"/>
    </row>
    <row r="165" spans="1:46" x14ac:dyDescent="0.2">
      <c r="AB165" s="8"/>
      <c r="AC165" s="8"/>
      <c r="AD165" s="8"/>
      <c r="AE165" s="8"/>
      <c r="AF165" s="8"/>
      <c r="AG165" s="8"/>
      <c r="AH165" s="8"/>
      <c r="AI165" s="8"/>
      <c r="AJ165" s="8"/>
      <c r="AK165" s="8"/>
      <c r="AL165" s="8"/>
      <c r="AM165" s="8"/>
      <c r="AN165" s="8"/>
      <c r="AO165" s="8"/>
      <c r="AP165" s="8"/>
      <c r="AQ165" s="8"/>
      <c r="AR165" s="8"/>
      <c r="AS165" s="8"/>
      <c r="AT165" s="8"/>
    </row>
    <row r="166" spans="1:46" x14ac:dyDescent="0.2">
      <c r="AB166" s="8"/>
      <c r="AC166" s="8"/>
      <c r="AD166" s="8"/>
      <c r="AE166" s="8"/>
      <c r="AF166" s="8"/>
      <c r="AG166" s="8"/>
      <c r="AH166" s="8"/>
      <c r="AI166" s="8"/>
      <c r="AJ166" s="8"/>
      <c r="AK166" s="8"/>
      <c r="AL166" s="8"/>
      <c r="AM166" s="8"/>
      <c r="AN166" s="8"/>
      <c r="AO166" s="8"/>
      <c r="AP166" s="8"/>
      <c r="AQ166" s="8"/>
      <c r="AR166" s="8"/>
      <c r="AS166" s="8"/>
      <c r="AT166" s="8"/>
    </row>
  </sheetData>
  <mergeCells count="576">
    <mergeCell ref="I9:J9"/>
    <mergeCell ref="B2:E2"/>
    <mergeCell ref="B5:D5"/>
    <mergeCell ref="F5:G5"/>
    <mergeCell ref="I5:M5"/>
    <mergeCell ref="T5:U6"/>
    <mergeCell ref="I6:J6"/>
    <mergeCell ref="O10:P10"/>
    <mergeCell ref="Q10:R10"/>
    <mergeCell ref="O11:P11"/>
    <mergeCell ref="Q11:R11"/>
    <mergeCell ref="O12:P12"/>
    <mergeCell ref="Q12:R12"/>
    <mergeCell ref="K6:L6"/>
    <mergeCell ref="M6:M7"/>
    <mergeCell ref="W6:X6"/>
    <mergeCell ref="O7:P7"/>
    <mergeCell ref="Q7:R7"/>
    <mergeCell ref="O16:P16"/>
    <mergeCell ref="Q16:R16"/>
    <mergeCell ref="O17:P17"/>
    <mergeCell ref="Q17:R17"/>
    <mergeCell ref="O18:P18"/>
    <mergeCell ref="Q18:R18"/>
    <mergeCell ref="O13:P13"/>
    <mergeCell ref="Q13:R13"/>
    <mergeCell ref="O14:P14"/>
    <mergeCell ref="Q14:R14"/>
    <mergeCell ref="O15:P15"/>
    <mergeCell ref="Q15:R15"/>
    <mergeCell ref="O22:P22"/>
    <mergeCell ref="Q22:R22"/>
    <mergeCell ref="O23:P23"/>
    <mergeCell ref="Q23:R23"/>
    <mergeCell ref="O24:P24"/>
    <mergeCell ref="Q24:R24"/>
    <mergeCell ref="O19:P19"/>
    <mergeCell ref="Q19:R19"/>
    <mergeCell ref="O20:P20"/>
    <mergeCell ref="Q20:R20"/>
    <mergeCell ref="O21:P21"/>
    <mergeCell ref="Q21:R21"/>
    <mergeCell ref="O28:P28"/>
    <mergeCell ref="Q28:R28"/>
    <mergeCell ref="O29:P29"/>
    <mergeCell ref="Q29:R29"/>
    <mergeCell ref="O30:P30"/>
    <mergeCell ref="Q30:R30"/>
    <mergeCell ref="O25:P25"/>
    <mergeCell ref="Q25:R25"/>
    <mergeCell ref="O26:P26"/>
    <mergeCell ref="Q26:R26"/>
    <mergeCell ref="O27:P27"/>
    <mergeCell ref="Q27:R27"/>
    <mergeCell ref="O34:P34"/>
    <mergeCell ref="Q34:R34"/>
    <mergeCell ref="O35:P35"/>
    <mergeCell ref="Q35:R35"/>
    <mergeCell ref="O36:P36"/>
    <mergeCell ref="Q36:R36"/>
    <mergeCell ref="O31:P31"/>
    <mergeCell ref="Q31:R31"/>
    <mergeCell ref="O32:P32"/>
    <mergeCell ref="Q32:R32"/>
    <mergeCell ref="O33:P33"/>
    <mergeCell ref="Q33:R33"/>
    <mergeCell ref="O42:P42"/>
    <mergeCell ref="Q42:R42"/>
    <mergeCell ref="O43:P43"/>
    <mergeCell ref="Q43:R43"/>
    <mergeCell ref="O44:P44"/>
    <mergeCell ref="Q44:R44"/>
    <mergeCell ref="O39:P39"/>
    <mergeCell ref="Q39:R39"/>
    <mergeCell ref="O40:P40"/>
    <mergeCell ref="Q40:R40"/>
    <mergeCell ref="O41:P41"/>
    <mergeCell ref="Q41:R41"/>
    <mergeCell ref="O48:P48"/>
    <mergeCell ref="Q48:R48"/>
    <mergeCell ref="O49:P49"/>
    <mergeCell ref="Q49:R49"/>
    <mergeCell ref="O50:P50"/>
    <mergeCell ref="Q50:R50"/>
    <mergeCell ref="O45:P45"/>
    <mergeCell ref="Q45:R45"/>
    <mergeCell ref="O46:P46"/>
    <mergeCell ref="Q46:R46"/>
    <mergeCell ref="O47:P47"/>
    <mergeCell ref="Q47:R47"/>
    <mergeCell ref="O54:P54"/>
    <mergeCell ref="Q54:R54"/>
    <mergeCell ref="O55:P55"/>
    <mergeCell ref="Q55:R55"/>
    <mergeCell ref="O56:P56"/>
    <mergeCell ref="Q56:R56"/>
    <mergeCell ref="O51:P51"/>
    <mergeCell ref="Q51:R51"/>
    <mergeCell ref="O52:P52"/>
    <mergeCell ref="Q52:R52"/>
    <mergeCell ref="O53:P53"/>
    <mergeCell ref="Q53:R53"/>
    <mergeCell ref="O60:P60"/>
    <mergeCell ref="Q60:R60"/>
    <mergeCell ref="O61:P61"/>
    <mergeCell ref="Q61:R61"/>
    <mergeCell ref="O62:P62"/>
    <mergeCell ref="Q62:R62"/>
    <mergeCell ref="O57:P57"/>
    <mergeCell ref="Q57:R57"/>
    <mergeCell ref="O58:P58"/>
    <mergeCell ref="Q58:R58"/>
    <mergeCell ref="O59:P59"/>
    <mergeCell ref="Q59:R59"/>
    <mergeCell ref="O68:P68"/>
    <mergeCell ref="Q68:R68"/>
    <mergeCell ref="O69:P69"/>
    <mergeCell ref="Q69:R69"/>
    <mergeCell ref="O70:P70"/>
    <mergeCell ref="Q70:R70"/>
    <mergeCell ref="O63:P63"/>
    <mergeCell ref="Q63:R63"/>
    <mergeCell ref="O64:P64"/>
    <mergeCell ref="Q64:R64"/>
    <mergeCell ref="O65:P65"/>
    <mergeCell ref="Q65:R65"/>
    <mergeCell ref="O74:P74"/>
    <mergeCell ref="Q74:R74"/>
    <mergeCell ref="O75:P75"/>
    <mergeCell ref="Q75:R75"/>
    <mergeCell ref="O76:P76"/>
    <mergeCell ref="Q76:R76"/>
    <mergeCell ref="O71:P71"/>
    <mergeCell ref="Q71:R71"/>
    <mergeCell ref="O72:P72"/>
    <mergeCell ref="Q72:R72"/>
    <mergeCell ref="O73:P73"/>
    <mergeCell ref="Q73:R73"/>
    <mergeCell ref="O80:P80"/>
    <mergeCell ref="Q80:R80"/>
    <mergeCell ref="O81:P81"/>
    <mergeCell ref="Q81:R81"/>
    <mergeCell ref="O82:P82"/>
    <mergeCell ref="Q82:R82"/>
    <mergeCell ref="O77:P77"/>
    <mergeCell ref="Q77:R77"/>
    <mergeCell ref="O78:P78"/>
    <mergeCell ref="Q78:R78"/>
    <mergeCell ref="O79:P79"/>
    <mergeCell ref="Q79:R79"/>
    <mergeCell ref="O86:P86"/>
    <mergeCell ref="Q86:R86"/>
    <mergeCell ref="O87:P87"/>
    <mergeCell ref="Q87:R87"/>
    <mergeCell ref="O88:P88"/>
    <mergeCell ref="Q88:R88"/>
    <mergeCell ref="O83:P83"/>
    <mergeCell ref="Q83:R83"/>
    <mergeCell ref="O84:P84"/>
    <mergeCell ref="Q84:R84"/>
    <mergeCell ref="O85:P85"/>
    <mergeCell ref="Q85:R85"/>
    <mergeCell ref="O92:P92"/>
    <mergeCell ref="Q92:R92"/>
    <mergeCell ref="O93:P93"/>
    <mergeCell ref="Q93:R93"/>
    <mergeCell ref="O94:P94"/>
    <mergeCell ref="Q94:R94"/>
    <mergeCell ref="O89:P89"/>
    <mergeCell ref="Q89:R89"/>
    <mergeCell ref="O90:P90"/>
    <mergeCell ref="Q90:R90"/>
    <mergeCell ref="O91:P91"/>
    <mergeCell ref="Q91:R91"/>
    <mergeCell ref="O100:P100"/>
    <mergeCell ref="Q100:R100"/>
    <mergeCell ref="O101:P101"/>
    <mergeCell ref="Q101:R101"/>
    <mergeCell ref="O102:P102"/>
    <mergeCell ref="Q102:R102"/>
    <mergeCell ref="O97:P97"/>
    <mergeCell ref="Q97:R97"/>
    <mergeCell ref="O98:P98"/>
    <mergeCell ref="Q98:R98"/>
    <mergeCell ref="O99:P99"/>
    <mergeCell ref="Q99:R99"/>
    <mergeCell ref="O106:P106"/>
    <mergeCell ref="Q106:R106"/>
    <mergeCell ref="O107:P107"/>
    <mergeCell ref="Q107:R107"/>
    <mergeCell ref="O108:P108"/>
    <mergeCell ref="Q108:R108"/>
    <mergeCell ref="O103:P103"/>
    <mergeCell ref="Q103:R103"/>
    <mergeCell ref="O104:P104"/>
    <mergeCell ref="Q104:R104"/>
    <mergeCell ref="O105:P105"/>
    <mergeCell ref="Q105:R105"/>
    <mergeCell ref="O112:P112"/>
    <mergeCell ref="Q112:R112"/>
    <mergeCell ref="O113:P113"/>
    <mergeCell ref="Q113:R113"/>
    <mergeCell ref="O114:P114"/>
    <mergeCell ref="Q114:R114"/>
    <mergeCell ref="O109:P109"/>
    <mergeCell ref="Q109:R109"/>
    <mergeCell ref="O110:P110"/>
    <mergeCell ref="Q110:R110"/>
    <mergeCell ref="O111:P111"/>
    <mergeCell ref="Q111:R111"/>
    <mergeCell ref="O118:P118"/>
    <mergeCell ref="Q118:R118"/>
    <mergeCell ref="O119:P119"/>
    <mergeCell ref="Q119:R119"/>
    <mergeCell ref="O120:P120"/>
    <mergeCell ref="Q120:R120"/>
    <mergeCell ref="O115:P115"/>
    <mergeCell ref="Q115:R115"/>
    <mergeCell ref="O116:P116"/>
    <mergeCell ref="Q116:R116"/>
    <mergeCell ref="O117:P117"/>
    <mergeCell ref="Q117:R117"/>
    <mergeCell ref="O126:P126"/>
    <mergeCell ref="Q126:R126"/>
    <mergeCell ref="O127:P127"/>
    <mergeCell ref="Q127:R127"/>
    <mergeCell ref="O128:P128"/>
    <mergeCell ref="Q128:R128"/>
    <mergeCell ref="O121:P121"/>
    <mergeCell ref="Q121:R121"/>
    <mergeCell ref="O122:P122"/>
    <mergeCell ref="Q122:R122"/>
    <mergeCell ref="O123:P123"/>
    <mergeCell ref="Q123:R123"/>
    <mergeCell ref="O132:P132"/>
    <mergeCell ref="Q132:R132"/>
    <mergeCell ref="O133:P133"/>
    <mergeCell ref="Q133:R133"/>
    <mergeCell ref="O134:P134"/>
    <mergeCell ref="Q134:R134"/>
    <mergeCell ref="O129:P129"/>
    <mergeCell ref="Q129:R129"/>
    <mergeCell ref="O130:P130"/>
    <mergeCell ref="Q130:R130"/>
    <mergeCell ref="O131:P131"/>
    <mergeCell ref="Q131:R131"/>
    <mergeCell ref="O138:P138"/>
    <mergeCell ref="Q138:R138"/>
    <mergeCell ref="O139:P139"/>
    <mergeCell ref="Q139:R139"/>
    <mergeCell ref="O140:P140"/>
    <mergeCell ref="Q140:R140"/>
    <mergeCell ref="O135:P135"/>
    <mergeCell ref="Q135:R135"/>
    <mergeCell ref="O136:P136"/>
    <mergeCell ref="Q136:R136"/>
    <mergeCell ref="O137:P137"/>
    <mergeCell ref="Q137:R137"/>
    <mergeCell ref="O144:P144"/>
    <mergeCell ref="Q144:R144"/>
    <mergeCell ref="O145:P145"/>
    <mergeCell ref="Q145:R145"/>
    <mergeCell ref="O146:P146"/>
    <mergeCell ref="Q146:R146"/>
    <mergeCell ref="O141:P141"/>
    <mergeCell ref="Q141:R141"/>
    <mergeCell ref="O142:P142"/>
    <mergeCell ref="Q142:R142"/>
    <mergeCell ref="O143:P143"/>
    <mergeCell ref="Q143:R143"/>
    <mergeCell ref="O150:P150"/>
    <mergeCell ref="Q150:R150"/>
    <mergeCell ref="O151:P151"/>
    <mergeCell ref="Q151:R151"/>
    <mergeCell ref="O152:P152"/>
    <mergeCell ref="Q152:R152"/>
    <mergeCell ref="O147:P147"/>
    <mergeCell ref="Q147:R147"/>
    <mergeCell ref="O148:P148"/>
    <mergeCell ref="Q148:R148"/>
    <mergeCell ref="O149:P149"/>
    <mergeCell ref="Q149:R149"/>
    <mergeCell ref="B160:G160"/>
    <mergeCell ref="J160:R160"/>
    <mergeCell ref="B161:G161"/>
    <mergeCell ref="J161:R161"/>
    <mergeCell ref="O155:P155"/>
    <mergeCell ref="Q155:R155"/>
    <mergeCell ref="O157:P157"/>
    <mergeCell ref="Q157:R157"/>
    <mergeCell ref="B159:G159"/>
    <mergeCell ref="J159:R159"/>
    <mergeCell ref="AB3:AN3"/>
    <mergeCell ref="AO3:AT3"/>
    <mergeCell ref="AB5:AC6"/>
    <mergeCell ref="AD5:AG5"/>
    <mergeCell ref="AO5:AP6"/>
    <mergeCell ref="AH6:AH7"/>
    <mergeCell ref="AR6:AS6"/>
    <mergeCell ref="AJ7:AK7"/>
    <mergeCell ref="AL7:AM7"/>
    <mergeCell ref="AJ10:AK10"/>
    <mergeCell ref="AL10:AM10"/>
    <mergeCell ref="AJ11:AK11"/>
    <mergeCell ref="AL11:AM11"/>
    <mergeCell ref="AJ12:AK12"/>
    <mergeCell ref="AL12:AM12"/>
    <mergeCell ref="AJ13:AK13"/>
    <mergeCell ref="AL13:AM13"/>
    <mergeCell ref="AJ14:AK14"/>
    <mergeCell ref="AL14:AM14"/>
    <mergeCell ref="AJ15:AK15"/>
    <mergeCell ref="AL15:AM15"/>
    <mergeCell ref="AJ16:AK16"/>
    <mergeCell ref="AL16:AM16"/>
    <mergeCell ref="AJ17:AK17"/>
    <mergeCell ref="AL17:AM17"/>
    <mergeCell ref="AJ18:AK18"/>
    <mergeCell ref="AL18:AM18"/>
    <mergeCell ref="AJ19:AK19"/>
    <mergeCell ref="AL19:AM19"/>
    <mergeCell ref="AJ20:AK20"/>
    <mergeCell ref="AL20:AM20"/>
    <mergeCell ref="AJ21:AK21"/>
    <mergeCell ref="AL21:AM21"/>
    <mergeCell ref="AJ22:AK22"/>
    <mergeCell ref="AL22:AM22"/>
    <mergeCell ref="AJ23:AK23"/>
    <mergeCell ref="AL23:AM23"/>
    <mergeCell ref="AJ24:AK24"/>
    <mergeCell ref="AL24:AM24"/>
    <mergeCell ref="AJ25:AK25"/>
    <mergeCell ref="AL25:AM25"/>
    <mergeCell ref="AJ26:AK26"/>
    <mergeCell ref="AL26:AM26"/>
    <mergeCell ref="AJ27:AK27"/>
    <mergeCell ref="AL27:AM27"/>
    <mergeCell ref="AJ28:AK28"/>
    <mergeCell ref="AL28:AM28"/>
    <mergeCell ref="AJ29:AK29"/>
    <mergeCell ref="AL29:AM29"/>
    <mergeCell ref="AJ30:AK30"/>
    <mergeCell ref="AL30:AM30"/>
    <mergeCell ref="AJ31:AK31"/>
    <mergeCell ref="AL31:AM31"/>
    <mergeCell ref="AJ32:AK32"/>
    <mergeCell ref="AL32:AM32"/>
    <mergeCell ref="AJ33:AK33"/>
    <mergeCell ref="AL33:AM33"/>
    <mergeCell ref="AJ34:AK34"/>
    <mergeCell ref="AL34:AM34"/>
    <mergeCell ref="AJ35:AK35"/>
    <mergeCell ref="AL35:AM35"/>
    <mergeCell ref="AJ36:AK36"/>
    <mergeCell ref="AL36:AM36"/>
    <mergeCell ref="AJ39:AK39"/>
    <mergeCell ref="AL39:AM39"/>
    <mergeCell ref="AJ40:AK40"/>
    <mergeCell ref="AL40:AM40"/>
    <mergeCell ref="AJ41:AK41"/>
    <mergeCell ref="AL41:AM41"/>
    <mergeCell ref="AJ42:AK42"/>
    <mergeCell ref="AL42:AM42"/>
    <mergeCell ref="AJ43:AK43"/>
    <mergeCell ref="AL43:AM43"/>
    <mergeCell ref="AJ44:AK44"/>
    <mergeCell ref="AL44:AM44"/>
    <mergeCell ref="AJ45:AK45"/>
    <mergeCell ref="AL45:AM45"/>
    <mergeCell ref="AJ46:AK46"/>
    <mergeCell ref="AL46:AM46"/>
    <mergeCell ref="AJ47:AK47"/>
    <mergeCell ref="AL47:AM47"/>
    <mergeCell ref="AJ48:AK48"/>
    <mergeCell ref="AL48:AM48"/>
    <mergeCell ref="AJ49:AK49"/>
    <mergeCell ref="AL49:AM49"/>
    <mergeCell ref="AJ50:AK50"/>
    <mergeCell ref="AL50:AM50"/>
    <mergeCell ref="AJ51:AK51"/>
    <mergeCell ref="AL51:AM51"/>
    <mergeCell ref="AJ52:AK52"/>
    <mergeCell ref="AL52:AM52"/>
    <mergeCell ref="AJ53:AK53"/>
    <mergeCell ref="AL53:AM53"/>
    <mergeCell ref="AJ54:AK54"/>
    <mergeCell ref="AL54:AM54"/>
    <mergeCell ref="AJ55:AK55"/>
    <mergeCell ref="AL55:AM55"/>
    <mergeCell ref="AJ56:AK56"/>
    <mergeCell ref="AL56:AM56"/>
    <mergeCell ref="AJ57:AK57"/>
    <mergeCell ref="AL57:AM57"/>
    <mergeCell ref="AJ58:AK58"/>
    <mergeCell ref="AL58:AM58"/>
    <mergeCell ref="AJ59:AK59"/>
    <mergeCell ref="AL59:AM59"/>
    <mergeCell ref="AJ60:AK60"/>
    <mergeCell ref="AL60:AM60"/>
    <mergeCell ref="AJ61:AK61"/>
    <mergeCell ref="AL61:AM61"/>
    <mergeCell ref="AJ62:AK62"/>
    <mergeCell ref="AL62:AM62"/>
    <mergeCell ref="AJ63:AK63"/>
    <mergeCell ref="AL63:AM63"/>
    <mergeCell ref="AJ64:AK64"/>
    <mergeCell ref="AL64:AM64"/>
    <mergeCell ref="AJ65:AK65"/>
    <mergeCell ref="AL65:AM65"/>
    <mergeCell ref="AJ68:AK68"/>
    <mergeCell ref="AL68:AM68"/>
    <mergeCell ref="AJ69:AK69"/>
    <mergeCell ref="AL69:AM69"/>
    <mergeCell ref="AJ70:AK70"/>
    <mergeCell ref="AL70:AM70"/>
    <mergeCell ref="AJ71:AK71"/>
    <mergeCell ref="AL71:AM71"/>
    <mergeCell ref="AJ72:AK72"/>
    <mergeCell ref="AL72:AM72"/>
    <mergeCell ref="AJ73:AK73"/>
    <mergeCell ref="AL73:AM73"/>
    <mergeCell ref="AJ74:AK74"/>
    <mergeCell ref="AL74:AM74"/>
    <mergeCell ref="AJ75:AK75"/>
    <mergeCell ref="AL75:AM75"/>
    <mergeCell ref="AJ76:AK76"/>
    <mergeCell ref="AL76:AM76"/>
    <mergeCell ref="AJ77:AK77"/>
    <mergeCell ref="AL77:AM77"/>
    <mergeCell ref="AJ78:AK78"/>
    <mergeCell ref="AL78:AM78"/>
    <mergeCell ref="AJ79:AK79"/>
    <mergeCell ref="AL79:AM79"/>
    <mergeCell ref="AJ80:AK80"/>
    <mergeCell ref="AL80:AM80"/>
    <mergeCell ref="AJ81:AK81"/>
    <mergeCell ref="AL81:AM81"/>
    <mergeCell ref="AJ82:AK82"/>
    <mergeCell ref="AL82:AM82"/>
    <mergeCell ref="AJ83:AK83"/>
    <mergeCell ref="AL83:AM83"/>
    <mergeCell ref="AJ84:AK84"/>
    <mergeCell ref="AL84:AM84"/>
    <mergeCell ref="AJ85:AK85"/>
    <mergeCell ref="AL85:AM85"/>
    <mergeCell ref="AJ86:AK86"/>
    <mergeCell ref="AL86:AM86"/>
    <mergeCell ref="AJ87:AK87"/>
    <mergeCell ref="AL87:AM87"/>
    <mergeCell ref="AJ88:AK88"/>
    <mergeCell ref="AL88:AM88"/>
    <mergeCell ref="AJ89:AK89"/>
    <mergeCell ref="AL89:AM89"/>
    <mergeCell ref="AJ90:AK90"/>
    <mergeCell ref="AL90:AM90"/>
    <mergeCell ref="AJ91:AK91"/>
    <mergeCell ref="AL91:AM91"/>
    <mergeCell ref="AJ92:AK92"/>
    <mergeCell ref="AL92:AM92"/>
    <mergeCell ref="AJ93:AK93"/>
    <mergeCell ref="AL93:AM93"/>
    <mergeCell ref="AJ94:AK94"/>
    <mergeCell ref="AL94:AM94"/>
    <mergeCell ref="AJ97:AK97"/>
    <mergeCell ref="AL97:AM97"/>
    <mergeCell ref="AJ98:AK98"/>
    <mergeCell ref="AL98:AM98"/>
    <mergeCell ref="AJ99:AK99"/>
    <mergeCell ref="AL99:AM99"/>
    <mergeCell ref="AJ100:AK100"/>
    <mergeCell ref="AL100:AM100"/>
    <mergeCell ref="AJ101:AK101"/>
    <mergeCell ref="AL101:AM101"/>
    <mergeCell ref="AJ102:AK102"/>
    <mergeCell ref="AL102:AM102"/>
    <mergeCell ref="AJ103:AK103"/>
    <mergeCell ref="AL103:AM103"/>
    <mergeCell ref="AJ104:AK104"/>
    <mergeCell ref="AL104:AM104"/>
    <mergeCell ref="AJ105:AK105"/>
    <mergeCell ref="AL105:AM105"/>
    <mergeCell ref="AJ106:AK106"/>
    <mergeCell ref="AL106:AM106"/>
    <mergeCell ref="AJ107:AK107"/>
    <mergeCell ref="AL107:AM107"/>
    <mergeCell ref="AJ108:AK108"/>
    <mergeCell ref="AL108:AM108"/>
    <mergeCell ref="AJ109:AK109"/>
    <mergeCell ref="AL109:AM109"/>
    <mergeCell ref="AJ110:AK110"/>
    <mergeCell ref="AL110:AM110"/>
    <mergeCell ref="AJ111:AK111"/>
    <mergeCell ref="AL111:AM111"/>
    <mergeCell ref="AJ112:AK112"/>
    <mergeCell ref="AL112:AM112"/>
    <mergeCell ref="AJ113:AK113"/>
    <mergeCell ref="AL113:AM113"/>
    <mergeCell ref="AJ114:AK114"/>
    <mergeCell ref="AL114:AM114"/>
    <mergeCell ref="AJ115:AK115"/>
    <mergeCell ref="AL115:AM115"/>
    <mergeCell ref="AJ116:AK116"/>
    <mergeCell ref="AL116:AM116"/>
    <mergeCell ref="AJ117:AK117"/>
    <mergeCell ref="AL117:AM117"/>
    <mergeCell ref="AJ118:AK118"/>
    <mergeCell ref="AL118:AM118"/>
    <mergeCell ref="AJ119:AK119"/>
    <mergeCell ref="AL119:AM119"/>
    <mergeCell ref="AJ120:AK120"/>
    <mergeCell ref="AL120:AM120"/>
    <mergeCell ref="AJ121:AK121"/>
    <mergeCell ref="AL121:AM121"/>
    <mergeCell ref="AJ122:AK122"/>
    <mergeCell ref="AL122:AM122"/>
    <mergeCell ref="AJ123:AK123"/>
    <mergeCell ref="AL123:AM123"/>
    <mergeCell ref="AJ126:AK126"/>
    <mergeCell ref="AL126:AM126"/>
    <mergeCell ref="AJ127:AK127"/>
    <mergeCell ref="AL127:AM127"/>
    <mergeCell ref="AJ128:AK128"/>
    <mergeCell ref="AL128:AM128"/>
    <mergeCell ref="AJ129:AK129"/>
    <mergeCell ref="AL129:AM129"/>
    <mergeCell ref="AJ130:AK130"/>
    <mergeCell ref="AL130:AM130"/>
    <mergeCell ref="AJ131:AK131"/>
    <mergeCell ref="AL131:AM131"/>
    <mergeCell ref="AJ132:AK132"/>
    <mergeCell ref="AL132:AM132"/>
    <mergeCell ref="AJ133:AK133"/>
    <mergeCell ref="AL133:AM133"/>
    <mergeCell ref="AJ134:AK134"/>
    <mergeCell ref="AL134:AM134"/>
    <mergeCell ref="AJ135:AK135"/>
    <mergeCell ref="AL135:AM135"/>
    <mergeCell ref="AJ136:AK136"/>
    <mergeCell ref="AL136:AM136"/>
    <mergeCell ref="AJ137:AK137"/>
    <mergeCell ref="AL137:AM137"/>
    <mergeCell ref="AL147:AM147"/>
    <mergeCell ref="AJ138:AK138"/>
    <mergeCell ref="AL138:AM138"/>
    <mergeCell ref="AJ139:AK139"/>
    <mergeCell ref="AL139:AM139"/>
    <mergeCell ref="AJ140:AK140"/>
    <mergeCell ref="AL140:AM140"/>
    <mergeCell ref="AJ141:AK141"/>
    <mergeCell ref="AL141:AM141"/>
    <mergeCell ref="AJ142:AK142"/>
    <mergeCell ref="AL142:AM142"/>
    <mergeCell ref="AJ157:AK157"/>
    <mergeCell ref="AL157:AM157"/>
    <mergeCell ref="AB2:AN2"/>
    <mergeCell ref="T2:AA2"/>
    <mergeCell ref="AO2:AT2"/>
    <mergeCell ref="AJ148:AK148"/>
    <mergeCell ref="AL148:AM148"/>
    <mergeCell ref="AJ149:AK149"/>
    <mergeCell ref="AL149:AM149"/>
    <mergeCell ref="AJ150:AK150"/>
    <mergeCell ref="AL150:AM150"/>
    <mergeCell ref="AJ151:AK151"/>
    <mergeCell ref="AL151:AM151"/>
    <mergeCell ref="AJ152:AK152"/>
    <mergeCell ref="AL152:AM152"/>
    <mergeCell ref="AJ143:AK143"/>
    <mergeCell ref="AL143:AM143"/>
    <mergeCell ref="AJ144:AK144"/>
    <mergeCell ref="AL144:AM144"/>
    <mergeCell ref="AJ145:AK145"/>
    <mergeCell ref="AL145:AM145"/>
    <mergeCell ref="AJ146:AK146"/>
    <mergeCell ref="AL146:AM146"/>
    <mergeCell ref="AJ147:AK147"/>
  </mergeCells>
  <hyperlinks>
    <hyperlink ref="B2:E2" location="'Liste tableaux'!A1" display="Retour à la liste des tableaux" xr:uid="{E8028CD3-8979-4D2C-B0D3-CEE493D5862E}"/>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0657B-9C06-4228-A6A4-2526EBE46DEF}">
  <sheetPr codeName="Feuil54"/>
  <dimension ref="A1:X164"/>
  <sheetViews>
    <sheetView showGridLines="0" workbookViewId="0">
      <selection activeCell="U141" sqref="U141"/>
    </sheetView>
  </sheetViews>
  <sheetFormatPr defaultColWidth="9.140625" defaultRowHeight="12.75" x14ac:dyDescent="0.2"/>
  <cols>
    <col min="1" max="1" width="7.140625" style="1" customWidth="1"/>
    <col min="2" max="2" width="9" style="1" customWidth="1"/>
    <col min="3" max="3" width="8.85546875" style="1" customWidth="1"/>
    <col min="4" max="4" width="9.140625" style="1"/>
    <col min="5" max="5" width="0.85546875" style="1" customWidth="1"/>
    <col min="6" max="6" width="10.42578125" style="1" customWidth="1"/>
    <col min="7" max="7" width="9.42578125" style="1" customWidth="1"/>
    <col min="8" max="8" width="0.85546875" style="1" customWidth="1"/>
    <col min="9" max="9" width="10.42578125" style="1" customWidth="1"/>
    <col min="10" max="10" width="9.42578125" style="1" customWidth="1"/>
    <col min="11" max="11" width="10.140625" style="1" customWidth="1"/>
    <col min="12" max="12" width="9.85546875" style="1" customWidth="1"/>
    <col min="13" max="13" width="8.5703125" style="1" customWidth="1"/>
    <col min="14" max="14" width="0.85546875" style="1" customWidth="1"/>
    <col min="15" max="18" width="5.5703125" style="1" customWidth="1"/>
    <col min="19" max="19" width="6.42578125" style="1" customWidth="1"/>
    <col min="20" max="20" width="6.5703125" style="82" customWidth="1"/>
    <col min="21" max="21" width="9" style="82" customWidth="1"/>
    <col min="22" max="22" width="11.42578125" style="82" customWidth="1"/>
    <col min="23" max="23" width="9.5703125" style="82" customWidth="1"/>
    <col min="24" max="24" width="9.42578125" style="82" customWidth="1"/>
    <col min="25" max="227" width="9.140625" style="1"/>
    <col min="228" max="228" width="7.140625" style="1" customWidth="1"/>
    <col min="229" max="229" width="9" style="1" customWidth="1"/>
    <col min="230" max="230" width="8.85546875" style="1" customWidth="1"/>
    <col min="231" max="231" width="9.140625" style="1"/>
    <col min="232" max="232" width="0.85546875" style="1" customWidth="1"/>
    <col min="233" max="234" width="10.42578125" style="1" customWidth="1"/>
    <col min="235" max="235" width="9.42578125" style="1" customWidth="1"/>
    <col min="236" max="236" width="0.85546875" style="1" customWidth="1"/>
    <col min="237" max="237" width="10.42578125" style="1" customWidth="1"/>
    <col min="238" max="238" width="9.42578125" style="1" customWidth="1"/>
    <col min="239" max="239" width="10.140625" style="1" customWidth="1"/>
    <col min="240" max="240" width="9.85546875" style="1" customWidth="1"/>
    <col min="241" max="241" width="8.5703125" style="1" customWidth="1"/>
    <col min="242" max="242" width="0.85546875" style="1" customWidth="1"/>
    <col min="243" max="246" width="5.5703125" style="1" customWidth="1"/>
    <col min="247" max="247" width="2.140625" style="1" customWidth="1"/>
    <col min="248" max="248" width="6.5703125" style="1" customWidth="1"/>
    <col min="249" max="249" width="9" style="1" customWidth="1"/>
    <col min="250" max="252" width="9.42578125" style="1" customWidth="1"/>
    <col min="253" max="253" width="0.85546875" style="1" customWidth="1"/>
    <col min="254" max="261" width="8.5703125" style="1" customWidth="1"/>
    <col min="262" max="483" width="9.140625" style="1"/>
    <col min="484" max="484" width="7.140625" style="1" customWidth="1"/>
    <col min="485" max="485" width="9" style="1" customWidth="1"/>
    <col min="486" max="486" width="8.85546875" style="1" customWidth="1"/>
    <col min="487" max="487" width="9.140625" style="1"/>
    <col min="488" max="488" width="0.85546875" style="1" customWidth="1"/>
    <col min="489" max="490" width="10.42578125" style="1" customWidth="1"/>
    <col min="491" max="491" width="9.42578125" style="1" customWidth="1"/>
    <col min="492" max="492" width="0.85546875" style="1" customWidth="1"/>
    <col min="493" max="493" width="10.42578125" style="1" customWidth="1"/>
    <col min="494" max="494" width="9.42578125" style="1" customWidth="1"/>
    <col min="495" max="495" width="10.140625" style="1" customWidth="1"/>
    <col min="496" max="496" width="9.85546875" style="1" customWidth="1"/>
    <col min="497" max="497" width="8.5703125" style="1" customWidth="1"/>
    <col min="498" max="498" width="0.85546875" style="1" customWidth="1"/>
    <col min="499" max="502" width="5.5703125" style="1" customWidth="1"/>
    <col min="503" max="503" width="2.140625" style="1" customWidth="1"/>
    <col min="504" max="504" width="6.5703125" style="1" customWidth="1"/>
    <col min="505" max="505" width="9" style="1" customWidth="1"/>
    <col min="506" max="508" width="9.42578125" style="1" customWidth="1"/>
    <col min="509" max="509" width="0.85546875" style="1" customWidth="1"/>
    <col min="510" max="517" width="8.5703125" style="1" customWidth="1"/>
    <col min="518" max="739" width="9.140625" style="1"/>
    <col min="740" max="740" width="7.140625" style="1" customWidth="1"/>
    <col min="741" max="741" width="9" style="1" customWidth="1"/>
    <col min="742" max="742" width="8.85546875" style="1" customWidth="1"/>
    <col min="743" max="743" width="9.140625" style="1"/>
    <col min="744" max="744" width="0.85546875" style="1" customWidth="1"/>
    <col min="745" max="746" width="10.42578125" style="1" customWidth="1"/>
    <col min="747" max="747" width="9.42578125" style="1" customWidth="1"/>
    <col min="748" max="748" width="0.85546875" style="1" customWidth="1"/>
    <col min="749" max="749" width="10.42578125" style="1" customWidth="1"/>
    <col min="750" max="750" width="9.42578125" style="1" customWidth="1"/>
    <col min="751" max="751" width="10.140625" style="1" customWidth="1"/>
    <col min="752" max="752" width="9.85546875" style="1" customWidth="1"/>
    <col min="753" max="753" width="8.5703125" style="1" customWidth="1"/>
    <col min="754" max="754" width="0.85546875" style="1" customWidth="1"/>
    <col min="755" max="758" width="5.5703125" style="1" customWidth="1"/>
    <col min="759" max="759" width="2.140625" style="1" customWidth="1"/>
    <col min="760" max="760" width="6.5703125" style="1" customWidth="1"/>
    <col min="761" max="761" width="9" style="1" customWidth="1"/>
    <col min="762" max="764" width="9.42578125" style="1" customWidth="1"/>
    <col min="765" max="765" width="0.85546875" style="1" customWidth="1"/>
    <col min="766" max="773" width="8.5703125" style="1" customWidth="1"/>
    <col min="774" max="995" width="9.140625" style="1"/>
    <col min="996" max="996" width="7.140625" style="1" customWidth="1"/>
    <col min="997" max="997" width="9" style="1" customWidth="1"/>
    <col min="998" max="998" width="8.85546875" style="1" customWidth="1"/>
    <col min="999" max="999" width="9.140625" style="1"/>
    <col min="1000" max="1000" width="0.85546875" style="1" customWidth="1"/>
    <col min="1001" max="1002" width="10.42578125" style="1" customWidth="1"/>
    <col min="1003" max="1003" width="9.42578125" style="1" customWidth="1"/>
    <col min="1004" max="1004" width="0.85546875" style="1" customWidth="1"/>
    <col min="1005" max="1005" width="10.42578125" style="1" customWidth="1"/>
    <col min="1006" max="1006" width="9.42578125" style="1" customWidth="1"/>
    <col min="1007" max="1007" width="10.140625" style="1" customWidth="1"/>
    <col min="1008" max="1008" width="9.85546875" style="1" customWidth="1"/>
    <col min="1009" max="1009" width="8.5703125" style="1" customWidth="1"/>
    <col min="1010" max="1010" width="0.85546875" style="1" customWidth="1"/>
    <col min="1011" max="1014" width="5.5703125" style="1" customWidth="1"/>
    <col min="1015" max="1015" width="2.140625" style="1" customWidth="1"/>
    <col min="1016" max="1016" width="6.5703125" style="1" customWidth="1"/>
    <col min="1017" max="1017" width="9" style="1" customWidth="1"/>
    <col min="1018" max="1020" width="9.42578125" style="1" customWidth="1"/>
    <col min="1021" max="1021" width="0.85546875" style="1" customWidth="1"/>
    <col min="1022" max="1029" width="8.5703125" style="1" customWidth="1"/>
    <col min="1030" max="1251" width="9.140625" style="1"/>
    <col min="1252" max="1252" width="7.140625" style="1" customWidth="1"/>
    <col min="1253" max="1253" width="9" style="1" customWidth="1"/>
    <col min="1254" max="1254" width="8.85546875" style="1" customWidth="1"/>
    <col min="1255" max="1255" width="9.140625" style="1"/>
    <col min="1256" max="1256" width="0.85546875" style="1" customWidth="1"/>
    <col min="1257" max="1258" width="10.42578125" style="1" customWidth="1"/>
    <col min="1259" max="1259" width="9.42578125" style="1" customWidth="1"/>
    <col min="1260" max="1260" width="0.85546875" style="1" customWidth="1"/>
    <col min="1261" max="1261" width="10.42578125" style="1" customWidth="1"/>
    <col min="1262" max="1262" width="9.42578125" style="1" customWidth="1"/>
    <col min="1263" max="1263" width="10.140625" style="1" customWidth="1"/>
    <col min="1264" max="1264" width="9.85546875" style="1" customWidth="1"/>
    <col min="1265" max="1265" width="8.5703125" style="1" customWidth="1"/>
    <col min="1266" max="1266" width="0.85546875" style="1" customWidth="1"/>
    <col min="1267" max="1270" width="5.5703125" style="1" customWidth="1"/>
    <col min="1271" max="1271" width="2.140625" style="1" customWidth="1"/>
    <col min="1272" max="1272" width="6.5703125" style="1" customWidth="1"/>
    <col min="1273" max="1273" width="9" style="1" customWidth="1"/>
    <col min="1274" max="1276" width="9.42578125" style="1" customWidth="1"/>
    <col min="1277" max="1277" width="0.85546875" style="1" customWidth="1"/>
    <col min="1278" max="1285" width="8.5703125" style="1" customWidth="1"/>
    <col min="1286" max="1507" width="9.140625" style="1"/>
    <col min="1508" max="1508" width="7.140625" style="1" customWidth="1"/>
    <col min="1509" max="1509" width="9" style="1" customWidth="1"/>
    <col min="1510" max="1510" width="8.85546875" style="1" customWidth="1"/>
    <col min="1511" max="1511" width="9.140625" style="1"/>
    <col min="1512" max="1512" width="0.85546875" style="1" customWidth="1"/>
    <col min="1513" max="1514" width="10.42578125" style="1" customWidth="1"/>
    <col min="1515" max="1515" width="9.42578125" style="1" customWidth="1"/>
    <col min="1516" max="1516" width="0.85546875" style="1" customWidth="1"/>
    <col min="1517" max="1517" width="10.42578125" style="1" customWidth="1"/>
    <col min="1518" max="1518" width="9.42578125" style="1" customWidth="1"/>
    <col min="1519" max="1519" width="10.140625" style="1" customWidth="1"/>
    <col min="1520" max="1520" width="9.85546875" style="1" customWidth="1"/>
    <col min="1521" max="1521" width="8.5703125" style="1" customWidth="1"/>
    <col min="1522" max="1522" width="0.85546875" style="1" customWidth="1"/>
    <col min="1523" max="1526" width="5.5703125" style="1" customWidth="1"/>
    <col min="1527" max="1527" width="2.140625" style="1" customWidth="1"/>
    <col min="1528" max="1528" width="6.5703125" style="1" customWidth="1"/>
    <col min="1529" max="1529" width="9" style="1" customWidth="1"/>
    <col min="1530" max="1532" width="9.42578125" style="1" customWidth="1"/>
    <col min="1533" max="1533" width="0.85546875" style="1" customWidth="1"/>
    <col min="1534" max="1541" width="8.5703125" style="1" customWidth="1"/>
    <col min="1542" max="1763" width="9.140625" style="1"/>
    <col min="1764" max="1764" width="7.140625" style="1" customWidth="1"/>
    <col min="1765" max="1765" width="9" style="1" customWidth="1"/>
    <col min="1766" max="1766" width="8.85546875" style="1" customWidth="1"/>
    <col min="1767" max="1767" width="9.140625" style="1"/>
    <col min="1768" max="1768" width="0.85546875" style="1" customWidth="1"/>
    <col min="1769" max="1770" width="10.42578125" style="1" customWidth="1"/>
    <col min="1771" max="1771" width="9.42578125" style="1" customWidth="1"/>
    <col min="1772" max="1772" width="0.85546875" style="1" customWidth="1"/>
    <col min="1773" max="1773" width="10.42578125" style="1" customWidth="1"/>
    <col min="1774" max="1774" width="9.42578125" style="1" customWidth="1"/>
    <col min="1775" max="1775" width="10.140625" style="1" customWidth="1"/>
    <col min="1776" max="1776" width="9.85546875" style="1" customWidth="1"/>
    <col min="1777" max="1777" width="8.5703125" style="1" customWidth="1"/>
    <col min="1778" max="1778" width="0.85546875" style="1" customWidth="1"/>
    <col min="1779" max="1782" width="5.5703125" style="1" customWidth="1"/>
    <col min="1783" max="1783" width="2.140625" style="1" customWidth="1"/>
    <col min="1784" max="1784" width="6.5703125" style="1" customWidth="1"/>
    <col min="1785" max="1785" width="9" style="1" customWidth="1"/>
    <col min="1786" max="1788" width="9.42578125" style="1" customWidth="1"/>
    <col min="1789" max="1789" width="0.85546875" style="1" customWidth="1"/>
    <col min="1790" max="1797" width="8.5703125" style="1" customWidth="1"/>
    <col min="1798" max="2019" width="9.140625" style="1"/>
    <col min="2020" max="2020" width="7.140625" style="1" customWidth="1"/>
    <col min="2021" max="2021" width="9" style="1" customWidth="1"/>
    <col min="2022" max="2022" width="8.85546875" style="1" customWidth="1"/>
    <col min="2023" max="2023" width="9.140625" style="1"/>
    <col min="2024" max="2024" width="0.85546875" style="1" customWidth="1"/>
    <col min="2025" max="2026" width="10.42578125" style="1" customWidth="1"/>
    <col min="2027" max="2027" width="9.42578125" style="1" customWidth="1"/>
    <col min="2028" max="2028" width="0.85546875" style="1" customWidth="1"/>
    <col min="2029" max="2029" width="10.42578125" style="1" customWidth="1"/>
    <col min="2030" max="2030" width="9.42578125" style="1" customWidth="1"/>
    <col min="2031" max="2031" width="10.140625" style="1" customWidth="1"/>
    <col min="2032" max="2032" width="9.85546875" style="1" customWidth="1"/>
    <col min="2033" max="2033" width="8.5703125" style="1" customWidth="1"/>
    <col min="2034" max="2034" width="0.85546875" style="1" customWidth="1"/>
    <col min="2035" max="2038" width="5.5703125" style="1" customWidth="1"/>
    <col min="2039" max="2039" width="2.140625" style="1" customWidth="1"/>
    <col min="2040" max="2040" width="6.5703125" style="1" customWidth="1"/>
    <col min="2041" max="2041" width="9" style="1" customWidth="1"/>
    <col min="2042" max="2044" width="9.42578125" style="1" customWidth="1"/>
    <col min="2045" max="2045" width="0.85546875" style="1" customWidth="1"/>
    <col min="2046" max="2053" width="8.5703125" style="1" customWidth="1"/>
    <col min="2054" max="2275" width="9.140625" style="1"/>
    <col min="2276" max="2276" width="7.140625" style="1" customWidth="1"/>
    <col min="2277" max="2277" width="9" style="1" customWidth="1"/>
    <col min="2278" max="2278" width="8.85546875" style="1" customWidth="1"/>
    <col min="2279" max="2279" width="9.140625" style="1"/>
    <col min="2280" max="2280" width="0.85546875" style="1" customWidth="1"/>
    <col min="2281" max="2282" width="10.42578125" style="1" customWidth="1"/>
    <col min="2283" max="2283" width="9.42578125" style="1" customWidth="1"/>
    <col min="2284" max="2284" width="0.85546875" style="1" customWidth="1"/>
    <col min="2285" max="2285" width="10.42578125" style="1" customWidth="1"/>
    <col min="2286" max="2286" width="9.42578125" style="1" customWidth="1"/>
    <col min="2287" max="2287" width="10.140625" style="1" customWidth="1"/>
    <col min="2288" max="2288" width="9.85546875" style="1" customWidth="1"/>
    <col min="2289" max="2289" width="8.5703125" style="1" customWidth="1"/>
    <col min="2290" max="2290" width="0.85546875" style="1" customWidth="1"/>
    <col min="2291" max="2294" width="5.5703125" style="1" customWidth="1"/>
    <col min="2295" max="2295" width="2.140625" style="1" customWidth="1"/>
    <col min="2296" max="2296" width="6.5703125" style="1" customWidth="1"/>
    <col min="2297" max="2297" width="9" style="1" customWidth="1"/>
    <col min="2298" max="2300" width="9.42578125" style="1" customWidth="1"/>
    <col min="2301" max="2301" width="0.85546875" style="1" customWidth="1"/>
    <col min="2302" max="2309" width="8.5703125" style="1" customWidth="1"/>
    <col min="2310" max="2531" width="9.140625" style="1"/>
    <col min="2532" max="2532" width="7.140625" style="1" customWidth="1"/>
    <col min="2533" max="2533" width="9" style="1" customWidth="1"/>
    <col min="2534" max="2534" width="8.85546875" style="1" customWidth="1"/>
    <col min="2535" max="2535" width="9.140625" style="1"/>
    <col min="2536" max="2536" width="0.85546875" style="1" customWidth="1"/>
    <col min="2537" max="2538" width="10.42578125" style="1" customWidth="1"/>
    <col min="2539" max="2539" width="9.42578125" style="1" customWidth="1"/>
    <col min="2540" max="2540" width="0.85546875" style="1" customWidth="1"/>
    <col min="2541" max="2541" width="10.42578125" style="1" customWidth="1"/>
    <col min="2542" max="2542" width="9.42578125" style="1" customWidth="1"/>
    <col min="2543" max="2543" width="10.140625" style="1" customWidth="1"/>
    <col min="2544" max="2544" width="9.85546875" style="1" customWidth="1"/>
    <col min="2545" max="2545" width="8.5703125" style="1" customWidth="1"/>
    <col min="2546" max="2546" width="0.85546875" style="1" customWidth="1"/>
    <col min="2547" max="2550" width="5.5703125" style="1" customWidth="1"/>
    <col min="2551" max="2551" width="2.140625" style="1" customWidth="1"/>
    <col min="2552" max="2552" width="6.5703125" style="1" customWidth="1"/>
    <col min="2553" max="2553" width="9" style="1" customWidth="1"/>
    <col min="2554" max="2556" width="9.42578125" style="1" customWidth="1"/>
    <col min="2557" max="2557" width="0.85546875" style="1" customWidth="1"/>
    <col min="2558" max="2565" width="8.5703125" style="1" customWidth="1"/>
    <col min="2566" max="2787" width="9.140625" style="1"/>
    <col min="2788" max="2788" width="7.140625" style="1" customWidth="1"/>
    <col min="2789" max="2789" width="9" style="1" customWidth="1"/>
    <col min="2790" max="2790" width="8.85546875" style="1" customWidth="1"/>
    <col min="2791" max="2791" width="9.140625" style="1"/>
    <col min="2792" max="2792" width="0.85546875" style="1" customWidth="1"/>
    <col min="2793" max="2794" width="10.42578125" style="1" customWidth="1"/>
    <col min="2795" max="2795" width="9.42578125" style="1" customWidth="1"/>
    <col min="2796" max="2796" width="0.85546875" style="1" customWidth="1"/>
    <col min="2797" max="2797" width="10.42578125" style="1" customWidth="1"/>
    <col min="2798" max="2798" width="9.42578125" style="1" customWidth="1"/>
    <col min="2799" max="2799" width="10.140625" style="1" customWidth="1"/>
    <col min="2800" max="2800" width="9.85546875" style="1" customWidth="1"/>
    <col min="2801" max="2801" width="8.5703125" style="1" customWidth="1"/>
    <col min="2802" max="2802" width="0.85546875" style="1" customWidth="1"/>
    <col min="2803" max="2806" width="5.5703125" style="1" customWidth="1"/>
    <col min="2807" max="2807" width="2.140625" style="1" customWidth="1"/>
    <col min="2808" max="2808" width="6.5703125" style="1" customWidth="1"/>
    <col min="2809" max="2809" width="9" style="1" customWidth="1"/>
    <col min="2810" max="2812" width="9.42578125" style="1" customWidth="1"/>
    <col min="2813" max="2813" width="0.85546875" style="1" customWidth="1"/>
    <col min="2814" max="2821" width="8.5703125" style="1" customWidth="1"/>
    <col min="2822" max="3043" width="9.140625" style="1"/>
    <col min="3044" max="3044" width="7.140625" style="1" customWidth="1"/>
    <col min="3045" max="3045" width="9" style="1" customWidth="1"/>
    <col min="3046" max="3046" width="8.85546875" style="1" customWidth="1"/>
    <col min="3047" max="3047" width="9.140625" style="1"/>
    <col min="3048" max="3048" width="0.85546875" style="1" customWidth="1"/>
    <col min="3049" max="3050" width="10.42578125" style="1" customWidth="1"/>
    <col min="3051" max="3051" width="9.42578125" style="1" customWidth="1"/>
    <col min="3052" max="3052" width="0.85546875" style="1" customWidth="1"/>
    <col min="3053" max="3053" width="10.42578125" style="1" customWidth="1"/>
    <col min="3054" max="3054" width="9.42578125" style="1" customWidth="1"/>
    <col min="3055" max="3055" width="10.140625" style="1" customWidth="1"/>
    <col min="3056" max="3056" width="9.85546875" style="1" customWidth="1"/>
    <col min="3057" max="3057" width="8.5703125" style="1" customWidth="1"/>
    <col min="3058" max="3058" width="0.85546875" style="1" customWidth="1"/>
    <col min="3059" max="3062" width="5.5703125" style="1" customWidth="1"/>
    <col min="3063" max="3063" width="2.140625" style="1" customWidth="1"/>
    <col min="3064" max="3064" width="6.5703125" style="1" customWidth="1"/>
    <col min="3065" max="3065" width="9" style="1" customWidth="1"/>
    <col min="3066" max="3068" width="9.42578125" style="1" customWidth="1"/>
    <col min="3069" max="3069" width="0.85546875" style="1" customWidth="1"/>
    <col min="3070" max="3077" width="8.5703125" style="1" customWidth="1"/>
    <col min="3078" max="3299" width="9.140625" style="1"/>
    <col min="3300" max="3300" width="7.140625" style="1" customWidth="1"/>
    <col min="3301" max="3301" width="9" style="1" customWidth="1"/>
    <col min="3302" max="3302" width="8.85546875" style="1" customWidth="1"/>
    <col min="3303" max="3303" width="9.140625" style="1"/>
    <col min="3304" max="3304" width="0.85546875" style="1" customWidth="1"/>
    <col min="3305" max="3306" width="10.42578125" style="1" customWidth="1"/>
    <col min="3307" max="3307" width="9.42578125" style="1" customWidth="1"/>
    <col min="3308" max="3308" width="0.85546875" style="1" customWidth="1"/>
    <col min="3309" max="3309" width="10.42578125" style="1" customWidth="1"/>
    <col min="3310" max="3310" width="9.42578125" style="1" customWidth="1"/>
    <col min="3311" max="3311" width="10.140625" style="1" customWidth="1"/>
    <col min="3312" max="3312" width="9.85546875" style="1" customWidth="1"/>
    <col min="3313" max="3313" width="8.5703125" style="1" customWidth="1"/>
    <col min="3314" max="3314" width="0.85546875" style="1" customWidth="1"/>
    <col min="3315" max="3318" width="5.5703125" style="1" customWidth="1"/>
    <col min="3319" max="3319" width="2.140625" style="1" customWidth="1"/>
    <col min="3320" max="3320" width="6.5703125" style="1" customWidth="1"/>
    <col min="3321" max="3321" width="9" style="1" customWidth="1"/>
    <col min="3322" max="3324" width="9.42578125" style="1" customWidth="1"/>
    <col min="3325" max="3325" width="0.85546875" style="1" customWidth="1"/>
    <col min="3326" max="3333" width="8.5703125" style="1" customWidth="1"/>
    <col min="3334" max="3555" width="9.140625" style="1"/>
    <col min="3556" max="3556" width="7.140625" style="1" customWidth="1"/>
    <col min="3557" max="3557" width="9" style="1" customWidth="1"/>
    <col min="3558" max="3558" width="8.85546875" style="1" customWidth="1"/>
    <col min="3559" max="3559" width="9.140625" style="1"/>
    <col min="3560" max="3560" width="0.85546875" style="1" customWidth="1"/>
    <col min="3561" max="3562" width="10.42578125" style="1" customWidth="1"/>
    <col min="3563" max="3563" width="9.42578125" style="1" customWidth="1"/>
    <col min="3564" max="3564" width="0.85546875" style="1" customWidth="1"/>
    <col min="3565" max="3565" width="10.42578125" style="1" customWidth="1"/>
    <col min="3566" max="3566" width="9.42578125" style="1" customWidth="1"/>
    <col min="3567" max="3567" width="10.140625" style="1" customWidth="1"/>
    <col min="3568" max="3568" width="9.85546875" style="1" customWidth="1"/>
    <col min="3569" max="3569" width="8.5703125" style="1" customWidth="1"/>
    <col min="3570" max="3570" width="0.85546875" style="1" customWidth="1"/>
    <col min="3571" max="3574" width="5.5703125" style="1" customWidth="1"/>
    <col min="3575" max="3575" width="2.140625" style="1" customWidth="1"/>
    <col min="3576" max="3576" width="6.5703125" style="1" customWidth="1"/>
    <col min="3577" max="3577" width="9" style="1" customWidth="1"/>
    <col min="3578" max="3580" width="9.42578125" style="1" customWidth="1"/>
    <col min="3581" max="3581" width="0.85546875" style="1" customWidth="1"/>
    <col min="3582" max="3589" width="8.5703125" style="1" customWidth="1"/>
    <col min="3590" max="3811" width="9.140625" style="1"/>
    <col min="3812" max="3812" width="7.140625" style="1" customWidth="1"/>
    <col min="3813" max="3813" width="9" style="1" customWidth="1"/>
    <col min="3814" max="3814" width="8.85546875" style="1" customWidth="1"/>
    <col min="3815" max="3815" width="9.140625" style="1"/>
    <col min="3816" max="3816" width="0.85546875" style="1" customWidth="1"/>
    <col min="3817" max="3818" width="10.42578125" style="1" customWidth="1"/>
    <col min="3819" max="3819" width="9.42578125" style="1" customWidth="1"/>
    <col min="3820" max="3820" width="0.85546875" style="1" customWidth="1"/>
    <col min="3821" max="3821" width="10.42578125" style="1" customWidth="1"/>
    <col min="3822" max="3822" width="9.42578125" style="1" customWidth="1"/>
    <col min="3823" max="3823" width="10.140625" style="1" customWidth="1"/>
    <col min="3824" max="3824" width="9.85546875" style="1" customWidth="1"/>
    <col min="3825" max="3825" width="8.5703125" style="1" customWidth="1"/>
    <col min="3826" max="3826" width="0.85546875" style="1" customWidth="1"/>
    <col min="3827" max="3830" width="5.5703125" style="1" customWidth="1"/>
    <col min="3831" max="3831" width="2.140625" style="1" customWidth="1"/>
    <col min="3832" max="3832" width="6.5703125" style="1" customWidth="1"/>
    <col min="3833" max="3833" width="9" style="1" customWidth="1"/>
    <col min="3834" max="3836" width="9.42578125" style="1" customWidth="1"/>
    <col min="3837" max="3837" width="0.85546875" style="1" customWidth="1"/>
    <col min="3838" max="3845" width="8.5703125" style="1" customWidth="1"/>
    <col min="3846" max="4067" width="9.140625" style="1"/>
    <col min="4068" max="4068" width="7.140625" style="1" customWidth="1"/>
    <col min="4069" max="4069" width="9" style="1" customWidth="1"/>
    <col min="4070" max="4070" width="8.85546875" style="1" customWidth="1"/>
    <col min="4071" max="4071" width="9.140625" style="1"/>
    <col min="4072" max="4072" width="0.85546875" style="1" customWidth="1"/>
    <col min="4073" max="4074" width="10.42578125" style="1" customWidth="1"/>
    <col min="4075" max="4075" width="9.42578125" style="1" customWidth="1"/>
    <col min="4076" max="4076" width="0.85546875" style="1" customWidth="1"/>
    <col min="4077" max="4077" width="10.42578125" style="1" customWidth="1"/>
    <col min="4078" max="4078" width="9.42578125" style="1" customWidth="1"/>
    <col min="4079" max="4079" width="10.140625" style="1" customWidth="1"/>
    <col min="4080" max="4080" width="9.85546875" style="1" customWidth="1"/>
    <col min="4081" max="4081" width="8.5703125" style="1" customWidth="1"/>
    <col min="4082" max="4082" width="0.85546875" style="1" customWidth="1"/>
    <col min="4083" max="4086" width="5.5703125" style="1" customWidth="1"/>
    <col min="4087" max="4087" width="2.140625" style="1" customWidth="1"/>
    <col min="4088" max="4088" width="6.5703125" style="1" customWidth="1"/>
    <col min="4089" max="4089" width="9" style="1" customWidth="1"/>
    <col min="4090" max="4092" width="9.42578125" style="1" customWidth="1"/>
    <col min="4093" max="4093" width="0.85546875" style="1" customWidth="1"/>
    <col min="4094" max="4101" width="8.5703125" style="1" customWidth="1"/>
    <col min="4102" max="4323" width="9.140625" style="1"/>
    <col min="4324" max="4324" width="7.140625" style="1" customWidth="1"/>
    <col min="4325" max="4325" width="9" style="1" customWidth="1"/>
    <col min="4326" max="4326" width="8.85546875" style="1" customWidth="1"/>
    <col min="4327" max="4327" width="9.140625" style="1"/>
    <col min="4328" max="4328" width="0.85546875" style="1" customWidth="1"/>
    <col min="4329" max="4330" width="10.42578125" style="1" customWidth="1"/>
    <col min="4331" max="4331" width="9.42578125" style="1" customWidth="1"/>
    <col min="4332" max="4332" width="0.85546875" style="1" customWidth="1"/>
    <col min="4333" max="4333" width="10.42578125" style="1" customWidth="1"/>
    <col min="4334" max="4334" width="9.42578125" style="1" customWidth="1"/>
    <col min="4335" max="4335" width="10.140625" style="1" customWidth="1"/>
    <col min="4336" max="4336" width="9.85546875" style="1" customWidth="1"/>
    <col min="4337" max="4337" width="8.5703125" style="1" customWidth="1"/>
    <col min="4338" max="4338" width="0.85546875" style="1" customWidth="1"/>
    <col min="4339" max="4342" width="5.5703125" style="1" customWidth="1"/>
    <col min="4343" max="4343" width="2.140625" style="1" customWidth="1"/>
    <col min="4344" max="4344" width="6.5703125" style="1" customWidth="1"/>
    <col min="4345" max="4345" width="9" style="1" customWidth="1"/>
    <col min="4346" max="4348" width="9.42578125" style="1" customWidth="1"/>
    <col min="4349" max="4349" width="0.85546875" style="1" customWidth="1"/>
    <col min="4350" max="4357" width="8.5703125" style="1" customWidth="1"/>
    <col min="4358" max="4579" width="9.140625" style="1"/>
    <col min="4580" max="4580" width="7.140625" style="1" customWidth="1"/>
    <col min="4581" max="4581" width="9" style="1" customWidth="1"/>
    <col min="4582" max="4582" width="8.85546875" style="1" customWidth="1"/>
    <col min="4583" max="4583" width="9.140625" style="1"/>
    <col min="4584" max="4584" width="0.85546875" style="1" customWidth="1"/>
    <col min="4585" max="4586" width="10.42578125" style="1" customWidth="1"/>
    <col min="4587" max="4587" width="9.42578125" style="1" customWidth="1"/>
    <col min="4588" max="4588" width="0.85546875" style="1" customWidth="1"/>
    <col min="4589" max="4589" width="10.42578125" style="1" customWidth="1"/>
    <col min="4590" max="4590" width="9.42578125" style="1" customWidth="1"/>
    <col min="4591" max="4591" width="10.140625" style="1" customWidth="1"/>
    <col min="4592" max="4592" width="9.85546875" style="1" customWidth="1"/>
    <col min="4593" max="4593" width="8.5703125" style="1" customWidth="1"/>
    <col min="4594" max="4594" width="0.85546875" style="1" customWidth="1"/>
    <col min="4595" max="4598" width="5.5703125" style="1" customWidth="1"/>
    <col min="4599" max="4599" width="2.140625" style="1" customWidth="1"/>
    <col min="4600" max="4600" width="6.5703125" style="1" customWidth="1"/>
    <col min="4601" max="4601" width="9" style="1" customWidth="1"/>
    <col min="4602" max="4604" width="9.42578125" style="1" customWidth="1"/>
    <col min="4605" max="4605" width="0.85546875" style="1" customWidth="1"/>
    <col min="4606" max="4613" width="8.5703125" style="1" customWidth="1"/>
    <col min="4614" max="4835" width="9.140625" style="1"/>
    <col min="4836" max="4836" width="7.140625" style="1" customWidth="1"/>
    <col min="4837" max="4837" width="9" style="1" customWidth="1"/>
    <col min="4838" max="4838" width="8.85546875" style="1" customWidth="1"/>
    <col min="4839" max="4839" width="9.140625" style="1"/>
    <col min="4840" max="4840" width="0.85546875" style="1" customWidth="1"/>
    <col min="4841" max="4842" width="10.42578125" style="1" customWidth="1"/>
    <col min="4843" max="4843" width="9.42578125" style="1" customWidth="1"/>
    <col min="4844" max="4844" width="0.85546875" style="1" customWidth="1"/>
    <col min="4845" max="4845" width="10.42578125" style="1" customWidth="1"/>
    <col min="4846" max="4846" width="9.42578125" style="1" customWidth="1"/>
    <col min="4847" max="4847" width="10.140625" style="1" customWidth="1"/>
    <col min="4848" max="4848" width="9.85546875" style="1" customWidth="1"/>
    <col min="4849" max="4849" width="8.5703125" style="1" customWidth="1"/>
    <col min="4850" max="4850" width="0.85546875" style="1" customWidth="1"/>
    <col min="4851" max="4854" width="5.5703125" style="1" customWidth="1"/>
    <col min="4855" max="4855" width="2.140625" style="1" customWidth="1"/>
    <col min="4856" max="4856" width="6.5703125" style="1" customWidth="1"/>
    <col min="4857" max="4857" width="9" style="1" customWidth="1"/>
    <col min="4858" max="4860" width="9.42578125" style="1" customWidth="1"/>
    <col min="4861" max="4861" width="0.85546875" style="1" customWidth="1"/>
    <col min="4862" max="4869" width="8.5703125" style="1" customWidth="1"/>
    <col min="4870" max="5091" width="9.140625" style="1"/>
    <col min="5092" max="5092" width="7.140625" style="1" customWidth="1"/>
    <col min="5093" max="5093" width="9" style="1" customWidth="1"/>
    <col min="5094" max="5094" width="8.85546875" style="1" customWidth="1"/>
    <col min="5095" max="5095" width="9.140625" style="1"/>
    <col min="5096" max="5096" width="0.85546875" style="1" customWidth="1"/>
    <col min="5097" max="5098" width="10.42578125" style="1" customWidth="1"/>
    <col min="5099" max="5099" width="9.42578125" style="1" customWidth="1"/>
    <col min="5100" max="5100" width="0.85546875" style="1" customWidth="1"/>
    <col min="5101" max="5101" width="10.42578125" style="1" customWidth="1"/>
    <col min="5102" max="5102" width="9.42578125" style="1" customWidth="1"/>
    <col min="5103" max="5103" width="10.140625" style="1" customWidth="1"/>
    <col min="5104" max="5104" width="9.85546875" style="1" customWidth="1"/>
    <col min="5105" max="5105" width="8.5703125" style="1" customWidth="1"/>
    <col min="5106" max="5106" width="0.85546875" style="1" customWidth="1"/>
    <col min="5107" max="5110" width="5.5703125" style="1" customWidth="1"/>
    <col min="5111" max="5111" width="2.140625" style="1" customWidth="1"/>
    <col min="5112" max="5112" width="6.5703125" style="1" customWidth="1"/>
    <col min="5113" max="5113" width="9" style="1" customWidth="1"/>
    <col min="5114" max="5116" width="9.42578125" style="1" customWidth="1"/>
    <col min="5117" max="5117" width="0.85546875" style="1" customWidth="1"/>
    <col min="5118" max="5125" width="8.5703125" style="1" customWidth="1"/>
    <col min="5126" max="5347" width="9.140625" style="1"/>
    <col min="5348" max="5348" width="7.140625" style="1" customWidth="1"/>
    <col min="5349" max="5349" width="9" style="1" customWidth="1"/>
    <col min="5350" max="5350" width="8.85546875" style="1" customWidth="1"/>
    <col min="5351" max="5351" width="9.140625" style="1"/>
    <col min="5352" max="5352" width="0.85546875" style="1" customWidth="1"/>
    <col min="5353" max="5354" width="10.42578125" style="1" customWidth="1"/>
    <col min="5355" max="5355" width="9.42578125" style="1" customWidth="1"/>
    <col min="5356" max="5356" width="0.85546875" style="1" customWidth="1"/>
    <col min="5357" max="5357" width="10.42578125" style="1" customWidth="1"/>
    <col min="5358" max="5358" width="9.42578125" style="1" customWidth="1"/>
    <col min="5359" max="5359" width="10.140625" style="1" customWidth="1"/>
    <col min="5360" max="5360" width="9.85546875" style="1" customWidth="1"/>
    <col min="5361" max="5361" width="8.5703125" style="1" customWidth="1"/>
    <col min="5362" max="5362" width="0.85546875" style="1" customWidth="1"/>
    <col min="5363" max="5366" width="5.5703125" style="1" customWidth="1"/>
    <col min="5367" max="5367" width="2.140625" style="1" customWidth="1"/>
    <col min="5368" max="5368" width="6.5703125" style="1" customWidth="1"/>
    <col min="5369" max="5369" width="9" style="1" customWidth="1"/>
    <col min="5370" max="5372" width="9.42578125" style="1" customWidth="1"/>
    <col min="5373" max="5373" width="0.85546875" style="1" customWidth="1"/>
    <col min="5374" max="5381" width="8.5703125" style="1" customWidth="1"/>
    <col min="5382" max="5603" width="9.140625" style="1"/>
    <col min="5604" max="5604" width="7.140625" style="1" customWidth="1"/>
    <col min="5605" max="5605" width="9" style="1" customWidth="1"/>
    <col min="5606" max="5606" width="8.85546875" style="1" customWidth="1"/>
    <col min="5607" max="5607" width="9.140625" style="1"/>
    <col min="5608" max="5608" width="0.85546875" style="1" customWidth="1"/>
    <col min="5609" max="5610" width="10.42578125" style="1" customWidth="1"/>
    <col min="5611" max="5611" width="9.42578125" style="1" customWidth="1"/>
    <col min="5612" max="5612" width="0.85546875" style="1" customWidth="1"/>
    <col min="5613" max="5613" width="10.42578125" style="1" customWidth="1"/>
    <col min="5614" max="5614" width="9.42578125" style="1" customWidth="1"/>
    <col min="5615" max="5615" width="10.140625" style="1" customWidth="1"/>
    <col min="5616" max="5616" width="9.85546875" style="1" customWidth="1"/>
    <col min="5617" max="5617" width="8.5703125" style="1" customWidth="1"/>
    <col min="5618" max="5618" width="0.85546875" style="1" customWidth="1"/>
    <col min="5619" max="5622" width="5.5703125" style="1" customWidth="1"/>
    <col min="5623" max="5623" width="2.140625" style="1" customWidth="1"/>
    <col min="5624" max="5624" width="6.5703125" style="1" customWidth="1"/>
    <col min="5625" max="5625" width="9" style="1" customWidth="1"/>
    <col min="5626" max="5628" width="9.42578125" style="1" customWidth="1"/>
    <col min="5629" max="5629" width="0.85546875" style="1" customWidth="1"/>
    <col min="5630" max="5637" width="8.5703125" style="1" customWidth="1"/>
    <col min="5638" max="5859" width="9.140625" style="1"/>
    <col min="5860" max="5860" width="7.140625" style="1" customWidth="1"/>
    <col min="5861" max="5861" width="9" style="1" customWidth="1"/>
    <col min="5862" max="5862" width="8.85546875" style="1" customWidth="1"/>
    <col min="5863" max="5863" width="9.140625" style="1"/>
    <col min="5864" max="5864" width="0.85546875" style="1" customWidth="1"/>
    <col min="5865" max="5866" width="10.42578125" style="1" customWidth="1"/>
    <col min="5867" max="5867" width="9.42578125" style="1" customWidth="1"/>
    <col min="5868" max="5868" width="0.85546875" style="1" customWidth="1"/>
    <col min="5869" max="5869" width="10.42578125" style="1" customWidth="1"/>
    <col min="5870" max="5870" width="9.42578125" style="1" customWidth="1"/>
    <col min="5871" max="5871" width="10.140625" style="1" customWidth="1"/>
    <col min="5872" max="5872" width="9.85546875" style="1" customWidth="1"/>
    <col min="5873" max="5873" width="8.5703125" style="1" customWidth="1"/>
    <col min="5874" max="5874" width="0.85546875" style="1" customWidth="1"/>
    <col min="5875" max="5878" width="5.5703125" style="1" customWidth="1"/>
    <col min="5879" max="5879" width="2.140625" style="1" customWidth="1"/>
    <col min="5880" max="5880" width="6.5703125" style="1" customWidth="1"/>
    <col min="5881" max="5881" width="9" style="1" customWidth="1"/>
    <col min="5882" max="5884" width="9.42578125" style="1" customWidth="1"/>
    <col min="5885" max="5885" width="0.85546875" style="1" customWidth="1"/>
    <col min="5886" max="5893" width="8.5703125" style="1" customWidth="1"/>
    <col min="5894" max="6115" width="9.140625" style="1"/>
    <col min="6116" max="6116" width="7.140625" style="1" customWidth="1"/>
    <col min="6117" max="6117" width="9" style="1" customWidth="1"/>
    <col min="6118" max="6118" width="8.85546875" style="1" customWidth="1"/>
    <col min="6119" max="6119" width="9.140625" style="1"/>
    <col min="6120" max="6120" width="0.85546875" style="1" customWidth="1"/>
    <col min="6121" max="6122" width="10.42578125" style="1" customWidth="1"/>
    <col min="6123" max="6123" width="9.42578125" style="1" customWidth="1"/>
    <col min="6124" max="6124" width="0.85546875" style="1" customWidth="1"/>
    <col min="6125" max="6125" width="10.42578125" style="1" customWidth="1"/>
    <col min="6126" max="6126" width="9.42578125" style="1" customWidth="1"/>
    <col min="6127" max="6127" width="10.140625" style="1" customWidth="1"/>
    <col min="6128" max="6128" width="9.85546875" style="1" customWidth="1"/>
    <col min="6129" max="6129" width="8.5703125" style="1" customWidth="1"/>
    <col min="6130" max="6130" width="0.85546875" style="1" customWidth="1"/>
    <col min="6131" max="6134" width="5.5703125" style="1" customWidth="1"/>
    <col min="6135" max="6135" width="2.140625" style="1" customWidth="1"/>
    <col min="6136" max="6136" width="6.5703125" style="1" customWidth="1"/>
    <col min="6137" max="6137" width="9" style="1" customWidth="1"/>
    <col min="6138" max="6140" width="9.42578125" style="1" customWidth="1"/>
    <col min="6141" max="6141" width="0.85546875" style="1" customWidth="1"/>
    <col min="6142" max="6149" width="8.5703125" style="1" customWidth="1"/>
    <col min="6150" max="6371" width="9.140625" style="1"/>
    <col min="6372" max="6372" width="7.140625" style="1" customWidth="1"/>
    <col min="6373" max="6373" width="9" style="1" customWidth="1"/>
    <col min="6374" max="6374" width="8.85546875" style="1" customWidth="1"/>
    <col min="6375" max="6375" width="9.140625" style="1"/>
    <col min="6376" max="6376" width="0.85546875" style="1" customWidth="1"/>
    <col min="6377" max="6378" width="10.42578125" style="1" customWidth="1"/>
    <col min="6379" max="6379" width="9.42578125" style="1" customWidth="1"/>
    <col min="6380" max="6380" width="0.85546875" style="1" customWidth="1"/>
    <col min="6381" max="6381" width="10.42578125" style="1" customWidth="1"/>
    <col min="6382" max="6382" width="9.42578125" style="1" customWidth="1"/>
    <col min="6383" max="6383" width="10.140625" style="1" customWidth="1"/>
    <col min="6384" max="6384" width="9.85546875" style="1" customWidth="1"/>
    <col min="6385" max="6385" width="8.5703125" style="1" customWidth="1"/>
    <col min="6386" max="6386" width="0.85546875" style="1" customWidth="1"/>
    <col min="6387" max="6390" width="5.5703125" style="1" customWidth="1"/>
    <col min="6391" max="6391" width="2.140625" style="1" customWidth="1"/>
    <col min="6392" max="6392" width="6.5703125" style="1" customWidth="1"/>
    <col min="6393" max="6393" width="9" style="1" customWidth="1"/>
    <col min="6394" max="6396" width="9.42578125" style="1" customWidth="1"/>
    <col min="6397" max="6397" width="0.85546875" style="1" customWidth="1"/>
    <col min="6398" max="6405" width="8.5703125" style="1" customWidth="1"/>
    <col min="6406" max="6627" width="9.140625" style="1"/>
    <col min="6628" max="6628" width="7.140625" style="1" customWidth="1"/>
    <col min="6629" max="6629" width="9" style="1" customWidth="1"/>
    <col min="6630" max="6630" width="8.85546875" style="1" customWidth="1"/>
    <col min="6631" max="6631" width="9.140625" style="1"/>
    <col min="6632" max="6632" width="0.85546875" style="1" customWidth="1"/>
    <col min="6633" max="6634" width="10.42578125" style="1" customWidth="1"/>
    <col min="6635" max="6635" width="9.42578125" style="1" customWidth="1"/>
    <col min="6636" max="6636" width="0.85546875" style="1" customWidth="1"/>
    <col min="6637" max="6637" width="10.42578125" style="1" customWidth="1"/>
    <col min="6638" max="6638" width="9.42578125" style="1" customWidth="1"/>
    <col min="6639" max="6639" width="10.140625" style="1" customWidth="1"/>
    <col min="6640" max="6640" width="9.85546875" style="1" customWidth="1"/>
    <col min="6641" max="6641" width="8.5703125" style="1" customWidth="1"/>
    <col min="6642" max="6642" width="0.85546875" style="1" customWidth="1"/>
    <col min="6643" max="6646" width="5.5703125" style="1" customWidth="1"/>
    <col min="6647" max="6647" width="2.140625" style="1" customWidth="1"/>
    <col min="6648" max="6648" width="6.5703125" style="1" customWidth="1"/>
    <col min="6649" max="6649" width="9" style="1" customWidth="1"/>
    <col min="6650" max="6652" width="9.42578125" style="1" customWidth="1"/>
    <col min="6653" max="6653" width="0.85546875" style="1" customWidth="1"/>
    <col min="6654" max="6661" width="8.5703125" style="1" customWidth="1"/>
    <col min="6662" max="6883" width="9.140625" style="1"/>
    <col min="6884" max="6884" width="7.140625" style="1" customWidth="1"/>
    <col min="6885" max="6885" width="9" style="1" customWidth="1"/>
    <col min="6886" max="6886" width="8.85546875" style="1" customWidth="1"/>
    <col min="6887" max="6887" width="9.140625" style="1"/>
    <col min="6888" max="6888" width="0.85546875" style="1" customWidth="1"/>
    <col min="6889" max="6890" width="10.42578125" style="1" customWidth="1"/>
    <col min="6891" max="6891" width="9.42578125" style="1" customWidth="1"/>
    <col min="6892" max="6892" width="0.85546875" style="1" customWidth="1"/>
    <col min="6893" max="6893" width="10.42578125" style="1" customWidth="1"/>
    <col min="6894" max="6894" width="9.42578125" style="1" customWidth="1"/>
    <col min="6895" max="6895" width="10.140625" style="1" customWidth="1"/>
    <col min="6896" max="6896" width="9.85546875" style="1" customWidth="1"/>
    <col min="6897" max="6897" width="8.5703125" style="1" customWidth="1"/>
    <col min="6898" max="6898" width="0.85546875" style="1" customWidth="1"/>
    <col min="6899" max="6902" width="5.5703125" style="1" customWidth="1"/>
    <col min="6903" max="6903" width="2.140625" style="1" customWidth="1"/>
    <col min="6904" max="6904" width="6.5703125" style="1" customWidth="1"/>
    <col min="6905" max="6905" width="9" style="1" customWidth="1"/>
    <col min="6906" max="6908" width="9.42578125" style="1" customWidth="1"/>
    <col min="6909" max="6909" width="0.85546875" style="1" customWidth="1"/>
    <col min="6910" max="6917" width="8.5703125" style="1" customWidth="1"/>
    <col min="6918" max="7139" width="9.140625" style="1"/>
    <col min="7140" max="7140" width="7.140625" style="1" customWidth="1"/>
    <col min="7141" max="7141" width="9" style="1" customWidth="1"/>
    <col min="7142" max="7142" width="8.85546875" style="1" customWidth="1"/>
    <col min="7143" max="7143" width="9.140625" style="1"/>
    <col min="7144" max="7144" width="0.85546875" style="1" customWidth="1"/>
    <col min="7145" max="7146" width="10.42578125" style="1" customWidth="1"/>
    <col min="7147" max="7147" width="9.42578125" style="1" customWidth="1"/>
    <col min="7148" max="7148" width="0.85546875" style="1" customWidth="1"/>
    <col min="7149" max="7149" width="10.42578125" style="1" customWidth="1"/>
    <col min="7150" max="7150" width="9.42578125" style="1" customWidth="1"/>
    <col min="7151" max="7151" width="10.140625" style="1" customWidth="1"/>
    <col min="7152" max="7152" width="9.85546875" style="1" customWidth="1"/>
    <col min="7153" max="7153" width="8.5703125" style="1" customWidth="1"/>
    <col min="7154" max="7154" width="0.85546875" style="1" customWidth="1"/>
    <col min="7155" max="7158" width="5.5703125" style="1" customWidth="1"/>
    <col min="7159" max="7159" width="2.140625" style="1" customWidth="1"/>
    <col min="7160" max="7160" width="6.5703125" style="1" customWidth="1"/>
    <col min="7161" max="7161" width="9" style="1" customWidth="1"/>
    <col min="7162" max="7164" width="9.42578125" style="1" customWidth="1"/>
    <col min="7165" max="7165" width="0.85546875" style="1" customWidth="1"/>
    <col min="7166" max="7173" width="8.5703125" style="1" customWidth="1"/>
    <col min="7174" max="7395" width="9.140625" style="1"/>
    <col min="7396" max="7396" width="7.140625" style="1" customWidth="1"/>
    <col min="7397" max="7397" width="9" style="1" customWidth="1"/>
    <col min="7398" max="7398" width="8.85546875" style="1" customWidth="1"/>
    <col min="7399" max="7399" width="9.140625" style="1"/>
    <col min="7400" max="7400" width="0.85546875" style="1" customWidth="1"/>
    <col min="7401" max="7402" width="10.42578125" style="1" customWidth="1"/>
    <col min="7403" max="7403" width="9.42578125" style="1" customWidth="1"/>
    <col min="7404" max="7404" width="0.85546875" style="1" customWidth="1"/>
    <col min="7405" max="7405" width="10.42578125" style="1" customWidth="1"/>
    <col min="7406" max="7406" width="9.42578125" style="1" customWidth="1"/>
    <col min="7407" max="7407" width="10.140625" style="1" customWidth="1"/>
    <col min="7408" max="7408" width="9.85546875" style="1" customWidth="1"/>
    <col min="7409" max="7409" width="8.5703125" style="1" customWidth="1"/>
    <col min="7410" max="7410" width="0.85546875" style="1" customWidth="1"/>
    <col min="7411" max="7414" width="5.5703125" style="1" customWidth="1"/>
    <col min="7415" max="7415" width="2.140625" style="1" customWidth="1"/>
    <col min="7416" max="7416" width="6.5703125" style="1" customWidth="1"/>
    <col min="7417" max="7417" width="9" style="1" customWidth="1"/>
    <col min="7418" max="7420" width="9.42578125" style="1" customWidth="1"/>
    <col min="7421" max="7421" width="0.85546875" style="1" customWidth="1"/>
    <col min="7422" max="7429" width="8.5703125" style="1" customWidth="1"/>
    <col min="7430" max="7651" width="9.140625" style="1"/>
    <col min="7652" max="7652" width="7.140625" style="1" customWidth="1"/>
    <col min="7653" max="7653" width="9" style="1" customWidth="1"/>
    <col min="7654" max="7654" width="8.85546875" style="1" customWidth="1"/>
    <col min="7655" max="7655" width="9.140625" style="1"/>
    <col min="7656" max="7656" width="0.85546875" style="1" customWidth="1"/>
    <col min="7657" max="7658" width="10.42578125" style="1" customWidth="1"/>
    <col min="7659" max="7659" width="9.42578125" style="1" customWidth="1"/>
    <col min="7660" max="7660" width="0.85546875" style="1" customWidth="1"/>
    <col min="7661" max="7661" width="10.42578125" style="1" customWidth="1"/>
    <col min="7662" max="7662" width="9.42578125" style="1" customWidth="1"/>
    <col min="7663" max="7663" width="10.140625" style="1" customWidth="1"/>
    <col min="7664" max="7664" width="9.85546875" style="1" customWidth="1"/>
    <col min="7665" max="7665" width="8.5703125" style="1" customWidth="1"/>
    <col min="7666" max="7666" width="0.85546875" style="1" customWidth="1"/>
    <col min="7667" max="7670" width="5.5703125" style="1" customWidth="1"/>
    <col min="7671" max="7671" width="2.140625" style="1" customWidth="1"/>
    <col min="7672" max="7672" width="6.5703125" style="1" customWidth="1"/>
    <col min="7673" max="7673" width="9" style="1" customWidth="1"/>
    <col min="7674" max="7676" width="9.42578125" style="1" customWidth="1"/>
    <col min="7677" max="7677" width="0.85546875" style="1" customWidth="1"/>
    <col min="7678" max="7685" width="8.5703125" style="1" customWidth="1"/>
    <col min="7686" max="7907" width="9.140625" style="1"/>
    <col min="7908" max="7908" width="7.140625" style="1" customWidth="1"/>
    <col min="7909" max="7909" width="9" style="1" customWidth="1"/>
    <col min="7910" max="7910" width="8.85546875" style="1" customWidth="1"/>
    <col min="7911" max="7911" width="9.140625" style="1"/>
    <col min="7912" max="7912" width="0.85546875" style="1" customWidth="1"/>
    <col min="7913" max="7914" width="10.42578125" style="1" customWidth="1"/>
    <col min="7915" max="7915" width="9.42578125" style="1" customWidth="1"/>
    <col min="7916" max="7916" width="0.85546875" style="1" customWidth="1"/>
    <col min="7917" max="7917" width="10.42578125" style="1" customWidth="1"/>
    <col min="7918" max="7918" width="9.42578125" style="1" customWidth="1"/>
    <col min="7919" max="7919" width="10.140625" style="1" customWidth="1"/>
    <col min="7920" max="7920" width="9.85546875" style="1" customWidth="1"/>
    <col min="7921" max="7921" width="8.5703125" style="1" customWidth="1"/>
    <col min="7922" max="7922" width="0.85546875" style="1" customWidth="1"/>
    <col min="7923" max="7926" width="5.5703125" style="1" customWidth="1"/>
    <col min="7927" max="7927" width="2.140625" style="1" customWidth="1"/>
    <col min="7928" max="7928" width="6.5703125" style="1" customWidth="1"/>
    <col min="7929" max="7929" width="9" style="1" customWidth="1"/>
    <col min="7930" max="7932" width="9.42578125" style="1" customWidth="1"/>
    <col min="7933" max="7933" width="0.85546875" style="1" customWidth="1"/>
    <col min="7934" max="7941" width="8.5703125" style="1" customWidth="1"/>
    <col min="7942" max="8163" width="9.140625" style="1"/>
    <col min="8164" max="8164" width="7.140625" style="1" customWidth="1"/>
    <col min="8165" max="8165" width="9" style="1" customWidth="1"/>
    <col min="8166" max="8166" width="8.85546875" style="1" customWidth="1"/>
    <col min="8167" max="8167" width="9.140625" style="1"/>
    <col min="8168" max="8168" width="0.85546875" style="1" customWidth="1"/>
    <col min="8169" max="8170" width="10.42578125" style="1" customWidth="1"/>
    <col min="8171" max="8171" width="9.42578125" style="1" customWidth="1"/>
    <col min="8172" max="8172" width="0.85546875" style="1" customWidth="1"/>
    <col min="8173" max="8173" width="10.42578125" style="1" customWidth="1"/>
    <col min="8174" max="8174" width="9.42578125" style="1" customWidth="1"/>
    <col min="8175" max="8175" width="10.140625" style="1" customWidth="1"/>
    <col min="8176" max="8176" width="9.85546875" style="1" customWidth="1"/>
    <col min="8177" max="8177" width="8.5703125" style="1" customWidth="1"/>
    <col min="8178" max="8178" width="0.85546875" style="1" customWidth="1"/>
    <col min="8179" max="8182" width="5.5703125" style="1" customWidth="1"/>
    <col min="8183" max="8183" width="2.140625" style="1" customWidth="1"/>
    <col min="8184" max="8184" width="6.5703125" style="1" customWidth="1"/>
    <col min="8185" max="8185" width="9" style="1" customWidth="1"/>
    <col min="8186" max="8188" width="9.42578125" style="1" customWidth="1"/>
    <col min="8189" max="8189" width="0.85546875" style="1" customWidth="1"/>
    <col min="8190" max="8197" width="8.5703125" style="1" customWidth="1"/>
    <col min="8198" max="8419" width="9.140625" style="1"/>
    <col min="8420" max="8420" width="7.140625" style="1" customWidth="1"/>
    <col min="8421" max="8421" width="9" style="1" customWidth="1"/>
    <col min="8422" max="8422" width="8.85546875" style="1" customWidth="1"/>
    <col min="8423" max="8423" width="9.140625" style="1"/>
    <col min="8424" max="8424" width="0.85546875" style="1" customWidth="1"/>
    <col min="8425" max="8426" width="10.42578125" style="1" customWidth="1"/>
    <col min="8427" max="8427" width="9.42578125" style="1" customWidth="1"/>
    <col min="8428" max="8428" width="0.85546875" style="1" customWidth="1"/>
    <col min="8429" max="8429" width="10.42578125" style="1" customWidth="1"/>
    <col min="8430" max="8430" width="9.42578125" style="1" customWidth="1"/>
    <col min="8431" max="8431" width="10.140625" style="1" customWidth="1"/>
    <col min="8432" max="8432" width="9.85546875" style="1" customWidth="1"/>
    <col min="8433" max="8433" width="8.5703125" style="1" customWidth="1"/>
    <col min="8434" max="8434" width="0.85546875" style="1" customWidth="1"/>
    <col min="8435" max="8438" width="5.5703125" style="1" customWidth="1"/>
    <col min="8439" max="8439" width="2.140625" style="1" customWidth="1"/>
    <col min="8440" max="8440" width="6.5703125" style="1" customWidth="1"/>
    <col min="8441" max="8441" width="9" style="1" customWidth="1"/>
    <col min="8442" max="8444" width="9.42578125" style="1" customWidth="1"/>
    <col min="8445" max="8445" width="0.85546875" style="1" customWidth="1"/>
    <col min="8446" max="8453" width="8.5703125" style="1" customWidth="1"/>
    <col min="8454" max="8675" width="9.140625" style="1"/>
    <col min="8676" max="8676" width="7.140625" style="1" customWidth="1"/>
    <col min="8677" max="8677" width="9" style="1" customWidth="1"/>
    <col min="8678" max="8678" width="8.85546875" style="1" customWidth="1"/>
    <col min="8679" max="8679" width="9.140625" style="1"/>
    <col min="8680" max="8680" width="0.85546875" style="1" customWidth="1"/>
    <col min="8681" max="8682" width="10.42578125" style="1" customWidth="1"/>
    <col min="8683" max="8683" width="9.42578125" style="1" customWidth="1"/>
    <col min="8684" max="8684" width="0.85546875" style="1" customWidth="1"/>
    <col min="8685" max="8685" width="10.42578125" style="1" customWidth="1"/>
    <col min="8686" max="8686" width="9.42578125" style="1" customWidth="1"/>
    <col min="8687" max="8687" width="10.140625" style="1" customWidth="1"/>
    <col min="8688" max="8688" width="9.85546875" style="1" customWidth="1"/>
    <col min="8689" max="8689" width="8.5703125" style="1" customWidth="1"/>
    <col min="8690" max="8690" width="0.85546875" style="1" customWidth="1"/>
    <col min="8691" max="8694" width="5.5703125" style="1" customWidth="1"/>
    <col min="8695" max="8695" width="2.140625" style="1" customWidth="1"/>
    <col min="8696" max="8696" width="6.5703125" style="1" customWidth="1"/>
    <col min="8697" max="8697" width="9" style="1" customWidth="1"/>
    <col min="8698" max="8700" width="9.42578125" style="1" customWidth="1"/>
    <col min="8701" max="8701" width="0.85546875" style="1" customWidth="1"/>
    <col min="8702" max="8709" width="8.5703125" style="1" customWidth="1"/>
    <col min="8710" max="8931" width="9.140625" style="1"/>
    <col min="8932" max="8932" width="7.140625" style="1" customWidth="1"/>
    <col min="8933" max="8933" width="9" style="1" customWidth="1"/>
    <col min="8934" max="8934" width="8.85546875" style="1" customWidth="1"/>
    <col min="8935" max="8935" width="9.140625" style="1"/>
    <col min="8936" max="8936" width="0.85546875" style="1" customWidth="1"/>
    <col min="8937" max="8938" width="10.42578125" style="1" customWidth="1"/>
    <col min="8939" max="8939" width="9.42578125" style="1" customWidth="1"/>
    <col min="8940" max="8940" width="0.85546875" style="1" customWidth="1"/>
    <col min="8941" max="8941" width="10.42578125" style="1" customWidth="1"/>
    <col min="8942" max="8942" width="9.42578125" style="1" customWidth="1"/>
    <col min="8943" max="8943" width="10.140625" style="1" customWidth="1"/>
    <col min="8944" max="8944" width="9.85546875" style="1" customWidth="1"/>
    <col min="8945" max="8945" width="8.5703125" style="1" customWidth="1"/>
    <col min="8946" max="8946" width="0.85546875" style="1" customWidth="1"/>
    <col min="8947" max="8950" width="5.5703125" style="1" customWidth="1"/>
    <col min="8951" max="8951" width="2.140625" style="1" customWidth="1"/>
    <col min="8952" max="8952" width="6.5703125" style="1" customWidth="1"/>
    <col min="8953" max="8953" width="9" style="1" customWidth="1"/>
    <col min="8954" max="8956" width="9.42578125" style="1" customWidth="1"/>
    <col min="8957" max="8957" width="0.85546875" style="1" customWidth="1"/>
    <col min="8958" max="8965" width="8.5703125" style="1" customWidth="1"/>
    <col min="8966" max="9187" width="9.140625" style="1"/>
    <col min="9188" max="9188" width="7.140625" style="1" customWidth="1"/>
    <col min="9189" max="9189" width="9" style="1" customWidth="1"/>
    <col min="9190" max="9190" width="8.85546875" style="1" customWidth="1"/>
    <col min="9191" max="9191" width="9.140625" style="1"/>
    <col min="9192" max="9192" width="0.85546875" style="1" customWidth="1"/>
    <col min="9193" max="9194" width="10.42578125" style="1" customWidth="1"/>
    <col min="9195" max="9195" width="9.42578125" style="1" customWidth="1"/>
    <col min="9196" max="9196" width="0.85546875" style="1" customWidth="1"/>
    <col min="9197" max="9197" width="10.42578125" style="1" customWidth="1"/>
    <col min="9198" max="9198" width="9.42578125" style="1" customWidth="1"/>
    <col min="9199" max="9199" width="10.140625" style="1" customWidth="1"/>
    <col min="9200" max="9200" width="9.85546875" style="1" customWidth="1"/>
    <col min="9201" max="9201" width="8.5703125" style="1" customWidth="1"/>
    <col min="9202" max="9202" width="0.85546875" style="1" customWidth="1"/>
    <col min="9203" max="9206" width="5.5703125" style="1" customWidth="1"/>
    <col min="9207" max="9207" width="2.140625" style="1" customWidth="1"/>
    <col min="9208" max="9208" width="6.5703125" style="1" customWidth="1"/>
    <col min="9209" max="9209" width="9" style="1" customWidth="1"/>
    <col min="9210" max="9212" width="9.42578125" style="1" customWidth="1"/>
    <col min="9213" max="9213" width="0.85546875" style="1" customWidth="1"/>
    <col min="9214" max="9221" width="8.5703125" style="1" customWidth="1"/>
    <col min="9222" max="9443" width="9.140625" style="1"/>
    <col min="9444" max="9444" width="7.140625" style="1" customWidth="1"/>
    <col min="9445" max="9445" width="9" style="1" customWidth="1"/>
    <col min="9446" max="9446" width="8.85546875" style="1" customWidth="1"/>
    <col min="9447" max="9447" width="9.140625" style="1"/>
    <col min="9448" max="9448" width="0.85546875" style="1" customWidth="1"/>
    <col min="9449" max="9450" width="10.42578125" style="1" customWidth="1"/>
    <col min="9451" max="9451" width="9.42578125" style="1" customWidth="1"/>
    <col min="9452" max="9452" width="0.85546875" style="1" customWidth="1"/>
    <col min="9453" max="9453" width="10.42578125" style="1" customWidth="1"/>
    <col min="9454" max="9454" width="9.42578125" style="1" customWidth="1"/>
    <col min="9455" max="9455" width="10.140625" style="1" customWidth="1"/>
    <col min="9456" max="9456" width="9.85546875" style="1" customWidth="1"/>
    <col min="9457" max="9457" width="8.5703125" style="1" customWidth="1"/>
    <col min="9458" max="9458" width="0.85546875" style="1" customWidth="1"/>
    <col min="9459" max="9462" width="5.5703125" style="1" customWidth="1"/>
    <col min="9463" max="9463" width="2.140625" style="1" customWidth="1"/>
    <col min="9464" max="9464" width="6.5703125" style="1" customWidth="1"/>
    <col min="9465" max="9465" width="9" style="1" customWidth="1"/>
    <col min="9466" max="9468" width="9.42578125" style="1" customWidth="1"/>
    <col min="9469" max="9469" width="0.85546875" style="1" customWidth="1"/>
    <col min="9470" max="9477" width="8.5703125" style="1" customWidth="1"/>
    <col min="9478" max="9699" width="9.140625" style="1"/>
    <col min="9700" max="9700" width="7.140625" style="1" customWidth="1"/>
    <col min="9701" max="9701" width="9" style="1" customWidth="1"/>
    <col min="9702" max="9702" width="8.85546875" style="1" customWidth="1"/>
    <col min="9703" max="9703" width="9.140625" style="1"/>
    <col min="9704" max="9704" width="0.85546875" style="1" customWidth="1"/>
    <col min="9705" max="9706" width="10.42578125" style="1" customWidth="1"/>
    <col min="9707" max="9707" width="9.42578125" style="1" customWidth="1"/>
    <col min="9708" max="9708" width="0.85546875" style="1" customWidth="1"/>
    <col min="9709" max="9709" width="10.42578125" style="1" customWidth="1"/>
    <col min="9710" max="9710" width="9.42578125" style="1" customWidth="1"/>
    <col min="9711" max="9711" width="10.140625" style="1" customWidth="1"/>
    <col min="9712" max="9712" width="9.85546875" style="1" customWidth="1"/>
    <col min="9713" max="9713" width="8.5703125" style="1" customWidth="1"/>
    <col min="9714" max="9714" width="0.85546875" style="1" customWidth="1"/>
    <col min="9715" max="9718" width="5.5703125" style="1" customWidth="1"/>
    <col min="9719" max="9719" width="2.140625" style="1" customWidth="1"/>
    <col min="9720" max="9720" width="6.5703125" style="1" customWidth="1"/>
    <col min="9721" max="9721" width="9" style="1" customWidth="1"/>
    <col min="9722" max="9724" width="9.42578125" style="1" customWidth="1"/>
    <col min="9725" max="9725" width="0.85546875" style="1" customWidth="1"/>
    <col min="9726" max="9733" width="8.5703125" style="1" customWidth="1"/>
    <col min="9734" max="9955" width="9.140625" style="1"/>
    <col min="9956" max="9956" width="7.140625" style="1" customWidth="1"/>
    <col min="9957" max="9957" width="9" style="1" customWidth="1"/>
    <col min="9958" max="9958" width="8.85546875" style="1" customWidth="1"/>
    <col min="9959" max="9959" width="9.140625" style="1"/>
    <col min="9960" max="9960" width="0.85546875" style="1" customWidth="1"/>
    <col min="9961" max="9962" width="10.42578125" style="1" customWidth="1"/>
    <col min="9963" max="9963" width="9.42578125" style="1" customWidth="1"/>
    <col min="9964" max="9964" width="0.85546875" style="1" customWidth="1"/>
    <col min="9965" max="9965" width="10.42578125" style="1" customWidth="1"/>
    <col min="9966" max="9966" width="9.42578125" style="1" customWidth="1"/>
    <col min="9967" max="9967" width="10.140625" style="1" customWidth="1"/>
    <col min="9968" max="9968" width="9.85546875" style="1" customWidth="1"/>
    <col min="9969" max="9969" width="8.5703125" style="1" customWidth="1"/>
    <col min="9970" max="9970" width="0.85546875" style="1" customWidth="1"/>
    <col min="9971" max="9974" width="5.5703125" style="1" customWidth="1"/>
    <col min="9975" max="9975" width="2.140625" style="1" customWidth="1"/>
    <col min="9976" max="9976" width="6.5703125" style="1" customWidth="1"/>
    <col min="9977" max="9977" width="9" style="1" customWidth="1"/>
    <col min="9978" max="9980" width="9.42578125" style="1" customWidth="1"/>
    <col min="9981" max="9981" width="0.85546875" style="1" customWidth="1"/>
    <col min="9982" max="9989" width="8.5703125" style="1" customWidth="1"/>
    <col min="9990" max="10211" width="9.140625" style="1"/>
    <col min="10212" max="10212" width="7.140625" style="1" customWidth="1"/>
    <col min="10213" max="10213" width="9" style="1" customWidth="1"/>
    <col min="10214" max="10214" width="8.85546875" style="1" customWidth="1"/>
    <col min="10215" max="10215" width="9.140625" style="1"/>
    <col min="10216" max="10216" width="0.85546875" style="1" customWidth="1"/>
    <col min="10217" max="10218" width="10.42578125" style="1" customWidth="1"/>
    <col min="10219" max="10219" width="9.42578125" style="1" customWidth="1"/>
    <col min="10220" max="10220" width="0.85546875" style="1" customWidth="1"/>
    <col min="10221" max="10221" width="10.42578125" style="1" customWidth="1"/>
    <col min="10222" max="10222" width="9.42578125" style="1" customWidth="1"/>
    <col min="10223" max="10223" width="10.140625" style="1" customWidth="1"/>
    <col min="10224" max="10224" width="9.85546875" style="1" customWidth="1"/>
    <col min="10225" max="10225" width="8.5703125" style="1" customWidth="1"/>
    <col min="10226" max="10226" width="0.85546875" style="1" customWidth="1"/>
    <col min="10227" max="10230" width="5.5703125" style="1" customWidth="1"/>
    <col min="10231" max="10231" width="2.140625" style="1" customWidth="1"/>
    <col min="10232" max="10232" width="6.5703125" style="1" customWidth="1"/>
    <col min="10233" max="10233" width="9" style="1" customWidth="1"/>
    <col min="10234" max="10236" width="9.42578125" style="1" customWidth="1"/>
    <col min="10237" max="10237" width="0.85546875" style="1" customWidth="1"/>
    <col min="10238" max="10245" width="8.5703125" style="1" customWidth="1"/>
    <col min="10246" max="10467" width="9.140625" style="1"/>
    <col min="10468" max="10468" width="7.140625" style="1" customWidth="1"/>
    <col min="10469" max="10469" width="9" style="1" customWidth="1"/>
    <col min="10470" max="10470" width="8.85546875" style="1" customWidth="1"/>
    <col min="10471" max="10471" width="9.140625" style="1"/>
    <col min="10472" max="10472" width="0.85546875" style="1" customWidth="1"/>
    <col min="10473" max="10474" width="10.42578125" style="1" customWidth="1"/>
    <col min="10475" max="10475" width="9.42578125" style="1" customWidth="1"/>
    <col min="10476" max="10476" width="0.85546875" style="1" customWidth="1"/>
    <col min="10477" max="10477" width="10.42578125" style="1" customWidth="1"/>
    <col min="10478" max="10478" width="9.42578125" style="1" customWidth="1"/>
    <col min="10479" max="10479" width="10.140625" style="1" customWidth="1"/>
    <col min="10480" max="10480" width="9.85546875" style="1" customWidth="1"/>
    <col min="10481" max="10481" width="8.5703125" style="1" customWidth="1"/>
    <col min="10482" max="10482" width="0.85546875" style="1" customWidth="1"/>
    <col min="10483" max="10486" width="5.5703125" style="1" customWidth="1"/>
    <col min="10487" max="10487" width="2.140625" style="1" customWidth="1"/>
    <col min="10488" max="10488" width="6.5703125" style="1" customWidth="1"/>
    <col min="10489" max="10489" width="9" style="1" customWidth="1"/>
    <col min="10490" max="10492" width="9.42578125" style="1" customWidth="1"/>
    <col min="10493" max="10493" width="0.85546875" style="1" customWidth="1"/>
    <col min="10494" max="10501" width="8.5703125" style="1" customWidth="1"/>
    <col min="10502" max="10723" width="9.140625" style="1"/>
    <col min="10724" max="10724" width="7.140625" style="1" customWidth="1"/>
    <col min="10725" max="10725" width="9" style="1" customWidth="1"/>
    <col min="10726" max="10726" width="8.85546875" style="1" customWidth="1"/>
    <col min="10727" max="10727" width="9.140625" style="1"/>
    <col min="10728" max="10728" width="0.85546875" style="1" customWidth="1"/>
    <col min="10729" max="10730" width="10.42578125" style="1" customWidth="1"/>
    <col min="10731" max="10731" width="9.42578125" style="1" customWidth="1"/>
    <col min="10732" max="10732" width="0.85546875" style="1" customWidth="1"/>
    <col min="10733" max="10733" width="10.42578125" style="1" customWidth="1"/>
    <col min="10734" max="10734" width="9.42578125" style="1" customWidth="1"/>
    <col min="10735" max="10735" width="10.140625" style="1" customWidth="1"/>
    <col min="10736" max="10736" width="9.85546875" style="1" customWidth="1"/>
    <col min="10737" max="10737" width="8.5703125" style="1" customWidth="1"/>
    <col min="10738" max="10738" width="0.85546875" style="1" customWidth="1"/>
    <col min="10739" max="10742" width="5.5703125" style="1" customWidth="1"/>
    <col min="10743" max="10743" width="2.140625" style="1" customWidth="1"/>
    <col min="10744" max="10744" width="6.5703125" style="1" customWidth="1"/>
    <col min="10745" max="10745" width="9" style="1" customWidth="1"/>
    <col min="10746" max="10748" width="9.42578125" style="1" customWidth="1"/>
    <col min="10749" max="10749" width="0.85546875" style="1" customWidth="1"/>
    <col min="10750" max="10757" width="8.5703125" style="1" customWidth="1"/>
    <col min="10758" max="10979" width="9.140625" style="1"/>
    <col min="10980" max="10980" width="7.140625" style="1" customWidth="1"/>
    <col min="10981" max="10981" width="9" style="1" customWidth="1"/>
    <col min="10982" max="10982" width="8.85546875" style="1" customWidth="1"/>
    <col min="10983" max="10983" width="9.140625" style="1"/>
    <col min="10984" max="10984" width="0.85546875" style="1" customWidth="1"/>
    <col min="10985" max="10986" width="10.42578125" style="1" customWidth="1"/>
    <col min="10987" max="10987" width="9.42578125" style="1" customWidth="1"/>
    <col min="10988" max="10988" width="0.85546875" style="1" customWidth="1"/>
    <col min="10989" max="10989" width="10.42578125" style="1" customWidth="1"/>
    <col min="10990" max="10990" width="9.42578125" style="1" customWidth="1"/>
    <col min="10991" max="10991" width="10.140625" style="1" customWidth="1"/>
    <col min="10992" max="10992" width="9.85546875" style="1" customWidth="1"/>
    <col min="10993" max="10993" width="8.5703125" style="1" customWidth="1"/>
    <col min="10994" max="10994" width="0.85546875" style="1" customWidth="1"/>
    <col min="10995" max="10998" width="5.5703125" style="1" customWidth="1"/>
    <col min="10999" max="10999" width="2.140625" style="1" customWidth="1"/>
    <col min="11000" max="11000" width="6.5703125" style="1" customWidth="1"/>
    <col min="11001" max="11001" width="9" style="1" customWidth="1"/>
    <col min="11002" max="11004" width="9.42578125" style="1" customWidth="1"/>
    <col min="11005" max="11005" width="0.85546875" style="1" customWidth="1"/>
    <col min="11006" max="11013" width="8.5703125" style="1" customWidth="1"/>
    <col min="11014" max="11235" width="9.140625" style="1"/>
    <col min="11236" max="11236" width="7.140625" style="1" customWidth="1"/>
    <col min="11237" max="11237" width="9" style="1" customWidth="1"/>
    <col min="11238" max="11238" width="8.85546875" style="1" customWidth="1"/>
    <col min="11239" max="11239" width="9.140625" style="1"/>
    <col min="11240" max="11240" width="0.85546875" style="1" customWidth="1"/>
    <col min="11241" max="11242" width="10.42578125" style="1" customWidth="1"/>
    <col min="11243" max="11243" width="9.42578125" style="1" customWidth="1"/>
    <col min="11244" max="11244" width="0.85546875" style="1" customWidth="1"/>
    <col min="11245" max="11245" width="10.42578125" style="1" customWidth="1"/>
    <col min="11246" max="11246" width="9.42578125" style="1" customWidth="1"/>
    <col min="11247" max="11247" width="10.140625" style="1" customWidth="1"/>
    <col min="11248" max="11248" width="9.85546875" style="1" customWidth="1"/>
    <col min="11249" max="11249" width="8.5703125" style="1" customWidth="1"/>
    <col min="11250" max="11250" width="0.85546875" style="1" customWidth="1"/>
    <col min="11251" max="11254" width="5.5703125" style="1" customWidth="1"/>
    <col min="11255" max="11255" width="2.140625" style="1" customWidth="1"/>
    <col min="11256" max="11256" width="6.5703125" style="1" customWidth="1"/>
    <col min="11257" max="11257" width="9" style="1" customWidth="1"/>
    <col min="11258" max="11260" width="9.42578125" style="1" customWidth="1"/>
    <col min="11261" max="11261" width="0.85546875" style="1" customWidth="1"/>
    <col min="11262" max="11269" width="8.5703125" style="1" customWidth="1"/>
    <col min="11270" max="11491" width="9.140625" style="1"/>
    <col min="11492" max="11492" width="7.140625" style="1" customWidth="1"/>
    <col min="11493" max="11493" width="9" style="1" customWidth="1"/>
    <col min="11494" max="11494" width="8.85546875" style="1" customWidth="1"/>
    <col min="11495" max="11495" width="9.140625" style="1"/>
    <col min="11496" max="11496" width="0.85546875" style="1" customWidth="1"/>
    <col min="11497" max="11498" width="10.42578125" style="1" customWidth="1"/>
    <col min="11499" max="11499" width="9.42578125" style="1" customWidth="1"/>
    <col min="11500" max="11500" width="0.85546875" style="1" customWidth="1"/>
    <col min="11501" max="11501" width="10.42578125" style="1" customWidth="1"/>
    <col min="11502" max="11502" width="9.42578125" style="1" customWidth="1"/>
    <col min="11503" max="11503" width="10.140625" style="1" customWidth="1"/>
    <col min="11504" max="11504" width="9.85546875" style="1" customWidth="1"/>
    <col min="11505" max="11505" width="8.5703125" style="1" customWidth="1"/>
    <col min="11506" max="11506" width="0.85546875" style="1" customWidth="1"/>
    <col min="11507" max="11510" width="5.5703125" style="1" customWidth="1"/>
    <col min="11511" max="11511" width="2.140625" style="1" customWidth="1"/>
    <col min="11512" max="11512" width="6.5703125" style="1" customWidth="1"/>
    <col min="11513" max="11513" width="9" style="1" customWidth="1"/>
    <col min="11514" max="11516" width="9.42578125" style="1" customWidth="1"/>
    <col min="11517" max="11517" width="0.85546875" style="1" customWidth="1"/>
    <col min="11518" max="11525" width="8.5703125" style="1" customWidth="1"/>
    <col min="11526" max="11747" width="9.140625" style="1"/>
    <col min="11748" max="11748" width="7.140625" style="1" customWidth="1"/>
    <col min="11749" max="11749" width="9" style="1" customWidth="1"/>
    <col min="11750" max="11750" width="8.85546875" style="1" customWidth="1"/>
    <col min="11751" max="11751" width="9.140625" style="1"/>
    <col min="11752" max="11752" width="0.85546875" style="1" customWidth="1"/>
    <col min="11753" max="11754" width="10.42578125" style="1" customWidth="1"/>
    <col min="11755" max="11755" width="9.42578125" style="1" customWidth="1"/>
    <col min="11756" max="11756" width="0.85546875" style="1" customWidth="1"/>
    <col min="11757" max="11757" width="10.42578125" style="1" customWidth="1"/>
    <col min="11758" max="11758" width="9.42578125" style="1" customWidth="1"/>
    <col min="11759" max="11759" width="10.140625" style="1" customWidth="1"/>
    <col min="11760" max="11760" width="9.85546875" style="1" customWidth="1"/>
    <col min="11761" max="11761" width="8.5703125" style="1" customWidth="1"/>
    <col min="11762" max="11762" width="0.85546875" style="1" customWidth="1"/>
    <col min="11763" max="11766" width="5.5703125" style="1" customWidth="1"/>
    <col min="11767" max="11767" width="2.140625" style="1" customWidth="1"/>
    <col min="11768" max="11768" width="6.5703125" style="1" customWidth="1"/>
    <col min="11769" max="11769" width="9" style="1" customWidth="1"/>
    <col min="11770" max="11772" width="9.42578125" style="1" customWidth="1"/>
    <col min="11773" max="11773" width="0.85546875" style="1" customWidth="1"/>
    <col min="11774" max="11781" width="8.5703125" style="1" customWidth="1"/>
    <col min="11782" max="12003" width="9.140625" style="1"/>
    <col min="12004" max="12004" width="7.140625" style="1" customWidth="1"/>
    <col min="12005" max="12005" width="9" style="1" customWidth="1"/>
    <col min="12006" max="12006" width="8.85546875" style="1" customWidth="1"/>
    <col min="12007" max="12007" width="9.140625" style="1"/>
    <col min="12008" max="12008" width="0.85546875" style="1" customWidth="1"/>
    <col min="12009" max="12010" width="10.42578125" style="1" customWidth="1"/>
    <col min="12011" max="12011" width="9.42578125" style="1" customWidth="1"/>
    <col min="12012" max="12012" width="0.85546875" style="1" customWidth="1"/>
    <col min="12013" max="12013" width="10.42578125" style="1" customWidth="1"/>
    <col min="12014" max="12014" width="9.42578125" style="1" customWidth="1"/>
    <col min="12015" max="12015" width="10.140625" style="1" customWidth="1"/>
    <col min="12016" max="12016" width="9.85546875" style="1" customWidth="1"/>
    <col min="12017" max="12017" width="8.5703125" style="1" customWidth="1"/>
    <col min="12018" max="12018" width="0.85546875" style="1" customWidth="1"/>
    <col min="12019" max="12022" width="5.5703125" style="1" customWidth="1"/>
    <col min="12023" max="12023" width="2.140625" style="1" customWidth="1"/>
    <col min="12024" max="12024" width="6.5703125" style="1" customWidth="1"/>
    <col min="12025" max="12025" width="9" style="1" customWidth="1"/>
    <col min="12026" max="12028" width="9.42578125" style="1" customWidth="1"/>
    <col min="12029" max="12029" width="0.85546875" style="1" customWidth="1"/>
    <col min="12030" max="12037" width="8.5703125" style="1" customWidth="1"/>
    <col min="12038" max="12259" width="9.140625" style="1"/>
    <col min="12260" max="12260" width="7.140625" style="1" customWidth="1"/>
    <col min="12261" max="12261" width="9" style="1" customWidth="1"/>
    <col min="12262" max="12262" width="8.85546875" style="1" customWidth="1"/>
    <col min="12263" max="12263" width="9.140625" style="1"/>
    <col min="12264" max="12264" width="0.85546875" style="1" customWidth="1"/>
    <col min="12265" max="12266" width="10.42578125" style="1" customWidth="1"/>
    <col min="12267" max="12267" width="9.42578125" style="1" customWidth="1"/>
    <col min="12268" max="12268" width="0.85546875" style="1" customWidth="1"/>
    <col min="12269" max="12269" width="10.42578125" style="1" customWidth="1"/>
    <col min="12270" max="12270" width="9.42578125" style="1" customWidth="1"/>
    <col min="12271" max="12271" width="10.140625" style="1" customWidth="1"/>
    <col min="12272" max="12272" width="9.85546875" style="1" customWidth="1"/>
    <col min="12273" max="12273" width="8.5703125" style="1" customWidth="1"/>
    <col min="12274" max="12274" width="0.85546875" style="1" customWidth="1"/>
    <col min="12275" max="12278" width="5.5703125" style="1" customWidth="1"/>
    <col min="12279" max="12279" width="2.140625" style="1" customWidth="1"/>
    <col min="12280" max="12280" width="6.5703125" style="1" customWidth="1"/>
    <col min="12281" max="12281" width="9" style="1" customWidth="1"/>
    <col min="12282" max="12284" width="9.42578125" style="1" customWidth="1"/>
    <col min="12285" max="12285" width="0.85546875" style="1" customWidth="1"/>
    <col min="12286" max="12293" width="8.5703125" style="1" customWidth="1"/>
    <col min="12294" max="12515" width="9.140625" style="1"/>
    <col min="12516" max="12516" width="7.140625" style="1" customWidth="1"/>
    <col min="12517" max="12517" width="9" style="1" customWidth="1"/>
    <col min="12518" max="12518" width="8.85546875" style="1" customWidth="1"/>
    <col min="12519" max="12519" width="9.140625" style="1"/>
    <col min="12520" max="12520" width="0.85546875" style="1" customWidth="1"/>
    <col min="12521" max="12522" width="10.42578125" style="1" customWidth="1"/>
    <col min="12523" max="12523" width="9.42578125" style="1" customWidth="1"/>
    <col min="12524" max="12524" width="0.85546875" style="1" customWidth="1"/>
    <col min="12525" max="12525" width="10.42578125" style="1" customWidth="1"/>
    <col min="12526" max="12526" width="9.42578125" style="1" customWidth="1"/>
    <col min="12527" max="12527" width="10.140625" style="1" customWidth="1"/>
    <col min="12528" max="12528" width="9.85546875" style="1" customWidth="1"/>
    <col min="12529" max="12529" width="8.5703125" style="1" customWidth="1"/>
    <col min="12530" max="12530" width="0.85546875" style="1" customWidth="1"/>
    <col min="12531" max="12534" width="5.5703125" style="1" customWidth="1"/>
    <col min="12535" max="12535" width="2.140625" style="1" customWidth="1"/>
    <col min="12536" max="12536" width="6.5703125" style="1" customWidth="1"/>
    <col min="12537" max="12537" width="9" style="1" customWidth="1"/>
    <col min="12538" max="12540" width="9.42578125" style="1" customWidth="1"/>
    <col min="12541" max="12541" width="0.85546875" style="1" customWidth="1"/>
    <col min="12542" max="12549" width="8.5703125" style="1" customWidth="1"/>
    <col min="12550" max="12771" width="9.140625" style="1"/>
    <col min="12772" max="12772" width="7.140625" style="1" customWidth="1"/>
    <col min="12773" max="12773" width="9" style="1" customWidth="1"/>
    <col min="12774" max="12774" width="8.85546875" style="1" customWidth="1"/>
    <col min="12775" max="12775" width="9.140625" style="1"/>
    <col min="12776" max="12776" width="0.85546875" style="1" customWidth="1"/>
    <col min="12777" max="12778" width="10.42578125" style="1" customWidth="1"/>
    <col min="12779" max="12779" width="9.42578125" style="1" customWidth="1"/>
    <col min="12780" max="12780" width="0.85546875" style="1" customWidth="1"/>
    <col min="12781" max="12781" width="10.42578125" style="1" customWidth="1"/>
    <col min="12782" max="12782" width="9.42578125" style="1" customWidth="1"/>
    <col min="12783" max="12783" width="10.140625" style="1" customWidth="1"/>
    <col min="12784" max="12784" width="9.85546875" style="1" customWidth="1"/>
    <col min="12785" max="12785" width="8.5703125" style="1" customWidth="1"/>
    <col min="12786" max="12786" width="0.85546875" style="1" customWidth="1"/>
    <col min="12787" max="12790" width="5.5703125" style="1" customWidth="1"/>
    <col min="12791" max="12791" width="2.140625" style="1" customWidth="1"/>
    <col min="12792" max="12792" width="6.5703125" style="1" customWidth="1"/>
    <col min="12793" max="12793" width="9" style="1" customWidth="1"/>
    <col min="12794" max="12796" width="9.42578125" style="1" customWidth="1"/>
    <col min="12797" max="12797" width="0.85546875" style="1" customWidth="1"/>
    <col min="12798" max="12805" width="8.5703125" style="1" customWidth="1"/>
    <col min="12806" max="13027" width="9.140625" style="1"/>
    <col min="13028" max="13028" width="7.140625" style="1" customWidth="1"/>
    <col min="13029" max="13029" width="9" style="1" customWidth="1"/>
    <col min="13030" max="13030" width="8.85546875" style="1" customWidth="1"/>
    <col min="13031" max="13031" width="9.140625" style="1"/>
    <col min="13032" max="13032" width="0.85546875" style="1" customWidth="1"/>
    <col min="13033" max="13034" width="10.42578125" style="1" customWidth="1"/>
    <col min="13035" max="13035" width="9.42578125" style="1" customWidth="1"/>
    <col min="13036" max="13036" width="0.85546875" style="1" customWidth="1"/>
    <col min="13037" max="13037" width="10.42578125" style="1" customWidth="1"/>
    <col min="13038" max="13038" width="9.42578125" style="1" customWidth="1"/>
    <col min="13039" max="13039" width="10.140625" style="1" customWidth="1"/>
    <col min="13040" max="13040" width="9.85546875" style="1" customWidth="1"/>
    <col min="13041" max="13041" width="8.5703125" style="1" customWidth="1"/>
    <col min="13042" max="13042" width="0.85546875" style="1" customWidth="1"/>
    <col min="13043" max="13046" width="5.5703125" style="1" customWidth="1"/>
    <col min="13047" max="13047" width="2.140625" style="1" customWidth="1"/>
    <col min="13048" max="13048" width="6.5703125" style="1" customWidth="1"/>
    <col min="13049" max="13049" width="9" style="1" customWidth="1"/>
    <col min="13050" max="13052" width="9.42578125" style="1" customWidth="1"/>
    <col min="13053" max="13053" width="0.85546875" style="1" customWidth="1"/>
    <col min="13054" max="13061" width="8.5703125" style="1" customWidth="1"/>
    <col min="13062" max="13283" width="9.140625" style="1"/>
    <col min="13284" max="13284" width="7.140625" style="1" customWidth="1"/>
    <col min="13285" max="13285" width="9" style="1" customWidth="1"/>
    <col min="13286" max="13286" width="8.85546875" style="1" customWidth="1"/>
    <col min="13287" max="13287" width="9.140625" style="1"/>
    <col min="13288" max="13288" width="0.85546875" style="1" customWidth="1"/>
    <col min="13289" max="13290" width="10.42578125" style="1" customWidth="1"/>
    <col min="13291" max="13291" width="9.42578125" style="1" customWidth="1"/>
    <col min="13292" max="13292" width="0.85546875" style="1" customWidth="1"/>
    <col min="13293" max="13293" width="10.42578125" style="1" customWidth="1"/>
    <col min="13294" max="13294" width="9.42578125" style="1" customWidth="1"/>
    <col min="13295" max="13295" width="10.140625" style="1" customWidth="1"/>
    <col min="13296" max="13296" width="9.85546875" style="1" customWidth="1"/>
    <col min="13297" max="13297" width="8.5703125" style="1" customWidth="1"/>
    <col min="13298" max="13298" width="0.85546875" style="1" customWidth="1"/>
    <col min="13299" max="13302" width="5.5703125" style="1" customWidth="1"/>
    <col min="13303" max="13303" width="2.140625" style="1" customWidth="1"/>
    <col min="13304" max="13304" width="6.5703125" style="1" customWidth="1"/>
    <col min="13305" max="13305" width="9" style="1" customWidth="1"/>
    <col min="13306" max="13308" width="9.42578125" style="1" customWidth="1"/>
    <col min="13309" max="13309" width="0.85546875" style="1" customWidth="1"/>
    <col min="13310" max="13317" width="8.5703125" style="1" customWidth="1"/>
    <col min="13318" max="13539" width="9.140625" style="1"/>
    <col min="13540" max="13540" width="7.140625" style="1" customWidth="1"/>
    <col min="13541" max="13541" width="9" style="1" customWidth="1"/>
    <col min="13542" max="13542" width="8.85546875" style="1" customWidth="1"/>
    <col min="13543" max="13543" width="9.140625" style="1"/>
    <col min="13544" max="13544" width="0.85546875" style="1" customWidth="1"/>
    <col min="13545" max="13546" width="10.42578125" style="1" customWidth="1"/>
    <col min="13547" max="13547" width="9.42578125" style="1" customWidth="1"/>
    <col min="13548" max="13548" width="0.85546875" style="1" customWidth="1"/>
    <col min="13549" max="13549" width="10.42578125" style="1" customWidth="1"/>
    <col min="13550" max="13550" width="9.42578125" style="1" customWidth="1"/>
    <col min="13551" max="13551" width="10.140625" style="1" customWidth="1"/>
    <col min="13552" max="13552" width="9.85546875" style="1" customWidth="1"/>
    <col min="13553" max="13553" width="8.5703125" style="1" customWidth="1"/>
    <col min="13554" max="13554" width="0.85546875" style="1" customWidth="1"/>
    <col min="13555" max="13558" width="5.5703125" style="1" customWidth="1"/>
    <col min="13559" max="13559" width="2.140625" style="1" customWidth="1"/>
    <col min="13560" max="13560" width="6.5703125" style="1" customWidth="1"/>
    <col min="13561" max="13561" width="9" style="1" customWidth="1"/>
    <col min="13562" max="13564" width="9.42578125" style="1" customWidth="1"/>
    <col min="13565" max="13565" width="0.85546875" style="1" customWidth="1"/>
    <col min="13566" max="13573" width="8.5703125" style="1" customWidth="1"/>
    <col min="13574" max="13795" width="9.140625" style="1"/>
    <col min="13796" max="13796" width="7.140625" style="1" customWidth="1"/>
    <col min="13797" max="13797" width="9" style="1" customWidth="1"/>
    <col min="13798" max="13798" width="8.85546875" style="1" customWidth="1"/>
    <col min="13799" max="13799" width="9.140625" style="1"/>
    <col min="13800" max="13800" width="0.85546875" style="1" customWidth="1"/>
    <col min="13801" max="13802" width="10.42578125" style="1" customWidth="1"/>
    <col min="13803" max="13803" width="9.42578125" style="1" customWidth="1"/>
    <col min="13804" max="13804" width="0.85546875" style="1" customWidth="1"/>
    <col min="13805" max="13805" width="10.42578125" style="1" customWidth="1"/>
    <col min="13806" max="13806" width="9.42578125" style="1" customWidth="1"/>
    <col min="13807" max="13807" width="10.140625" style="1" customWidth="1"/>
    <col min="13808" max="13808" width="9.85546875" style="1" customWidth="1"/>
    <col min="13809" max="13809" width="8.5703125" style="1" customWidth="1"/>
    <col min="13810" max="13810" width="0.85546875" style="1" customWidth="1"/>
    <col min="13811" max="13814" width="5.5703125" style="1" customWidth="1"/>
    <col min="13815" max="13815" width="2.140625" style="1" customWidth="1"/>
    <col min="13816" max="13816" width="6.5703125" style="1" customWidth="1"/>
    <col min="13817" max="13817" width="9" style="1" customWidth="1"/>
    <col min="13818" max="13820" width="9.42578125" style="1" customWidth="1"/>
    <col min="13821" max="13821" width="0.85546875" style="1" customWidth="1"/>
    <col min="13822" max="13829" width="8.5703125" style="1" customWidth="1"/>
    <col min="13830" max="14051" width="9.140625" style="1"/>
    <col min="14052" max="14052" width="7.140625" style="1" customWidth="1"/>
    <col min="14053" max="14053" width="9" style="1" customWidth="1"/>
    <col min="14054" max="14054" width="8.85546875" style="1" customWidth="1"/>
    <col min="14055" max="14055" width="9.140625" style="1"/>
    <col min="14056" max="14056" width="0.85546875" style="1" customWidth="1"/>
    <col min="14057" max="14058" width="10.42578125" style="1" customWidth="1"/>
    <col min="14059" max="14059" width="9.42578125" style="1" customWidth="1"/>
    <col min="14060" max="14060" width="0.85546875" style="1" customWidth="1"/>
    <col min="14061" max="14061" width="10.42578125" style="1" customWidth="1"/>
    <col min="14062" max="14062" width="9.42578125" style="1" customWidth="1"/>
    <col min="14063" max="14063" width="10.140625" style="1" customWidth="1"/>
    <col min="14064" max="14064" width="9.85546875" style="1" customWidth="1"/>
    <col min="14065" max="14065" width="8.5703125" style="1" customWidth="1"/>
    <col min="14066" max="14066" width="0.85546875" style="1" customWidth="1"/>
    <col min="14067" max="14070" width="5.5703125" style="1" customWidth="1"/>
    <col min="14071" max="14071" width="2.140625" style="1" customWidth="1"/>
    <col min="14072" max="14072" width="6.5703125" style="1" customWidth="1"/>
    <col min="14073" max="14073" width="9" style="1" customWidth="1"/>
    <col min="14074" max="14076" width="9.42578125" style="1" customWidth="1"/>
    <col min="14077" max="14077" width="0.85546875" style="1" customWidth="1"/>
    <col min="14078" max="14085" width="8.5703125" style="1" customWidth="1"/>
    <col min="14086" max="14307" width="9.140625" style="1"/>
    <col min="14308" max="14308" width="7.140625" style="1" customWidth="1"/>
    <col min="14309" max="14309" width="9" style="1" customWidth="1"/>
    <col min="14310" max="14310" width="8.85546875" style="1" customWidth="1"/>
    <col min="14311" max="14311" width="9.140625" style="1"/>
    <col min="14312" max="14312" width="0.85546875" style="1" customWidth="1"/>
    <col min="14313" max="14314" width="10.42578125" style="1" customWidth="1"/>
    <col min="14315" max="14315" width="9.42578125" style="1" customWidth="1"/>
    <col min="14316" max="14316" width="0.85546875" style="1" customWidth="1"/>
    <col min="14317" max="14317" width="10.42578125" style="1" customWidth="1"/>
    <col min="14318" max="14318" width="9.42578125" style="1" customWidth="1"/>
    <col min="14319" max="14319" width="10.140625" style="1" customWidth="1"/>
    <col min="14320" max="14320" width="9.85546875" style="1" customWidth="1"/>
    <col min="14321" max="14321" width="8.5703125" style="1" customWidth="1"/>
    <col min="14322" max="14322" width="0.85546875" style="1" customWidth="1"/>
    <col min="14323" max="14326" width="5.5703125" style="1" customWidth="1"/>
    <col min="14327" max="14327" width="2.140625" style="1" customWidth="1"/>
    <col min="14328" max="14328" width="6.5703125" style="1" customWidth="1"/>
    <col min="14329" max="14329" width="9" style="1" customWidth="1"/>
    <col min="14330" max="14332" width="9.42578125" style="1" customWidth="1"/>
    <col min="14333" max="14333" width="0.85546875" style="1" customWidth="1"/>
    <col min="14334" max="14341" width="8.5703125" style="1" customWidth="1"/>
    <col min="14342" max="14563" width="9.140625" style="1"/>
    <col min="14564" max="14564" width="7.140625" style="1" customWidth="1"/>
    <col min="14565" max="14565" width="9" style="1" customWidth="1"/>
    <col min="14566" max="14566" width="8.85546875" style="1" customWidth="1"/>
    <col min="14567" max="14567" width="9.140625" style="1"/>
    <col min="14568" max="14568" width="0.85546875" style="1" customWidth="1"/>
    <col min="14569" max="14570" width="10.42578125" style="1" customWidth="1"/>
    <col min="14571" max="14571" width="9.42578125" style="1" customWidth="1"/>
    <col min="14572" max="14572" width="0.85546875" style="1" customWidth="1"/>
    <col min="14573" max="14573" width="10.42578125" style="1" customWidth="1"/>
    <col min="14574" max="14574" width="9.42578125" style="1" customWidth="1"/>
    <col min="14575" max="14575" width="10.140625" style="1" customWidth="1"/>
    <col min="14576" max="14576" width="9.85546875" style="1" customWidth="1"/>
    <col min="14577" max="14577" width="8.5703125" style="1" customWidth="1"/>
    <col min="14578" max="14578" width="0.85546875" style="1" customWidth="1"/>
    <col min="14579" max="14582" width="5.5703125" style="1" customWidth="1"/>
    <col min="14583" max="14583" width="2.140625" style="1" customWidth="1"/>
    <col min="14584" max="14584" width="6.5703125" style="1" customWidth="1"/>
    <col min="14585" max="14585" width="9" style="1" customWidth="1"/>
    <col min="14586" max="14588" width="9.42578125" style="1" customWidth="1"/>
    <col min="14589" max="14589" width="0.85546875" style="1" customWidth="1"/>
    <col min="14590" max="14597" width="8.5703125" style="1" customWidth="1"/>
    <col min="14598" max="14819" width="9.140625" style="1"/>
    <col min="14820" max="14820" width="7.140625" style="1" customWidth="1"/>
    <col min="14821" max="14821" width="9" style="1" customWidth="1"/>
    <col min="14822" max="14822" width="8.85546875" style="1" customWidth="1"/>
    <col min="14823" max="14823" width="9.140625" style="1"/>
    <col min="14824" max="14824" width="0.85546875" style="1" customWidth="1"/>
    <col min="14825" max="14826" width="10.42578125" style="1" customWidth="1"/>
    <col min="14827" max="14827" width="9.42578125" style="1" customWidth="1"/>
    <col min="14828" max="14828" width="0.85546875" style="1" customWidth="1"/>
    <col min="14829" max="14829" width="10.42578125" style="1" customWidth="1"/>
    <col min="14830" max="14830" width="9.42578125" style="1" customWidth="1"/>
    <col min="14831" max="14831" width="10.140625" style="1" customWidth="1"/>
    <col min="14832" max="14832" width="9.85546875" style="1" customWidth="1"/>
    <col min="14833" max="14833" width="8.5703125" style="1" customWidth="1"/>
    <col min="14834" max="14834" width="0.85546875" style="1" customWidth="1"/>
    <col min="14835" max="14838" width="5.5703125" style="1" customWidth="1"/>
    <col min="14839" max="14839" width="2.140625" style="1" customWidth="1"/>
    <col min="14840" max="14840" width="6.5703125" style="1" customWidth="1"/>
    <col min="14841" max="14841" width="9" style="1" customWidth="1"/>
    <col min="14842" max="14844" width="9.42578125" style="1" customWidth="1"/>
    <col min="14845" max="14845" width="0.85546875" style="1" customWidth="1"/>
    <col min="14846" max="14853" width="8.5703125" style="1" customWidth="1"/>
    <col min="14854" max="15075" width="9.140625" style="1"/>
    <col min="15076" max="15076" width="7.140625" style="1" customWidth="1"/>
    <col min="15077" max="15077" width="9" style="1" customWidth="1"/>
    <col min="15078" max="15078" width="8.85546875" style="1" customWidth="1"/>
    <col min="15079" max="15079" width="9.140625" style="1"/>
    <col min="15080" max="15080" width="0.85546875" style="1" customWidth="1"/>
    <col min="15081" max="15082" width="10.42578125" style="1" customWidth="1"/>
    <col min="15083" max="15083" width="9.42578125" style="1" customWidth="1"/>
    <col min="15084" max="15084" width="0.85546875" style="1" customWidth="1"/>
    <col min="15085" max="15085" width="10.42578125" style="1" customWidth="1"/>
    <col min="15086" max="15086" width="9.42578125" style="1" customWidth="1"/>
    <col min="15087" max="15087" width="10.140625" style="1" customWidth="1"/>
    <col min="15088" max="15088" width="9.85546875" style="1" customWidth="1"/>
    <col min="15089" max="15089" width="8.5703125" style="1" customWidth="1"/>
    <col min="15090" max="15090" width="0.85546875" style="1" customWidth="1"/>
    <col min="15091" max="15094" width="5.5703125" style="1" customWidth="1"/>
    <col min="15095" max="15095" width="2.140625" style="1" customWidth="1"/>
    <col min="15096" max="15096" width="6.5703125" style="1" customWidth="1"/>
    <col min="15097" max="15097" width="9" style="1" customWidth="1"/>
    <col min="15098" max="15100" width="9.42578125" style="1" customWidth="1"/>
    <col min="15101" max="15101" width="0.85546875" style="1" customWidth="1"/>
    <col min="15102" max="15109" width="8.5703125" style="1" customWidth="1"/>
    <col min="15110" max="15331" width="9.140625" style="1"/>
    <col min="15332" max="15332" width="7.140625" style="1" customWidth="1"/>
    <col min="15333" max="15333" width="9" style="1" customWidth="1"/>
    <col min="15334" max="15334" width="8.85546875" style="1" customWidth="1"/>
    <col min="15335" max="15335" width="9.140625" style="1"/>
    <col min="15336" max="15336" width="0.85546875" style="1" customWidth="1"/>
    <col min="15337" max="15338" width="10.42578125" style="1" customWidth="1"/>
    <col min="15339" max="15339" width="9.42578125" style="1" customWidth="1"/>
    <col min="15340" max="15340" width="0.85546875" style="1" customWidth="1"/>
    <col min="15341" max="15341" width="10.42578125" style="1" customWidth="1"/>
    <col min="15342" max="15342" width="9.42578125" style="1" customWidth="1"/>
    <col min="15343" max="15343" width="10.140625" style="1" customWidth="1"/>
    <col min="15344" max="15344" width="9.85546875" style="1" customWidth="1"/>
    <col min="15345" max="15345" width="8.5703125" style="1" customWidth="1"/>
    <col min="15346" max="15346" width="0.85546875" style="1" customWidth="1"/>
    <col min="15347" max="15350" width="5.5703125" style="1" customWidth="1"/>
    <col min="15351" max="15351" width="2.140625" style="1" customWidth="1"/>
    <col min="15352" max="15352" width="6.5703125" style="1" customWidth="1"/>
    <col min="15353" max="15353" width="9" style="1" customWidth="1"/>
    <col min="15354" max="15356" width="9.42578125" style="1" customWidth="1"/>
    <col min="15357" max="15357" width="0.85546875" style="1" customWidth="1"/>
    <col min="15358" max="15365" width="8.5703125" style="1" customWidth="1"/>
    <col min="15366" max="15587" width="9.140625" style="1"/>
    <col min="15588" max="15588" width="7.140625" style="1" customWidth="1"/>
    <col min="15589" max="15589" width="9" style="1" customWidth="1"/>
    <col min="15590" max="15590" width="8.85546875" style="1" customWidth="1"/>
    <col min="15591" max="15591" width="9.140625" style="1"/>
    <col min="15592" max="15592" width="0.85546875" style="1" customWidth="1"/>
    <col min="15593" max="15594" width="10.42578125" style="1" customWidth="1"/>
    <col min="15595" max="15595" width="9.42578125" style="1" customWidth="1"/>
    <col min="15596" max="15596" width="0.85546875" style="1" customWidth="1"/>
    <col min="15597" max="15597" width="10.42578125" style="1" customWidth="1"/>
    <col min="15598" max="15598" width="9.42578125" style="1" customWidth="1"/>
    <col min="15599" max="15599" width="10.140625" style="1" customWidth="1"/>
    <col min="15600" max="15600" width="9.85546875" style="1" customWidth="1"/>
    <col min="15601" max="15601" width="8.5703125" style="1" customWidth="1"/>
    <col min="15602" max="15602" width="0.85546875" style="1" customWidth="1"/>
    <col min="15603" max="15606" width="5.5703125" style="1" customWidth="1"/>
    <col min="15607" max="15607" width="2.140625" style="1" customWidth="1"/>
    <col min="15608" max="15608" width="6.5703125" style="1" customWidth="1"/>
    <col min="15609" max="15609" width="9" style="1" customWidth="1"/>
    <col min="15610" max="15612" width="9.42578125" style="1" customWidth="1"/>
    <col min="15613" max="15613" width="0.85546875" style="1" customWidth="1"/>
    <col min="15614" max="15621" width="8.5703125" style="1" customWidth="1"/>
    <col min="15622" max="15843" width="9.140625" style="1"/>
    <col min="15844" max="15844" width="7.140625" style="1" customWidth="1"/>
    <col min="15845" max="15845" width="9" style="1" customWidth="1"/>
    <col min="15846" max="15846" width="8.85546875" style="1" customWidth="1"/>
    <col min="15847" max="15847" width="9.140625" style="1"/>
    <col min="15848" max="15848" width="0.85546875" style="1" customWidth="1"/>
    <col min="15849" max="15850" width="10.42578125" style="1" customWidth="1"/>
    <col min="15851" max="15851" width="9.42578125" style="1" customWidth="1"/>
    <col min="15852" max="15852" width="0.85546875" style="1" customWidth="1"/>
    <col min="15853" max="15853" width="10.42578125" style="1" customWidth="1"/>
    <col min="15854" max="15854" width="9.42578125" style="1" customWidth="1"/>
    <col min="15855" max="15855" width="10.140625" style="1" customWidth="1"/>
    <col min="15856" max="15856" width="9.85546875" style="1" customWidth="1"/>
    <col min="15857" max="15857" width="8.5703125" style="1" customWidth="1"/>
    <col min="15858" max="15858" width="0.85546875" style="1" customWidth="1"/>
    <col min="15859" max="15862" width="5.5703125" style="1" customWidth="1"/>
    <col min="15863" max="15863" width="2.140625" style="1" customWidth="1"/>
    <col min="15864" max="15864" width="6.5703125" style="1" customWidth="1"/>
    <col min="15865" max="15865" width="9" style="1" customWidth="1"/>
    <col min="15866" max="15868" width="9.42578125" style="1" customWidth="1"/>
    <col min="15869" max="15869" width="0.85546875" style="1" customWidth="1"/>
    <col min="15870" max="15877" width="8.5703125" style="1" customWidth="1"/>
    <col min="15878" max="16099" width="9.140625" style="1"/>
    <col min="16100" max="16100" width="7.140625" style="1" customWidth="1"/>
    <col min="16101" max="16101" width="9" style="1" customWidth="1"/>
    <col min="16102" max="16102" width="8.85546875" style="1" customWidth="1"/>
    <col min="16103" max="16103" width="9.140625" style="1"/>
    <col min="16104" max="16104" width="0.85546875" style="1" customWidth="1"/>
    <col min="16105" max="16106" width="10.42578125" style="1" customWidth="1"/>
    <col min="16107" max="16107" width="9.42578125" style="1" customWidth="1"/>
    <col min="16108" max="16108" width="0.85546875" style="1" customWidth="1"/>
    <col min="16109" max="16109" width="10.42578125" style="1" customWidth="1"/>
    <col min="16110" max="16110" width="9.42578125" style="1" customWidth="1"/>
    <col min="16111" max="16111" width="10.140625" style="1" customWidth="1"/>
    <col min="16112" max="16112" width="9.85546875" style="1" customWidth="1"/>
    <col min="16113" max="16113" width="8.5703125" style="1" customWidth="1"/>
    <col min="16114" max="16114" width="0.85546875" style="1" customWidth="1"/>
    <col min="16115" max="16118" width="5.5703125" style="1" customWidth="1"/>
    <col min="16119" max="16119" width="2.140625" style="1" customWidth="1"/>
    <col min="16120" max="16120" width="6.5703125" style="1" customWidth="1"/>
    <col min="16121" max="16121" width="9" style="1" customWidth="1"/>
    <col min="16122" max="16124" width="9.42578125" style="1" customWidth="1"/>
    <col min="16125" max="16125" width="0.85546875" style="1" customWidth="1"/>
    <col min="16126" max="16133" width="8.5703125" style="1" customWidth="1"/>
    <col min="16134" max="16384" width="9.140625" style="1"/>
  </cols>
  <sheetData>
    <row r="1" spans="1:24" ht="15.75" x14ac:dyDescent="0.25">
      <c r="B1" s="216" t="s">
        <v>3121</v>
      </c>
      <c r="C1" s="18"/>
      <c r="D1" s="18"/>
      <c r="T1" s="216" t="s">
        <v>3121</v>
      </c>
    </row>
    <row r="2" spans="1:24" ht="12.75" customHeight="1" x14ac:dyDescent="0.25">
      <c r="A2" s="20">
        <v>26</v>
      </c>
      <c r="B2" s="1867" t="s">
        <v>145</v>
      </c>
      <c r="C2" s="1868"/>
      <c r="D2" s="1868"/>
      <c r="E2" s="1869"/>
      <c r="T2" s="329" t="s">
        <v>3122</v>
      </c>
      <c r="U2" s="329"/>
      <c r="V2" s="329"/>
      <c r="W2" s="329"/>
      <c r="X2" s="329"/>
    </row>
    <row r="3" spans="1:24" ht="15" customHeight="1" x14ac:dyDescent="0.2">
      <c r="A3" s="82"/>
      <c r="B3" s="329" t="s">
        <v>2468</v>
      </c>
      <c r="C3" s="329"/>
      <c r="D3" s="82"/>
      <c r="E3" s="82"/>
      <c r="F3" s="82"/>
      <c r="G3" s="82"/>
      <c r="H3" s="82"/>
      <c r="I3" s="82"/>
      <c r="J3" s="82"/>
      <c r="K3" s="82"/>
      <c r="L3" s="82"/>
      <c r="M3" s="82"/>
      <c r="N3" s="82"/>
      <c r="O3" s="82"/>
      <c r="P3" s="82"/>
      <c r="Q3" s="82"/>
      <c r="R3" s="82"/>
      <c r="T3" s="329" t="str">
        <f>$B3</f>
        <v>Pour le portefeuille bancaire – Expositions sur les banques multilatérales de développement (121)</v>
      </c>
      <c r="U3" s="329"/>
      <c r="V3" s="329"/>
      <c r="W3" s="329"/>
      <c r="X3" s="329"/>
    </row>
    <row r="4" spans="1:24" ht="12.75" customHeight="1" x14ac:dyDescent="0.2">
      <c r="A4" s="82"/>
      <c r="B4" s="181" t="s">
        <v>3040</v>
      </c>
      <c r="C4" s="329"/>
      <c r="D4" s="82"/>
      <c r="E4" s="82"/>
      <c r="F4" s="82"/>
      <c r="G4" s="82"/>
      <c r="H4" s="82"/>
      <c r="I4" s="82"/>
      <c r="J4" s="82"/>
      <c r="K4" s="82"/>
      <c r="L4" s="82"/>
      <c r="M4" s="82"/>
      <c r="N4" s="82"/>
      <c r="O4" s="82"/>
      <c r="P4" s="82"/>
      <c r="Q4" s="82"/>
      <c r="R4" s="82"/>
      <c r="T4" s="181" t="str">
        <f>$B4</f>
        <v>Dollars, en milliers, Type d’enregistrement 010</v>
      </c>
      <c r="U4" s="830"/>
      <c r="V4" s="497"/>
      <c r="W4" s="497"/>
      <c r="X4" s="497"/>
    </row>
    <row r="5" spans="1:24" ht="23.25" customHeight="1" x14ac:dyDescent="0.2">
      <c r="A5" s="82"/>
      <c r="B5" s="2166" t="s">
        <v>2440</v>
      </c>
      <c r="C5" s="2167"/>
      <c r="D5" s="2168"/>
      <c r="E5" s="495"/>
      <c r="F5" s="2166" t="s">
        <v>2441</v>
      </c>
      <c r="G5" s="2172"/>
      <c r="H5" s="497"/>
      <c r="I5" s="2049" t="s">
        <v>2902</v>
      </c>
      <c r="J5" s="1855"/>
      <c r="K5" s="1855"/>
      <c r="L5" s="1855"/>
      <c r="M5" s="1856"/>
      <c r="N5" s="495"/>
      <c r="O5" s="495"/>
      <c r="P5" s="495"/>
      <c r="Q5" s="495"/>
      <c r="R5" s="495"/>
      <c r="T5" s="2170" t="s">
        <v>3041</v>
      </c>
      <c r="U5" s="2170"/>
      <c r="V5" s="576"/>
      <c r="W5" s="831"/>
      <c r="X5" s="831"/>
    </row>
    <row r="6" spans="1:24" ht="22.5" customHeight="1" x14ac:dyDescent="0.2">
      <c r="A6" s="82"/>
      <c r="B6" s="648"/>
      <c r="C6" s="649"/>
      <c r="D6" s="999"/>
      <c r="E6" s="495"/>
      <c r="F6" s="649"/>
      <c r="G6" s="999"/>
      <c r="H6" s="497"/>
      <c r="I6" s="2059" t="s">
        <v>3042</v>
      </c>
      <c r="J6" s="2163"/>
      <c r="K6" s="2059" t="s">
        <v>3043</v>
      </c>
      <c r="L6" s="2163"/>
      <c r="M6" s="1985" t="s">
        <v>3044</v>
      </c>
      <c r="N6" s="495"/>
      <c r="O6" s="495"/>
      <c r="P6" s="495"/>
      <c r="Q6" s="495"/>
      <c r="R6" s="495"/>
      <c r="T6" s="2171"/>
      <c r="U6" s="2171"/>
      <c r="V6" s="576"/>
      <c r="W6" s="2059" t="s">
        <v>3101</v>
      </c>
      <c r="X6" s="1863"/>
    </row>
    <row r="7" spans="1:24" ht="93.75" customHeight="1" x14ac:dyDescent="0.2">
      <c r="A7" s="1387" t="s">
        <v>3045</v>
      </c>
      <c r="B7" s="1387" t="s">
        <v>3046</v>
      </c>
      <c r="C7" s="1387" t="s">
        <v>2443</v>
      </c>
      <c r="D7" s="1387" t="s">
        <v>3103</v>
      </c>
      <c r="E7" s="123"/>
      <c r="F7" s="332" t="s">
        <v>2446</v>
      </c>
      <c r="G7" s="1387" t="s">
        <v>3104</v>
      </c>
      <c r="H7" s="721"/>
      <c r="I7" s="1387" t="s">
        <v>3050</v>
      </c>
      <c r="J7" s="1387" t="s">
        <v>3051</v>
      </c>
      <c r="K7" s="1387" t="s">
        <v>3052</v>
      </c>
      <c r="L7" s="1387" t="s">
        <v>3053</v>
      </c>
      <c r="M7" s="2164"/>
      <c r="N7" s="123"/>
      <c r="O7" s="1861" t="s">
        <v>2450</v>
      </c>
      <c r="P7" s="1863"/>
      <c r="Q7" s="1861" t="s">
        <v>3055</v>
      </c>
      <c r="R7" s="1863"/>
      <c r="T7" s="1606" t="str">
        <f>$A7</f>
        <v>Fourchette de probabilité de défaut (PD)</v>
      </c>
      <c r="U7" s="1606" t="str">
        <f>$B7</f>
        <v>PD estimative (%) (M3)</v>
      </c>
      <c r="V7" s="1387" t="s">
        <v>3056</v>
      </c>
      <c r="W7" s="1387" t="s">
        <v>3057</v>
      </c>
      <c r="X7" s="1387" t="s">
        <v>3058</v>
      </c>
    </row>
    <row r="8" spans="1:24" s="490" customFormat="1" x14ac:dyDescent="0.2">
      <c r="A8" s="576"/>
      <c r="B8" s="229" t="s">
        <v>299</v>
      </c>
      <c r="C8" s="229"/>
      <c r="D8" s="229" t="s">
        <v>300</v>
      </c>
      <c r="E8" s="229"/>
      <c r="F8" s="229" t="s">
        <v>301</v>
      </c>
      <c r="G8" s="229" t="s">
        <v>3059</v>
      </c>
      <c r="H8" s="863"/>
      <c r="I8" s="229" t="s">
        <v>466</v>
      </c>
      <c r="J8" s="229" t="s">
        <v>304</v>
      </c>
      <c r="K8" s="229"/>
      <c r="L8" s="229"/>
      <c r="M8" s="229"/>
      <c r="N8" s="229"/>
      <c r="O8" s="229"/>
      <c r="P8" s="229"/>
      <c r="Q8" s="229"/>
      <c r="R8" s="229"/>
      <c r="T8" s="833"/>
      <c r="U8" s="834" t="s">
        <v>3060</v>
      </c>
      <c r="V8" s="229"/>
      <c r="W8" s="82"/>
      <c r="X8" s="229"/>
    </row>
    <row r="9" spans="1:24" ht="12.75" customHeight="1" x14ac:dyDescent="0.2">
      <c r="A9" s="82"/>
      <c r="B9" s="88" t="s">
        <v>1874</v>
      </c>
      <c r="C9" s="82"/>
      <c r="D9" s="337"/>
      <c r="E9" s="337"/>
      <c r="F9" s="337"/>
      <c r="G9" s="337"/>
      <c r="H9" s="337"/>
      <c r="I9" s="2165" t="s">
        <v>3123</v>
      </c>
      <c r="J9" s="2165"/>
      <c r="K9" s="337"/>
      <c r="L9" s="337"/>
      <c r="M9" s="337"/>
      <c r="N9" s="337"/>
      <c r="O9" s="337"/>
      <c r="P9" s="337"/>
      <c r="Q9" s="82"/>
      <c r="R9" s="82"/>
      <c r="T9" s="835"/>
      <c r="U9" s="836" t="str">
        <f>$B9</f>
        <v>Engagements utilisés (501)</v>
      </c>
    </row>
    <row r="10" spans="1:24" s="12" customFormat="1" ht="12.75" customHeight="1" x14ac:dyDescent="0.2">
      <c r="A10" s="31" t="s">
        <v>3062</v>
      </c>
      <c r="B10" s="602"/>
      <c r="C10" s="1612"/>
      <c r="D10" s="992"/>
      <c r="E10" s="31"/>
      <c r="F10" s="992"/>
      <c r="G10" s="1613"/>
      <c r="H10" s="837"/>
      <c r="I10" s="1614"/>
      <c r="J10" s="993"/>
      <c r="K10" s="1614"/>
      <c r="L10" s="838"/>
      <c r="M10" s="839"/>
      <c r="N10" s="31"/>
      <c r="O10" s="2159"/>
      <c r="P10" s="2159"/>
      <c r="Q10" s="2159"/>
      <c r="R10" s="2159"/>
      <c r="T10" s="840" t="str">
        <f t="shared" ref="T10:T34" si="0">$A10</f>
        <v>1 (1401)</v>
      </c>
      <c r="U10" s="1615" t="str">
        <f t="shared" ref="U10:U34" si="1">IF($B10="","",$B10)</f>
        <v/>
      </c>
      <c r="V10" s="190"/>
      <c r="W10" s="841"/>
      <c r="X10" s="841"/>
    </row>
    <row r="11" spans="1:24" s="12" customFormat="1" x14ac:dyDescent="0.2">
      <c r="A11" s="31" t="s">
        <v>3063</v>
      </c>
      <c r="B11" s="602"/>
      <c r="C11" s="1612"/>
      <c r="D11" s="992"/>
      <c r="E11" s="31"/>
      <c r="F11" s="992"/>
      <c r="G11" s="1613"/>
      <c r="H11" s="837"/>
      <c r="I11" s="1614"/>
      <c r="J11" s="993"/>
      <c r="K11" s="1614"/>
      <c r="L11" s="838"/>
      <c r="M11" s="839"/>
      <c r="N11" s="31"/>
      <c r="O11" s="2159"/>
      <c r="P11" s="2159"/>
      <c r="Q11" s="2159"/>
      <c r="R11" s="2159"/>
      <c r="T11" s="840" t="str">
        <f t="shared" si="0"/>
        <v>2 (1402)</v>
      </c>
      <c r="U11" s="1615" t="str">
        <f t="shared" si="1"/>
        <v/>
      </c>
      <c r="V11" s="190"/>
      <c r="W11" s="841"/>
      <c r="X11" s="841"/>
    </row>
    <row r="12" spans="1:24" s="12" customFormat="1" x14ac:dyDescent="0.2">
      <c r="A12" s="31" t="s">
        <v>3064</v>
      </c>
      <c r="B12" s="602"/>
      <c r="C12" s="1612"/>
      <c r="D12" s="992"/>
      <c r="E12" s="31"/>
      <c r="F12" s="992"/>
      <c r="G12" s="1613"/>
      <c r="H12" s="837"/>
      <c r="I12" s="1614"/>
      <c r="J12" s="993"/>
      <c r="K12" s="1614"/>
      <c r="L12" s="838"/>
      <c r="M12" s="839"/>
      <c r="N12" s="31"/>
      <c r="O12" s="2159"/>
      <c r="P12" s="2159"/>
      <c r="Q12" s="2159"/>
      <c r="R12" s="2159"/>
      <c r="T12" s="840" t="str">
        <f t="shared" si="0"/>
        <v>3 (1403)</v>
      </c>
      <c r="U12" s="1615" t="str">
        <f t="shared" si="1"/>
        <v/>
      </c>
      <c r="V12" s="190"/>
      <c r="W12" s="841"/>
      <c r="X12" s="841"/>
    </row>
    <row r="13" spans="1:24" s="12" customFormat="1" ht="12.75" hidden="1" customHeight="1" x14ac:dyDescent="0.2">
      <c r="A13" s="31" t="s">
        <v>3065</v>
      </c>
      <c r="B13" s="602"/>
      <c r="C13" s="1612"/>
      <c r="D13" s="992"/>
      <c r="E13" s="31"/>
      <c r="F13" s="992"/>
      <c r="G13" s="1613"/>
      <c r="H13" s="837"/>
      <c r="I13" s="1614"/>
      <c r="J13" s="993"/>
      <c r="K13" s="1614"/>
      <c r="L13" s="838"/>
      <c r="M13" s="839"/>
      <c r="N13" s="31"/>
      <c r="O13" s="2159"/>
      <c r="P13" s="2159"/>
      <c r="Q13" s="2159"/>
      <c r="R13" s="2159"/>
      <c r="T13" s="840" t="str">
        <f t="shared" si="0"/>
        <v>4 (1404)</v>
      </c>
      <c r="U13" s="1615" t="str">
        <f t="shared" si="1"/>
        <v/>
      </c>
      <c r="V13" s="190"/>
      <c r="W13" s="841"/>
      <c r="X13" s="841"/>
    </row>
    <row r="14" spans="1:24" s="12" customFormat="1" ht="12.75" hidden="1" customHeight="1" x14ac:dyDescent="0.2">
      <c r="A14" s="31" t="s">
        <v>3066</v>
      </c>
      <c r="B14" s="602"/>
      <c r="C14" s="1612"/>
      <c r="D14" s="992"/>
      <c r="E14" s="31"/>
      <c r="F14" s="992"/>
      <c r="G14" s="1613"/>
      <c r="H14" s="837"/>
      <c r="I14" s="1614"/>
      <c r="J14" s="993"/>
      <c r="K14" s="1614"/>
      <c r="L14" s="838"/>
      <c r="M14" s="839"/>
      <c r="N14" s="31"/>
      <c r="O14" s="2159"/>
      <c r="P14" s="2159"/>
      <c r="Q14" s="2159"/>
      <c r="R14" s="2159"/>
      <c r="T14" s="840" t="str">
        <f t="shared" si="0"/>
        <v>5 (1405)</v>
      </c>
      <c r="U14" s="1615" t="str">
        <f t="shared" si="1"/>
        <v/>
      </c>
      <c r="V14" s="190"/>
      <c r="W14" s="841"/>
      <c r="X14" s="841"/>
    </row>
    <row r="15" spans="1:24" s="12" customFormat="1" ht="12.75" hidden="1" customHeight="1" x14ac:dyDescent="0.2">
      <c r="A15" s="31" t="s">
        <v>3067</v>
      </c>
      <c r="B15" s="602"/>
      <c r="C15" s="1612"/>
      <c r="D15" s="992"/>
      <c r="E15" s="31"/>
      <c r="F15" s="992"/>
      <c r="G15" s="1613"/>
      <c r="H15" s="837"/>
      <c r="I15" s="1614"/>
      <c r="J15" s="993"/>
      <c r="K15" s="1614"/>
      <c r="L15" s="838"/>
      <c r="M15" s="839"/>
      <c r="N15" s="31"/>
      <c r="O15" s="2159"/>
      <c r="P15" s="2159"/>
      <c r="Q15" s="2159"/>
      <c r="R15" s="2159"/>
      <c r="T15" s="840" t="str">
        <f t="shared" si="0"/>
        <v>6 (1406)</v>
      </c>
      <c r="U15" s="1615" t="str">
        <f t="shared" si="1"/>
        <v/>
      </c>
      <c r="V15" s="190"/>
      <c r="W15" s="841"/>
      <c r="X15" s="841"/>
    </row>
    <row r="16" spans="1:24" s="12" customFormat="1" ht="12.75" hidden="1" customHeight="1" x14ac:dyDescent="0.2">
      <c r="A16" s="31" t="s">
        <v>3068</v>
      </c>
      <c r="B16" s="602"/>
      <c r="C16" s="1612"/>
      <c r="D16" s="992"/>
      <c r="E16" s="31"/>
      <c r="F16" s="992"/>
      <c r="G16" s="1613"/>
      <c r="H16" s="837"/>
      <c r="I16" s="1614"/>
      <c r="J16" s="993"/>
      <c r="K16" s="1614"/>
      <c r="L16" s="838"/>
      <c r="M16" s="839"/>
      <c r="N16" s="31"/>
      <c r="O16" s="2159"/>
      <c r="P16" s="2159"/>
      <c r="Q16" s="2159"/>
      <c r="R16" s="2159"/>
      <c r="T16" s="840" t="str">
        <f t="shared" si="0"/>
        <v>7 (1407)</v>
      </c>
      <c r="U16" s="1615" t="str">
        <f t="shared" si="1"/>
        <v/>
      </c>
      <c r="V16" s="190"/>
      <c r="W16" s="841"/>
      <c r="X16" s="841"/>
    </row>
    <row r="17" spans="1:24" s="12" customFormat="1" ht="12.75" hidden="1" customHeight="1" x14ac:dyDescent="0.2">
      <c r="A17" s="31" t="s">
        <v>3069</v>
      </c>
      <c r="B17" s="602"/>
      <c r="C17" s="1612"/>
      <c r="D17" s="992"/>
      <c r="E17" s="31"/>
      <c r="F17" s="992"/>
      <c r="G17" s="1613"/>
      <c r="H17" s="837"/>
      <c r="I17" s="1614"/>
      <c r="J17" s="993"/>
      <c r="K17" s="1614"/>
      <c r="L17" s="838"/>
      <c r="M17" s="839"/>
      <c r="N17" s="31"/>
      <c r="O17" s="2159"/>
      <c r="P17" s="2159"/>
      <c r="Q17" s="2159"/>
      <c r="R17" s="2159"/>
      <c r="T17" s="840" t="str">
        <f t="shared" si="0"/>
        <v>8 (1408)</v>
      </c>
      <c r="U17" s="1615" t="str">
        <f t="shared" si="1"/>
        <v/>
      </c>
      <c r="V17" s="190"/>
      <c r="W17" s="841"/>
      <c r="X17" s="841"/>
    </row>
    <row r="18" spans="1:24" s="12" customFormat="1" ht="12.75" hidden="1" customHeight="1" x14ac:dyDescent="0.2">
      <c r="A18" s="31" t="s">
        <v>3070</v>
      </c>
      <c r="B18" s="602"/>
      <c r="C18" s="1612"/>
      <c r="D18" s="992"/>
      <c r="E18" s="31"/>
      <c r="F18" s="992"/>
      <c r="G18" s="1613"/>
      <c r="H18" s="837"/>
      <c r="I18" s="1614"/>
      <c r="J18" s="993"/>
      <c r="K18" s="1614"/>
      <c r="L18" s="838"/>
      <c r="M18" s="839"/>
      <c r="N18" s="31"/>
      <c r="O18" s="2159"/>
      <c r="P18" s="2159"/>
      <c r="Q18" s="2159"/>
      <c r="R18" s="2159"/>
      <c r="T18" s="840" t="str">
        <f t="shared" si="0"/>
        <v>9 (1409)</v>
      </c>
      <c r="U18" s="1615" t="str">
        <f t="shared" si="1"/>
        <v/>
      </c>
      <c r="V18" s="190"/>
      <c r="W18" s="841"/>
      <c r="X18" s="841"/>
    </row>
    <row r="19" spans="1:24" s="12" customFormat="1" ht="12.75" hidden="1" customHeight="1" x14ac:dyDescent="0.2">
      <c r="A19" s="31" t="s">
        <v>3071</v>
      </c>
      <c r="B19" s="602"/>
      <c r="C19" s="1612"/>
      <c r="D19" s="992"/>
      <c r="E19" s="31"/>
      <c r="F19" s="992"/>
      <c r="G19" s="1613"/>
      <c r="H19" s="837"/>
      <c r="I19" s="1614"/>
      <c r="J19" s="993"/>
      <c r="K19" s="1614"/>
      <c r="L19" s="838"/>
      <c r="M19" s="839"/>
      <c r="N19" s="31"/>
      <c r="O19" s="2159"/>
      <c r="P19" s="2159"/>
      <c r="Q19" s="2159"/>
      <c r="R19" s="2159"/>
      <c r="T19" s="840" t="str">
        <f t="shared" si="0"/>
        <v>10 (1410)</v>
      </c>
      <c r="U19" s="1615" t="str">
        <f t="shared" si="1"/>
        <v/>
      </c>
      <c r="V19" s="190"/>
      <c r="W19" s="841"/>
      <c r="X19" s="841"/>
    </row>
    <row r="20" spans="1:24" s="12" customFormat="1" ht="12.75" hidden="1" customHeight="1" x14ac:dyDescent="0.2">
      <c r="A20" s="31" t="s">
        <v>3072</v>
      </c>
      <c r="B20" s="602"/>
      <c r="C20" s="1612"/>
      <c r="D20" s="992"/>
      <c r="E20" s="31"/>
      <c r="F20" s="992"/>
      <c r="G20" s="1613"/>
      <c r="H20" s="837"/>
      <c r="I20" s="1614"/>
      <c r="J20" s="993"/>
      <c r="K20" s="1614"/>
      <c r="L20" s="838"/>
      <c r="M20" s="839"/>
      <c r="N20" s="31"/>
      <c r="O20" s="2159"/>
      <c r="P20" s="2159"/>
      <c r="Q20" s="2159"/>
      <c r="R20" s="2159"/>
      <c r="T20" s="840" t="str">
        <f t="shared" si="0"/>
        <v>11 (1411)</v>
      </c>
      <c r="U20" s="1615" t="str">
        <f t="shared" si="1"/>
        <v/>
      </c>
      <c r="V20" s="190"/>
      <c r="W20" s="841"/>
      <c r="X20" s="841"/>
    </row>
    <row r="21" spans="1:24" s="12" customFormat="1" ht="12.75" hidden="1" customHeight="1" x14ac:dyDescent="0.2">
      <c r="A21" s="31" t="s">
        <v>3073</v>
      </c>
      <c r="B21" s="602"/>
      <c r="C21" s="1612"/>
      <c r="D21" s="992"/>
      <c r="E21" s="31"/>
      <c r="F21" s="992"/>
      <c r="G21" s="1613"/>
      <c r="H21" s="837"/>
      <c r="I21" s="1614"/>
      <c r="J21" s="993"/>
      <c r="K21" s="1614"/>
      <c r="L21" s="838"/>
      <c r="M21" s="839"/>
      <c r="N21" s="31"/>
      <c r="O21" s="2159"/>
      <c r="P21" s="2159"/>
      <c r="Q21" s="2159"/>
      <c r="R21" s="2159"/>
      <c r="T21" s="840" t="str">
        <f t="shared" si="0"/>
        <v>12 (1412)</v>
      </c>
      <c r="U21" s="1615" t="str">
        <f t="shared" si="1"/>
        <v/>
      </c>
      <c r="V21" s="190"/>
      <c r="W21" s="841"/>
      <c r="X21" s="841"/>
    </row>
    <row r="22" spans="1:24" s="12" customFormat="1" ht="12.75" hidden="1" customHeight="1" x14ac:dyDescent="0.2">
      <c r="A22" s="31" t="s">
        <v>3074</v>
      </c>
      <c r="B22" s="602"/>
      <c r="C22" s="1612"/>
      <c r="D22" s="992"/>
      <c r="E22" s="31"/>
      <c r="F22" s="992"/>
      <c r="G22" s="1613"/>
      <c r="H22" s="837"/>
      <c r="I22" s="1614"/>
      <c r="J22" s="993"/>
      <c r="K22" s="1614"/>
      <c r="L22" s="838"/>
      <c r="M22" s="839"/>
      <c r="N22" s="31"/>
      <c r="O22" s="2159"/>
      <c r="P22" s="2159"/>
      <c r="Q22" s="2159"/>
      <c r="R22" s="2159"/>
      <c r="T22" s="840" t="str">
        <f t="shared" si="0"/>
        <v>13 (1413)</v>
      </c>
      <c r="U22" s="1615" t="str">
        <f t="shared" si="1"/>
        <v/>
      </c>
      <c r="V22" s="190"/>
      <c r="W22" s="841"/>
      <c r="X22" s="841"/>
    </row>
    <row r="23" spans="1:24" s="12" customFormat="1" ht="12.75" hidden="1" customHeight="1" x14ac:dyDescent="0.2">
      <c r="A23" s="31" t="s">
        <v>3075</v>
      </c>
      <c r="B23" s="602"/>
      <c r="C23" s="1612"/>
      <c r="D23" s="992"/>
      <c r="E23" s="31"/>
      <c r="F23" s="992"/>
      <c r="G23" s="1613"/>
      <c r="H23" s="837"/>
      <c r="I23" s="1614"/>
      <c r="J23" s="993"/>
      <c r="K23" s="1614"/>
      <c r="L23" s="838"/>
      <c r="M23" s="839"/>
      <c r="N23" s="31"/>
      <c r="O23" s="2159"/>
      <c r="P23" s="2159"/>
      <c r="Q23" s="2159"/>
      <c r="R23" s="2159"/>
      <c r="T23" s="840" t="str">
        <f t="shared" si="0"/>
        <v>14 (1414)</v>
      </c>
      <c r="U23" s="1615" t="str">
        <f t="shared" si="1"/>
        <v/>
      </c>
      <c r="V23" s="190"/>
      <c r="W23" s="841"/>
      <c r="X23" s="841"/>
    </row>
    <row r="24" spans="1:24" s="12" customFormat="1" ht="12.75" hidden="1" customHeight="1" x14ac:dyDescent="0.2">
      <c r="A24" s="31" t="s">
        <v>3076</v>
      </c>
      <c r="B24" s="602"/>
      <c r="C24" s="1612"/>
      <c r="D24" s="992"/>
      <c r="E24" s="31"/>
      <c r="F24" s="992"/>
      <c r="G24" s="1613"/>
      <c r="H24" s="837"/>
      <c r="I24" s="1614"/>
      <c r="J24" s="993"/>
      <c r="K24" s="1614"/>
      <c r="L24" s="838"/>
      <c r="M24" s="839"/>
      <c r="N24" s="31"/>
      <c r="O24" s="2159"/>
      <c r="P24" s="2159"/>
      <c r="Q24" s="2159"/>
      <c r="R24" s="2159"/>
      <c r="T24" s="840" t="str">
        <f t="shared" si="0"/>
        <v>15 (1415)</v>
      </c>
      <c r="U24" s="1615" t="str">
        <f t="shared" si="1"/>
        <v/>
      </c>
      <c r="V24" s="190"/>
      <c r="W24" s="841"/>
      <c r="X24" s="841"/>
    </row>
    <row r="25" spans="1:24" s="12" customFormat="1" ht="12.75" hidden="1" customHeight="1" x14ac:dyDescent="0.2">
      <c r="A25" s="31" t="s">
        <v>3077</v>
      </c>
      <c r="B25" s="602"/>
      <c r="C25" s="1612"/>
      <c r="D25" s="992"/>
      <c r="E25" s="31"/>
      <c r="F25" s="992"/>
      <c r="G25" s="1613"/>
      <c r="H25" s="837"/>
      <c r="I25" s="1614"/>
      <c r="J25" s="993"/>
      <c r="K25" s="1614"/>
      <c r="L25" s="838"/>
      <c r="M25" s="839"/>
      <c r="N25" s="31"/>
      <c r="O25" s="2159"/>
      <c r="P25" s="2159"/>
      <c r="Q25" s="2159"/>
      <c r="R25" s="2159"/>
      <c r="T25" s="840" t="str">
        <f t="shared" si="0"/>
        <v>16 (1416)</v>
      </c>
      <c r="U25" s="1615" t="str">
        <f t="shared" si="1"/>
        <v/>
      </c>
      <c r="V25" s="190"/>
      <c r="W25" s="841"/>
      <c r="X25" s="841"/>
    </row>
    <row r="26" spans="1:24" s="12" customFormat="1" ht="12.75" hidden="1" customHeight="1" x14ac:dyDescent="0.2">
      <c r="A26" s="31" t="s">
        <v>3078</v>
      </c>
      <c r="B26" s="602"/>
      <c r="C26" s="1612"/>
      <c r="D26" s="992"/>
      <c r="E26" s="31"/>
      <c r="F26" s="992"/>
      <c r="G26" s="1613"/>
      <c r="H26" s="837"/>
      <c r="I26" s="1614"/>
      <c r="J26" s="993"/>
      <c r="K26" s="1614"/>
      <c r="L26" s="838"/>
      <c r="M26" s="839"/>
      <c r="N26" s="31"/>
      <c r="O26" s="2159"/>
      <c r="P26" s="2159"/>
      <c r="Q26" s="2159"/>
      <c r="R26" s="2159"/>
      <c r="T26" s="840" t="str">
        <f t="shared" si="0"/>
        <v>17 (1417)</v>
      </c>
      <c r="U26" s="1615" t="str">
        <f t="shared" si="1"/>
        <v/>
      </c>
      <c r="V26" s="190"/>
      <c r="W26" s="841"/>
      <c r="X26" s="841"/>
    </row>
    <row r="27" spans="1:24" s="12" customFormat="1" ht="12.75" hidden="1" customHeight="1" x14ac:dyDescent="0.2">
      <c r="A27" s="31" t="s">
        <v>3079</v>
      </c>
      <c r="B27" s="602"/>
      <c r="C27" s="1612"/>
      <c r="D27" s="992"/>
      <c r="E27" s="31"/>
      <c r="F27" s="992"/>
      <c r="G27" s="1613"/>
      <c r="H27" s="837"/>
      <c r="I27" s="1614"/>
      <c r="J27" s="993"/>
      <c r="K27" s="1614"/>
      <c r="L27" s="838"/>
      <c r="M27" s="839"/>
      <c r="N27" s="31"/>
      <c r="O27" s="2159"/>
      <c r="P27" s="2159"/>
      <c r="Q27" s="2159"/>
      <c r="R27" s="2159"/>
      <c r="T27" s="840" t="str">
        <f t="shared" si="0"/>
        <v>18 (1418)</v>
      </c>
      <c r="U27" s="1615" t="str">
        <f t="shared" si="1"/>
        <v/>
      </c>
      <c r="V27" s="190"/>
      <c r="W27" s="841"/>
      <c r="X27" s="841"/>
    </row>
    <row r="28" spans="1:24" s="12" customFormat="1" ht="12.75" hidden="1" customHeight="1" x14ac:dyDescent="0.2">
      <c r="A28" s="31" t="s">
        <v>3080</v>
      </c>
      <c r="B28" s="602"/>
      <c r="C28" s="1612"/>
      <c r="D28" s="992"/>
      <c r="E28" s="31"/>
      <c r="F28" s="992"/>
      <c r="G28" s="1613"/>
      <c r="H28" s="837"/>
      <c r="I28" s="1614"/>
      <c r="J28" s="993"/>
      <c r="K28" s="1614"/>
      <c r="L28" s="838"/>
      <c r="M28" s="839"/>
      <c r="N28" s="31"/>
      <c r="O28" s="2159"/>
      <c r="P28" s="2159"/>
      <c r="Q28" s="2159"/>
      <c r="R28" s="2159"/>
      <c r="T28" s="840" t="str">
        <f t="shared" si="0"/>
        <v>19 (1419)</v>
      </c>
      <c r="U28" s="1615" t="str">
        <f t="shared" si="1"/>
        <v/>
      </c>
      <c r="V28" s="190"/>
      <c r="W28" s="841"/>
      <c r="X28" s="841"/>
    </row>
    <row r="29" spans="1:24" s="12" customFormat="1" ht="12.75" hidden="1" customHeight="1" x14ac:dyDescent="0.2">
      <c r="A29" s="31" t="s">
        <v>3081</v>
      </c>
      <c r="B29" s="602"/>
      <c r="C29" s="1612"/>
      <c r="D29" s="992"/>
      <c r="E29" s="31"/>
      <c r="F29" s="992"/>
      <c r="G29" s="1613"/>
      <c r="H29" s="837"/>
      <c r="I29" s="1614"/>
      <c r="J29" s="993"/>
      <c r="K29" s="1614"/>
      <c r="L29" s="838"/>
      <c r="M29" s="839"/>
      <c r="N29" s="31"/>
      <c r="O29" s="2159"/>
      <c r="P29" s="2159"/>
      <c r="Q29" s="2159"/>
      <c r="R29" s="2159"/>
      <c r="T29" s="840" t="str">
        <f t="shared" si="0"/>
        <v>20 (1420)</v>
      </c>
      <c r="U29" s="1615" t="str">
        <f t="shared" si="1"/>
        <v/>
      </c>
      <c r="V29" s="190"/>
      <c r="W29" s="841"/>
      <c r="X29" s="841"/>
    </row>
    <row r="30" spans="1:24" s="12" customFormat="1" ht="12.75" hidden="1" customHeight="1" x14ac:dyDescent="0.2">
      <c r="A30" s="31" t="s">
        <v>3082</v>
      </c>
      <c r="B30" s="602"/>
      <c r="C30" s="1612"/>
      <c r="D30" s="992"/>
      <c r="E30" s="31"/>
      <c r="F30" s="992"/>
      <c r="G30" s="1613"/>
      <c r="H30" s="837"/>
      <c r="I30" s="1614"/>
      <c r="J30" s="993"/>
      <c r="K30" s="1614"/>
      <c r="L30" s="838"/>
      <c r="M30" s="839"/>
      <c r="N30" s="31"/>
      <c r="O30" s="2159"/>
      <c r="P30" s="2159"/>
      <c r="Q30" s="2159"/>
      <c r="R30" s="2159"/>
      <c r="T30" s="840" t="str">
        <f t="shared" si="0"/>
        <v>21 (1421)</v>
      </c>
      <c r="U30" s="1615" t="str">
        <f t="shared" si="1"/>
        <v/>
      </c>
      <c r="V30" s="190"/>
      <c r="W30" s="841"/>
      <c r="X30" s="841"/>
    </row>
    <row r="31" spans="1:24" s="12" customFormat="1" ht="12.75" hidden="1" customHeight="1" x14ac:dyDescent="0.2">
      <c r="A31" s="31" t="s">
        <v>3083</v>
      </c>
      <c r="B31" s="602"/>
      <c r="C31" s="1612"/>
      <c r="D31" s="992"/>
      <c r="E31" s="31"/>
      <c r="F31" s="992"/>
      <c r="G31" s="1613"/>
      <c r="H31" s="837"/>
      <c r="I31" s="1614"/>
      <c r="J31" s="993"/>
      <c r="K31" s="1614"/>
      <c r="L31" s="838"/>
      <c r="M31" s="839"/>
      <c r="N31" s="31"/>
      <c r="O31" s="2159"/>
      <c r="P31" s="2159"/>
      <c r="Q31" s="2159"/>
      <c r="R31" s="2159"/>
      <c r="T31" s="840" t="str">
        <f t="shared" si="0"/>
        <v>22 (1422)</v>
      </c>
      <c r="U31" s="1615" t="str">
        <f t="shared" si="1"/>
        <v/>
      </c>
      <c r="V31" s="190"/>
      <c r="W31" s="841"/>
      <c r="X31" s="841"/>
    </row>
    <row r="32" spans="1:24" s="12" customFormat="1" ht="12.75" hidden="1" customHeight="1" x14ac:dyDescent="0.2">
      <c r="A32" s="31" t="s">
        <v>3084</v>
      </c>
      <c r="B32" s="602"/>
      <c r="C32" s="1612"/>
      <c r="D32" s="992"/>
      <c r="E32" s="31"/>
      <c r="F32" s="992"/>
      <c r="G32" s="1613"/>
      <c r="H32" s="837"/>
      <c r="I32" s="1614"/>
      <c r="J32" s="993"/>
      <c r="K32" s="1614"/>
      <c r="L32" s="838"/>
      <c r="M32" s="839"/>
      <c r="N32" s="31"/>
      <c r="O32" s="2159"/>
      <c r="P32" s="2159"/>
      <c r="Q32" s="2159"/>
      <c r="R32" s="2159"/>
      <c r="T32" s="840" t="str">
        <f t="shared" si="0"/>
        <v>23 (1423)</v>
      </c>
      <c r="U32" s="1615" t="str">
        <f t="shared" si="1"/>
        <v/>
      </c>
      <c r="V32" s="190"/>
      <c r="W32" s="841"/>
      <c r="X32" s="841"/>
    </row>
    <row r="33" spans="1:24" s="12" customFormat="1" ht="12.75" hidden="1" customHeight="1" x14ac:dyDescent="0.2">
      <c r="A33" s="31" t="s">
        <v>3085</v>
      </c>
      <c r="B33" s="602"/>
      <c r="C33" s="1612"/>
      <c r="D33" s="992"/>
      <c r="E33" s="31"/>
      <c r="F33" s="992"/>
      <c r="G33" s="1613"/>
      <c r="H33" s="837"/>
      <c r="I33" s="1614"/>
      <c r="J33" s="993"/>
      <c r="K33" s="1614"/>
      <c r="L33" s="838"/>
      <c r="M33" s="839"/>
      <c r="N33" s="31"/>
      <c r="O33" s="2159"/>
      <c r="P33" s="2159"/>
      <c r="Q33" s="2159"/>
      <c r="R33" s="2159"/>
      <c r="T33" s="840" t="str">
        <f t="shared" si="0"/>
        <v>24 (1424)</v>
      </c>
      <c r="U33" s="1615" t="str">
        <f t="shared" si="1"/>
        <v/>
      </c>
      <c r="V33" s="190"/>
      <c r="W33" s="841"/>
      <c r="X33" s="841"/>
    </row>
    <row r="34" spans="1:24" s="12" customFormat="1" x14ac:dyDescent="0.2">
      <c r="A34" s="31" t="s">
        <v>3086</v>
      </c>
      <c r="B34" s="602"/>
      <c r="C34" s="1612"/>
      <c r="D34" s="992"/>
      <c r="E34" s="31"/>
      <c r="F34" s="992"/>
      <c r="G34" s="1613"/>
      <c r="H34" s="837"/>
      <c r="I34" s="1614"/>
      <c r="J34" s="993"/>
      <c r="K34" s="1614"/>
      <c r="L34" s="838"/>
      <c r="M34" s="839"/>
      <c r="N34" s="31"/>
      <c r="O34" s="2159"/>
      <c r="P34" s="2159"/>
      <c r="Q34" s="2159"/>
      <c r="R34" s="2159"/>
      <c r="T34" s="840" t="str">
        <f t="shared" si="0"/>
        <v>25 (1425)</v>
      </c>
      <c r="U34" s="1615" t="str">
        <f t="shared" si="1"/>
        <v/>
      </c>
      <c r="V34" s="190"/>
      <c r="W34" s="841"/>
      <c r="X34" s="841"/>
    </row>
    <row r="35" spans="1:24" s="12" customFormat="1" x14ac:dyDescent="0.2">
      <c r="A35" s="239" t="s">
        <v>3087</v>
      </c>
      <c r="B35" s="1598">
        <v>100</v>
      </c>
      <c r="C35" s="1617"/>
      <c r="D35" s="992"/>
      <c r="E35" s="31"/>
      <c r="F35" s="992"/>
      <c r="G35" s="1383"/>
      <c r="H35" s="842"/>
      <c r="I35" s="1614"/>
      <c r="J35" s="993"/>
      <c r="K35" s="1614"/>
      <c r="L35" s="838"/>
      <c r="M35" s="1618"/>
      <c r="N35" s="31"/>
      <c r="O35" s="2162"/>
      <c r="P35" s="2162"/>
      <c r="Q35" s="2162"/>
      <c r="R35" s="2162"/>
      <c r="T35" s="835"/>
      <c r="U35" s="1619">
        <f>$B35</f>
        <v>100</v>
      </c>
      <c r="V35" s="190"/>
      <c r="W35" s="841"/>
      <c r="X35" s="841"/>
    </row>
    <row r="36" spans="1:24" s="12" customFormat="1" x14ac:dyDescent="0.2">
      <c r="A36" s="83" t="s">
        <v>3088</v>
      </c>
      <c r="B36" s="1494" t="s">
        <v>3089</v>
      </c>
      <c r="C36" s="1495"/>
      <c r="D36" s="993"/>
      <c r="E36" s="82"/>
      <c r="F36" s="1496"/>
      <c r="G36" s="1622"/>
      <c r="H36" s="843"/>
      <c r="I36" s="1614"/>
      <c r="J36" s="993"/>
      <c r="K36" s="1614"/>
      <c r="L36" s="844"/>
      <c r="M36" s="845"/>
      <c r="N36" s="82"/>
      <c r="O36" s="2161"/>
      <c r="P36" s="2161"/>
      <c r="Q36" s="2161"/>
      <c r="R36" s="2161"/>
      <c r="T36" s="835"/>
      <c r="U36" s="1495" t="str">
        <f>$B36</f>
        <v>Global</v>
      </c>
      <c r="V36" s="190"/>
      <c r="W36" s="846"/>
      <c r="X36" s="846"/>
    </row>
    <row r="37" spans="1:24" ht="6" customHeight="1" x14ac:dyDescent="0.2">
      <c r="A37" s="82"/>
      <c r="B37" s="82"/>
      <c r="C37" s="82"/>
      <c r="D37" s="82"/>
      <c r="E37" s="82"/>
      <c r="F37" s="82"/>
      <c r="G37" s="82"/>
      <c r="H37" s="82"/>
      <c r="I37" s="82"/>
      <c r="J37" s="82"/>
      <c r="K37" s="82"/>
      <c r="L37" s="82"/>
      <c r="M37" s="82"/>
      <c r="N37" s="82"/>
      <c r="O37" s="82"/>
      <c r="P37" s="82"/>
      <c r="Q37" s="82"/>
      <c r="R37" s="82"/>
      <c r="T37" s="835"/>
      <c r="U37" s="835"/>
    </row>
    <row r="38" spans="1:24" x14ac:dyDescent="0.2">
      <c r="A38" s="82"/>
      <c r="B38" s="88" t="s">
        <v>1875</v>
      </c>
      <c r="C38" s="82"/>
      <c r="D38" s="82"/>
      <c r="E38" s="82"/>
      <c r="F38" s="82"/>
      <c r="G38" s="82"/>
      <c r="H38" s="82"/>
      <c r="I38" s="82"/>
      <c r="J38" s="82"/>
      <c r="K38" s="82"/>
      <c r="L38" s="82"/>
      <c r="M38" s="82"/>
      <c r="N38" s="82"/>
      <c r="O38" s="82"/>
      <c r="P38" s="82"/>
      <c r="Q38" s="82"/>
      <c r="R38" s="82"/>
      <c r="T38" s="835"/>
      <c r="U38" s="836" t="str">
        <f>$B38</f>
        <v>Engagements inutilisés (502)</v>
      </c>
    </row>
    <row r="39" spans="1:24" s="12" customFormat="1" x14ac:dyDescent="0.2">
      <c r="A39" s="31" t="s">
        <v>3062</v>
      </c>
      <c r="B39" s="602"/>
      <c r="C39" s="992"/>
      <c r="D39" s="992"/>
      <c r="E39" s="31"/>
      <c r="F39" s="992"/>
      <c r="G39" s="1613"/>
      <c r="H39" s="837"/>
      <c r="I39" s="1614"/>
      <c r="J39" s="993"/>
      <c r="K39" s="1614"/>
      <c r="L39" s="838"/>
      <c r="M39" s="839"/>
      <c r="N39" s="31"/>
      <c r="O39" s="2159"/>
      <c r="P39" s="2159"/>
      <c r="Q39" s="2159"/>
      <c r="R39" s="2159"/>
      <c r="T39" s="840" t="str">
        <f t="shared" ref="T39:T63" si="2">$A39</f>
        <v>1 (1401)</v>
      </c>
      <c r="U39" s="1615" t="str">
        <f t="shared" ref="U39:U63" si="3">IF($B39="","",$B39)</f>
        <v/>
      </c>
      <c r="V39" s="190"/>
      <c r="W39" s="841"/>
      <c r="X39" s="841"/>
    </row>
    <row r="40" spans="1:24" s="12" customFormat="1" x14ac:dyDescent="0.2">
      <c r="A40" s="31" t="s">
        <v>3063</v>
      </c>
      <c r="B40" s="602"/>
      <c r="C40" s="992"/>
      <c r="D40" s="992"/>
      <c r="E40" s="31"/>
      <c r="F40" s="992"/>
      <c r="G40" s="1613"/>
      <c r="H40" s="837"/>
      <c r="I40" s="1614"/>
      <c r="J40" s="993"/>
      <c r="K40" s="1614"/>
      <c r="L40" s="838"/>
      <c r="M40" s="839"/>
      <c r="N40" s="31"/>
      <c r="O40" s="2159"/>
      <c r="P40" s="2159"/>
      <c r="Q40" s="2159"/>
      <c r="R40" s="2159"/>
      <c r="T40" s="840" t="str">
        <f t="shared" si="2"/>
        <v>2 (1402)</v>
      </c>
      <c r="U40" s="1615" t="str">
        <f t="shared" si="3"/>
        <v/>
      </c>
      <c r="V40" s="190"/>
      <c r="W40" s="841"/>
      <c r="X40" s="841"/>
    </row>
    <row r="41" spans="1:24" s="12" customFormat="1" x14ac:dyDescent="0.2">
      <c r="A41" s="31" t="s">
        <v>3064</v>
      </c>
      <c r="B41" s="602"/>
      <c r="C41" s="992"/>
      <c r="D41" s="992"/>
      <c r="E41" s="31"/>
      <c r="F41" s="992"/>
      <c r="G41" s="1613"/>
      <c r="H41" s="837"/>
      <c r="I41" s="1614"/>
      <c r="J41" s="993"/>
      <c r="K41" s="1614"/>
      <c r="L41" s="838"/>
      <c r="M41" s="839"/>
      <c r="N41" s="31"/>
      <c r="O41" s="2159"/>
      <c r="P41" s="2159"/>
      <c r="Q41" s="2159"/>
      <c r="R41" s="2159"/>
      <c r="T41" s="840" t="str">
        <f t="shared" si="2"/>
        <v>3 (1403)</v>
      </c>
      <c r="U41" s="1615" t="str">
        <f t="shared" si="3"/>
        <v/>
      </c>
      <c r="V41" s="190"/>
      <c r="W41" s="841"/>
      <c r="X41" s="841"/>
    </row>
    <row r="42" spans="1:24" s="12" customFormat="1" ht="12.75" hidden="1" customHeight="1" x14ac:dyDescent="0.2">
      <c r="A42" s="31" t="s">
        <v>3065</v>
      </c>
      <c r="B42" s="602"/>
      <c r="C42" s="992"/>
      <c r="D42" s="992"/>
      <c r="E42" s="31"/>
      <c r="F42" s="992"/>
      <c r="G42" s="1613"/>
      <c r="H42" s="837"/>
      <c r="I42" s="1614"/>
      <c r="J42" s="993"/>
      <c r="K42" s="1614"/>
      <c r="L42" s="838"/>
      <c r="M42" s="839"/>
      <c r="N42" s="31"/>
      <c r="O42" s="2159"/>
      <c r="P42" s="2159"/>
      <c r="Q42" s="2159"/>
      <c r="R42" s="2159"/>
      <c r="T42" s="840" t="str">
        <f t="shared" si="2"/>
        <v>4 (1404)</v>
      </c>
      <c r="U42" s="1615" t="str">
        <f t="shared" si="3"/>
        <v/>
      </c>
      <c r="V42" s="190"/>
      <c r="W42" s="841"/>
      <c r="X42" s="841"/>
    </row>
    <row r="43" spans="1:24" s="12" customFormat="1" ht="12.75" hidden="1" customHeight="1" x14ac:dyDescent="0.2">
      <c r="A43" s="31" t="s">
        <v>3066</v>
      </c>
      <c r="B43" s="602"/>
      <c r="C43" s="992"/>
      <c r="D43" s="992"/>
      <c r="E43" s="31"/>
      <c r="F43" s="992"/>
      <c r="G43" s="1613"/>
      <c r="H43" s="837"/>
      <c r="I43" s="1614"/>
      <c r="J43" s="993"/>
      <c r="K43" s="1614"/>
      <c r="L43" s="838"/>
      <c r="M43" s="839"/>
      <c r="N43" s="31"/>
      <c r="O43" s="2159"/>
      <c r="P43" s="2159"/>
      <c r="Q43" s="2159"/>
      <c r="R43" s="2159"/>
      <c r="T43" s="840" t="str">
        <f t="shared" si="2"/>
        <v>5 (1405)</v>
      </c>
      <c r="U43" s="1615" t="str">
        <f t="shared" si="3"/>
        <v/>
      </c>
      <c r="V43" s="190"/>
      <c r="W43" s="841"/>
      <c r="X43" s="841"/>
    </row>
    <row r="44" spans="1:24" s="12" customFormat="1" ht="12.75" hidden="1" customHeight="1" x14ac:dyDescent="0.2">
      <c r="A44" s="31" t="s">
        <v>3067</v>
      </c>
      <c r="B44" s="602"/>
      <c r="C44" s="992"/>
      <c r="D44" s="992"/>
      <c r="E44" s="31"/>
      <c r="F44" s="992"/>
      <c r="G44" s="1613"/>
      <c r="H44" s="837"/>
      <c r="I44" s="1614"/>
      <c r="J44" s="993"/>
      <c r="K44" s="1614"/>
      <c r="L44" s="838"/>
      <c r="M44" s="839"/>
      <c r="N44" s="31"/>
      <c r="O44" s="2159"/>
      <c r="P44" s="2159"/>
      <c r="Q44" s="2159"/>
      <c r="R44" s="2159"/>
      <c r="T44" s="840" t="str">
        <f t="shared" si="2"/>
        <v>6 (1406)</v>
      </c>
      <c r="U44" s="1615" t="str">
        <f t="shared" si="3"/>
        <v/>
      </c>
      <c r="V44" s="190"/>
      <c r="W44" s="841"/>
      <c r="X44" s="841"/>
    </row>
    <row r="45" spans="1:24" s="12" customFormat="1" ht="12.75" hidden="1" customHeight="1" x14ac:dyDescent="0.2">
      <c r="A45" s="31" t="s">
        <v>3068</v>
      </c>
      <c r="B45" s="602"/>
      <c r="C45" s="992"/>
      <c r="D45" s="992"/>
      <c r="E45" s="31"/>
      <c r="F45" s="992"/>
      <c r="G45" s="1613"/>
      <c r="H45" s="837"/>
      <c r="I45" s="1614"/>
      <c r="J45" s="993"/>
      <c r="K45" s="1614"/>
      <c r="L45" s="838"/>
      <c r="M45" s="839"/>
      <c r="N45" s="31"/>
      <c r="O45" s="2159"/>
      <c r="P45" s="2159"/>
      <c r="Q45" s="2159"/>
      <c r="R45" s="2159"/>
      <c r="T45" s="840" t="str">
        <f t="shared" si="2"/>
        <v>7 (1407)</v>
      </c>
      <c r="U45" s="1615" t="str">
        <f t="shared" si="3"/>
        <v/>
      </c>
      <c r="V45" s="190"/>
      <c r="W45" s="841"/>
      <c r="X45" s="841"/>
    </row>
    <row r="46" spans="1:24" s="12" customFormat="1" ht="12.75" hidden="1" customHeight="1" x14ac:dyDescent="0.2">
      <c r="A46" s="31" t="s">
        <v>3069</v>
      </c>
      <c r="B46" s="602"/>
      <c r="C46" s="992"/>
      <c r="D46" s="992"/>
      <c r="E46" s="31"/>
      <c r="F46" s="992"/>
      <c r="G46" s="1613"/>
      <c r="H46" s="837"/>
      <c r="I46" s="1614"/>
      <c r="J46" s="993"/>
      <c r="K46" s="1614"/>
      <c r="L46" s="838"/>
      <c r="M46" s="839"/>
      <c r="N46" s="31"/>
      <c r="O46" s="2159"/>
      <c r="P46" s="2159"/>
      <c r="Q46" s="2159"/>
      <c r="R46" s="2159"/>
      <c r="T46" s="840" t="str">
        <f t="shared" si="2"/>
        <v>8 (1408)</v>
      </c>
      <c r="U46" s="1615" t="str">
        <f t="shared" si="3"/>
        <v/>
      </c>
      <c r="V46" s="190"/>
      <c r="W46" s="841"/>
      <c r="X46" s="841"/>
    </row>
    <row r="47" spans="1:24" s="12" customFormat="1" ht="12.75" hidden="1" customHeight="1" x14ac:dyDescent="0.2">
      <c r="A47" s="31" t="s">
        <v>3070</v>
      </c>
      <c r="B47" s="602"/>
      <c r="C47" s="992"/>
      <c r="D47" s="992"/>
      <c r="E47" s="31"/>
      <c r="F47" s="992"/>
      <c r="G47" s="1613"/>
      <c r="H47" s="837"/>
      <c r="I47" s="1614"/>
      <c r="J47" s="993"/>
      <c r="K47" s="1614"/>
      <c r="L47" s="838"/>
      <c r="M47" s="839"/>
      <c r="N47" s="31"/>
      <c r="O47" s="2159"/>
      <c r="P47" s="2159"/>
      <c r="Q47" s="2159"/>
      <c r="R47" s="2159"/>
      <c r="T47" s="840" t="str">
        <f t="shared" si="2"/>
        <v>9 (1409)</v>
      </c>
      <c r="U47" s="1615" t="str">
        <f t="shared" si="3"/>
        <v/>
      </c>
      <c r="V47" s="190"/>
      <c r="W47" s="841"/>
      <c r="X47" s="841"/>
    </row>
    <row r="48" spans="1:24" s="12" customFormat="1" ht="12.75" hidden="1" customHeight="1" x14ac:dyDescent="0.2">
      <c r="A48" s="31" t="s">
        <v>3071</v>
      </c>
      <c r="B48" s="602"/>
      <c r="C48" s="992"/>
      <c r="D48" s="992"/>
      <c r="E48" s="31"/>
      <c r="F48" s="992"/>
      <c r="G48" s="1613"/>
      <c r="H48" s="837"/>
      <c r="I48" s="1614"/>
      <c r="J48" s="993"/>
      <c r="K48" s="1614"/>
      <c r="L48" s="838"/>
      <c r="M48" s="839"/>
      <c r="N48" s="31"/>
      <c r="O48" s="2159"/>
      <c r="P48" s="2159"/>
      <c r="Q48" s="2159"/>
      <c r="R48" s="2159"/>
      <c r="T48" s="840" t="str">
        <f t="shared" si="2"/>
        <v>10 (1410)</v>
      </c>
      <c r="U48" s="1615" t="str">
        <f t="shared" si="3"/>
        <v/>
      </c>
      <c r="V48" s="190"/>
      <c r="W48" s="841"/>
      <c r="X48" s="841"/>
    </row>
    <row r="49" spans="1:24" s="12" customFormat="1" ht="12.75" hidden="1" customHeight="1" x14ac:dyDescent="0.2">
      <c r="A49" s="31" t="s">
        <v>3072</v>
      </c>
      <c r="B49" s="602"/>
      <c r="C49" s="992"/>
      <c r="D49" s="992"/>
      <c r="E49" s="31"/>
      <c r="F49" s="992"/>
      <c r="G49" s="1613"/>
      <c r="H49" s="837"/>
      <c r="I49" s="1614"/>
      <c r="J49" s="993"/>
      <c r="K49" s="1614"/>
      <c r="L49" s="838"/>
      <c r="M49" s="839"/>
      <c r="N49" s="31"/>
      <c r="O49" s="2159"/>
      <c r="P49" s="2159"/>
      <c r="Q49" s="2159"/>
      <c r="R49" s="2159"/>
      <c r="T49" s="840" t="str">
        <f t="shared" si="2"/>
        <v>11 (1411)</v>
      </c>
      <c r="U49" s="1615" t="str">
        <f t="shared" si="3"/>
        <v/>
      </c>
      <c r="V49" s="190"/>
      <c r="W49" s="841"/>
      <c r="X49" s="841"/>
    </row>
    <row r="50" spans="1:24" s="12" customFormat="1" ht="12.75" hidden="1" customHeight="1" x14ac:dyDescent="0.2">
      <c r="A50" s="31" t="s">
        <v>3073</v>
      </c>
      <c r="B50" s="602"/>
      <c r="C50" s="992"/>
      <c r="D50" s="992"/>
      <c r="E50" s="31"/>
      <c r="F50" s="992"/>
      <c r="G50" s="1613"/>
      <c r="H50" s="837"/>
      <c r="I50" s="1614"/>
      <c r="J50" s="993"/>
      <c r="K50" s="1614"/>
      <c r="L50" s="838"/>
      <c r="M50" s="839"/>
      <c r="N50" s="31"/>
      <c r="O50" s="2159"/>
      <c r="P50" s="2159"/>
      <c r="Q50" s="2159"/>
      <c r="R50" s="2159"/>
      <c r="T50" s="840" t="str">
        <f t="shared" si="2"/>
        <v>12 (1412)</v>
      </c>
      <c r="U50" s="1615" t="str">
        <f t="shared" si="3"/>
        <v/>
      </c>
      <c r="V50" s="190"/>
      <c r="W50" s="841"/>
      <c r="X50" s="841"/>
    </row>
    <row r="51" spans="1:24" s="12" customFormat="1" ht="12.75" hidden="1" customHeight="1" x14ac:dyDescent="0.2">
      <c r="A51" s="31" t="s">
        <v>3074</v>
      </c>
      <c r="B51" s="602"/>
      <c r="C51" s="992"/>
      <c r="D51" s="992"/>
      <c r="E51" s="31"/>
      <c r="F51" s="992"/>
      <c r="G51" s="1613"/>
      <c r="H51" s="837"/>
      <c r="I51" s="1614"/>
      <c r="J51" s="993"/>
      <c r="K51" s="1614"/>
      <c r="L51" s="838"/>
      <c r="M51" s="839"/>
      <c r="N51" s="31"/>
      <c r="O51" s="2159"/>
      <c r="P51" s="2159"/>
      <c r="Q51" s="2159"/>
      <c r="R51" s="2159"/>
      <c r="T51" s="840" t="str">
        <f t="shared" si="2"/>
        <v>13 (1413)</v>
      </c>
      <c r="U51" s="1615" t="str">
        <f t="shared" si="3"/>
        <v/>
      </c>
      <c r="V51" s="190"/>
      <c r="W51" s="841"/>
      <c r="X51" s="841"/>
    </row>
    <row r="52" spans="1:24" s="12" customFormat="1" ht="12.75" hidden="1" customHeight="1" x14ac:dyDescent="0.2">
      <c r="A52" s="31" t="s">
        <v>3075</v>
      </c>
      <c r="B52" s="602"/>
      <c r="C52" s="992"/>
      <c r="D52" s="992"/>
      <c r="E52" s="31"/>
      <c r="F52" s="992"/>
      <c r="G52" s="1613"/>
      <c r="H52" s="837"/>
      <c r="I52" s="1614"/>
      <c r="J52" s="993"/>
      <c r="K52" s="1614"/>
      <c r="L52" s="838"/>
      <c r="M52" s="839"/>
      <c r="N52" s="31"/>
      <c r="O52" s="2159"/>
      <c r="P52" s="2159"/>
      <c r="Q52" s="2159"/>
      <c r="R52" s="2159"/>
      <c r="T52" s="840" t="str">
        <f t="shared" si="2"/>
        <v>14 (1414)</v>
      </c>
      <c r="U52" s="1615" t="str">
        <f t="shared" si="3"/>
        <v/>
      </c>
      <c r="V52" s="190"/>
      <c r="W52" s="841"/>
      <c r="X52" s="841"/>
    </row>
    <row r="53" spans="1:24" s="12" customFormat="1" ht="12.75" hidden="1" customHeight="1" x14ac:dyDescent="0.2">
      <c r="A53" s="31" t="s">
        <v>3076</v>
      </c>
      <c r="B53" s="602"/>
      <c r="C53" s="992"/>
      <c r="D53" s="992"/>
      <c r="E53" s="31"/>
      <c r="F53" s="992"/>
      <c r="G53" s="1613"/>
      <c r="H53" s="837"/>
      <c r="I53" s="1614"/>
      <c r="J53" s="993"/>
      <c r="K53" s="1614"/>
      <c r="L53" s="838"/>
      <c r="M53" s="839"/>
      <c r="N53" s="31"/>
      <c r="O53" s="2159"/>
      <c r="P53" s="2159"/>
      <c r="Q53" s="2159"/>
      <c r="R53" s="2159"/>
      <c r="T53" s="840" t="str">
        <f t="shared" si="2"/>
        <v>15 (1415)</v>
      </c>
      <c r="U53" s="1615" t="str">
        <f t="shared" si="3"/>
        <v/>
      </c>
      <c r="V53" s="190"/>
      <c r="W53" s="841"/>
      <c r="X53" s="841"/>
    </row>
    <row r="54" spans="1:24" s="12" customFormat="1" ht="12.75" hidden="1" customHeight="1" x14ac:dyDescent="0.2">
      <c r="A54" s="31" t="s">
        <v>3077</v>
      </c>
      <c r="B54" s="602"/>
      <c r="C54" s="992"/>
      <c r="D54" s="992"/>
      <c r="E54" s="31"/>
      <c r="F54" s="992"/>
      <c r="G54" s="1613"/>
      <c r="H54" s="837"/>
      <c r="I54" s="1614"/>
      <c r="J54" s="993"/>
      <c r="K54" s="1614"/>
      <c r="L54" s="838"/>
      <c r="M54" s="839"/>
      <c r="N54" s="31"/>
      <c r="O54" s="2159"/>
      <c r="P54" s="2159"/>
      <c r="Q54" s="2159"/>
      <c r="R54" s="2159"/>
      <c r="T54" s="840" t="str">
        <f t="shared" si="2"/>
        <v>16 (1416)</v>
      </c>
      <c r="U54" s="1615" t="str">
        <f t="shared" si="3"/>
        <v/>
      </c>
      <c r="V54" s="190"/>
      <c r="W54" s="841"/>
      <c r="X54" s="841"/>
    </row>
    <row r="55" spans="1:24" s="12" customFormat="1" ht="12.75" hidden="1" customHeight="1" x14ac:dyDescent="0.2">
      <c r="A55" s="31" t="s">
        <v>3078</v>
      </c>
      <c r="B55" s="602"/>
      <c r="C55" s="992"/>
      <c r="D55" s="992"/>
      <c r="E55" s="31"/>
      <c r="F55" s="992"/>
      <c r="G55" s="1613"/>
      <c r="H55" s="837"/>
      <c r="I55" s="1614"/>
      <c r="J55" s="993"/>
      <c r="K55" s="1614"/>
      <c r="L55" s="838"/>
      <c r="M55" s="839"/>
      <c r="N55" s="31"/>
      <c r="O55" s="2159"/>
      <c r="P55" s="2159"/>
      <c r="Q55" s="2159"/>
      <c r="R55" s="2159"/>
      <c r="T55" s="840" t="str">
        <f t="shared" si="2"/>
        <v>17 (1417)</v>
      </c>
      <c r="U55" s="1615" t="str">
        <f t="shared" si="3"/>
        <v/>
      </c>
      <c r="V55" s="190"/>
      <c r="W55" s="841"/>
      <c r="X55" s="841"/>
    </row>
    <row r="56" spans="1:24" s="12" customFormat="1" ht="12.75" hidden="1" customHeight="1" x14ac:dyDescent="0.2">
      <c r="A56" s="31" t="s">
        <v>3079</v>
      </c>
      <c r="B56" s="602"/>
      <c r="C56" s="992"/>
      <c r="D56" s="992"/>
      <c r="E56" s="31"/>
      <c r="F56" s="992"/>
      <c r="G56" s="1613"/>
      <c r="H56" s="837"/>
      <c r="I56" s="1614"/>
      <c r="J56" s="993"/>
      <c r="K56" s="1614"/>
      <c r="L56" s="838"/>
      <c r="M56" s="839"/>
      <c r="N56" s="31"/>
      <c r="O56" s="2159"/>
      <c r="P56" s="2159"/>
      <c r="Q56" s="2159"/>
      <c r="R56" s="2159"/>
      <c r="T56" s="840" t="str">
        <f t="shared" si="2"/>
        <v>18 (1418)</v>
      </c>
      <c r="U56" s="1615" t="str">
        <f t="shared" si="3"/>
        <v/>
      </c>
      <c r="V56" s="190"/>
      <c r="W56" s="841"/>
      <c r="X56" s="841"/>
    </row>
    <row r="57" spans="1:24" s="12" customFormat="1" ht="12.75" hidden="1" customHeight="1" x14ac:dyDescent="0.2">
      <c r="A57" s="31" t="s">
        <v>3080</v>
      </c>
      <c r="B57" s="602"/>
      <c r="C57" s="992"/>
      <c r="D57" s="992"/>
      <c r="E57" s="31"/>
      <c r="F57" s="992"/>
      <c r="G57" s="1613"/>
      <c r="H57" s="837"/>
      <c r="I57" s="1614"/>
      <c r="J57" s="993"/>
      <c r="K57" s="1614"/>
      <c r="L57" s="838"/>
      <c r="M57" s="839"/>
      <c r="N57" s="31"/>
      <c r="O57" s="2159"/>
      <c r="P57" s="2159"/>
      <c r="Q57" s="2159"/>
      <c r="R57" s="2159"/>
      <c r="T57" s="840" t="str">
        <f t="shared" si="2"/>
        <v>19 (1419)</v>
      </c>
      <c r="U57" s="1615" t="str">
        <f t="shared" si="3"/>
        <v/>
      </c>
      <c r="V57" s="190"/>
      <c r="W57" s="841"/>
      <c r="X57" s="841"/>
    </row>
    <row r="58" spans="1:24" s="12" customFormat="1" ht="12.75" hidden="1" customHeight="1" x14ac:dyDescent="0.2">
      <c r="A58" s="31" t="s">
        <v>3081</v>
      </c>
      <c r="B58" s="602"/>
      <c r="C58" s="992"/>
      <c r="D58" s="992"/>
      <c r="E58" s="31"/>
      <c r="F58" s="992"/>
      <c r="G58" s="1613"/>
      <c r="H58" s="837"/>
      <c r="I58" s="1614"/>
      <c r="J58" s="993"/>
      <c r="K58" s="1614"/>
      <c r="L58" s="838"/>
      <c r="M58" s="839"/>
      <c r="N58" s="31"/>
      <c r="O58" s="2159"/>
      <c r="P58" s="2159"/>
      <c r="Q58" s="2159"/>
      <c r="R58" s="2159"/>
      <c r="T58" s="840" t="str">
        <f t="shared" si="2"/>
        <v>20 (1420)</v>
      </c>
      <c r="U58" s="1615" t="str">
        <f t="shared" si="3"/>
        <v/>
      </c>
      <c r="V58" s="190"/>
      <c r="W58" s="841"/>
      <c r="X58" s="841"/>
    </row>
    <row r="59" spans="1:24" s="12" customFormat="1" ht="12.75" hidden="1" customHeight="1" x14ac:dyDescent="0.2">
      <c r="A59" s="31" t="s">
        <v>3082</v>
      </c>
      <c r="B59" s="602"/>
      <c r="C59" s="992"/>
      <c r="D59" s="992"/>
      <c r="E59" s="31"/>
      <c r="F59" s="992"/>
      <c r="G59" s="1613"/>
      <c r="H59" s="837"/>
      <c r="I59" s="1614"/>
      <c r="J59" s="993"/>
      <c r="K59" s="1614"/>
      <c r="L59" s="838"/>
      <c r="M59" s="839"/>
      <c r="N59" s="31"/>
      <c r="O59" s="2159"/>
      <c r="P59" s="2159"/>
      <c r="Q59" s="2159"/>
      <c r="R59" s="2159"/>
      <c r="T59" s="840" t="str">
        <f t="shared" si="2"/>
        <v>21 (1421)</v>
      </c>
      <c r="U59" s="1615" t="str">
        <f t="shared" si="3"/>
        <v/>
      </c>
      <c r="V59" s="190"/>
      <c r="W59" s="841"/>
      <c r="X59" s="841"/>
    </row>
    <row r="60" spans="1:24" s="12" customFormat="1" ht="12.75" hidden="1" customHeight="1" x14ac:dyDescent="0.2">
      <c r="A60" s="31" t="s">
        <v>3083</v>
      </c>
      <c r="B60" s="602"/>
      <c r="C60" s="992"/>
      <c r="D60" s="992"/>
      <c r="E60" s="31"/>
      <c r="F60" s="992"/>
      <c r="G60" s="1613"/>
      <c r="H60" s="837"/>
      <c r="I60" s="1614"/>
      <c r="J60" s="993"/>
      <c r="K60" s="1614"/>
      <c r="L60" s="838"/>
      <c r="M60" s="839"/>
      <c r="N60" s="31"/>
      <c r="O60" s="2159"/>
      <c r="P60" s="2159"/>
      <c r="Q60" s="2159"/>
      <c r="R60" s="2159"/>
      <c r="T60" s="840" t="str">
        <f t="shared" si="2"/>
        <v>22 (1422)</v>
      </c>
      <c r="U60" s="1615" t="str">
        <f t="shared" si="3"/>
        <v/>
      </c>
      <c r="V60" s="190"/>
      <c r="W60" s="841"/>
      <c r="X60" s="841"/>
    </row>
    <row r="61" spans="1:24" s="12" customFormat="1" ht="12.75" hidden="1" customHeight="1" x14ac:dyDescent="0.2">
      <c r="A61" s="31" t="s">
        <v>3084</v>
      </c>
      <c r="B61" s="602"/>
      <c r="C61" s="992"/>
      <c r="D61" s="992"/>
      <c r="E61" s="31"/>
      <c r="F61" s="992"/>
      <c r="G61" s="1613"/>
      <c r="H61" s="837"/>
      <c r="I61" s="1614"/>
      <c r="J61" s="993"/>
      <c r="K61" s="1614"/>
      <c r="L61" s="838"/>
      <c r="M61" s="839"/>
      <c r="N61" s="31"/>
      <c r="O61" s="2159"/>
      <c r="P61" s="2159"/>
      <c r="Q61" s="2159"/>
      <c r="R61" s="2159"/>
      <c r="T61" s="840" t="str">
        <f t="shared" si="2"/>
        <v>23 (1423)</v>
      </c>
      <c r="U61" s="1615" t="str">
        <f t="shared" si="3"/>
        <v/>
      </c>
      <c r="V61" s="190"/>
      <c r="W61" s="841"/>
      <c r="X61" s="841"/>
    </row>
    <row r="62" spans="1:24" s="12" customFormat="1" ht="12.75" hidden="1" customHeight="1" x14ac:dyDescent="0.2">
      <c r="A62" s="31" t="s">
        <v>3085</v>
      </c>
      <c r="B62" s="602"/>
      <c r="C62" s="992"/>
      <c r="D62" s="992"/>
      <c r="E62" s="31"/>
      <c r="F62" s="992"/>
      <c r="G62" s="1613"/>
      <c r="H62" s="837"/>
      <c r="I62" s="1614"/>
      <c r="J62" s="993"/>
      <c r="K62" s="1614"/>
      <c r="L62" s="838"/>
      <c r="M62" s="839"/>
      <c r="N62" s="31"/>
      <c r="O62" s="2159"/>
      <c r="P62" s="2159"/>
      <c r="Q62" s="2159"/>
      <c r="R62" s="2159"/>
      <c r="T62" s="840" t="str">
        <f t="shared" si="2"/>
        <v>24 (1424)</v>
      </c>
      <c r="U62" s="1615" t="str">
        <f t="shared" si="3"/>
        <v/>
      </c>
      <c r="V62" s="190"/>
      <c r="W62" s="841"/>
      <c r="X62" s="841"/>
    </row>
    <row r="63" spans="1:24" s="12" customFormat="1" x14ac:dyDescent="0.2">
      <c r="A63" s="31" t="s">
        <v>3086</v>
      </c>
      <c r="B63" s="602"/>
      <c r="C63" s="992"/>
      <c r="D63" s="992"/>
      <c r="E63" s="31"/>
      <c r="F63" s="992"/>
      <c r="G63" s="1613"/>
      <c r="H63" s="837"/>
      <c r="I63" s="1614"/>
      <c r="J63" s="993"/>
      <c r="K63" s="1614"/>
      <c r="L63" s="838"/>
      <c r="M63" s="839"/>
      <c r="N63" s="31"/>
      <c r="O63" s="2159"/>
      <c r="P63" s="2159"/>
      <c r="Q63" s="2159"/>
      <c r="R63" s="2159"/>
      <c r="T63" s="840" t="str">
        <f t="shared" si="2"/>
        <v>25 (1425)</v>
      </c>
      <c r="U63" s="1615" t="str">
        <f t="shared" si="3"/>
        <v/>
      </c>
      <c r="V63" s="190"/>
      <c r="W63" s="841"/>
      <c r="X63" s="841"/>
    </row>
    <row r="64" spans="1:24" s="12" customFormat="1" x14ac:dyDescent="0.2">
      <c r="A64" s="239" t="s">
        <v>3087</v>
      </c>
      <c r="B64" s="1598">
        <v>100</v>
      </c>
      <c r="C64" s="992"/>
      <c r="D64" s="992"/>
      <c r="E64" s="31"/>
      <c r="F64" s="992"/>
      <c r="G64" s="1383"/>
      <c r="H64" s="842"/>
      <c r="I64" s="1614"/>
      <c r="J64" s="993"/>
      <c r="K64" s="1614"/>
      <c r="L64" s="838"/>
      <c r="M64" s="1618"/>
      <c r="N64" s="31"/>
      <c r="O64" s="2162"/>
      <c r="P64" s="2162"/>
      <c r="Q64" s="2162"/>
      <c r="R64" s="2162"/>
      <c r="T64" s="835"/>
      <c r="U64" s="1619">
        <f>$B64</f>
        <v>100</v>
      </c>
      <c r="V64" s="190"/>
      <c r="W64" s="841"/>
      <c r="X64" s="841"/>
    </row>
    <row r="65" spans="1:24" s="12" customFormat="1" ht="12.75" customHeight="1" x14ac:dyDescent="0.2">
      <c r="A65" s="83" t="s">
        <v>3088</v>
      </c>
      <c r="B65" s="1494" t="s">
        <v>3089</v>
      </c>
      <c r="C65" s="993"/>
      <c r="D65" s="993"/>
      <c r="E65" s="82"/>
      <c r="F65" s="1496"/>
      <c r="G65" s="1622"/>
      <c r="H65" s="843"/>
      <c r="I65" s="1614"/>
      <c r="J65" s="993"/>
      <c r="K65" s="1614"/>
      <c r="L65" s="844"/>
      <c r="M65" s="845"/>
      <c r="N65" s="82"/>
      <c r="O65" s="2161"/>
      <c r="P65" s="2161"/>
      <c r="Q65" s="2161"/>
      <c r="R65" s="2161"/>
      <c r="T65" s="835"/>
      <c r="U65" s="1495" t="str">
        <f>$B65</f>
        <v>Global</v>
      </c>
      <c r="V65" s="190"/>
      <c r="W65" s="846"/>
      <c r="X65" s="846"/>
    </row>
    <row r="66" spans="1:24" ht="6" customHeight="1" x14ac:dyDescent="0.2">
      <c r="A66" s="82"/>
      <c r="B66" s="82"/>
      <c r="C66" s="82"/>
      <c r="D66" s="82"/>
      <c r="E66" s="82"/>
      <c r="F66" s="82"/>
      <c r="G66" s="82"/>
      <c r="H66" s="82"/>
      <c r="I66" s="82"/>
      <c r="J66" s="82"/>
      <c r="K66" s="82"/>
      <c r="L66" s="82"/>
      <c r="M66" s="82"/>
      <c r="N66" s="82"/>
      <c r="O66" s="82"/>
      <c r="P66" s="82"/>
      <c r="Q66" s="82"/>
      <c r="R66" s="82"/>
      <c r="T66" s="835"/>
      <c r="U66" s="835"/>
    </row>
    <row r="67" spans="1:24" x14ac:dyDescent="0.2">
      <c r="A67" s="82"/>
      <c r="B67" s="88" t="s">
        <v>1876</v>
      </c>
      <c r="C67" s="82"/>
      <c r="D67" s="82"/>
      <c r="E67" s="82"/>
      <c r="F67" s="82"/>
      <c r="G67" s="82"/>
      <c r="H67" s="82"/>
      <c r="I67" s="82"/>
      <c r="J67" s="82"/>
      <c r="K67" s="82"/>
      <c r="L67" s="82"/>
      <c r="M67" s="82"/>
      <c r="N67" s="82"/>
      <c r="O67" s="82"/>
      <c r="P67" s="82"/>
      <c r="Q67" s="82"/>
      <c r="R67" s="82"/>
      <c r="T67" s="835"/>
      <c r="U67" s="836" t="str">
        <f>$B67</f>
        <v>Transactions assimilables à des pensions (503)</v>
      </c>
    </row>
    <row r="68" spans="1:24" s="12" customFormat="1" x14ac:dyDescent="0.2">
      <c r="A68" s="31" t="s">
        <v>3062</v>
      </c>
      <c r="B68" s="602"/>
      <c r="C68" s="1612"/>
      <c r="D68" s="992"/>
      <c r="E68" s="31"/>
      <c r="F68" s="992"/>
      <c r="G68" s="992"/>
      <c r="H68" s="847"/>
      <c r="I68" s="992"/>
      <c r="J68" s="992"/>
      <c r="K68" s="838"/>
      <c r="L68" s="838"/>
      <c r="M68" s="839"/>
      <c r="N68" s="31"/>
      <c r="O68" s="2159"/>
      <c r="P68" s="2159"/>
      <c r="Q68" s="2159"/>
      <c r="R68" s="2159"/>
      <c r="T68" s="840" t="str">
        <f t="shared" ref="T68:T92" si="4">$A68</f>
        <v>1 (1401)</v>
      </c>
      <c r="U68" s="1615" t="str">
        <f t="shared" ref="U68:U92" si="5">IF($B68="","",$B68)</f>
        <v/>
      </c>
      <c r="V68" s="190"/>
      <c r="W68" s="841"/>
      <c r="X68" s="841"/>
    </row>
    <row r="69" spans="1:24" s="12" customFormat="1" x14ac:dyDescent="0.2">
      <c r="A69" s="31" t="s">
        <v>3063</v>
      </c>
      <c r="B69" s="602"/>
      <c r="C69" s="1612"/>
      <c r="D69" s="992"/>
      <c r="E69" s="31"/>
      <c r="F69" s="992"/>
      <c r="G69" s="992"/>
      <c r="H69" s="847"/>
      <c r="I69" s="992"/>
      <c r="J69" s="992"/>
      <c r="K69" s="838"/>
      <c r="L69" s="838"/>
      <c r="M69" s="839"/>
      <c r="N69" s="31"/>
      <c r="O69" s="2159"/>
      <c r="P69" s="2159"/>
      <c r="Q69" s="2159"/>
      <c r="R69" s="2159"/>
      <c r="T69" s="840" t="str">
        <f t="shared" si="4"/>
        <v>2 (1402)</v>
      </c>
      <c r="U69" s="1615" t="str">
        <f t="shared" si="5"/>
        <v/>
      </c>
      <c r="V69" s="190"/>
      <c r="W69" s="841"/>
      <c r="X69" s="841"/>
    </row>
    <row r="70" spans="1:24" s="12" customFormat="1" x14ac:dyDescent="0.2">
      <c r="A70" s="31" t="s">
        <v>3064</v>
      </c>
      <c r="B70" s="602"/>
      <c r="C70" s="1612"/>
      <c r="D70" s="992"/>
      <c r="E70" s="31"/>
      <c r="F70" s="992"/>
      <c r="G70" s="992"/>
      <c r="H70" s="847"/>
      <c r="I70" s="992"/>
      <c r="J70" s="992"/>
      <c r="K70" s="838"/>
      <c r="L70" s="838"/>
      <c r="M70" s="839"/>
      <c r="N70" s="31"/>
      <c r="O70" s="2159"/>
      <c r="P70" s="2159"/>
      <c r="Q70" s="2159"/>
      <c r="R70" s="2159"/>
      <c r="T70" s="840" t="str">
        <f t="shared" si="4"/>
        <v>3 (1403)</v>
      </c>
      <c r="U70" s="1615" t="str">
        <f t="shared" si="5"/>
        <v/>
      </c>
      <c r="V70" s="190"/>
      <c r="W70" s="841"/>
      <c r="X70" s="841"/>
    </row>
    <row r="71" spans="1:24" s="12" customFormat="1" ht="12.75" hidden="1" customHeight="1" x14ac:dyDescent="0.2">
      <c r="A71" s="31" t="s">
        <v>3065</v>
      </c>
      <c r="B71" s="602"/>
      <c r="C71" s="1612"/>
      <c r="D71" s="992"/>
      <c r="E71" s="31"/>
      <c r="F71" s="992"/>
      <c r="G71" s="992"/>
      <c r="H71" s="847"/>
      <c r="I71" s="992"/>
      <c r="J71" s="992"/>
      <c r="K71" s="838"/>
      <c r="L71" s="838"/>
      <c r="M71" s="839"/>
      <c r="N71" s="31"/>
      <c r="O71" s="2159"/>
      <c r="P71" s="2159"/>
      <c r="Q71" s="2159"/>
      <c r="R71" s="2159"/>
      <c r="T71" s="840" t="str">
        <f t="shared" si="4"/>
        <v>4 (1404)</v>
      </c>
      <c r="U71" s="1615" t="str">
        <f t="shared" si="5"/>
        <v/>
      </c>
      <c r="V71" s="190"/>
      <c r="W71" s="841"/>
      <c r="X71" s="841"/>
    </row>
    <row r="72" spans="1:24" s="12" customFormat="1" ht="12.75" hidden="1" customHeight="1" x14ac:dyDescent="0.2">
      <c r="A72" s="31" t="s">
        <v>3066</v>
      </c>
      <c r="B72" s="602"/>
      <c r="C72" s="1612"/>
      <c r="D72" s="992"/>
      <c r="E72" s="31"/>
      <c r="F72" s="992"/>
      <c r="G72" s="992"/>
      <c r="H72" s="847"/>
      <c r="I72" s="992"/>
      <c r="J72" s="992"/>
      <c r="K72" s="838"/>
      <c r="L72" s="838"/>
      <c r="M72" s="839"/>
      <c r="N72" s="31"/>
      <c r="O72" s="2159"/>
      <c r="P72" s="2159"/>
      <c r="Q72" s="2159"/>
      <c r="R72" s="2159"/>
      <c r="T72" s="840" t="str">
        <f t="shared" si="4"/>
        <v>5 (1405)</v>
      </c>
      <c r="U72" s="1615" t="str">
        <f t="shared" si="5"/>
        <v/>
      </c>
      <c r="V72" s="190"/>
      <c r="W72" s="841"/>
      <c r="X72" s="841"/>
    </row>
    <row r="73" spans="1:24" s="12" customFormat="1" ht="12.75" hidden="1" customHeight="1" x14ac:dyDescent="0.2">
      <c r="A73" s="31" t="s">
        <v>3067</v>
      </c>
      <c r="B73" s="602"/>
      <c r="C73" s="1612"/>
      <c r="D73" s="992"/>
      <c r="E73" s="31"/>
      <c r="F73" s="992"/>
      <c r="G73" s="992"/>
      <c r="H73" s="847"/>
      <c r="I73" s="992"/>
      <c r="J73" s="992"/>
      <c r="K73" s="838"/>
      <c r="L73" s="838"/>
      <c r="M73" s="839"/>
      <c r="N73" s="31"/>
      <c r="O73" s="2159"/>
      <c r="P73" s="2159"/>
      <c r="Q73" s="2159"/>
      <c r="R73" s="2159"/>
      <c r="T73" s="840" t="str">
        <f t="shared" si="4"/>
        <v>6 (1406)</v>
      </c>
      <c r="U73" s="1615" t="str">
        <f t="shared" si="5"/>
        <v/>
      </c>
      <c r="V73" s="190"/>
      <c r="W73" s="841"/>
      <c r="X73" s="841"/>
    </row>
    <row r="74" spans="1:24" s="12" customFormat="1" ht="12.75" hidden="1" customHeight="1" x14ac:dyDescent="0.2">
      <c r="A74" s="31" t="s">
        <v>3068</v>
      </c>
      <c r="B74" s="602"/>
      <c r="C74" s="1612"/>
      <c r="D74" s="992"/>
      <c r="E74" s="31"/>
      <c r="F74" s="992"/>
      <c r="G74" s="992"/>
      <c r="H74" s="847"/>
      <c r="I74" s="992"/>
      <c r="J74" s="992"/>
      <c r="K74" s="838"/>
      <c r="L74" s="838"/>
      <c r="M74" s="839"/>
      <c r="N74" s="31"/>
      <c r="O74" s="2159"/>
      <c r="P74" s="2159"/>
      <c r="Q74" s="2159"/>
      <c r="R74" s="2159"/>
      <c r="T74" s="840" t="str">
        <f t="shared" si="4"/>
        <v>7 (1407)</v>
      </c>
      <c r="U74" s="1615" t="str">
        <f t="shared" si="5"/>
        <v/>
      </c>
      <c r="V74" s="190"/>
      <c r="W74" s="841"/>
      <c r="X74" s="841"/>
    </row>
    <row r="75" spans="1:24" s="12" customFormat="1" ht="12.75" hidden="1" customHeight="1" x14ac:dyDescent="0.2">
      <c r="A75" s="31" t="s">
        <v>3069</v>
      </c>
      <c r="B75" s="602"/>
      <c r="C75" s="1612"/>
      <c r="D75" s="992"/>
      <c r="E75" s="31"/>
      <c r="F75" s="992"/>
      <c r="G75" s="992"/>
      <c r="H75" s="847"/>
      <c r="I75" s="992"/>
      <c r="J75" s="992"/>
      <c r="K75" s="838"/>
      <c r="L75" s="838"/>
      <c r="M75" s="839"/>
      <c r="N75" s="31"/>
      <c r="O75" s="2159"/>
      <c r="P75" s="2159"/>
      <c r="Q75" s="2159"/>
      <c r="R75" s="2159"/>
      <c r="T75" s="840" t="str">
        <f t="shared" si="4"/>
        <v>8 (1408)</v>
      </c>
      <c r="U75" s="1615" t="str">
        <f t="shared" si="5"/>
        <v/>
      </c>
      <c r="V75" s="190"/>
      <c r="W75" s="841"/>
      <c r="X75" s="841"/>
    </row>
    <row r="76" spans="1:24" s="12" customFormat="1" ht="12.75" hidden="1" customHeight="1" x14ac:dyDescent="0.2">
      <c r="A76" s="31" t="s">
        <v>3070</v>
      </c>
      <c r="B76" s="602"/>
      <c r="C76" s="1612"/>
      <c r="D76" s="992"/>
      <c r="E76" s="31"/>
      <c r="F76" s="992"/>
      <c r="G76" s="992"/>
      <c r="H76" s="847"/>
      <c r="I76" s="992"/>
      <c r="J76" s="992"/>
      <c r="K76" s="838"/>
      <c r="L76" s="838"/>
      <c r="M76" s="839"/>
      <c r="N76" s="31"/>
      <c r="O76" s="2159"/>
      <c r="P76" s="2159"/>
      <c r="Q76" s="2159"/>
      <c r="R76" s="2159"/>
      <c r="T76" s="840" t="str">
        <f t="shared" si="4"/>
        <v>9 (1409)</v>
      </c>
      <c r="U76" s="1615" t="str">
        <f t="shared" si="5"/>
        <v/>
      </c>
      <c r="V76" s="190"/>
      <c r="W76" s="841"/>
      <c r="X76" s="841"/>
    </row>
    <row r="77" spans="1:24" s="12" customFormat="1" ht="12.75" hidden="1" customHeight="1" x14ac:dyDescent="0.2">
      <c r="A77" s="31" t="s">
        <v>3071</v>
      </c>
      <c r="B77" s="602"/>
      <c r="C77" s="1612"/>
      <c r="D77" s="992"/>
      <c r="E77" s="31"/>
      <c r="F77" s="992"/>
      <c r="G77" s="992"/>
      <c r="H77" s="847"/>
      <c r="I77" s="992"/>
      <c r="J77" s="992"/>
      <c r="K77" s="838"/>
      <c r="L77" s="838"/>
      <c r="M77" s="839"/>
      <c r="N77" s="31"/>
      <c r="O77" s="2159"/>
      <c r="P77" s="2159"/>
      <c r="Q77" s="2159"/>
      <c r="R77" s="2159"/>
      <c r="T77" s="840" t="str">
        <f t="shared" si="4"/>
        <v>10 (1410)</v>
      </c>
      <c r="U77" s="1615" t="str">
        <f t="shared" si="5"/>
        <v/>
      </c>
      <c r="V77" s="190"/>
      <c r="W77" s="841"/>
      <c r="X77" s="841"/>
    </row>
    <row r="78" spans="1:24" s="12" customFormat="1" ht="12.75" hidden="1" customHeight="1" x14ac:dyDescent="0.2">
      <c r="A78" s="31" t="s">
        <v>3072</v>
      </c>
      <c r="B78" s="602"/>
      <c r="C78" s="1612"/>
      <c r="D78" s="992"/>
      <c r="E78" s="31"/>
      <c r="F78" s="992"/>
      <c r="G78" s="992"/>
      <c r="H78" s="847"/>
      <c r="I78" s="992"/>
      <c r="J78" s="992"/>
      <c r="K78" s="838"/>
      <c r="L78" s="838"/>
      <c r="M78" s="839"/>
      <c r="N78" s="31"/>
      <c r="O78" s="2159"/>
      <c r="P78" s="2159"/>
      <c r="Q78" s="2159"/>
      <c r="R78" s="2159"/>
      <c r="T78" s="840" t="str">
        <f t="shared" si="4"/>
        <v>11 (1411)</v>
      </c>
      <c r="U78" s="1615" t="str">
        <f t="shared" si="5"/>
        <v/>
      </c>
      <c r="V78" s="190"/>
      <c r="W78" s="841"/>
      <c r="X78" s="841"/>
    </row>
    <row r="79" spans="1:24" s="12" customFormat="1" ht="12.75" hidden="1" customHeight="1" x14ac:dyDescent="0.2">
      <c r="A79" s="31" t="s">
        <v>3073</v>
      </c>
      <c r="B79" s="602"/>
      <c r="C79" s="1612"/>
      <c r="D79" s="992"/>
      <c r="E79" s="31"/>
      <c r="F79" s="992"/>
      <c r="G79" s="992"/>
      <c r="H79" s="847"/>
      <c r="I79" s="992"/>
      <c r="J79" s="992"/>
      <c r="K79" s="838"/>
      <c r="L79" s="838"/>
      <c r="M79" s="839"/>
      <c r="N79" s="31"/>
      <c r="O79" s="2159"/>
      <c r="P79" s="2159"/>
      <c r="Q79" s="2159"/>
      <c r="R79" s="2159"/>
      <c r="T79" s="840" t="str">
        <f t="shared" si="4"/>
        <v>12 (1412)</v>
      </c>
      <c r="U79" s="1615" t="str">
        <f t="shared" si="5"/>
        <v/>
      </c>
      <c r="V79" s="190"/>
      <c r="W79" s="841"/>
      <c r="X79" s="841"/>
    </row>
    <row r="80" spans="1:24" s="12" customFormat="1" ht="12.75" hidden="1" customHeight="1" x14ac:dyDescent="0.2">
      <c r="A80" s="31" t="s">
        <v>3074</v>
      </c>
      <c r="B80" s="602"/>
      <c r="C80" s="1612"/>
      <c r="D80" s="992"/>
      <c r="E80" s="31"/>
      <c r="F80" s="992"/>
      <c r="G80" s="992"/>
      <c r="H80" s="847"/>
      <c r="I80" s="992"/>
      <c r="J80" s="992"/>
      <c r="K80" s="838"/>
      <c r="L80" s="838"/>
      <c r="M80" s="839"/>
      <c r="N80" s="31"/>
      <c r="O80" s="2159"/>
      <c r="P80" s="2159"/>
      <c r="Q80" s="2159"/>
      <c r="R80" s="2159"/>
      <c r="T80" s="840" t="str">
        <f t="shared" si="4"/>
        <v>13 (1413)</v>
      </c>
      <c r="U80" s="1615" t="str">
        <f t="shared" si="5"/>
        <v/>
      </c>
      <c r="V80" s="190"/>
      <c r="W80" s="841"/>
      <c r="X80" s="841"/>
    </row>
    <row r="81" spans="1:24" s="12" customFormat="1" ht="12.75" hidden="1" customHeight="1" x14ac:dyDescent="0.2">
      <c r="A81" s="31" t="s">
        <v>3075</v>
      </c>
      <c r="B81" s="602"/>
      <c r="C81" s="1612"/>
      <c r="D81" s="992"/>
      <c r="E81" s="31"/>
      <c r="F81" s="992"/>
      <c r="G81" s="992"/>
      <c r="H81" s="847"/>
      <c r="I81" s="992"/>
      <c r="J81" s="992"/>
      <c r="K81" s="838"/>
      <c r="L81" s="838"/>
      <c r="M81" s="839"/>
      <c r="N81" s="31"/>
      <c r="O81" s="2159"/>
      <c r="P81" s="2159"/>
      <c r="Q81" s="2159"/>
      <c r="R81" s="2159"/>
      <c r="T81" s="840" t="str">
        <f t="shared" si="4"/>
        <v>14 (1414)</v>
      </c>
      <c r="U81" s="1615" t="str">
        <f t="shared" si="5"/>
        <v/>
      </c>
      <c r="V81" s="190"/>
      <c r="W81" s="841"/>
      <c r="X81" s="841"/>
    </row>
    <row r="82" spans="1:24" s="12" customFormat="1" ht="12.75" hidden="1" customHeight="1" x14ac:dyDescent="0.2">
      <c r="A82" s="31" t="s">
        <v>3076</v>
      </c>
      <c r="B82" s="602"/>
      <c r="C82" s="1612"/>
      <c r="D82" s="992"/>
      <c r="E82" s="31"/>
      <c r="F82" s="992"/>
      <c r="G82" s="992"/>
      <c r="H82" s="847"/>
      <c r="I82" s="992"/>
      <c r="J82" s="992"/>
      <c r="K82" s="838"/>
      <c r="L82" s="838"/>
      <c r="M82" s="839"/>
      <c r="N82" s="31"/>
      <c r="O82" s="2159"/>
      <c r="P82" s="2159"/>
      <c r="Q82" s="2159"/>
      <c r="R82" s="2159"/>
      <c r="T82" s="840" t="str">
        <f t="shared" si="4"/>
        <v>15 (1415)</v>
      </c>
      <c r="U82" s="1615" t="str">
        <f t="shared" si="5"/>
        <v/>
      </c>
      <c r="V82" s="190"/>
      <c r="W82" s="841"/>
      <c r="X82" s="841"/>
    </row>
    <row r="83" spans="1:24" s="12" customFormat="1" ht="12.75" hidden="1" customHeight="1" x14ac:dyDescent="0.2">
      <c r="A83" s="31" t="s">
        <v>3077</v>
      </c>
      <c r="B83" s="602"/>
      <c r="C83" s="1612"/>
      <c r="D83" s="992"/>
      <c r="E83" s="31"/>
      <c r="F83" s="992"/>
      <c r="G83" s="992"/>
      <c r="H83" s="847"/>
      <c r="I83" s="992"/>
      <c r="J83" s="992"/>
      <c r="K83" s="838"/>
      <c r="L83" s="838"/>
      <c r="M83" s="839"/>
      <c r="N83" s="31"/>
      <c r="O83" s="2159"/>
      <c r="P83" s="2159"/>
      <c r="Q83" s="2159"/>
      <c r="R83" s="2159"/>
      <c r="T83" s="840" t="str">
        <f t="shared" si="4"/>
        <v>16 (1416)</v>
      </c>
      <c r="U83" s="1615" t="str">
        <f t="shared" si="5"/>
        <v/>
      </c>
      <c r="V83" s="190"/>
      <c r="W83" s="841"/>
      <c r="X83" s="841"/>
    </row>
    <row r="84" spans="1:24" s="12" customFormat="1" ht="12.75" hidden="1" customHeight="1" x14ac:dyDescent="0.2">
      <c r="A84" s="31" t="s">
        <v>3078</v>
      </c>
      <c r="B84" s="602"/>
      <c r="C84" s="1612"/>
      <c r="D84" s="992"/>
      <c r="E84" s="31"/>
      <c r="F84" s="992"/>
      <c r="G84" s="992"/>
      <c r="H84" s="847"/>
      <c r="I84" s="992"/>
      <c r="J84" s="992"/>
      <c r="K84" s="838"/>
      <c r="L84" s="838"/>
      <c r="M84" s="839"/>
      <c r="N84" s="31"/>
      <c r="O84" s="2159"/>
      <c r="P84" s="2159"/>
      <c r="Q84" s="2159"/>
      <c r="R84" s="2159"/>
      <c r="T84" s="840" t="str">
        <f t="shared" si="4"/>
        <v>17 (1417)</v>
      </c>
      <c r="U84" s="1615" t="str">
        <f t="shared" si="5"/>
        <v/>
      </c>
      <c r="V84" s="190"/>
      <c r="W84" s="841"/>
      <c r="X84" s="841"/>
    </row>
    <row r="85" spans="1:24" s="12" customFormat="1" ht="12.75" hidden="1" customHeight="1" x14ac:dyDescent="0.2">
      <c r="A85" s="31" t="s">
        <v>3079</v>
      </c>
      <c r="B85" s="602"/>
      <c r="C85" s="1612"/>
      <c r="D85" s="992"/>
      <c r="E85" s="31"/>
      <c r="F85" s="992"/>
      <c r="G85" s="992"/>
      <c r="H85" s="847"/>
      <c r="I85" s="992"/>
      <c r="J85" s="992"/>
      <c r="K85" s="838"/>
      <c r="L85" s="838"/>
      <c r="M85" s="839"/>
      <c r="N85" s="31"/>
      <c r="O85" s="2159"/>
      <c r="P85" s="2159"/>
      <c r="Q85" s="2159"/>
      <c r="R85" s="2159"/>
      <c r="T85" s="840" t="str">
        <f t="shared" si="4"/>
        <v>18 (1418)</v>
      </c>
      <c r="U85" s="1615" t="str">
        <f t="shared" si="5"/>
        <v/>
      </c>
      <c r="V85" s="190"/>
      <c r="W85" s="841"/>
      <c r="X85" s="841"/>
    </row>
    <row r="86" spans="1:24" s="12" customFormat="1" ht="12.75" hidden="1" customHeight="1" x14ac:dyDescent="0.2">
      <c r="A86" s="31" t="s">
        <v>3080</v>
      </c>
      <c r="B86" s="602"/>
      <c r="C86" s="1612"/>
      <c r="D86" s="992"/>
      <c r="E86" s="31"/>
      <c r="F86" s="992"/>
      <c r="G86" s="992"/>
      <c r="H86" s="847"/>
      <c r="I86" s="992"/>
      <c r="J86" s="992"/>
      <c r="K86" s="838"/>
      <c r="L86" s="838"/>
      <c r="M86" s="839"/>
      <c r="N86" s="31"/>
      <c r="O86" s="2159"/>
      <c r="P86" s="2159"/>
      <c r="Q86" s="2159"/>
      <c r="R86" s="2159"/>
      <c r="T86" s="840" t="str">
        <f t="shared" si="4"/>
        <v>19 (1419)</v>
      </c>
      <c r="U86" s="1615" t="str">
        <f t="shared" si="5"/>
        <v/>
      </c>
      <c r="V86" s="190"/>
      <c r="W86" s="841"/>
      <c r="X86" s="841"/>
    </row>
    <row r="87" spans="1:24" s="12" customFormat="1" ht="12.75" hidden="1" customHeight="1" x14ac:dyDescent="0.2">
      <c r="A87" s="31" t="s">
        <v>3081</v>
      </c>
      <c r="B87" s="602"/>
      <c r="C87" s="1612"/>
      <c r="D87" s="992"/>
      <c r="E87" s="31"/>
      <c r="F87" s="992"/>
      <c r="G87" s="992"/>
      <c r="H87" s="847"/>
      <c r="I87" s="992"/>
      <c r="J87" s="992"/>
      <c r="K87" s="838"/>
      <c r="L87" s="838"/>
      <c r="M87" s="839"/>
      <c r="N87" s="31"/>
      <c r="O87" s="2159"/>
      <c r="P87" s="2159"/>
      <c r="Q87" s="2159"/>
      <c r="R87" s="2159"/>
      <c r="T87" s="840" t="str">
        <f t="shared" si="4"/>
        <v>20 (1420)</v>
      </c>
      <c r="U87" s="1615" t="str">
        <f t="shared" si="5"/>
        <v/>
      </c>
      <c r="V87" s="190"/>
      <c r="W87" s="841"/>
      <c r="X87" s="841"/>
    </row>
    <row r="88" spans="1:24" s="12" customFormat="1" ht="12.75" hidden="1" customHeight="1" x14ac:dyDescent="0.2">
      <c r="A88" s="31" t="s">
        <v>3082</v>
      </c>
      <c r="B88" s="602"/>
      <c r="C88" s="1612"/>
      <c r="D88" s="992"/>
      <c r="E88" s="31"/>
      <c r="F88" s="992"/>
      <c r="G88" s="992"/>
      <c r="H88" s="847"/>
      <c r="I88" s="992"/>
      <c r="J88" s="992"/>
      <c r="K88" s="838"/>
      <c r="L88" s="838"/>
      <c r="M88" s="839"/>
      <c r="N88" s="31"/>
      <c r="O88" s="2159"/>
      <c r="P88" s="2159"/>
      <c r="Q88" s="2159"/>
      <c r="R88" s="2159"/>
      <c r="T88" s="840" t="str">
        <f t="shared" si="4"/>
        <v>21 (1421)</v>
      </c>
      <c r="U88" s="1615" t="str">
        <f t="shared" si="5"/>
        <v/>
      </c>
      <c r="V88" s="190"/>
      <c r="W88" s="841"/>
      <c r="X88" s="841"/>
    </row>
    <row r="89" spans="1:24" s="12" customFormat="1" ht="12.75" hidden="1" customHeight="1" x14ac:dyDescent="0.2">
      <c r="A89" s="31" t="s">
        <v>3083</v>
      </c>
      <c r="B89" s="602"/>
      <c r="C89" s="1612"/>
      <c r="D89" s="992"/>
      <c r="E89" s="31"/>
      <c r="F89" s="992"/>
      <c r="G89" s="992"/>
      <c r="H89" s="847"/>
      <c r="I89" s="992"/>
      <c r="J89" s="992"/>
      <c r="K89" s="838"/>
      <c r="L89" s="838"/>
      <c r="M89" s="839"/>
      <c r="N89" s="31"/>
      <c r="O89" s="2159"/>
      <c r="P89" s="2159"/>
      <c r="Q89" s="2159"/>
      <c r="R89" s="2159"/>
      <c r="T89" s="840" t="str">
        <f t="shared" si="4"/>
        <v>22 (1422)</v>
      </c>
      <c r="U89" s="1615" t="str">
        <f t="shared" si="5"/>
        <v/>
      </c>
      <c r="V89" s="190"/>
      <c r="W89" s="841"/>
      <c r="X89" s="841"/>
    </row>
    <row r="90" spans="1:24" s="12" customFormat="1" ht="12.75" hidden="1" customHeight="1" x14ac:dyDescent="0.2">
      <c r="A90" s="31" t="s">
        <v>3084</v>
      </c>
      <c r="B90" s="602"/>
      <c r="C90" s="1612"/>
      <c r="D90" s="992"/>
      <c r="E90" s="31"/>
      <c r="F90" s="992"/>
      <c r="G90" s="992"/>
      <c r="H90" s="847"/>
      <c r="I90" s="992"/>
      <c r="J90" s="992"/>
      <c r="K90" s="838"/>
      <c r="L90" s="838"/>
      <c r="M90" s="839"/>
      <c r="N90" s="31"/>
      <c r="O90" s="2159"/>
      <c r="P90" s="2159"/>
      <c r="Q90" s="2159"/>
      <c r="R90" s="2159"/>
      <c r="T90" s="840" t="str">
        <f t="shared" si="4"/>
        <v>23 (1423)</v>
      </c>
      <c r="U90" s="1615" t="str">
        <f t="shared" si="5"/>
        <v/>
      </c>
      <c r="V90" s="190"/>
      <c r="W90" s="841"/>
      <c r="X90" s="841"/>
    </row>
    <row r="91" spans="1:24" s="12" customFormat="1" ht="12.75" hidden="1" customHeight="1" x14ac:dyDescent="0.2">
      <c r="A91" s="31" t="s">
        <v>3085</v>
      </c>
      <c r="B91" s="602"/>
      <c r="C91" s="1612"/>
      <c r="D91" s="992"/>
      <c r="E91" s="31"/>
      <c r="F91" s="992"/>
      <c r="G91" s="992"/>
      <c r="H91" s="847"/>
      <c r="I91" s="992"/>
      <c r="J91" s="992"/>
      <c r="K91" s="838"/>
      <c r="L91" s="838"/>
      <c r="M91" s="839"/>
      <c r="N91" s="31"/>
      <c r="O91" s="2159"/>
      <c r="P91" s="2159"/>
      <c r="Q91" s="2159"/>
      <c r="R91" s="2159"/>
      <c r="T91" s="840" t="str">
        <f t="shared" si="4"/>
        <v>24 (1424)</v>
      </c>
      <c r="U91" s="1615" t="str">
        <f t="shared" si="5"/>
        <v/>
      </c>
      <c r="V91" s="190"/>
      <c r="W91" s="841"/>
      <c r="X91" s="841"/>
    </row>
    <row r="92" spans="1:24" s="12" customFormat="1" x14ac:dyDescent="0.2">
      <c r="A92" s="31" t="s">
        <v>3086</v>
      </c>
      <c r="B92" s="602"/>
      <c r="C92" s="1612"/>
      <c r="D92" s="992"/>
      <c r="E92" s="31"/>
      <c r="F92" s="992"/>
      <c r="G92" s="992"/>
      <c r="H92" s="847"/>
      <c r="I92" s="992"/>
      <c r="J92" s="992"/>
      <c r="K92" s="838"/>
      <c r="L92" s="838"/>
      <c r="M92" s="839"/>
      <c r="N92" s="31"/>
      <c r="O92" s="2159"/>
      <c r="P92" s="2159"/>
      <c r="Q92" s="2159"/>
      <c r="R92" s="2159"/>
      <c r="T92" s="840" t="str">
        <f t="shared" si="4"/>
        <v>25 (1425)</v>
      </c>
      <c r="U92" s="1615" t="str">
        <f t="shared" si="5"/>
        <v/>
      </c>
      <c r="V92" s="190"/>
      <c r="W92" s="841"/>
      <c r="X92" s="841"/>
    </row>
    <row r="93" spans="1:24" s="12" customFormat="1" x14ac:dyDescent="0.2">
      <c r="A93" s="239" t="s">
        <v>3087</v>
      </c>
      <c r="B93" s="1598">
        <v>100</v>
      </c>
      <c r="C93" s="1617"/>
      <c r="D93" s="992"/>
      <c r="E93" s="31"/>
      <c r="F93" s="992"/>
      <c r="G93" s="992"/>
      <c r="H93" s="847"/>
      <c r="I93" s="992"/>
      <c r="J93" s="992"/>
      <c r="K93" s="838"/>
      <c r="L93" s="838"/>
      <c r="M93" s="1618"/>
      <c r="N93" s="31"/>
      <c r="O93" s="2162"/>
      <c r="P93" s="2162"/>
      <c r="Q93" s="2162"/>
      <c r="R93" s="2162"/>
      <c r="T93" s="835"/>
      <c r="U93" s="1619">
        <f>$B93</f>
        <v>100</v>
      </c>
      <c r="V93" s="190"/>
      <c r="W93" s="841"/>
      <c r="X93" s="841"/>
    </row>
    <row r="94" spans="1:24" s="12" customFormat="1" x14ac:dyDescent="0.2">
      <c r="A94" s="83" t="s">
        <v>3088</v>
      </c>
      <c r="B94" s="1494" t="s">
        <v>3089</v>
      </c>
      <c r="C94" s="1495"/>
      <c r="D94" s="993"/>
      <c r="E94" s="82"/>
      <c r="F94" s="1496"/>
      <c r="G94" s="993"/>
      <c r="H94" s="848"/>
      <c r="I94" s="993"/>
      <c r="J94" s="993"/>
      <c r="K94" s="844"/>
      <c r="L94" s="844"/>
      <c r="M94" s="845"/>
      <c r="N94" s="82"/>
      <c r="O94" s="2161"/>
      <c r="P94" s="2161"/>
      <c r="Q94" s="2161"/>
      <c r="R94" s="2161"/>
      <c r="T94" s="835"/>
      <c r="U94" s="1495" t="str">
        <f>$B94</f>
        <v>Global</v>
      </c>
      <c r="V94" s="190"/>
      <c r="W94" s="846"/>
      <c r="X94" s="846"/>
    </row>
    <row r="95" spans="1:24" s="12" customFormat="1" ht="6" customHeight="1" x14ac:dyDescent="0.2">
      <c r="A95" s="82"/>
      <c r="B95" s="82"/>
      <c r="C95" s="82"/>
      <c r="D95" s="82"/>
      <c r="E95" s="82"/>
      <c r="F95" s="82"/>
      <c r="G95" s="82"/>
      <c r="H95" s="82"/>
      <c r="I95" s="82"/>
      <c r="J95" s="82"/>
      <c r="K95" s="82"/>
      <c r="L95" s="82"/>
      <c r="M95" s="82"/>
      <c r="N95" s="82"/>
      <c r="O95" s="82"/>
      <c r="P95" s="82"/>
      <c r="Q95" s="82"/>
      <c r="R95" s="82"/>
      <c r="T95" s="835"/>
      <c r="U95" s="835"/>
      <c r="V95" s="82"/>
      <c r="W95" s="82"/>
      <c r="X95" s="82"/>
    </row>
    <row r="96" spans="1:24" s="12" customFormat="1" x14ac:dyDescent="0.2">
      <c r="A96" s="82"/>
      <c r="B96" s="88" t="s">
        <v>1877</v>
      </c>
      <c r="C96" s="82"/>
      <c r="D96" s="82"/>
      <c r="E96" s="82"/>
      <c r="F96" s="82"/>
      <c r="G96" s="82"/>
      <c r="H96" s="82"/>
      <c r="I96" s="82"/>
      <c r="J96" s="82"/>
      <c r="K96" s="849"/>
      <c r="L96" s="849"/>
      <c r="M96" s="82"/>
      <c r="N96" s="82"/>
      <c r="O96" s="82"/>
      <c r="P96" s="82"/>
      <c r="Q96" s="82"/>
      <c r="R96" s="82"/>
      <c r="T96" s="835"/>
      <c r="U96" s="836" t="str">
        <f>$B96</f>
        <v>Dérivés hors cote (504)</v>
      </c>
      <c r="V96" s="82"/>
      <c r="W96" s="82"/>
      <c r="X96" s="82"/>
    </row>
    <row r="97" spans="1:24" s="12" customFormat="1" x14ac:dyDescent="0.2">
      <c r="A97" s="31" t="s">
        <v>3062</v>
      </c>
      <c r="B97" s="602"/>
      <c r="C97" s="992"/>
      <c r="D97" s="992"/>
      <c r="E97" s="31"/>
      <c r="F97" s="992"/>
      <c r="G97" s="1613"/>
      <c r="H97" s="837"/>
      <c r="I97" s="992"/>
      <c r="J97" s="1626"/>
      <c r="K97" s="993"/>
      <c r="L97" s="1626"/>
      <c r="M97" s="839"/>
      <c r="N97" s="31"/>
      <c r="O97" s="2159"/>
      <c r="P97" s="2159"/>
      <c r="Q97" s="2159"/>
      <c r="R97" s="2159"/>
      <c r="T97" s="840" t="str">
        <f t="shared" ref="T97:T121" si="6">$A97</f>
        <v>1 (1401)</v>
      </c>
      <c r="U97" s="1615" t="str">
        <f t="shared" ref="U97:U121" si="7">IF($B97="","",$B97)</f>
        <v/>
      </c>
      <c r="V97" s="190"/>
      <c r="W97" s="841"/>
      <c r="X97" s="841"/>
    </row>
    <row r="98" spans="1:24" s="12" customFormat="1" x14ac:dyDescent="0.2">
      <c r="A98" s="31" t="s">
        <v>3063</v>
      </c>
      <c r="B98" s="602"/>
      <c r="C98" s="992"/>
      <c r="D98" s="992"/>
      <c r="E98" s="31"/>
      <c r="F98" s="992"/>
      <c r="G98" s="1613"/>
      <c r="H98" s="837"/>
      <c r="I98" s="992"/>
      <c r="J98" s="1626"/>
      <c r="K98" s="993"/>
      <c r="L98" s="1626"/>
      <c r="M98" s="839"/>
      <c r="N98" s="31"/>
      <c r="O98" s="2159"/>
      <c r="P98" s="2159"/>
      <c r="Q98" s="2159"/>
      <c r="R98" s="2159"/>
      <c r="T98" s="840" t="str">
        <f t="shared" si="6"/>
        <v>2 (1402)</v>
      </c>
      <c r="U98" s="1615" t="str">
        <f t="shared" si="7"/>
        <v/>
      </c>
      <c r="V98" s="190"/>
      <c r="W98" s="841"/>
      <c r="X98" s="841"/>
    </row>
    <row r="99" spans="1:24" s="12" customFormat="1" x14ac:dyDescent="0.2">
      <c r="A99" s="31" t="s">
        <v>3064</v>
      </c>
      <c r="B99" s="602"/>
      <c r="C99" s="992"/>
      <c r="D99" s="992"/>
      <c r="E99" s="31"/>
      <c r="F99" s="992"/>
      <c r="G99" s="1613"/>
      <c r="H99" s="837"/>
      <c r="I99" s="992"/>
      <c r="J99" s="1626"/>
      <c r="K99" s="993"/>
      <c r="L99" s="1626"/>
      <c r="M99" s="839"/>
      <c r="N99" s="31"/>
      <c r="O99" s="2159"/>
      <c r="P99" s="2159"/>
      <c r="Q99" s="2159"/>
      <c r="R99" s="2159"/>
      <c r="T99" s="840" t="str">
        <f t="shared" si="6"/>
        <v>3 (1403)</v>
      </c>
      <c r="U99" s="1615" t="str">
        <f t="shared" si="7"/>
        <v/>
      </c>
      <c r="V99" s="190"/>
      <c r="W99" s="841"/>
      <c r="X99" s="841"/>
    </row>
    <row r="100" spans="1:24" s="12" customFormat="1" ht="12.75" hidden="1" customHeight="1" x14ac:dyDescent="0.2">
      <c r="A100" s="31" t="s">
        <v>3065</v>
      </c>
      <c r="B100" s="602"/>
      <c r="C100" s="992"/>
      <c r="D100" s="992"/>
      <c r="E100" s="31"/>
      <c r="F100" s="992"/>
      <c r="G100" s="1613"/>
      <c r="H100" s="837"/>
      <c r="I100" s="992"/>
      <c r="J100" s="1626"/>
      <c r="K100" s="993"/>
      <c r="L100" s="1626"/>
      <c r="M100" s="839"/>
      <c r="N100" s="31"/>
      <c r="O100" s="2159"/>
      <c r="P100" s="2159"/>
      <c r="Q100" s="2159"/>
      <c r="R100" s="2159"/>
      <c r="T100" s="840" t="str">
        <f t="shared" si="6"/>
        <v>4 (1404)</v>
      </c>
      <c r="U100" s="1615" t="str">
        <f t="shared" si="7"/>
        <v/>
      </c>
      <c r="V100" s="190"/>
      <c r="W100" s="841"/>
      <c r="X100" s="841"/>
    </row>
    <row r="101" spans="1:24" s="12" customFormat="1" ht="12.75" hidden="1" customHeight="1" x14ac:dyDescent="0.2">
      <c r="A101" s="31" t="s">
        <v>3066</v>
      </c>
      <c r="B101" s="602"/>
      <c r="C101" s="992"/>
      <c r="D101" s="992"/>
      <c r="E101" s="31"/>
      <c r="F101" s="992"/>
      <c r="G101" s="1613"/>
      <c r="H101" s="837"/>
      <c r="I101" s="992"/>
      <c r="J101" s="1626"/>
      <c r="K101" s="993"/>
      <c r="L101" s="1626"/>
      <c r="M101" s="839"/>
      <c r="N101" s="31"/>
      <c r="O101" s="2159"/>
      <c r="P101" s="2159"/>
      <c r="Q101" s="2159"/>
      <c r="R101" s="2159"/>
      <c r="T101" s="840" t="str">
        <f t="shared" si="6"/>
        <v>5 (1405)</v>
      </c>
      <c r="U101" s="1615" t="str">
        <f t="shared" si="7"/>
        <v/>
      </c>
      <c r="V101" s="190"/>
      <c r="W101" s="841"/>
      <c r="X101" s="841"/>
    </row>
    <row r="102" spans="1:24" s="12" customFormat="1" ht="12.75" hidden="1" customHeight="1" x14ac:dyDescent="0.2">
      <c r="A102" s="31" t="s">
        <v>3067</v>
      </c>
      <c r="B102" s="602"/>
      <c r="C102" s="992"/>
      <c r="D102" s="992"/>
      <c r="E102" s="31"/>
      <c r="F102" s="992"/>
      <c r="G102" s="1613"/>
      <c r="H102" s="837"/>
      <c r="I102" s="992"/>
      <c r="J102" s="1626"/>
      <c r="K102" s="993"/>
      <c r="L102" s="1626"/>
      <c r="M102" s="839"/>
      <c r="N102" s="31"/>
      <c r="O102" s="2159"/>
      <c r="P102" s="2159"/>
      <c r="Q102" s="2159"/>
      <c r="R102" s="2159"/>
      <c r="T102" s="840" t="str">
        <f t="shared" si="6"/>
        <v>6 (1406)</v>
      </c>
      <c r="U102" s="1615" t="str">
        <f t="shared" si="7"/>
        <v/>
      </c>
      <c r="V102" s="190"/>
      <c r="W102" s="841"/>
      <c r="X102" s="841"/>
    </row>
    <row r="103" spans="1:24" s="12" customFormat="1" ht="12.75" hidden="1" customHeight="1" x14ac:dyDescent="0.2">
      <c r="A103" s="31" t="s">
        <v>3068</v>
      </c>
      <c r="B103" s="602"/>
      <c r="C103" s="992"/>
      <c r="D103" s="992"/>
      <c r="E103" s="31"/>
      <c r="F103" s="992"/>
      <c r="G103" s="1613"/>
      <c r="H103" s="837"/>
      <c r="I103" s="992"/>
      <c r="J103" s="1626"/>
      <c r="K103" s="993"/>
      <c r="L103" s="1626"/>
      <c r="M103" s="839"/>
      <c r="N103" s="31"/>
      <c r="O103" s="2159"/>
      <c r="P103" s="2159"/>
      <c r="Q103" s="2159"/>
      <c r="R103" s="2159"/>
      <c r="T103" s="840" t="str">
        <f t="shared" si="6"/>
        <v>7 (1407)</v>
      </c>
      <c r="U103" s="1615" t="str">
        <f t="shared" si="7"/>
        <v/>
      </c>
      <c r="V103" s="190"/>
      <c r="W103" s="841"/>
      <c r="X103" s="841"/>
    </row>
    <row r="104" spans="1:24" s="12" customFormat="1" ht="12.75" hidden="1" customHeight="1" x14ac:dyDescent="0.2">
      <c r="A104" s="31" t="s">
        <v>3069</v>
      </c>
      <c r="B104" s="602"/>
      <c r="C104" s="992"/>
      <c r="D104" s="992"/>
      <c r="E104" s="31"/>
      <c r="F104" s="992"/>
      <c r="G104" s="1613"/>
      <c r="H104" s="837"/>
      <c r="I104" s="992"/>
      <c r="J104" s="1626"/>
      <c r="K104" s="993"/>
      <c r="L104" s="1626"/>
      <c r="M104" s="839"/>
      <c r="N104" s="31"/>
      <c r="O104" s="2159"/>
      <c r="P104" s="2159"/>
      <c r="Q104" s="2159"/>
      <c r="R104" s="2159"/>
      <c r="T104" s="840" t="str">
        <f t="shared" si="6"/>
        <v>8 (1408)</v>
      </c>
      <c r="U104" s="1615" t="str">
        <f t="shared" si="7"/>
        <v/>
      </c>
      <c r="V104" s="190"/>
      <c r="W104" s="841"/>
      <c r="X104" s="841"/>
    </row>
    <row r="105" spans="1:24" s="12" customFormat="1" ht="12.75" hidden="1" customHeight="1" x14ac:dyDescent="0.2">
      <c r="A105" s="31" t="s">
        <v>3070</v>
      </c>
      <c r="B105" s="602"/>
      <c r="C105" s="992"/>
      <c r="D105" s="992"/>
      <c r="E105" s="31"/>
      <c r="F105" s="992"/>
      <c r="G105" s="1613"/>
      <c r="H105" s="837"/>
      <c r="I105" s="992"/>
      <c r="J105" s="1626"/>
      <c r="K105" s="993"/>
      <c r="L105" s="1626"/>
      <c r="M105" s="839"/>
      <c r="N105" s="31"/>
      <c r="O105" s="2159"/>
      <c r="P105" s="2159"/>
      <c r="Q105" s="2159"/>
      <c r="R105" s="2159"/>
      <c r="T105" s="840" t="str">
        <f t="shared" si="6"/>
        <v>9 (1409)</v>
      </c>
      <c r="U105" s="1615" t="str">
        <f t="shared" si="7"/>
        <v/>
      </c>
      <c r="V105" s="190"/>
      <c r="W105" s="841"/>
      <c r="X105" s="841"/>
    </row>
    <row r="106" spans="1:24" s="12" customFormat="1" ht="12.75" hidden="1" customHeight="1" x14ac:dyDescent="0.2">
      <c r="A106" s="31" t="s">
        <v>3071</v>
      </c>
      <c r="B106" s="602"/>
      <c r="C106" s="992"/>
      <c r="D106" s="992"/>
      <c r="E106" s="31"/>
      <c r="F106" s="992"/>
      <c r="G106" s="1613"/>
      <c r="H106" s="837"/>
      <c r="I106" s="992"/>
      <c r="J106" s="1626"/>
      <c r="K106" s="993"/>
      <c r="L106" s="1626"/>
      <c r="M106" s="839"/>
      <c r="N106" s="31"/>
      <c r="O106" s="2159"/>
      <c r="P106" s="2159"/>
      <c r="Q106" s="2159"/>
      <c r="R106" s="2159"/>
      <c r="T106" s="840" t="str">
        <f t="shared" si="6"/>
        <v>10 (1410)</v>
      </c>
      <c r="U106" s="1615" t="str">
        <f t="shared" si="7"/>
        <v/>
      </c>
      <c r="V106" s="190"/>
      <c r="W106" s="841"/>
      <c r="X106" s="841"/>
    </row>
    <row r="107" spans="1:24" s="12" customFormat="1" ht="12.75" hidden="1" customHeight="1" x14ac:dyDescent="0.2">
      <c r="A107" s="31" t="s">
        <v>3072</v>
      </c>
      <c r="B107" s="602"/>
      <c r="C107" s="992"/>
      <c r="D107" s="992"/>
      <c r="E107" s="31"/>
      <c r="F107" s="992"/>
      <c r="G107" s="1613"/>
      <c r="H107" s="837"/>
      <c r="I107" s="992"/>
      <c r="J107" s="1626"/>
      <c r="K107" s="993"/>
      <c r="L107" s="1626"/>
      <c r="M107" s="839"/>
      <c r="N107" s="31"/>
      <c r="O107" s="2159"/>
      <c r="P107" s="2159"/>
      <c r="Q107" s="2159"/>
      <c r="R107" s="2159"/>
      <c r="T107" s="840" t="str">
        <f t="shared" si="6"/>
        <v>11 (1411)</v>
      </c>
      <c r="U107" s="1615" t="str">
        <f t="shared" si="7"/>
        <v/>
      </c>
      <c r="V107" s="190"/>
      <c r="W107" s="841"/>
      <c r="X107" s="841"/>
    </row>
    <row r="108" spans="1:24" s="12" customFormat="1" ht="12.75" hidden="1" customHeight="1" x14ac:dyDescent="0.2">
      <c r="A108" s="31" t="s">
        <v>3073</v>
      </c>
      <c r="B108" s="602"/>
      <c r="C108" s="992"/>
      <c r="D108" s="992"/>
      <c r="E108" s="31"/>
      <c r="F108" s="992"/>
      <c r="G108" s="1613"/>
      <c r="H108" s="837"/>
      <c r="I108" s="992"/>
      <c r="J108" s="1626"/>
      <c r="K108" s="993"/>
      <c r="L108" s="1626"/>
      <c r="M108" s="839"/>
      <c r="N108" s="31"/>
      <c r="O108" s="2159"/>
      <c r="P108" s="2159"/>
      <c r="Q108" s="2159"/>
      <c r="R108" s="2159"/>
      <c r="T108" s="840" t="str">
        <f t="shared" si="6"/>
        <v>12 (1412)</v>
      </c>
      <c r="U108" s="1615" t="str">
        <f t="shared" si="7"/>
        <v/>
      </c>
      <c r="V108" s="190"/>
      <c r="W108" s="841"/>
      <c r="X108" s="841"/>
    </row>
    <row r="109" spans="1:24" s="12" customFormat="1" ht="12.75" hidden="1" customHeight="1" x14ac:dyDescent="0.2">
      <c r="A109" s="31" t="s">
        <v>3074</v>
      </c>
      <c r="B109" s="602"/>
      <c r="C109" s="992"/>
      <c r="D109" s="992"/>
      <c r="E109" s="31"/>
      <c r="F109" s="992"/>
      <c r="G109" s="1613"/>
      <c r="H109" s="837"/>
      <c r="I109" s="992"/>
      <c r="J109" s="1626"/>
      <c r="K109" s="993"/>
      <c r="L109" s="1626"/>
      <c r="M109" s="839"/>
      <c r="N109" s="31"/>
      <c r="O109" s="2159"/>
      <c r="P109" s="2159"/>
      <c r="Q109" s="2159"/>
      <c r="R109" s="2159"/>
      <c r="T109" s="840" t="str">
        <f t="shared" si="6"/>
        <v>13 (1413)</v>
      </c>
      <c r="U109" s="1615" t="str">
        <f t="shared" si="7"/>
        <v/>
      </c>
      <c r="V109" s="190"/>
      <c r="W109" s="841"/>
      <c r="X109" s="841"/>
    </row>
    <row r="110" spans="1:24" s="12" customFormat="1" ht="12.75" hidden="1" customHeight="1" x14ac:dyDescent="0.2">
      <c r="A110" s="31" t="s">
        <v>3075</v>
      </c>
      <c r="B110" s="602"/>
      <c r="C110" s="992"/>
      <c r="D110" s="992"/>
      <c r="E110" s="31"/>
      <c r="F110" s="992"/>
      <c r="G110" s="1613"/>
      <c r="H110" s="837"/>
      <c r="I110" s="992"/>
      <c r="J110" s="1626"/>
      <c r="K110" s="993"/>
      <c r="L110" s="1626"/>
      <c r="M110" s="839"/>
      <c r="N110" s="31"/>
      <c r="O110" s="2159"/>
      <c r="P110" s="2159"/>
      <c r="Q110" s="2159"/>
      <c r="R110" s="2159"/>
      <c r="T110" s="840" t="str">
        <f t="shared" si="6"/>
        <v>14 (1414)</v>
      </c>
      <c r="U110" s="1615" t="str">
        <f t="shared" si="7"/>
        <v/>
      </c>
      <c r="V110" s="190"/>
      <c r="W110" s="841"/>
      <c r="X110" s="841"/>
    </row>
    <row r="111" spans="1:24" s="12" customFormat="1" ht="12.75" hidden="1" customHeight="1" x14ac:dyDescent="0.2">
      <c r="A111" s="31" t="s">
        <v>3076</v>
      </c>
      <c r="B111" s="602"/>
      <c r="C111" s="992"/>
      <c r="D111" s="992"/>
      <c r="E111" s="31"/>
      <c r="F111" s="992"/>
      <c r="G111" s="1613"/>
      <c r="H111" s="837"/>
      <c r="I111" s="992"/>
      <c r="J111" s="1626"/>
      <c r="K111" s="993"/>
      <c r="L111" s="1626"/>
      <c r="M111" s="839"/>
      <c r="N111" s="31"/>
      <c r="O111" s="2159"/>
      <c r="P111" s="2159"/>
      <c r="Q111" s="2159"/>
      <c r="R111" s="2159"/>
      <c r="T111" s="840" t="str">
        <f t="shared" si="6"/>
        <v>15 (1415)</v>
      </c>
      <c r="U111" s="1615" t="str">
        <f t="shared" si="7"/>
        <v/>
      </c>
      <c r="V111" s="190"/>
      <c r="W111" s="841"/>
      <c r="X111" s="841"/>
    </row>
    <row r="112" spans="1:24" s="12" customFormat="1" ht="12.75" hidden="1" customHeight="1" x14ac:dyDescent="0.2">
      <c r="A112" s="31" t="s">
        <v>3077</v>
      </c>
      <c r="B112" s="602"/>
      <c r="C112" s="992"/>
      <c r="D112" s="992"/>
      <c r="E112" s="31"/>
      <c r="F112" s="992"/>
      <c r="G112" s="1613"/>
      <c r="H112" s="837"/>
      <c r="I112" s="992"/>
      <c r="J112" s="1626"/>
      <c r="K112" s="993"/>
      <c r="L112" s="1626"/>
      <c r="M112" s="839"/>
      <c r="N112" s="31"/>
      <c r="O112" s="2159"/>
      <c r="P112" s="2159"/>
      <c r="Q112" s="2159"/>
      <c r="R112" s="2159"/>
      <c r="T112" s="840" t="str">
        <f t="shared" si="6"/>
        <v>16 (1416)</v>
      </c>
      <c r="U112" s="1615" t="str">
        <f t="shared" si="7"/>
        <v/>
      </c>
      <c r="V112" s="190"/>
      <c r="W112" s="841"/>
      <c r="X112" s="841"/>
    </row>
    <row r="113" spans="1:24" s="12" customFormat="1" ht="12.75" hidden="1" customHeight="1" x14ac:dyDescent="0.2">
      <c r="A113" s="31" t="s">
        <v>3078</v>
      </c>
      <c r="B113" s="602"/>
      <c r="C113" s="992"/>
      <c r="D113" s="992"/>
      <c r="E113" s="31"/>
      <c r="F113" s="992"/>
      <c r="G113" s="1613"/>
      <c r="H113" s="837"/>
      <c r="I113" s="992"/>
      <c r="J113" s="1626"/>
      <c r="K113" s="993"/>
      <c r="L113" s="1626"/>
      <c r="M113" s="839"/>
      <c r="N113" s="31"/>
      <c r="O113" s="2159"/>
      <c r="P113" s="2159"/>
      <c r="Q113" s="2159"/>
      <c r="R113" s="2159"/>
      <c r="T113" s="840" t="str">
        <f t="shared" si="6"/>
        <v>17 (1417)</v>
      </c>
      <c r="U113" s="1615" t="str">
        <f t="shared" si="7"/>
        <v/>
      </c>
      <c r="V113" s="190"/>
      <c r="W113" s="841"/>
      <c r="X113" s="841"/>
    </row>
    <row r="114" spans="1:24" s="12" customFormat="1" ht="12.75" hidden="1" customHeight="1" x14ac:dyDescent="0.2">
      <c r="A114" s="31" t="s">
        <v>3079</v>
      </c>
      <c r="B114" s="602"/>
      <c r="C114" s="992"/>
      <c r="D114" s="992"/>
      <c r="E114" s="31"/>
      <c r="F114" s="992"/>
      <c r="G114" s="1613"/>
      <c r="H114" s="837"/>
      <c r="I114" s="992"/>
      <c r="J114" s="1626"/>
      <c r="K114" s="993"/>
      <c r="L114" s="1626"/>
      <c r="M114" s="839"/>
      <c r="N114" s="31"/>
      <c r="O114" s="2159"/>
      <c r="P114" s="2159"/>
      <c r="Q114" s="2159"/>
      <c r="R114" s="2159"/>
      <c r="T114" s="840" t="str">
        <f t="shared" si="6"/>
        <v>18 (1418)</v>
      </c>
      <c r="U114" s="1615" t="str">
        <f t="shared" si="7"/>
        <v/>
      </c>
      <c r="V114" s="190"/>
      <c r="W114" s="841"/>
      <c r="X114" s="841"/>
    </row>
    <row r="115" spans="1:24" s="12" customFormat="1" ht="12.75" hidden="1" customHeight="1" x14ac:dyDescent="0.2">
      <c r="A115" s="31" t="s">
        <v>3080</v>
      </c>
      <c r="B115" s="602"/>
      <c r="C115" s="992"/>
      <c r="D115" s="992"/>
      <c r="E115" s="31"/>
      <c r="F115" s="992"/>
      <c r="G115" s="1613"/>
      <c r="H115" s="837"/>
      <c r="I115" s="992"/>
      <c r="J115" s="1626"/>
      <c r="K115" s="993"/>
      <c r="L115" s="1626"/>
      <c r="M115" s="839"/>
      <c r="N115" s="31"/>
      <c r="O115" s="2159"/>
      <c r="P115" s="2159"/>
      <c r="Q115" s="2159"/>
      <c r="R115" s="2159"/>
      <c r="T115" s="840" t="str">
        <f t="shared" si="6"/>
        <v>19 (1419)</v>
      </c>
      <c r="U115" s="1615" t="str">
        <f t="shared" si="7"/>
        <v/>
      </c>
      <c r="V115" s="190"/>
      <c r="W115" s="841"/>
      <c r="X115" s="841"/>
    </row>
    <row r="116" spans="1:24" s="12" customFormat="1" ht="12.75" hidden="1" customHeight="1" x14ac:dyDescent="0.2">
      <c r="A116" s="31" t="s">
        <v>3081</v>
      </c>
      <c r="B116" s="602"/>
      <c r="C116" s="992"/>
      <c r="D116" s="992"/>
      <c r="E116" s="31"/>
      <c r="F116" s="992"/>
      <c r="G116" s="1613"/>
      <c r="H116" s="837"/>
      <c r="I116" s="992"/>
      <c r="J116" s="1626"/>
      <c r="K116" s="993"/>
      <c r="L116" s="1626"/>
      <c r="M116" s="839"/>
      <c r="N116" s="31"/>
      <c r="O116" s="2159"/>
      <c r="P116" s="2159"/>
      <c r="Q116" s="2159"/>
      <c r="R116" s="2159"/>
      <c r="T116" s="840" t="str">
        <f t="shared" si="6"/>
        <v>20 (1420)</v>
      </c>
      <c r="U116" s="1615" t="str">
        <f t="shared" si="7"/>
        <v/>
      </c>
      <c r="V116" s="190"/>
      <c r="W116" s="841"/>
      <c r="X116" s="841"/>
    </row>
    <row r="117" spans="1:24" s="12" customFormat="1" ht="12.75" hidden="1" customHeight="1" x14ac:dyDescent="0.2">
      <c r="A117" s="31" t="s">
        <v>3082</v>
      </c>
      <c r="B117" s="602"/>
      <c r="C117" s="992"/>
      <c r="D117" s="992"/>
      <c r="E117" s="31"/>
      <c r="F117" s="992"/>
      <c r="G117" s="1613"/>
      <c r="H117" s="837"/>
      <c r="I117" s="992"/>
      <c r="J117" s="1626"/>
      <c r="K117" s="993"/>
      <c r="L117" s="1626"/>
      <c r="M117" s="839"/>
      <c r="N117" s="31"/>
      <c r="O117" s="2159"/>
      <c r="P117" s="2159"/>
      <c r="Q117" s="2159"/>
      <c r="R117" s="2159"/>
      <c r="T117" s="840" t="str">
        <f t="shared" si="6"/>
        <v>21 (1421)</v>
      </c>
      <c r="U117" s="1615" t="str">
        <f t="shared" si="7"/>
        <v/>
      </c>
      <c r="V117" s="190"/>
      <c r="W117" s="841"/>
      <c r="X117" s="841"/>
    </row>
    <row r="118" spans="1:24" s="12" customFormat="1" ht="12.75" hidden="1" customHeight="1" x14ac:dyDescent="0.2">
      <c r="A118" s="31" t="s">
        <v>3083</v>
      </c>
      <c r="B118" s="602"/>
      <c r="C118" s="992"/>
      <c r="D118" s="992"/>
      <c r="E118" s="31"/>
      <c r="F118" s="992"/>
      <c r="G118" s="1613"/>
      <c r="H118" s="837"/>
      <c r="I118" s="992"/>
      <c r="J118" s="1626"/>
      <c r="K118" s="993"/>
      <c r="L118" s="1626"/>
      <c r="M118" s="839"/>
      <c r="N118" s="31"/>
      <c r="O118" s="2159"/>
      <c r="P118" s="2159"/>
      <c r="Q118" s="2159"/>
      <c r="R118" s="2159"/>
      <c r="T118" s="840" t="str">
        <f t="shared" si="6"/>
        <v>22 (1422)</v>
      </c>
      <c r="U118" s="1615" t="str">
        <f t="shared" si="7"/>
        <v/>
      </c>
      <c r="V118" s="190"/>
      <c r="W118" s="841"/>
      <c r="X118" s="841"/>
    </row>
    <row r="119" spans="1:24" s="12" customFormat="1" ht="12.75" hidden="1" customHeight="1" x14ac:dyDescent="0.2">
      <c r="A119" s="31" t="s">
        <v>3084</v>
      </c>
      <c r="B119" s="602"/>
      <c r="C119" s="992"/>
      <c r="D119" s="992"/>
      <c r="E119" s="31"/>
      <c r="F119" s="992"/>
      <c r="G119" s="1613"/>
      <c r="H119" s="837"/>
      <c r="I119" s="992"/>
      <c r="J119" s="1626"/>
      <c r="K119" s="993"/>
      <c r="L119" s="1626"/>
      <c r="M119" s="839"/>
      <c r="N119" s="31"/>
      <c r="O119" s="2159"/>
      <c r="P119" s="2159"/>
      <c r="Q119" s="2159"/>
      <c r="R119" s="2159"/>
      <c r="T119" s="840" t="str">
        <f t="shared" si="6"/>
        <v>23 (1423)</v>
      </c>
      <c r="U119" s="1615" t="str">
        <f t="shared" si="7"/>
        <v/>
      </c>
      <c r="V119" s="190"/>
      <c r="W119" s="841"/>
      <c r="X119" s="841"/>
    </row>
    <row r="120" spans="1:24" s="12" customFormat="1" ht="12.75" hidden="1" customHeight="1" x14ac:dyDescent="0.2">
      <c r="A120" s="31" t="s">
        <v>3085</v>
      </c>
      <c r="B120" s="602"/>
      <c r="C120" s="992"/>
      <c r="D120" s="992"/>
      <c r="E120" s="31"/>
      <c r="F120" s="992"/>
      <c r="G120" s="1613"/>
      <c r="H120" s="837"/>
      <c r="I120" s="992"/>
      <c r="J120" s="1626"/>
      <c r="K120" s="993"/>
      <c r="L120" s="1626"/>
      <c r="M120" s="839"/>
      <c r="N120" s="31"/>
      <c r="O120" s="2159"/>
      <c r="P120" s="2159"/>
      <c r="Q120" s="2159"/>
      <c r="R120" s="2159"/>
      <c r="T120" s="840" t="str">
        <f t="shared" si="6"/>
        <v>24 (1424)</v>
      </c>
      <c r="U120" s="1615" t="str">
        <f t="shared" si="7"/>
        <v/>
      </c>
      <c r="V120" s="190"/>
      <c r="W120" s="841"/>
      <c r="X120" s="841"/>
    </row>
    <row r="121" spans="1:24" s="12" customFormat="1" x14ac:dyDescent="0.2">
      <c r="A121" s="31" t="s">
        <v>3086</v>
      </c>
      <c r="B121" s="602"/>
      <c r="C121" s="992"/>
      <c r="D121" s="992"/>
      <c r="E121" s="31"/>
      <c r="F121" s="992"/>
      <c r="G121" s="1613"/>
      <c r="H121" s="837"/>
      <c r="I121" s="992"/>
      <c r="J121" s="1626"/>
      <c r="K121" s="993"/>
      <c r="L121" s="1626"/>
      <c r="M121" s="839"/>
      <c r="N121" s="31"/>
      <c r="O121" s="2159"/>
      <c r="P121" s="2159"/>
      <c r="Q121" s="2159"/>
      <c r="R121" s="2159"/>
      <c r="T121" s="840" t="str">
        <f t="shared" si="6"/>
        <v>25 (1425)</v>
      </c>
      <c r="U121" s="1615" t="str">
        <f t="shared" si="7"/>
        <v/>
      </c>
      <c r="V121" s="190"/>
      <c r="W121" s="841"/>
      <c r="X121" s="841"/>
    </row>
    <row r="122" spans="1:24" s="12" customFormat="1" x14ac:dyDescent="0.2">
      <c r="A122" s="239" t="s">
        <v>3087</v>
      </c>
      <c r="B122" s="1598">
        <v>100</v>
      </c>
      <c r="C122" s="992"/>
      <c r="D122" s="992"/>
      <c r="E122" s="31"/>
      <c r="F122" s="992"/>
      <c r="G122" s="1383"/>
      <c r="H122" s="842"/>
      <c r="I122" s="992"/>
      <c r="J122" s="1626"/>
      <c r="K122" s="993"/>
      <c r="L122" s="1626"/>
      <c r="M122" s="1618"/>
      <c r="N122" s="31"/>
      <c r="O122" s="2162"/>
      <c r="P122" s="2162"/>
      <c r="Q122" s="2162"/>
      <c r="R122" s="2162"/>
      <c r="T122" s="835"/>
      <c r="U122" s="1619">
        <f>$B122</f>
        <v>100</v>
      </c>
      <c r="V122" s="190"/>
      <c r="W122" s="841"/>
      <c r="X122" s="841"/>
    </row>
    <row r="123" spans="1:24" s="12" customFormat="1" x14ac:dyDescent="0.2">
      <c r="A123" s="83" t="s">
        <v>3088</v>
      </c>
      <c r="B123" s="1494" t="s">
        <v>3089</v>
      </c>
      <c r="C123" s="993"/>
      <c r="D123" s="993"/>
      <c r="E123" s="82"/>
      <c r="F123" s="1496"/>
      <c r="G123" s="1622"/>
      <c r="H123" s="843"/>
      <c r="I123" s="993"/>
      <c r="J123" s="1626"/>
      <c r="K123" s="993"/>
      <c r="L123" s="1626"/>
      <c r="M123" s="845"/>
      <c r="N123" s="82"/>
      <c r="O123" s="2161"/>
      <c r="P123" s="2161"/>
      <c r="Q123" s="2161"/>
      <c r="R123" s="2161"/>
      <c r="T123" s="835"/>
      <c r="U123" s="1495" t="str">
        <f>$B123</f>
        <v>Global</v>
      </c>
      <c r="V123" s="190"/>
      <c r="W123" s="846"/>
      <c r="X123" s="846"/>
    </row>
    <row r="124" spans="1:24" s="12" customFormat="1" ht="6" customHeight="1" x14ac:dyDescent="0.2">
      <c r="A124" s="82"/>
      <c r="B124" s="82"/>
      <c r="C124" s="82"/>
      <c r="D124" s="82"/>
      <c r="E124" s="82"/>
      <c r="F124" s="82"/>
      <c r="G124" s="82"/>
      <c r="H124" s="82"/>
      <c r="I124" s="82"/>
      <c r="J124" s="82"/>
      <c r="K124" s="82"/>
      <c r="L124" s="82"/>
      <c r="M124" s="82"/>
      <c r="N124" s="82"/>
      <c r="O124" s="82"/>
      <c r="P124" s="82"/>
      <c r="Q124" s="82"/>
      <c r="R124" s="82"/>
      <c r="T124" s="835"/>
      <c r="U124" s="835"/>
      <c r="V124" s="82"/>
      <c r="W124" s="82"/>
      <c r="X124" s="82"/>
    </row>
    <row r="125" spans="1:24" s="12" customFormat="1" x14ac:dyDescent="0.2">
      <c r="A125" s="82"/>
      <c r="B125" s="88" t="s">
        <v>1878</v>
      </c>
      <c r="C125" s="82"/>
      <c r="D125" s="82"/>
      <c r="E125" s="82"/>
      <c r="F125" s="82"/>
      <c r="G125" s="82"/>
      <c r="H125" s="82"/>
      <c r="I125" s="82"/>
      <c r="J125" s="82"/>
      <c r="K125" s="82"/>
      <c r="L125" s="82"/>
      <c r="M125" s="82"/>
      <c r="N125" s="82"/>
      <c r="O125" s="82"/>
      <c r="P125" s="82"/>
      <c r="Q125" s="82"/>
      <c r="R125" s="82"/>
      <c r="T125" s="835"/>
      <c r="U125" s="836" t="str">
        <f>$B125</f>
        <v>Autres éléments hors bilan (505)</v>
      </c>
      <c r="V125" s="82"/>
      <c r="W125" s="82"/>
      <c r="X125" s="82"/>
    </row>
    <row r="126" spans="1:24" s="12" customFormat="1" x14ac:dyDescent="0.2">
      <c r="A126" s="31" t="s">
        <v>3062</v>
      </c>
      <c r="B126" s="602"/>
      <c r="C126" s="992"/>
      <c r="D126" s="992"/>
      <c r="E126" s="31"/>
      <c r="F126" s="992"/>
      <c r="G126" s="1613"/>
      <c r="H126" s="837"/>
      <c r="I126" s="1614"/>
      <c r="J126" s="993"/>
      <c r="K126" s="1614"/>
      <c r="L126" s="838"/>
      <c r="M126" s="839"/>
      <c r="N126" s="31"/>
      <c r="O126" s="2159"/>
      <c r="P126" s="2159"/>
      <c r="Q126" s="2159"/>
      <c r="R126" s="2159"/>
      <c r="T126" s="840" t="str">
        <f t="shared" ref="T126:T150" si="8">$A126</f>
        <v>1 (1401)</v>
      </c>
      <c r="U126" s="1615" t="str">
        <f t="shared" ref="U126:U150" si="9">IF($B126="","",$B126)</f>
        <v/>
      </c>
      <c r="V126" s="190"/>
      <c r="W126" s="841"/>
      <c r="X126" s="841"/>
    </row>
    <row r="127" spans="1:24" s="12" customFormat="1" x14ac:dyDescent="0.2">
      <c r="A127" s="31" t="s">
        <v>3063</v>
      </c>
      <c r="B127" s="602"/>
      <c r="C127" s="992"/>
      <c r="D127" s="992"/>
      <c r="E127" s="31"/>
      <c r="F127" s="992"/>
      <c r="G127" s="1613"/>
      <c r="H127" s="837"/>
      <c r="I127" s="1614"/>
      <c r="J127" s="993"/>
      <c r="K127" s="1614"/>
      <c r="L127" s="838"/>
      <c r="M127" s="839"/>
      <c r="N127" s="31"/>
      <c r="O127" s="2159"/>
      <c r="P127" s="2159"/>
      <c r="Q127" s="2159"/>
      <c r="R127" s="2159"/>
      <c r="T127" s="840" t="str">
        <f t="shared" si="8"/>
        <v>2 (1402)</v>
      </c>
      <c r="U127" s="1615" t="str">
        <f t="shared" si="9"/>
        <v/>
      </c>
      <c r="V127" s="190"/>
      <c r="W127" s="841"/>
      <c r="X127" s="841"/>
    </row>
    <row r="128" spans="1:24" s="12" customFormat="1" x14ac:dyDescent="0.2">
      <c r="A128" s="31" t="s">
        <v>3064</v>
      </c>
      <c r="B128" s="602"/>
      <c r="C128" s="992"/>
      <c r="D128" s="992"/>
      <c r="E128" s="31"/>
      <c r="F128" s="992"/>
      <c r="G128" s="1613"/>
      <c r="H128" s="837"/>
      <c r="I128" s="1614"/>
      <c r="J128" s="993"/>
      <c r="K128" s="1614"/>
      <c r="L128" s="838"/>
      <c r="M128" s="839"/>
      <c r="N128" s="31"/>
      <c r="O128" s="2159"/>
      <c r="P128" s="2159"/>
      <c r="Q128" s="2159"/>
      <c r="R128" s="2159"/>
      <c r="T128" s="840" t="str">
        <f t="shared" si="8"/>
        <v>3 (1403)</v>
      </c>
      <c r="U128" s="1615" t="str">
        <f t="shared" si="9"/>
        <v/>
      </c>
      <c r="V128" s="190"/>
      <c r="W128" s="841"/>
      <c r="X128" s="841"/>
    </row>
    <row r="129" spans="1:24" s="12" customFormat="1" ht="12.75" hidden="1" customHeight="1" x14ac:dyDescent="0.2">
      <c r="A129" s="31" t="s">
        <v>3065</v>
      </c>
      <c r="B129" s="602"/>
      <c r="C129" s="992"/>
      <c r="D129" s="992"/>
      <c r="E129" s="31"/>
      <c r="F129" s="992"/>
      <c r="G129" s="1613"/>
      <c r="H129" s="837"/>
      <c r="I129" s="1614"/>
      <c r="J129" s="993"/>
      <c r="K129" s="1614"/>
      <c r="L129" s="838"/>
      <c r="M129" s="839"/>
      <c r="N129" s="31"/>
      <c r="O129" s="2159"/>
      <c r="P129" s="2159"/>
      <c r="Q129" s="2159"/>
      <c r="R129" s="2159"/>
      <c r="T129" s="840" t="str">
        <f t="shared" si="8"/>
        <v>4 (1404)</v>
      </c>
      <c r="U129" s="1615" t="str">
        <f t="shared" si="9"/>
        <v/>
      </c>
      <c r="V129" s="190"/>
      <c r="W129" s="841"/>
      <c r="X129" s="841"/>
    </row>
    <row r="130" spans="1:24" s="12" customFormat="1" ht="12.75" hidden="1" customHeight="1" x14ac:dyDescent="0.2">
      <c r="A130" s="31" t="s">
        <v>3066</v>
      </c>
      <c r="B130" s="602"/>
      <c r="C130" s="992"/>
      <c r="D130" s="992"/>
      <c r="E130" s="31"/>
      <c r="F130" s="992"/>
      <c r="G130" s="1613"/>
      <c r="H130" s="837"/>
      <c r="I130" s="1614"/>
      <c r="J130" s="993"/>
      <c r="K130" s="1614"/>
      <c r="L130" s="838"/>
      <c r="M130" s="839"/>
      <c r="N130" s="31"/>
      <c r="O130" s="2159"/>
      <c r="P130" s="2159"/>
      <c r="Q130" s="2159"/>
      <c r="R130" s="2159"/>
      <c r="T130" s="840" t="str">
        <f t="shared" si="8"/>
        <v>5 (1405)</v>
      </c>
      <c r="U130" s="1615" t="str">
        <f t="shared" si="9"/>
        <v/>
      </c>
      <c r="V130" s="190"/>
      <c r="W130" s="841"/>
      <c r="X130" s="841"/>
    </row>
    <row r="131" spans="1:24" s="12" customFormat="1" ht="12.75" hidden="1" customHeight="1" x14ac:dyDescent="0.2">
      <c r="A131" s="31" t="s">
        <v>3067</v>
      </c>
      <c r="B131" s="602"/>
      <c r="C131" s="992"/>
      <c r="D131" s="992"/>
      <c r="E131" s="31"/>
      <c r="F131" s="992"/>
      <c r="G131" s="1613"/>
      <c r="H131" s="837"/>
      <c r="I131" s="1614"/>
      <c r="J131" s="993"/>
      <c r="K131" s="1614"/>
      <c r="L131" s="838"/>
      <c r="M131" s="839"/>
      <c r="N131" s="31"/>
      <c r="O131" s="2159"/>
      <c r="P131" s="2159"/>
      <c r="Q131" s="2159"/>
      <c r="R131" s="2159"/>
      <c r="T131" s="840" t="str">
        <f t="shared" si="8"/>
        <v>6 (1406)</v>
      </c>
      <c r="U131" s="1615" t="str">
        <f t="shared" si="9"/>
        <v/>
      </c>
      <c r="V131" s="190"/>
      <c r="W131" s="841"/>
      <c r="X131" s="841"/>
    </row>
    <row r="132" spans="1:24" s="12" customFormat="1" ht="12.75" hidden="1" customHeight="1" x14ac:dyDescent="0.2">
      <c r="A132" s="31" t="s">
        <v>3068</v>
      </c>
      <c r="B132" s="602"/>
      <c r="C132" s="992"/>
      <c r="D132" s="992"/>
      <c r="E132" s="31"/>
      <c r="F132" s="992"/>
      <c r="G132" s="1613"/>
      <c r="H132" s="837"/>
      <c r="I132" s="1614"/>
      <c r="J132" s="993"/>
      <c r="K132" s="1614"/>
      <c r="L132" s="838"/>
      <c r="M132" s="839"/>
      <c r="N132" s="31"/>
      <c r="O132" s="2159"/>
      <c r="P132" s="2159"/>
      <c r="Q132" s="2159"/>
      <c r="R132" s="2159"/>
      <c r="T132" s="840" t="str">
        <f t="shared" si="8"/>
        <v>7 (1407)</v>
      </c>
      <c r="U132" s="1615" t="str">
        <f t="shared" si="9"/>
        <v/>
      </c>
      <c r="V132" s="190"/>
      <c r="W132" s="841"/>
      <c r="X132" s="841"/>
    </row>
    <row r="133" spans="1:24" s="12" customFormat="1" ht="12.75" hidden="1" customHeight="1" x14ac:dyDescent="0.2">
      <c r="A133" s="31" t="s">
        <v>3069</v>
      </c>
      <c r="B133" s="602"/>
      <c r="C133" s="992"/>
      <c r="D133" s="992"/>
      <c r="E133" s="31"/>
      <c r="F133" s="992"/>
      <c r="G133" s="1613"/>
      <c r="H133" s="837"/>
      <c r="I133" s="1614"/>
      <c r="J133" s="993"/>
      <c r="K133" s="1614"/>
      <c r="L133" s="838"/>
      <c r="M133" s="839"/>
      <c r="N133" s="31"/>
      <c r="O133" s="2159"/>
      <c r="P133" s="2159"/>
      <c r="Q133" s="2159"/>
      <c r="R133" s="2159"/>
      <c r="T133" s="840" t="str">
        <f t="shared" si="8"/>
        <v>8 (1408)</v>
      </c>
      <c r="U133" s="1615" t="str">
        <f t="shared" si="9"/>
        <v/>
      </c>
      <c r="V133" s="190"/>
      <c r="W133" s="841"/>
      <c r="X133" s="841"/>
    </row>
    <row r="134" spans="1:24" s="12" customFormat="1" ht="12.75" hidden="1" customHeight="1" x14ac:dyDescent="0.2">
      <c r="A134" s="31" t="s">
        <v>3070</v>
      </c>
      <c r="B134" s="602"/>
      <c r="C134" s="992"/>
      <c r="D134" s="992"/>
      <c r="E134" s="31"/>
      <c r="F134" s="992"/>
      <c r="G134" s="1613"/>
      <c r="H134" s="837"/>
      <c r="I134" s="1614"/>
      <c r="J134" s="993"/>
      <c r="K134" s="1614"/>
      <c r="L134" s="838"/>
      <c r="M134" s="839"/>
      <c r="N134" s="31"/>
      <c r="O134" s="2159"/>
      <c r="P134" s="2159"/>
      <c r="Q134" s="2159"/>
      <c r="R134" s="2159"/>
      <c r="T134" s="840" t="str">
        <f t="shared" si="8"/>
        <v>9 (1409)</v>
      </c>
      <c r="U134" s="1615" t="str">
        <f t="shared" si="9"/>
        <v/>
      </c>
      <c r="V134" s="190"/>
      <c r="W134" s="841"/>
      <c r="X134" s="841"/>
    </row>
    <row r="135" spans="1:24" s="12" customFormat="1" ht="12.75" hidden="1" customHeight="1" x14ac:dyDescent="0.2">
      <c r="A135" s="31" t="s">
        <v>3071</v>
      </c>
      <c r="B135" s="602"/>
      <c r="C135" s="992"/>
      <c r="D135" s="992"/>
      <c r="E135" s="31"/>
      <c r="F135" s="992"/>
      <c r="G135" s="1613"/>
      <c r="H135" s="837"/>
      <c r="I135" s="1614"/>
      <c r="J135" s="993"/>
      <c r="K135" s="1614"/>
      <c r="L135" s="838"/>
      <c r="M135" s="839"/>
      <c r="N135" s="31"/>
      <c r="O135" s="2159"/>
      <c r="P135" s="2159"/>
      <c r="Q135" s="2159"/>
      <c r="R135" s="2159"/>
      <c r="T135" s="840" t="str">
        <f t="shared" si="8"/>
        <v>10 (1410)</v>
      </c>
      <c r="U135" s="1615" t="str">
        <f t="shared" si="9"/>
        <v/>
      </c>
      <c r="V135" s="190"/>
      <c r="W135" s="841"/>
      <c r="X135" s="841"/>
    </row>
    <row r="136" spans="1:24" s="12" customFormat="1" ht="12.75" hidden="1" customHeight="1" x14ac:dyDescent="0.2">
      <c r="A136" s="31" t="s">
        <v>3072</v>
      </c>
      <c r="B136" s="602"/>
      <c r="C136" s="992"/>
      <c r="D136" s="992"/>
      <c r="E136" s="31"/>
      <c r="F136" s="992"/>
      <c r="G136" s="1613"/>
      <c r="H136" s="837"/>
      <c r="I136" s="1614"/>
      <c r="J136" s="993"/>
      <c r="K136" s="1614"/>
      <c r="L136" s="838"/>
      <c r="M136" s="839"/>
      <c r="N136" s="31"/>
      <c r="O136" s="2159"/>
      <c r="P136" s="2159"/>
      <c r="Q136" s="2159"/>
      <c r="R136" s="2159"/>
      <c r="T136" s="840" t="str">
        <f t="shared" si="8"/>
        <v>11 (1411)</v>
      </c>
      <c r="U136" s="1615" t="str">
        <f t="shared" si="9"/>
        <v/>
      </c>
      <c r="V136" s="190"/>
      <c r="W136" s="841"/>
      <c r="X136" s="841"/>
    </row>
    <row r="137" spans="1:24" s="12" customFormat="1" ht="12.75" hidden="1" customHeight="1" x14ac:dyDescent="0.2">
      <c r="A137" s="31" t="s">
        <v>3073</v>
      </c>
      <c r="B137" s="602"/>
      <c r="C137" s="992"/>
      <c r="D137" s="992"/>
      <c r="E137" s="31"/>
      <c r="F137" s="992"/>
      <c r="G137" s="1613"/>
      <c r="H137" s="837"/>
      <c r="I137" s="1614"/>
      <c r="J137" s="993"/>
      <c r="K137" s="1614"/>
      <c r="L137" s="838"/>
      <c r="M137" s="839"/>
      <c r="N137" s="31"/>
      <c r="O137" s="2159"/>
      <c r="P137" s="2159"/>
      <c r="Q137" s="2159"/>
      <c r="R137" s="2159"/>
      <c r="T137" s="840" t="str">
        <f t="shared" si="8"/>
        <v>12 (1412)</v>
      </c>
      <c r="U137" s="1615" t="str">
        <f t="shared" si="9"/>
        <v/>
      </c>
      <c r="V137" s="190"/>
      <c r="W137" s="841"/>
      <c r="X137" s="841"/>
    </row>
    <row r="138" spans="1:24" s="12" customFormat="1" ht="12.75" hidden="1" customHeight="1" x14ac:dyDescent="0.2">
      <c r="A138" s="31" t="s">
        <v>3074</v>
      </c>
      <c r="B138" s="602"/>
      <c r="C138" s="992"/>
      <c r="D138" s="992"/>
      <c r="E138" s="31"/>
      <c r="F138" s="992"/>
      <c r="G138" s="1613"/>
      <c r="H138" s="837"/>
      <c r="I138" s="1614"/>
      <c r="J138" s="993"/>
      <c r="K138" s="1614"/>
      <c r="L138" s="838"/>
      <c r="M138" s="839"/>
      <c r="N138" s="31"/>
      <c r="O138" s="2159"/>
      <c r="P138" s="2159"/>
      <c r="Q138" s="2159"/>
      <c r="R138" s="2159"/>
      <c r="T138" s="840" t="str">
        <f t="shared" si="8"/>
        <v>13 (1413)</v>
      </c>
      <c r="U138" s="1615" t="str">
        <f t="shared" si="9"/>
        <v/>
      </c>
      <c r="V138" s="190"/>
      <c r="W138" s="841"/>
      <c r="X138" s="841"/>
    </row>
    <row r="139" spans="1:24" s="12" customFormat="1" ht="12.75" hidden="1" customHeight="1" x14ac:dyDescent="0.2">
      <c r="A139" s="31" t="s">
        <v>3075</v>
      </c>
      <c r="B139" s="602"/>
      <c r="C139" s="992"/>
      <c r="D139" s="992"/>
      <c r="E139" s="31"/>
      <c r="F139" s="992"/>
      <c r="G139" s="1613"/>
      <c r="H139" s="837"/>
      <c r="I139" s="1614"/>
      <c r="J139" s="993"/>
      <c r="K139" s="1614"/>
      <c r="L139" s="838"/>
      <c r="M139" s="839"/>
      <c r="N139" s="31"/>
      <c r="O139" s="2159"/>
      <c r="P139" s="2159"/>
      <c r="Q139" s="2159"/>
      <c r="R139" s="2159"/>
      <c r="T139" s="840" t="str">
        <f t="shared" si="8"/>
        <v>14 (1414)</v>
      </c>
      <c r="U139" s="1615" t="str">
        <f t="shared" si="9"/>
        <v/>
      </c>
      <c r="V139" s="190"/>
      <c r="W139" s="841"/>
      <c r="X139" s="841"/>
    </row>
    <row r="140" spans="1:24" s="12" customFormat="1" ht="12.75" hidden="1" customHeight="1" x14ac:dyDescent="0.2">
      <c r="A140" s="31" t="s">
        <v>3076</v>
      </c>
      <c r="B140" s="602"/>
      <c r="C140" s="992"/>
      <c r="D140" s="992"/>
      <c r="E140" s="31"/>
      <c r="F140" s="992"/>
      <c r="G140" s="1613"/>
      <c r="H140" s="837"/>
      <c r="I140" s="1614"/>
      <c r="J140" s="993"/>
      <c r="K140" s="1614"/>
      <c r="L140" s="838"/>
      <c r="M140" s="839"/>
      <c r="N140" s="31"/>
      <c r="O140" s="2159"/>
      <c r="P140" s="2159"/>
      <c r="Q140" s="2159"/>
      <c r="R140" s="2159"/>
      <c r="T140" s="840" t="str">
        <f t="shared" si="8"/>
        <v>15 (1415)</v>
      </c>
      <c r="U140" s="1615" t="str">
        <f t="shared" si="9"/>
        <v/>
      </c>
      <c r="V140" s="190"/>
      <c r="W140" s="841"/>
      <c r="X140" s="841"/>
    </row>
    <row r="141" spans="1:24" s="12" customFormat="1" ht="12.75" hidden="1" customHeight="1" x14ac:dyDescent="0.2">
      <c r="A141" s="31" t="s">
        <v>3077</v>
      </c>
      <c r="B141" s="602"/>
      <c r="C141" s="992"/>
      <c r="D141" s="992"/>
      <c r="E141" s="31"/>
      <c r="F141" s="992"/>
      <c r="G141" s="1613"/>
      <c r="H141" s="837"/>
      <c r="I141" s="1614"/>
      <c r="J141" s="993"/>
      <c r="K141" s="1614"/>
      <c r="L141" s="838"/>
      <c r="M141" s="839"/>
      <c r="N141" s="31"/>
      <c r="O141" s="2159"/>
      <c r="P141" s="2159"/>
      <c r="Q141" s="2159"/>
      <c r="R141" s="2159"/>
      <c r="T141" s="840" t="str">
        <f t="shared" si="8"/>
        <v>16 (1416)</v>
      </c>
      <c r="U141" s="1615" t="str">
        <f t="shared" si="9"/>
        <v/>
      </c>
      <c r="V141" s="190"/>
      <c r="W141" s="841"/>
      <c r="X141" s="841"/>
    </row>
    <row r="142" spans="1:24" s="12" customFormat="1" ht="12.75" hidden="1" customHeight="1" x14ac:dyDescent="0.2">
      <c r="A142" s="31" t="s">
        <v>3078</v>
      </c>
      <c r="B142" s="602"/>
      <c r="C142" s="992"/>
      <c r="D142" s="992"/>
      <c r="E142" s="31"/>
      <c r="F142" s="992"/>
      <c r="G142" s="1613"/>
      <c r="H142" s="837"/>
      <c r="I142" s="1614"/>
      <c r="J142" s="993"/>
      <c r="K142" s="1614"/>
      <c r="L142" s="838"/>
      <c r="M142" s="839"/>
      <c r="N142" s="31"/>
      <c r="O142" s="2159"/>
      <c r="P142" s="2159"/>
      <c r="Q142" s="2159"/>
      <c r="R142" s="2159"/>
      <c r="T142" s="840" t="str">
        <f t="shared" si="8"/>
        <v>17 (1417)</v>
      </c>
      <c r="U142" s="1615" t="str">
        <f t="shared" si="9"/>
        <v/>
      </c>
      <c r="V142" s="190"/>
      <c r="W142" s="841"/>
      <c r="X142" s="841"/>
    </row>
    <row r="143" spans="1:24" s="12" customFormat="1" ht="12.75" hidden="1" customHeight="1" x14ac:dyDescent="0.2">
      <c r="A143" s="31" t="s">
        <v>3079</v>
      </c>
      <c r="B143" s="602"/>
      <c r="C143" s="992"/>
      <c r="D143" s="992"/>
      <c r="E143" s="31"/>
      <c r="F143" s="992"/>
      <c r="G143" s="1613"/>
      <c r="H143" s="837"/>
      <c r="I143" s="1614"/>
      <c r="J143" s="993"/>
      <c r="K143" s="1614"/>
      <c r="L143" s="838"/>
      <c r="M143" s="839"/>
      <c r="N143" s="31"/>
      <c r="O143" s="2159"/>
      <c r="P143" s="2159"/>
      <c r="Q143" s="2159"/>
      <c r="R143" s="2159"/>
      <c r="T143" s="840" t="str">
        <f t="shared" si="8"/>
        <v>18 (1418)</v>
      </c>
      <c r="U143" s="1615" t="str">
        <f t="shared" si="9"/>
        <v/>
      </c>
      <c r="V143" s="190"/>
      <c r="W143" s="841"/>
      <c r="X143" s="841"/>
    </row>
    <row r="144" spans="1:24" s="12" customFormat="1" ht="12.75" hidden="1" customHeight="1" x14ac:dyDescent="0.2">
      <c r="A144" s="31" t="s">
        <v>3080</v>
      </c>
      <c r="B144" s="602"/>
      <c r="C144" s="992"/>
      <c r="D144" s="992"/>
      <c r="E144" s="31"/>
      <c r="F144" s="992"/>
      <c r="G144" s="1613"/>
      <c r="H144" s="837"/>
      <c r="I144" s="1614"/>
      <c r="J144" s="993"/>
      <c r="K144" s="1614"/>
      <c r="L144" s="838"/>
      <c r="M144" s="839"/>
      <c r="N144" s="31"/>
      <c r="O144" s="2159"/>
      <c r="P144" s="2159"/>
      <c r="Q144" s="2159"/>
      <c r="R144" s="2159"/>
      <c r="T144" s="840" t="str">
        <f t="shared" si="8"/>
        <v>19 (1419)</v>
      </c>
      <c r="U144" s="1615" t="str">
        <f t="shared" si="9"/>
        <v/>
      </c>
      <c r="V144" s="190"/>
      <c r="W144" s="841"/>
      <c r="X144" s="841"/>
    </row>
    <row r="145" spans="1:24" s="12" customFormat="1" ht="12.75" hidden="1" customHeight="1" x14ac:dyDescent="0.2">
      <c r="A145" s="31" t="s">
        <v>3081</v>
      </c>
      <c r="B145" s="602"/>
      <c r="C145" s="992"/>
      <c r="D145" s="992"/>
      <c r="E145" s="31"/>
      <c r="F145" s="992"/>
      <c r="G145" s="1613"/>
      <c r="H145" s="837"/>
      <c r="I145" s="1614"/>
      <c r="J145" s="993"/>
      <c r="K145" s="1614"/>
      <c r="L145" s="838"/>
      <c r="M145" s="839"/>
      <c r="N145" s="31"/>
      <c r="O145" s="2159"/>
      <c r="P145" s="2159"/>
      <c r="Q145" s="2159"/>
      <c r="R145" s="2159"/>
      <c r="T145" s="840" t="str">
        <f t="shared" si="8"/>
        <v>20 (1420)</v>
      </c>
      <c r="U145" s="1615" t="str">
        <f t="shared" si="9"/>
        <v/>
      </c>
      <c r="V145" s="190"/>
      <c r="W145" s="841"/>
      <c r="X145" s="841"/>
    </row>
    <row r="146" spans="1:24" s="12" customFormat="1" ht="12.75" hidden="1" customHeight="1" x14ac:dyDescent="0.2">
      <c r="A146" s="31" t="s">
        <v>3082</v>
      </c>
      <c r="B146" s="602"/>
      <c r="C146" s="992"/>
      <c r="D146" s="992"/>
      <c r="E146" s="31"/>
      <c r="F146" s="992"/>
      <c r="G146" s="1613"/>
      <c r="H146" s="837"/>
      <c r="I146" s="1614"/>
      <c r="J146" s="993"/>
      <c r="K146" s="1614"/>
      <c r="L146" s="838"/>
      <c r="M146" s="839"/>
      <c r="N146" s="31"/>
      <c r="O146" s="2159"/>
      <c r="P146" s="2159"/>
      <c r="Q146" s="2159"/>
      <c r="R146" s="2159"/>
      <c r="T146" s="840" t="str">
        <f t="shared" si="8"/>
        <v>21 (1421)</v>
      </c>
      <c r="U146" s="1615" t="str">
        <f t="shared" si="9"/>
        <v/>
      </c>
      <c r="V146" s="190"/>
      <c r="W146" s="841"/>
      <c r="X146" s="841"/>
    </row>
    <row r="147" spans="1:24" s="12" customFormat="1" ht="12.75" hidden="1" customHeight="1" x14ac:dyDescent="0.2">
      <c r="A147" s="31" t="s">
        <v>3083</v>
      </c>
      <c r="B147" s="602"/>
      <c r="C147" s="992"/>
      <c r="D147" s="992"/>
      <c r="E147" s="31"/>
      <c r="F147" s="992"/>
      <c r="G147" s="1613"/>
      <c r="H147" s="837"/>
      <c r="I147" s="1614"/>
      <c r="J147" s="993"/>
      <c r="K147" s="1614"/>
      <c r="L147" s="838"/>
      <c r="M147" s="839"/>
      <c r="N147" s="31"/>
      <c r="O147" s="2159"/>
      <c r="P147" s="2159"/>
      <c r="Q147" s="2159"/>
      <c r="R147" s="2159"/>
      <c r="T147" s="840" t="str">
        <f t="shared" si="8"/>
        <v>22 (1422)</v>
      </c>
      <c r="U147" s="1615" t="str">
        <f t="shared" si="9"/>
        <v/>
      </c>
      <c r="V147" s="190"/>
      <c r="W147" s="841"/>
      <c r="X147" s="841"/>
    </row>
    <row r="148" spans="1:24" s="12" customFormat="1" ht="12.75" hidden="1" customHeight="1" x14ac:dyDescent="0.2">
      <c r="A148" s="31" t="s">
        <v>3084</v>
      </c>
      <c r="B148" s="602"/>
      <c r="C148" s="992"/>
      <c r="D148" s="992"/>
      <c r="E148" s="31"/>
      <c r="F148" s="992"/>
      <c r="G148" s="1613"/>
      <c r="H148" s="837"/>
      <c r="I148" s="1614"/>
      <c r="J148" s="993"/>
      <c r="K148" s="1614"/>
      <c r="L148" s="838"/>
      <c r="M148" s="839"/>
      <c r="N148" s="31"/>
      <c r="O148" s="2159"/>
      <c r="P148" s="2159"/>
      <c r="Q148" s="2159"/>
      <c r="R148" s="2159"/>
      <c r="T148" s="840" t="str">
        <f t="shared" si="8"/>
        <v>23 (1423)</v>
      </c>
      <c r="U148" s="1615" t="str">
        <f t="shared" si="9"/>
        <v/>
      </c>
      <c r="V148" s="190"/>
      <c r="W148" s="841"/>
      <c r="X148" s="841"/>
    </row>
    <row r="149" spans="1:24" s="12" customFormat="1" ht="12.75" hidden="1" customHeight="1" x14ac:dyDescent="0.2">
      <c r="A149" s="31" t="s">
        <v>3085</v>
      </c>
      <c r="B149" s="602"/>
      <c r="C149" s="992"/>
      <c r="D149" s="992"/>
      <c r="E149" s="31"/>
      <c r="F149" s="992"/>
      <c r="G149" s="1613"/>
      <c r="H149" s="837"/>
      <c r="I149" s="1614"/>
      <c r="J149" s="993"/>
      <c r="K149" s="1614"/>
      <c r="L149" s="838"/>
      <c r="M149" s="839"/>
      <c r="N149" s="31"/>
      <c r="O149" s="2159"/>
      <c r="P149" s="2159"/>
      <c r="Q149" s="2159"/>
      <c r="R149" s="2159"/>
      <c r="T149" s="840" t="str">
        <f t="shared" si="8"/>
        <v>24 (1424)</v>
      </c>
      <c r="U149" s="1615" t="str">
        <f t="shared" si="9"/>
        <v/>
      </c>
      <c r="V149" s="190"/>
      <c r="W149" s="841"/>
      <c r="X149" s="841"/>
    </row>
    <row r="150" spans="1:24" s="12" customFormat="1" x14ac:dyDescent="0.2">
      <c r="A150" s="31" t="s">
        <v>3086</v>
      </c>
      <c r="B150" s="602"/>
      <c r="C150" s="992"/>
      <c r="D150" s="992"/>
      <c r="E150" s="31"/>
      <c r="F150" s="992"/>
      <c r="G150" s="1613"/>
      <c r="H150" s="837"/>
      <c r="I150" s="1614"/>
      <c r="J150" s="993"/>
      <c r="K150" s="1614"/>
      <c r="L150" s="838"/>
      <c r="M150" s="839"/>
      <c r="N150" s="31"/>
      <c r="O150" s="2159"/>
      <c r="P150" s="2159"/>
      <c r="Q150" s="2159"/>
      <c r="R150" s="2159"/>
      <c r="T150" s="840" t="str">
        <f t="shared" si="8"/>
        <v>25 (1425)</v>
      </c>
      <c r="U150" s="1615" t="str">
        <f t="shared" si="9"/>
        <v/>
      </c>
      <c r="V150" s="190"/>
      <c r="W150" s="841"/>
      <c r="X150" s="841"/>
    </row>
    <row r="151" spans="1:24" s="12" customFormat="1" x14ac:dyDescent="0.2">
      <c r="A151" s="239" t="s">
        <v>3087</v>
      </c>
      <c r="B151" s="1598">
        <v>100</v>
      </c>
      <c r="C151" s="992"/>
      <c r="D151" s="992"/>
      <c r="E151" s="31"/>
      <c r="F151" s="992"/>
      <c r="G151" s="1383"/>
      <c r="H151" s="842"/>
      <c r="I151" s="1614"/>
      <c r="J151" s="993"/>
      <c r="K151" s="1614"/>
      <c r="L151" s="838"/>
      <c r="M151" s="1618"/>
      <c r="N151" s="31"/>
      <c r="O151" s="2162"/>
      <c r="P151" s="2162"/>
      <c r="Q151" s="2162"/>
      <c r="R151" s="2162"/>
      <c r="T151" s="835"/>
      <c r="U151" s="1619">
        <f>$B151</f>
        <v>100</v>
      </c>
      <c r="V151" s="190"/>
      <c r="W151" s="841"/>
      <c r="X151" s="841"/>
    </row>
    <row r="152" spans="1:24" s="12" customFormat="1" x14ac:dyDescent="0.2">
      <c r="A152" s="83" t="s">
        <v>3088</v>
      </c>
      <c r="B152" s="1494" t="s">
        <v>3089</v>
      </c>
      <c r="C152" s="993"/>
      <c r="D152" s="993"/>
      <c r="E152" s="82"/>
      <c r="F152" s="1632"/>
      <c r="G152" s="1622"/>
      <c r="H152" s="843"/>
      <c r="I152" s="1614"/>
      <c r="J152" s="993"/>
      <c r="K152" s="1614"/>
      <c r="L152" s="844"/>
      <c r="M152" s="845"/>
      <c r="N152" s="82"/>
      <c r="O152" s="2161"/>
      <c r="P152" s="2161"/>
      <c r="Q152" s="2161"/>
      <c r="R152" s="2161"/>
      <c r="T152" s="835"/>
      <c r="U152" s="1495" t="str">
        <f>$B152</f>
        <v>Global</v>
      </c>
      <c r="V152" s="190"/>
      <c r="W152" s="846"/>
      <c r="X152" s="846"/>
    </row>
    <row r="153" spans="1:24" x14ac:dyDescent="0.2">
      <c r="A153" s="82"/>
      <c r="B153" s="55"/>
      <c r="C153" s="850"/>
      <c r="D153" s="850"/>
      <c r="E153" s="82"/>
      <c r="F153" s="851"/>
      <c r="G153" s="807"/>
      <c r="H153" s="807"/>
      <c r="I153" s="850"/>
      <c r="J153" s="850"/>
      <c r="K153" s="850"/>
      <c r="L153" s="850"/>
      <c r="M153" s="852"/>
      <c r="N153" s="82"/>
      <c r="O153" s="507"/>
      <c r="P153" s="507"/>
      <c r="Q153" s="507"/>
      <c r="R153" s="507"/>
      <c r="T153" s="853"/>
      <c r="U153" s="853"/>
      <c r="V153" s="507"/>
      <c r="W153" s="507"/>
      <c r="X153" s="507"/>
    </row>
    <row r="154" spans="1:24" x14ac:dyDescent="0.2">
      <c r="A154" s="82"/>
      <c r="B154" s="805" t="s">
        <v>3090</v>
      </c>
      <c r="C154" s="806"/>
      <c r="D154" s="806"/>
      <c r="E154" s="82"/>
      <c r="F154" s="542"/>
      <c r="G154" s="807"/>
      <c r="H154" s="807"/>
      <c r="I154" s="806"/>
      <c r="J154" s="806"/>
      <c r="K154" s="806"/>
      <c r="L154" s="806"/>
      <c r="M154" s="854"/>
      <c r="N154" s="82"/>
      <c r="O154" s="296"/>
      <c r="P154" s="296"/>
      <c r="Q154" s="296"/>
      <c r="R154" s="296"/>
      <c r="T154" s="855"/>
      <c r="U154" s="855"/>
      <c r="V154" s="296"/>
      <c r="W154" s="296"/>
      <c r="X154" s="296"/>
    </row>
    <row r="155" spans="1:24" x14ac:dyDescent="0.2">
      <c r="A155" s="83" t="s">
        <v>3088</v>
      </c>
      <c r="B155" s="1628" t="s">
        <v>3089</v>
      </c>
      <c r="C155" s="1629"/>
      <c r="D155" s="1629"/>
      <c r="E155" s="808"/>
      <c r="F155" s="1629"/>
      <c r="G155" s="1630"/>
      <c r="H155" s="856"/>
      <c r="I155" s="1631"/>
      <c r="J155" s="1631"/>
      <c r="K155" s="1631"/>
      <c r="L155" s="1631"/>
      <c r="M155" s="1631"/>
      <c r="N155" s="31"/>
      <c r="O155" s="2159"/>
      <c r="P155" s="2159"/>
      <c r="Q155" s="2160"/>
      <c r="R155" s="2160"/>
      <c r="T155" s="855"/>
      <c r="U155" s="855"/>
      <c r="V155" s="296"/>
      <c r="W155" s="296"/>
      <c r="X155" s="296"/>
    </row>
    <row r="156" spans="1:24" x14ac:dyDescent="0.2">
      <c r="A156" s="83"/>
      <c r="B156" s="857"/>
      <c r="C156" s="808"/>
      <c r="D156" s="808"/>
      <c r="E156" s="808"/>
      <c r="F156" s="808"/>
      <c r="G156" s="858"/>
      <c r="H156" s="858"/>
      <c r="I156" s="859"/>
      <c r="J156" s="859"/>
      <c r="K156" s="859"/>
      <c r="L156" s="859"/>
      <c r="M156" s="859"/>
      <c r="N156" s="31"/>
      <c r="O156" s="1007"/>
      <c r="P156" s="1007"/>
      <c r="Q156" s="1007"/>
      <c r="R156" s="1007"/>
      <c r="T156" s="862"/>
      <c r="U156" s="862"/>
      <c r="V156" s="296"/>
      <c r="W156" s="296"/>
      <c r="X156" s="296"/>
    </row>
    <row r="157" spans="1:24" x14ac:dyDescent="0.2">
      <c r="A157" s="82"/>
      <c r="B157" s="88" t="s">
        <v>811</v>
      </c>
      <c r="C157" s="850"/>
      <c r="D157" s="993"/>
      <c r="E157" s="82"/>
      <c r="F157" s="851"/>
      <c r="G157" s="807"/>
      <c r="H157" s="807"/>
      <c r="I157" s="850"/>
      <c r="J157" s="850"/>
      <c r="K157" s="850"/>
      <c r="L157" s="850"/>
      <c r="M157" s="852"/>
      <c r="N157" s="82"/>
      <c r="O157" s="2161"/>
      <c r="P157" s="2161"/>
      <c r="Q157" s="2161"/>
      <c r="R157" s="2161"/>
      <c r="T157" s="860"/>
      <c r="U157" s="836" t="str">
        <f>$B157</f>
        <v>Total (500)</v>
      </c>
      <c r="V157" s="190"/>
      <c r="X157" s="861"/>
    </row>
    <row r="158" spans="1:24" x14ac:dyDescent="0.2">
      <c r="A158" s="82"/>
      <c r="B158" s="82"/>
      <c r="C158" s="82"/>
      <c r="D158" s="82"/>
      <c r="E158" s="82"/>
      <c r="F158" s="82"/>
      <c r="G158" s="82"/>
      <c r="H158" s="82"/>
      <c r="I158" s="82"/>
      <c r="J158" s="82"/>
      <c r="K158" s="82"/>
      <c r="L158" s="82"/>
      <c r="M158" s="82"/>
      <c r="N158" s="82"/>
      <c r="O158" s="82"/>
      <c r="P158" s="82"/>
      <c r="Q158" s="82"/>
      <c r="R158" s="82"/>
    </row>
    <row r="159" spans="1:24" s="8" customFormat="1" ht="34.5" customHeight="1" x14ac:dyDescent="0.2">
      <c r="A159" s="708">
        <v>1</v>
      </c>
      <c r="B159" s="1984" t="s">
        <v>3091</v>
      </c>
      <c r="C159" s="2058"/>
      <c r="D159" s="2058"/>
      <c r="E159" s="2058"/>
      <c r="F159" s="2058"/>
      <c r="G159" s="2058"/>
      <c r="H159" s="82"/>
      <c r="I159" s="627">
        <v>4</v>
      </c>
      <c r="J159" s="1984" t="s">
        <v>3092</v>
      </c>
      <c r="K159" s="2113"/>
      <c r="L159" s="2113"/>
      <c r="M159" s="2113"/>
      <c r="N159" s="2113"/>
      <c r="O159" s="2113"/>
      <c r="P159" s="2113"/>
      <c r="Q159" s="2113"/>
      <c r="R159" s="2113"/>
      <c r="T159" s="82"/>
      <c r="U159" s="82"/>
      <c r="V159" s="82"/>
      <c r="W159" s="82"/>
      <c r="X159" s="82"/>
    </row>
    <row r="160" spans="1:24" s="8" customFormat="1" ht="45.75" customHeight="1" x14ac:dyDescent="0.2">
      <c r="A160" s="708">
        <v>2</v>
      </c>
      <c r="B160" s="1984" t="s">
        <v>3120</v>
      </c>
      <c r="C160" s="2058"/>
      <c r="D160" s="2058"/>
      <c r="E160" s="2058"/>
      <c r="F160" s="2058"/>
      <c r="G160" s="2058"/>
      <c r="H160" s="82"/>
      <c r="I160" s="627">
        <v>5</v>
      </c>
      <c r="J160" s="1984" t="s">
        <v>3094</v>
      </c>
      <c r="K160" s="2058"/>
      <c r="L160" s="2058"/>
      <c r="M160" s="2058"/>
      <c r="N160" s="2058"/>
      <c r="O160" s="2058"/>
      <c r="P160" s="2058"/>
      <c r="Q160" s="2058"/>
      <c r="R160" s="2058"/>
      <c r="T160" s="82"/>
      <c r="U160" s="82"/>
      <c r="V160" s="82"/>
      <c r="W160" s="82"/>
      <c r="X160" s="861"/>
    </row>
    <row r="161" spans="1:24" s="8" customFormat="1" ht="31.5" customHeight="1" x14ac:dyDescent="0.2">
      <c r="A161" s="708">
        <v>3</v>
      </c>
      <c r="B161" s="1984" t="s">
        <v>3095</v>
      </c>
      <c r="C161" s="2058"/>
      <c r="D161" s="2058"/>
      <c r="E161" s="2058"/>
      <c r="F161" s="2058"/>
      <c r="G161" s="2058"/>
      <c r="H161" s="82"/>
      <c r="I161" s="627">
        <v>6</v>
      </c>
      <c r="J161" s="1984" t="s">
        <v>3096</v>
      </c>
      <c r="K161" s="2058"/>
      <c r="L161" s="2058"/>
      <c r="M161" s="2058"/>
      <c r="N161" s="2058"/>
      <c r="O161" s="2058"/>
      <c r="P161" s="2058"/>
      <c r="Q161" s="2058"/>
      <c r="R161" s="2058"/>
      <c r="T161" s="82"/>
      <c r="U161" s="82"/>
      <c r="V161" s="82"/>
      <c r="W161" s="82"/>
      <c r="X161" s="82"/>
    </row>
    <row r="162" spans="1:24" s="8" customFormat="1" ht="11.25" customHeight="1" x14ac:dyDescent="0.2">
      <c r="A162" s="31"/>
      <c r="B162" s="988"/>
      <c r="C162" s="988"/>
      <c r="D162" s="988"/>
      <c r="E162" s="988"/>
      <c r="F162" s="988"/>
      <c r="G162" s="988"/>
      <c r="H162" s="31"/>
      <c r="I162" s="83"/>
      <c r="J162" s="31"/>
      <c r="K162" s="864"/>
      <c r="L162" s="864"/>
      <c r="M162" s="864"/>
      <c r="N162" s="864"/>
      <c r="O162" s="864"/>
      <c r="P162" s="864"/>
      <c r="Q162" s="864"/>
      <c r="R162" s="864"/>
      <c r="T162" s="82"/>
      <c r="U162" s="82"/>
      <c r="V162" s="82"/>
      <c r="W162" s="82"/>
      <c r="X162" s="82"/>
    </row>
    <row r="163" spans="1:24" s="8" customFormat="1" ht="11.25" customHeight="1" x14ac:dyDescent="0.2">
      <c r="A163" s="1"/>
      <c r="B163" s="764"/>
      <c r="C163" s="764"/>
      <c r="D163" s="764"/>
      <c r="E163" s="764"/>
      <c r="F163" s="764"/>
      <c r="G163" s="764"/>
      <c r="T163" s="82"/>
      <c r="U163" s="82"/>
      <c r="V163" s="82"/>
      <c r="W163" s="82"/>
      <c r="X163" s="82"/>
    </row>
    <row r="164" spans="1:24" ht="14.25" x14ac:dyDescent="0.2">
      <c r="A164" s="630"/>
    </row>
  </sheetData>
  <mergeCells count="292">
    <mergeCell ref="W6:X6"/>
    <mergeCell ref="O7:P7"/>
    <mergeCell ref="Q7:R7"/>
    <mergeCell ref="I9:J9"/>
    <mergeCell ref="O10:P10"/>
    <mergeCell ref="Q10:R10"/>
    <mergeCell ref="B2:E2"/>
    <mergeCell ref="B5:D5"/>
    <mergeCell ref="F5:G5"/>
    <mergeCell ref="I5:M5"/>
    <mergeCell ref="T5:U6"/>
    <mergeCell ref="I6:J6"/>
    <mergeCell ref="K6:L6"/>
    <mergeCell ref="M6:M7"/>
    <mergeCell ref="O14:P14"/>
    <mergeCell ref="Q14:R14"/>
    <mergeCell ref="O15:P15"/>
    <mergeCell ref="Q15:R15"/>
    <mergeCell ref="O16:P16"/>
    <mergeCell ref="Q16:R16"/>
    <mergeCell ref="O11:P11"/>
    <mergeCell ref="Q11:R11"/>
    <mergeCell ref="O12:P12"/>
    <mergeCell ref="Q12:R12"/>
    <mergeCell ref="O13:P13"/>
    <mergeCell ref="Q13:R13"/>
    <mergeCell ref="O20:P20"/>
    <mergeCell ref="Q20:R20"/>
    <mergeCell ref="O21:P21"/>
    <mergeCell ref="Q21:R21"/>
    <mergeCell ref="O22:P22"/>
    <mergeCell ref="Q22:R22"/>
    <mergeCell ref="O17:P17"/>
    <mergeCell ref="Q17:R17"/>
    <mergeCell ref="O18:P18"/>
    <mergeCell ref="Q18:R18"/>
    <mergeCell ref="O19:P19"/>
    <mergeCell ref="Q19:R19"/>
    <mergeCell ref="O26:P26"/>
    <mergeCell ref="Q26:R26"/>
    <mergeCell ref="O27:P27"/>
    <mergeCell ref="Q27:R27"/>
    <mergeCell ref="O28:P28"/>
    <mergeCell ref="Q28:R28"/>
    <mergeCell ref="O23:P23"/>
    <mergeCell ref="Q23:R23"/>
    <mergeCell ref="O24:P24"/>
    <mergeCell ref="Q24:R24"/>
    <mergeCell ref="O25:P25"/>
    <mergeCell ref="Q25:R25"/>
    <mergeCell ref="O32:P32"/>
    <mergeCell ref="Q32:R32"/>
    <mergeCell ref="O33:P33"/>
    <mergeCell ref="Q33:R33"/>
    <mergeCell ref="O34:P34"/>
    <mergeCell ref="Q34:R34"/>
    <mergeCell ref="O29:P29"/>
    <mergeCell ref="Q29:R29"/>
    <mergeCell ref="O30:P30"/>
    <mergeCell ref="Q30:R30"/>
    <mergeCell ref="O31:P31"/>
    <mergeCell ref="Q31:R31"/>
    <mergeCell ref="O40:P40"/>
    <mergeCell ref="Q40:R40"/>
    <mergeCell ref="O41:P41"/>
    <mergeCell ref="Q41:R41"/>
    <mergeCell ref="O42:P42"/>
    <mergeCell ref="Q42:R42"/>
    <mergeCell ref="O35:P35"/>
    <mergeCell ref="Q35:R35"/>
    <mergeCell ref="O36:P36"/>
    <mergeCell ref="Q36:R36"/>
    <mergeCell ref="O39:P39"/>
    <mergeCell ref="Q39:R39"/>
    <mergeCell ref="O46:P46"/>
    <mergeCell ref="Q46:R46"/>
    <mergeCell ref="O47:P47"/>
    <mergeCell ref="Q47:R47"/>
    <mergeCell ref="O48:P48"/>
    <mergeCell ref="Q48:R48"/>
    <mergeCell ref="O43:P43"/>
    <mergeCell ref="Q43:R43"/>
    <mergeCell ref="O44:P44"/>
    <mergeCell ref="Q44:R44"/>
    <mergeCell ref="O45:P45"/>
    <mergeCell ref="Q45:R45"/>
    <mergeCell ref="O52:P52"/>
    <mergeCell ref="Q52:R52"/>
    <mergeCell ref="O53:P53"/>
    <mergeCell ref="Q53:R53"/>
    <mergeCell ref="O54:P54"/>
    <mergeCell ref="Q54:R54"/>
    <mergeCell ref="O49:P49"/>
    <mergeCell ref="Q49:R49"/>
    <mergeCell ref="O50:P50"/>
    <mergeCell ref="Q50:R50"/>
    <mergeCell ref="O51:P51"/>
    <mergeCell ref="Q51:R51"/>
    <mergeCell ref="O58:P58"/>
    <mergeCell ref="Q58:R58"/>
    <mergeCell ref="O59:P59"/>
    <mergeCell ref="Q59:R59"/>
    <mergeCell ref="O60:P60"/>
    <mergeCell ref="Q60:R60"/>
    <mergeCell ref="O55:P55"/>
    <mergeCell ref="Q55:R55"/>
    <mergeCell ref="O56:P56"/>
    <mergeCell ref="Q56:R56"/>
    <mergeCell ref="O57:P57"/>
    <mergeCell ref="Q57:R57"/>
    <mergeCell ref="O64:P64"/>
    <mergeCell ref="Q64:R64"/>
    <mergeCell ref="O65:P65"/>
    <mergeCell ref="Q65:R65"/>
    <mergeCell ref="O68:P68"/>
    <mergeCell ref="Q68:R68"/>
    <mergeCell ref="O61:P61"/>
    <mergeCell ref="Q61:R61"/>
    <mergeCell ref="O62:P62"/>
    <mergeCell ref="Q62:R62"/>
    <mergeCell ref="O63:P63"/>
    <mergeCell ref="Q63:R63"/>
    <mergeCell ref="O72:P72"/>
    <mergeCell ref="Q72:R72"/>
    <mergeCell ref="O73:P73"/>
    <mergeCell ref="Q73:R73"/>
    <mergeCell ref="O74:P74"/>
    <mergeCell ref="Q74:R74"/>
    <mergeCell ref="O69:P69"/>
    <mergeCell ref="Q69:R69"/>
    <mergeCell ref="O70:P70"/>
    <mergeCell ref="Q70:R70"/>
    <mergeCell ref="O71:P71"/>
    <mergeCell ref="Q71:R71"/>
    <mergeCell ref="O78:P78"/>
    <mergeCell ref="Q78:R78"/>
    <mergeCell ref="O79:P79"/>
    <mergeCell ref="Q79:R79"/>
    <mergeCell ref="O80:P80"/>
    <mergeCell ref="Q80:R80"/>
    <mergeCell ref="O75:P75"/>
    <mergeCell ref="Q75:R75"/>
    <mergeCell ref="O76:P76"/>
    <mergeCell ref="Q76:R76"/>
    <mergeCell ref="O77:P77"/>
    <mergeCell ref="Q77:R77"/>
    <mergeCell ref="O84:P84"/>
    <mergeCell ref="Q84:R84"/>
    <mergeCell ref="O85:P85"/>
    <mergeCell ref="Q85:R85"/>
    <mergeCell ref="O86:P86"/>
    <mergeCell ref="Q86:R86"/>
    <mergeCell ref="O81:P81"/>
    <mergeCell ref="Q81:R81"/>
    <mergeCell ref="O82:P82"/>
    <mergeCell ref="Q82:R82"/>
    <mergeCell ref="O83:P83"/>
    <mergeCell ref="Q83:R83"/>
    <mergeCell ref="O90:P90"/>
    <mergeCell ref="Q90:R90"/>
    <mergeCell ref="O91:P91"/>
    <mergeCell ref="Q91:R91"/>
    <mergeCell ref="O92:P92"/>
    <mergeCell ref="Q92:R92"/>
    <mergeCell ref="O87:P87"/>
    <mergeCell ref="Q87:R87"/>
    <mergeCell ref="O88:P88"/>
    <mergeCell ref="Q88:R88"/>
    <mergeCell ref="O89:P89"/>
    <mergeCell ref="Q89:R89"/>
    <mergeCell ref="O98:P98"/>
    <mergeCell ref="Q98:R98"/>
    <mergeCell ref="O99:P99"/>
    <mergeCell ref="Q99:R99"/>
    <mergeCell ref="O100:P100"/>
    <mergeCell ref="Q100:R100"/>
    <mergeCell ref="O93:P93"/>
    <mergeCell ref="Q93:R93"/>
    <mergeCell ref="O94:P94"/>
    <mergeCell ref="Q94:R94"/>
    <mergeCell ref="O97:P97"/>
    <mergeCell ref="Q97:R97"/>
    <mergeCell ref="O104:P104"/>
    <mergeCell ref="Q104:R104"/>
    <mergeCell ref="O105:P105"/>
    <mergeCell ref="Q105:R105"/>
    <mergeCell ref="O106:P106"/>
    <mergeCell ref="Q106:R106"/>
    <mergeCell ref="O101:P101"/>
    <mergeCell ref="Q101:R101"/>
    <mergeCell ref="O102:P102"/>
    <mergeCell ref="Q102:R102"/>
    <mergeCell ref="O103:P103"/>
    <mergeCell ref="Q103:R103"/>
    <mergeCell ref="O110:P110"/>
    <mergeCell ref="Q110:R110"/>
    <mergeCell ref="O111:P111"/>
    <mergeCell ref="Q111:R111"/>
    <mergeCell ref="O112:P112"/>
    <mergeCell ref="Q112:R112"/>
    <mergeCell ref="O107:P107"/>
    <mergeCell ref="Q107:R107"/>
    <mergeCell ref="O108:P108"/>
    <mergeCell ref="Q108:R108"/>
    <mergeCell ref="O109:P109"/>
    <mergeCell ref="Q109:R109"/>
    <mergeCell ref="O116:P116"/>
    <mergeCell ref="Q116:R116"/>
    <mergeCell ref="O117:P117"/>
    <mergeCell ref="Q117:R117"/>
    <mergeCell ref="O118:P118"/>
    <mergeCell ref="Q118:R118"/>
    <mergeCell ref="O113:P113"/>
    <mergeCell ref="Q113:R113"/>
    <mergeCell ref="O114:P114"/>
    <mergeCell ref="Q114:R114"/>
    <mergeCell ref="O115:P115"/>
    <mergeCell ref="Q115:R115"/>
    <mergeCell ref="O122:P122"/>
    <mergeCell ref="Q122:R122"/>
    <mergeCell ref="O123:P123"/>
    <mergeCell ref="Q123:R123"/>
    <mergeCell ref="O126:P126"/>
    <mergeCell ref="Q126:R126"/>
    <mergeCell ref="O119:P119"/>
    <mergeCell ref="Q119:R119"/>
    <mergeCell ref="O120:P120"/>
    <mergeCell ref="Q120:R120"/>
    <mergeCell ref="O121:P121"/>
    <mergeCell ref="Q121:R121"/>
    <mergeCell ref="O130:P130"/>
    <mergeCell ref="Q130:R130"/>
    <mergeCell ref="O131:P131"/>
    <mergeCell ref="Q131:R131"/>
    <mergeCell ref="O132:P132"/>
    <mergeCell ref="Q132:R132"/>
    <mergeCell ref="O127:P127"/>
    <mergeCell ref="Q127:R127"/>
    <mergeCell ref="O128:P128"/>
    <mergeCell ref="Q128:R128"/>
    <mergeCell ref="O129:P129"/>
    <mergeCell ref="Q129:R129"/>
    <mergeCell ref="O136:P136"/>
    <mergeCell ref="Q136:R136"/>
    <mergeCell ref="O137:P137"/>
    <mergeCell ref="Q137:R137"/>
    <mergeCell ref="O138:P138"/>
    <mergeCell ref="Q138:R138"/>
    <mergeCell ref="O133:P133"/>
    <mergeCell ref="Q133:R133"/>
    <mergeCell ref="O134:P134"/>
    <mergeCell ref="Q134:R134"/>
    <mergeCell ref="O135:P135"/>
    <mergeCell ref="Q135:R135"/>
    <mergeCell ref="O142:P142"/>
    <mergeCell ref="Q142:R142"/>
    <mergeCell ref="O143:P143"/>
    <mergeCell ref="Q143:R143"/>
    <mergeCell ref="O144:P144"/>
    <mergeCell ref="Q144:R144"/>
    <mergeCell ref="O139:P139"/>
    <mergeCell ref="Q139:R139"/>
    <mergeCell ref="O140:P140"/>
    <mergeCell ref="Q140:R140"/>
    <mergeCell ref="O141:P141"/>
    <mergeCell ref="Q141:R141"/>
    <mergeCell ref="O148:P148"/>
    <mergeCell ref="Q148:R148"/>
    <mergeCell ref="O149:P149"/>
    <mergeCell ref="Q149:R149"/>
    <mergeCell ref="O150:P150"/>
    <mergeCell ref="Q150:R150"/>
    <mergeCell ref="O145:P145"/>
    <mergeCell ref="Q145:R145"/>
    <mergeCell ref="O146:P146"/>
    <mergeCell ref="Q146:R146"/>
    <mergeCell ref="O147:P147"/>
    <mergeCell ref="Q147:R147"/>
    <mergeCell ref="B161:G161"/>
    <mergeCell ref="J161:R161"/>
    <mergeCell ref="O157:P157"/>
    <mergeCell ref="Q157:R157"/>
    <mergeCell ref="B159:G159"/>
    <mergeCell ref="J159:R159"/>
    <mergeCell ref="B160:G160"/>
    <mergeCell ref="J160:R160"/>
    <mergeCell ref="O151:P151"/>
    <mergeCell ref="Q151:R151"/>
    <mergeCell ref="O152:P152"/>
    <mergeCell ref="Q152:R152"/>
    <mergeCell ref="O155:P155"/>
    <mergeCell ref="Q155:R155"/>
  </mergeCells>
  <hyperlinks>
    <hyperlink ref="B2:E2" location="'Liste tableaux'!A1" display="Retour à la liste des tableaux" xr:uid="{7918B3BF-5A5D-4D90-BD88-FBD5287F0AE8}"/>
  </hyperlinks>
  <pageMargins left="0.7" right="0.7" top="0.75" bottom="0.75" header="0.3" footer="0.3"/>
  <headerFooter>
    <oddHeader>&amp;R&amp;"Calibri"&amp;10&amp;K000000 Protected B - Internal / Protégé B - Interne&amp;1#_x000D_</oddHead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A3F73-1FC6-4EE9-A09E-54BFA8285594}">
  <sheetPr codeName="Feuil55"/>
  <dimension ref="A1:AM167"/>
  <sheetViews>
    <sheetView showGridLines="0" workbookViewId="0">
      <selection activeCell="B2" sqref="B2:E2"/>
    </sheetView>
  </sheetViews>
  <sheetFormatPr defaultColWidth="9.140625" defaultRowHeight="12.75" x14ac:dyDescent="0.2"/>
  <cols>
    <col min="1" max="1" width="7.140625" style="1" customWidth="1"/>
    <col min="2" max="2" width="9" style="1" customWidth="1"/>
    <col min="3" max="3" width="8.85546875" style="1" customWidth="1"/>
    <col min="4" max="4" width="9.140625" style="1"/>
    <col min="5" max="5" width="0.85546875" style="1" customWidth="1"/>
    <col min="6" max="7" width="10.42578125" style="1" customWidth="1"/>
    <col min="8" max="8" width="9.42578125" style="1" customWidth="1"/>
    <col min="9" max="9" width="0.85546875" style="1" customWidth="1"/>
    <col min="10" max="10" width="10.42578125" style="1" customWidth="1"/>
    <col min="11" max="11" width="9.42578125" style="1" customWidth="1"/>
    <col min="12" max="12" width="10.140625" style="1" customWidth="1"/>
    <col min="13" max="13" width="9.85546875" style="1" customWidth="1"/>
    <col min="14" max="14" width="8.5703125" style="1" customWidth="1"/>
    <col min="15" max="15" width="0.85546875" style="1" customWidth="1"/>
    <col min="16" max="19" width="5.5703125" style="1" customWidth="1"/>
    <col min="20" max="20" width="2.140625" style="1" customWidth="1"/>
    <col min="21" max="242" width="9.140625" style="1"/>
    <col min="243" max="243" width="7.140625" style="1" customWidth="1"/>
    <col min="244" max="244" width="9" style="1" customWidth="1"/>
    <col min="245" max="245" width="8.85546875" style="1" customWidth="1"/>
    <col min="246" max="246" width="9.140625" style="1"/>
    <col min="247" max="247" width="0.85546875" style="1" customWidth="1"/>
    <col min="248" max="249" width="10.42578125" style="1" customWidth="1"/>
    <col min="250" max="250" width="9.42578125" style="1" customWidth="1"/>
    <col min="251" max="251" width="0.85546875" style="1" customWidth="1"/>
    <col min="252" max="252" width="10.42578125" style="1" customWidth="1"/>
    <col min="253" max="253" width="9.42578125" style="1" customWidth="1"/>
    <col min="254" max="254" width="10.140625" style="1" customWidth="1"/>
    <col min="255" max="255" width="9.85546875" style="1" customWidth="1"/>
    <col min="256" max="256" width="8.5703125" style="1" customWidth="1"/>
    <col min="257" max="257" width="0.85546875" style="1" customWidth="1"/>
    <col min="258" max="261" width="5.5703125" style="1" customWidth="1"/>
    <col min="262" max="262" width="2.140625" style="1" customWidth="1"/>
    <col min="263" max="263" width="6.5703125" style="1" customWidth="1"/>
    <col min="264" max="264" width="9" style="1" customWidth="1"/>
    <col min="265" max="267" width="9.42578125" style="1" customWidth="1"/>
    <col min="268" max="268" width="0.85546875" style="1" customWidth="1"/>
    <col min="269" max="276" width="8.5703125" style="1" customWidth="1"/>
    <col min="277" max="498" width="9.140625" style="1"/>
    <col min="499" max="499" width="7.140625" style="1" customWidth="1"/>
    <col min="500" max="500" width="9" style="1" customWidth="1"/>
    <col min="501" max="501" width="8.85546875" style="1" customWidth="1"/>
    <col min="502" max="502" width="9.140625" style="1"/>
    <col min="503" max="503" width="0.85546875" style="1" customWidth="1"/>
    <col min="504" max="505" width="10.42578125" style="1" customWidth="1"/>
    <col min="506" max="506" width="9.42578125" style="1" customWidth="1"/>
    <col min="507" max="507" width="0.85546875" style="1" customWidth="1"/>
    <col min="508" max="508" width="10.42578125" style="1" customWidth="1"/>
    <col min="509" max="509" width="9.42578125" style="1" customWidth="1"/>
    <col min="510" max="510" width="10.140625" style="1" customWidth="1"/>
    <col min="511" max="511" width="9.85546875" style="1" customWidth="1"/>
    <col min="512" max="512" width="8.5703125" style="1" customWidth="1"/>
    <col min="513" max="513" width="0.85546875" style="1" customWidth="1"/>
    <col min="514" max="517" width="5.5703125" style="1" customWidth="1"/>
    <col min="518" max="518" width="2.140625" style="1" customWidth="1"/>
    <col min="519" max="519" width="6.5703125" style="1" customWidth="1"/>
    <col min="520" max="520" width="9" style="1" customWidth="1"/>
    <col min="521" max="523" width="9.42578125" style="1" customWidth="1"/>
    <col min="524" max="524" width="0.85546875" style="1" customWidth="1"/>
    <col min="525" max="532" width="8.5703125" style="1" customWidth="1"/>
    <col min="533" max="754" width="9.140625" style="1"/>
    <col min="755" max="755" width="7.140625" style="1" customWidth="1"/>
    <col min="756" max="756" width="9" style="1" customWidth="1"/>
    <col min="757" max="757" width="8.85546875" style="1" customWidth="1"/>
    <col min="758" max="758" width="9.140625" style="1"/>
    <col min="759" max="759" width="0.85546875" style="1" customWidth="1"/>
    <col min="760" max="761" width="10.42578125" style="1" customWidth="1"/>
    <col min="762" max="762" width="9.42578125" style="1" customWidth="1"/>
    <col min="763" max="763" width="0.85546875" style="1" customWidth="1"/>
    <col min="764" max="764" width="10.42578125" style="1" customWidth="1"/>
    <col min="765" max="765" width="9.42578125" style="1" customWidth="1"/>
    <col min="766" max="766" width="10.140625" style="1" customWidth="1"/>
    <col min="767" max="767" width="9.85546875" style="1" customWidth="1"/>
    <col min="768" max="768" width="8.5703125" style="1" customWidth="1"/>
    <col min="769" max="769" width="0.85546875" style="1" customWidth="1"/>
    <col min="770" max="773" width="5.5703125" style="1" customWidth="1"/>
    <col min="774" max="774" width="2.140625" style="1" customWidth="1"/>
    <col min="775" max="775" width="6.5703125" style="1" customWidth="1"/>
    <col min="776" max="776" width="9" style="1" customWidth="1"/>
    <col min="777" max="779" width="9.42578125" style="1" customWidth="1"/>
    <col min="780" max="780" width="0.85546875" style="1" customWidth="1"/>
    <col min="781" max="788" width="8.5703125" style="1" customWidth="1"/>
    <col min="789" max="1010" width="9.140625" style="1"/>
    <col min="1011" max="1011" width="7.140625" style="1" customWidth="1"/>
    <col min="1012" max="1012" width="9" style="1" customWidth="1"/>
    <col min="1013" max="1013" width="8.85546875" style="1" customWidth="1"/>
    <col min="1014" max="1014" width="9.140625" style="1"/>
    <col min="1015" max="1015" width="0.85546875" style="1" customWidth="1"/>
    <col min="1016" max="1017" width="10.42578125" style="1" customWidth="1"/>
    <col min="1018" max="1018" width="9.42578125" style="1" customWidth="1"/>
    <col min="1019" max="1019" width="0.85546875" style="1" customWidth="1"/>
    <col min="1020" max="1020" width="10.42578125" style="1" customWidth="1"/>
    <col min="1021" max="1021" width="9.42578125" style="1" customWidth="1"/>
    <col min="1022" max="1022" width="10.140625" style="1" customWidth="1"/>
    <col min="1023" max="1023" width="9.85546875" style="1" customWidth="1"/>
    <col min="1024" max="1024" width="8.5703125" style="1" customWidth="1"/>
    <col min="1025" max="1025" width="0.85546875" style="1" customWidth="1"/>
    <col min="1026" max="1029" width="5.5703125" style="1" customWidth="1"/>
    <col min="1030" max="1030" width="2.140625" style="1" customWidth="1"/>
    <col min="1031" max="1031" width="6.5703125" style="1" customWidth="1"/>
    <col min="1032" max="1032" width="9" style="1" customWidth="1"/>
    <col min="1033" max="1035" width="9.42578125" style="1" customWidth="1"/>
    <col min="1036" max="1036" width="0.85546875" style="1" customWidth="1"/>
    <col min="1037" max="1044" width="8.5703125" style="1" customWidth="1"/>
    <col min="1045" max="1266" width="9.140625" style="1"/>
    <col min="1267" max="1267" width="7.140625" style="1" customWidth="1"/>
    <col min="1268" max="1268" width="9" style="1" customWidth="1"/>
    <col min="1269" max="1269" width="8.85546875" style="1" customWidth="1"/>
    <col min="1270" max="1270" width="9.140625" style="1"/>
    <col min="1271" max="1271" width="0.85546875" style="1" customWidth="1"/>
    <col min="1272" max="1273" width="10.42578125" style="1" customWidth="1"/>
    <col min="1274" max="1274" width="9.42578125" style="1" customWidth="1"/>
    <col min="1275" max="1275" width="0.85546875" style="1" customWidth="1"/>
    <col min="1276" max="1276" width="10.42578125" style="1" customWidth="1"/>
    <col min="1277" max="1277" width="9.42578125" style="1" customWidth="1"/>
    <col min="1278" max="1278" width="10.140625" style="1" customWidth="1"/>
    <col min="1279" max="1279" width="9.85546875" style="1" customWidth="1"/>
    <col min="1280" max="1280" width="8.5703125" style="1" customWidth="1"/>
    <col min="1281" max="1281" width="0.85546875" style="1" customWidth="1"/>
    <col min="1282" max="1285" width="5.5703125" style="1" customWidth="1"/>
    <col min="1286" max="1286" width="2.140625" style="1" customWidth="1"/>
    <col min="1287" max="1287" width="6.5703125" style="1" customWidth="1"/>
    <col min="1288" max="1288" width="9" style="1" customWidth="1"/>
    <col min="1289" max="1291" width="9.42578125" style="1" customWidth="1"/>
    <col min="1292" max="1292" width="0.85546875" style="1" customWidth="1"/>
    <col min="1293" max="1300" width="8.5703125" style="1" customWidth="1"/>
    <col min="1301" max="1522" width="9.140625" style="1"/>
    <col min="1523" max="1523" width="7.140625" style="1" customWidth="1"/>
    <col min="1524" max="1524" width="9" style="1" customWidth="1"/>
    <col min="1525" max="1525" width="8.85546875" style="1" customWidth="1"/>
    <col min="1526" max="1526" width="9.140625" style="1"/>
    <col min="1527" max="1527" width="0.85546875" style="1" customWidth="1"/>
    <col min="1528" max="1529" width="10.42578125" style="1" customWidth="1"/>
    <col min="1530" max="1530" width="9.42578125" style="1" customWidth="1"/>
    <col min="1531" max="1531" width="0.85546875" style="1" customWidth="1"/>
    <col min="1532" max="1532" width="10.42578125" style="1" customWidth="1"/>
    <col min="1533" max="1533" width="9.42578125" style="1" customWidth="1"/>
    <col min="1534" max="1534" width="10.140625" style="1" customWidth="1"/>
    <col min="1535" max="1535" width="9.85546875" style="1" customWidth="1"/>
    <col min="1536" max="1536" width="8.5703125" style="1" customWidth="1"/>
    <col min="1537" max="1537" width="0.85546875" style="1" customWidth="1"/>
    <col min="1538" max="1541" width="5.5703125" style="1" customWidth="1"/>
    <col min="1542" max="1542" width="2.140625" style="1" customWidth="1"/>
    <col min="1543" max="1543" width="6.5703125" style="1" customWidth="1"/>
    <col min="1544" max="1544" width="9" style="1" customWidth="1"/>
    <col min="1545" max="1547" width="9.42578125" style="1" customWidth="1"/>
    <col min="1548" max="1548" width="0.85546875" style="1" customWidth="1"/>
    <col min="1549" max="1556" width="8.5703125" style="1" customWidth="1"/>
    <col min="1557" max="1778" width="9.140625" style="1"/>
    <col min="1779" max="1779" width="7.140625" style="1" customWidth="1"/>
    <col min="1780" max="1780" width="9" style="1" customWidth="1"/>
    <col min="1781" max="1781" width="8.85546875" style="1" customWidth="1"/>
    <col min="1782" max="1782" width="9.140625" style="1"/>
    <col min="1783" max="1783" width="0.85546875" style="1" customWidth="1"/>
    <col min="1784" max="1785" width="10.42578125" style="1" customWidth="1"/>
    <col min="1786" max="1786" width="9.42578125" style="1" customWidth="1"/>
    <col min="1787" max="1787" width="0.85546875" style="1" customWidth="1"/>
    <col min="1788" max="1788" width="10.42578125" style="1" customWidth="1"/>
    <col min="1789" max="1789" width="9.42578125" style="1" customWidth="1"/>
    <col min="1790" max="1790" width="10.140625" style="1" customWidth="1"/>
    <col min="1791" max="1791" width="9.85546875" style="1" customWidth="1"/>
    <col min="1792" max="1792" width="8.5703125" style="1" customWidth="1"/>
    <col min="1793" max="1793" width="0.85546875" style="1" customWidth="1"/>
    <col min="1794" max="1797" width="5.5703125" style="1" customWidth="1"/>
    <col min="1798" max="1798" width="2.140625" style="1" customWidth="1"/>
    <col min="1799" max="1799" width="6.5703125" style="1" customWidth="1"/>
    <col min="1800" max="1800" width="9" style="1" customWidth="1"/>
    <col min="1801" max="1803" width="9.42578125" style="1" customWidth="1"/>
    <col min="1804" max="1804" width="0.85546875" style="1" customWidth="1"/>
    <col min="1805" max="1812" width="8.5703125" style="1" customWidth="1"/>
    <col min="1813" max="2034" width="9.140625" style="1"/>
    <col min="2035" max="2035" width="7.140625" style="1" customWidth="1"/>
    <col min="2036" max="2036" width="9" style="1" customWidth="1"/>
    <col min="2037" max="2037" width="8.85546875" style="1" customWidth="1"/>
    <col min="2038" max="2038" width="9.140625" style="1"/>
    <col min="2039" max="2039" width="0.85546875" style="1" customWidth="1"/>
    <col min="2040" max="2041" width="10.42578125" style="1" customWidth="1"/>
    <col min="2042" max="2042" width="9.42578125" style="1" customWidth="1"/>
    <col min="2043" max="2043" width="0.85546875" style="1" customWidth="1"/>
    <col min="2044" max="2044" width="10.42578125" style="1" customWidth="1"/>
    <col min="2045" max="2045" width="9.42578125" style="1" customWidth="1"/>
    <col min="2046" max="2046" width="10.140625" style="1" customWidth="1"/>
    <col min="2047" max="2047" width="9.85546875" style="1" customWidth="1"/>
    <col min="2048" max="2048" width="8.5703125" style="1" customWidth="1"/>
    <col min="2049" max="2049" width="0.85546875" style="1" customWidth="1"/>
    <col min="2050" max="2053" width="5.5703125" style="1" customWidth="1"/>
    <col min="2054" max="2054" width="2.140625" style="1" customWidth="1"/>
    <col min="2055" max="2055" width="6.5703125" style="1" customWidth="1"/>
    <col min="2056" max="2056" width="9" style="1" customWidth="1"/>
    <col min="2057" max="2059" width="9.42578125" style="1" customWidth="1"/>
    <col min="2060" max="2060" width="0.85546875" style="1" customWidth="1"/>
    <col min="2061" max="2068" width="8.5703125" style="1" customWidth="1"/>
    <col min="2069" max="2290" width="9.140625" style="1"/>
    <col min="2291" max="2291" width="7.140625" style="1" customWidth="1"/>
    <col min="2292" max="2292" width="9" style="1" customWidth="1"/>
    <col min="2293" max="2293" width="8.85546875" style="1" customWidth="1"/>
    <col min="2294" max="2294" width="9.140625" style="1"/>
    <col min="2295" max="2295" width="0.85546875" style="1" customWidth="1"/>
    <col min="2296" max="2297" width="10.42578125" style="1" customWidth="1"/>
    <col min="2298" max="2298" width="9.42578125" style="1" customWidth="1"/>
    <col min="2299" max="2299" width="0.85546875" style="1" customWidth="1"/>
    <col min="2300" max="2300" width="10.42578125" style="1" customWidth="1"/>
    <col min="2301" max="2301" width="9.42578125" style="1" customWidth="1"/>
    <col min="2302" max="2302" width="10.140625" style="1" customWidth="1"/>
    <col min="2303" max="2303" width="9.85546875" style="1" customWidth="1"/>
    <col min="2304" max="2304" width="8.5703125" style="1" customWidth="1"/>
    <col min="2305" max="2305" width="0.85546875" style="1" customWidth="1"/>
    <col min="2306" max="2309" width="5.5703125" style="1" customWidth="1"/>
    <col min="2310" max="2310" width="2.140625" style="1" customWidth="1"/>
    <col min="2311" max="2311" width="6.5703125" style="1" customWidth="1"/>
    <col min="2312" max="2312" width="9" style="1" customWidth="1"/>
    <col min="2313" max="2315" width="9.42578125" style="1" customWidth="1"/>
    <col min="2316" max="2316" width="0.85546875" style="1" customWidth="1"/>
    <col min="2317" max="2324" width="8.5703125" style="1" customWidth="1"/>
    <col min="2325" max="2546" width="9.140625" style="1"/>
    <col min="2547" max="2547" width="7.140625" style="1" customWidth="1"/>
    <col min="2548" max="2548" width="9" style="1" customWidth="1"/>
    <col min="2549" max="2549" width="8.85546875" style="1" customWidth="1"/>
    <col min="2550" max="2550" width="9.140625" style="1"/>
    <col min="2551" max="2551" width="0.85546875" style="1" customWidth="1"/>
    <col min="2552" max="2553" width="10.42578125" style="1" customWidth="1"/>
    <col min="2554" max="2554" width="9.42578125" style="1" customWidth="1"/>
    <col min="2555" max="2555" width="0.85546875" style="1" customWidth="1"/>
    <col min="2556" max="2556" width="10.42578125" style="1" customWidth="1"/>
    <col min="2557" max="2557" width="9.42578125" style="1" customWidth="1"/>
    <col min="2558" max="2558" width="10.140625" style="1" customWidth="1"/>
    <col min="2559" max="2559" width="9.85546875" style="1" customWidth="1"/>
    <col min="2560" max="2560" width="8.5703125" style="1" customWidth="1"/>
    <col min="2561" max="2561" width="0.85546875" style="1" customWidth="1"/>
    <col min="2562" max="2565" width="5.5703125" style="1" customWidth="1"/>
    <col min="2566" max="2566" width="2.140625" style="1" customWidth="1"/>
    <col min="2567" max="2567" width="6.5703125" style="1" customWidth="1"/>
    <col min="2568" max="2568" width="9" style="1" customWidth="1"/>
    <col min="2569" max="2571" width="9.42578125" style="1" customWidth="1"/>
    <col min="2572" max="2572" width="0.85546875" style="1" customWidth="1"/>
    <col min="2573" max="2580" width="8.5703125" style="1" customWidth="1"/>
    <col min="2581" max="2802" width="9.140625" style="1"/>
    <col min="2803" max="2803" width="7.140625" style="1" customWidth="1"/>
    <col min="2804" max="2804" width="9" style="1" customWidth="1"/>
    <col min="2805" max="2805" width="8.85546875" style="1" customWidth="1"/>
    <col min="2806" max="2806" width="9.140625" style="1"/>
    <col min="2807" max="2807" width="0.85546875" style="1" customWidth="1"/>
    <col min="2808" max="2809" width="10.42578125" style="1" customWidth="1"/>
    <col min="2810" max="2810" width="9.42578125" style="1" customWidth="1"/>
    <col min="2811" max="2811" width="0.85546875" style="1" customWidth="1"/>
    <col min="2812" max="2812" width="10.42578125" style="1" customWidth="1"/>
    <col min="2813" max="2813" width="9.42578125" style="1" customWidth="1"/>
    <col min="2814" max="2814" width="10.140625" style="1" customWidth="1"/>
    <col min="2815" max="2815" width="9.85546875" style="1" customWidth="1"/>
    <col min="2816" max="2816" width="8.5703125" style="1" customWidth="1"/>
    <col min="2817" max="2817" width="0.85546875" style="1" customWidth="1"/>
    <col min="2818" max="2821" width="5.5703125" style="1" customWidth="1"/>
    <col min="2822" max="2822" width="2.140625" style="1" customWidth="1"/>
    <col min="2823" max="2823" width="6.5703125" style="1" customWidth="1"/>
    <col min="2824" max="2824" width="9" style="1" customWidth="1"/>
    <col min="2825" max="2827" width="9.42578125" style="1" customWidth="1"/>
    <col min="2828" max="2828" width="0.85546875" style="1" customWidth="1"/>
    <col min="2829" max="2836" width="8.5703125" style="1" customWidth="1"/>
    <col min="2837" max="3058" width="9.140625" style="1"/>
    <col min="3059" max="3059" width="7.140625" style="1" customWidth="1"/>
    <col min="3060" max="3060" width="9" style="1" customWidth="1"/>
    <col min="3061" max="3061" width="8.85546875" style="1" customWidth="1"/>
    <col min="3062" max="3062" width="9.140625" style="1"/>
    <col min="3063" max="3063" width="0.85546875" style="1" customWidth="1"/>
    <col min="3064" max="3065" width="10.42578125" style="1" customWidth="1"/>
    <col min="3066" max="3066" width="9.42578125" style="1" customWidth="1"/>
    <col min="3067" max="3067" width="0.85546875" style="1" customWidth="1"/>
    <col min="3068" max="3068" width="10.42578125" style="1" customWidth="1"/>
    <col min="3069" max="3069" width="9.42578125" style="1" customWidth="1"/>
    <col min="3070" max="3070" width="10.140625" style="1" customWidth="1"/>
    <col min="3071" max="3071" width="9.85546875" style="1" customWidth="1"/>
    <col min="3072" max="3072" width="8.5703125" style="1" customWidth="1"/>
    <col min="3073" max="3073" width="0.85546875" style="1" customWidth="1"/>
    <col min="3074" max="3077" width="5.5703125" style="1" customWidth="1"/>
    <col min="3078" max="3078" width="2.140625" style="1" customWidth="1"/>
    <col min="3079" max="3079" width="6.5703125" style="1" customWidth="1"/>
    <col min="3080" max="3080" width="9" style="1" customWidth="1"/>
    <col min="3081" max="3083" width="9.42578125" style="1" customWidth="1"/>
    <col min="3084" max="3084" width="0.85546875" style="1" customWidth="1"/>
    <col min="3085" max="3092" width="8.5703125" style="1" customWidth="1"/>
    <col min="3093" max="3314" width="9.140625" style="1"/>
    <col min="3315" max="3315" width="7.140625" style="1" customWidth="1"/>
    <col min="3316" max="3316" width="9" style="1" customWidth="1"/>
    <col min="3317" max="3317" width="8.85546875" style="1" customWidth="1"/>
    <col min="3318" max="3318" width="9.140625" style="1"/>
    <col min="3319" max="3319" width="0.85546875" style="1" customWidth="1"/>
    <col min="3320" max="3321" width="10.42578125" style="1" customWidth="1"/>
    <col min="3322" max="3322" width="9.42578125" style="1" customWidth="1"/>
    <col min="3323" max="3323" width="0.85546875" style="1" customWidth="1"/>
    <col min="3324" max="3324" width="10.42578125" style="1" customWidth="1"/>
    <col min="3325" max="3325" width="9.42578125" style="1" customWidth="1"/>
    <col min="3326" max="3326" width="10.140625" style="1" customWidth="1"/>
    <col min="3327" max="3327" width="9.85546875" style="1" customWidth="1"/>
    <col min="3328" max="3328" width="8.5703125" style="1" customWidth="1"/>
    <col min="3329" max="3329" width="0.85546875" style="1" customWidth="1"/>
    <col min="3330" max="3333" width="5.5703125" style="1" customWidth="1"/>
    <col min="3334" max="3334" width="2.140625" style="1" customWidth="1"/>
    <col min="3335" max="3335" width="6.5703125" style="1" customWidth="1"/>
    <col min="3336" max="3336" width="9" style="1" customWidth="1"/>
    <col min="3337" max="3339" width="9.42578125" style="1" customWidth="1"/>
    <col min="3340" max="3340" width="0.85546875" style="1" customWidth="1"/>
    <col min="3341" max="3348" width="8.5703125" style="1" customWidth="1"/>
    <col min="3349" max="3570" width="9.140625" style="1"/>
    <col min="3571" max="3571" width="7.140625" style="1" customWidth="1"/>
    <col min="3572" max="3572" width="9" style="1" customWidth="1"/>
    <col min="3573" max="3573" width="8.85546875" style="1" customWidth="1"/>
    <col min="3574" max="3574" width="9.140625" style="1"/>
    <col min="3575" max="3575" width="0.85546875" style="1" customWidth="1"/>
    <col min="3576" max="3577" width="10.42578125" style="1" customWidth="1"/>
    <col min="3578" max="3578" width="9.42578125" style="1" customWidth="1"/>
    <col min="3579" max="3579" width="0.85546875" style="1" customWidth="1"/>
    <col min="3580" max="3580" width="10.42578125" style="1" customWidth="1"/>
    <col min="3581" max="3581" width="9.42578125" style="1" customWidth="1"/>
    <col min="3582" max="3582" width="10.140625" style="1" customWidth="1"/>
    <col min="3583" max="3583" width="9.85546875" style="1" customWidth="1"/>
    <col min="3584" max="3584" width="8.5703125" style="1" customWidth="1"/>
    <col min="3585" max="3585" width="0.85546875" style="1" customWidth="1"/>
    <col min="3586" max="3589" width="5.5703125" style="1" customWidth="1"/>
    <col min="3590" max="3590" width="2.140625" style="1" customWidth="1"/>
    <col min="3591" max="3591" width="6.5703125" style="1" customWidth="1"/>
    <col min="3592" max="3592" width="9" style="1" customWidth="1"/>
    <col min="3593" max="3595" width="9.42578125" style="1" customWidth="1"/>
    <col min="3596" max="3596" width="0.85546875" style="1" customWidth="1"/>
    <col min="3597" max="3604" width="8.5703125" style="1" customWidth="1"/>
    <col min="3605" max="3826" width="9.140625" style="1"/>
    <col min="3827" max="3827" width="7.140625" style="1" customWidth="1"/>
    <col min="3828" max="3828" width="9" style="1" customWidth="1"/>
    <col min="3829" max="3829" width="8.85546875" style="1" customWidth="1"/>
    <col min="3830" max="3830" width="9.140625" style="1"/>
    <col min="3831" max="3831" width="0.85546875" style="1" customWidth="1"/>
    <col min="3832" max="3833" width="10.42578125" style="1" customWidth="1"/>
    <col min="3834" max="3834" width="9.42578125" style="1" customWidth="1"/>
    <col min="3835" max="3835" width="0.85546875" style="1" customWidth="1"/>
    <col min="3836" max="3836" width="10.42578125" style="1" customWidth="1"/>
    <col min="3837" max="3837" width="9.42578125" style="1" customWidth="1"/>
    <col min="3838" max="3838" width="10.140625" style="1" customWidth="1"/>
    <col min="3839" max="3839" width="9.85546875" style="1" customWidth="1"/>
    <col min="3840" max="3840" width="8.5703125" style="1" customWidth="1"/>
    <col min="3841" max="3841" width="0.85546875" style="1" customWidth="1"/>
    <col min="3842" max="3845" width="5.5703125" style="1" customWidth="1"/>
    <col min="3846" max="3846" width="2.140625" style="1" customWidth="1"/>
    <col min="3847" max="3847" width="6.5703125" style="1" customWidth="1"/>
    <col min="3848" max="3848" width="9" style="1" customWidth="1"/>
    <col min="3849" max="3851" width="9.42578125" style="1" customWidth="1"/>
    <col min="3852" max="3852" width="0.85546875" style="1" customWidth="1"/>
    <col min="3853" max="3860" width="8.5703125" style="1" customWidth="1"/>
    <col min="3861" max="4082" width="9.140625" style="1"/>
    <col min="4083" max="4083" width="7.140625" style="1" customWidth="1"/>
    <col min="4084" max="4084" width="9" style="1" customWidth="1"/>
    <col min="4085" max="4085" width="8.85546875" style="1" customWidth="1"/>
    <col min="4086" max="4086" width="9.140625" style="1"/>
    <col min="4087" max="4087" width="0.85546875" style="1" customWidth="1"/>
    <col min="4088" max="4089" width="10.42578125" style="1" customWidth="1"/>
    <col min="4090" max="4090" width="9.42578125" style="1" customWidth="1"/>
    <col min="4091" max="4091" width="0.85546875" style="1" customWidth="1"/>
    <col min="4092" max="4092" width="10.42578125" style="1" customWidth="1"/>
    <col min="4093" max="4093" width="9.42578125" style="1" customWidth="1"/>
    <col min="4094" max="4094" width="10.140625" style="1" customWidth="1"/>
    <col min="4095" max="4095" width="9.85546875" style="1" customWidth="1"/>
    <col min="4096" max="4096" width="8.5703125" style="1" customWidth="1"/>
    <col min="4097" max="4097" width="0.85546875" style="1" customWidth="1"/>
    <col min="4098" max="4101" width="5.5703125" style="1" customWidth="1"/>
    <col min="4102" max="4102" width="2.140625" style="1" customWidth="1"/>
    <col min="4103" max="4103" width="6.5703125" style="1" customWidth="1"/>
    <col min="4104" max="4104" width="9" style="1" customWidth="1"/>
    <col min="4105" max="4107" width="9.42578125" style="1" customWidth="1"/>
    <col min="4108" max="4108" width="0.85546875" style="1" customWidth="1"/>
    <col min="4109" max="4116" width="8.5703125" style="1" customWidth="1"/>
    <col min="4117" max="4338" width="9.140625" style="1"/>
    <col min="4339" max="4339" width="7.140625" style="1" customWidth="1"/>
    <col min="4340" max="4340" width="9" style="1" customWidth="1"/>
    <col min="4341" max="4341" width="8.85546875" style="1" customWidth="1"/>
    <col min="4342" max="4342" width="9.140625" style="1"/>
    <col min="4343" max="4343" width="0.85546875" style="1" customWidth="1"/>
    <col min="4344" max="4345" width="10.42578125" style="1" customWidth="1"/>
    <col min="4346" max="4346" width="9.42578125" style="1" customWidth="1"/>
    <col min="4347" max="4347" width="0.85546875" style="1" customWidth="1"/>
    <col min="4348" max="4348" width="10.42578125" style="1" customWidth="1"/>
    <col min="4349" max="4349" width="9.42578125" style="1" customWidth="1"/>
    <col min="4350" max="4350" width="10.140625" style="1" customWidth="1"/>
    <col min="4351" max="4351" width="9.85546875" style="1" customWidth="1"/>
    <col min="4352" max="4352" width="8.5703125" style="1" customWidth="1"/>
    <col min="4353" max="4353" width="0.85546875" style="1" customWidth="1"/>
    <col min="4354" max="4357" width="5.5703125" style="1" customWidth="1"/>
    <col min="4358" max="4358" width="2.140625" style="1" customWidth="1"/>
    <col min="4359" max="4359" width="6.5703125" style="1" customWidth="1"/>
    <col min="4360" max="4360" width="9" style="1" customWidth="1"/>
    <col min="4361" max="4363" width="9.42578125" style="1" customWidth="1"/>
    <col min="4364" max="4364" width="0.85546875" style="1" customWidth="1"/>
    <col min="4365" max="4372" width="8.5703125" style="1" customWidth="1"/>
    <col min="4373" max="4594" width="9.140625" style="1"/>
    <col min="4595" max="4595" width="7.140625" style="1" customWidth="1"/>
    <col min="4596" max="4596" width="9" style="1" customWidth="1"/>
    <col min="4597" max="4597" width="8.85546875" style="1" customWidth="1"/>
    <col min="4598" max="4598" width="9.140625" style="1"/>
    <col min="4599" max="4599" width="0.85546875" style="1" customWidth="1"/>
    <col min="4600" max="4601" width="10.42578125" style="1" customWidth="1"/>
    <col min="4602" max="4602" width="9.42578125" style="1" customWidth="1"/>
    <col min="4603" max="4603" width="0.85546875" style="1" customWidth="1"/>
    <col min="4604" max="4604" width="10.42578125" style="1" customWidth="1"/>
    <col min="4605" max="4605" width="9.42578125" style="1" customWidth="1"/>
    <col min="4606" max="4606" width="10.140625" style="1" customWidth="1"/>
    <col min="4607" max="4607" width="9.85546875" style="1" customWidth="1"/>
    <col min="4608" max="4608" width="8.5703125" style="1" customWidth="1"/>
    <col min="4609" max="4609" width="0.85546875" style="1" customWidth="1"/>
    <col min="4610" max="4613" width="5.5703125" style="1" customWidth="1"/>
    <col min="4614" max="4614" width="2.140625" style="1" customWidth="1"/>
    <col min="4615" max="4615" width="6.5703125" style="1" customWidth="1"/>
    <col min="4616" max="4616" width="9" style="1" customWidth="1"/>
    <col min="4617" max="4619" width="9.42578125" style="1" customWidth="1"/>
    <col min="4620" max="4620" width="0.85546875" style="1" customWidth="1"/>
    <col min="4621" max="4628" width="8.5703125" style="1" customWidth="1"/>
    <col min="4629" max="4850" width="9.140625" style="1"/>
    <col min="4851" max="4851" width="7.140625" style="1" customWidth="1"/>
    <col min="4852" max="4852" width="9" style="1" customWidth="1"/>
    <col min="4853" max="4853" width="8.85546875" style="1" customWidth="1"/>
    <col min="4854" max="4854" width="9.140625" style="1"/>
    <col min="4855" max="4855" width="0.85546875" style="1" customWidth="1"/>
    <col min="4856" max="4857" width="10.42578125" style="1" customWidth="1"/>
    <col min="4858" max="4858" width="9.42578125" style="1" customWidth="1"/>
    <col min="4859" max="4859" width="0.85546875" style="1" customWidth="1"/>
    <col min="4860" max="4860" width="10.42578125" style="1" customWidth="1"/>
    <col min="4861" max="4861" width="9.42578125" style="1" customWidth="1"/>
    <col min="4862" max="4862" width="10.140625" style="1" customWidth="1"/>
    <col min="4863" max="4863" width="9.85546875" style="1" customWidth="1"/>
    <col min="4864" max="4864" width="8.5703125" style="1" customWidth="1"/>
    <col min="4865" max="4865" width="0.85546875" style="1" customWidth="1"/>
    <col min="4866" max="4869" width="5.5703125" style="1" customWidth="1"/>
    <col min="4870" max="4870" width="2.140625" style="1" customWidth="1"/>
    <col min="4871" max="4871" width="6.5703125" style="1" customWidth="1"/>
    <col min="4872" max="4872" width="9" style="1" customWidth="1"/>
    <col min="4873" max="4875" width="9.42578125" style="1" customWidth="1"/>
    <col min="4876" max="4876" width="0.85546875" style="1" customWidth="1"/>
    <col min="4877" max="4884" width="8.5703125" style="1" customWidth="1"/>
    <col min="4885" max="5106" width="9.140625" style="1"/>
    <col min="5107" max="5107" width="7.140625" style="1" customWidth="1"/>
    <col min="5108" max="5108" width="9" style="1" customWidth="1"/>
    <col min="5109" max="5109" width="8.85546875" style="1" customWidth="1"/>
    <col min="5110" max="5110" width="9.140625" style="1"/>
    <col min="5111" max="5111" width="0.85546875" style="1" customWidth="1"/>
    <col min="5112" max="5113" width="10.42578125" style="1" customWidth="1"/>
    <col min="5114" max="5114" width="9.42578125" style="1" customWidth="1"/>
    <col min="5115" max="5115" width="0.85546875" style="1" customWidth="1"/>
    <col min="5116" max="5116" width="10.42578125" style="1" customWidth="1"/>
    <col min="5117" max="5117" width="9.42578125" style="1" customWidth="1"/>
    <col min="5118" max="5118" width="10.140625" style="1" customWidth="1"/>
    <col min="5119" max="5119" width="9.85546875" style="1" customWidth="1"/>
    <col min="5120" max="5120" width="8.5703125" style="1" customWidth="1"/>
    <col min="5121" max="5121" width="0.85546875" style="1" customWidth="1"/>
    <col min="5122" max="5125" width="5.5703125" style="1" customWidth="1"/>
    <col min="5126" max="5126" width="2.140625" style="1" customWidth="1"/>
    <col min="5127" max="5127" width="6.5703125" style="1" customWidth="1"/>
    <col min="5128" max="5128" width="9" style="1" customWidth="1"/>
    <col min="5129" max="5131" width="9.42578125" style="1" customWidth="1"/>
    <col min="5132" max="5132" width="0.85546875" style="1" customWidth="1"/>
    <col min="5133" max="5140" width="8.5703125" style="1" customWidth="1"/>
    <col min="5141" max="5362" width="9.140625" style="1"/>
    <col min="5363" max="5363" width="7.140625" style="1" customWidth="1"/>
    <col min="5364" max="5364" width="9" style="1" customWidth="1"/>
    <col min="5365" max="5365" width="8.85546875" style="1" customWidth="1"/>
    <col min="5366" max="5366" width="9.140625" style="1"/>
    <col min="5367" max="5367" width="0.85546875" style="1" customWidth="1"/>
    <col min="5368" max="5369" width="10.42578125" style="1" customWidth="1"/>
    <col min="5370" max="5370" width="9.42578125" style="1" customWidth="1"/>
    <col min="5371" max="5371" width="0.85546875" style="1" customWidth="1"/>
    <col min="5372" max="5372" width="10.42578125" style="1" customWidth="1"/>
    <col min="5373" max="5373" width="9.42578125" style="1" customWidth="1"/>
    <col min="5374" max="5374" width="10.140625" style="1" customWidth="1"/>
    <col min="5375" max="5375" width="9.85546875" style="1" customWidth="1"/>
    <col min="5376" max="5376" width="8.5703125" style="1" customWidth="1"/>
    <col min="5377" max="5377" width="0.85546875" style="1" customWidth="1"/>
    <col min="5378" max="5381" width="5.5703125" style="1" customWidth="1"/>
    <col min="5382" max="5382" width="2.140625" style="1" customWidth="1"/>
    <col min="5383" max="5383" width="6.5703125" style="1" customWidth="1"/>
    <col min="5384" max="5384" width="9" style="1" customWidth="1"/>
    <col min="5385" max="5387" width="9.42578125" style="1" customWidth="1"/>
    <col min="5388" max="5388" width="0.85546875" style="1" customWidth="1"/>
    <col min="5389" max="5396" width="8.5703125" style="1" customWidth="1"/>
    <col min="5397" max="5618" width="9.140625" style="1"/>
    <col min="5619" max="5619" width="7.140625" style="1" customWidth="1"/>
    <col min="5620" max="5620" width="9" style="1" customWidth="1"/>
    <col min="5621" max="5621" width="8.85546875" style="1" customWidth="1"/>
    <col min="5622" max="5622" width="9.140625" style="1"/>
    <col min="5623" max="5623" width="0.85546875" style="1" customWidth="1"/>
    <col min="5624" max="5625" width="10.42578125" style="1" customWidth="1"/>
    <col min="5626" max="5626" width="9.42578125" style="1" customWidth="1"/>
    <col min="5627" max="5627" width="0.85546875" style="1" customWidth="1"/>
    <col min="5628" max="5628" width="10.42578125" style="1" customWidth="1"/>
    <col min="5629" max="5629" width="9.42578125" style="1" customWidth="1"/>
    <col min="5630" max="5630" width="10.140625" style="1" customWidth="1"/>
    <col min="5631" max="5631" width="9.85546875" style="1" customWidth="1"/>
    <col min="5632" max="5632" width="8.5703125" style="1" customWidth="1"/>
    <col min="5633" max="5633" width="0.85546875" style="1" customWidth="1"/>
    <col min="5634" max="5637" width="5.5703125" style="1" customWidth="1"/>
    <col min="5638" max="5638" width="2.140625" style="1" customWidth="1"/>
    <col min="5639" max="5639" width="6.5703125" style="1" customWidth="1"/>
    <col min="5640" max="5640" width="9" style="1" customWidth="1"/>
    <col min="5641" max="5643" width="9.42578125" style="1" customWidth="1"/>
    <col min="5644" max="5644" width="0.85546875" style="1" customWidth="1"/>
    <col min="5645" max="5652" width="8.5703125" style="1" customWidth="1"/>
    <col min="5653" max="5874" width="9.140625" style="1"/>
    <col min="5875" max="5875" width="7.140625" style="1" customWidth="1"/>
    <col min="5876" max="5876" width="9" style="1" customWidth="1"/>
    <col min="5877" max="5877" width="8.85546875" style="1" customWidth="1"/>
    <col min="5878" max="5878" width="9.140625" style="1"/>
    <col min="5879" max="5879" width="0.85546875" style="1" customWidth="1"/>
    <col min="5880" max="5881" width="10.42578125" style="1" customWidth="1"/>
    <col min="5882" max="5882" width="9.42578125" style="1" customWidth="1"/>
    <col min="5883" max="5883" width="0.85546875" style="1" customWidth="1"/>
    <col min="5884" max="5884" width="10.42578125" style="1" customWidth="1"/>
    <col min="5885" max="5885" width="9.42578125" style="1" customWidth="1"/>
    <col min="5886" max="5886" width="10.140625" style="1" customWidth="1"/>
    <col min="5887" max="5887" width="9.85546875" style="1" customWidth="1"/>
    <col min="5888" max="5888" width="8.5703125" style="1" customWidth="1"/>
    <col min="5889" max="5889" width="0.85546875" style="1" customWidth="1"/>
    <col min="5890" max="5893" width="5.5703125" style="1" customWidth="1"/>
    <col min="5894" max="5894" width="2.140625" style="1" customWidth="1"/>
    <col min="5895" max="5895" width="6.5703125" style="1" customWidth="1"/>
    <col min="5896" max="5896" width="9" style="1" customWidth="1"/>
    <col min="5897" max="5899" width="9.42578125" style="1" customWidth="1"/>
    <col min="5900" max="5900" width="0.85546875" style="1" customWidth="1"/>
    <col min="5901" max="5908" width="8.5703125" style="1" customWidth="1"/>
    <col min="5909" max="6130" width="9.140625" style="1"/>
    <col min="6131" max="6131" width="7.140625" style="1" customWidth="1"/>
    <col min="6132" max="6132" width="9" style="1" customWidth="1"/>
    <col min="6133" max="6133" width="8.85546875" style="1" customWidth="1"/>
    <col min="6134" max="6134" width="9.140625" style="1"/>
    <col min="6135" max="6135" width="0.85546875" style="1" customWidth="1"/>
    <col min="6136" max="6137" width="10.42578125" style="1" customWidth="1"/>
    <col min="6138" max="6138" width="9.42578125" style="1" customWidth="1"/>
    <col min="6139" max="6139" width="0.85546875" style="1" customWidth="1"/>
    <col min="6140" max="6140" width="10.42578125" style="1" customWidth="1"/>
    <col min="6141" max="6141" width="9.42578125" style="1" customWidth="1"/>
    <col min="6142" max="6142" width="10.140625" style="1" customWidth="1"/>
    <col min="6143" max="6143" width="9.85546875" style="1" customWidth="1"/>
    <col min="6144" max="6144" width="8.5703125" style="1" customWidth="1"/>
    <col min="6145" max="6145" width="0.85546875" style="1" customWidth="1"/>
    <col min="6146" max="6149" width="5.5703125" style="1" customWidth="1"/>
    <col min="6150" max="6150" width="2.140625" style="1" customWidth="1"/>
    <col min="6151" max="6151" width="6.5703125" style="1" customWidth="1"/>
    <col min="6152" max="6152" width="9" style="1" customWidth="1"/>
    <col min="6153" max="6155" width="9.42578125" style="1" customWidth="1"/>
    <col min="6156" max="6156" width="0.85546875" style="1" customWidth="1"/>
    <col min="6157" max="6164" width="8.5703125" style="1" customWidth="1"/>
    <col min="6165" max="6386" width="9.140625" style="1"/>
    <col min="6387" max="6387" width="7.140625" style="1" customWidth="1"/>
    <col min="6388" max="6388" width="9" style="1" customWidth="1"/>
    <col min="6389" max="6389" width="8.85546875" style="1" customWidth="1"/>
    <col min="6390" max="6390" width="9.140625" style="1"/>
    <col min="6391" max="6391" width="0.85546875" style="1" customWidth="1"/>
    <col min="6392" max="6393" width="10.42578125" style="1" customWidth="1"/>
    <col min="6394" max="6394" width="9.42578125" style="1" customWidth="1"/>
    <col min="6395" max="6395" width="0.85546875" style="1" customWidth="1"/>
    <col min="6396" max="6396" width="10.42578125" style="1" customWidth="1"/>
    <col min="6397" max="6397" width="9.42578125" style="1" customWidth="1"/>
    <col min="6398" max="6398" width="10.140625" style="1" customWidth="1"/>
    <col min="6399" max="6399" width="9.85546875" style="1" customWidth="1"/>
    <col min="6400" max="6400" width="8.5703125" style="1" customWidth="1"/>
    <col min="6401" max="6401" width="0.85546875" style="1" customWidth="1"/>
    <col min="6402" max="6405" width="5.5703125" style="1" customWidth="1"/>
    <col min="6406" max="6406" width="2.140625" style="1" customWidth="1"/>
    <col min="6407" max="6407" width="6.5703125" style="1" customWidth="1"/>
    <col min="6408" max="6408" width="9" style="1" customWidth="1"/>
    <col min="6409" max="6411" width="9.42578125" style="1" customWidth="1"/>
    <col min="6412" max="6412" width="0.85546875" style="1" customWidth="1"/>
    <col min="6413" max="6420" width="8.5703125" style="1" customWidth="1"/>
    <col min="6421" max="6642" width="9.140625" style="1"/>
    <col min="6643" max="6643" width="7.140625" style="1" customWidth="1"/>
    <col min="6644" max="6644" width="9" style="1" customWidth="1"/>
    <col min="6645" max="6645" width="8.85546875" style="1" customWidth="1"/>
    <col min="6646" max="6646" width="9.140625" style="1"/>
    <col min="6647" max="6647" width="0.85546875" style="1" customWidth="1"/>
    <col min="6648" max="6649" width="10.42578125" style="1" customWidth="1"/>
    <col min="6650" max="6650" width="9.42578125" style="1" customWidth="1"/>
    <col min="6651" max="6651" width="0.85546875" style="1" customWidth="1"/>
    <col min="6652" max="6652" width="10.42578125" style="1" customWidth="1"/>
    <col min="6653" max="6653" width="9.42578125" style="1" customWidth="1"/>
    <col min="6654" max="6654" width="10.140625" style="1" customWidth="1"/>
    <col min="6655" max="6655" width="9.85546875" style="1" customWidth="1"/>
    <col min="6656" max="6656" width="8.5703125" style="1" customWidth="1"/>
    <col min="6657" max="6657" width="0.85546875" style="1" customWidth="1"/>
    <col min="6658" max="6661" width="5.5703125" style="1" customWidth="1"/>
    <col min="6662" max="6662" width="2.140625" style="1" customWidth="1"/>
    <col min="6663" max="6663" width="6.5703125" style="1" customWidth="1"/>
    <col min="6664" max="6664" width="9" style="1" customWidth="1"/>
    <col min="6665" max="6667" width="9.42578125" style="1" customWidth="1"/>
    <col min="6668" max="6668" width="0.85546875" style="1" customWidth="1"/>
    <col min="6669" max="6676" width="8.5703125" style="1" customWidth="1"/>
    <col min="6677" max="6898" width="9.140625" style="1"/>
    <col min="6899" max="6899" width="7.140625" style="1" customWidth="1"/>
    <col min="6900" max="6900" width="9" style="1" customWidth="1"/>
    <col min="6901" max="6901" width="8.85546875" style="1" customWidth="1"/>
    <col min="6902" max="6902" width="9.140625" style="1"/>
    <col min="6903" max="6903" width="0.85546875" style="1" customWidth="1"/>
    <col min="6904" max="6905" width="10.42578125" style="1" customWidth="1"/>
    <col min="6906" max="6906" width="9.42578125" style="1" customWidth="1"/>
    <col min="6907" max="6907" width="0.85546875" style="1" customWidth="1"/>
    <col min="6908" max="6908" width="10.42578125" style="1" customWidth="1"/>
    <col min="6909" max="6909" width="9.42578125" style="1" customWidth="1"/>
    <col min="6910" max="6910" width="10.140625" style="1" customWidth="1"/>
    <col min="6911" max="6911" width="9.85546875" style="1" customWidth="1"/>
    <col min="6912" max="6912" width="8.5703125" style="1" customWidth="1"/>
    <col min="6913" max="6913" width="0.85546875" style="1" customWidth="1"/>
    <col min="6914" max="6917" width="5.5703125" style="1" customWidth="1"/>
    <col min="6918" max="6918" width="2.140625" style="1" customWidth="1"/>
    <col min="6919" max="6919" width="6.5703125" style="1" customWidth="1"/>
    <col min="6920" max="6920" width="9" style="1" customWidth="1"/>
    <col min="6921" max="6923" width="9.42578125" style="1" customWidth="1"/>
    <col min="6924" max="6924" width="0.85546875" style="1" customWidth="1"/>
    <col min="6925" max="6932" width="8.5703125" style="1" customWidth="1"/>
    <col min="6933" max="7154" width="9.140625" style="1"/>
    <col min="7155" max="7155" width="7.140625" style="1" customWidth="1"/>
    <col min="7156" max="7156" width="9" style="1" customWidth="1"/>
    <col min="7157" max="7157" width="8.85546875" style="1" customWidth="1"/>
    <col min="7158" max="7158" width="9.140625" style="1"/>
    <col min="7159" max="7159" width="0.85546875" style="1" customWidth="1"/>
    <col min="7160" max="7161" width="10.42578125" style="1" customWidth="1"/>
    <col min="7162" max="7162" width="9.42578125" style="1" customWidth="1"/>
    <col min="7163" max="7163" width="0.85546875" style="1" customWidth="1"/>
    <col min="7164" max="7164" width="10.42578125" style="1" customWidth="1"/>
    <col min="7165" max="7165" width="9.42578125" style="1" customWidth="1"/>
    <col min="7166" max="7166" width="10.140625" style="1" customWidth="1"/>
    <col min="7167" max="7167" width="9.85546875" style="1" customWidth="1"/>
    <col min="7168" max="7168" width="8.5703125" style="1" customWidth="1"/>
    <col min="7169" max="7169" width="0.85546875" style="1" customWidth="1"/>
    <col min="7170" max="7173" width="5.5703125" style="1" customWidth="1"/>
    <col min="7174" max="7174" width="2.140625" style="1" customWidth="1"/>
    <col min="7175" max="7175" width="6.5703125" style="1" customWidth="1"/>
    <col min="7176" max="7176" width="9" style="1" customWidth="1"/>
    <col min="7177" max="7179" width="9.42578125" style="1" customWidth="1"/>
    <col min="7180" max="7180" width="0.85546875" style="1" customWidth="1"/>
    <col min="7181" max="7188" width="8.5703125" style="1" customWidth="1"/>
    <col min="7189" max="7410" width="9.140625" style="1"/>
    <col min="7411" max="7411" width="7.140625" style="1" customWidth="1"/>
    <col min="7412" max="7412" width="9" style="1" customWidth="1"/>
    <col min="7413" max="7413" width="8.85546875" style="1" customWidth="1"/>
    <col min="7414" max="7414" width="9.140625" style="1"/>
    <col min="7415" max="7415" width="0.85546875" style="1" customWidth="1"/>
    <col min="7416" max="7417" width="10.42578125" style="1" customWidth="1"/>
    <col min="7418" max="7418" width="9.42578125" style="1" customWidth="1"/>
    <col min="7419" max="7419" width="0.85546875" style="1" customWidth="1"/>
    <col min="7420" max="7420" width="10.42578125" style="1" customWidth="1"/>
    <col min="7421" max="7421" width="9.42578125" style="1" customWidth="1"/>
    <col min="7422" max="7422" width="10.140625" style="1" customWidth="1"/>
    <col min="7423" max="7423" width="9.85546875" style="1" customWidth="1"/>
    <col min="7424" max="7424" width="8.5703125" style="1" customWidth="1"/>
    <col min="7425" max="7425" width="0.85546875" style="1" customWidth="1"/>
    <col min="7426" max="7429" width="5.5703125" style="1" customWidth="1"/>
    <col min="7430" max="7430" width="2.140625" style="1" customWidth="1"/>
    <col min="7431" max="7431" width="6.5703125" style="1" customWidth="1"/>
    <col min="7432" max="7432" width="9" style="1" customWidth="1"/>
    <col min="7433" max="7435" width="9.42578125" style="1" customWidth="1"/>
    <col min="7436" max="7436" width="0.85546875" style="1" customWidth="1"/>
    <col min="7437" max="7444" width="8.5703125" style="1" customWidth="1"/>
    <col min="7445" max="7666" width="9.140625" style="1"/>
    <col min="7667" max="7667" width="7.140625" style="1" customWidth="1"/>
    <col min="7668" max="7668" width="9" style="1" customWidth="1"/>
    <col min="7669" max="7669" width="8.85546875" style="1" customWidth="1"/>
    <col min="7670" max="7670" width="9.140625" style="1"/>
    <col min="7671" max="7671" width="0.85546875" style="1" customWidth="1"/>
    <col min="7672" max="7673" width="10.42578125" style="1" customWidth="1"/>
    <col min="7674" max="7674" width="9.42578125" style="1" customWidth="1"/>
    <col min="7675" max="7675" width="0.85546875" style="1" customWidth="1"/>
    <col min="7676" max="7676" width="10.42578125" style="1" customWidth="1"/>
    <col min="7677" max="7677" width="9.42578125" style="1" customWidth="1"/>
    <col min="7678" max="7678" width="10.140625" style="1" customWidth="1"/>
    <col min="7679" max="7679" width="9.85546875" style="1" customWidth="1"/>
    <col min="7680" max="7680" width="8.5703125" style="1" customWidth="1"/>
    <col min="7681" max="7681" width="0.85546875" style="1" customWidth="1"/>
    <col min="7682" max="7685" width="5.5703125" style="1" customWidth="1"/>
    <col min="7686" max="7686" width="2.140625" style="1" customWidth="1"/>
    <col min="7687" max="7687" width="6.5703125" style="1" customWidth="1"/>
    <col min="7688" max="7688" width="9" style="1" customWidth="1"/>
    <col min="7689" max="7691" width="9.42578125" style="1" customWidth="1"/>
    <col min="7692" max="7692" width="0.85546875" style="1" customWidth="1"/>
    <col min="7693" max="7700" width="8.5703125" style="1" customWidth="1"/>
    <col min="7701" max="7922" width="9.140625" style="1"/>
    <col min="7923" max="7923" width="7.140625" style="1" customWidth="1"/>
    <col min="7924" max="7924" width="9" style="1" customWidth="1"/>
    <col min="7925" max="7925" width="8.85546875" style="1" customWidth="1"/>
    <col min="7926" max="7926" width="9.140625" style="1"/>
    <col min="7927" max="7927" width="0.85546875" style="1" customWidth="1"/>
    <col min="7928" max="7929" width="10.42578125" style="1" customWidth="1"/>
    <col min="7930" max="7930" width="9.42578125" style="1" customWidth="1"/>
    <col min="7931" max="7931" width="0.85546875" style="1" customWidth="1"/>
    <col min="7932" max="7932" width="10.42578125" style="1" customWidth="1"/>
    <col min="7933" max="7933" width="9.42578125" style="1" customWidth="1"/>
    <col min="7934" max="7934" width="10.140625" style="1" customWidth="1"/>
    <col min="7935" max="7935" width="9.85546875" style="1" customWidth="1"/>
    <col min="7936" max="7936" width="8.5703125" style="1" customWidth="1"/>
    <col min="7937" max="7937" width="0.85546875" style="1" customWidth="1"/>
    <col min="7938" max="7941" width="5.5703125" style="1" customWidth="1"/>
    <col min="7942" max="7942" width="2.140625" style="1" customWidth="1"/>
    <col min="7943" max="7943" width="6.5703125" style="1" customWidth="1"/>
    <col min="7944" max="7944" width="9" style="1" customWidth="1"/>
    <col min="7945" max="7947" width="9.42578125" style="1" customWidth="1"/>
    <col min="7948" max="7948" width="0.85546875" style="1" customWidth="1"/>
    <col min="7949" max="7956" width="8.5703125" style="1" customWidth="1"/>
    <col min="7957" max="8178" width="9.140625" style="1"/>
    <col min="8179" max="8179" width="7.140625" style="1" customWidth="1"/>
    <col min="8180" max="8180" width="9" style="1" customWidth="1"/>
    <col min="8181" max="8181" width="8.85546875" style="1" customWidth="1"/>
    <col min="8182" max="8182" width="9.140625" style="1"/>
    <col min="8183" max="8183" width="0.85546875" style="1" customWidth="1"/>
    <col min="8184" max="8185" width="10.42578125" style="1" customWidth="1"/>
    <col min="8186" max="8186" width="9.42578125" style="1" customWidth="1"/>
    <col min="8187" max="8187" width="0.85546875" style="1" customWidth="1"/>
    <col min="8188" max="8188" width="10.42578125" style="1" customWidth="1"/>
    <col min="8189" max="8189" width="9.42578125" style="1" customWidth="1"/>
    <col min="8190" max="8190" width="10.140625" style="1" customWidth="1"/>
    <col min="8191" max="8191" width="9.85546875" style="1" customWidth="1"/>
    <col min="8192" max="8192" width="8.5703125" style="1" customWidth="1"/>
    <col min="8193" max="8193" width="0.85546875" style="1" customWidth="1"/>
    <col min="8194" max="8197" width="5.5703125" style="1" customWidth="1"/>
    <col min="8198" max="8198" width="2.140625" style="1" customWidth="1"/>
    <col min="8199" max="8199" width="6.5703125" style="1" customWidth="1"/>
    <col min="8200" max="8200" width="9" style="1" customWidth="1"/>
    <col min="8201" max="8203" width="9.42578125" style="1" customWidth="1"/>
    <col min="8204" max="8204" width="0.85546875" style="1" customWidth="1"/>
    <col min="8205" max="8212" width="8.5703125" style="1" customWidth="1"/>
    <col min="8213" max="8434" width="9.140625" style="1"/>
    <col min="8435" max="8435" width="7.140625" style="1" customWidth="1"/>
    <col min="8436" max="8436" width="9" style="1" customWidth="1"/>
    <col min="8437" max="8437" width="8.85546875" style="1" customWidth="1"/>
    <col min="8438" max="8438" width="9.140625" style="1"/>
    <col min="8439" max="8439" width="0.85546875" style="1" customWidth="1"/>
    <col min="8440" max="8441" width="10.42578125" style="1" customWidth="1"/>
    <col min="8442" max="8442" width="9.42578125" style="1" customWidth="1"/>
    <col min="8443" max="8443" width="0.85546875" style="1" customWidth="1"/>
    <col min="8444" max="8444" width="10.42578125" style="1" customWidth="1"/>
    <col min="8445" max="8445" width="9.42578125" style="1" customWidth="1"/>
    <col min="8446" max="8446" width="10.140625" style="1" customWidth="1"/>
    <col min="8447" max="8447" width="9.85546875" style="1" customWidth="1"/>
    <col min="8448" max="8448" width="8.5703125" style="1" customWidth="1"/>
    <col min="8449" max="8449" width="0.85546875" style="1" customWidth="1"/>
    <col min="8450" max="8453" width="5.5703125" style="1" customWidth="1"/>
    <col min="8454" max="8454" width="2.140625" style="1" customWidth="1"/>
    <col min="8455" max="8455" width="6.5703125" style="1" customWidth="1"/>
    <col min="8456" max="8456" width="9" style="1" customWidth="1"/>
    <col min="8457" max="8459" width="9.42578125" style="1" customWidth="1"/>
    <col min="8460" max="8460" width="0.85546875" style="1" customWidth="1"/>
    <col min="8461" max="8468" width="8.5703125" style="1" customWidth="1"/>
    <col min="8469" max="8690" width="9.140625" style="1"/>
    <col min="8691" max="8691" width="7.140625" style="1" customWidth="1"/>
    <col min="8692" max="8692" width="9" style="1" customWidth="1"/>
    <col min="8693" max="8693" width="8.85546875" style="1" customWidth="1"/>
    <col min="8694" max="8694" width="9.140625" style="1"/>
    <col min="8695" max="8695" width="0.85546875" style="1" customWidth="1"/>
    <col min="8696" max="8697" width="10.42578125" style="1" customWidth="1"/>
    <col min="8698" max="8698" width="9.42578125" style="1" customWidth="1"/>
    <col min="8699" max="8699" width="0.85546875" style="1" customWidth="1"/>
    <col min="8700" max="8700" width="10.42578125" style="1" customWidth="1"/>
    <col min="8701" max="8701" width="9.42578125" style="1" customWidth="1"/>
    <col min="8702" max="8702" width="10.140625" style="1" customWidth="1"/>
    <col min="8703" max="8703" width="9.85546875" style="1" customWidth="1"/>
    <col min="8704" max="8704" width="8.5703125" style="1" customWidth="1"/>
    <col min="8705" max="8705" width="0.85546875" style="1" customWidth="1"/>
    <col min="8706" max="8709" width="5.5703125" style="1" customWidth="1"/>
    <col min="8710" max="8710" width="2.140625" style="1" customWidth="1"/>
    <col min="8711" max="8711" width="6.5703125" style="1" customWidth="1"/>
    <col min="8712" max="8712" width="9" style="1" customWidth="1"/>
    <col min="8713" max="8715" width="9.42578125" style="1" customWidth="1"/>
    <col min="8716" max="8716" width="0.85546875" style="1" customWidth="1"/>
    <col min="8717" max="8724" width="8.5703125" style="1" customWidth="1"/>
    <col min="8725" max="8946" width="9.140625" style="1"/>
    <col min="8947" max="8947" width="7.140625" style="1" customWidth="1"/>
    <col min="8948" max="8948" width="9" style="1" customWidth="1"/>
    <col min="8949" max="8949" width="8.85546875" style="1" customWidth="1"/>
    <col min="8950" max="8950" width="9.140625" style="1"/>
    <col min="8951" max="8951" width="0.85546875" style="1" customWidth="1"/>
    <col min="8952" max="8953" width="10.42578125" style="1" customWidth="1"/>
    <col min="8954" max="8954" width="9.42578125" style="1" customWidth="1"/>
    <col min="8955" max="8955" width="0.85546875" style="1" customWidth="1"/>
    <col min="8956" max="8956" width="10.42578125" style="1" customWidth="1"/>
    <col min="8957" max="8957" width="9.42578125" style="1" customWidth="1"/>
    <col min="8958" max="8958" width="10.140625" style="1" customWidth="1"/>
    <col min="8959" max="8959" width="9.85546875" style="1" customWidth="1"/>
    <col min="8960" max="8960" width="8.5703125" style="1" customWidth="1"/>
    <col min="8961" max="8961" width="0.85546875" style="1" customWidth="1"/>
    <col min="8962" max="8965" width="5.5703125" style="1" customWidth="1"/>
    <col min="8966" max="8966" width="2.140625" style="1" customWidth="1"/>
    <col min="8967" max="8967" width="6.5703125" style="1" customWidth="1"/>
    <col min="8968" max="8968" width="9" style="1" customWidth="1"/>
    <col min="8969" max="8971" width="9.42578125" style="1" customWidth="1"/>
    <col min="8972" max="8972" width="0.85546875" style="1" customWidth="1"/>
    <col min="8973" max="8980" width="8.5703125" style="1" customWidth="1"/>
    <col min="8981" max="9202" width="9.140625" style="1"/>
    <col min="9203" max="9203" width="7.140625" style="1" customWidth="1"/>
    <col min="9204" max="9204" width="9" style="1" customWidth="1"/>
    <col min="9205" max="9205" width="8.85546875" style="1" customWidth="1"/>
    <col min="9206" max="9206" width="9.140625" style="1"/>
    <col min="9207" max="9207" width="0.85546875" style="1" customWidth="1"/>
    <col min="9208" max="9209" width="10.42578125" style="1" customWidth="1"/>
    <col min="9210" max="9210" width="9.42578125" style="1" customWidth="1"/>
    <col min="9211" max="9211" width="0.85546875" style="1" customWidth="1"/>
    <col min="9212" max="9212" width="10.42578125" style="1" customWidth="1"/>
    <col min="9213" max="9213" width="9.42578125" style="1" customWidth="1"/>
    <col min="9214" max="9214" width="10.140625" style="1" customWidth="1"/>
    <col min="9215" max="9215" width="9.85546875" style="1" customWidth="1"/>
    <col min="9216" max="9216" width="8.5703125" style="1" customWidth="1"/>
    <col min="9217" max="9217" width="0.85546875" style="1" customWidth="1"/>
    <col min="9218" max="9221" width="5.5703125" style="1" customWidth="1"/>
    <col min="9222" max="9222" width="2.140625" style="1" customWidth="1"/>
    <col min="9223" max="9223" width="6.5703125" style="1" customWidth="1"/>
    <col min="9224" max="9224" width="9" style="1" customWidth="1"/>
    <col min="9225" max="9227" width="9.42578125" style="1" customWidth="1"/>
    <col min="9228" max="9228" width="0.85546875" style="1" customWidth="1"/>
    <col min="9229" max="9236" width="8.5703125" style="1" customWidth="1"/>
    <col min="9237" max="9458" width="9.140625" style="1"/>
    <col min="9459" max="9459" width="7.140625" style="1" customWidth="1"/>
    <col min="9460" max="9460" width="9" style="1" customWidth="1"/>
    <col min="9461" max="9461" width="8.85546875" style="1" customWidth="1"/>
    <col min="9462" max="9462" width="9.140625" style="1"/>
    <col min="9463" max="9463" width="0.85546875" style="1" customWidth="1"/>
    <col min="9464" max="9465" width="10.42578125" style="1" customWidth="1"/>
    <col min="9466" max="9466" width="9.42578125" style="1" customWidth="1"/>
    <col min="9467" max="9467" width="0.85546875" style="1" customWidth="1"/>
    <col min="9468" max="9468" width="10.42578125" style="1" customWidth="1"/>
    <col min="9469" max="9469" width="9.42578125" style="1" customWidth="1"/>
    <col min="9470" max="9470" width="10.140625" style="1" customWidth="1"/>
    <col min="9471" max="9471" width="9.85546875" style="1" customWidth="1"/>
    <col min="9472" max="9472" width="8.5703125" style="1" customWidth="1"/>
    <col min="9473" max="9473" width="0.85546875" style="1" customWidth="1"/>
    <col min="9474" max="9477" width="5.5703125" style="1" customWidth="1"/>
    <col min="9478" max="9478" width="2.140625" style="1" customWidth="1"/>
    <col min="9479" max="9479" width="6.5703125" style="1" customWidth="1"/>
    <col min="9480" max="9480" width="9" style="1" customWidth="1"/>
    <col min="9481" max="9483" width="9.42578125" style="1" customWidth="1"/>
    <col min="9484" max="9484" width="0.85546875" style="1" customWidth="1"/>
    <col min="9485" max="9492" width="8.5703125" style="1" customWidth="1"/>
    <col min="9493" max="9714" width="9.140625" style="1"/>
    <col min="9715" max="9715" width="7.140625" style="1" customWidth="1"/>
    <col min="9716" max="9716" width="9" style="1" customWidth="1"/>
    <col min="9717" max="9717" width="8.85546875" style="1" customWidth="1"/>
    <col min="9718" max="9718" width="9.140625" style="1"/>
    <col min="9719" max="9719" width="0.85546875" style="1" customWidth="1"/>
    <col min="9720" max="9721" width="10.42578125" style="1" customWidth="1"/>
    <col min="9722" max="9722" width="9.42578125" style="1" customWidth="1"/>
    <col min="9723" max="9723" width="0.85546875" style="1" customWidth="1"/>
    <col min="9724" max="9724" width="10.42578125" style="1" customWidth="1"/>
    <col min="9725" max="9725" width="9.42578125" style="1" customWidth="1"/>
    <col min="9726" max="9726" width="10.140625" style="1" customWidth="1"/>
    <col min="9727" max="9727" width="9.85546875" style="1" customWidth="1"/>
    <col min="9728" max="9728" width="8.5703125" style="1" customWidth="1"/>
    <col min="9729" max="9729" width="0.85546875" style="1" customWidth="1"/>
    <col min="9730" max="9733" width="5.5703125" style="1" customWidth="1"/>
    <col min="9734" max="9734" width="2.140625" style="1" customWidth="1"/>
    <col min="9735" max="9735" width="6.5703125" style="1" customWidth="1"/>
    <col min="9736" max="9736" width="9" style="1" customWidth="1"/>
    <col min="9737" max="9739" width="9.42578125" style="1" customWidth="1"/>
    <col min="9740" max="9740" width="0.85546875" style="1" customWidth="1"/>
    <col min="9741" max="9748" width="8.5703125" style="1" customWidth="1"/>
    <col min="9749" max="9970" width="9.140625" style="1"/>
    <col min="9971" max="9971" width="7.140625" style="1" customWidth="1"/>
    <col min="9972" max="9972" width="9" style="1" customWidth="1"/>
    <col min="9973" max="9973" width="8.85546875" style="1" customWidth="1"/>
    <col min="9974" max="9974" width="9.140625" style="1"/>
    <col min="9975" max="9975" width="0.85546875" style="1" customWidth="1"/>
    <col min="9976" max="9977" width="10.42578125" style="1" customWidth="1"/>
    <col min="9978" max="9978" width="9.42578125" style="1" customWidth="1"/>
    <col min="9979" max="9979" width="0.85546875" style="1" customWidth="1"/>
    <col min="9980" max="9980" width="10.42578125" style="1" customWidth="1"/>
    <col min="9981" max="9981" width="9.42578125" style="1" customWidth="1"/>
    <col min="9982" max="9982" width="10.140625" style="1" customWidth="1"/>
    <col min="9983" max="9983" width="9.85546875" style="1" customWidth="1"/>
    <col min="9984" max="9984" width="8.5703125" style="1" customWidth="1"/>
    <col min="9985" max="9985" width="0.85546875" style="1" customWidth="1"/>
    <col min="9986" max="9989" width="5.5703125" style="1" customWidth="1"/>
    <col min="9990" max="9990" width="2.140625" style="1" customWidth="1"/>
    <col min="9991" max="9991" width="6.5703125" style="1" customWidth="1"/>
    <col min="9992" max="9992" width="9" style="1" customWidth="1"/>
    <col min="9993" max="9995" width="9.42578125" style="1" customWidth="1"/>
    <col min="9996" max="9996" width="0.85546875" style="1" customWidth="1"/>
    <col min="9997" max="10004" width="8.5703125" style="1" customWidth="1"/>
    <col min="10005" max="10226" width="9.140625" style="1"/>
    <col min="10227" max="10227" width="7.140625" style="1" customWidth="1"/>
    <col min="10228" max="10228" width="9" style="1" customWidth="1"/>
    <col min="10229" max="10229" width="8.85546875" style="1" customWidth="1"/>
    <col min="10230" max="10230" width="9.140625" style="1"/>
    <col min="10231" max="10231" width="0.85546875" style="1" customWidth="1"/>
    <col min="10232" max="10233" width="10.42578125" style="1" customWidth="1"/>
    <col min="10234" max="10234" width="9.42578125" style="1" customWidth="1"/>
    <col min="10235" max="10235" width="0.85546875" style="1" customWidth="1"/>
    <col min="10236" max="10236" width="10.42578125" style="1" customWidth="1"/>
    <col min="10237" max="10237" width="9.42578125" style="1" customWidth="1"/>
    <col min="10238" max="10238" width="10.140625" style="1" customWidth="1"/>
    <col min="10239" max="10239" width="9.85546875" style="1" customWidth="1"/>
    <col min="10240" max="10240" width="8.5703125" style="1" customWidth="1"/>
    <col min="10241" max="10241" width="0.85546875" style="1" customWidth="1"/>
    <col min="10242" max="10245" width="5.5703125" style="1" customWidth="1"/>
    <col min="10246" max="10246" width="2.140625" style="1" customWidth="1"/>
    <col min="10247" max="10247" width="6.5703125" style="1" customWidth="1"/>
    <col min="10248" max="10248" width="9" style="1" customWidth="1"/>
    <col min="10249" max="10251" width="9.42578125" style="1" customWidth="1"/>
    <col min="10252" max="10252" width="0.85546875" style="1" customWidth="1"/>
    <col min="10253" max="10260" width="8.5703125" style="1" customWidth="1"/>
    <col min="10261" max="10482" width="9.140625" style="1"/>
    <col min="10483" max="10483" width="7.140625" style="1" customWidth="1"/>
    <col min="10484" max="10484" width="9" style="1" customWidth="1"/>
    <col min="10485" max="10485" width="8.85546875" style="1" customWidth="1"/>
    <col min="10486" max="10486" width="9.140625" style="1"/>
    <col min="10487" max="10487" width="0.85546875" style="1" customWidth="1"/>
    <col min="10488" max="10489" width="10.42578125" style="1" customWidth="1"/>
    <col min="10490" max="10490" width="9.42578125" style="1" customWidth="1"/>
    <col min="10491" max="10491" width="0.85546875" style="1" customWidth="1"/>
    <col min="10492" max="10492" width="10.42578125" style="1" customWidth="1"/>
    <col min="10493" max="10493" width="9.42578125" style="1" customWidth="1"/>
    <col min="10494" max="10494" width="10.140625" style="1" customWidth="1"/>
    <col min="10495" max="10495" width="9.85546875" style="1" customWidth="1"/>
    <col min="10496" max="10496" width="8.5703125" style="1" customWidth="1"/>
    <col min="10497" max="10497" width="0.85546875" style="1" customWidth="1"/>
    <col min="10498" max="10501" width="5.5703125" style="1" customWidth="1"/>
    <col min="10502" max="10502" width="2.140625" style="1" customWidth="1"/>
    <col min="10503" max="10503" width="6.5703125" style="1" customWidth="1"/>
    <col min="10504" max="10504" width="9" style="1" customWidth="1"/>
    <col min="10505" max="10507" width="9.42578125" style="1" customWidth="1"/>
    <col min="10508" max="10508" width="0.85546875" style="1" customWidth="1"/>
    <col min="10509" max="10516" width="8.5703125" style="1" customWidth="1"/>
    <col min="10517" max="10738" width="9.140625" style="1"/>
    <col min="10739" max="10739" width="7.140625" style="1" customWidth="1"/>
    <col min="10740" max="10740" width="9" style="1" customWidth="1"/>
    <col min="10741" max="10741" width="8.85546875" style="1" customWidth="1"/>
    <col min="10742" max="10742" width="9.140625" style="1"/>
    <col min="10743" max="10743" width="0.85546875" style="1" customWidth="1"/>
    <col min="10744" max="10745" width="10.42578125" style="1" customWidth="1"/>
    <col min="10746" max="10746" width="9.42578125" style="1" customWidth="1"/>
    <col min="10747" max="10747" width="0.85546875" style="1" customWidth="1"/>
    <col min="10748" max="10748" width="10.42578125" style="1" customWidth="1"/>
    <col min="10749" max="10749" width="9.42578125" style="1" customWidth="1"/>
    <col min="10750" max="10750" width="10.140625" style="1" customWidth="1"/>
    <col min="10751" max="10751" width="9.85546875" style="1" customWidth="1"/>
    <col min="10752" max="10752" width="8.5703125" style="1" customWidth="1"/>
    <col min="10753" max="10753" width="0.85546875" style="1" customWidth="1"/>
    <col min="10754" max="10757" width="5.5703125" style="1" customWidth="1"/>
    <col min="10758" max="10758" width="2.140625" style="1" customWidth="1"/>
    <col min="10759" max="10759" width="6.5703125" style="1" customWidth="1"/>
    <col min="10760" max="10760" width="9" style="1" customWidth="1"/>
    <col min="10761" max="10763" width="9.42578125" style="1" customWidth="1"/>
    <col min="10764" max="10764" width="0.85546875" style="1" customWidth="1"/>
    <col min="10765" max="10772" width="8.5703125" style="1" customWidth="1"/>
    <col min="10773" max="10994" width="9.140625" style="1"/>
    <col min="10995" max="10995" width="7.140625" style="1" customWidth="1"/>
    <col min="10996" max="10996" width="9" style="1" customWidth="1"/>
    <col min="10997" max="10997" width="8.85546875" style="1" customWidth="1"/>
    <col min="10998" max="10998" width="9.140625" style="1"/>
    <col min="10999" max="10999" width="0.85546875" style="1" customWidth="1"/>
    <col min="11000" max="11001" width="10.42578125" style="1" customWidth="1"/>
    <col min="11002" max="11002" width="9.42578125" style="1" customWidth="1"/>
    <col min="11003" max="11003" width="0.85546875" style="1" customWidth="1"/>
    <col min="11004" max="11004" width="10.42578125" style="1" customWidth="1"/>
    <col min="11005" max="11005" width="9.42578125" style="1" customWidth="1"/>
    <col min="11006" max="11006" width="10.140625" style="1" customWidth="1"/>
    <col min="11007" max="11007" width="9.85546875" style="1" customWidth="1"/>
    <col min="11008" max="11008" width="8.5703125" style="1" customWidth="1"/>
    <col min="11009" max="11009" width="0.85546875" style="1" customWidth="1"/>
    <col min="11010" max="11013" width="5.5703125" style="1" customWidth="1"/>
    <col min="11014" max="11014" width="2.140625" style="1" customWidth="1"/>
    <col min="11015" max="11015" width="6.5703125" style="1" customWidth="1"/>
    <col min="11016" max="11016" width="9" style="1" customWidth="1"/>
    <col min="11017" max="11019" width="9.42578125" style="1" customWidth="1"/>
    <col min="11020" max="11020" width="0.85546875" style="1" customWidth="1"/>
    <col min="11021" max="11028" width="8.5703125" style="1" customWidth="1"/>
    <col min="11029" max="11250" width="9.140625" style="1"/>
    <col min="11251" max="11251" width="7.140625" style="1" customWidth="1"/>
    <col min="11252" max="11252" width="9" style="1" customWidth="1"/>
    <col min="11253" max="11253" width="8.85546875" style="1" customWidth="1"/>
    <col min="11254" max="11254" width="9.140625" style="1"/>
    <col min="11255" max="11255" width="0.85546875" style="1" customWidth="1"/>
    <col min="11256" max="11257" width="10.42578125" style="1" customWidth="1"/>
    <col min="11258" max="11258" width="9.42578125" style="1" customWidth="1"/>
    <col min="11259" max="11259" width="0.85546875" style="1" customWidth="1"/>
    <col min="11260" max="11260" width="10.42578125" style="1" customWidth="1"/>
    <col min="11261" max="11261" width="9.42578125" style="1" customWidth="1"/>
    <col min="11262" max="11262" width="10.140625" style="1" customWidth="1"/>
    <col min="11263" max="11263" width="9.85546875" style="1" customWidth="1"/>
    <col min="11264" max="11264" width="8.5703125" style="1" customWidth="1"/>
    <col min="11265" max="11265" width="0.85546875" style="1" customWidth="1"/>
    <col min="11266" max="11269" width="5.5703125" style="1" customWidth="1"/>
    <col min="11270" max="11270" width="2.140625" style="1" customWidth="1"/>
    <col min="11271" max="11271" width="6.5703125" style="1" customWidth="1"/>
    <col min="11272" max="11272" width="9" style="1" customWidth="1"/>
    <col min="11273" max="11275" width="9.42578125" style="1" customWidth="1"/>
    <col min="11276" max="11276" width="0.85546875" style="1" customWidth="1"/>
    <col min="11277" max="11284" width="8.5703125" style="1" customWidth="1"/>
    <col min="11285" max="11506" width="9.140625" style="1"/>
    <col min="11507" max="11507" width="7.140625" style="1" customWidth="1"/>
    <col min="11508" max="11508" width="9" style="1" customWidth="1"/>
    <col min="11509" max="11509" width="8.85546875" style="1" customWidth="1"/>
    <col min="11510" max="11510" width="9.140625" style="1"/>
    <col min="11511" max="11511" width="0.85546875" style="1" customWidth="1"/>
    <col min="11512" max="11513" width="10.42578125" style="1" customWidth="1"/>
    <col min="11514" max="11514" width="9.42578125" style="1" customWidth="1"/>
    <col min="11515" max="11515" width="0.85546875" style="1" customWidth="1"/>
    <col min="11516" max="11516" width="10.42578125" style="1" customWidth="1"/>
    <col min="11517" max="11517" width="9.42578125" style="1" customWidth="1"/>
    <col min="11518" max="11518" width="10.140625" style="1" customWidth="1"/>
    <col min="11519" max="11519" width="9.85546875" style="1" customWidth="1"/>
    <col min="11520" max="11520" width="8.5703125" style="1" customWidth="1"/>
    <col min="11521" max="11521" width="0.85546875" style="1" customWidth="1"/>
    <col min="11522" max="11525" width="5.5703125" style="1" customWidth="1"/>
    <col min="11526" max="11526" width="2.140625" style="1" customWidth="1"/>
    <col min="11527" max="11527" width="6.5703125" style="1" customWidth="1"/>
    <col min="11528" max="11528" width="9" style="1" customWidth="1"/>
    <col min="11529" max="11531" width="9.42578125" style="1" customWidth="1"/>
    <col min="11532" max="11532" width="0.85546875" style="1" customWidth="1"/>
    <col min="11533" max="11540" width="8.5703125" style="1" customWidth="1"/>
    <col min="11541" max="11762" width="9.140625" style="1"/>
    <col min="11763" max="11763" width="7.140625" style="1" customWidth="1"/>
    <col min="11764" max="11764" width="9" style="1" customWidth="1"/>
    <col min="11765" max="11765" width="8.85546875" style="1" customWidth="1"/>
    <col min="11766" max="11766" width="9.140625" style="1"/>
    <col min="11767" max="11767" width="0.85546875" style="1" customWidth="1"/>
    <col min="11768" max="11769" width="10.42578125" style="1" customWidth="1"/>
    <col min="11770" max="11770" width="9.42578125" style="1" customWidth="1"/>
    <col min="11771" max="11771" width="0.85546875" style="1" customWidth="1"/>
    <col min="11772" max="11772" width="10.42578125" style="1" customWidth="1"/>
    <col min="11773" max="11773" width="9.42578125" style="1" customWidth="1"/>
    <col min="11774" max="11774" width="10.140625" style="1" customWidth="1"/>
    <col min="11775" max="11775" width="9.85546875" style="1" customWidth="1"/>
    <col min="11776" max="11776" width="8.5703125" style="1" customWidth="1"/>
    <col min="11777" max="11777" width="0.85546875" style="1" customWidth="1"/>
    <col min="11778" max="11781" width="5.5703125" style="1" customWidth="1"/>
    <col min="11782" max="11782" width="2.140625" style="1" customWidth="1"/>
    <col min="11783" max="11783" width="6.5703125" style="1" customWidth="1"/>
    <col min="11784" max="11784" width="9" style="1" customWidth="1"/>
    <col min="11785" max="11787" width="9.42578125" style="1" customWidth="1"/>
    <col min="11788" max="11788" width="0.85546875" style="1" customWidth="1"/>
    <col min="11789" max="11796" width="8.5703125" style="1" customWidth="1"/>
    <col min="11797" max="12018" width="9.140625" style="1"/>
    <col min="12019" max="12019" width="7.140625" style="1" customWidth="1"/>
    <col min="12020" max="12020" width="9" style="1" customWidth="1"/>
    <col min="12021" max="12021" width="8.85546875" style="1" customWidth="1"/>
    <col min="12022" max="12022" width="9.140625" style="1"/>
    <col min="12023" max="12023" width="0.85546875" style="1" customWidth="1"/>
    <col min="12024" max="12025" width="10.42578125" style="1" customWidth="1"/>
    <col min="12026" max="12026" width="9.42578125" style="1" customWidth="1"/>
    <col min="12027" max="12027" width="0.85546875" style="1" customWidth="1"/>
    <col min="12028" max="12028" width="10.42578125" style="1" customWidth="1"/>
    <col min="12029" max="12029" width="9.42578125" style="1" customWidth="1"/>
    <col min="12030" max="12030" width="10.140625" style="1" customWidth="1"/>
    <col min="12031" max="12031" width="9.85546875" style="1" customWidth="1"/>
    <col min="12032" max="12032" width="8.5703125" style="1" customWidth="1"/>
    <col min="12033" max="12033" width="0.85546875" style="1" customWidth="1"/>
    <col min="12034" max="12037" width="5.5703125" style="1" customWidth="1"/>
    <col min="12038" max="12038" width="2.140625" style="1" customWidth="1"/>
    <col min="12039" max="12039" width="6.5703125" style="1" customWidth="1"/>
    <col min="12040" max="12040" width="9" style="1" customWidth="1"/>
    <col min="12041" max="12043" width="9.42578125" style="1" customWidth="1"/>
    <col min="12044" max="12044" width="0.85546875" style="1" customWidth="1"/>
    <col min="12045" max="12052" width="8.5703125" style="1" customWidth="1"/>
    <col min="12053" max="12274" width="9.140625" style="1"/>
    <col min="12275" max="12275" width="7.140625" style="1" customWidth="1"/>
    <col min="12276" max="12276" width="9" style="1" customWidth="1"/>
    <col min="12277" max="12277" width="8.85546875" style="1" customWidth="1"/>
    <col min="12278" max="12278" width="9.140625" style="1"/>
    <col min="12279" max="12279" width="0.85546875" style="1" customWidth="1"/>
    <col min="12280" max="12281" width="10.42578125" style="1" customWidth="1"/>
    <col min="12282" max="12282" width="9.42578125" style="1" customWidth="1"/>
    <col min="12283" max="12283" width="0.85546875" style="1" customWidth="1"/>
    <col min="12284" max="12284" width="10.42578125" style="1" customWidth="1"/>
    <col min="12285" max="12285" width="9.42578125" style="1" customWidth="1"/>
    <col min="12286" max="12286" width="10.140625" style="1" customWidth="1"/>
    <col min="12287" max="12287" width="9.85546875" style="1" customWidth="1"/>
    <col min="12288" max="12288" width="8.5703125" style="1" customWidth="1"/>
    <col min="12289" max="12289" width="0.85546875" style="1" customWidth="1"/>
    <col min="12290" max="12293" width="5.5703125" style="1" customWidth="1"/>
    <col min="12294" max="12294" width="2.140625" style="1" customWidth="1"/>
    <col min="12295" max="12295" width="6.5703125" style="1" customWidth="1"/>
    <col min="12296" max="12296" width="9" style="1" customWidth="1"/>
    <col min="12297" max="12299" width="9.42578125" style="1" customWidth="1"/>
    <col min="12300" max="12300" width="0.85546875" style="1" customWidth="1"/>
    <col min="12301" max="12308" width="8.5703125" style="1" customWidth="1"/>
    <col min="12309" max="12530" width="9.140625" style="1"/>
    <col min="12531" max="12531" width="7.140625" style="1" customWidth="1"/>
    <col min="12532" max="12532" width="9" style="1" customWidth="1"/>
    <col min="12533" max="12533" width="8.85546875" style="1" customWidth="1"/>
    <col min="12534" max="12534" width="9.140625" style="1"/>
    <col min="12535" max="12535" width="0.85546875" style="1" customWidth="1"/>
    <col min="12536" max="12537" width="10.42578125" style="1" customWidth="1"/>
    <col min="12538" max="12538" width="9.42578125" style="1" customWidth="1"/>
    <col min="12539" max="12539" width="0.85546875" style="1" customWidth="1"/>
    <col min="12540" max="12540" width="10.42578125" style="1" customWidth="1"/>
    <col min="12541" max="12541" width="9.42578125" style="1" customWidth="1"/>
    <col min="12542" max="12542" width="10.140625" style="1" customWidth="1"/>
    <col min="12543" max="12543" width="9.85546875" style="1" customWidth="1"/>
    <col min="12544" max="12544" width="8.5703125" style="1" customWidth="1"/>
    <col min="12545" max="12545" width="0.85546875" style="1" customWidth="1"/>
    <col min="12546" max="12549" width="5.5703125" style="1" customWidth="1"/>
    <col min="12550" max="12550" width="2.140625" style="1" customWidth="1"/>
    <col min="12551" max="12551" width="6.5703125" style="1" customWidth="1"/>
    <col min="12552" max="12552" width="9" style="1" customWidth="1"/>
    <col min="12553" max="12555" width="9.42578125" style="1" customWidth="1"/>
    <col min="12556" max="12556" width="0.85546875" style="1" customWidth="1"/>
    <col min="12557" max="12564" width="8.5703125" style="1" customWidth="1"/>
    <col min="12565" max="12786" width="9.140625" style="1"/>
    <col min="12787" max="12787" width="7.140625" style="1" customWidth="1"/>
    <col min="12788" max="12788" width="9" style="1" customWidth="1"/>
    <col min="12789" max="12789" width="8.85546875" style="1" customWidth="1"/>
    <col min="12790" max="12790" width="9.140625" style="1"/>
    <col min="12791" max="12791" width="0.85546875" style="1" customWidth="1"/>
    <col min="12792" max="12793" width="10.42578125" style="1" customWidth="1"/>
    <col min="12794" max="12794" width="9.42578125" style="1" customWidth="1"/>
    <col min="12795" max="12795" width="0.85546875" style="1" customWidth="1"/>
    <col min="12796" max="12796" width="10.42578125" style="1" customWidth="1"/>
    <col min="12797" max="12797" width="9.42578125" style="1" customWidth="1"/>
    <col min="12798" max="12798" width="10.140625" style="1" customWidth="1"/>
    <col min="12799" max="12799" width="9.85546875" style="1" customWidth="1"/>
    <col min="12800" max="12800" width="8.5703125" style="1" customWidth="1"/>
    <col min="12801" max="12801" width="0.85546875" style="1" customWidth="1"/>
    <col min="12802" max="12805" width="5.5703125" style="1" customWidth="1"/>
    <col min="12806" max="12806" width="2.140625" style="1" customWidth="1"/>
    <col min="12807" max="12807" width="6.5703125" style="1" customWidth="1"/>
    <col min="12808" max="12808" width="9" style="1" customWidth="1"/>
    <col min="12809" max="12811" width="9.42578125" style="1" customWidth="1"/>
    <col min="12812" max="12812" width="0.85546875" style="1" customWidth="1"/>
    <col min="12813" max="12820" width="8.5703125" style="1" customWidth="1"/>
    <col min="12821" max="13042" width="9.140625" style="1"/>
    <col min="13043" max="13043" width="7.140625" style="1" customWidth="1"/>
    <col min="13044" max="13044" width="9" style="1" customWidth="1"/>
    <col min="13045" max="13045" width="8.85546875" style="1" customWidth="1"/>
    <col min="13046" max="13046" width="9.140625" style="1"/>
    <col min="13047" max="13047" width="0.85546875" style="1" customWidth="1"/>
    <col min="13048" max="13049" width="10.42578125" style="1" customWidth="1"/>
    <col min="13050" max="13050" width="9.42578125" style="1" customWidth="1"/>
    <col min="13051" max="13051" width="0.85546875" style="1" customWidth="1"/>
    <col min="13052" max="13052" width="10.42578125" style="1" customWidth="1"/>
    <col min="13053" max="13053" width="9.42578125" style="1" customWidth="1"/>
    <col min="13054" max="13054" width="10.140625" style="1" customWidth="1"/>
    <col min="13055" max="13055" width="9.85546875" style="1" customWidth="1"/>
    <col min="13056" max="13056" width="8.5703125" style="1" customWidth="1"/>
    <col min="13057" max="13057" width="0.85546875" style="1" customWidth="1"/>
    <col min="13058" max="13061" width="5.5703125" style="1" customWidth="1"/>
    <col min="13062" max="13062" width="2.140625" style="1" customWidth="1"/>
    <col min="13063" max="13063" width="6.5703125" style="1" customWidth="1"/>
    <col min="13064" max="13064" width="9" style="1" customWidth="1"/>
    <col min="13065" max="13067" width="9.42578125" style="1" customWidth="1"/>
    <col min="13068" max="13068" width="0.85546875" style="1" customWidth="1"/>
    <col min="13069" max="13076" width="8.5703125" style="1" customWidth="1"/>
    <col min="13077" max="13298" width="9.140625" style="1"/>
    <col min="13299" max="13299" width="7.140625" style="1" customWidth="1"/>
    <col min="13300" max="13300" width="9" style="1" customWidth="1"/>
    <col min="13301" max="13301" width="8.85546875" style="1" customWidth="1"/>
    <col min="13302" max="13302" width="9.140625" style="1"/>
    <col min="13303" max="13303" width="0.85546875" style="1" customWidth="1"/>
    <col min="13304" max="13305" width="10.42578125" style="1" customWidth="1"/>
    <col min="13306" max="13306" width="9.42578125" style="1" customWidth="1"/>
    <col min="13307" max="13307" width="0.85546875" style="1" customWidth="1"/>
    <col min="13308" max="13308" width="10.42578125" style="1" customWidth="1"/>
    <col min="13309" max="13309" width="9.42578125" style="1" customWidth="1"/>
    <col min="13310" max="13310" width="10.140625" style="1" customWidth="1"/>
    <col min="13311" max="13311" width="9.85546875" style="1" customWidth="1"/>
    <col min="13312" max="13312" width="8.5703125" style="1" customWidth="1"/>
    <col min="13313" max="13313" width="0.85546875" style="1" customWidth="1"/>
    <col min="13314" max="13317" width="5.5703125" style="1" customWidth="1"/>
    <col min="13318" max="13318" width="2.140625" style="1" customWidth="1"/>
    <col min="13319" max="13319" width="6.5703125" style="1" customWidth="1"/>
    <col min="13320" max="13320" width="9" style="1" customWidth="1"/>
    <col min="13321" max="13323" width="9.42578125" style="1" customWidth="1"/>
    <col min="13324" max="13324" width="0.85546875" style="1" customWidth="1"/>
    <col min="13325" max="13332" width="8.5703125" style="1" customWidth="1"/>
    <col min="13333" max="13554" width="9.140625" style="1"/>
    <col min="13555" max="13555" width="7.140625" style="1" customWidth="1"/>
    <col min="13556" max="13556" width="9" style="1" customWidth="1"/>
    <col min="13557" max="13557" width="8.85546875" style="1" customWidth="1"/>
    <col min="13558" max="13558" width="9.140625" style="1"/>
    <col min="13559" max="13559" width="0.85546875" style="1" customWidth="1"/>
    <col min="13560" max="13561" width="10.42578125" style="1" customWidth="1"/>
    <col min="13562" max="13562" width="9.42578125" style="1" customWidth="1"/>
    <col min="13563" max="13563" width="0.85546875" style="1" customWidth="1"/>
    <col min="13564" max="13564" width="10.42578125" style="1" customWidth="1"/>
    <col min="13565" max="13565" width="9.42578125" style="1" customWidth="1"/>
    <col min="13566" max="13566" width="10.140625" style="1" customWidth="1"/>
    <col min="13567" max="13567" width="9.85546875" style="1" customWidth="1"/>
    <col min="13568" max="13568" width="8.5703125" style="1" customWidth="1"/>
    <col min="13569" max="13569" width="0.85546875" style="1" customWidth="1"/>
    <col min="13570" max="13573" width="5.5703125" style="1" customWidth="1"/>
    <col min="13574" max="13574" width="2.140625" style="1" customWidth="1"/>
    <col min="13575" max="13575" width="6.5703125" style="1" customWidth="1"/>
    <col min="13576" max="13576" width="9" style="1" customWidth="1"/>
    <col min="13577" max="13579" width="9.42578125" style="1" customWidth="1"/>
    <col min="13580" max="13580" width="0.85546875" style="1" customWidth="1"/>
    <col min="13581" max="13588" width="8.5703125" style="1" customWidth="1"/>
    <col min="13589" max="13810" width="9.140625" style="1"/>
    <col min="13811" max="13811" width="7.140625" style="1" customWidth="1"/>
    <col min="13812" max="13812" width="9" style="1" customWidth="1"/>
    <col min="13813" max="13813" width="8.85546875" style="1" customWidth="1"/>
    <col min="13814" max="13814" width="9.140625" style="1"/>
    <col min="13815" max="13815" width="0.85546875" style="1" customWidth="1"/>
    <col min="13816" max="13817" width="10.42578125" style="1" customWidth="1"/>
    <col min="13818" max="13818" width="9.42578125" style="1" customWidth="1"/>
    <col min="13819" max="13819" width="0.85546875" style="1" customWidth="1"/>
    <col min="13820" max="13820" width="10.42578125" style="1" customWidth="1"/>
    <col min="13821" max="13821" width="9.42578125" style="1" customWidth="1"/>
    <col min="13822" max="13822" width="10.140625" style="1" customWidth="1"/>
    <col min="13823" max="13823" width="9.85546875" style="1" customWidth="1"/>
    <col min="13824" max="13824" width="8.5703125" style="1" customWidth="1"/>
    <col min="13825" max="13825" width="0.85546875" style="1" customWidth="1"/>
    <col min="13826" max="13829" width="5.5703125" style="1" customWidth="1"/>
    <col min="13830" max="13830" width="2.140625" style="1" customWidth="1"/>
    <col min="13831" max="13831" width="6.5703125" style="1" customWidth="1"/>
    <col min="13832" max="13832" width="9" style="1" customWidth="1"/>
    <col min="13833" max="13835" width="9.42578125" style="1" customWidth="1"/>
    <col min="13836" max="13836" width="0.85546875" style="1" customWidth="1"/>
    <col min="13837" max="13844" width="8.5703125" style="1" customWidth="1"/>
    <col min="13845" max="14066" width="9.140625" style="1"/>
    <col min="14067" max="14067" width="7.140625" style="1" customWidth="1"/>
    <col min="14068" max="14068" width="9" style="1" customWidth="1"/>
    <col min="14069" max="14069" width="8.85546875" style="1" customWidth="1"/>
    <col min="14070" max="14070" width="9.140625" style="1"/>
    <col min="14071" max="14071" width="0.85546875" style="1" customWidth="1"/>
    <col min="14072" max="14073" width="10.42578125" style="1" customWidth="1"/>
    <col min="14074" max="14074" width="9.42578125" style="1" customWidth="1"/>
    <col min="14075" max="14075" width="0.85546875" style="1" customWidth="1"/>
    <col min="14076" max="14076" width="10.42578125" style="1" customWidth="1"/>
    <col min="14077" max="14077" width="9.42578125" style="1" customWidth="1"/>
    <col min="14078" max="14078" width="10.140625" style="1" customWidth="1"/>
    <col min="14079" max="14079" width="9.85546875" style="1" customWidth="1"/>
    <col min="14080" max="14080" width="8.5703125" style="1" customWidth="1"/>
    <col min="14081" max="14081" width="0.85546875" style="1" customWidth="1"/>
    <col min="14082" max="14085" width="5.5703125" style="1" customWidth="1"/>
    <col min="14086" max="14086" width="2.140625" style="1" customWidth="1"/>
    <col min="14087" max="14087" width="6.5703125" style="1" customWidth="1"/>
    <col min="14088" max="14088" width="9" style="1" customWidth="1"/>
    <col min="14089" max="14091" width="9.42578125" style="1" customWidth="1"/>
    <col min="14092" max="14092" width="0.85546875" style="1" customWidth="1"/>
    <col min="14093" max="14100" width="8.5703125" style="1" customWidth="1"/>
    <col min="14101" max="14322" width="9.140625" style="1"/>
    <col min="14323" max="14323" width="7.140625" style="1" customWidth="1"/>
    <col min="14324" max="14324" width="9" style="1" customWidth="1"/>
    <col min="14325" max="14325" width="8.85546875" style="1" customWidth="1"/>
    <col min="14326" max="14326" width="9.140625" style="1"/>
    <col min="14327" max="14327" width="0.85546875" style="1" customWidth="1"/>
    <col min="14328" max="14329" width="10.42578125" style="1" customWidth="1"/>
    <col min="14330" max="14330" width="9.42578125" style="1" customWidth="1"/>
    <col min="14331" max="14331" width="0.85546875" style="1" customWidth="1"/>
    <col min="14332" max="14332" width="10.42578125" style="1" customWidth="1"/>
    <col min="14333" max="14333" width="9.42578125" style="1" customWidth="1"/>
    <col min="14334" max="14334" width="10.140625" style="1" customWidth="1"/>
    <col min="14335" max="14335" width="9.85546875" style="1" customWidth="1"/>
    <col min="14336" max="14336" width="8.5703125" style="1" customWidth="1"/>
    <col min="14337" max="14337" width="0.85546875" style="1" customWidth="1"/>
    <col min="14338" max="14341" width="5.5703125" style="1" customWidth="1"/>
    <col min="14342" max="14342" width="2.140625" style="1" customWidth="1"/>
    <col min="14343" max="14343" width="6.5703125" style="1" customWidth="1"/>
    <col min="14344" max="14344" width="9" style="1" customWidth="1"/>
    <col min="14345" max="14347" width="9.42578125" style="1" customWidth="1"/>
    <col min="14348" max="14348" width="0.85546875" style="1" customWidth="1"/>
    <col min="14349" max="14356" width="8.5703125" style="1" customWidth="1"/>
    <col min="14357" max="14578" width="9.140625" style="1"/>
    <col min="14579" max="14579" width="7.140625" style="1" customWidth="1"/>
    <col min="14580" max="14580" width="9" style="1" customWidth="1"/>
    <col min="14581" max="14581" width="8.85546875" style="1" customWidth="1"/>
    <col min="14582" max="14582" width="9.140625" style="1"/>
    <col min="14583" max="14583" width="0.85546875" style="1" customWidth="1"/>
    <col min="14584" max="14585" width="10.42578125" style="1" customWidth="1"/>
    <col min="14586" max="14586" width="9.42578125" style="1" customWidth="1"/>
    <col min="14587" max="14587" width="0.85546875" style="1" customWidth="1"/>
    <col min="14588" max="14588" width="10.42578125" style="1" customWidth="1"/>
    <col min="14589" max="14589" width="9.42578125" style="1" customWidth="1"/>
    <col min="14590" max="14590" width="10.140625" style="1" customWidth="1"/>
    <col min="14591" max="14591" width="9.85546875" style="1" customWidth="1"/>
    <col min="14592" max="14592" width="8.5703125" style="1" customWidth="1"/>
    <col min="14593" max="14593" width="0.85546875" style="1" customWidth="1"/>
    <col min="14594" max="14597" width="5.5703125" style="1" customWidth="1"/>
    <col min="14598" max="14598" width="2.140625" style="1" customWidth="1"/>
    <col min="14599" max="14599" width="6.5703125" style="1" customWidth="1"/>
    <col min="14600" max="14600" width="9" style="1" customWidth="1"/>
    <col min="14601" max="14603" width="9.42578125" style="1" customWidth="1"/>
    <col min="14604" max="14604" width="0.85546875" style="1" customWidth="1"/>
    <col min="14605" max="14612" width="8.5703125" style="1" customWidth="1"/>
    <col min="14613" max="14834" width="9.140625" style="1"/>
    <col min="14835" max="14835" width="7.140625" style="1" customWidth="1"/>
    <col min="14836" max="14836" width="9" style="1" customWidth="1"/>
    <col min="14837" max="14837" width="8.85546875" style="1" customWidth="1"/>
    <col min="14838" max="14838" width="9.140625" style="1"/>
    <col min="14839" max="14839" width="0.85546875" style="1" customWidth="1"/>
    <col min="14840" max="14841" width="10.42578125" style="1" customWidth="1"/>
    <col min="14842" max="14842" width="9.42578125" style="1" customWidth="1"/>
    <col min="14843" max="14843" width="0.85546875" style="1" customWidth="1"/>
    <col min="14844" max="14844" width="10.42578125" style="1" customWidth="1"/>
    <col min="14845" max="14845" width="9.42578125" style="1" customWidth="1"/>
    <col min="14846" max="14846" width="10.140625" style="1" customWidth="1"/>
    <col min="14847" max="14847" width="9.85546875" style="1" customWidth="1"/>
    <col min="14848" max="14848" width="8.5703125" style="1" customWidth="1"/>
    <col min="14849" max="14849" width="0.85546875" style="1" customWidth="1"/>
    <col min="14850" max="14853" width="5.5703125" style="1" customWidth="1"/>
    <col min="14854" max="14854" width="2.140625" style="1" customWidth="1"/>
    <col min="14855" max="14855" width="6.5703125" style="1" customWidth="1"/>
    <col min="14856" max="14856" width="9" style="1" customWidth="1"/>
    <col min="14857" max="14859" width="9.42578125" style="1" customWidth="1"/>
    <col min="14860" max="14860" width="0.85546875" style="1" customWidth="1"/>
    <col min="14861" max="14868" width="8.5703125" style="1" customWidth="1"/>
    <col min="14869" max="15090" width="9.140625" style="1"/>
    <col min="15091" max="15091" width="7.140625" style="1" customWidth="1"/>
    <col min="15092" max="15092" width="9" style="1" customWidth="1"/>
    <col min="15093" max="15093" width="8.85546875" style="1" customWidth="1"/>
    <col min="15094" max="15094" width="9.140625" style="1"/>
    <col min="15095" max="15095" width="0.85546875" style="1" customWidth="1"/>
    <col min="15096" max="15097" width="10.42578125" style="1" customWidth="1"/>
    <col min="15098" max="15098" width="9.42578125" style="1" customWidth="1"/>
    <col min="15099" max="15099" width="0.85546875" style="1" customWidth="1"/>
    <col min="15100" max="15100" width="10.42578125" style="1" customWidth="1"/>
    <col min="15101" max="15101" width="9.42578125" style="1" customWidth="1"/>
    <col min="15102" max="15102" width="10.140625" style="1" customWidth="1"/>
    <col min="15103" max="15103" width="9.85546875" style="1" customWidth="1"/>
    <col min="15104" max="15104" width="8.5703125" style="1" customWidth="1"/>
    <col min="15105" max="15105" width="0.85546875" style="1" customWidth="1"/>
    <col min="15106" max="15109" width="5.5703125" style="1" customWidth="1"/>
    <col min="15110" max="15110" width="2.140625" style="1" customWidth="1"/>
    <col min="15111" max="15111" width="6.5703125" style="1" customWidth="1"/>
    <col min="15112" max="15112" width="9" style="1" customWidth="1"/>
    <col min="15113" max="15115" width="9.42578125" style="1" customWidth="1"/>
    <col min="15116" max="15116" width="0.85546875" style="1" customWidth="1"/>
    <col min="15117" max="15124" width="8.5703125" style="1" customWidth="1"/>
    <col min="15125" max="15346" width="9.140625" style="1"/>
    <col min="15347" max="15347" width="7.140625" style="1" customWidth="1"/>
    <col min="15348" max="15348" width="9" style="1" customWidth="1"/>
    <col min="15349" max="15349" width="8.85546875" style="1" customWidth="1"/>
    <col min="15350" max="15350" width="9.140625" style="1"/>
    <col min="15351" max="15351" width="0.85546875" style="1" customWidth="1"/>
    <col min="15352" max="15353" width="10.42578125" style="1" customWidth="1"/>
    <col min="15354" max="15354" width="9.42578125" style="1" customWidth="1"/>
    <col min="15355" max="15355" width="0.85546875" style="1" customWidth="1"/>
    <col min="15356" max="15356" width="10.42578125" style="1" customWidth="1"/>
    <col min="15357" max="15357" width="9.42578125" style="1" customWidth="1"/>
    <col min="15358" max="15358" width="10.140625" style="1" customWidth="1"/>
    <col min="15359" max="15359" width="9.85546875" style="1" customWidth="1"/>
    <col min="15360" max="15360" width="8.5703125" style="1" customWidth="1"/>
    <col min="15361" max="15361" width="0.85546875" style="1" customWidth="1"/>
    <col min="15362" max="15365" width="5.5703125" style="1" customWidth="1"/>
    <col min="15366" max="15366" width="2.140625" style="1" customWidth="1"/>
    <col min="15367" max="15367" width="6.5703125" style="1" customWidth="1"/>
    <col min="15368" max="15368" width="9" style="1" customWidth="1"/>
    <col min="15369" max="15371" width="9.42578125" style="1" customWidth="1"/>
    <col min="15372" max="15372" width="0.85546875" style="1" customWidth="1"/>
    <col min="15373" max="15380" width="8.5703125" style="1" customWidth="1"/>
    <col min="15381" max="15602" width="9.140625" style="1"/>
    <col min="15603" max="15603" width="7.140625" style="1" customWidth="1"/>
    <col min="15604" max="15604" width="9" style="1" customWidth="1"/>
    <col min="15605" max="15605" width="8.85546875" style="1" customWidth="1"/>
    <col min="15606" max="15606" width="9.140625" style="1"/>
    <col min="15607" max="15607" width="0.85546875" style="1" customWidth="1"/>
    <col min="15608" max="15609" width="10.42578125" style="1" customWidth="1"/>
    <col min="15610" max="15610" width="9.42578125" style="1" customWidth="1"/>
    <col min="15611" max="15611" width="0.85546875" style="1" customWidth="1"/>
    <col min="15612" max="15612" width="10.42578125" style="1" customWidth="1"/>
    <col min="15613" max="15613" width="9.42578125" style="1" customWidth="1"/>
    <col min="15614" max="15614" width="10.140625" style="1" customWidth="1"/>
    <col min="15615" max="15615" width="9.85546875" style="1" customWidth="1"/>
    <col min="15616" max="15616" width="8.5703125" style="1" customWidth="1"/>
    <col min="15617" max="15617" width="0.85546875" style="1" customWidth="1"/>
    <col min="15618" max="15621" width="5.5703125" style="1" customWidth="1"/>
    <col min="15622" max="15622" width="2.140625" style="1" customWidth="1"/>
    <col min="15623" max="15623" width="6.5703125" style="1" customWidth="1"/>
    <col min="15624" max="15624" width="9" style="1" customWidth="1"/>
    <col min="15625" max="15627" width="9.42578125" style="1" customWidth="1"/>
    <col min="15628" max="15628" width="0.85546875" style="1" customWidth="1"/>
    <col min="15629" max="15636" width="8.5703125" style="1" customWidth="1"/>
    <col min="15637" max="15858" width="9.140625" style="1"/>
    <col min="15859" max="15859" width="7.140625" style="1" customWidth="1"/>
    <col min="15860" max="15860" width="9" style="1" customWidth="1"/>
    <col min="15861" max="15861" width="8.85546875" style="1" customWidth="1"/>
    <col min="15862" max="15862" width="9.140625" style="1"/>
    <col min="15863" max="15863" width="0.85546875" style="1" customWidth="1"/>
    <col min="15864" max="15865" width="10.42578125" style="1" customWidth="1"/>
    <col min="15866" max="15866" width="9.42578125" style="1" customWidth="1"/>
    <col min="15867" max="15867" width="0.85546875" style="1" customWidth="1"/>
    <col min="15868" max="15868" width="10.42578125" style="1" customWidth="1"/>
    <col min="15869" max="15869" width="9.42578125" style="1" customWidth="1"/>
    <col min="15870" max="15870" width="10.140625" style="1" customWidth="1"/>
    <col min="15871" max="15871" width="9.85546875" style="1" customWidth="1"/>
    <col min="15872" max="15872" width="8.5703125" style="1" customWidth="1"/>
    <col min="15873" max="15873" width="0.85546875" style="1" customWidth="1"/>
    <col min="15874" max="15877" width="5.5703125" style="1" customWidth="1"/>
    <col min="15878" max="15878" width="2.140625" style="1" customWidth="1"/>
    <col min="15879" max="15879" width="6.5703125" style="1" customWidth="1"/>
    <col min="15880" max="15880" width="9" style="1" customWidth="1"/>
    <col min="15881" max="15883" width="9.42578125" style="1" customWidth="1"/>
    <col min="15884" max="15884" width="0.85546875" style="1" customWidth="1"/>
    <col min="15885" max="15892" width="8.5703125" style="1" customWidth="1"/>
    <col min="15893" max="16114" width="9.140625" style="1"/>
    <col min="16115" max="16115" width="7.140625" style="1" customWidth="1"/>
    <col min="16116" max="16116" width="9" style="1" customWidth="1"/>
    <col min="16117" max="16117" width="8.85546875" style="1" customWidth="1"/>
    <col min="16118" max="16118" width="9.140625" style="1"/>
    <col min="16119" max="16119" width="0.85546875" style="1" customWidth="1"/>
    <col min="16120" max="16121" width="10.42578125" style="1" customWidth="1"/>
    <col min="16122" max="16122" width="9.42578125" style="1" customWidth="1"/>
    <col min="16123" max="16123" width="0.85546875" style="1" customWidth="1"/>
    <col min="16124" max="16124" width="10.42578125" style="1" customWidth="1"/>
    <col min="16125" max="16125" width="9.42578125" style="1" customWidth="1"/>
    <col min="16126" max="16126" width="10.140625" style="1" customWidth="1"/>
    <col min="16127" max="16127" width="9.85546875" style="1" customWidth="1"/>
    <col min="16128" max="16128" width="8.5703125" style="1" customWidth="1"/>
    <col min="16129" max="16129" width="0.85546875" style="1" customWidth="1"/>
    <col min="16130" max="16133" width="5.5703125" style="1" customWidth="1"/>
    <col min="16134" max="16134" width="2.140625" style="1" customWidth="1"/>
    <col min="16135" max="16135" width="6.5703125" style="1" customWidth="1"/>
    <col min="16136" max="16136" width="9" style="1" customWidth="1"/>
    <col min="16137" max="16139" width="9.42578125" style="1" customWidth="1"/>
    <col min="16140" max="16140" width="0.85546875" style="1" customWidth="1"/>
    <col min="16141" max="16148" width="8.5703125" style="1" customWidth="1"/>
    <col min="16149" max="16384" width="9.140625" style="1"/>
  </cols>
  <sheetData>
    <row r="1" spans="1:19" ht="15.75" x14ac:dyDescent="0.2">
      <c r="B1" s="261" t="s">
        <v>3124</v>
      </c>
      <c r="C1" s="261"/>
      <c r="D1" s="261"/>
      <c r="E1" s="261"/>
      <c r="F1" s="261"/>
      <c r="G1" s="261"/>
      <c r="H1" s="261"/>
      <c r="I1" s="261"/>
      <c r="J1" s="261"/>
      <c r="K1" s="261"/>
      <c r="L1" s="261"/>
      <c r="M1" s="261"/>
      <c r="N1" s="261"/>
      <c r="O1" s="261"/>
      <c r="P1" s="261"/>
      <c r="Q1" s="261"/>
      <c r="R1" s="261"/>
    </row>
    <row r="2" spans="1:19" ht="15.75" x14ac:dyDescent="0.25">
      <c r="A2" s="20">
        <v>27</v>
      </c>
      <c r="B2" s="1867" t="s">
        <v>145</v>
      </c>
      <c r="C2" s="1868"/>
      <c r="D2" s="1868"/>
      <c r="E2" s="1869"/>
      <c r="F2" s="39"/>
    </row>
    <row r="3" spans="1:19" ht="15" x14ac:dyDescent="0.2">
      <c r="B3" s="2173" t="s">
        <v>2473</v>
      </c>
      <c r="C3" s="2173"/>
      <c r="D3" s="2173"/>
      <c r="E3" s="2173"/>
      <c r="F3" s="2173"/>
      <c r="G3" s="2173"/>
      <c r="H3" s="2173"/>
      <c r="I3" s="2173"/>
      <c r="J3" s="2173"/>
      <c r="K3" s="2173"/>
      <c r="L3" s="2173"/>
      <c r="M3" s="2173"/>
      <c r="N3" s="2173"/>
      <c r="O3" s="2173"/>
      <c r="P3" s="2173"/>
      <c r="Q3" s="2173"/>
    </row>
    <row r="4" spans="1:19" ht="12.75" customHeight="1" x14ac:dyDescent="0.2">
      <c r="B4" s="21" t="s">
        <v>3040</v>
      </c>
      <c r="C4" s="199"/>
    </row>
    <row r="5" spans="1:19" ht="19.5" customHeight="1" x14ac:dyDescent="0.2">
      <c r="A5" s="82"/>
      <c r="B5" s="2174" t="s">
        <v>2440</v>
      </c>
      <c r="C5" s="2175"/>
      <c r="D5" s="2176"/>
      <c r="E5" s="139"/>
      <c r="F5" s="2174" t="s">
        <v>2441</v>
      </c>
      <c r="G5" s="2175"/>
      <c r="H5" s="2176"/>
      <c r="I5" s="331"/>
      <c r="J5" s="2074" t="s">
        <v>2902</v>
      </c>
      <c r="K5" s="2075"/>
      <c r="L5" s="2075"/>
      <c r="M5" s="2075"/>
      <c r="N5" s="2076"/>
    </row>
    <row r="6" spans="1:19" ht="22.5" customHeight="1" x14ac:dyDescent="0.2">
      <c r="A6" s="82"/>
      <c r="B6" s="2177"/>
      <c r="C6" s="2178"/>
      <c r="D6" s="2179"/>
      <c r="E6" s="139"/>
      <c r="F6" s="2177"/>
      <c r="G6" s="2178"/>
      <c r="H6" s="2179"/>
      <c r="I6" s="331"/>
      <c r="J6" s="2059" t="s">
        <v>3042</v>
      </c>
      <c r="K6" s="2163"/>
      <c r="L6" s="2059" t="s">
        <v>3043</v>
      </c>
      <c r="M6" s="2163"/>
      <c r="N6" s="2182" t="s">
        <v>3044</v>
      </c>
      <c r="O6" s="139"/>
      <c r="P6" s="139"/>
      <c r="Q6" s="139"/>
      <c r="R6" s="139"/>
      <c r="S6" s="139"/>
    </row>
    <row r="7" spans="1:19" ht="93.75" customHeight="1" x14ac:dyDescent="0.2">
      <c r="A7" s="1387" t="s">
        <v>3045</v>
      </c>
      <c r="B7" s="1387" t="s">
        <v>3046</v>
      </c>
      <c r="C7" s="1387" t="s">
        <v>2443</v>
      </c>
      <c r="D7" s="1387" t="s">
        <v>3103</v>
      </c>
      <c r="E7" s="336"/>
      <c r="F7" s="1579"/>
      <c r="G7" s="334" t="s">
        <v>2446</v>
      </c>
      <c r="H7" s="1386" t="s">
        <v>3125</v>
      </c>
      <c r="I7" s="633"/>
      <c r="J7" s="1386" t="s">
        <v>3050</v>
      </c>
      <c r="K7" s="1386" t="s">
        <v>3051</v>
      </c>
      <c r="L7" s="1386" t="s">
        <v>3126</v>
      </c>
      <c r="M7" s="1386" t="s">
        <v>3127</v>
      </c>
      <c r="N7" s="2183"/>
      <c r="O7" s="336"/>
      <c r="P7" s="1861" t="s">
        <v>2450</v>
      </c>
      <c r="Q7" s="1863"/>
      <c r="R7" s="2180" t="s">
        <v>3055</v>
      </c>
      <c r="S7" s="2181"/>
    </row>
    <row r="8" spans="1:19" s="490" customFormat="1" ht="12.75" customHeight="1" x14ac:dyDescent="0.25">
      <c r="B8" s="155" t="s">
        <v>299</v>
      </c>
      <c r="C8" s="155"/>
      <c r="D8" s="155" t="s">
        <v>300</v>
      </c>
      <c r="E8" s="155"/>
      <c r="F8" s="586"/>
      <c r="G8" s="229" t="s">
        <v>301</v>
      </c>
      <c r="H8" s="229" t="s">
        <v>3059</v>
      </c>
      <c r="I8" s="863"/>
      <c r="J8" s="229" t="s">
        <v>466</v>
      </c>
      <c r="K8" s="229" t="s">
        <v>304</v>
      </c>
      <c r="L8"/>
      <c r="M8"/>
      <c r="N8"/>
      <c r="O8" s="155"/>
      <c r="P8" s="155"/>
      <c r="Q8" s="155"/>
      <c r="R8" s="155"/>
      <c r="S8" s="155"/>
    </row>
    <row r="9" spans="1:19" ht="21" customHeight="1" x14ac:dyDescent="0.2">
      <c r="B9" s="88" t="s">
        <v>1874</v>
      </c>
      <c r="D9" s="196"/>
      <c r="E9" s="196"/>
      <c r="F9" s="196"/>
      <c r="G9" s="337"/>
      <c r="H9" s="337"/>
      <c r="I9" s="337"/>
      <c r="J9" s="2165" t="s">
        <v>3128</v>
      </c>
      <c r="K9" s="2165"/>
      <c r="L9" s="196"/>
      <c r="M9" s="196"/>
      <c r="N9" s="196"/>
      <c r="O9" s="196"/>
      <c r="P9" s="196"/>
      <c r="Q9" s="196"/>
    </row>
    <row r="10" spans="1:19" ht="12.75" customHeight="1" x14ac:dyDescent="0.2">
      <c r="A10" s="8" t="s">
        <v>3062</v>
      </c>
      <c r="B10" s="591"/>
      <c r="C10" s="1586"/>
      <c r="D10" s="987"/>
      <c r="E10" s="8"/>
      <c r="F10" s="1579"/>
      <c r="G10" s="987"/>
      <c r="H10" s="1579"/>
      <c r="I10" s="592"/>
      <c r="J10" s="1591"/>
      <c r="K10" s="986"/>
      <c r="L10" s="1591"/>
      <c r="M10" s="593"/>
      <c r="N10" s="1020"/>
      <c r="O10" s="8"/>
      <c r="P10" s="2114"/>
      <c r="Q10" s="2114"/>
      <c r="R10" s="2114"/>
      <c r="S10" s="2114"/>
    </row>
    <row r="11" spans="1:19" x14ac:dyDescent="0.2">
      <c r="A11" s="8" t="s">
        <v>3063</v>
      </c>
      <c r="B11" s="591"/>
      <c r="C11" s="1586"/>
      <c r="D11" s="987"/>
      <c r="E11" s="8"/>
      <c r="F11" s="1579"/>
      <c r="G11" s="987"/>
      <c r="H11" s="1579"/>
      <c r="I11" s="592"/>
      <c r="J11" s="1591"/>
      <c r="K11" s="986"/>
      <c r="L11" s="1591"/>
      <c r="M11" s="593"/>
      <c r="N11" s="1020"/>
      <c r="O11" s="8"/>
      <c r="P11" s="2114"/>
      <c r="Q11" s="2114"/>
      <c r="R11" s="2114"/>
      <c r="S11" s="2114"/>
    </row>
    <row r="12" spans="1:19" x14ac:dyDescent="0.2">
      <c r="A12" s="8" t="s">
        <v>3064</v>
      </c>
      <c r="B12" s="591"/>
      <c r="C12" s="1586"/>
      <c r="D12" s="987"/>
      <c r="E12" s="8"/>
      <c r="F12" s="1579"/>
      <c r="G12" s="987"/>
      <c r="H12" s="1579"/>
      <c r="I12" s="592"/>
      <c r="J12" s="1591"/>
      <c r="K12" s="986"/>
      <c r="L12" s="1591"/>
      <c r="M12" s="593"/>
      <c r="N12" s="1020"/>
      <c r="O12" s="8"/>
      <c r="P12" s="2114"/>
      <c r="Q12" s="2114"/>
      <c r="R12" s="2114"/>
      <c r="S12" s="2114"/>
    </row>
    <row r="13" spans="1:19" hidden="1" x14ac:dyDescent="0.2">
      <c r="A13" s="8" t="s">
        <v>3065</v>
      </c>
      <c r="B13" s="591"/>
      <c r="C13" s="1586"/>
      <c r="D13" s="987"/>
      <c r="E13" s="8"/>
      <c r="F13" s="1579"/>
      <c r="G13" s="987"/>
      <c r="H13" s="1579"/>
      <c r="I13" s="592"/>
      <c r="J13" s="1591"/>
      <c r="K13" s="986"/>
      <c r="L13" s="1591"/>
      <c r="M13" s="593"/>
      <c r="N13" s="1020"/>
      <c r="O13" s="8"/>
      <c r="P13" s="2114"/>
      <c r="Q13" s="2114"/>
      <c r="R13" s="2114"/>
      <c r="S13" s="2114"/>
    </row>
    <row r="14" spans="1:19" hidden="1" x14ac:dyDescent="0.2">
      <c r="A14" s="8" t="s">
        <v>3066</v>
      </c>
      <c r="B14" s="591"/>
      <c r="C14" s="1586"/>
      <c r="D14" s="987"/>
      <c r="E14" s="8"/>
      <c r="F14" s="1579"/>
      <c r="G14" s="987"/>
      <c r="H14" s="1579"/>
      <c r="I14" s="592"/>
      <c r="J14" s="1591"/>
      <c r="K14" s="986"/>
      <c r="L14" s="1591"/>
      <c r="M14" s="593"/>
      <c r="N14" s="1020"/>
      <c r="O14" s="8"/>
      <c r="P14" s="2114"/>
      <c r="Q14" s="2114"/>
      <c r="R14" s="2114"/>
      <c r="S14" s="2114"/>
    </row>
    <row r="15" spans="1:19" hidden="1" x14ac:dyDescent="0.2">
      <c r="A15" s="8" t="s">
        <v>3067</v>
      </c>
      <c r="B15" s="591"/>
      <c r="C15" s="1586"/>
      <c r="D15" s="987"/>
      <c r="E15" s="8"/>
      <c r="F15" s="1579"/>
      <c r="G15" s="987"/>
      <c r="H15" s="1579"/>
      <c r="I15" s="592"/>
      <c r="J15" s="1591"/>
      <c r="K15" s="986"/>
      <c r="L15" s="1591"/>
      <c r="M15" s="593"/>
      <c r="N15" s="1020"/>
      <c r="O15" s="8"/>
      <c r="P15" s="2114"/>
      <c r="Q15" s="2114"/>
      <c r="R15" s="2114"/>
      <c r="S15" s="2114"/>
    </row>
    <row r="16" spans="1:19" hidden="1" x14ac:dyDescent="0.2">
      <c r="A16" s="8" t="s">
        <v>3068</v>
      </c>
      <c r="B16" s="591"/>
      <c r="C16" s="1586"/>
      <c r="D16" s="987"/>
      <c r="E16" s="8"/>
      <c r="F16" s="1579"/>
      <c r="G16" s="987"/>
      <c r="H16" s="1579"/>
      <c r="I16" s="592"/>
      <c r="J16" s="1591"/>
      <c r="K16" s="986"/>
      <c r="L16" s="1591"/>
      <c r="M16" s="593"/>
      <c r="N16" s="1020"/>
      <c r="O16" s="8"/>
      <c r="P16" s="2114"/>
      <c r="Q16" s="2114"/>
      <c r="R16" s="2114"/>
      <c r="S16" s="2114"/>
    </row>
    <row r="17" spans="1:19" hidden="1" x14ac:dyDescent="0.2">
      <c r="A17" s="8" t="s">
        <v>3069</v>
      </c>
      <c r="B17" s="591"/>
      <c r="C17" s="1586"/>
      <c r="D17" s="987"/>
      <c r="E17" s="8"/>
      <c r="F17" s="1579"/>
      <c r="G17" s="987"/>
      <c r="H17" s="1579"/>
      <c r="I17" s="592"/>
      <c r="J17" s="1591"/>
      <c r="K17" s="986"/>
      <c r="L17" s="1591"/>
      <c r="M17" s="593"/>
      <c r="N17" s="1020"/>
      <c r="O17" s="8"/>
      <c r="P17" s="2114"/>
      <c r="Q17" s="2114"/>
      <c r="R17" s="2114"/>
      <c r="S17" s="2114"/>
    </row>
    <row r="18" spans="1:19" hidden="1" x14ac:dyDescent="0.2">
      <c r="A18" s="8" t="s">
        <v>3070</v>
      </c>
      <c r="B18" s="591"/>
      <c r="C18" s="1586"/>
      <c r="D18" s="987"/>
      <c r="E18" s="8"/>
      <c r="F18" s="1579"/>
      <c r="G18" s="987"/>
      <c r="H18" s="1579"/>
      <c r="I18" s="592"/>
      <c r="J18" s="1591"/>
      <c r="K18" s="986"/>
      <c r="L18" s="1591"/>
      <c r="M18" s="593"/>
      <c r="N18" s="1020"/>
      <c r="O18" s="8"/>
      <c r="P18" s="2114"/>
      <c r="Q18" s="2114"/>
      <c r="R18" s="2114"/>
      <c r="S18" s="2114"/>
    </row>
    <row r="19" spans="1:19" hidden="1" x14ac:dyDescent="0.2">
      <c r="A19" s="8" t="s">
        <v>3071</v>
      </c>
      <c r="B19" s="591"/>
      <c r="C19" s="1586"/>
      <c r="D19" s="987"/>
      <c r="E19" s="8"/>
      <c r="F19" s="1579"/>
      <c r="G19" s="987"/>
      <c r="H19" s="1579"/>
      <c r="I19" s="592"/>
      <c r="J19" s="1591"/>
      <c r="K19" s="986"/>
      <c r="L19" s="1591"/>
      <c r="M19" s="593"/>
      <c r="N19" s="1020"/>
      <c r="O19" s="8"/>
      <c r="P19" s="2114"/>
      <c r="Q19" s="2114"/>
      <c r="R19" s="2114"/>
      <c r="S19" s="2114"/>
    </row>
    <row r="20" spans="1:19" hidden="1" x14ac:dyDescent="0.2">
      <c r="A20" s="8" t="s">
        <v>3072</v>
      </c>
      <c r="B20" s="591"/>
      <c r="C20" s="1586"/>
      <c r="D20" s="987"/>
      <c r="E20" s="8"/>
      <c r="F20" s="1579"/>
      <c r="G20" s="987"/>
      <c r="H20" s="1579"/>
      <c r="I20" s="592"/>
      <c r="J20" s="1591"/>
      <c r="K20" s="986"/>
      <c r="L20" s="1591"/>
      <c r="M20" s="593"/>
      <c r="N20" s="1020"/>
      <c r="O20" s="8"/>
      <c r="P20" s="2114"/>
      <c r="Q20" s="2114"/>
      <c r="R20" s="2114"/>
      <c r="S20" s="2114"/>
    </row>
    <row r="21" spans="1:19" hidden="1" x14ac:dyDescent="0.2">
      <c r="A21" s="8" t="s">
        <v>3073</v>
      </c>
      <c r="B21" s="591"/>
      <c r="C21" s="1586"/>
      <c r="D21" s="987"/>
      <c r="E21" s="8"/>
      <c r="F21" s="1579"/>
      <c r="G21" s="987"/>
      <c r="H21" s="1579"/>
      <c r="I21" s="592"/>
      <c r="J21" s="1591"/>
      <c r="K21" s="986"/>
      <c r="L21" s="1591"/>
      <c r="M21" s="593"/>
      <c r="N21" s="1020"/>
      <c r="O21" s="8"/>
      <c r="P21" s="2114"/>
      <c r="Q21" s="2114"/>
      <c r="R21" s="2114"/>
      <c r="S21" s="2114"/>
    </row>
    <row r="22" spans="1:19" hidden="1" x14ac:dyDescent="0.2">
      <c r="A22" s="8" t="s">
        <v>3074</v>
      </c>
      <c r="B22" s="591"/>
      <c r="C22" s="1586"/>
      <c r="D22" s="987"/>
      <c r="E22" s="8"/>
      <c r="F22" s="1579"/>
      <c r="G22" s="987"/>
      <c r="H22" s="1579"/>
      <c r="I22" s="592"/>
      <c r="J22" s="1591"/>
      <c r="K22" s="986"/>
      <c r="L22" s="1591"/>
      <c r="M22" s="593"/>
      <c r="N22" s="1020"/>
      <c r="O22" s="8"/>
      <c r="P22" s="2114"/>
      <c r="Q22" s="2114"/>
      <c r="R22" s="2114"/>
      <c r="S22" s="2114"/>
    </row>
    <row r="23" spans="1:19" hidden="1" x14ac:dyDescent="0.2">
      <c r="A23" s="8" t="s">
        <v>3075</v>
      </c>
      <c r="B23" s="591"/>
      <c r="C23" s="1586"/>
      <c r="D23" s="987"/>
      <c r="E23" s="8"/>
      <c r="F23" s="1579"/>
      <c r="G23" s="987"/>
      <c r="H23" s="1579"/>
      <c r="I23" s="592"/>
      <c r="J23" s="1591"/>
      <c r="K23" s="986"/>
      <c r="L23" s="1591"/>
      <c r="M23" s="593"/>
      <c r="N23" s="1020"/>
      <c r="O23" s="8"/>
      <c r="P23" s="2114"/>
      <c r="Q23" s="2114"/>
      <c r="R23" s="2114"/>
      <c r="S23" s="2114"/>
    </row>
    <row r="24" spans="1:19" hidden="1" x14ac:dyDescent="0.2">
      <c r="A24" s="8" t="s">
        <v>3076</v>
      </c>
      <c r="B24" s="591"/>
      <c r="C24" s="1586"/>
      <c r="D24" s="987"/>
      <c r="E24" s="8"/>
      <c r="F24" s="1579"/>
      <c r="G24" s="987"/>
      <c r="H24" s="1579"/>
      <c r="I24" s="592"/>
      <c r="J24" s="1591"/>
      <c r="K24" s="986"/>
      <c r="L24" s="1591"/>
      <c r="M24" s="593"/>
      <c r="N24" s="1020"/>
      <c r="O24" s="8"/>
      <c r="P24" s="2114"/>
      <c r="Q24" s="2114"/>
      <c r="R24" s="2114"/>
      <c r="S24" s="2114"/>
    </row>
    <row r="25" spans="1:19" hidden="1" x14ac:dyDescent="0.2">
      <c r="A25" s="8" t="s">
        <v>3077</v>
      </c>
      <c r="B25" s="591"/>
      <c r="C25" s="1586"/>
      <c r="D25" s="987"/>
      <c r="E25" s="8"/>
      <c r="F25" s="1579"/>
      <c r="G25" s="987"/>
      <c r="H25" s="1579"/>
      <c r="I25" s="592"/>
      <c r="J25" s="1591"/>
      <c r="K25" s="986"/>
      <c r="L25" s="1591"/>
      <c r="M25" s="593"/>
      <c r="N25" s="1020"/>
      <c r="O25" s="8"/>
      <c r="P25" s="2114"/>
      <c r="Q25" s="2114"/>
      <c r="R25" s="2114"/>
      <c r="S25" s="2114"/>
    </row>
    <row r="26" spans="1:19" hidden="1" x14ac:dyDescent="0.2">
      <c r="A26" s="8" t="s">
        <v>3078</v>
      </c>
      <c r="B26" s="591"/>
      <c r="C26" s="1586"/>
      <c r="D26" s="987"/>
      <c r="E26" s="8"/>
      <c r="F26" s="1579"/>
      <c r="G26" s="987"/>
      <c r="H26" s="1579"/>
      <c r="I26" s="592"/>
      <c r="J26" s="1591"/>
      <c r="K26" s="986"/>
      <c r="L26" s="1591"/>
      <c r="M26" s="593"/>
      <c r="N26" s="1020"/>
      <c r="O26" s="8"/>
      <c r="P26" s="2114"/>
      <c r="Q26" s="2114"/>
      <c r="R26" s="2114"/>
      <c r="S26" s="2114"/>
    </row>
    <row r="27" spans="1:19" hidden="1" x14ac:dyDescent="0.2">
      <c r="A27" s="8" t="s">
        <v>3079</v>
      </c>
      <c r="B27" s="591"/>
      <c r="C27" s="1586"/>
      <c r="D27" s="987"/>
      <c r="E27" s="8"/>
      <c r="F27" s="1579"/>
      <c r="G27" s="987"/>
      <c r="H27" s="1579"/>
      <c r="I27" s="592"/>
      <c r="J27" s="1591"/>
      <c r="K27" s="986"/>
      <c r="L27" s="1591"/>
      <c r="M27" s="593"/>
      <c r="N27" s="1020"/>
      <c r="O27" s="8"/>
      <c r="P27" s="2114"/>
      <c r="Q27" s="2114"/>
      <c r="R27" s="2114"/>
      <c r="S27" s="2114"/>
    </row>
    <row r="28" spans="1:19" hidden="1" x14ac:dyDescent="0.2">
      <c r="A28" s="8" t="s">
        <v>3080</v>
      </c>
      <c r="B28" s="591"/>
      <c r="C28" s="1586"/>
      <c r="D28" s="987"/>
      <c r="E28" s="8"/>
      <c r="F28" s="1579"/>
      <c r="G28" s="987"/>
      <c r="H28" s="1579"/>
      <c r="I28" s="592"/>
      <c r="J28" s="1591"/>
      <c r="K28" s="986"/>
      <c r="L28" s="1591"/>
      <c r="M28" s="593"/>
      <c r="N28" s="1020"/>
      <c r="O28" s="8"/>
      <c r="P28" s="2114"/>
      <c r="Q28" s="2114"/>
      <c r="R28" s="2114"/>
      <c r="S28" s="2114"/>
    </row>
    <row r="29" spans="1:19" hidden="1" x14ac:dyDescent="0.2">
      <c r="A29" s="8" t="s">
        <v>3081</v>
      </c>
      <c r="B29" s="591"/>
      <c r="C29" s="1586"/>
      <c r="D29" s="987"/>
      <c r="E29" s="8"/>
      <c r="F29" s="1579"/>
      <c r="G29" s="987"/>
      <c r="H29" s="1579"/>
      <c r="I29" s="592"/>
      <c r="J29" s="1591"/>
      <c r="K29" s="986"/>
      <c r="L29" s="1591"/>
      <c r="M29" s="593"/>
      <c r="N29" s="1020"/>
      <c r="O29" s="8"/>
      <c r="P29" s="2114"/>
      <c r="Q29" s="2114"/>
      <c r="R29" s="2114"/>
      <c r="S29" s="2114"/>
    </row>
    <row r="30" spans="1:19" hidden="1" x14ac:dyDescent="0.2">
      <c r="A30" s="8" t="s">
        <v>3082</v>
      </c>
      <c r="B30" s="591"/>
      <c r="C30" s="1586"/>
      <c r="D30" s="987"/>
      <c r="E30" s="8"/>
      <c r="F30" s="1579"/>
      <c r="G30" s="987"/>
      <c r="H30" s="1579"/>
      <c r="I30" s="592"/>
      <c r="J30" s="1591"/>
      <c r="K30" s="986"/>
      <c r="L30" s="1591"/>
      <c r="M30" s="593"/>
      <c r="N30" s="1020"/>
      <c r="O30" s="8"/>
      <c r="P30" s="2114"/>
      <c r="Q30" s="2114"/>
      <c r="R30" s="2114"/>
      <c r="S30" s="2114"/>
    </row>
    <row r="31" spans="1:19" hidden="1" x14ac:dyDescent="0.2">
      <c r="A31" s="8" t="s">
        <v>3083</v>
      </c>
      <c r="B31" s="591"/>
      <c r="C31" s="1586"/>
      <c r="D31" s="987"/>
      <c r="E31" s="8"/>
      <c r="F31" s="1579"/>
      <c r="G31" s="987"/>
      <c r="H31" s="1579"/>
      <c r="I31" s="592"/>
      <c r="J31" s="1591"/>
      <c r="K31" s="986"/>
      <c r="L31" s="1591"/>
      <c r="M31" s="593"/>
      <c r="N31" s="1020"/>
      <c r="O31" s="8"/>
      <c r="P31" s="2114"/>
      <c r="Q31" s="2114"/>
      <c r="R31" s="2114"/>
      <c r="S31" s="2114"/>
    </row>
    <row r="32" spans="1:19" hidden="1" x14ac:dyDescent="0.2">
      <c r="A32" s="8" t="s">
        <v>3084</v>
      </c>
      <c r="B32" s="591"/>
      <c r="C32" s="1586"/>
      <c r="D32" s="987"/>
      <c r="E32" s="8"/>
      <c r="F32" s="1579"/>
      <c r="G32" s="987"/>
      <c r="H32" s="1579"/>
      <c r="I32" s="592"/>
      <c r="J32" s="1591"/>
      <c r="K32" s="986"/>
      <c r="L32" s="1591"/>
      <c r="M32" s="593"/>
      <c r="N32" s="1020"/>
      <c r="O32" s="8"/>
      <c r="P32" s="2114"/>
      <c r="Q32" s="2114"/>
      <c r="R32" s="2114"/>
      <c r="S32" s="2114"/>
    </row>
    <row r="33" spans="1:19" hidden="1" x14ac:dyDescent="0.2">
      <c r="A33" s="8" t="s">
        <v>3085</v>
      </c>
      <c r="B33" s="591"/>
      <c r="C33" s="1586"/>
      <c r="D33" s="987"/>
      <c r="E33" s="8"/>
      <c r="F33" s="1579"/>
      <c r="G33" s="987"/>
      <c r="H33" s="1579"/>
      <c r="I33" s="592"/>
      <c r="J33" s="1591"/>
      <c r="K33" s="986"/>
      <c r="L33" s="1591"/>
      <c r="M33" s="593"/>
      <c r="N33" s="1020"/>
      <c r="O33" s="8"/>
      <c r="P33" s="2114"/>
      <c r="Q33" s="2114"/>
      <c r="R33" s="2114"/>
      <c r="S33" s="2114"/>
    </row>
    <row r="34" spans="1:19" x14ac:dyDescent="0.2">
      <c r="A34" s="8" t="s">
        <v>3086</v>
      </c>
      <c r="B34" s="591"/>
      <c r="C34" s="1586"/>
      <c r="D34" s="987"/>
      <c r="E34" s="8"/>
      <c r="F34" s="1579"/>
      <c r="G34" s="987"/>
      <c r="H34" s="1579"/>
      <c r="I34" s="592"/>
      <c r="J34" s="1591"/>
      <c r="K34" s="986"/>
      <c r="L34" s="1591"/>
      <c r="M34" s="593"/>
      <c r="N34" s="1020"/>
      <c r="O34" s="8"/>
      <c r="P34" s="2114"/>
      <c r="Q34" s="2114"/>
      <c r="R34" s="2114"/>
      <c r="S34" s="2114"/>
    </row>
    <row r="35" spans="1:19" x14ac:dyDescent="0.2">
      <c r="A35" s="51" t="s">
        <v>3087</v>
      </c>
      <c r="B35" s="1593">
        <v>100</v>
      </c>
      <c r="C35" s="1594"/>
      <c r="D35" s="987"/>
      <c r="E35" s="8"/>
      <c r="F35" s="1579"/>
      <c r="G35" s="987"/>
      <c r="H35" s="1372"/>
      <c r="I35" s="596"/>
      <c r="J35" s="1591"/>
      <c r="K35" s="986"/>
      <c r="L35" s="1591"/>
      <c r="M35" s="593"/>
      <c r="N35" s="1595"/>
      <c r="O35" s="8"/>
      <c r="P35" s="2116"/>
      <c r="Q35" s="2116"/>
      <c r="R35" s="2116"/>
      <c r="S35" s="2116"/>
    </row>
    <row r="36" spans="1:19" x14ac:dyDescent="0.2">
      <c r="A36" s="24" t="s">
        <v>3088</v>
      </c>
      <c r="B36" s="1489" t="s">
        <v>3089</v>
      </c>
      <c r="C36" s="1490"/>
      <c r="D36" s="986"/>
      <c r="F36" s="1579"/>
      <c r="G36" s="1491"/>
      <c r="H36" s="1597"/>
      <c r="I36" s="598"/>
      <c r="J36" s="1591"/>
      <c r="K36" s="986"/>
      <c r="L36" s="1591"/>
      <c r="M36" s="599"/>
      <c r="N36" s="600"/>
      <c r="P36" s="2112"/>
      <c r="Q36" s="2112"/>
      <c r="R36" s="2112"/>
      <c r="S36" s="2112"/>
    </row>
    <row r="37" spans="1:19" ht="6" customHeight="1" x14ac:dyDescent="0.2"/>
    <row r="38" spans="1:19" x14ac:dyDescent="0.2">
      <c r="B38" s="88" t="s">
        <v>1875</v>
      </c>
    </row>
    <row r="39" spans="1:19" x14ac:dyDescent="0.2">
      <c r="A39" s="8" t="s">
        <v>3062</v>
      </c>
      <c r="B39" s="591"/>
      <c r="C39" s="987"/>
      <c r="D39" s="987"/>
      <c r="E39" s="8"/>
      <c r="F39" s="1579"/>
      <c r="G39" s="987"/>
      <c r="H39" s="1579"/>
      <c r="I39" s="592"/>
      <c r="J39" s="1591"/>
      <c r="K39" s="986"/>
      <c r="L39" s="1591"/>
      <c r="M39" s="593"/>
      <c r="N39" s="1020"/>
      <c r="O39" s="8"/>
      <c r="P39" s="2114"/>
      <c r="Q39" s="2114"/>
      <c r="R39" s="2114"/>
      <c r="S39" s="2114"/>
    </row>
    <row r="40" spans="1:19" x14ac:dyDescent="0.2">
      <c r="A40" s="8" t="s">
        <v>3063</v>
      </c>
      <c r="B40" s="591"/>
      <c r="C40" s="987"/>
      <c r="D40" s="987"/>
      <c r="E40" s="8"/>
      <c r="F40" s="1579"/>
      <c r="G40" s="987"/>
      <c r="H40" s="1579"/>
      <c r="I40" s="592"/>
      <c r="J40" s="1591"/>
      <c r="K40" s="986"/>
      <c r="L40" s="1591"/>
      <c r="M40" s="593"/>
      <c r="N40" s="1020"/>
      <c r="O40" s="8"/>
      <c r="P40" s="2114"/>
      <c r="Q40" s="2114"/>
      <c r="R40" s="2114"/>
      <c r="S40" s="2114"/>
    </row>
    <row r="41" spans="1:19" x14ac:dyDescent="0.2">
      <c r="A41" s="8" t="s">
        <v>3064</v>
      </c>
      <c r="B41" s="591"/>
      <c r="C41" s="987"/>
      <c r="D41" s="987"/>
      <c r="E41" s="8"/>
      <c r="F41" s="1579"/>
      <c r="G41" s="987"/>
      <c r="H41" s="1579"/>
      <c r="I41" s="592"/>
      <c r="J41" s="1591"/>
      <c r="K41" s="986"/>
      <c r="L41" s="1591"/>
      <c r="M41" s="593"/>
      <c r="N41" s="1020"/>
      <c r="O41" s="8"/>
      <c r="P41" s="2114"/>
      <c r="Q41" s="2114"/>
      <c r="R41" s="2114"/>
      <c r="S41" s="2114"/>
    </row>
    <row r="42" spans="1:19" hidden="1" x14ac:dyDescent="0.2">
      <c r="A42" s="8" t="s">
        <v>3065</v>
      </c>
      <c r="B42" s="591"/>
      <c r="C42" s="987"/>
      <c r="D42" s="987"/>
      <c r="E42" s="8"/>
      <c r="F42" s="1579"/>
      <c r="G42" s="987"/>
      <c r="H42" s="1579"/>
      <c r="I42" s="592"/>
      <c r="J42" s="1591"/>
      <c r="K42" s="986"/>
      <c r="L42" s="1591"/>
      <c r="M42" s="593"/>
      <c r="N42" s="1020"/>
      <c r="O42" s="8"/>
      <c r="P42" s="2114"/>
      <c r="Q42" s="2114"/>
      <c r="R42" s="2114"/>
      <c r="S42" s="2114"/>
    </row>
    <row r="43" spans="1:19" hidden="1" x14ac:dyDescent="0.2">
      <c r="A43" s="8" t="s">
        <v>3066</v>
      </c>
      <c r="B43" s="591"/>
      <c r="C43" s="987"/>
      <c r="D43" s="987"/>
      <c r="E43" s="8"/>
      <c r="F43" s="1579"/>
      <c r="G43" s="987"/>
      <c r="H43" s="1579"/>
      <c r="I43" s="592"/>
      <c r="J43" s="1591"/>
      <c r="K43" s="986"/>
      <c r="L43" s="1591"/>
      <c r="M43" s="593"/>
      <c r="N43" s="1020"/>
      <c r="O43" s="8"/>
      <c r="P43" s="2114"/>
      <c r="Q43" s="2114"/>
      <c r="R43" s="2114"/>
      <c r="S43" s="2114"/>
    </row>
    <row r="44" spans="1:19" hidden="1" x14ac:dyDescent="0.2">
      <c r="A44" s="8" t="s">
        <v>3067</v>
      </c>
      <c r="B44" s="591"/>
      <c r="C44" s="987"/>
      <c r="D44" s="987"/>
      <c r="E44" s="8"/>
      <c r="F44" s="1579"/>
      <c r="G44" s="987"/>
      <c r="H44" s="1579"/>
      <c r="I44" s="592"/>
      <c r="J44" s="1591"/>
      <c r="K44" s="986"/>
      <c r="L44" s="1591"/>
      <c r="M44" s="593"/>
      <c r="N44" s="1020"/>
      <c r="O44" s="8"/>
      <c r="P44" s="2114"/>
      <c r="Q44" s="2114"/>
      <c r="R44" s="2114"/>
      <c r="S44" s="2114"/>
    </row>
    <row r="45" spans="1:19" hidden="1" x14ac:dyDescent="0.2">
      <c r="A45" s="8" t="s">
        <v>3068</v>
      </c>
      <c r="B45" s="591"/>
      <c r="C45" s="987"/>
      <c r="D45" s="987"/>
      <c r="E45" s="8"/>
      <c r="F45" s="1579"/>
      <c r="G45" s="987"/>
      <c r="H45" s="1579"/>
      <c r="I45" s="592"/>
      <c r="J45" s="1591"/>
      <c r="K45" s="986"/>
      <c r="L45" s="1591"/>
      <c r="M45" s="593"/>
      <c r="N45" s="1020"/>
      <c r="O45" s="8"/>
      <c r="P45" s="2114"/>
      <c r="Q45" s="2114"/>
      <c r="R45" s="2114"/>
      <c r="S45" s="2114"/>
    </row>
    <row r="46" spans="1:19" hidden="1" x14ac:dyDescent="0.2">
      <c r="A46" s="8" t="s">
        <v>3069</v>
      </c>
      <c r="B46" s="591"/>
      <c r="C46" s="987"/>
      <c r="D46" s="987"/>
      <c r="E46" s="8"/>
      <c r="F46" s="1579"/>
      <c r="G46" s="987"/>
      <c r="H46" s="1579"/>
      <c r="I46" s="592"/>
      <c r="J46" s="1591"/>
      <c r="K46" s="986"/>
      <c r="L46" s="1591"/>
      <c r="M46" s="593"/>
      <c r="N46" s="1020"/>
      <c r="O46" s="8"/>
      <c r="P46" s="2114"/>
      <c r="Q46" s="2114"/>
      <c r="R46" s="2114"/>
      <c r="S46" s="2114"/>
    </row>
    <row r="47" spans="1:19" hidden="1" x14ac:dyDescent="0.2">
      <c r="A47" s="8" t="s">
        <v>3070</v>
      </c>
      <c r="B47" s="591"/>
      <c r="C47" s="987"/>
      <c r="D47" s="987"/>
      <c r="E47" s="8"/>
      <c r="F47" s="1579"/>
      <c r="G47" s="987"/>
      <c r="H47" s="1579"/>
      <c r="I47" s="592"/>
      <c r="J47" s="1591"/>
      <c r="K47" s="986"/>
      <c r="L47" s="1591"/>
      <c r="M47" s="593"/>
      <c r="N47" s="1020"/>
      <c r="O47" s="8"/>
      <c r="P47" s="2114"/>
      <c r="Q47" s="2114"/>
      <c r="R47" s="2114"/>
      <c r="S47" s="2114"/>
    </row>
    <row r="48" spans="1:19" hidden="1" x14ac:dyDescent="0.2">
      <c r="A48" s="8" t="s">
        <v>3071</v>
      </c>
      <c r="B48" s="591"/>
      <c r="C48" s="987"/>
      <c r="D48" s="987"/>
      <c r="E48" s="8"/>
      <c r="F48" s="1579"/>
      <c r="G48" s="987"/>
      <c r="H48" s="1579"/>
      <c r="I48" s="592"/>
      <c r="J48" s="1591"/>
      <c r="K48" s="986"/>
      <c r="L48" s="1591"/>
      <c r="M48" s="593"/>
      <c r="N48" s="1020"/>
      <c r="O48" s="8"/>
      <c r="P48" s="2114"/>
      <c r="Q48" s="2114"/>
      <c r="R48" s="2114"/>
      <c r="S48" s="2114"/>
    </row>
    <row r="49" spans="1:19" hidden="1" x14ac:dyDescent="0.2">
      <c r="A49" s="8" t="s">
        <v>3072</v>
      </c>
      <c r="B49" s="591"/>
      <c r="C49" s="987"/>
      <c r="D49" s="987"/>
      <c r="E49" s="8"/>
      <c r="F49" s="1579"/>
      <c r="G49" s="987"/>
      <c r="H49" s="1579"/>
      <c r="I49" s="592"/>
      <c r="J49" s="1591"/>
      <c r="K49" s="986"/>
      <c r="L49" s="1591"/>
      <c r="M49" s="593"/>
      <c r="N49" s="1020"/>
      <c r="O49" s="8"/>
      <c r="P49" s="2114"/>
      <c r="Q49" s="2114"/>
      <c r="R49" s="2114"/>
      <c r="S49" s="2114"/>
    </row>
    <row r="50" spans="1:19" hidden="1" x14ac:dyDescent="0.2">
      <c r="A50" s="8" t="s">
        <v>3073</v>
      </c>
      <c r="B50" s="591"/>
      <c r="C50" s="987"/>
      <c r="D50" s="987"/>
      <c r="E50" s="8"/>
      <c r="F50" s="1579"/>
      <c r="G50" s="987"/>
      <c r="H50" s="1579"/>
      <c r="I50" s="592"/>
      <c r="J50" s="1591"/>
      <c r="K50" s="986"/>
      <c r="L50" s="1591"/>
      <c r="M50" s="593"/>
      <c r="N50" s="1020"/>
      <c r="O50" s="8"/>
      <c r="P50" s="2114"/>
      <c r="Q50" s="2114"/>
      <c r="R50" s="2114"/>
      <c r="S50" s="2114"/>
    </row>
    <row r="51" spans="1:19" hidden="1" x14ac:dyDescent="0.2">
      <c r="A51" s="8" t="s">
        <v>3074</v>
      </c>
      <c r="B51" s="591"/>
      <c r="C51" s="987"/>
      <c r="D51" s="987"/>
      <c r="E51" s="8"/>
      <c r="F51" s="1579"/>
      <c r="G51" s="987"/>
      <c r="H51" s="1579"/>
      <c r="I51" s="592"/>
      <c r="J51" s="1591"/>
      <c r="K51" s="986"/>
      <c r="L51" s="1591"/>
      <c r="M51" s="593"/>
      <c r="N51" s="1020"/>
      <c r="O51" s="8"/>
      <c r="P51" s="2114"/>
      <c r="Q51" s="2114"/>
      <c r="R51" s="2114"/>
      <c r="S51" s="2114"/>
    </row>
    <row r="52" spans="1:19" hidden="1" x14ac:dyDescent="0.2">
      <c r="A52" s="8" t="s">
        <v>3075</v>
      </c>
      <c r="B52" s="591"/>
      <c r="C52" s="987"/>
      <c r="D52" s="987"/>
      <c r="E52" s="8"/>
      <c r="F52" s="1579"/>
      <c r="G52" s="987"/>
      <c r="H52" s="1579"/>
      <c r="I52" s="592"/>
      <c r="J52" s="1591"/>
      <c r="K52" s="986"/>
      <c r="L52" s="1591"/>
      <c r="M52" s="593"/>
      <c r="N52" s="1020"/>
      <c r="O52" s="8"/>
      <c r="P52" s="2114"/>
      <c r="Q52" s="2114"/>
      <c r="R52" s="2114"/>
      <c r="S52" s="2114"/>
    </row>
    <row r="53" spans="1:19" hidden="1" x14ac:dyDescent="0.2">
      <c r="A53" s="8" t="s">
        <v>3076</v>
      </c>
      <c r="B53" s="591"/>
      <c r="C53" s="987"/>
      <c r="D53" s="987"/>
      <c r="E53" s="8"/>
      <c r="F53" s="1579"/>
      <c r="G53" s="987"/>
      <c r="H53" s="1579"/>
      <c r="I53" s="592"/>
      <c r="J53" s="1591"/>
      <c r="K53" s="986"/>
      <c r="L53" s="1591"/>
      <c r="M53" s="593"/>
      <c r="N53" s="1020"/>
      <c r="O53" s="8"/>
      <c r="P53" s="2114"/>
      <c r="Q53" s="2114"/>
      <c r="R53" s="2114"/>
      <c r="S53" s="2114"/>
    </row>
    <row r="54" spans="1:19" hidden="1" x14ac:dyDescent="0.2">
      <c r="A54" s="8" t="s">
        <v>3077</v>
      </c>
      <c r="B54" s="591"/>
      <c r="C54" s="987"/>
      <c r="D54" s="987"/>
      <c r="E54" s="8"/>
      <c r="F54" s="1579"/>
      <c r="G54" s="987"/>
      <c r="H54" s="1579"/>
      <c r="I54" s="592"/>
      <c r="J54" s="1591"/>
      <c r="K54" s="986"/>
      <c r="L54" s="1591"/>
      <c r="M54" s="593"/>
      <c r="N54" s="1020"/>
      <c r="O54" s="8"/>
      <c r="P54" s="2114"/>
      <c r="Q54" s="2114"/>
      <c r="R54" s="2114"/>
      <c r="S54" s="2114"/>
    </row>
    <row r="55" spans="1:19" hidden="1" x14ac:dyDescent="0.2">
      <c r="A55" s="8" t="s">
        <v>3078</v>
      </c>
      <c r="B55" s="591"/>
      <c r="C55" s="987"/>
      <c r="D55" s="987"/>
      <c r="E55" s="8"/>
      <c r="F55" s="1579"/>
      <c r="G55" s="987"/>
      <c r="H55" s="1579"/>
      <c r="I55" s="592"/>
      <c r="J55" s="1591"/>
      <c r="K55" s="986"/>
      <c r="L55" s="1591"/>
      <c r="M55" s="593"/>
      <c r="N55" s="1020"/>
      <c r="O55" s="8"/>
      <c r="P55" s="2114"/>
      <c r="Q55" s="2114"/>
      <c r="R55" s="2114"/>
      <c r="S55" s="2114"/>
    </row>
    <row r="56" spans="1:19" hidden="1" x14ac:dyDescent="0.2">
      <c r="A56" s="8" t="s">
        <v>3079</v>
      </c>
      <c r="B56" s="591"/>
      <c r="C56" s="987"/>
      <c r="D56" s="987"/>
      <c r="E56" s="8"/>
      <c r="F56" s="1579"/>
      <c r="G56" s="987"/>
      <c r="H56" s="1579"/>
      <c r="I56" s="592"/>
      <c r="J56" s="1591"/>
      <c r="K56" s="986"/>
      <c r="L56" s="1591"/>
      <c r="M56" s="593"/>
      <c r="N56" s="1020"/>
      <c r="O56" s="8"/>
      <c r="P56" s="2114"/>
      <c r="Q56" s="2114"/>
      <c r="R56" s="2114"/>
      <c r="S56" s="2114"/>
    </row>
    <row r="57" spans="1:19" hidden="1" x14ac:dyDescent="0.2">
      <c r="A57" s="8" t="s">
        <v>3080</v>
      </c>
      <c r="B57" s="591"/>
      <c r="C57" s="987"/>
      <c r="D57" s="987"/>
      <c r="E57" s="8"/>
      <c r="F57" s="1579"/>
      <c r="G57" s="987"/>
      <c r="H57" s="1579"/>
      <c r="I57" s="592"/>
      <c r="J57" s="1591"/>
      <c r="K57" s="986"/>
      <c r="L57" s="1591"/>
      <c r="M57" s="593"/>
      <c r="N57" s="1020"/>
      <c r="O57" s="8"/>
      <c r="P57" s="2114"/>
      <c r="Q57" s="2114"/>
      <c r="R57" s="2114"/>
      <c r="S57" s="2114"/>
    </row>
    <row r="58" spans="1:19" hidden="1" x14ac:dyDescent="0.2">
      <c r="A58" s="8" t="s">
        <v>3081</v>
      </c>
      <c r="B58" s="591"/>
      <c r="C58" s="987"/>
      <c r="D58" s="987"/>
      <c r="E58" s="8"/>
      <c r="F58" s="1579"/>
      <c r="G58" s="987"/>
      <c r="H58" s="1579"/>
      <c r="I58" s="592"/>
      <c r="J58" s="1591"/>
      <c r="K58" s="986"/>
      <c r="L58" s="1591"/>
      <c r="M58" s="593"/>
      <c r="N58" s="1020"/>
      <c r="O58" s="8"/>
      <c r="P58" s="2114"/>
      <c r="Q58" s="2114"/>
      <c r="R58" s="2114"/>
      <c r="S58" s="2114"/>
    </row>
    <row r="59" spans="1:19" hidden="1" x14ac:dyDescent="0.2">
      <c r="A59" s="8" t="s">
        <v>3082</v>
      </c>
      <c r="B59" s="591"/>
      <c r="C59" s="987"/>
      <c r="D59" s="987"/>
      <c r="E59" s="8"/>
      <c r="F59" s="1579"/>
      <c r="G59" s="987"/>
      <c r="H59" s="1579"/>
      <c r="I59" s="592"/>
      <c r="J59" s="1591"/>
      <c r="K59" s="986"/>
      <c r="L59" s="1591"/>
      <c r="M59" s="593"/>
      <c r="N59" s="1020"/>
      <c r="O59" s="8"/>
      <c r="P59" s="2114"/>
      <c r="Q59" s="2114"/>
      <c r="R59" s="2114"/>
      <c r="S59" s="2114"/>
    </row>
    <row r="60" spans="1:19" hidden="1" x14ac:dyDescent="0.2">
      <c r="A60" s="8" t="s">
        <v>3083</v>
      </c>
      <c r="B60" s="591"/>
      <c r="C60" s="987"/>
      <c r="D60" s="987"/>
      <c r="E60" s="8"/>
      <c r="F60" s="1579"/>
      <c r="G60" s="987"/>
      <c r="H60" s="1579"/>
      <c r="I60" s="592"/>
      <c r="J60" s="1591"/>
      <c r="K60" s="986"/>
      <c r="L60" s="1591"/>
      <c r="M60" s="593"/>
      <c r="N60" s="1020"/>
      <c r="O60" s="8"/>
      <c r="P60" s="2114"/>
      <c r="Q60" s="2114"/>
      <c r="R60" s="2114"/>
      <c r="S60" s="2114"/>
    </row>
    <row r="61" spans="1:19" hidden="1" x14ac:dyDescent="0.2">
      <c r="A61" s="8" t="s">
        <v>3084</v>
      </c>
      <c r="B61" s="591"/>
      <c r="C61" s="987"/>
      <c r="D61" s="987"/>
      <c r="E61" s="8"/>
      <c r="F61" s="1579"/>
      <c r="G61" s="987"/>
      <c r="H61" s="1579"/>
      <c r="I61" s="592"/>
      <c r="J61" s="1591"/>
      <c r="K61" s="986"/>
      <c r="L61" s="1591"/>
      <c r="M61" s="593"/>
      <c r="N61" s="1020"/>
      <c r="O61" s="8"/>
      <c r="P61" s="2114"/>
      <c r="Q61" s="2114"/>
      <c r="R61" s="2114"/>
      <c r="S61" s="2114"/>
    </row>
    <row r="62" spans="1:19" hidden="1" x14ac:dyDescent="0.2">
      <c r="A62" s="8" t="s">
        <v>3085</v>
      </c>
      <c r="B62" s="591"/>
      <c r="C62" s="987"/>
      <c r="D62" s="987"/>
      <c r="E62" s="8"/>
      <c r="F62" s="1579"/>
      <c r="G62" s="987"/>
      <c r="H62" s="1579"/>
      <c r="I62" s="592"/>
      <c r="J62" s="1591"/>
      <c r="K62" s="986"/>
      <c r="L62" s="1591"/>
      <c r="M62" s="593"/>
      <c r="N62" s="1020"/>
      <c r="O62" s="8"/>
      <c r="P62" s="2114"/>
      <c r="Q62" s="2114"/>
      <c r="R62" s="2114"/>
      <c r="S62" s="2114"/>
    </row>
    <row r="63" spans="1:19" x14ac:dyDescent="0.2">
      <c r="A63" s="8" t="s">
        <v>3086</v>
      </c>
      <c r="B63" s="591"/>
      <c r="C63" s="987"/>
      <c r="D63" s="987"/>
      <c r="E63" s="8"/>
      <c r="F63" s="1579"/>
      <c r="G63" s="987"/>
      <c r="H63" s="1579"/>
      <c r="I63" s="592"/>
      <c r="J63" s="1591"/>
      <c r="K63" s="986"/>
      <c r="L63" s="1591"/>
      <c r="M63" s="593"/>
      <c r="N63" s="1020"/>
      <c r="O63" s="8"/>
      <c r="P63" s="2114"/>
      <c r="Q63" s="2114"/>
      <c r="R63" s="2114"/>
      <c r="S63" s="2114"/>
    </row>
    <row r="64" spans="1:19" x14ac:dyDescent="0.2">
      <c r="A64" s="51" t="s">
        <v>3087</v>
      </c>
      <c r="B64" s="1593">
        <v>100</v>
      </c>
      <c r="C64" s="987"/>
      <c r="D64" s="987"/>
      <c r="E64" s="8"/>
      <c r="F64" s="1579"/>
      <c r="G64" s="987"/>
      <c r="H64" s="1372"/>
      <c r="I64" s="596"/>
      <c r="J64" s="1591"/>
      <c r="K64" s="986"/>
      <c r="L64" s="1591"/>
      <c r="M64" s="593"/>
      <c r="N64" s="1595"/>
      <c r="O64" s="8"/>
      <c r="P64" s="2116"/>
      <c r="Q64" s="2116"/>
      <c r="R64" s="2116"/>
      <c r="S64" s="2116"/>
    </row>
    <row r="65" spans="1:19" ht="12.75" customHeight="1" x14ac:dyDescent="0.2">
      <c r="A65" s="24" t="s">
        <v>3088</v>
      </c>
      <c r="B65" s="1489" t="s">
        <v>3089</v>
      </c>
      <c r="C65" s="986"/>
      <c r="D65" s="986"/>
      <c r="F65" s="1579"/>
      <c r="G65" s="1491"/>
      <c r="H65" s="1597"/>
      <c r="I65" s="598"/>
      <c r="J65" s="1591"/>
      <c r="K65" s="986"/>
      <c r="L65" s="1591"/>
      <c r="M65" s="599"/>
      <c r="N65" s="600"/>
      <c r="P65" s="2112"/>
      <c r="Q65" s="2112"/>
      <c r="R65" s="2112"/>
      <c r="S65" s="2112"/>
    </row>
    <row r="66" spans="1:19" ht="6" customHeight="1" x14ac:dyDescent="0.2"/>
    <row r="67" spans="1:19" x14ac:dyDescent="0.2">
      <c r="B67" s="88" t="s">
        <v>1876</v>
      </c>
    </row>
    <row r="68" spans="1:19" x14ac:dyDescent="0.2">
      <c r="A68" s="8" t="s">
        <v>3062</v>
      </c>
      <c r="B68" s="591"/>
      <c r="C68" s="1586"/>
      <c r="D68" s="987"/>
      <c r="E68" s="8"/>
      <c r="F68" s="1579"/>
      <c r="G68" s="987"/>
      <c r="H68" s="987"/>
      <c r="I68" s="603"/>
      <c r="J68" s="987"/>
      <c r="K68" s="987"/>
      <c r="L68" s="593"/>
      <c r="M68" s="593"/>
      <c r="N68" s="1020"/>
      <c r="O68" s="8"/>
      <c r="P68" s="2114"/>
      <c r="Q68" s="2114"/>
      <c r="R68" s="2114"/>
      <c r="S68" s="2114"/>
    </row>
    <row r="69" spans="1:19" x14ac:dyDescent="0.2">
      <c r="A69" s="8" t="s">
        <v>3063</v>
      </c>
      <c r="B69" s="591"/>
      <c r="C69" s="1586"/>
      <c r="D69" s="987"/>
      <c r="E69" s="8"/>
      <c r="F69" s="1579"/>
      <c r="G69" s="987"/>
      <c r="H69" s="987"/>
      <c r="I69" s="603"/>
      <c r="J69" s="987"/>
      <c r="K69" s="987"/>
      <c r="L69" s="593"/>
      <c r="M69" s="593"/>
      <c r="N69" s="1020"/>
      <c r="O69" s="8"/>
      <c r="P69" s="2114"/>
      <c r="Q69" s="2114"/>
      <c r="R69" s="2114"/>
      <c r="S69" s="2114"/>
    </row>
    <row r="70" spans="1:19" x14ac:dyDescent="0.2">
      <c r="A70" s="8" t="s">
        <v>3064</v>
      </c>
      <c r="B70" s="591"/>
      <c r="C70" s="1586"/>
      <c r="D70" s="987"/>
      <c r="E70" s="8"/>
      <c r="F70" s="1579"/>
      <c r="G70" s="987"/>
      <c r="H70" s="987"/>
      <c r="I70" s="603"/>
      <c r="J70" s="987"/>
      <c r="K70" s="987"/>
      <c r="L70" s="593"/>
      <c r="M70" s="593"/>
      <c r="N70" s="1020"/>
      <c r="O70" s="8"/>
      <c r="P70" s="2114"/>
      <c r="Q70" s="2114"/>
      <c r="R70" s="2114"/>
      <c r="S70" s="2114"/>
    </row>
    <row r="71" spans="1:19" hidden="1" x14ac:dyDescent="0.2">
      <c r="A71" s="8" t="s">
        <v>3065</v>
      </c>
      <c r="B71" s="591"/>
      <c r="C71" s="1586"/>
      <c r="D71" s="987"/>
      <c r="E71" s="8"/>
      <c r="F71" s="1579"/>
      <c r="G71" s="987"/>
      <c r="H71" s="987"/>
      <c r="I71" s="603"/>
      <c r="J71" s="987"/>
      <c r="K71" s="987"/>
      <c r="L71" s="593"/>
      <c r="M71" s="593"/>
      <c r="N71" s="1020"/>
      <c r="O71" s="8"/>
      <c r="P71" s="2114"/>
      <c r="Q71" s="2114"/>
      <c r="R71" s="2114"/>
      <c r="S71" s="2114"/>
    </row>
    <row r="72" spans="1:19" hidden="1" x14ac:dyDescent="0.2">
      <c r="A72" s="8" t="s">
        <v>3066</v>
      </c>
      <c r="B72" s="591"/>
      <c r="C72" s="1586"/>
      <c r="D72" s="987"/>
      <c r="E72" s="8"/>
      <c r="F72" s="1579"/>
      <c r="G72" s="987"/>
      <c r="H72" s="987"/>
      <c r="I72" s="603"/>
      <c r="J72" s="987"/>
      <c r="K72" s="987"/>
      <c r="L72" s="593"/>
      <c r="M72" s="593"/>
      <c r="N72" s="1020"/>
      <c r="O72" s="8"/>
      <c r="P72" s="2114"/>
      <c r="Q72" s="2114"/>
      <c r="R72" s="2114"/>
      <c r="S72" s="2114"/>
    </row>
    <row r="73" spans="1:19" hidden="1" x14ac:dyDescent="0.2">
      <c r="A73" s="8" t="s">
        <v>3067</v>
      </c>
      <c r="B73" s="591"/>
      <c r="C73" s="1586"/>
      <c r="D73" s="987"/>
      <c r="E73" s="8"/>
      <c r="F73" s="1579"/>
      <c r="G73" s="987"/>
      <c r="H73" s="987"/>
      <c r="I73" s="603"/>
      <c r="J73" s="987"/>
      <c r="K73" s="987"/>
      <c r="L73" s="593"/>
      <c r="M73" s="593"/>
      <c r="N73" s="1020"/>
      <c r="O73" s="8"/>
      <c r="P73" s="2114"/>
      <c r="Q73" s="2114"/>
      <c r="R73" s="2114"/>
      <c r="S73" s="2114"/>
    </row>
    <row r="74" spans="1:19" hidden="1" x14ac:dyDescent="0.2">
      <c r="A74" s="8" t="s">
        <v>3068</v>
      </c>
      <c r="B74" s="591"/>
      <c r="C74" s="1586"/>
      <c r="D74" s="987"/>
      <c r="E74" s="8"/>
      <c r="F74" s="1579"/>
      <c r="G74" s="987"/>
      <c r="H74" s="987"/>
      <c r="I74" s="603"/>
      <c r="J74" s="987"/>
      <c r="K74" s="987"/>
      <c r="L74" s="593"/>
      <c r="M74" s="593"/>
      <c r="N74" s="1020"/>
      <c r="O74" s="8"/>
      <c r="P74" s="2114"/>
      <c r="Q74" s="2114"/>
      <c r="R74" s="2114"/>
      <c r="S74" s="2114"/>
    </row>
    <row r="75" spans="1:19" hidden="1" x14ac:dyDescent="0.2">
      <c r="A75" s="8" t="s">
        <v>3069</v>
      </c>
      <c r="B75" s="591"/>
      <c r="C75" s="1586"/>
      <c r="D75" s="987"/>
      <c r="E75" s="8"/>
      <c r="F75" s="1579"/>
      <c r="G75" s="987"/>
      <c r="H75" s="987"/>
      <c r="I75" s="603"/>
      <c r="J75" s="987"/>
      <c r="K75" s="987"/>
      <c r="L75" s="593"/>
      <c r="M75" s="593"/>
      <c r="N75" s="1020"/>
      <c r="O75" s="8"/>
      <c r="P75" s="2114"/>
      <c r="Q75" s="2114"/>
      <c r="R75" s="2114"/>
      <c r="S75" s="2114"/>
    </row>
    <row r="76" spans="1:19" hidden="1" x14ac:dyDescent="0.2">
      <c r="A76" s="8" t="s">
        <v>3070</v>
      </c>
      <c r="B76" s="591"/>
      <c r="C76" s="1586"/>
      <c r="D76" s="987"/>
      <c r="E76" s="8"/>
      <c r="F76" s="1579"/>
      <c r="G76" s="987"/>
      <c r="H76" s="987"/>
      <c r="I76" s="603"/>
      <c r="J76" s="987"/>
      <c r="K76" s="987"/>
      <c r="L76" s="593"/>
      <c r="M76" s="593"/>
      <c r="N76" s="1020"/>
      <c r="O76" s="8"/>
      <c r="P76" s="2114"/>
      <c r="Q76" s="2114"/>
      <c r="R76" s="2114"/>
      <c r="S76" s="2114"/>
    </row>
    <row r="77" spans="1:19" hidden="1" x14ac:dyDescent="0.2">
      <c r="A77" s="8" t="s">
        <v>3071</v>
      </c>
      <c r="B77" s="591"/>
      <c r="C77" s="1586"/>
      <c r="D77" s="987"/>
      <c r="E77" s="8"/>
      <c r="F77" s="1579"/>
      <c r="G77" s="987"/>
      <c r="H77" s="987"/>
      <c r="I77" s="603"/>
      <c r="J77" s="987"/>
      <c r="K77" s="987"/>
      <c r="L77" s="593"/>
      <c r="M77" s="593"/>
      <c r="N77" s="1020"/>
      <c r="O77" s="8"/>
      <c r="P77" s="2114"/>
      <c r="Q77" s="2114"/>
      <c r="R77" s="2114"/>
      <c r="S77" s="2114"/>
    </row>
    <row r="78" spans="1:19" hidden="1" x14ac:dyDescent="0.2">
      <c r="A78" s="8" t="s">
        <v>3072</v>
      </c>
      <c r="B78" s="591"/>
      <c r="C78" s="1586"/>
      <c r="D78" s="987"/>
      <c r="E78" s="8"/>
      <c r="F78" s="1579"/>
      <c r="G78" s="987"/>
      <c r="H78" s="987"/>
      <c r="I78" s="603"/>
      <c r="J78" s="987"/>
      <c r="K78" s="987"/>
      <c r="L78" s="593"/>
      <c r="M78" s="593"/>
      <c r="N78" s="1020"/>
      <c r="O78" s="8"/>
      <c r="P78" s="2114"/>
      <c r="Q78" s="2114"/>
      <c r="R78" s="2114"/>
      <c r="S78" s="2114"/>
    </row>
    <row r="79" spans="1:19" hidden="1" x14ac:dyDescent="0.2">
      <c r="A79" s="8" t="s">
        <v>3073</v>
      </c>
      <c r="B79" s="591"/>
      <c r="C79" s="1586"/>
      <c r="D79" s="987"/>
      <c r="E79" s="8"/>
      <c r="F79" s="1579"/>
      <c r="G79" s="987"/>
      <c r="H79" s="987"/>
      <c r="I79" s="603"/>
      <c r="J79" s="987"/>
      <c r="K79" s="987"/>
      <c r="L79" s="593"/>
      <c r="M79" s="593"/>
      <c r="N79" s="1020"/>
      <c r="O79" s="8"/>
      <c r="P79" s="2114"/>
      <c r="Q79" s="2114"/>
      <c r="R79" s="2114"/>
      <c r="S79" s="2114"/>
    </row>
    <row r="80" spans="1:19" hidden="1" x14ac:dyDescent="0.2">
      <c r="A80" s="8" t="s">
        <v>3074</v>
      </c>
      <c r="B80" s="591"/>
      <c r="C80" s="1586"/>
      <c r="D80" s="987"/>
      <c r="E80" s="8"/>
      <c r="F80" s="1579"/>
      <c r="G80" s="987"/>
      <c r="H80" s="987"/>
      <c r="I80" s="603"/>
      <c r="J80" s="987"/>
      <c r="K80" s="987"/>
      <c r="L80" s="593"/>
      <c r="M80" s="593"/>
      <c r="N80" s="1020"/>
      <c r="O80" s="8"/>
      <c r="P80" s="2114"/>
      <c r="Q80" s="2114"/>
      <c r="R80" s="2114"/>
      <c r="S80" s="2114"/>
    </row>
    <row r="81" spans="1:19" hidden="1" x14ac:dyDescent="0.2">
      <c r="A81" s="8" t="s">
        <v>3075</v>
      </c>
      <c r="B81" s="591"/>
      <c r="C81" s="1586"/>
      <c r="D81" s="987"/>
      <c r="E81" s="8"/>
      <c r="F81" s="1579"/>
      <c r="G81" s="987"/>
      <c r="H81" s="987"/>
      <c r="I81" s="603"/>
      <c r="J81" s="987"/>
      <c r="K81" s="987"/>
      <c r="L81" s="593"/>
      <c r="M81" s="593"/>
      <c r="N81" s="1020"/>
      <c r="O81" s="8"/>
      <c r="P81" s="2114"/>
      <c r="Q81" s="2114"/>
      <c r="R81" s="2114"/>
      <c r="S81" s="2114"/>
    </row>
    <row r="82" spans="1:19" hidden="1" x14ac:dyDescent="0.2">
      <c r="A82" s="8" t="s">
        <v>3076</v>
      </c>
      <c r="B82" s="591"/>
      <c r="C82" s="1586"/>
      <c r="D82" s="987"/>
      <c r="E82" s="8"/>
      <c r="F82" s="1579"/>
      <c r="G82" s="987"/>
      <c r="H82" s="987"/>
      <c r="I82" s="603"/>
      <c r="J82" s="987"/>
      <c r="K82" s="987"/>
      <c r="L82" s="593"/>
      <c r="M82" s="593"/>
      <c r="N82" s="1020"/>
      <c r="O82" s="8"/>
      <c r="P82" s="2114"/>
      <c r="Q82" s="2114"/>
      <c r="R82" s="2114"/>
      <c r="S82" s="2114"/>
    </row>
    <row r="83" spans="1:19" hidden="1" x14ac:dyDescent="0.2">
      <c r="A83" s="8" t="s">
        <v>3077</v>
      </c>
      <c r="B83" s="591"/>
      <c r="C83" s="1586"/>
      <c r="D83" s="987"/>
      <c r="E83" s="8"/>
      <c r="F83" s="1579"/>
      <c r="G83" s="987"/>
      <c r="H83" s="987"/>
      <c r="I83" s="603"/>
      <c r="J83" s="987"/>
      <c r="K83" s="987"/>
      <c r="L83" s="593"/>
      <c r="M83" s="593"/>
      <c r="N83" s="1020"/>
      <c r="O83" s="8"/>
      <c r="P83" s="2114"/>
      <c r="Q83" s="2114"/>
      <c r="R83" s="2114"/>
      <c r="S83" s="2114"/>
    </row>
    <row r="84" spans="1:19" hidden="1" x14ac:dyDescent="0.2">
      <c r="A84" s="8" t="s">
        <v>3078</v>
      </c>
      <c r="B84" s="591"/>
      <c r="C84" s="1586"/>
      <c r="D84" s="987"/>
      <c r="E84" s="8"/>
      <c r="F84" s="1579"/>
      <c r="G84" s="987"/>
      <c r="H84" s="987"/>
      <c r="I84" s="603"/>
      <c r="J84" s="987"/>
      <c r="K84" s="987"/>
      <c r="L84" s="593"/>
      <c r="M84" s="593"/>
      <c r="N84" s="1020"/>
      <c r="O84" s="8"/>
      <c r="P84" s="2114"/>
      <c r="Q84" s="2114"/>
      <c r="R84" s="2114"/>
      <c r="S84" s="2114"/>
    </row>
    <row r="85" spans="1:19" hidden="1" x14ac:dyDescent="0.2">
      <c r="A85" s="8" t="s">
        <v>3079</v>
      </c>
      <c r="B85" s="591"/>
      <c r="C85" s="1586"/>
      <c r="D85" s="987"/>
      <c r="E85" s="8"/>
      <c r="F85" s="1579"/>
      <c r="G85" s="987"/>
      <c r="H85" s="987"/>
      <c r="I85" s="603"/>
      <c r="J85" s="987"/>
      <c r="K85" s="987"/>
      <c r="L85" s="593"/>
      <c r="M85" s="593"/>
      <c r="N85" s="1020"/>
      <c r="O85" s="8"/>
      <c r="P85" s="2114"/>
      <c r="Q85" s="2114"/>
      <c r="R85" s="2114"/>
      <c r="S85" s="2114"/>
    </row>
    <row r="86" spans="1:19" hidden="1" x14ac:dyDescent="0.2">
      <c r="A86" s="8" t="s">
        <v>3080</v>
      </c>
      <c r="B86" s="591"/>
      <c r="C86" s="1586"/>
      <c r="D86" s="987"/>
      <c r="E86" s="8"/>
      <c r="F86" s="1579"/>
      <c r="G86" s="987"/>
      <c r="H86" s="987"/>
      <c r="I86" s="603"/>
      <c r="J86" s="987"/>
      <c r="K86" s="987"/>
      <c r="L86" s="593"/>
      <c r="M86" s="593"/>
      <c r="N86" s="1020"/>
      <c r="O86" s="8"/>
      <c r="P86" s="2114"/>
      <c r="Q86" s="2114"/>
      <c r="R86" s="2114"/>
      <c r="S86" s="2114"/>
    </row>
    <row r="87" spans="1:19" hidden="1" x14ac:dyDescent="0.2">
      <c r="A87" s="8" t="s">
        <v>3081</v>
      </c>
      <c r="B87" s="591"/>
      <c r="C87" s="1586"/>
      <c r="D87" s="987"/>
      <c r="E87" s="8"/>
      <c r="F87" s="1579"/>
      <c r="G87" s="987"/>
      <c r="H87" s="987"/>
      <c r="I87" s="603"/>
      <c r="J87" s="987"/>
      <c r="K87" s="987"/>
      <c r="L87" s="593"/>
      <c r="M87" s="593"/>
      <c r="N87" s="1020"/>
      <c r="O87" s="8"/>
      <c r="P87" s="2114"/>
      <c r="Q87" s="2114"/>
      <c r="R87" s="2114"/>
      <c r="S87" s="2114"/>
    </row>
    <row r="88" spans="1:19" hidden="1" x14ac:dyDescent="0.2">
      <c r="A88" s="8" t="s">
        <v>3082</v>
      </c>
      <c r="B88" s="591"/>
      <c r="C88" s="1586"/>
      <c r="D88" s="987"/>
      <c r="E88" s="8"/>
      <c r="F88" s="1579"/>
      <c r="G88" s="987"/>
      <c r="H88" s="987"/>
      <c r="I88" s="603"/>
      <c r="J88" s="987"/>
      <c r="K88" s="987"/>
      <c r="L88" s="593"/>
      <c r="M88" s="593"/>
      <c r="N88" s="1020"/>
      <c r="O88" s="8"/>
      <c r="P88" s="2114"/>
      <c r="Q88" s="2114"/>
      <c r="R88" s="2114"/>
      <c r="S88" s="2114"/>
    </row>
    <row r="89" spans="1:19" hidden="1" x14ac:dyDescent="0.2">
      <c r="A89" s="8" t="s">
        <v>3083</v>
      </c>
      <c r="B89" s="591"/>
      <c r="C89" s="1586"/>
      <c r="D89" s="987"/>
      <c r="E89" s="8"/>
      <c r="F89" s="1579"/>
      <c r="G89" s="987"/>
      <c r="H89" s="987"/>
      <c r="I89" s="603"/>
      <c r="J89" s="987"/>
      <c r="K89" s="987"/>
      <c r="L89" s="593"/>
      <c r="M89" s="593"/>
      <c r="N89" s="1020"/>
      <c r="O89" s="8"/>
      <c r="P89" s="2114"/>
      <c r="Q89" s="2114"/>
      <c r="R89" s="2114"/>
      <c r="S89" s="2114"/>
    </row>
    <row r="90" spans="1:19" hidden="1" x14ac:dyDescent="0.2">
      <c r="A90" s="8" t="s">
        <v>3084</v>
      </c>
      <c r="B90" s="591"/>
      <c r="C90" s="1586"/>
      <c r="D90" s="987"/>
      <c r="E90" s="8"/>
      <c r="F90" s="1579"/>
      <c r="G90" s="987"/>
      <c r="H90" s="987"/>
      <c r="I90" s="603"/>
      <c r="J90" s="987"/>
      <c r="K90" s="987"/>
      <c r="L90" s="593"/>
      <c r="M90" s="593"/>
      <c r="N90" s="1020"/>
      <c r="O90" s="8"/>
      <c r="P90" s="2114"/>
      <c r="Q90" s="2114"/>
      <c r="R90" s="2114"/>
      <c r="S90" s="2114"/>
    </row>
    <row r="91" spans="1:19" hidden="1" x14ac:dyDescent="0.2">
      <c r="A91" s="8" t="s">
        <v>3085</v>
      </c>
      <c r="B91" s="591"/>
      <c r="C91" s="1586"/>
      <c r="D91" s="987"/>
      <c r="E91" s="8"/>
      <c r="F91" s="1579"/>
      <c r="G91" s="987"/>
      <c r="H91" s="987"/>
      <c r="I91" s="603"/>
      <c r="J91" s="987"/>
      <c r="K91" s="987"/>
      <c r="L91" s="593"/>
      <c r="M91" s="593"/>
      <c r="N91" s="1020"/>
      <c r="O91" s="8"/>
      <c r="P91" s="2114"/>
      <c r="Q91" s="2114"/>
      <c r="R91" s="2114"/>
      <c r="S91" s="2114"/>
    </row>
    <row r="92" spans="1:19" x14ac:dyDescent="0.2">
      <c r="A92" s="8" t="s">
        <v>3086</v>
      </c>
      <c r="B92" s="591"/>
      <c r="C92" s="1586"/>
      <c r="D92" s="987"/>
      <c r="E92" s="8"/>
      <c r="F92" s="1579"/>
      <c r="G92" s="987"/>
      <c r="H92" s="987"/>
      <c r="I92" s="603"/>
      <c r="J92" s="987"/>
      <c r="K92" s="987"/>
      <c r="L92" s="593"/>
      <c r="M92" s="593"/>
      <c r="N92" s="1020"/>
      <c r="O92" s="8"/>
      <c r="P92" s="2114"/>
      <c r="Q92" s="2114"/>
      <c r="R92" s="2114"/>
      <c r="S92" s="2114"/>
    </row>
    <row r="93" spans="1:19" x14ac:dyDescent="0.2">
      <c r="A93" s="51" t="s">
        <v>3087</v>
      </c>
      <c r="B93" s="1593">
        <v>100</v>
      </c>
      <c r="C93" s="1594"/>
      <c r="D93" s="987"/>
      <c r="E93" s="8"/>
      <c r="F93" s="1579"/>
      <c r="G93" s="987"/>
      <c r="H93" s="987"/>
      <c r="I93" s="603"/>
      <c r="J93" s="987"/>
      <c r="K93" s="987"/>
      <c r="L93" s="593"/>
      <c r="M93" s="593"/>
      <c r="N93" s="1595"/>
      <c r="O93" s="8"/>
      <c r="P93" s="2116"/>
      <c r="Q93" s="2116"/>
      <c r="R93" s="2116"/>
      <c r="S93" s="2116"/>
    </row>
    <row r="94" spans="1:19" x14ac:dyDescent="0.2">
      <c r="A94" s="24" t="s">
        <v>3088</v>
      </c>
      <c r="B94" s="1489" t="s">
        <v>3089</v>
      </c>
      <c r="C94" s="1490"/>
      <c r="D94" s="986"/>
      <c r="F94" s="1579"/>
      <c r="G94" s="1491"/>
      <c r="H94" s="986"/>
      <c r="I94" s="604"/>
      <c r="J94" s="986"/>
      <c r="K94" s="986"/>
      <c r="L94" s="599"/>
      <c r="M94" s="599"/>
      <c r="N94" s="600"/>
      <c r="P94" s="2112"/>
      <c r="Q94" s="2112"/>
      <c r="R94" s="2112"/>
      <c r="S94" s="2112"/>
    </row>
    <row r="95" spans="1:19" ht="6" customHeight="1" x14ac:dyDescent="0.2"/>
    <row r="96" spans="1:19" x14ac:dyDescent="0.2">
      <c r="B96" s="23" t="s">
        <v>1877</v>
      </c>
      <c r="L96" s="605"/>
      <c r="M96" s="605"/>
    </row>
    <row r="97" spans="1:19" x14ac:dyDescent="0.2">
      <c r="A97" s="8" t="s">
        <v>3062</v>
      </c>
      <c r="B97" s="591"/>
      <c r="C97" s="987"/>
      <c r="D97" s="987"/>
      <c r="E97" s="8"/>
      <c r="F97" s="1579"/>
      <c r="G97" s="987"/>
      <c r="H97" s="1579"/>
      <c r="I97" s="592"/>
      <c r="J97" s="987"/>
      <c r="K97" s="1599"/>
      <c r="L97" s="986"/>
      <c r="M97" s="1599"/>
      <c r="N97" s="1020"/>
      <c r="O97" s="8"/>
      <c r="P97" s="2114"/>
      <c r="Q97" s="2114"/>
      <c r="R97" s="2114"/>
      <c r="S97" s="2114"/>
    </row>
    <row r="98" spans="1:19" x14ac:dyDescent="0.2">
      <c r="A98" s="8" t="s">
        <v>3063</v>
      </c>
      <c r="B98" s="591"/>
      <c r="C98" s="987"/>
      <c r="D98" s="987"/>
      <c r="E98" s="8"/>
      <c r="F98" s="1579"/>
      <c r="G98" s="987"/>
      <c r="H98" s="1579"/>
      <c r="I98" s="592"/>
      <c r="J98" s="987"/>
      <c r="K98" s="1599"/>
      <c r="L98" s="986"/>
      <c r="M98" s="1599"/>
      <c r="N98" s="1020"/>
      <c r="O98" s="8"/>
      <c r="P98" s="2114"/>
      <c r="Q98" s="2114"/>
      <c r="R98" s="2114"/>
      <c r="S98" s="2114"/>
    </row>
    <row r="99" spans="1:19" x14ac:dyDescent="0.2">
      <c r="A99" s="8" t="s">
        <v>3064</v>
      </c>
      <c r="B99" s="591"/>
      <c r="C99" s="987"/>
      <c r="D99" s="987"/>
      <c r="E99" s="8"/>
      <c r="F99" s="1579"/>
      <c r="G99" s="987"/>
      <c r="H99" s="1579"/>
      <c r="I99" s="592"/>
      <c r="J99" s="987"/>
      <c r="K99" s="1599"/>
      <c r="L99" s="986"/>
      <c r="M99" s="1599"/>
      <c r="N99" s="1020"/>
      <c r="O99" s="8"/>
      <c r="P99" s="2114"/>
      <c r="Q99" s="2114"/>
      <c r="R99" s="2114"/>
      <c r="S99" s="2114"/>
    </row>
    <row r="100" spans="1:19" hidden="1" x14ac:dyDescent="0.2">
      <c r="A100" s="8" t="s">
        <v>3065</v>
      </c>
      <c r="B100" s="591"/>
      <c r="C100" s="987"/>
      <c r="D100" s="987"/>
      <c r="E100" s="8"/>
      <c r="F100" s="1579"/>
      <c r="G100" s="987"/>
      <c r="H100" s="1579"/>
      <c r="I100" s="592"/>
      <c r="J100" s="987"/>
      <c r="K100" s="1599"/>
      <c r="L100" s="986"/>
      <c r="M100" s="1599"/>
      <c r="N100" s="1020"/>
      <c r="O100" s="8"/>
      <c r="P100" s="2114"/>
      <c r="Q100" s="2114"/>
      <c r="R100" s="2114"/>
      <c r="S100" s="2114"/>
    </row>
    <row r="101" spans="1:19" hidden="1" x14ac:dyDescent="0.2">
      <c r="A101" s="8" t="s">
        <v>3066</v>
      </c>
      <c r="B101" s="591"/>
      <c r="C101" s="987"/>
      <c r="D101" s="987"/>
      <c r="E101" s="8"/>
      <c r="F101" s="1579"/>
      <c r="G101" s="987"/>
      <c r="H101" s="1579"/>
      <c r="I101" s="592"/>
      <c r="J101" s="987"/>
      <c r="K101" s="1599"/>
      <c r="L101" s="986"/>
      <c r="M101" s="1599"/>
      <c r="N101" s="1020"/>
      <c r="O101" s="8"/>
      <c r="P101" s="2114"/>
      <c r="Q101" s="2114"/>
      <c r="R101" s="2114"/>
      <c r="S101" s="2114"/>
    </row>
    <row r="102" spans="1:19" hidden="1" x14ac:dyDescent="0.2">
      <c r="A102" s="8" t="s">
        <v>3067</v>
      </c>
      <c r="B102" s="591"/>
      <c r="C102" s="987"/>
      <c r="D102" s="987"/>
      <c r="E102" s="8"/>
      <c r="F102" s="1579"/>
      <c r="G102" s="987"/>
      <c r="H102" s="1579"/>
      <c r="I102" s="592"/>
      <c r="J102" s="987"/>
      <c r="K102" s="1599"/>
      <c r="L102" s="986"/>
      <c r="M102" s="1599"/>
      <c r="N102" s="1020"/>
      <c r="O102" s="8"/>
      <c r="P102" s="2114"/>
      <c r="Q102" s="2114"/>
      <c r="R102" s="2114"/>
      <c r="S102" s="2114"/>
    </row>
    <row r="103" spans="1:19" hidden="1" x14ac:dyDescent="0.2">
      <c r="A103" s="8" t="s">
        <v>3068</v>
      </c>
      <c r="B103" s="591"/>
      <c r="C103" s="987"/>
      <c r="D103" s="987"/>
      <c r="E103" s="8"/>
      <c r="F103" s="1579"/>
      <c r="G103" s="987"/>
      <c r="H103" s="1579"/>
      <c r="I103" s="592"/>
      <c r="J103" s="987"/>
      <c r="K103" s="1599"/>
      <c r="L103" s="986"/>
      <c r="M103" s="1599"/>
      <c r="N103" s="1020"/>
      <c r="O103" s="8"/>
      <c r="P103" s="2114"/>
      <c r="Q103" s="2114"/>
      <c r="R103" s="2114"/>
      <c r="S103" s="2114"/>
    </row>
    <row r="104" spans="1:19" hidden="1" x14ac:dyDescent="0.2">
      <c r="A104" s="8" t="s">
        <v>3069</v>
      </c>
      <c r="B104" s="591"/>
      <c r="C104" s="987"/>
      <c r="D104" s="987"/>
      <c r="E104" s="8"/>
      <c r="F104" s="1579"/>
      <c r="G104" s="987"/>
      <c r="H104" s="1579"/>
      <c r="I104" s="592"/>
      <c r="J104" s="987"/>
      <c r="K104" s="1599"/>
      <c r="L104" s="986"/>
      <c r="M104" s="1599"/>
      <c r="N104" s="1020"/>
      <c r="O104" s="8"/>
      <c r="P104" s="2114"/>
      <c r="Q104" s="2114"/>
      <c r="R104" s="2114"/>
      <c r="S104" s="2114"/>
    </row>
    <row r="105" spans="1:19" hidden="1" x14ac:dyDescent="0.2">
      <c r="A105" s="8" t="s">
        <v>3070</v>
      </c>
      <c r="B105" s="591"/>
      <c r="C105" s="987"/>
      <c r="D105" s="987"/>
      <c r="E105" s="8"/>
      <c r="F105" s="1579"/>
      <c r="G105" s="987"/>
      <c r="H105" s="1579"/>
      <c r="I105" s="592"/>
      <c r="J105" s="987"/>
      <c r="K105" s="1599"/>
      <c r="L105" s="986"/>
      <c r="M105" s="1599"/>
      <c r="N105" s="1020"/>
      <c r="O105" s="8"/>
      <c r="P105" s="2114"/>
      <c r="Q105" s="2114"/>
      <c r="R105" s="2114"/>
      <c r="S105" s="2114"/>
    </row>
    <row r="106" spans="1:19" hidden="1" x14ac:dyDescent="0.2">
      <c r="A106" s="8" t="s">
        <v>3071</v>
      </c>
      <c r="B106" s="591"/>
      <c r="C106" s="987"/>
      <c r="D106" s="987"/>
      <c r="E106" s="8"/>
      <c r="F106" s="1579"/>
      <c r="G106" s="987"/>
      <c r="H106" s="1579"/>
      <c r="I106" s="592"/>
      <c r="J106" s="987"/>
      <c r="K106" s="1599"/>
      <c r="L106" s="986"/>
      <c r="M106" s="1599"/>
      <c r="N106" s="1020"/>
      <c r="O106" s="8"/>
      <c r="P106" s="2114"/>
      <c r="Q106" s="2114"/>
      <c r="R106" s="2114"/>
      <c r="S106" s="2114"/>
    </row>
    <row r="107" spans="1:19" hidden="1" x14ac:dyDescent="0.2">
      <c r="A107" s="8" t="s">
        <v>3072</v>
      </c>
      <c r="B107" s="591"/>
      <c r="C107" s="987"/>
      <c r="D107" s="987"/>
      <c r="E107" s="8"/>
      <c r="F107" s="1579"/>
      <c r="G107" s="987"/>
      <c r="H107" s="1579"/>
      <c r="I107" s="592"/>
      <c r="J107" s="987"/>
      <c r="K107" s="1599"/>
      <c r="L107" s="986"/>
      <c r="M107" s="1599"/>
      <c r="N107" s="1020"/>
      <c r="O107" s="8"/>
      <c r="P107" s="2114"/>
      <c r="Q107" s="2114"/>
      <c r="R107" s="2114"/>
      <c r="S107" s="2114"/>
    </row>
    <row r="108" spans="1:19" hidden="1" x14ac:dyDescent="0.2">
      <c r="A108" s="8" t="s">
        <v>3073</v>
      </c>
      <c r="B108" s="591"/>
      <c r="C108" s="987"/>
      <c r="D108" s="987"/>
      <c r="E108" s="8"/>
      <c r="F108" s="1579"/>
      <c r="G108" s="987"/>
      <c r="H108" s="1579"/>
      <c r="I108" s="592"/>
      <c r="J108" s="987"/>
      <c r="K108" s="1599"/>
      <c r="L108" s="986"/>
      <c r="M108" s="1599"/>
      <c r="N108" s="1020"/>
      <c r="O108" s="8"/>
      <c r="P108" s="2114"/>
      <c r="Q108" s="2114"/>
      <c r="R108" s="2114"/>
      <c r="S108" s="2114"/>
    </row>
    <row r="109" spans="1:19" hidden="1" x14ac:dyDescent="0.2">
      <c r="A109" s="8" t="s">
        <v>3074</v>
      </c>
      <c r="B109" s="591"/>
      <c r="C109" s="987"/>
      <c r="D109" s="987"/>
      <c r="E109" s="8"/>
      <c r="F109" s="1579"/>
      <c r="G109" s="987"/>
      <c r="H109" s="1579"/>
      <c r="I109" s="592"/>
      <c r="J109" s="987"/>
      <c r="K109" s="1599"/>
      <c r="L109" s="986"/>
      <c r="M109" s="1599"/>
      <c r="N109" s="1020"/>
      <c r="O109" s="8"/>
      <c r="P109" s="2114"/>
      <c r="Q109" s="2114"/>
      <c r="R109" s="2114"/>
      <c r="S109" s="2114"/>
    </row>
    <row r="110" spans="1:19" hidden="1" x14ac:dyDescent="0.2">
      <c r="A110" s="8" t="s">
        <v>3075</v>
      </c>
      <c r="B110" s="591"/>
      <c r="C110" s="987"/>
      <c r="D110" s="987"/>
      <c r="E110" s="8"/>
      <c r="F110" s="1579"/>
      <c r="G110" s="987"/>
      <c r="H110" s="1579"/>
      <c r="I110" s="592"/>
      <c r="J110" s="987"/>
      <c r="K110" s="1599"/>
      <c r="L110" s="986"/>
      <c r="M110" s="1599"/>
      <c r="N110" s="1020"/>
      <c r="O110" s="8"/>
      <c r="P110" s="2114"/>
      <c r="Q110" s="2114"/>
      <c r="R110" s="2114"/>
      <c r="S110" s="2114"/>
    </row>
    <row r="111" spans="1:19" hidden="1" x14ac:dyDescent="0.2">
      <c r="A111" s="8" t="s">
        <v>3076</v>
      </c>
      <c r="B111" s="591"/>
      <c r="C111" s="987"/>
      <c r="D111" s="987"/>
      <c r="E111" s="8"/>
      <c r="F111" s="1579"/>
      <c r="G111" s="987"/>
      <c r="H111" s="1579"/>
      <c r="I111" s="592"/>
      <c r="J111" s="987"/>
      <c r="K111" s="1599"/>
      <c r="L111" s="986"/>
      <c r="M111" s="1599"/>
      <c r="N111" s="1020"/>
      <c r="O111" s="8"/>
      <c r="P111" s="2114"/>
      <c r="Q111" s="2114"/>
      <c r="R111" s="2114"/>
      <c r="S111" s="2114"/>
    </row>
    <row r="112" spans="1:19" hidden="1" x14ac:dyDescent="0.2">
      <c r="A112" s="8" t="s">
        <v>3077</v>
      </c>
      <c r="B112" s="591"/>
      <c r="C112" s="987"/>
      <c r="D112" s="987"/>
      <c r="E112" s="8"/>
      <c r="F112" s="1579"/>
      <c r="G112" s="987"/>
      <c r="H112" s="1579"/>
      <c r="I112" s="592"/>
      <c r="J112" s="987"/>
      <c r="K112" s="1599"/>
      <c r="L112" s="986"/>
      <c r="M112" s="1599"/>
      <c r="N112" s="1020"/>
      <c r="O112" s="8"/>
      <c r="P112" s="2114"/>
      <c r="Q112" s="2114"/>
      <c r="R112" s="2114"/>
      <c r="S112" s="2114"/>
    </row>
    <row r="113" spans="1:19" hidden="1" x14ac:dyDescent="0.2">
      <c r="A113" s="8" t="s">
        <v>3078</v>
      </c>
      <c r="B113" s="591"/>
      <c r="C113" s="987"/>
      <c r="D113" s="987"/>
      <c r="E113" s="8"/>
      <c r="F113" s="1579"/>
      <c r="G113" s="987"/>
      <c r="H113" s="1579"/>
      <c r="I113" s="592"/>
      <c r="J113" s="987"/>
      <c r="K113" s="1599"/>
      <c r="L113" s="986"/>
      <c r="M113" s="1599"/>
      <c r="N113" s="1020"/>
      <c r="O113" s="8"/>
      <c r="P113" s="2114"/>
      <c r="Q113" s="2114"/>
      <c r="R113" s="2114"/>
      <c r="S113" s="2114"/>
    </row>
    <row r="114" spans="1:19" hidden="1" x14ac:dyDescent="0.2">
      <c r="A114" s="8" t="s">
        <v>3079</v>
      </c>
      <c r="B114" s="591"/>
      <c r="C114" s="987"/>
      <c r="D114" s="987"/>
      <c r="E114" s="8"/>
      <c r="F114" s="1579"/>
      <c r="G114" s="987"/>
      <c r="H114" s="1579"/>
      <c r="I114" s="592"/>
      <c r="J114" s="987"/>
      <c r="K114" s="1599"/>
      <c r="L114" s="986"/>
      <c r="M114" s="1599"/>
      <c r="N114" s="1020"/>
      <c r="O114" s="8"/>
      <c r="P114" s="2114"/>
      <c r="Q114" s="2114"/>
      <c r="R114" s="2114"/>
      <c r="S114" s="2114"/>
    </row>
    <row r="115" spans="1:19" hidden="1" x14ac:dyDescent="0.2">
      <c r="A115" s="8" t="s">
        <v>3080</v>
      </c>
      <c r="B115" s="591"/>
      <c r="C115" s="987"/>
      <c r="D115" s="987"/>
      <c r="E115" s="8"/>
      <c r="F115" s="1579"/>
      <c r="G115" s="987"/>
      <c r="H115" s="1579"/>
      <c r="I115" s="592"/>
      <c r="J115" s="987"/>
      <c r="K115" s="1599"/>
      <c r="L115" s="986"/>
      <c r="M115" s="1599"/>
      <c r="N115" s="1020"/>
      <c r="O115" s="8"/>
      <c r="P115" s="2114"/>
      <c r="Q115" s="2114"/>
      <c r="R115" s="2114"/>
      <c r="S115" s="2114"/>
    </row>
    <row r="116" spans="1:19" hidden="1" x14ac:dyDescent="0.2">
      <c r="A116" s="8" t="s">
        <v>3081</v>
      </c>
      <c r="B116" s="591"/>
      <c r="C116" s="987"/>
      <c r="D116" s="987"/>
      <c r="E116" s="8"/>
      <c r="F116" s="1579"/>
      <c r="G116" s="987"/>
      <c r="H116" s="1579"/>
      <c r="I116" s="592"/>
      <c r="J116" s="987"/>
      <c r="K116" s="1599"/>
      <c r="L116" s="986"/>
      <c r="M116" s="1599"/>
      <c r="N116" s="1020"/>
      <c r="O116" s="8"/>
      <c r="P116" s="2114"/>
      <c r="Q116" s="2114"/>
      <c r="R116" s="2114"/>
      <c r="S116" s="2114"/>
    </row>
    <row r="117" spans="1:19" hidden="1" x14ac:dyDescent="0.2">
      <c r="A117" s="8" t="s">
        <v>3082</v>
      </c>
      <c r="B117" s="591"/>
      <c r="C117" s="987"/>
      <c r="D117" s="987"/>
      <c r="E117" s="8"/>
      <c r="F117" s="1579"/>
      <c r="G117" s="987"/>
      <c r="H117" s="1579"/>
      <c r="I117" s="592"/>
      <c r="J117" s="987"/>
      <c r="K117" s="1599"/>
      <c r="L117" s="986"/>
      <c r="M117" s="1599"/>
      <c r="N117" s="1020"/>
      <c r="O117" s="8"/>
      <c r="P117" s="2114"/>
      <c r="Q117" s="2114"/>
      <c r="R117" s="2114"/>
      <c r="S117" s="2114"/>
    </row>
    <row r="118" spans="1:19" hidden="1" x14ac:dyDescent="0.2">
      <c r="A118" s="8" t="s">
        <v>3083</v>
      </c>
      <c r="B118" s="591"/>
      <c r="C118" s="987"/>
      <c r="D118" s="987"/>
      <c r="E118" s="8"/>
      <c r="F118" s="1579"/>
      <c r="G118" s="987"/>
      <c r="H118" s="1579"/>
      <c r="I118" s="592"/>
      <c r="J118" s="987"/>
      <c r="K118" s="1599"/>
      <c r="L118" s="986"/>
      <c r="M118" s="1599"/>
      <c r="N118" s="1020"/>
      <c r="O118" s="8"/>
      <c r="P118" s="2114"/>
      <c r="Q118" s="2114"/>
      <c r="R118" s="2114"/>
      <c r="S118" s="2114"/>
    </row>
    <row r="119" spans="1:19" hidden="1" x14ac:dyDescent="0.2">
      <c r="A119" s="8" t="s">
        <v>3084</v>
      </c>
      <c r="B119" s="591"/>
      <c r="C119" s="987"/>
      <c r="D119" s="987"/>
      <c r="E119" s="8"/>
      <c r="F119" s="1579"/>
      <c r="G119" s="987"/>
      <c r="H119" s="1579"/>
      <c r="I119" s="592"/>
      <c r="J119" s="987"/>
      <c r="K119" s="1599"/>
      <c r="L119" s="986"/>
      <c r="M119" s="1599"/>
      <c r="N119" s="1020"/>
      <c r="O119" s="8"/>
      <c r="P119" s="2114"/>
      <c r="Q119" s="2114"/>
      <c r="R119" s="2114"/>
      <c r="S119" s="2114"/>
    </row>
    <row r="120" spans="1:19" hidden="1" x14ac:dyDescent="0.2">
      <c r="A120" s="8" t="s">
        <v>3085</v>
      </c>
      <c r="B120" s="591"/>
      <c r="C120" s="987"/>
      <c r="D120" s="987"/>
      <c r="E120" s="8"/>
      <c r="F120" s="1579"/>
      <c r="G120" s="987"/>
      <c r="H120" s="1579"/>
      <c r="I120" s="592"/>
      <c r="J120" s="987"/>
      <c r="K120" s="1599"/>
      <c r="L120" s="986"/>
      <c r="M120" s="1599"/>
      <c r="N120" s="1020"/>
      <c r="O120" s="8"/>
      <c r="P120" s="2114"/>
      <c r="Q120" s="2114"/>
      <c r="R120" s="2114"/>
      <c r="S120" s="2114"/>
    </row>
    <row r="121" spans="1:19" x14ac:dyDescent="0.2">
      <c r="A121" s="8" t="s">
        <v>3086</v>
      </c>
      <c r="B121" s="591"/>
      <c r="C121" s="987"/>
      <c r="D121" s="987"/>
      <c r="E121" s="8"/>
      <c r="F121" s="1579"/>
      <c r="G121" s="987"/>
      <c r="H121" s="1579"/>
      <c r="I121" s="592"/>
      <c r="J121" s="987"/>
      <c r="K121" s="1599"/>
      <c r="L121" s="986"/>
      <c r="M121" s="1599"/>
      <c r="N121" s="1020"/>
      <c r="O121" s="8"/>
      <c r="P121" s="2114"/>
      <c r="Q121" s="2114"/>
      <c r="R121" s="2114"/>
      <c r="S121" s="2114"/>
    </row>
    <row r="122" spans="1:19" x14ac:dyDescent="0.2">
      <c r="A122" s="51" t="s">
        <v>3087</v>
      </c>
      <c r="B122" s="1593">
        <v>100</v>
      </c>
      <c r="C122" s="987"/>
      <c r="D122" s="987"/>
      <c r="E122" s="8"/>
      <c r="F122" s="1579"/>
      <c r="G122" s="987"/>
      <c r="H122" s="1372"/>
      <c r="I122" s="596"/>
      <c r="J122" s="987"/>
      <c r="K122" s="1599"/>
      <c r="L122" s="986"/>
      <c r="M122" s="1599"/>
      <c r="N122" s="1595"/>
      <c r="O122" s="8"/>
      <c r="P122" s="2116"/>
      <c r="Q122" s="2116"/>
      <c r="R122" s="2116"/>
      <c r="S122" s="2116"/>
    </row>
    <row r="123" spans="1:19" x14ac:dyDescent="0.2">
      <c r="A123" s="24" t="s">
        <v>3088</v>
      </c>
      <c r="B123" s="1489" t="s">
        <v>3089</v>
      </c>
      <c r="C123" s="986"/>
      <c r="D123" s="986"/>
      <c r="F123" s="1579"/>
      <c r="G123" s="1491"/>
      <c r="H123" s="1597"/>
      <c r="I123" s="598"/>
      <c r="J123" s="986"/>
      <c r="K123" s="1599"/>
      <c r="L123" s="986"/>
      <c r="M123" s="1599"/>
      <c r="N123" s="600"/>
      <c r="P123" s="2112"/>
      <c r="Q123" s="2112"/>
      <c r="R123" s="2112"/>
      <c r="S123" s="2112"/>
    </row>
    <row r="124" spans="1:19" ht="6" customHeight="1" x14ac:dyDescent="0.2"/>
    <row r="125" spans="1:19" x14ac:dyDescent="0.2">
      <c r="B125" s="23" t="s">
        <v>1878</v>
      </c>
    </row>
    <row r="126" spans="1:19" x14ac:dyDescent="0.2">
      <c r="A126" s="8" t="s">
        <v>3062</v>
      </c>
      <c r="B126" s="591"/>
      <c r="C126" s="987"/>
      <c r="D126" s="987"/>
      <c r="E126" s="8"/>
      <c r="F126" s="1579"/>
      <c r="G126" s="987"/>
      <c r="H126" s="1579"/>
      <c r="I126" s="592"/>
      <c r="J126" s="1591"/>
      <c r="K126" s="986"/>
      <c r="L126" s="1591"/>
      <c r="M126" s="593"/>
      <c r="N126" s="1020"/>
      <c r="O126" s="8"/>
      <c r="P126" s="2114"/>
      <c r="Q126" s="2114"/>
      <c r="R126" s="2114"/>
      <c r="S126" s="2114"/>
    </row>
    <row r="127" spans="1:19" x14ac:dyDescent="0.2">
      <c r="A127" s="8" t="s">
        <v>3063</v>
      </c>
      <c r="B127" s="591"/>
      <c r="C127" s="987"/>
      <c r="D127" s="987"/>
      <c r="E127" s="8"/>
      <c r="F127" s="1579"/>
      <c r="G127" s="987"/>
      <c r="H127" s="1579"/>
      <c r="I127" s="592"/>
      <c r="J127" s="1591"/>
      <c r="K127" s="986"/>
      <c r="L127" s="1591"/>
      <c r="M127" s="593"/>
      <c r="N127" s="1020"/>
      <c r="O127" s="8"/>
      <c r="P127" s="2114"/>
      <c r="Q127" s="2114"/>
      <c r="R127" s="2114"/>
      <c r="S127" s="2114"/>
    </row>
    <row r="128" spans="1:19" x14ac:dyDescent="0.2">
      <c r="A128" s="8" t="s">
        <v>3064</v>
      </c>
      <c r="B128" s="591"/>
      <c r="C128" s="987"/>
      <c r="D128" s="987"/>
      <c r="E128" s="8"/>
      <c r="F128" s="1579"/>
      <c r="G128" s="987"/>
      <c r="H128" s="1579"/>
      <c r="I128" s="592"/>
      <c r="J128" s="1591"/>
      <c r="K128" s="986"/>
      <c r="L128" s="1591"/>
      <c r="M128" s="593"/>
      <c r="N128" s="1020"/>
      <c r="O128" s="8"/>
      <c r="P128" s="2114"/>
      <c r="Q128" s="2114"/>
      <c r="R128" s="2114"/>
      <c r="S128" s="2114"/>
    </row>
    <row r="129" spans="1:19" hidden="1" x14ac:dyDescent="0.2">
      <c r="A129" s="8" t="s">
        <v>3065</v>
      </c>
      <c r="B129" s="591"/>
      <c r="C129" s="987"/>
      <c r="D129" s="987"/>
      <c r="E129" s="8"/>
      <c r="F129" s="1579"/>
      <c r="G129" s="987"/>
      <c r="H129" s="1579"/>
      <c r="I129" s="592"/>
      <c r="J129" s="1591"/>
      <c r="K129" s="986"/>
      <c r="L129" s="1591"/>
      <c r="M129" s="593"/>
      <c r="N129" s="1020"/>
      <c r="O129" s="8"/>
      <c r="P129" s="2114"/>
      <c r="Q129" s="2114"/>
      <c r="R129" s="2114"/>
      <c r="S129" s="2114"/>
    </row>
    <row r="130" spans="1:19" hidden="1" x14ac:dyDescent="0.2">
      <c r="A130" s="8" t="s">
        <v>3066</v>
      </c>
      <c r="B130" s="591"/>
      <c r="C130" s="987"/>
      <c r="D130" s="987"/>
      <c r="E130" s="8"/>
      <c r="F130" s="1579"/>
      <c r="G130" s="987"/>
      <c r="H130" s="1579"/>
      <c r="I130" s="592"/>
      <c r="J130" s="1591"/>
      <c r="K130" s="986"/>
      <c r="L130" s="1591"/>
      <c r="M130" s="593"/>
      <c r="N130" s="1020"/>
      <c r="O130" s="8"/>
      <c r="P130" s="2114"/>
      <c r="Q130" s="2114"/>
      <c r="R130" s="2114"/>
      <c r="S130" s="2114"/>
    </row>
    <row r="131" spans="1:19" hidden="1" x14ac:dyDescent="0.2">
      <c r="A131" s="8" t="s">
        <v>3067</v>
      </c>
      <c r="B131" s="591"/>
      <c r="C131" s="987"/>
      <c r="D131" s="987"/>
      <c r="E131" s="8"/>
      <c r="F131" s="1579"/>
      <c r="G131" s="987"/>
      <c r="H131" s="1579"/>
      <c r="I131" s="592"/>
      <c r="J131" s="1591"/>
      <c r="K131" s="986"/>
      <c r="L131" s="1591"/>
      <c r="M131" s="593"/>
      <c r="N131" s="1020"/>
      <c r="O131" s="8"/>
      <c r="P131" s="2114"/>
      <c r="Q131" s="2114"/>
      <c r="R131" s="2114"/>
      <c r="S131" s="2114"/>
    </row>
    <row r="132" spans="1:19" hidden="1" x14ac:dyDescent="0.2">
      <c r="A132" s="8" t="s">
        <v>3068</v>
      </c>
      <c r="B132" s="591"/>
      <c r="C132" s="987"/>
      <c r="D132" s="987"/>
      <c r="E132" s="8"/>
      <c r="F132" s="1579"/>
      <c r="G132" s="987"/>
      <c r="H132" s="1579"/>
      <c r="I132" s="592"/>
      <c r="J132" s="1591"/>
      <c r="K132" s="986"/>
      <c r="L132" s="1591"/>
      <c r="M132" s="593"/>
      <c r="N132" s="1020"/>
      <c r="O132" s="8"/>
      <c r="P132" s="2114"/>
      <c r="Q132" s="2114"/>
      <c r="R132" s="2114"/>
      <c r="S132" s="2114"/>
    </row>
    <row r="133" spans="1:19" hidden="1" x14ac:dyDescent="0.2">
      <c r="A133" s="8" t="s">
        <v>3069</v>
      </c>
      <c r="B133" s="591"/>
      <c r="C133" s="987"/>
      <c r="D133" s="987"/>
      <c r="E133" s="8"/>
      <c r="F133" s="1579"/>
      <c r="G133" s="987"/>
      <c r="H133" s="1579"/>
      <c r="I133" s="592"/>
      <c r="J133" s="1591"/>
      <c r="K133" s="986"/>
      <c r="L133" s="1591"/>
      <c r="M133" s="593"/>
      <c r="N133" s="1020"/>
      <c r="O133" s="8"/>
      <c r="P133" s="2114"/>
      <c r="Q133" s="2114"/>
      <c r="R133" s="2114"/>
      <c r="S133" s="2114"/>
    </row>
    <row r="134" spans="1:19" hidden="1" x14ac:dyDescent="0.2">
      <c r="A134" s="8" t="s">
        <v>3070</v>
      </c>
      <c r="B134" s="591"/>
      <c r="C134" s="987"/>
      <c r="D134" s="987"/>
      <c r="E134" s="8"/>
      <c r="F134" s="1579"/>
      <c r="G134" s="987"/>
      <c r="H134" s="1579"/>
      <c r="I134" s="592"/>
      <c r="J134" s="1591"/>
      <c r="K134" s="986"/>
      <c r="L134" s="1591"/>
      <c r="M134" s="593"/>
      <c r="N134" s="1020"/>
      <c r="O134" s="8"/>
      <c r="P134" s="2114"/>
      <c r="Q134" s="2114"/>
      <c r="R134" s="2114"/>
      <c r="S134" s="2114"/>
    </row>
    <row r="135" spans="1:19" hidden="1" x14ac:dyDescent="0.2">
      <c r="A135" s="8" t="s">
        <v>3071</v>
      </c>
      <c r="B135" s="591"/>
      <c r="C135" s="987"/>
      <c r="D135" s="987"/>
      <c r="E135" s="8"/>
      <c r="F135" s="1579"/>
      <c r="G135" s="987"/>
      <c r="H135" s="1579"/>
      <c r="I135" s="592"/>
      <c r="J135" s="1591"/>
      <c r="K135" s="986"/>
      <c r="L135" s="1591"/>
      <c r="M135" s="593"/>
      <c r="N135" s="1020"/>
      <c r="O135" s="8"/>
      <c r="P135" s="2114"/>
      <c r="Q135" s="2114"/>
      <c r="R135" s="2114"/>
      <c r="S135" s="2114"/>
    </row>
    <row r="136" spans="1:19" hidden="1" x14ac:dyDescent="0.2">
      <c r="A136" s="8" t="s">
        <v>3072</v>
      </c>
      <c r="B136" s="591"/>
      <c r="C136" s="987"/>
      <c r="D136" s="987"/>
      <c r="E136" s="8"/>
      <c r="F136" s="1579"/>
      <c r="G136" s="987"/>
      <c r="H136" s="1579"/>
      <c r="I136" s="592"/>
      <c r="J136" s="1591"/>
      <c r="K136" s="986"/>
      <c r="L136" s="1591"/>
      <c r="M136" s="593"/>
      <c r="N136" s="1020"/>
      <c r="O136" s="8"/>
      <c r="P136" s="2114"/>
      <c r="Q136" s="2114"/>
      <c r="R136" s="2114"/>
      <c r="S136" s="2114"/>
    </row>
    <row r="137" spans="1:19" hidden="1" x14ac:dyDescent="0.2">
      <c r="A137" s="8" t="s">
        <v>3073</v>
      </c>
      <c r="B137" s="591"/>
      <c r="C137" s="987"/>
      <c r="D137" s="987"/>
      <c r="E137" s="8"/>
      <c r="F137" s="1579"/>
      <c r="G137" s="987"/>
      <c r="H137" s="1579"/>
      <c r="I137" s="592"/>
      <c r="J137" s="1591"/>
      <c r="K137" s="986"/>
      <c r="L137" s="1591"/>
      <c r="M137" s="593"/>
      <c r="N137" s="1020"/>
      <c r="O137" s="8"/>
      <c r="P137" s="2114"/>
      <c r="Q137" s="2114"/>
      <c r="R137" s="2114"/>
      <c r="S137" s="2114"/>
    </row>
    <row r="138" spans="1:19" hidden="1" x14ac:dyDescent="0.2">
      <c r="A138" s="8" t="s">
        <v>3074</v>
      </c>
      <c r="B138" s="591"/>
      <c r="C138" s="987"/>
      <c r="D138" s="987"/>
      <c r="E138" s="8"/>
      <c r="F138" s="1579"/>
      <c r="G138" s="987"/>
      <c r="H138" s="1579"/>
      <c r="I138" s="592"/>
      <c r="J138" s="1591"/>
      <c r="K138" s="986"/>
      <c r="L138" s="1591"/>
      <c r="M138" s="593"/>
      <c r="N138" s="1020"/>
      <c r="O138" s="8"/>
      <c r="P138" s="2114"/>
      <c r="Q138" s="2114"/>
      <c r="R138" s="2114"/>
      <c r="S138" s="2114"/>
    </row>
    <row r="139" spans="1:19" hidden="1" x14ac:dyDescent="0.2">
      <c r="A139" s="8" t="s">
        <v>3075</v>
      </c>
      <c r="B139" s="591"/>
      <c r="C139" s="987"/>
      <c r="D139" s="987"/>
      <c r="E139" s="8"/>
      <c r="F139" s="1579"/>
      <c r="G139" s="987"/>
      <c r="H139" s="1579"/>
      <c r="I139" s="592"/>
      <c r="J139" s="1591"/>
      <c r="K139" s="986"/>
      <c r="L139" s="1591"/>
      <c r="M139" s="593"/>
      <c r="N139" s="1020"/>
      <c r="O139" s="8"/>
      <c r="P139" s="2114"/>
      <c r="Q139" s="2114"/>
      <c r="R139" s="2114"/>
      <c r="S139" s="2114"/>
    </row>
    <row r="140" spans="1:19" hidden="1" x14ac:dyDescent="0.2">
      <c r="A140" s="8" t="s">
        <v>3076</v>
      </c>
      <c r="B140" s="591"/>
      <c r="C140" s="987"/>
      <c r="D140" s="987"/>
      <c r="E140" s="8"/>
      <c r="F140" s="1579"/>
      <c r="G140" s="987"/>
      <c r="H140" s="1579"/>
      <c r="I140" s="592"/>
      <c r="J140" s="1591"/>
      <c r="K140" s="986"/>
      <c r="L140" s="1591"/>
      <c r="M140" s="593"/>
      <c r="N140" s="1020"/>
      <c r="O140" s="8"/>
      <c r="P140" s="2114"/>
      <c r="Q140" s="2114"/>
      <c r="R140" s="2114"/>
      <c r="S140" s="2114"/>
    </row>
    <row r="141" spans="1:19" hidden="1" x14ac:dyDescent="0.2">
      <c r="A141" s="8" t="s">
        <v>3077</v>
      </c>
      <c r="B141" s="591"/>
      <c r="C141" s="987"/>
      <c r="D141" s="987"/>
      <c r="E141" s="8"/>
      <c r="F141" s="1579"/>
      <c r="G141" s="987"/>
      <c r="H141" s="1579"/>
      <c r="I141" s="592"/>
      <c r="J141" s="1591"/>
      <c r="K141" s="986"/>
      <c r="L141" s="1591"/>
      <c r="M141" s="593"/>
      <c r="N141" s="1020"/>
      <c r="O141" s="8"/>
      <c r="P141" s="2114"/>
      <c r="Q141" s="2114"/>
      <c r="R141" s="2114"/>
      <c r="S141" s="2114"/>
    </row>
    <row r="142" spans="1:19" hidden="1" x14ac:dyDescent="0.2">
      <c r="A142" s="8" t="s">
        <v>3078</v>
      </c>
      <c r="B142" s="591"/>
      <c r="C142" s="987"/>
      <c r="D142" s="987"/>
      <c r="E142" s="8"/>
      <c r="F142" s="1579"/>
      <c r="G142" s="987"/>
      <c r="H142" s="1579"/>
      <c r="I142" s="592"/>
      <c r="J142" s="1591"/>
      <c r="K142" s="986"/>
      <c r="L142" s="1591"/>
      <c r="M142" s="593"/>
      <c r="N142" s="1020"/>
      <c r="O142" s="8"/>
      <c r="P142" s="2114"/>
      <c r="Q142" s="2114"/>
      <c r="R142" s="2114"/>
      <c r="S142" s="2114"/>
    </row>
    <row r="143" spans="1:19" hidden="1" x14ac:dyDescent="0.2">
      <c r="A143" s="8" t="s">
        <v>3079</v>
      </c>
      <c r="B143" s="591"/>
      <c r="C143" s="987"/>
      <c r="D143" s="987"/>
      <c r="E143" s="8"/>
      <c r="F143" s="1579"/>
      <c r="G143" s="987"/>
      <c r="H143" s="1579"/>
      <c r="I143" s="592"/>
      <c r="J143" s="1591"/>
      <c r="K143" s="986"/>
      <c r="L143" s="1591"/>
      <c r="M143" s="593"/>
      <c r="N143" s="1020"/>
      <c r="O143" s="8"/>
      <c r="P143" s="2114"/>
      <c r="Q143" s="2114"/>
      <c r="R143" s="2114"/>
      <c r="S143" s="2114"/>
    </row>
    <row r="144" spans="1:19" hidden="1" x14ac:dyDescent="0.2">
      <c r="A144" s="8" t="s">
        <v>3080</v>
      </c>
      <c r="B144" s="591"/>
      <c r="C144" s="987"/>
      <c r="D144" s="987"/>
      <c r="E144" s="8"/>
      <c r="F144" s="1579"/>
      <c r="G144" s="987"/>
      <c r="H144" s="1579"/>
      <c r="I144" s="592"/>
      <c r="J144" s="1591"/>
      <c r="K144" s="986"/>
      <c r="L144" s="1591"/>
      <c r="M144" s="593"/>
      <c r="N144" s="1020"/>
      <c r="O144" s="8"/>
      <c r="P144" s="2114"/>
      <c r="Q144" s="2114"/>
      <c r="R144" s="2114"/>
      <c r="S144" s="2114"/>
    </row>
    <row r="145" spans="1:39" hidden="1" x14ac:dyDescent="0.2">
      <c r="A145" s="8" t="s">
        <v>3081</v>
      </c>
      <c r="B145" s="591"/>
      <c r="C145" s="987"/>
      <c r="D145" s="987"/>
      <c r="E145" s="8"/>
      <c r="F145" s="1579"/>
      <c r="G145" s="987"/>
      <c r="H145" s="1579"/>
      <c r="I145" s="592"/>
      <c r="J145" s="1591"/>
      <c r="K145" s="986"/>
      <c r="L145" s="1591"/>
      <c r="M145" s="593"/>
      <c r="N145" s="1020"/>
      <c r="O145" s="8"/>
      <c r="P145" s="2114"/>
      <c r="Q145" s="2114"/>
      <c r="R145" s="2114"/>
      <c r="S145" s="2114"/>
    </row>
    <row r="146" spans="1:39" hidden="1" x14ac:dyDescent="0.2">
      <c r="A146" s="8" t="s">
        <v>3082</v>
      </c>
      <c r="B146" s="591"/>
      <c r="C146" s="987"/>
      <c r="D146" s="987"/>
      <c r="E146" s="8"/>
      <c r="F146" s="1579"/>
      <c r="G146" s="987"/>
      <c r="H146" s="1579"/>
      <c r="I146" s="592"/>
      <c r="J146" s="1591"/>
      <c r="K146" s="986"/>
      <c r="L146" s="1591"/>
      <c r="M146" s="593"/>
      <c r="N146" s="1020"/>
      <c r="O146" s="8"/>
      <c r="P146" s="2114"/>
      <c r="Q146" s="2114"/>
      <c r="R146" s="2114"/>
      <c r="S146" s="2114"/>
    </row>
    <row r="147" spans="1:39" hidden="1" x14ac:dyDescent="0.2">
      <c r="A147" s="8" t="s">
        <v>3083</v>
      </c>
      <c r="B147" s="591"/>
      <c r="C147" s="987"/>
      <c r="D147" s="987"/>
      <c r="E147" s="8"/>
      <c r="F147" s="1579"/>
      <c r="G147" s="987"/>
      <c r="H147" s="1579"/>
      <c r="I147" s="592"/>
      <c r="J147" s="1591"/>
      <c r="K147" s="986"/>
      <c r="L147" s="1591"/>
      <c r="M147" s="593"/>
      <c r="N147" s="1020"/>
      <c r="O147" s="8"/>
      <c r="P147" s="2114"/>
      <c r="Q147" s="2114"/>
      <c r="R147" s="2114"/>
      <c r="S147" s="2114"/>
    </row>
    <row r="148" spans="1:39" hidden="1" x14ac:dyDescent="0.2">
      <c r="A148" s="8" t="s">
        <v>3084</v>
      </c>
      <c r="B148" s="591"/>
      <c r="C148" s="987"/>
      <c r="D148" s="987"/>
      <c r="E148" s="8"/>
      <c r="F148" s="1579"/>
      <c r="G148" s="987"/>
      <c r="H148" s="1579"/>
      <c r="I148" s="592"/>
      <c r="J148" s="1591"/>
      <c r="K148" s="986"/>
      <c r="L148" s="1591"/>
      <c r="M148" s="593"/>
      <c r="N148" s="1020"/>
      <c r="O148" s="8"/>
      <c r="P148" s="2114"/>
      <c r="Q148" s="2114"/>
      <c r="R148" s="2114"/>
      <c r="S148" s="2114"/>
    </row>
    <row r="149" spans="1:39" hidden="1" x14ac:dyDescent="0.2">
      <c r="A149" s="8" t="s">
        <v>3085</v>
      </c>
      <c r="B149" s="591"/>
      <c r="C149" s="987"/>
      <c r="D149" s="987"/>
      <c r="E149" s="8"/>
      <c r="F149" s="1579"/>
      <c r="G149" s="987"/>
      <c r="H149" s="1579"/>
      <c r="I149" s="592"/>
      <c r="J149" s="1591"/>
      <c r="K149" s="986"/>
      <c r="L149" s="1591"/>
      <c r="M149" s="593"/>
      <c r="N149" s="1020"/>
      <c r="O149" s="8"/>
      <c r="P149" s="2114"/>
      <c r="Q149" s="2114"/>
      <c r="R149" s="2114"/>
      <c r="S149" s="2114"/>
    </row>
    <row r="150" spans="1:39" x14ac:dyDescent="0.2">
      <c r="A150" s="8" t="s">
        <v>3086</v>
      </c>
      <c r="B150" s="591"/>
      <c r="C150" s="987"/>
      <c r="D150" s="987"/>
      <c r="E150" s="8"/>
      <c r="F150" s="1579"/>
      <c r="G150" s="987"/>
      <c r="H150" s="1579"/>
      <c r="I150" s="592"/>
      <c r="J150" s="1591"/>
      <c r="K150" s="986"/>
      <c r="L150" s="1591"/>
      <c r="M150" s="593"/>
      <c r="N150" s="1020"/>
      <c r="O150" s="8"/>
      <c r="P150" s="2114"/>
      <c r="Q150" s="2114"/>
      <c r="R150" s="2114"/>
      <c r="S150" s="2114"/>
    </row>
    <row r="151" spans="1:39" x14ac:dyDescent="0.2">
      <c r="A151" s="51" t="s">
        <v>3087</v>
      </c>
      <c r="B151" s="1593">
        <v>100</v>
      </c>
      <c r="C151" s="987"/>
      <c r="D151" s="987"/>
      <c r="E151" s="8"/>
      <c r="F151" s="1579"/>
      <c r="G151" s="987"/>
      <c r="H151" s="1372"/>
      <c r="I151" s="596"/>
      <c r="J151" s="1591"/>
      <c r="K151" s="986"/>
      <c r="L151" s="1591"/>
      <c r="M151" s="593"/>
      <c r="N151" s="1595"/>
      <c r="O151" s="8"/>
      <c r="P151" s="2116"/>
      <c r="Q151" s="2116"/>
      <c r="R151" s="2116"/>
      <c r="S151" s="2116"/>
    </row>
    <row r="152" spans="1:39" x14ac:dyDescent="0.2">
      <c r="A152" s="24" t="s">
        <v>3088</v>
      </c>
      <c r="B152" s="1489" t="s">
        <v>3089</v>
      </c>
      <c r="C152" s="986"/>
      <c r="D152" s="986"/>
      <c r="F152" s="1579"/>
      <c r="G152" s="1491"/>
      <c r="H152" s="1597"/>
      <c r="I152" s="598"/>
      <c r="J152" s="1591"/>
      <c r="K152" s="986"/>
      <c r="L152" s="1591"/>
      <c r="M152" s="599"/>
      <c r="N152" s="600"/>
      <c r="P152" s="2112"/>
      <c r="Q152" s="2112"/>
      <c r="R152" s="2112"/>
      <c r="S152" s="2112"/>
    </row>
    <row r="153" spans="1:39" x14ac:dyDescent="0.2">
      <c r="B153" s="2"/>
      <c r="C153" s="606"/>
      <c r="D153" s="606"/>
      <c r="F153" s="606"/>
      <c r="G153" s="418"/>
      <c r="H153" s="607"/>
      <c r="I153" s="607"/>
      <c r="J153" s="606"/>
      <c r="K153" s="606"/>
      <c r="L153" s="606"/>
      <c r="M153" s="606"/>
      <c r="N153" s="608"/>
      <c r="P153" s="353"/>
      <c r="Q153" s="353"/>
      <c r="R153" s="353"/>
      <c r="S153" s="353"/>
    </row>
    <row r="154" spans="1:39" x14ac:dyDescent="0.2">
      <c r="A154" s="82"/>
      <c r="B154" s="805" t="s">
        <v>3090</v>
      </c>
      <c r="C154" s="806"/>
      <c r="D154" s="806"/>
      <c r="E154" s="82"/>
      <c r="F154" s="806"/>
      <c r="G154" s="542"/>
      <c r="H154" s="807"/>
      <c r="I154" s="607"/>
      <c r="J154" s="641"/>
      <c r="K154" s="641"/>
      <c r="L154" s="641"/>
      <c r="M154" s="641"/>
      <c r="N154" s="611"/>
      <c r="P154" s="618"/>
      <c r="Q154" s="618"/>
      <c r="R154" s="618"/>
      <c r="S154" s="618"/>
      <c r="V154" s="650"/>
      <c r="W154" s="650"/>
      <c r="X154" s="620"/>
      <c r="Y154" s="620"/>
      <c r="Z154" s="620"/>
      <c r="AA154" s="620"/>
      <c r="AB154" s="621"/>
      <c r="AC154" s="620"/>
      <c r="AD154" s="620"/>
      <c r="AE154" s="620"/>
      <c r="AF154" s="620"/>
      <c r="AG154" s="620"/>
      <c r="AH154" s="620"/>
      <c r="AI154" s="619"/>
      <c r="AJ154" s="619"/>
      <c r="AK154" s="620"/>
      <c r="AL154" s="620"/>
      <c r="AM154" s="620"/>
    </row>
    <row r="155" spans="1:39" x14ac:dyDescent="0.2">
      <c r="A155" s="83" t="s">
        <v>3088</v>
      </c>
      <c r="B155" s="1628" t="s">
        <v>3089</v>
      </c>
      <c r="C155" s="1629"/>
      <c r="D155" s="1629"/>
      <c r="E155" s="808"/>
      <c r="F155" s="1629"/>
      <c r="G155" s="1629"/>
      <c r="H155" s="1630"/>
      <c r="I155" s="623"/>
      <c r="J155" s="1603"/>
      <c r="K155" s="1603"/>
      <c r="L155" s="1603"/>
      <c r="M155" s="1603"/>
      <c r="N155" s="1603"/>
      <c r="O155" s="8"/>
      <c r="P155" s="2114"/>
      <c r="Q155" s="2114"/>
      <c r="R155" s="2115"/>
      <c r="S155" s="2115"/>
      <c r="V155" s="650"/>
      <c r="W155" s="650"/>
      <c r="X155" s="620"/>
      <c r="Y155" s="620"/>
      <c r="Z155" s="620"/>
      <c r="AA155" s="620"/>
      <c r="AB155" s="621"/>
      <c r="AC155" s="620"/>
      <c r="AD155" s="620"/>
      <c r="AE155" s="620"/>
      <c r="AF155" s="620"/>
      <c r="AG155" s="620"/>
      <c r="AH155" s="620"/>
      <c r="AI155" s="619"/>
      <c r="AJ155" s="619"/>
      <c r="AK155" s="620"/>
      <c r="AL155" s="620"/>
      <c r="AM155" s="620"/>
    </row>
    <row r="156" spans="1:39" x14ac:dyDescent="0.2">
      <c r="A156" s="29"/>
      <c r="B156" s="642"/>
      <c r="C156" s="622"/>
      <c r="D156" s="622"/>
      <c r="E156" s="622"/>
      <c r="F156" s="622"/>
      <c r="G156" s="622"/>
      <c r="H156" s="643"/>
      <c r="I156" s="643"/>
      <c r="J156" s="644"/>
      <c r="K156" s="644"/>
      <c r="L156" s="644"/>
      <c r="M156" s="644"/>
      <c r="N156" s="644"/>
      <c r="O156" s="8"/>
      <c r="P156" s="763"/>
      <c r="Q156" s="763"/>
      <c r="R156" s="763"/>
      <c r="S156" s="763"/>
      <c r="V156" s="650"/>
      <c r="W156" s="650"/>
      <c r="X156" s="620"/>
      <c r="Y156" s="620"/>
      <c r="Z156" s="620"/>
      <c r="AA156" s="620"/>
      <c r="AB156" s="621"/>
      <c r="AC156" s="620"/>
      <c r="AD156" s="620"/>
      <c r="AE156" s="620"/>
      <c r="AF156" s="620"/>
      <c r="AG156" s="620"/>
      <c r="AH156" s="620"/>
      <c r="AI156" s="650"/>
      <c r="AJ156" s="650"/>
      <c r="AK156" s="620"/>
      <c r="AL156" s="620"/>
      <c r="AM156" s="620"/>
    </row>
    <row r="157" spans="1:39" x14ac:dyDescent="0.2">
      <c r="B157" s="23" t="s">
        <v>811</v>
      </c>
      <c r="C157" s="606"/>
      <c r="D157" s="986"/>
      <c r="F157" s="606"/>
      <c r="G157" s="418"/>
      <c r="H157" s="607"/>
      <c r="I157" s="607"/>
      <c r="J157" s="606"/>
      <c r="K157" s="606"/>
      <c r="L157" s="606"/>
      <c r="M157" s="606"/>
      <c r="N157" s="608"/>
      <c r="P157" s="2112"/>
      <c r="Q157" s="2112"/>
      <c r="R157" s="2112"/>
      <c r="S157" s="2112"/>
    </row>
    <row r="158" spans="1:39" x14ac:dyDescent="0.2">
      <c r="B158" s="2"/>
      <c r="C158" s="2"/>
      <c r="D158" s="651"/>
      <c r="F158" s="418"/>
      <c r="G158" s="418"/>
      <c r="H158" s="418"/>
      <c r="I158" s="418"/>
      <c r="J158" s="418"/>
      <c r="K158" s="651"/>
      <c r="L158" s="651"/>
      <c r="M158" s="652"/>
      <c r="N158" s="8"/>
      <c r="Q158" s="651"/>
      <c r="R158" s="651"/>
      <c r="S158" s="651"/>
    </row>
    <row r="159" spans="1:39" ht="34.5" customHeight="1" x14ac:dyDescent="0.2">
      <c r="A159" s="626">
        <v>1</v>
      </c>
      <c r="B159" s="1984" t="s">
        <v>3091</v>
      </c>
      <c r="C159" s="2058"/>
      <c r="D159" s="2058"/>
      <c r="E159" s="2058"/>
      <c r="F159" s="2058"/>
      <c r="G159" s="2058"/>
      <c r="H159" s="2058"/>
      <c r="I159" s="82"/>
      <c r="J159" s="627">
        <v>4</v>
      </c>
      <c r="K159" s="1984" t="s">
        <v>3092</v>
      </c>
      <c r="L159" s="2113"/>
      <c r="M159" s="2113"/>
      <c r="N159" s="2113"/>
      <c r="O159" s="2113"/>
      <c r="P159" s="2113"/>
      <c r="Q159" s="2113"/>
      <c r="R159" s="2113"/>
      <c r="S159" s="2113"/>
      <c r="T159" s="933"/>
    </row>
    <row r="160" spans="1:39" ht="33.75" customHeight="1" x14ac:dyDescent="0.2">
      <c r="A160" s="626">
        <v>2</v>
      </c>
      <c r="B160" s="1984" t="s">
        <v>3120</v>
      </c>
      <c r="C160" s="2058"/>
      <c r="D160" s="2058"/>
      <c r="E160" s="2058"/>
      <c r="F160" s="2058"/>
      <c r="G160" s="2058"/>
      <c r="H160" s="2058"/>
      <c r="I160" s="82"/>
      <c r="J160" s="627">
        <v>5</v>
      </c>
      <c r="K160" s="1984" t="s">
        <v>3094</v>
      </c>
      <c r="L160" s="2058"/>
      <c r="M160" s="2058"/>
      <c r="N160" s="2058"/>
      <c r="O160" s="2058"/>
      <c r="P160" s="2058"/>
      <c r="Q160" s="2058"/>
      <c r="R160" s="2058"/>
      <c r="S160" s="2058"/>
    </row>
    <row r="161" spans="1:19" ht="33.75" customHeight="1" x14ac:dyDescent="0.2">
      <c r="A161" s="626">
        <v>3</v>
      </c>
      <c r="B161" s="1984" t="s">
        <v>3095</v>
      </c>
      <c r="C161" s="2058"/>
      <c r="D161" s="2058"/>
      <c r="E161" s="2058"/>
      <c r="F161" s="2058"/>
      <c r="G161" s="2058"/>
      <c r="H161" s="2058"/>
      <c r="I161" s="82"/>
      <c r="J161" s="627">
        <v>6</v>
      </c>
      <c r="K161" s="1984" t="s">
        <v>3096</v>
      </c>
      <c r="L161" s="2058"/>
      <c r="M161" s="2058"/>
      <c r="N161" s="2058"/>
      <c r="O161" s="2058"/>
      <c r="P161" s="2058"/>
      <c r="Q161" s="2058"/>
      <c r="R161" s="2058"/>
      <c r="S161" s="2058"/>
    </row>
    <row r="162" spans="1:19" x14ac:dyDescent="0.2">
      <c r="C162" s="654"/>
      <c r="D162" s="654"/>
      <c r="E162" s="654"/>
      <c r="F162" s="654"/>
      <c r="G162" s="654"/>
      <c r="H162" s="654"/>
      <c r="I162" s="654"/>
      <c r="J162" s="654"/>
      <c r="K162" s="655"/>
      <c r="L162" s="656"/>
      <c r="M162" s="654"/>
      <c r="N162" s="654"/>
      <c r="O162" s="654"/>
      <c r="P162" s="654"/>
      <c r="Q162" s="654"/>
      <c r="R162" s="654"/>
      <c r="S162" s="654"/>
    </row>
    <row r="163" spans="1:19" x14ac:dyDescent="0.2">
      <c r="A163" s="8"/>
      <c r="B163" s="484"/>
      <c r="C163" s="654"/>
      <c r="D163" s="654"/>
      <c r="E163" s="654"/>
      <c r="F163" s="654"/>
      <c r="G163" s="654"/>
      <c r="H163" s="654"/>
      <c r="I163" s="654"/>
      <c r="J163" s="654"/>
      <c r="M163" s="654"/>
      <c r="N163" s="654"/>
      <c r="O163" s="654"/>
      <c r="P163" s="654"/>
      <c r="Q163" s="654"/>
      <c r="R163" s="654"/>
      <c r="S163" s="654"/>
    </row>
    <row r="164" spans="1:19" x14ac:dyDescent="0.2">
      <c r="A164" s="8"/>
      <c r="B164" s="13"/>
    </row>
    <row r="165" spans="1:19" x14ac:dyDescent="0.2">
      <c r="A165" s="8"/>
    </row>
    <row r="167" spans="1:19" ht="14.25" x14ac:dyDescent="0.2">
      <c r="A167" s="630"/>
    </row>
  </sheetData>
  <mergeCells count="291">
    <mergeCell ref="B2:E2"/>
    <mergeCell ref="B3:Q3"/>
    <mergeCell ref="J5:N5"/>
    <mergeCell ref="B5:D6"/>
    <mergeCell ref="F5:H6"/>
    <mergeCell ref="P7:Q7"/>
    <mergeCell ref="R7:S7"/>
    <mergeCell ref="J9:K9"/>
    <mergeCell ref="P10:Q10"/>
    <mergeCell ref="R10:S10"/>
    <mergeCell ref="J6:K6"/>
    <mergeCell ref="L6:M6"/>
    <mergeCell ref="N6:N7"/>
    <mergeCell ref="P14:Q14"/>
    <mergeCell ref="R14:S14"/>
    <mergeCell ref="P15:Q15"/>
    <mergeCell ref="R15:S15"/>
    <mergeCell ref="P16:Q16"/>
    <mergeCell ref="R16:S16"/>
    <mergeCell ref="P11:Q11"/>
    <mergeCell ref="R11:S11"/>
    <mergeCell ref="P12:Q12"/>
    <mergeCell ref="R12:S12"/>
    <mergeCell ref="P13:Q13"/>
    <mergeCell ref="R13:S13"/>
    <mergeCell ref="P20:Q20"/>
    <mergeCell ref="R20:S20"/>
    <mergeCell ref="P21:Q21"/>
    <mergeCell ref="R21:S21"/>
    <mergeCell ref="P22:Q22"/>
    <mergeCell ref="R22:S22"/>
    <mergeCell ref="P17:Q17"/>
    <mergeCell ref="R17:S17"/>
    <mergeCell ref="P18:Q18"/>
    <mergeCell ref="R18:S18"/>
    <mergeCell ref="P19:Q19"/>
    <mergeCell ref="R19:S19"/>
    <mergeCell ref="P26:Q26"/>
    <mergeCell ref="R26:S26"/>
    <mergeCell ref="P27:Q27"/>
    <mergeCell ref="R27:S27"/>
    <mergeCell ref="P28:Q28"/>
    <mergeCell ref="R28:S28"/>
    <mergeCell ref="P23:Q23"/>
    <mergeCell ref="R23:S23"/>
    <mergeCell ref="P24:Q24"/>
    <mergeCell ref="R24:S24"/>
    <mergeCell ref="P25:Q25"/>
    <mergeCell ref="R25:S25"/>
    <mergeCell ref="P32:Q32"/>
    <mergeCell ref="R32:S32"/>
    <mergeCell ref="P33:Q33"/>
    <mergeCell ref="R33:S33"/>
    <mergeCell ref="P34:Q34"/>
    <mergeCell ref="R34:S34"/>
    <mergeCell ref="P29:Q29"/>
    <mergeCell ref="R29:S29"/>
    <mergeCell ref="P30:Q30"/>
    <mergeCell ref="R30:S30"/>
    <mergeCell ref="P31:Q31"/>
    <mergeCell ref="R31:S31"/>
    <mergeCell ref="P40:Q40"/>
    <mergeCell ref="R40:S40"/>
    <mergeCell ref="P41:Q41"/>
    <mergeCell ref="R41:S41"/>
    <mergeCell ref="P42:Q42"/>
    <mergeCell ref="R42:S42"/>
    <mergeCell ref="P35:Q35"/>
    <mergeCell ref="R35:S35"/>
    <mergeCell ref="P36:Q36"/>
    <mergeCell ref="R36:S36"/>
    <mergeCell ref="P39:Q39"/>
    <mergeCell ref="R39:S39"/>
    <mergeCell ref="P46:Q46"/>
    <mergeCell ref="R46:S46"/>
    <mergeCell ref="P47:Q47"/>
    <mergeCell ref="R47:S47"/>
    <mergeCell ref="P48:Q48"/>
    <mergeCell ref="R48:S48"/>
    <mergeCell ref="P43:Q43"/>
    <mergeCell ref="R43:S43"/>
    <mergeCell ref="P44:Q44"/>
    <mergeCell ref="R44:S44"/>
    <mergeCell ref="P45:Q45"/>
    <mergeCell ref="R45:S45"/>
    <mergeCell ref="P52:Q52"/>
    <mergeCell ref="R52:S52"/>
    <mergeCell ref="P53:Q53"/>
    <mergeCell ref="R53:S53"/>
    <mergeCell ref="P54:Q54"/>
    <mergeCell ref="R54:S54"/>
    <mergeCell ref="P49:Q49"/>
    <mergeCell ref="R49:S49"/>
    <mergeCell ref="P50:Q50"/>
    <mergeCell ref="R50:S50"/>
    <mergeCell ref="P51:Q51"/>
    <mergeCell ref="R51:S51"/>
    <mergeCell ref="P58:Q58"/>
    <mergeCell ref="R58:S58"/>
    <mergeCell ref="P59:Q59"/>
    <mergeCell ref="R59:S59"/>
    <mergeCell ref="P60:Q60"/>
    <mergeCell ref="R60:S60"/>
    <mergeCell ref="P55:Q55"/>
    <mergeCell ref="R55:S55"/>
    <mergeCell ref="P56:Q56"/>
    <mergeCell ref="R56:S56"/>
    <mergeCell ref="P57:Q57"/>
    <mergeCell ref="R57:S57"/>
    <mergeCell ref="P64:Q64"/>
    <mergeCell ref="R64:S64"/>
    <mergeCell ref="P65:Q65"/>
    <mergeCell ref="R65:S65"/>
    <mergeCell ref="P68:Q68"/>
    <mergeCell ref="R68:S68"/>
    <mergeCell ref="P61:Q61"/>
    <mergeCell ref="R61:S61"/>
    <mergeCell ref="P62:Q62"/>
    <mergeCell ref="R62:S62"/>
    <mergeCell ref="P63:Q63"/>
    <mergeCell ref="R63:S63"/>
    <mergeCell ref="P72:Q72"/>
    <mergeCell ref="R72:S72"/>
    <mergeCell ref="P73:Q73"/>
    <mergeCell ref="R73:S73"/>
    <mergeCell ref="P74:Q74"/>
    <mergeCell ref="R74:S74"/>
    <mergeCell ref="P69:Q69"/>
    <mergeCell ref="R69:S69"/>
    <mergeCell ref="P70:Q70"/>
    <mergeCell ref="R70:S70"/>
    <mergeCell ref="P71:Q71"/>
    <mergeCell ref="R71:S71"/>
    <mergeCell ref="P78:Q78"/>
    <mergeCell ref="R78:S78"/>
    <mergeCell ref="P79:Q79"/>
    <mergeCell ref="R79:S79"/>
    <mergeCell ref="P80:Q80"/>
    <mergeCell ref="R80:S80"/>
    <mergeCell ref="P75:Q75"/>
    <mergeCell ref="R75:S75"/>
    <mergeCell ref="P76:Q76"/>
    <mergeCell ref="R76:S76"/>
    <mergeCell ref="P77:Q77"/>
    <mergeCell ref="R77:S77"/>
    <mergeCell ref="P84:Q84"/>
    <mergeCell ref="R84:S84"/>
    <mergeCell ref="P85:Q85"/>
    <mergeCell ref="R85:S85"/>
    <mergeCell ref="P86:Q86"/>
    <mergeCell ref="R86:S86"/>
    <mergeCell ref="P81:Q81"/>
    <mergeCell ref="R81:S81"/>
    <mergeCell ref="P82:Q82"/>
    <mergeCell ref="R82:S82"/>
    <mergeCell ref="P83:Q83"/>
    <mergeCell ref="R83:S83"/>
    <mergeCell ref="P90:Q90"/>
    <mergeCell ref="R90:S90"/>
    <mergeCell ref="P91:Q91"/>
    <mergeCell ref="R91:S91"/>
    <mergeCell ref="P92:Q92"/>
    <mergeCell ref="R92:S92"/>
    <mergeCell ref="P87:Q87"/>
    <mergeCell ref="R87:S87"/>
    <mergeCell ref="P88:Q88"/>
    <mergeCell ref="R88:S88"/>
    <mergeCell ref="P89:Q89"/>
    <mergeCell ref="R89:S89"/>
    <mergeCell ref="P98:Q98"/>
    <mergeCell ref="R98:S98"/>
    <mergeCell ref="P99:Q99"/>
    <mergeCell ref="R99:S99"/>
    <mergeCell ref="P100:Q100"/>
    <mergeCell ref="R100:S100"/>
    <mergeCell ref="P93:Q93"/>
    <mergeCell ref="R93:S93"/>
    <mergeCell ref="P94:Q94"/>
    <mergeCell ref="R94:S94"/>
    <mergeCell ref="P97:Q97"/>
    <mergeCell ref="R97:S97"/>
    <mergeCell ref="P104:Q104"/>
    <mergeCell ref="R104:S104"/>
    <mergeCell ref="P105:Q105"/>
    <mergeCell ref="R105:S105"/>
    <mergeCell ref="P106:Q106"/>
    <mergeCell ref="R106:S106"/>
    <mergeCell ref="P101:Q101"/>
    <mergeCell ref="R101:S101"/>
    <mergeCell ref="P102:Q102"/>
    <mergeCell ref="R102:S102"/>
    <mergeCell ref="P103:Q103"/>
    <mergeCell ref="R103:S103"/>
    <mergeCell ref="P110:Q110"/>
    <mergeCell ref="R110:S110"/>
    <mergeCell ref="P111:Q111"/>
    <mergeCell ref="R111:S111"/>
    <mergeCell ref="P112:Q112"/>
    <mergeCell ref="R112:S112"/>
    <mergeCell ref="P107:Q107"/>
    <mergeCell ref="R107:S107"/>
    <mergeCell ref="P108:Q108"/>
    <mergeCell ref="R108:S108"/>
    <mergeCell ref="P109:Q109"/>
    <mergeCell ref="R109:S109"/>
    <mergeCell ref="P116:Q116"/>
    <mergeCell ref="R116:S116"/>
    <mergeCell ref="P117:Q117"/>
    <mergeCell ref="R117:S117"/>
    <mergeCell ref="P118:Q118"/>
    <mergeCell ref="R118:S118"/>
    <mergeCell ref="P113:Q113"/>
    <mergeCell ref="R113:S113"/>
    <mergeCell ref="P114:Q114"/>
    <mergeCell ref="R114:S114"/>
    <mergeCell ref="P115:Q115"/>
    <mergeCell ref="R115:S115"/>
    <mergeCell ref="P122:Q122"/>
    <mergeCell ref="R122:S122"/>
    <mergeCell ref="P123:Q123"/>
    <mergeCell ref="R123:S123"/>
    <mergeCell ref="P126:Q126"/>
    <mergeCell ref="R126:S126"/>
    <mergeCell ref="P119:Q119"/>
    <mergeCell ref="R119:S119"/>
    <mergeCell ref="P120:Q120"/>
    <mergeCell ref="R120:S120"/>
    <mergeCell ref="P121:Q121"/>
    <mergeCell ref="R121:S121"/>
    <mergeCell ref="P130:Q130"/>
    <mergeCell ref="R130:S130"/>
    <mergeCell ref="P131:Q131"/>
    <mergeCell ref="R131:S131"/>
    <mergeCell ref="P132:Q132"/>
    <mergeCell ref="R132:S132"/>
    <mergeCell ref="P127:Q127"/>
    <mergeCell ref="R127:S127"/>
    <mergeCell ref="P128:Q128"/>
    <mergeCell ref="R128:S128"/>
    <mergeCell ref="P129:Q129"/>
    <mergeCell ref="R129:S129"/>
    <mergeCell ref="P136:Q136"/>
    <mergeCell ref="R136:S136"/>
    <mergeCell ref="P137:Q137"/>
    <mergeCell ref="R137:S137"/>
    <mergeCell ref="P138:Q138"/>
    <mergeCell ref="R138:S138"/>
    <mergeCell ref="P133:Q133"/>
    <mergeCell ref="R133:S133"/>
    <mergeCell ref="P134:Q134"/>
    <mergeCell ref="R134:S134"/>
    <mergeCell ref="P135:Q135"/>
    <mergeCell ref="R135:S135"/>
    <mergeCell ref="P142:Q142"/>
    <mergeCell ref="R142:S142"/>
    <mergeCell ref="P143:Q143"/>
    <mergeCell ref="R143:S143"/>
    <mergeCell ref="P144:Q144"/>
    <mergeCell ref="R144:S144"/>
    <mergeCell ref="P139:Q139"/>
    <mergeCell ref="R139:S139"/>
    <mergeCell ref="P140:Q140"/>
    <mergeCell ref="R140:S140"/>
    <mergeCell ref="P141:Q141"/>
    <mergeCell ref="R141:S141"/>
    <mergeCell ref="P148:Q148"/>
    <mergeCell ref="R148:S148"/>
    <mergeCell ref="P149:Q149"/>
    <mergeCell ref="R149:S149"/>
    <mergeCell ref="P150:Q150"/>
    <mergeCell ref="R150:S150"/>
    <mergeCell ref="P145:Q145"/>
    <mergeCell ref="R145:S145"/>
    <mergeCell ref="P146:Q146"/>
    <mergeCell ref="R146:S146"/>
    <mergeCell ref="P147:Q147"/>
    <mergeCell ref="R147:S147"/>
    <mergeCell ref="B161:H161"/>
    <mergeCell ref="K161:S161"/>
    <mergeCell ref="P157:Q157"/>
    <mergeCell ref="R157:S157"/>
    <mergeCell ref="B159:H159"/>
    <mergeCell ref="K159:S159"/>
    <mergeCell ref="B160:H160"/>
    <mergeCell ref="K160:S160"/>
    <mergeCell ref="P151:Q151"/>
    <mergeCell ref="R151:S151"/>
    <mergeCell ref="P152:Q152"/>
    <mergeCell ref="R152:S152"/>
    <mergeCell ref="P155:Q155"/>
    <mergeCell ref="R155:S155"/>
  </mergeCells>
  <hyperlinks>
    <hyperlink ref="B2:E2" location="'Liste tableaux'!A1" display="Retour à la liste des tableaux" xr:uid="{A05EC583-5139-4C16-92B2-497295EE5AC0}"/>
  </hyperlinks>
  <pageMargins left="0.7" right="0.7" top="0.75" bottom="0.75" header="0.3" footer="0.3"/>
  <headerFooter>
    <oddHeader>&amp;R&amp;"Calibri"&amp;10&amp;K000000 Protected B - Internal / Protégé B - Interne&amp;1#_x000D_</oddHead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9109C-6D4F-4C83-ACF6-CE583C3C074C}">
  <sheetPr codeName="Feuil56"/>
  <dimension ref="A1:AQ107"/>
  <sheetViews>
    <sheetView showGridLines="0" workbookViewId="0">
      <selection activeCell="B2" sqref="B2:E2"/>
    </sheetView>
  </sheetViews>
  <sheetFormatPr defaultColWidth="9.140625" defaultRowHeight="12.75" x14ac:dyDescent="0.2"/>
  <cols>
    <col min="1" max="1" width="7.140625" style="1" customWidth="1"/>
    <col min="2" max="2" width="9" style="1" customWidth="1"/>
    <col min="3" max="3" width="8.85546875" style="1" customWidth="1"/>
    <col min="4" max="4" width="9.140625" style="1"/>
    <col min="5" max="5" width="0.85546875" style="1" customWidth="1"/>
    <col min="6" max="6" width="10.42578125" style="1" customWidth="1"/>
    <col min="7" max="7" width="9.42578125" style="1" customWidth="1"/>
    <col min="8" max="8" width="0.85546875" style="1" customWidth="1"/>
    <col min="9" max="9" width="10.42578125" style="1" customWidth="1"/>
    <col min="10" max="10" width="9.42578125" style="1" customWidth="1"/>
    <col min="11" max="11" width="10.140625" style="1" customWidth="1"/>
    <col min="12" max="12" width="9.85546875" style="1" customWidth="1"/>
    <col min="13" max="13" width="8.5703125" style="1" customWidth="1"/>
    <col min="14" max="14" width="0.85546875" style="1" customWidth="1"/>
    <col min="15" max="18" width="5.5703125" style="1" customWidth="1"/>
    <col min="19" max="19" width="5.140625" style="1" customWidth="1"/>
    <col min="20" max="20" width="6.5703125" style="1" customWidth="1"/>
    <col min="21" max="21" width="9" style="1" customWidth="1"/>
    <col min="22" max="24" width="9.42578125" style="1" customWidth="1"/>
    <col min="25" max="246" width="9.140625" style="1"/>
    <col min="247" max="247" width="7.140625" style="1" customWidth="1"/>
    <col min="248" max="248" width="9" style="1" customWidth="1"/>
    <col min="249" max="249" width="8.85546875" style="1" customWidth="1"/>
    <col min="250" max="250" width="9.140625" style="1"/>
    <col min="251" max="251" width="0.85546875" style="1" customWidth="1"/>
    <col min="252" max="253" width="10.42578125" style="1" customWidth="1"/>
    <col min="254" max="254" width="9.42578125" style="1" customWidth="1"/>
    <col min="255" max="255" width="0.85546875" style="1" customWidth="1"/>
    <col min="256" max="256" width="10.42578125" style="1" customWidth="1"/>
    <col min="257" max="257" width="9.42578125" style="1" customWidth="1"/>
    <col min="258" max="258" width="10.140625" style="1" customWidth="1"/>
    <col min="259" max="259" width="9.85546875" style="1" customWidth="1"/>
    <col min="260" max="260" width="8.5703125" style="1" customWidth="1"/>
    <col min="261" max="261" width="0.85546875" style="1" customWidth="1"/>
    <col min="262" max="265" width="5.5703125" style="1" customWidth="1"/>
    <col min="266" max="266" width="2.140625" style="1" customWidth="1"/>
    <col min="267" max="267" width="6.5703125" style="1" customWidth="1"/>
    <col min="268" max="268" width="9" style="1" customWidth="1"/>
    <col min="269" max="271" width="9.42578125" style="1" customWidth="1"/>
    <col min="272" max="272" width="0.85546875" style="1" customWidth="1"/>
    <col min="273" max="280" width="8.5703125" style="1" customWidth="1"/>
    <col min="281" max="502" width="9.140625" style="1"/>
    <col min="503" max="503" width="7.140625" style="1" customWidth="1"/>
    <col min="504" max="504" width="9" style="1" customWidth="1"/>
    <col min="505" max="505" width="8.85546875" style="1" customWidth="1"/>
    <col min="506" max="506" width="9.140625" style="1"/>
    <col min="507" max="507" width="0.85546875" style="1" customWidth="1"/>
    <col min="508" max="509" width="10.42578125" style="1" customWidth="1"/>
    <col min="510" max="510" width="9.42578125" style="1" customWidth="1"/>
    <col min="511" max="511" width="0.85546875" style="1" customWidth="1"/>
    <col min="512" max="512" width="10.42578125" style="1" customWidth="1"/>
    <col min="513" max="513" width="9.42578125" style="1" customWidth="1"/>
    <col min="514" max="514" width="10.140625" style="1" customWidth="1"/>
    <col min="515" max="515" width="9.85546875" style="1" customWidth="1"/>
    <col min="516" max="516" width="8.5703125" style="1" customWidth="1"/>
    <col min="517" max="517" width="0.85546875" style="1" customWidth="1"/>
    <col min="518" max="521" width="5.5703125" style="1" customWidth="1"/>
    <col min="522" max="522" width="2.140625" style="1" customWidth="1"/>
    <col min="523" max="523" width="6.5703125" style="1" customWidth="1"/>
    <col min="524" max="524" width="9" style="1" customWidth="1"/>
    <col min="525" max="527" width="9.42578125" style="1" customWidth="1"/>
    <col min="528" max="528" width="0.85546875" style="1" customWidth="1"/>
    <col min="529" max="536" width="8.5703125" style="1" customWidth="1"/>
    <col min="537" max="758" width="9.140625" style="1"/>
    <col min="759" max="759" width="7.140625" style="1" customWidth="1"/>
    <col min="760" max="760" width="9" style="1" customWidth="1"/>
    <col min="761" max="761" width="8.85546875" style="1" customWidth="1"/>
    <col min="762" max="762" width="9.140625" style="1"/>
    <col min="763" max="763" width="0.85546875" style="1" customWidth="1"/>
    <col min="764" max="765" width="10.42578125" style="1" customWidth="1"/>
    <col min="766" max="766" width="9.42578125" style="1" customWidth="1"/>
    <col min="767" max="767" width="0.85546875" style="1" customWidth="1"/>
    <col min="768" max="768" width="10.42578125" style="1" customWidth="1"/>
    <col min="769" max="769" width="9.42578125" style="1" customWidth="1"/>
    <col min="770" max="770" width="10.140625" style="1" customWidth="1"/>
    <col min="771" max="771" width="9.85546875" style="1" customWidth="1"/>
    <col min="772" max="772" width="8.5703125" style="1" customWidth="1"/>
    <col min="773" max="773" width="0.85546875" style="1" customWidth="1"/>
    <col min="774" max="777" width="5.5703125" style="1" customWidth="1"/>
    <col min="778" max="778" width="2.140625" style="1" customWidth="1"/>
    <col min="779" max="779" width="6.5703125" style="1" customWidth="1"/>
    <col min="780" max="780" width="9" style="1" customWidth="1"/>
    <col min="781" max="783" width="9.42578125" style="1" customWidth="1"/>
    <col min="784" max="784" width="0.85546875" style="1" customWidth="1"/>
    <col min="785" max="792" width="8.5703125" style="1" customWidth="1"/>
    <col min="793" max="1014" width="9.140625" style="1"/>
    <col min="1015" max="1015" width="7.140625" style="1" customWidth="1"/>
    <col min="1016" max="1016" width="9" style="1" customWidth="1"/>
    <col min="1017" max="1017" width="8.85546875" style="1" customWidth="1"/>
    <col min="1018" max="1018" width="9.140625" style="1"/>
    <col min="1019" max="1019" width="0.85546875" style="1" customWidth="1"/>
    <col min="1020" max="1021" width="10.42578125" style="1" customWidth="1"/>
    <col min="1022" max="1022" width="9.42578125" style="1" customWidth="1"/>
    <col min="1023" max="1023" width="0.85546875" style="1" customWidth="1"/>
    <col min="1024" max="1024" width="10.42578125" style="1" customWidth="1"/>
    <col min="1025" max="1025" width="9.42578125" style="1" customWidth="1"/>
    <col min="1026" max="1026" width="10.140625" style="1" customWidth="1"/>
    <col min="1027" max="1027" width="9.85546875" style="1" customWidth="1"/>
    <col min="1028" max="1028" width="8.5703125" style="1" customWidth="1"/>
    <col min="1029" max="1029" width="0.85546875" style="1" customWidth="1"/>
    <col min="1030" max="1033" width="5.5703125" style="1" customWidth="1"/>
    <col min="1034" max="1034" width="2.140625" style="1" customWidth="1"/>
    <col min="1035" max="1035" width="6.5703125" style="1" customWidth="1"/>
    <col min="1036" max="1036" width="9" style="1" customWidth="1"/>
    <col min="1037" max="1039" width="9.42578125" style="1" customWidth="1"/>
    <col min="1040" max="1040" width="0.85546875" style="1" customWidth="1"/>
    <col min="1041" max="1048" width="8.5703125" style="1" customWidth="1"/>
    <col min="1049" max="1270" width="9.140625" style="1"/>
    <col min="1271" max="1271" width="7.140625" style="1" customWidth="1"/>
    <col min="1272" max="1272" width="9" style="1" customWidth="1"/>
    <col min="1273" max="1273" width="8.85546875" style="1" customWidth="1"/>
    <col min="1274" max="1274" width="9.140625" style="1"/>
    <col min="1275" max="1275" width="0.85546875" style="1" customWidth="1"/>
    <col min="1276" max="1277" width="10.42578125" style="1" customWidth="1"/>
    <col min="1278" max="1278" width="9.42578125" style="1" customWidth="1"/>
    <col min="1279" max="1279" width="0.85546875" style="1" customWidth="1"/>
    <col min="1280" max="1280" width="10.42578125" style="1" customWidth="1"/>
    <col min="1281" max="1281" width="9.42578125" style="1" customWidth="1"/>
    <col min="1282" max="1282" width="10.140625" style="1" customWidth="1"/>
    <col min="1283" max="1283" width="9.85546875" style="1" customWidth="1"/>
    <col min="1284" max="1284" width="8.5703125" style="1" customWidth="1"/>
    <col min="1285" max="1285" width="0.85546875" style="1" customWidth="1"/>
    <col min="1286" max="1289" width="5.5703125" style="1" customWidth="1"/>
    <col min="1290" max="1290" width="2.140625" style="1" customWidth="1"/>
    <col min="1291" max="1291" width="6.5703125" style="1" customWidth="1"/>
    <col min="1292" max="1292" width="9" style="1" customWidth="1"/>
    <col min="1293" max="1295" width="9.42578125" style="1" customWidth="1"/>
    <col min="1296" max="1296" width="0.85546875" style="1" customWidth="1"/>
    <col min="1297" max="1304" width="8.5703125" style="1" customWidth="1"/>
    <col min="1305" max="1526" width="9.140625" style="1"/>
    <col min="1527" max="1527" width="7.140625" style="1" customWidth="1"/>
    <col min="1528" max="1528" width="9" style="1" customWidth="1"/>
    <col min="1529" max="1529" width="8.85546875" style="1" customWidth="1"/>
    <col min="1530" max="1530" width="9.140625" style="1"/>
    <col min="1531" max="1531" width="0.85546875" style="1" customWidth="1"/>
    <col min="1532" max="1533" width="10.42578125" style="1" customWidth="1"/>
    <col min="1534" max="1534" width="9.42578125" style="1" customWidth="1"/>
    <col min="1535" max="1535" width="0.85546875" style="1" customWidth="1"/>
    <col min="1536" max="1536" width="10.42578125" style="1" customWidth="1"/>
    <col min="1537" max="1537" width="9.42578125" style="1" customWidth="1"/>
    <col min="1538" max="1538" width="10.140625" style="1" customWidth="1"/>
    <col min="1539" max="1539" width="9.85546875" style="1" customWidth="1"/>
    <col min="1540" max="1540" width="8.5703125" style="1" customWidth="1"/>
    <col min="1541" max="1541" width="0.85546875" style="1" customWidth="1"/>
    <col min="1542" max="1545" width="5.5703125" style="1" customWidth="1"/>
    <col min="1546" max="1546" width="2.140625" style="1" customWidth="1"/>
    <col min="1547" max="1547" width="6.5703125" style="1" customWidth="1"/>
    <col min="1548" max="1548" width="9" style="1" customWidth="1"/>
    <col min="1549" max="1551" width="9.42578125" style="1" customWidth="1"/>
    <col min="1552" max="1552" width="0.85546875" style="1" customWidth="1"/>
    <col min="1553" max="1560" width="8.5703125" style="1" customWidth="1"/>
    <col min="1561" max="1782" width="9.140625" style="1"/>
    <col min="1783" max="1783" width="7.140625" style="1" customWidth="1"/>
    <col min="1784" max="1784" width="9" style="1" customWidth="1"/>
    <col min="1785" max="1785" width="8.85546875" style="1" customWidth="1"/>
    <col min="1786" max="1786" width="9.140625" style="1"/>
    <col min="1787" max="1787" width="0.85546875" style="1" customWidth="1"/>
    <col min="1788" max="1789" width="10.42578125" style="1" customWidth="1"/>
    <col min="1790" max="1790" width="9.42578125" style="1" customWidth="1"/>
    <col min="1791" max="1791" width="0.85546875" style="1" customWidth="1"/>
    <col min="1792" max="1792" width="10.42578125" style="1" customWidth="1"/>
    <col min="1793" max="1793" width="9.42578125" style="1" customWidth="1"/>
    <col min="1794" max="1794" width="10.140625" style="1" customWidth="1"/>
    <col min="1795" max="1795" width="9.85546875" style="1" customWidth="1"/>
    <col min="1796" max="1796" width="8.5703125" style="1" customWidth="1"/>
    <col min="1797" max="1797" width="0.85546875" style="1" customWidth="1"/>
    <col min="1798" max="1801" width="5.5703125" style="1" customWidth="1"/>
    <col min="1802" max="1802" width="2.140625" style="1" customWidth="1"/>
    <col min="1803" max="1803" width="6.5703125" style="1" customWidth="1"/>
    <col min="1804" max="1804" width="9" style="1" customWidth="1"/>
    <col min="1805" max="1807" width="9.42578125" style="1" customWidth="1"/>
    <col min="1808" max="1808" width="0.85546875" style="1" customWidth="1"/>
    <col min="1809" max="1816" width="8.5703125" style="1" customWidth="1"/>
    <col min="1817" max="2038" width="9.140625" style="1"/>
    <col min="2039" max="2039" width="7.140625" style="1" customWidth="1"/>
    <col min="2040" max="2040" width="9" style="1" customWidth="1"/>
    <col min="2041" max="2041" width="8.85546875" style="1" customWidth="1"/>
    <col min="2042" max="2042" width="9.140625" style="1"/>
    <col min="2043" max="2043" width="0.85546875" style="1" customWidth="1"/>
    <col min="2044" max="2045" width="10.42578125" style="1" customWidth="1"/>
    <col min="2046" max="2046" width="9.42578125" style="1" customWidth="1"/>
    <col min="2047" max="2047" width="0.85546875" style="1" customWidth="1"/>
    <col min="2048" max="2048" width="10.42578125" style="1" customWidth="1"/>
    <col min="2049" max="2049" width="9.42578125" style="1" customWidth="1"/>
    <col min="2050" max="2050" width="10.140625" style="1" customWidth="1"/>
    <col min="2051" max="2051" width="9.85546875" style="1" customWidth="1"/>
    <col min="2052" max="2052" width="8.5703125" style="1" customWidth="1"/>
    <col min="2053" max="2053" width="0.85546875" style="1" customWidth="1"/>
    <col min="2054" max="2057" width="5.5703125" style="1" customWidth="1"/>
    <col min="2058" max="2058" width="2.140625" style="1" customWidth="1"/>
    <col min="2059" max="2059" width="6.5703125" style="1" customWidth="1"/>
    <col min="2060" max="2060" width="9" style="1" customWidth="1"/>
    <col min="2061" max="2063" width="9.42578125" style="1" customWidth="1"/>
    <col min="2064" max="2064" width="0.85546875" style="1" customWidth="1"/>
    <col min="2065" max="2072" width="8.5703125" style="1" customWidth="1"/>
    <col min="2073" max="2294" width="9.140625" style="1"/>
    <col min="2295" max="2295" width="7.140625" style="1" customWidth="1"/>
    <col min="2296" max="2296" width="9" style="1" customWidth="1"/>
    <col min="2297" max="2297" width="8.85546875" style="1" customWidth="1"/>
    <col min="2298" max="2298" width="9.140625" style="1"/>
    <col min="2299" max="2299" width="0.85546875" style="1" customWidth="1"/>
    <col min="2300" max="2301" width="10.42578125" style="1" customWidth="1"/>
    <col min="2302" max="2302" width="9.42578125" style="1" customWidth="1"/>
    <col min="2303" max="2303" width="0.85546875" style="1" customWidth="1"/>
    <col min="2304" max="2304" width="10.42578125" style="1" customWidth="1"/>
    <col min="2305" max="2305" width="9.42578125" style="1" customWidth="1"/>
    <col min="2306" max="2306" width="10.140625" style="1" customWidth="1"/>
    <col min="2307" max="2307" width="9.85546875" style="1" customWidth="1"/>
    <col min="2308" max="2308" width="8.5703125" style="1" customWidth="1"/>
    <col min="2309" max="2309" width="0.85546875" style="1" customWidth="1"/>
    <col min="2310" max="2313" width="5.5703125" style="1" customWidth="1"/>
    <col min="2314" max="2314" width="2.140625" style="1" customWidth="1"/>
    <col min="2315" max="2315" width="6.5703125" style="1" customWidth="1"/>
    <col min="2316" max="2316" width="9" style="1" customWidth="1"/>
    <col min="2317" max="2319" width="9.42578125" style="1" customWidth="1"/>
    <col min="2320" max="2320" width="0.85546875" style="1" customWidth="1"/>
    <col min="2321" max="2328" width="8.5703125" style="1" customWidth="1"/>
    <col min="2329" max="2550" width="9.140625" style="1"/>
    <col min="2551" max="2551" width="7.140625" style="1" customWidth="1"/>
    <col min="2552" max="2552" width="9" style="1" customWidth="1"/>
    <col min="2553" max="2553" width="8.85546875" style="1" customWidth="1"/>
    <col min="2554" max="2554" width="9.140625" style="1"/>
    <col min="2555" max="2555" width="0.85546875" style="1" customWidth="1"/>
    <col min="2556" max="2557" width="10.42578125" style="1" customWidth="1"/>
    <col min="2558" max="2558" width="9.42578125" style="1" customWidth="1"/>
    <col min="2559" max="2559" width="0.85546875" style="1" customWidth="1"/>
    <col min="2560" max="2560" width="10.42578125" style="1" customWidth="1"/>
    <col min="2561" max="2561" width="9.42578125" style="1" customWidth="1"/>
    <col min="2562" max="2562" width="10.140625" style="1" customWidth="1"/>
    <col min="2563" max="2563" width="9.85546875" style="1" customWidth="1"/>
    <col min="2564" max="2564" width="8.5703125" style="1" customWidth="1"/>
    <col min="2565" max="2565" width="0.85546875" style="1" customWidth="1"/>
    <col min="2566" max="2569" width="5.5703125" style="1" customWidth="1"/>
    <col min="2570" max="2570" width="2.140625" style="1" customWidth="1"/>
    <col min="2571" max="2571" width="6.5703125" style="1" customWidth="1"/>
    <col min="2572" max="2572" width="9" style="1" customWidth="1"/>
    <col min="2573" max="2575" width="9.42578125" style="1" customWidth="1"/>
    <col min="2576" max="2576" width="0.85546875" style="1" customWidth="1"/>
    <col min="2577" max="2584" width="8.5703125" style="1" customWidth="1"/>
    <col min="2585" max="2806" width="9.140625" style="1"/>
    <col min="2807" max="2807" width="7.140625" style="1" customWidth="1"/>
    <col min="2808" max="2808" width="9" style="1" customWidth="1"/>
    <col min="2809" max="2809" width="8.85546875" style="1" customWidth="1"/>
    <col min="2810" max="2810" width="9.140625" style="1"/>
    <col min="2811" max="2811" width="0.85546875" style="1" customWidth="1"/>
    <col min="2812" max="2813" width="10.42578125" style="1" customWidth="1"/>
    <col min="2814" max="2814" width="9.42578125" style="1" customWidth="1"/>
    <col min="2815" max="2815" width="0.85546875" style="1" customWidth="1"/>
    <col min="2816" max="2816" width="10.42578125" style="1" customWidth="1"/>
    <col min="2817" max="2817" width="9.42578125" style="1" customWidth="1"/>
    <col min="2818" max="2818" width="10.140625" style="1" customWidth="1"/>
    <col min="2819" max="2819" width="9.85546875" style="1" customWidth="1"/>
    <col min="2820" max="2820" width="8.5703125" style="1" customWidth="1"/>
    <col min="2821" max="2821" width="0.85546875" style="1" customWidth="1"/>
    <col min="2822" max="2825" width="5.5703125" style="1" customWidth="1"/>
    <col min="2826" max="2826" width="2.140625" style="1" customWidth="1"/>
    <col min="2827" max="2827" width="6.5703125" style="1" customWidth="1"/>
    <col min="2828" max="2828" width="9" style="1" customWidth="1"/>
    <col min="2829" max="2831" width="9.42578125" style="1" customWidth="1"/>
    <col min="2832" max="2832" width="0.85546875" style="1" customWidth="1"/>
    <col min="2833" max="2840" width="8.5703125" style="1" customWidth="1"/>
    <col min="2841" max="3062" width="9.140625" style="1"/>
    <col min="3063" max="3063" width="7.140625" style="1" customWidth="1"/>
    <col min="3064" max="3064" width="9" style="1" customWidth="1"/>
    <col min="3065" max="3065" width="8.85546875" style="1" customWidth="1"/>
    <col min="3066" max="3066" width="9.140625" style="1"/>
    <col min="3067" max="3067" width="0.85546875" style="1" customWidth="1"/>
    <col min="3068" max="3069" width="10.42578125" style="1" customWidth="1"/>
    <col min="3070" max="3070" width="9.42578125" style="1" customWidth="1"/>
    <col min="3071" max="3071" width="0.85546875" style="1" customWidth="1"/>
    <col min="3072" max="3072" width="10.42578125" style="1" customWidth="1"/>
    <col min="3073" max="3073" width="9.42578125" style="1" customWidth="1"/>
    <col min="3074" max="3074" width="10.140625" style="1" customWidth="1"/>
    <col min="3075" max="3075" width="9.85546875" style="1" customWidth="1"/>
    <col min="3076" max="3076" width="8.5703125" style="1" customWidth="1"/>
    <col min="3077" max="3077" width="0.85546875" style="1" customWidth="1"/>
    <col min="3078" max="3081" width="5.5703125" style="1" customWidth="1"/>
    <col min="3082" max="3082" width="2.140625" style="1" customWidth="1"/>
    <col min="3083" max="3083" width="6.5703125" style="1" customWidth="1"/>
    <col min="3084" max="3084" width="9" style="1" customWidth="1"/>
    <col min="3085" max="3087" width="9.42578125" style="1" customWidth="1"/>
    <col min="3088" max="3088" width="0.85546875" style="1" customWidth="1"/>
    <col min="3089" max="3096" width="8.5703125" style="1" customWidth="1"/>
    <col min="3097" max="3318" width="9.140625" style="1"/>
    <col min="3319" max="3319" width="7.140625" style="1" customWidth="1"/>
    <col min="3320" max="3320" width="9" style="1" customWidth="1"/>
    <col min="3321" max="3321" width="8.85546875" style="1" customWidth="1"/>
    <col min="3322" max="3322" width="9.140625" style="1"/>
    <col min="3323" max="3323" width="0.85546875" style="1" customWidth="1"/>
    <col min="3324" max="3325" width="10.42578125" style="1" customWidth="1"/>
    <col min="3326" max="3326" width="9.42578125" style="1" customWidth="1"/>
    <col min="3327" max="3327" width="0.85546875" style="1" customWidth="1"/>
    <col min="3328" max="3328" width="10.42578125" style="1" customWidth="1"/>
    <col min="3329" max="3329" width="9.42578125" style="1" customWidth="1"/>
    <col min="3330" max="3330" width="10.140625" style="1" customWidth="1"/>
    <col min="3331" max="3331" width="9.85546875" style="1" customWidth="1"/>
    <col min="3332" max="3332" width="8.5703125" style="1" customWidth="1"/>
    <col min="3333" max="3333" width="0.85546875" style="1" customWidth="1"/>
    <col min="3334" max="3337" width="5.5703125" style="1" customWidth="1"/>
    <col min="3338" max="3338" width="2.140625" style="1" customWidth="1"/>
    <col min="3339" max="3339" width="6.5703125" style="1" customWidth="1"/>
    <col min="3340" max="3340" width="9" style="1" customWidth="1"/>
    <col min="3341" max="3343" width="9.42578125" style="1" customWidth="1"/>
    <col min="3344" max="3344" width="0.85546875" style="1" customWidth="1"/>
    <col min="3345" max="3352" width="8.5703125" style="1" customWidth="1"/>
    <col min="3353" max="3574" width="9.140625" style="1"/>
    <col min="3575" max="3575" width="7.140625" style="1" customWidth="1"/>
    <col min="3576" max="3576" width="9" style="1" customWidth="1"/>
    <col min="3577" max="3577" width="8.85546875" style="1" customWidth="1"/>
    <col min="3578" max="3578" width="9.140625" style="1"/>
    <col min="3579" max="3579" width="0.85546875" style="1" customWidth="1"/>
    <col min="3580" max="3581" width="10.42578125" style="1" customWidth="1"/>
    <col min="3582" max="3582" width="9.42578125" style="1" customWidth="1"/>
    <col min="3583" max="3583" width="0.85546875" style="1" customWidth="1"/>
    <col min="3584" max="3584" width="10.42578125" style="1" customWidth="1"/>
    <col min="3585" max="3585" width="9.42578125" style="1" customWidth="1"/>
    <col min="3586" max="3586" width="10.140625" style="1" customWidth="1"/>
    <col min="3587" max="3587" width="9.85546875" style="1" customWidth="1"/>
    <col min="3588" max="3588" width="8.5703125" style="1" customWidth="1"/>
    <col min="3589" max="3589" width="0.85546875" style="1" customWidth="1"/>
    <col min="3590" max="3593" width="5.5703125" style="1" customWidth="1"/>
    <col min="3594" max="3594" width="2.140625" style="1" customWidth="1"/>
    <col min="3595" max="3595" width="6.5703125" style="1" customWidth="1"/>
    <col min="3596" max="3596" width="9" style="1" customWidth="1"/>
    <col min="3597" max="3599" width="9.42578125" style="1" customWidth="1"/>
    <col min="3600" max="3600" width="0.85546875" style="1" customWidth="1"/>
    <col min="3601" max="3608" width="8.5703125" style="1" customWidth="1"/>
    <col min="3609" max="3830" width="9.140625" style="1"/>
    <col min="3831" max="3831" width="7.140625" style="1" customWidth="1"/>
    <col min="3832" max="3832" width="9" style="1" customWidth="1"/>
    <col min="3833" max="3833" width="8.85546875" style="1" customWidth="1"/>
    <col min="3834" max="3834" width="9.140625" style="1"/>
    <col min="3835" max="3835" width="0.85546875" style="1" customWidth="1"/>
    <col min="3836" max="3837" width="10.42578125" style="1" customWidth="1"/>
    <col min="3838" max="3838" width="9.42578125" style="1" customWidth="1"/>
    <col min="3839" max="3839" width="0.85546875" style="1" customWidth="1"/>
    <col min="3840" max="3840" width="10.42578125" style="1" customWidth="1"/>
    <col min="3841" max="3841" width="9.42578125" style="1" customWidth="1"/>
    <col min="3842" max="3842" width="10.140625" style="1" customWidth="1"/>
    <col min="3843" max="3843" width="9.85546875" style="1" customWidth="1"/>
    <col min="3844" max="3844" width="8.5703125" style="1" customWidth="1"/>
    <col min="3845" max="3845" width="0.85546875" style="1" customWidth="1"/>
    <col min="3846" max="3849" width="5.5703125" style="1" customWidth="1"/>
    <col min="3850" max="3850" width="2.140625" style="1" customWidth="1"/>
    <col min="3851" max="3851" width="6.5703125" style="1" customWidth="1"/>
    <col min="3852" max="3852" width="9" style="1" customWidth="1"/>
    <col min="3853" max="3855" width="9.42578125" style="1" customWidth="1"/>
    <col min="3856" max="3856" width="0.85546875" style="1" customWidth="1"/>
    <col min="3857" max="3864" width="8.5703125" style="1" customWidth="1"/>
    <col min="3865" max="4086" width="9.140625" style="1"/>
    <col min="4087" max="4087" width="7.140625" style="1" customWidth="1"/>
    <col min="4088" max="4088" width="9" style="1" customWidth="1"/>
    <col min="4089" max="4089" width="8.85546875" style="1" customWidth="1"/>
    <col min="4090" max="4090" width="9.140625" style="1"/>
    <col min="4091" max="4091" width="0.85546875" style="1" customWidth="1"/>
    <col min="4092" max="4093" width="10.42578125" style="1" customWidth="1"/>
    <col min="4094" max="4094" width="9.42578125" style="1" customWidth="1"/>
    <col min="4095" max="4095" width="0.85546875" style="1" customWidth="1"/>
    <col min="4096" max="4096" width="10.42578125" style="1" customWidth="1"/>
    <col min="4097" max="4097" width="9.42578125" style="1" customWidth="1"/>
    <col min="4098" max="4098" width="10.140625" style="1" customWidth="1"/>
    <col min="4099" max="4099" width="9.85546875" style="1" customWidth="1"/>
    <col min="4100" max="4100" width="8.5703125" style="1" customWidth="1"/>
    <col min="4101" max="4101" width="0.85546875" style="1" customWidth="1"/>
    <col min="4102" max="4105" width="5.5703125" style="1" customWidth="1"/>
    <col min="4106" max="4106" width="2.140625" style="1" customWidth="1"/>
    <col min="4107" max="4107" width="6.5703125" style="1" customWidth="1"/>
    <col min="4108" max="4108" width="9" style="1" customWidth="1"/>
    <col min="4109" max="4111" width="9.42578125" style="1" customWidth="1"/>
    <col min="4112" max="4112" width="0.85546875" style="1" customWidth="1"/>
    <col min="4113" max="4120" width="8.5703125" style="1" customWidth="1"/>
    <col min="4121" max="4342" width="9.140625" style="1"/>
    <col min="4343" max="4343" width="7.140625" style="1" customWidth="1"/>
    <col min="4344" max="4344" width="9" style="1" customWidth="1"/>
    <col min="4345" max="4345" width="8.85546875" style="1" customWidth="1"/>
    <col min="4346" max="4346" width="9.140625" style="1"/>
    <col min="4347" max="4347" width="0.85546875" style="1" customWidth="1"/>
    <col min="4348" max="4349" width="10.42578125" style="1" customWidth="1"/>
    <col min="4350" max="4350" width="9.42578125" style="1" customWidth="1"/>
    <col min="4351" max="4351" width="0.85546875" style="1" customWidth="1"/>
    <col min="4352" max="4352" width="10.42578125" style="1" customWidth="1"/>
    <col min="4353" max="4353" width="9.42578125" style="1" customWidth="1"/>
    <col min="4354" max="4354" width="10.140625" style="1" customWidth="1"/>
    <col min="4355" max="4355" width="9.85546875" style="1" customWidth="1"/>
    <col min="4356" max="4356" width="8.5703125" style="1" customWidth="1"/>
    <col min="4357" max="4357" width="0.85546875" style="1" customWidth="1"/>
    <col min="4358" max="4361" width="5.5703125" style="1" customWidth="1"/>
    <col min="4362" max="4362" width="2.140625" style="1" customWidth="1"/>
    <col min="4363" max="4363" width="6.5703125" style="1" customWidth="1"/>
    <col min="4364" max="4364" width="9" style="1" customWidth="1"/>
    <col min="4365" max="4367" width="9.42578125" style="1" customWidth="1"/>
    <col min="4368" max="4368" width="0.85546875" style="1" customWidth="1"/>
    <col min="4369" max="4376" width="8.5703125" style="1" customWidth="1"/>
    <col min="4377" max="4598" width="9.140625" style="1"/>
    <col min="4599" max="4599" width="7.140625" style="1" customWidth="1"/>
    <col min="4600" max="4600" width="9" style="1" customWidth="1"/>
    <col min="4601" max="4601" width="8.85546875" style="1" customWidth="1"/>
    <col min="4602" max="4602" width="9.140625" style="1"/>
    <col min="4603" max="4603" width="0.85546875" style="1" customWidth="1"/>
    <col min="4604" max="4605" width="10.42578125" style="1" customWidth="1"/>
    <col min="4606" max="4606" width="9.42578125" style="1" customWidth="1"/>
    <col min="4607" max="4607" width="0.85546875" style="1" customWidth="1"/>
    <col min="4608" max="4608" width="10.42578125" style="1" customWidth="1"/>
    <col min="4609" max="4609" width="9.42578125" style="1" customWidth="1"/>
    <col min="4610" max="4610" width="10.140625" style="1" customWidth="1"/>
    <col min="4611" max="4611" width="9.85546875" style="1" customWidth="1"/>
    <col min="4612" max="4612" width="8.5703125" style="1" customWidth="1"/>
    <col min="4613" max="4613" width="0.85546875" style="1" customWidth="1"/>
    <col min="4614" max="4617" width="5.5703125" style="1" customWidth="1"/>
    <col min="4618" max="4618" width="2.140625" style="1" customWidth="1"/>
    <col min="4619" max="4619" width="6.5703125" style="1" customWidth="1"/>
    <col min="4620" max="4620" width="9" style="1" customWidth="1"/>
    <col min="4621" max="4623" width="9.42578125" style="1" customWidth="1"/>
    <col min="4624" max="4624" width="0.85546875" style="1" customWidth="1"/>
    <col min="4625" max="4632" width="8.5703125" style="1" customWidth="1"/>
    <col min="4633" max="4854" width="9.140625" style="1"/>
    <col min="4855" max="4855" width="7.140625" style="1" customWidth="1"/>
    <col min="4856" max="4856" width="9" style="1" customWidth="1"/>
    <col min="4857" max="4857" width="8.85546875" style="1" customWidth="1"/>
    <col min="4858" max="4858" width="9.140625" style="1"/>
    <col min="4859" max="4859" width="0.85546875" style="1" customWidth="1"/>
    <col min="4860" max="4861" width="10.42578125" style="1" customWidth="1"/>
    <col min="4862" max="4862" width="9.42578125" style="1" customWidth="1"/>
    <col min="4863" max="4863" width="0.85546875" style="1" customWidth="1"/>
    <col min="4864" max="4864" width="10.42578125" style="1" customWidth="1"/>
    <col min="4865" max="4865" width="9.42578125" style="1" customWidth="1"/>
    <col min="4866" max="4866" width="10.140625" style="1" customWidth="1"/>
    <col min="4867" max="4867" width="9.85546875" style="1" customWidth="1"/>
    <col min="4868" max="4868" width="8.5703125" style="1" customWidth="1"/>
    <col min="4869" max="4869" width="0.85546875" style="1" customWidth="1"/>
    <col min="4870" max="4873" width="5.5703125" style="1" customWidth="1"/>
    <col min="4874" max="4874" width="2.140625" style="1" customWidth="1"/>
    <col min="4875" max="4875" width="6.5703125" style="1" customWidth="1"/>
    <col min="4876" max="4876" width="9" style="1" customWidth="1"/>
    <col min="4877" max="4879" width="9.42578125" style="1" customWidth="1"/>
    <col min="4880" max="4880" width="0.85546875" style="1" customWidth="1"/>
    <col min="4881" max="4888" width="8.5703125" style="1" customWidth="1"/>
    <col min="4889" max="5110" width="9.140625" style="1"/>
    <col min="5111" max="5111" width="7.140625" style="1" customWidth="1"/>
    <col min="5112" max="5112" width="9" style="1" customWidth="1"/>
    <col min="5113" max="5113" width="8.85546875" style="1" customWidth="1"/>
    <col min="5114" max="5114" width="9.140625" style="1"/>
    <col min="5115" max="5115" width="0.85546875" style="1" customWidth="1"/>
    <col min="5116" max="5117" width="10.42578125" style="1" customWidth="1"/>
    <col min="5118" max="5118" width="9.42578125" style="1" customWidth="1"/>
    <col min="5119" max="5119" width="0.85546875" style="1" customWidth="1"/>
    <col min="5120" max="5120" width="10.42578125" style="1" customWidth="1"/>
    <col min="5121" max="5121" width="9.42578125" style="1" customWidth="1"/>
    <col min="5122" max="5122" width="10.140625" style="1" customWidth="1"/>
    <col min="5123" max="5123" width="9.85546875" style="1" customWidth="1"/>
    <col min="5124" max="5124" width="8.5703125" style="1" customWidth="1"/>
    <col min="5125" max="5125" width="0.85546875" style="1" customWidth="1"/>
    <col min="5126" max="5129" width="5.5703125" style="1" customWidth="1"/>
    <col min="5130" max="5130" width="2.140625" style="1" customWidth="1"/>
    <col min="5131" max="5131" width="6.5703125" style="1" customWidth="1"/>
    <col min="5132" max="5132" width="9" style="1" customWidth="1"/>
    <col min="5133" max="5135" width="9.42578125" style="1" customWidth="1"/>
    <col min="5136" max="5136" width="0.85546875" style="1" customWidth="1"/>
    <col min="5137" max="5144" width="8.5703125" style="1" customWidth="1"/>
    <col min="5145" max="5366" width="9.140625" style="1"/>
    <col min="5367" max="5367" width="7.140625" style="1" customWidth="1"/>
    <col min="5368" max="5368" width="9" style="1" customWidth="1"/>
    <col min="5369" max="5369" width="8.85546875" style="1" customWidth="1"/>
    <col min="5370" max="5370" width="9.140625" style="1"/>
    <col min="5371" max="5371" width="0.85546875" style="1" customWidth="1"/>
    <col min="5372" max="5373" width="10.42578125" style="1" customWidth="1"/>
    <col min="5374" max="5374" width="9.42578125" style="1" customWidth="1"/>
    <col min="5375" max="5375" width="0.85546875" style="1" customWidth="1"/>
    <col min="5376" max="5376" width="10.42578125" style="1" customWidth="1"/>
    <col min="5377" max="5377" width="9.42578125" style="1" customWidth="1"/>
    <col min="5378" max="5378" width="10.140625" style="1" customWidth="1"/>
    <col min="5379" max="5379" width="9.85546875" style="1" customWidth="1"/>
    <col min="5380" max="5380" width="8.5703125" style="1" customWidth="1"/>
    <col min="5381" max="5381" width="0.85546875" style="1" customWidth="1"/>
    <col min="5382" max="5385" width="5.5703125" style="1" customWidth="1"/>
    <col min="5386" max="5386" width="2.140625" style="1" customWidth="1"/>
    <col min="5387" max="5387" width="6.5703125" style="1" customWidth="1"/>
    <col min="5388" max="5388" width="9" style="1" customWidth="1"/>
    <col min="5389" max="5391" width="9.42578125" style="1" customWidth="1"/>
    <col min="5392" max="5392" width="0.85546875" style="1" customWidth="1"/>
    <col min="5393" max="5400" width="8.5703125" style="1" customWidth="1"/>
    <col min="5401" max="5622" width="9.140625" style="1"/>
    <col min="5623" max="5623" width="7.140625" style="1" customWidth="1"/>
    <col min="5624" max="5624" width="9" style="1" customWidth="1"/>
    <col min="5625" max="5625" width="8.85546875" style="1" customWidth="1"/>
    <col min="5626" max="5626" width="9.140625" style="1"/>
    <col min="5627" max="5627" width="0.85546875" style="1" customWidth="1"/>
    <col min="5628" max="5629" width="10.42578125" style="1" customWidth="1"/>
    <col min="5630" max="5630" width="9.42578125" style="1" customWidth="1"/>
    <col min="5631" max="5631" width="0.85546875" style="1" customWidth="1"/>
    <col min="5632" max="5632" width="10.42578125" style="1" customWidth="1"/>
    <col min="5633" max="5633" width="9.42578125" style="1" customWidth="1"/>
    <col min="5634" max="5634" width="10.140625" style="1" customWidth="1"/>
    <col min="5635" max="5635" width="9.85546875" style="1" customWidth="1"/>
    <col min="5636" max="5636" width="8.5703125" style="1" customWidth="1"/>
    <col min="5637" max="5637" width="0.85546875" style="1" customWidth="1"/>
    <col min="5638" max="5641" width="5.5703125" style="1" customWidth="1"/>
    <col min="5642" max="5642" width="2.140625" style="1" customWidth="1"/>
    <col min="5643" max="5643" width="6.5703125" style="1" customWidth="1"/>
    <col min="5644" max="5644" width="9" style="1" customWidth="1"/>
    <col min="5645" max="5647" width="9.42578125" style="1" customWidth="1"/>
    <col min="5648" max="5648" width="0.85546875" style="1" customWidth="1"/>
    <col min="5649" max="5656" width="8.5703125" style="1" customWidth="1"/>
    <col min="5657" max="5878" width="9.140625" style="1"/>
    <col min="5879" max="5879" width="7.140625" style="1" customWidth="1"/>
    <col min="5880" max="5880" width="9" style="1" customWidth="1"/>
    <col min="5881" max="5881" width="8.85546875" style="1" customWidth="1"/>
    <col min="5882" max="5882" width="9.140625" style="1"/>
    <col min="5883" max="5883" width="0.85546875" style="1" customWidth="1"/>
    <col min="5884" max="5885" width="10.42578125" style="1" customWidth="1"/>
    <col min="5886" max="5886" width="9.42578125" style="1" customWidth="1"/>
    <col min="5887" max="5887" width="0.85546875" style="1" customWidth="1"/>
    <col min="5888" max="5888" width="10.42578125" style="1" customWidth="1"/>
    <col min="5889" max="5889" width="9.42578125" style="1" customWidth="1"/>
    <col min="5890" max="5890" width="10.140625" style="1" customWidth="1"/>
    <col min="5891" max="5891" width="9.85546875" style="1" customWidth="1"/>
    <col min="5892" max="5892" width="8.5703125" style="1" customWidth="1"/>
    <col min="5893" max="5893" width="0.85546875" style="1" customWidth="1"/>
    <col min="5894" max="5897" width="5.5703125" style="1" customWidth="1"/>
    <col min="5898" max="5898" width="2.140625" style="1" customWidth="1"/>
    <col min="5899" max="5899" width="6.5703125" style="1" customWidth="1"/>
    <col min="5900" max="5900" width="9" style="1" customWidth="1"/>
    <col min="5901" max="5903" width="9.42578125" style="1" customWidth="1"/>
    <col min="5904" max="5904" width="0.85546875" style="1" customWidth="1"/>
    <col min="5905" max="5912" width="8.5703125" style="1" customWidth="1"/>
    <col min="5913" max="6134" width="9.140625" style="1"/>
    <col min="6135" max="6135" width="7.140625" style="1" customWidth="1"/>
    <col min="6136" max="6136" width="9" style="1" customWidth="1"/>
    <col min="6137" max="6137" width="8.85546875" style="1" customWidth="1"/>
    <col min="6138" max="6138" width="9.140625" style="1"/>
    <col min="6139" max="6139" width="0.85546875" style="1" customWidth="1"/>
    <col min="6140" max="6141" width="10.42578125" style="1" customWidth="1"/>
    <col min="6142" max="6142" width="9.42578125" style="1" customWidth="1"/>
    <col min="6143" max="6143" width="0.85546875" style="1" customWidth="1"/>
    <col min="6144" max="6144" width="10.42578125" style="1" customWidth="1"/>
    <col min="6145" max="6145" width="9.42578125" style="1" customWidth="1"/>
    <col min="6146" max="6146" width="10.140625" style="1" customWidth="1"/>
    <col min="6147" max="6147" width="9.85546875" style="1" customWidth="1"/>
    <col min="6148" max="6148" width="8.5703125" style="1" customWidth="1"/>
    <col min="6149" max="6149" width="0.85546875" style="1" customWidth="1"/>
    <col min="6150" max="6153" width="5.5703125" style="1" customWidth="1"/>
    <col min="6154" max="6154" width="2.140625" style="1" customWidth="1"/>
    <col min="6155" max="6155" width="6.5703125" style="1" customWidth="1"/>
    <col min="6156" max="6156" width="9" style="1" customWidth="1"/>
    <col min="6157" max="6159" width="9.42578125" style="1" customWidth="1"/>
    <col min="6160" max="6160" width="0.85546875" style="1" customWidth="1"/>
    <col min="6161" max="6168" width="8.5703125" style="1" customWidth="1"/>
    <col min="6169" max="6390" width="9.140625" style="1"/>
    <col min="6391" max="6391" width="7.140625" style="1" customWidth="1"/>
    <col min="6392" max="6392" width="9" style="1" customWidth="1"/>
    <col min="6393" max="6393" width="8.85546875" style="1" customWidth="1"/>
    <col min="6394" max="6394" width="9.140625" style="1"/>
    <col min="6395" max="6395" width="0.85546875" style="1" customWidth="1"/>
    <col min="6396" max="6397" width="10.42578125" style="1" customWidth="1"/>
    <col min="6398" max="6398" width="9.42578125" style="1" customWidth="1"/>
    <col min="6399" max="6399" width="0.85546875" style="1" customWidth="1"/>
    <col min="6400" max="6400" width="10.42578125" style="1" customWidth="1"/>
    <col min="6401" max="6401" width="9.42578125" style="1" customWidth="1"/>
    <col min="6402" max="6402" width="10.140625" style="1" customWidth="1"/>
    <col min="6403" max="6403" width="9.85546875" style="1" customWidth="1"/>
    <col min="6404" max="6404" width="8.5703125" style="1" customWidth="1"/>
    <col min="6405" max="6405" width="0.85546875" style="1" customWidth="1"/>
    <col min="6406" max="6409" width="5.5703125" style="1" customWidth="1"/>
    <col min="6410" max="6410" width="2.140625" style="1" customWidth="1"/>
    <col min="6411" max="6411" width="6.5703125" style="1" customWidth="1"/>
    <col min="6412" max="6412" width="9" style="1" customWidth="1"/>
    <col min="6413" max="6415" width="9.42578125" style="1" customWidth="1"/>
    <col min="6416" max="6416" width="0.85546875" style="1" customWidth="1"/>
    <col min="6417" max="6424" width="8.5703125" style="1" customWidth="1"/>
    <col min="6425" max="6646" width="9.140625" style="1"/>
    <col min="6647" max="6647" width="7.140625" style="1" customWidth="1"/>
    <col min="6648" max="6648" width="9" style="1" customWidth="1"/>
    <col min="6649" max="6649" width="8.85546875" style="1" customWidth="1"/>
    <col min="6650" max="6650" width="9.140625" style="1"/>
    <col min="6651" max="6651" width="0.85546875" style="1" customWidth="1"/>
    <col min="6652" max="6653" width="10.42578125" style="1" customWidth="1"/>
    <col min="6654" max="6654" width="9.42578125" style="1" customWidth="1"/>
    <col min="6655" max="6655" width="0.85546875" style="1" customWidth="1"/>
    <col min="6656" max="6656" width="10.42578125" style="1" customWidth="1"/>
    <col min="6657" max="6657" width="9.42578125" style="1" customWidth="1"/>
    <col min="6658" max="6658" width="10.140625" style="1" customWidth="1"/>
    <col min="6659" max="6659" width="9.85546875" style="1" customWidth="1"/>
    <col min="6660" max="6660" width="8.5703125" style="1" customWidth="1"/>
    <col min="6661" max="6661" width="0.85546875" style="1" customWidth="1"/>
    <col min="6662" max="6665" width="5.5703125" style="1" customWidth="1"/>
    <col min="6666" max="6666" width="2.140625" style="1" customWidth="1"/>
    <col min="6667" max="6667" width="6.5703125" style="1" customWidth="1"/>
    <col min="6668" max="6668" width="9" style="1" customWidth="1"/>
    <col min="6669" max="6671" width="9.42578125" style="1" customWidth="1"/>
    <col min="6672" max="6672" width="0.85546875" style="1" customWidth="1"/>
    <col min="6673" max="6680" width="8.5703125" style="1" customWidth="1"/>
    <col min="6681" max="6902" width="9.140625" style="1"/>
    <col min="6903" max="6903" width="7.140625" style="1" customWidth="1"/>
    <col min="6904" max="6904" width="9" style="1" customWidth="1"/>
    <col min="6905" max="6905" width="8.85546875" style="1" customWidth="1"/>
    <col min="6906" max="6906" width="9.140625" style="1"/>
    <col min="6907" max="6907" width="0.85546875" style="1" customWidth="1"/>
    <col min="6908" max="6909" width="10.42578125" style="1" customWidth="1"/>
    <col min="6910" max="6910" width="9.42578125" style="1" customWidth="1"/>
    <col min="6911" max="6911" width="0.85546875" style="1" customWidth="1"/>
    <col min="6912" max="6912" width="10.42578125" style="1" customWidth="1"/>
    <col min="6913" max="6913" width="9.42578125" style="1" customWidth="1"/>
    <col min="6914" max="6914" width="10.140625" style="1" customWidth="1"/>
    <col min="6915" max="6915" width="9.85546875" style="1" customWidth="1"/>
    <col min="6916" max="6916" width="8.5703125" style="1" customWidth="1"/>
    <col min="6917" max="6917" width="0.85546875" style="1" customWidth="1"/>
    <col min="6918" max="6921" width="5.5703125" style="1" customWidth="1"/>
    <col min="6922" max="6922" width="2.140625" style="1" customWidth="1"/>
    <col min="6923" max="6923" width="6.5703125" style="1" customWidth="1"/>
    <col min="6924" max="6924" width="9" style="1" customWidth="1"/>
    <col min="6925" max="6927" width="9.42578125" style="1" customWidth="1"/>
    <col min="6928" max="6928" width="0.85546875" style="1" customWidth="1"/>
    <col min="6929" max="6936" width="8.5703125" style="1" customWidth="1"/>
    <col min="6937" max="7158" width="9.140625" style="1"/>
    <col min="7159" max="7159" width="7.140625" style="1" customWidth="1"/>
    <col min="7160" max="7160" width="9" style="1" customWidth="1"/>
    <col min="7161" max="7161" width="8.85546875" style="1" customWidth="1"/>
    <col min="7162" max="7162" width="9.140625" style="1"/>
    <col min="7163" max="7163" width="0.85546875" style="1" customWidth="1"/>
    <col min="7164" max="7165" width="10.42578125" style="1" customWidth="1"/>
    <col min="7166" max="7166" width="9.42578125" style="1" customWidth="1"/>
    <col min="7167" max="7167" width="0.85546875" style="1" customWidth="1"/>
    <col min="7168" max="7168" width="10.42578125" style="1" customWidth="1"/>
    <col min="7169" max="7169" width="9.42578125" style="1" customWidth="1"/>
    <col min="7170" max="7170" width="10.140625" style="1" customWidth="1"/>
    <col min="7171" max="7171" width="9.85546875" style="1" customWidth="1"/>
    <col min="7172" max="7172" width="8.5703125" style="1" customWidth="1"/>
    <col min="7173" max="7173" width="0.85546875" style="1" customWidth="1"/>
    <col min="7174" max="7177" width="5.5703125" style="1" customWidth="1"/>
    <col min="7178" max="7178" width="2.140625" style="1" customWidth="1"/>
    <col min="7179" max="7179" width="6.5703125" style="1" customWidth="1"/>
    <col min="7180" max="7180" width="9" style="1" customWidth="1"/>
    <col min="7181" max="7183" width="9.42578125" style="1" customWidth="1"/>
    <col min="7184" max="7184" width="0.85546875" style="1" customWidth="1"/>
    <col min="7185" max="7192" width="8.5703125" style="1" customWidth="1"/>
    <col min="7193" max="7414" width="9.140625" style="1"/>
    <col min="7415" max="7415" width="7.140625" style="1" customWidth="1"/>
    <col min="7416" max="7416" width="9" style="1" customWidth="1"/>
    <col min="7417" max="7417" width="8.85546875" style="1" customWidth="1"/>
    <col min="7418" max="7418" width="9.140625" style="1"/>
    <col min="7419" max="7419" width="0.85546875" style="1" customWidth="1"/>
    <col min="7420" max="7421" width="10.42578125" style="1" customWidth="1"/>
    <col min="7422" max="7422" width="9.42578125" style="1" customWidth="1"/>
    <col min="7423" max="7423" width="0.85546875" style="1" customWidth="1"/>
    <col min="7424" max="7424" width="10.42578125" style="1" customWidth="1"/>
    <col min="7425" max="7425" width="9.42578125" style="1" customWidth="1"/>
    <col min="7426" max="7426" width="10.140625" style="1" customWidth="1"/>
    <col min="7427" max="7427" width="9.85546875" style="1" customWidth="1"/>
    <col min="7428" max="7428" width="8.5703125" style="1" customWidth="1"/>
    <col min="7429" max="7429" width="0.85546875" style="1" customWidth="1"/>
    <col min="7430" max="7433" width="5.5703125" style="1" customWidth="1"/>
    <col min="7434" max="7434" width="2.140625" style="1" customWidth="1"/>
    <col min="7435" max="7435" width="6.5703125" style="1" customWidth="1"/>
    <col min="7436" max="7436" width="9" style="1" customWidth="1"/>
    <col min="7437" max="7439" width="9.42578125" style="1" customWidth="1"/>
    <col min="7440" max="7440" width="0.85546875" style="1" customWidth="1"/>
    <col min="7441" max="7448" width="8.5703125" style="1" customWidth="1"/>
    <col min="7449" max="7670" width="9.140625" style="1"/>
    <col min="7671" max="7671" width="7.140625" style="1" customWidth="1"/>
    <col min="7672" max="7672" width="9" style="1" customWidth="1"/>
    <col min="7673" max="7673" width="8.85546875" style="1" customWidth="1"/>
    <col min="7674" max="7674" width="9.140625" style="1"/>
    <col min="7675" max="7675" width="0.85546875" style="1" customWidth="1"/>
    <col min="7676" max="7677" width="10.42578125" style="1" customWidth="1"/>
    <col min="7678" max="7678" width="9.42578125" style="1" customWidth="1"/>
    <col min="7679" max="7679" width="0.85546875" style="1" customWidth="1"/>
    <col min="7680" max="7680" width="10.42578125" style="1" customWidth="1"/>
    <col min="7681" max="7681" width="9.42578125" style="1" customWidth="1"/>
    <col min="7682" max="7682" width="10.140625" style="1" customWidth="1"/>
    <col min="7683" max="7683" width="9.85546875" style="1" customWidth="1"/>
    <col min="7684" max="7684" width="8.5703125" style="1" customWidth="1"/>
    <col min="7685" max="7685" width="0.85546875" style="1" customWidth="1"/>
    <col min="7686" max="7689" width="5.5703125" style="1" customWidth="1"/>
    <col min="7690" max="7690" width="2.140625" style="1" customWidth="1"/>
    <col min="7691" max="7691" width="6.5703125" style="1" customWidth="1"/>
    <col min="7692" max="7692" width="9" style="1" customWidth="1"/>
    <col min="7693" max="7695" width="9.42578125" style="1" customWidth="1"/>
    <col min="7696" max="7696" width="0.85546875" style="1" customWidth="1"/>
    <col min="7697" max="7704" width="8.5703125" style="1" customWidth="1"/>
    <col min="7705" max="7926" width="9.140625" style="1"/>
    <col min="7927" max="7927" width="7.140625" style="1" customWidth="1"/>
    <col min="7928" max="7928" width="9" style="1" customWidth="1"/>
    <col min="7929" max="7929" width="8.85546875" style="1" customWidth="1"/>
    <col min="7930" max="7930" width="9.140625" style="1"/>
    <col min="7931" max="7931" width="0.85546875" style="1" customWidth="1"/>
    <col min="7932" max="7933" width="10.42578125" style="1" customWidth="1"/>
    <col min="7934" max="7934" width="9.42578125" style="1" customWidth="1"/>
    <col min="7935" max="7935" width="0.85546875" style="1" customWidth="1"/>
    <col min="7936" max="7936" width="10.42578125" style="1" customWidth="1"/>
    <col min="7937" max="7937" width="9.42578125" style="1" customWidth="1"/>
    <col min="7938" max="7938" width="10.140625" style="1" customWidth="1"/>
    <col min="7939" max="7939" width="9.85546875" style="1" customWidth="1"/>
    <col min="7940" max="7940" width="8.5703125" style="1" customWidth="1"/>
    <col min="7941" max="7941" width="0.85546875" style="1" customWidth="1"/>
    <col min="7942" max="7945" width="5.5703125" style="1" customWidth="1"/>
    <col min="7946" max="7946" width="2.140625" style="1" customWidth="1"/>
    <col min="7947" max="7947" width="6.5703125" style="1" customWidth="1"/>
    <col min="7948" max="7948" width="9" style="1" customWidth="1"/>
    <col min="7949" max="7951" width="9.42578125" style="1" customWidth="1"/>
    <col min="7952" max="7952" width="0.85546875" style="1" customWidth="1"/>
    <col min="7953" max="7960" width="8.5703125" style="1" customWidth="1"/>
    <col min="7961" max="8182" width="9.140625" style="1"/>
    <col min="8183" max="8183" width="7.140625" style="1" customWidth="1"/>
    <col min="8184" max="8184" width="9" style="1" customWidth="1"/>
    <col min="8185" max="8185" width="8.85546875" style="1" customWidth="1"/>
    <col min="8186" max="8186" width="9.140625" style="1"/>
    <col min="8187" max="8187" width="0.85546875" style="1" customWidth="1"/>
    <col min="8188" max="8189" width="10.42578125" style="1" customWidth="1"/>
    <col min="8190" max="8190" width="9.42578125" style="1" customWidth="1"/>
    <col min="8191" max="8191" width="0.85546875" style="1" customWidth="1"/>
    <col min="8192" max="8192" width="10.42578125" style="1" customWidth="1"/>
    <col min="8193" max="8193" width="9.42578125" style="1" customWidth="1"/>
    <col min="8194" max="8194" width="10.140625" style="1" customWidth="1"/>
    <col min="8195" max="8195" width="9.85546875" style="1" customWidth="1"/>
    <col min="8196" max="8196" width="8.5703125" style="1" customWidth="1"/>
    <col min="8197" max="8197" width="0.85546875" style="1" customWidth="1"/>
    <col min="8198" max="8201" width="5.5703125" style="1" customWidth="1"/>
    <col min="8202" max="8202" width="2.140625" style="1" customWidth="1"/>
    <col min="8203" max="8203" width="6.5703125" style="1" customWidth="1"/>
    <col min="8204" max="8204" width="9" style="1" customWidth="1"/>
    <col min="8205" max="8207" width="9.42578125" style="1" customWidth="1"/>
    <col min="8208" max="8208" width="0.85546875" style="1" customWidth="1"/>
    <col min="8209" max="8216" width="8.5703125" style="1" customWidth="1"/>
    <col min="8217" max="8438" width="9.140625" style="1"/>
    <col min="8439" max="8439" width="7.140625" style="1" customWidth="1"/>
    <col min="8440" max="8440" width="9" style="1" customWidth="1"/>
    <col min="8441" max="8441" width="8.85546875" style="1" customWidth="1"/>
    <col min="8442" max="8442" width="9.140625" style="1"/>
    <col min="8443" max="8443" width="0.85546875" style="1" customWidth="1"/>
    <col min="8444" max="8445" width="10.42578125" style="1" customWidth="1"/>
    <col min="8446" max="8446" width="9.42578125" style="1" customWidth="1"/>
    <col min="8447" max="8447" width="0.85546875" style="1" customWidth="1"/>
    <col min="8448" max="8448" width="10.42578125" style="1" customWidth="1"/>
    <col min="8449" max="8449" width="9.42578125" style="1" customWidth="1"/>
    <col min="8450" max="8450" width="10.140625" style="1" customWidth="1"/>
    <col min="8451" max="8451" width="9.85546875" style="1" customWidth="1"/>
    <col min="8452" max="8452" width="8.5703125" style="1" customWidth="1"/>
    <col min="8453" max="8453" width="0.85546875" style="1" customWidth="1"/>
    <col min="8454" max="8457" width="5.5703125" style="1" customWidth="1"/>
    <col min="8458" max="8458" width="2.140625" style="1" customWidth="1"/>
    <col min="8459" max="8459" width="6.5703125" style="1" customWidth="1"/>
    <col min="8460" max="8460" width="9" style="1" customWidth="1"/>
    <col min="8461" max="8463" width="9.42578125" style="1" customWidth="1"/>
    <col min="8464" max="8464" width="0.85546875" style="1" customWidth="1"/>
    <col min="8465" max="8472" width="8.5703125" style="1" customWidth="1"/>
    <col min="8473" max="8694" width="9.140625" style="1"/>
    <col min="8695" max="8695" width="7.140625" style="1" customWidth="1"/>
    <col min="8696" max="8696" width="9" style="1" customWidth="1"/>
    <col min="8697" max="8697" width="8.85546875" style="1" customWidth="1"/>
    <col min="8698" max="8698" width="9.140625" style="1"/>
    <col min="8699" max="8699" width="0.85546875" style="1" customWidth="1"/>
    <col min="8700" max="8701" width="10.42578125" style="1" customWidth="1"/>
    <col min="8702" max="8702" width="9.42578125" style="1" customWidth="1"/>
    <col min="8703" max="8703" width="0.85546875" style="1" customWidth="1"/>
    <col min="8704" max="8704" width="10.42578125" style="1" customWidth="1"/>
    <col min="8705" max="8705" width="9.42578125" style="1" customWidth="1"/>
    <col min="8706" max="8706" width="10.140625" style="1" customWidth="1"/>
    <col min="8707" max="8707" width="9.85546875" style="1" customWidth="1"/>
    <col min="8708" max="8708" width="8.5703125" style="1" customWidth="1"/>
    <col min="8709" max="8709" width="0.85546875" style="1" customWidth="1"/>
    <col min="8710" max="8713" width="5.5703125" style="1" customWidth="1"/>
    <col min="8714" max="8714" width="2.140625" style="1" customWidth="1"/>
    <col min="8715" max="8715" width="6.5703125" style="1" customWidth="1"/>
    <col min="8716" max="8716" width="9" style="1" customWidth="1"/>
    <col min="8717" max="8719" width="9.42578125" style="1" customWidth="1"/>
    <col min="8720" max="8720" width="0.85546875" style="1" customWidth="1"/>
    <col min="8721" max="8728" width="8.5703125" style="1" customWidth="1"/>
    <col min="8729" max="8950" width="9.140625" style="1"/>
    <col min="8951" max="8951" width="7.140625" style="1" customWidth="1"/>
    <col min="8952" max="8952" width="9" style="1" customWidth="1"/>
    <col min="8953" max="8953" width="8.85546875" style="1" customWidth="1"/>
    <col min="8954" max="8954" width="9.140625" style="1"/>
    <col min="8955" max="8955" width="0.85546875" style="1" customWidth="1"/>
    <col min="8956" max="8957" width="10.42578125" style="1" customWidth="1"/>
    <col min="8958" max="8958" width="9.42578125" style="1" customWidth="1"/>
    <col min="8959" max="8959" width="0.85546875" style="1" customWidth="1"/>
    <col min="8960" max="8960" width="10.42578125" style="1" customWidth="1"/>
    <col min="8961" max="8961" width="9.42578125" style="1" customWidth="1"/>
    <col min="8962" max="8962" width="10.140625" style="1" customWidth="1"/>
    <col min="8963" max="8963" width="9.85546875" style="1" customWidth="1"/>
    <col min="8964" max="8964" width="8.5703125" style="1" customWidth="1"/>
    <col min="8965" max="8965" width="0.85546875" style="1" customWidth="1"/>
    <col min="8966" max="8969" width="5.5703125" style="1" customWidth="1"/>
    <col min="8970" max="8970" width="2.140625" style="1" customWidth="1"/>
    <col min="8971" max="8971" width="6.5703125" style="1" customWidth="1"/>
    <col min="8972" max="8972" width="9" style="1" customWidth="1"/>
    <col min="8973" max="8975" width="9.42578125" style="1" customWidth="1"/>
    <col min="8976" max="8976" width="0.85546875" style="1" customWidth="1"/>
    <col min="8977" max="8984" width="8.5703125" style="1" customWidth="1"/>
    <col min="8985" max="9206" width="9.140625" style="1"/>
    <col min="9207" max="9207" width="7.140625" style="1" customWidth="1"/>
    <col min="9208" max="9208" width="9" style="1" customWidth="1"/>
    <col min="9209" max="9209" width="8.85546875" style="1" customWidth="1"/>
    <col min="9210" max="9210" width="9.140625" style="1"/>
    <col min="9211" max="9211" width="0.85546875" style="1" customWidth="1"/>
    <col min="9212" max="9213" width="10.42578125" style="1" customWidth="1"/>
    <col min="9214" max="9214" width="9.42578125" style="1" customWidth="1"/>
    <col min="9215" max="9215" width="0.85546875" style="1" customWidth="1"/>
    <col min="9216" max="9216" width="10.42578125" style="1" customWidth="1"/>
    <col min="9217" max="9217" width="9.42578125" style="1" customWidth="1"/>
    <col min="9218" max="9218" width="10.140625" style="1" customWidth="1"/>
    <col min="9219" max="9219" width="9.85546875" style="1" customWidth="1"/>
    <col min="9220" max="9220" width="8.5703125" style="1" customWidth="1"/>
    <col min="9221" max="9221" width="0.85546875" style="1" customWidth="1"/>
    <col min="9222" max="9225" width="5.5703125" style="1" customWidth="1"/>
    <col min="9226" max="9226" width="2.140625" style="1" customWidth="1"/>
    <col min="9227" max="9227" width="6.5703125" style="1" customWidth="1"/>
    <col min="9228" max="9228" width="9" style="1" customWidth="1"/>
    <col min="9229" max="9231" width="9.42578125" style="1" customWidth="1"/>
    <col min="9232" max="9232" width="0.85546875" style="1" customWidth="1"/>
    <col min="9233" max="9240" width="8.5703125" style="1" customWidth="1"/>
    <col min="9241" max="9462" width="9.140625" style="1"/>
    <col min="9463" max="9463" width="7.140625" style="1" customWidth="1"/>
    <col min="9464" max="9464" width="9" style="1" customWidth="1"/>
    <col min="9465" max="9465" width="8.85546875" style="1" customWidth="1"/>
    <col min="9466" max="9466" width="9.140625" style="1"/>
    <col min="9467" max="9467" width="0.85546875" style="1" customWidth="1"/>
    <col min="9468" max="9469" width="10.42578125" style="1" customWidth="1"/>
    <col min="9470" max="9470" width="9.42578125" style="1" customWidth="1"/>
    <col min="9471" max="9471" width="0.85546875" style="1" customWidth="1"/>
    <col min="9472" max="9472" width="10.42578125" style="1" customWidth="1"/>
    <col min="9473" max="9473" width="9.42578125" style="1" customWidth="1"/>
    <col min="9474" max="9474" width="10.140625" style="1" customWidth="1"/>
    <col min="9475" max="9475" width="9.85546875" style="1" customWidth="1"/>
    <col min="9476" max="9476" width="8.5703125" style="1" customWidth="1"/>
    <col min="9477" max="9477" width="0.85546875" style="1" customWidth="1"/>
    <col min="9478" max="9481" width="5.5703125" style="1" customWidth="1"/>
    <col min="9482" max="9482" width="2.140625" style="1" customWidth="1"/>
    <col min="9483" max="9483" width="6.5703125" style="1" customWidth="1"/>
    <col min="9484" max="9484" width="9" style="1" customWidth="1"/>
    <col min="9485" max="9487" width="9.42578125" style="1" customWidth="1"/>
    <col min="9488" max="9488" width="0.85546875" style="1" customWidth="1"/>
    <col min="9489" max="9496" width="8.5703125" style="1" customWidth="1"/>
    <col min="9497" max="9718" width="9.140625" style="1"/>
    <col min="9719" max="9719" width="7.140625" style="1" customWidth="1"/>
    <col min="9720" max="9720" width="9" style="1" customWidth="1"/>
    <col min="9721" max="9721" width="8.85546875" style="1" customWidth="1"/>
    <col min="9722" max="9722" width="9.140625" style="1"/>
    <col min="9723" max="9723" width="0.85546875" style="1" customWidth="1"/>
    <col min="9724" max="9725" width="10.42578125" style="1" customWidth="1"/>
    <col min="9726" max="9726" width="9.42578125" style="1" customWidth="1"/>
    <col min="9727" max="9727" width="0.85546875" style="1" customWidth="1"/>
    <col min="9728" max="9728" width="10.42578125" style="1" customWidth="1"/>
    <col min="9729" max="9729" width="9.42578125" style="1" customWidth="1"/>
    <col min="9730" max="9730" width="10.140625" style="1" customWidth="1"/>
    <col min="9731" max="9731" width="9.85546875" style="1" customWidth="1"/>
    <col min="9732" max="9732" width="8.5703125" style="1" customWidth="1"/>
    <col min="9733" max="9733" width="0.85546875" style="1" customWidth="1"/>
    <col min="9734" max="9737" width="5.5703125" style="1" customWidth="1"/>
    <col min="9738" max="9738" width="2.140625" style="1" customWidth="1"/>
    <col min="9739" max="9739" width="6.5703125" style="1" customWidth="1"/>
    <col min="9740" max="9740" width="9" style="1" customWidth="1"/>
    <col min="9741" max="9743" width="9.42578125" style="1" customWidth="1"/>
    <col min="9744" max="9744" width="0.85546875" style="1" customWidth="1"/>
    <col min="9745" max="9752" width="8.5703125" style="1" customWidth="1"/>
    <col min="9753" max="9974" width="9.140625" style="1"/>
    <col min="9975" max="9975" width="7.140625" style="1" customWidth="1"/>
    <col min="9976" max="9976" width="9" style="1" customWidth="1"/>
    <col min="9977" max="9977" width="8.85546875" style="1" customWidth="1"/>
    <col min="9978" max="9978" width="9.140625" style="1"/>
    <col min="9979" max="9979" width="0.85546875" style="1" customWidth="1"/>
    <col min="9980" max="9981" width="10.42578125" style="1" customWidth="1"/>
    <col min="9982" max="9982" width="9.42578125" style="1" customWidth="1"/>
    <col min="9983" max="9983" width="0.85546875" style="1" customWidth="1"/>
    <col min="9984" max="9984" width="10.42578125" style="1" customWidth="1"/>
    <col min="9985" max="9985" width="9.42578125" style="1" customWidth="1"/>
    <col min="9986" max="9986" width="10.140625" style="1" customWidth="1"/>
    <col min="9987" max="9987" width="9.85546875" style="1" customWidth="1"/>
    <col min="9988" max="9988" width="8.5703125" style="1" customWidth="1"/>
    <col min="9989" max="9989" width="0.85546875" style="1" customWidth="1"/>
    <col min="9990" max="9993" width="5.5703125" style="1" customWidth="1"/>
    <col min="9994" max="9994" width="2.140625" style="1" customWidth="1"/>
    <col min="9995" max="9995" width="6.5703125" style="1" customWidth="1"/>
    <col min="9996" max="9996" width="9" style="1" customWidth="1"/>
    <col min="9997" max="9999" width="9.42578125" style="1" customWidth="1"/>
    <col min="10000" max="10000" width="0.85546875" style="1" customWidth="1"/>
    <col min="10001" max="10008" width="8.5703125" style="1" customWidth="1"/>
    <col min="10009" max="10230" width="9.140625" style="1"/>
    <col min="10231" max="10231" width="7.140625" style="1" customWidth="1"/>
    <col min="10232" max="10232" width="9" style="1" customWidth="1"/>
    <col min="10233" max="10233" width="8.85546875" style="1" customWidth="1"/>
    <col min="10234" max="10234" width="9.140625" style="1"/>
    <col min="10235" max="10235" width="0.85546875" style="1" customWidth="1"/>
    <col min="10236" max="10237" width="10.42578125" style="1" customWidth="1"/>
    <col min="10238" max="10238" width="9.42578125" style="1" customWidth="1"/>
    <col min="10239" max="10239" width="0.85546875" style="1" customWidth="1"/>
    <col min="10240" max="10240" width="10.42578125" style="1" customWidth="1"/>
    <col min="10241" max="10241" width="9.42578125" style="1" customWidth="1"/>
    <col min="10242" max="10242" width="10.140625" style="1" customWidth="1"/>
    <col min="10243" max="10243" width="9.85546875" style="1" customWidth="1"/>
    <col min="10244" max="10244" width="8.5703125" style="1" customWidth="1"/>
    <col min="10245" max="10245" width="0.85546875" style="1" customWidth="1"/>
    <col min="10246" max="10249" width="5.5703125" style="1" customWidth="1"/>
    <col min="10250" max="10250" width="2.140625" style="1" customWidth="1"/>
    <col min="10251" max="10251" width="6.5703125" style="1" customWidth="1"/>
    <col min="10252" max="10252" width="9" style="1" customWidth="1"/>
    <col min="10253" max="10255" width="9.42578125" style="1" customWidth="1"/>
    <col min="10256" max="10256" width="0.85546875" style="1" customWidth="1"/>
    <col min="10257" max="10264" width="8.5703125" style="1" customWidth="1"/>
    <col min="10265" max="10486" width="9.140625" style="1"/>
    <col min="10487" max="10487" width="7.140625" style="1" customWidth="1"/>
    <col min="10488" max="10488" width="9" style="1" customWidth="1"/>
    <col min="10489" max="10489" width="8.85546875" style="1" customWidth="1"/>
    <col min="10490" max="10490" width="9.140625" style="1"/>
    <col min="10491" max="10491" width="0.85546875" style="1" customWidth="1"/>
    <col min="10492" max="10493" width="10.42578125" style="1" customWidth="1"/>
    <col min="10494" max="10494" width="9.42578125" style="1" customWidth="1"/>
    <col min="10495" max="10495" width="0.85546875" style="1" customWidth="1"/>
    <col min="10496" max="10496" width="10.42578125" style="1" customWidth="1"/>
    <col min="10497" max="10497" width="9.42578125" style="1" customWidth="1"/>
    <col min="10498" max="10498" width="10.140625" style="1" customWidth="1"/>
    <col min="10499" max="10499" width="9.85546875" style="1" customWidth="1"/>
    <col min="10500" max="10500" width="8.5703125" style="1" customWidth="1"/>
    <col min="10501" max="10501" width="0.85546875" style="1" customWidth="1"/>
    <col min="10502" max="10505" width="5.5703125" style="1" customWidth="1"/>
    <col min="10506" max="10506" width="2.140625" style="1" customWidth="1"/>
    <col min="10507" max="10507" width="6.5703125" style="1" customWidth="1"/>
    <col min="10508" max="10508" width="9" style="1" customWidth="1"/>
    <col min="10509" max="10511" width="9.42578125" style="1" customWidth="1"/>
    <col min="10512" max="10512" width="0.85546875" style="1" customWidth="1"/>
    <col min="10513" max="10520" width="8.5703125" style="1" customWidth="1"/>
    <col min="10521" max="10742" width="9.140625" style="1"/>
    <col min="10743" max="10743" width="7.140625" style="1" customWidth="1"/>
    <col min="10744" max="10744" width="9" style="1" customWidth="1"/>
    <col min="10745" max="10745" width="8.85546875" style="1" customWidth="1"/>
    <col min="10746" max="10746" width="9.140625" style="1"/>
    <col min="10747" max="10747" width="0.85546875" style="1" customWidth="1"/>
    <col min="10748" max="10749" width="10.42578125" style="1" customWidth="1"/>
    <col min="10750" max="10750" width="9.42578125" style="1" customWidth="1"/>
    <col min="10751" max="10751" width="0.85546875" style="1" customWidth="1"/>
    <col min="10752" max="10752" width="10.42578125" style="1" customWidth="1"/>
    <col min="10753" max="10753" width="9.42578125" style="1" customWidth="1"/>
    <col min="10754" max="10754" width="10.140625" style="1" customWidth="1"/>
    <col min="10755" max="10755" width="9.85546875" style="1" customWidth="1"/>
    <col min="10756" max="10756" width="8.5703125" style="1" customWidth="1"/>
    <col min="10757" max="10757" width="0.85546875" style="1" customWidth="1"/>
    <col min="10758" max="10761" width="5.5703125" style="1" customWidth="1"/>
    <col min="10762" max="10762" width="2.140625" style="1" customWidth="1"/>
    <col min="10763" max="10763" width="6.5703125" style="1" customWidth="1"/>
    <col min="10764" max="10764" width="9" style="1" customWidth="1"/>
    <col min="10765" max="10767" width="9.42578125" style="1" customWidth="1"/>
    <col min="10768" max="10768" width="0.85546875" style="1" customWidth="1"/>
    <col min="10769" max="10776" width="8.5703125" style="1" customWidth="1"/>
    <col min="10777" max="10998" width="9.140625" style="1"/>
    <col min="10999" max="10999" width="7.140625" style="1" customWidth="1"/>
    <col min="11000" max="11000" width="9" style="1" customWidth="1"/>
    <col min="11001" max="11001" width="8.85546875" style="1" customWidth="1"/>
    <col min="11002" max="11002" width="9.140625" style="1"/>
    <col min="11003" max="11003" width="0.85546875" style="1" customWidth="1"/>
    <col min="11004" max="11005" width="10.42578125" style="1" customWidth="1"/>
    <col min="11006" max="11006" width="9.42578125" style="1" customWidth="1"/>
    <col min="11007" max="11007" width="0.85546875" style="1" customWidth="1"/>
    <col min="11008" max="11008" width="10.42578125" style="1" customWidth="1"/>
    <col min="11009" max="11009" width="9.42578125" style="1" customWidth="1"/>
    <col min="11010" max="11010" width="10.140625" style="1" customWidth="1"/>
    <col min="11011" max="11011" width="9.85546875" style="1" customWidth="1"/>
    <col min="11012" max="11012" width="8.5703125" style="1" customWidth="1"/>
    <col min="11013" max="11013" width="0.85546875" style="1" customWidth="1"/>
    <col min="11014" max="11017" width="5.5703125" style="1" customWidth="1"/>
    <col min="11018" max="11018" width="2.140625" style="1" customWidth="1"/>
    <col min="11019" max="11019" width="6.5703125" style="1" customWidth="1"/>
    <col min="11020" max="11020" width="9" style="1" customWidth="1"/>
    <col min="11021" max="11023" width="9.42578125" style="1" customWidth="1"/>
    <col min="11024" max="11024" width="0.85546875" style="1" customWidth="1"/>
    <col min="11025" max="11032" width="8.5703125" style="1" customWidth="1"/>
    <col min="11033" max="11254" width="9.140625" style="1"/>
    <col min="11255" max="11255" width="7.140625" style="1" customWidth="1"/>
    <col min="11256" max="11256" width="9" style="1" customWidth="1"/>
    <col min="11257" max="11257" width="8.85546875" style="1" customWidth="1"/>
    <col min="11258" max="11258" width="9.140625" style="1"/>
    <col min="11259" max="11259" width="0.85546875" style="1" customWidth="1"/>
    <col min="11260" max="11261" width="10.42578125" style="1" customWidth="1"/>
    <col min="11262" max="11262" width="9.42578125" style="1" customWidth="1"/>
    <col min="11263" max="11263" width="0.85546875" style="1" customWidth="1"/>
    <col min="11264" max="11264" width="10.42578125" style="1" customWidth="1"/>
    <col min="11265" max="11265" width="9.42578125" style="1" customWidth="1"/>
    <col min="11266" max="11266" width="10.140625" style="1" customWidth="1"/>
    <col min="11267" max="11267" width="9.85546875" style="1" customWidth="1"/>
    <col min="11268" max="11268" width="8.5703125" style="1" customWidth="1"/>
    <col min="11269" max="11269" width="0.85546875" style="1" customWidth="1"/>
    <col min="11270" max="11273" width="5.5703125" style="1" customWidth="1"/>
    <col min="11274" max="11274" width="2.140625" style="1" customWidth="1"/>
    <col min="11275" max="11275" width="6.5703125" style="1" customWidth="1"/>
    <col min="11276" max="11276" width="9" style="1" customWidth="1"/>
    <col min="11277" max="11279" width="9.42578125" style="1" customWidth="1"/>
    <col min="11280" max="11280" width="0.85546875" style="1" customWidth="1"/>
    <col min="11281" max="11288" width="8.5703125" style="1" customWidth="1"/>
    <col min="11289" max="11510" width="9.140625" style="1"/>
    <col min="11511" max="11511" width="7.140625" style="1" customWidth="1"/>
    <col min="11512" max="11512" width="9" style="1" customWidth="1"/>
    <col min="11513" max="11513" width="8.85546875" style="1" customWidth="1"/>
    <col min="11514" max="11514" width="9.140625" style="1"/>
    <col min="11515" max="11515" width="0.85546875" style="1" customWidth="1"/>
    <col min="11516" max="11517" width="10.42578125" style="1" customWidth="1"/>
    <col min="11518" max="11518" width="9.42578125" style="1" customWidth="1"/>
    <col min="11519" max="11519" width="0.85546875" style="1" customWidth="1"/>
    <col min="11520" max="11520" width="10.42578125" style="1" customWidth="1"/>
    <col min="11521" max="11521" width="9.42578125" style="1" customWidth="1"/>
    <col min="11522" max="11522" width="10.140625" style="1" customWidth="1"/>
    <col min="11523" max="11523" width="9.85546875" style="1" customWidth="1"/>
    <col min="11524" max="11524" width="8.5703125" style="1" customWidth="1"/>
    <col min="11525" max="11525" width="0.85546875" style="1" customWidth="1"/>
    <col min="11526" max="11529" width="5.5703125" style="1" customWidth="1"/>
    <col min="11530" max="11530" width="2.140625" style="1" customWidth="1"/>
    <col min="11531" max="11531" width="6.5703125" style="1" customWidth="1"/>
    <col min="11532" max="11532" width="9" style="1" customWidth="1"/>
    <col min="11533" max="11535" width="9.42578125" style="1" customWidth="1"/>
    <col min="11536" max="11536" width="0.85546875" style="1" customWidth="1"/>
    <col min="11537" max="11544" width="8.5703125" style="1" customWidth="1"/>
    <col min="11545" max="11766" width="9.140625" style="1"/>
    <col min="11767" max="11767" width="7.140625" style="1" customWidth="1"/>
    <col min="11768" max="11768" width="9" style="1" customWidth="1"/>
    <col min="11769" max="11769" width="8.85546875" style="1" customWidth="1"/>
    <col min="11770" max="11770" width="9.140625" style="1"/>
    <col min="11771" max="11771" width="0.85546875" style="1" customWidth="1"/>
    <col min="11772" max="11773" width="10.42578125" style="1" customWidth="1"/>
    <col min="11774" max="11774" width="9.42578125" style="1" customWidth="1"/>
    <col min="11775" max="11775" width="0.85546875" style="1" customWidth="1"/>
    <col min="11776" max="11776" width="10.42578125" style="1" customWidth="1"/>
    <col min="11777" max="11777" width="9.42578125" style="1" customWidth="1"/>
    <col min="11778" max="11778" width="10.140625" style="1" customWidth="1"/>
    <col min="11779" max="11779" width="9.85546875" style="1" customWidth="1"/>
    <col min="11780" max="11780" width="8.5703125" style="1" customWidth="1"/>
    <col min="11781" max="11781" width="0.85546875" style="1" customWidth="1"/>
    <col min="11782" max="11785" width="5.5703125" style="1" customWidth="1"/>
    <col min="11786" max="11786" width="2.140625" style="1" customWidth="1"/>
    <col min="11787" max="11787" width="6.5703125" style="1" customWidth="1"/>
    <col min="11788" max="11788" width="9" style="1" customWidth="1"/>
    <col min="11789" max="11791" width="9.42578125" style="1" customWidth="1"/>
    <col min="11792" max="11792" width="0.85546875" style="1" customWidth="1"/>
    <col min="11793" max="11800" width="8.5703125" style="1" customWidth="1"/>
    <col min="11801" max="12022" width="9.140625" style="1"/>
    <col min="12023" max="12023" width="7.140625" style="1" customWidth="1"/>
    <col min="12024" max="12024" width="9" style="1" customWidth="1"/>
    <col min="12025" max="12025" width="8.85546875" style="1" customWidth="1"/>
    <col min="12026" max="12026" width="9.140625" style="1"/>
    <col min="12027" max="12027" width="0.85546875" style="1" customWidth="1"/>
    <col min="12028" max="12029" width="10.42578125" style="1" customWidth="1"/>
    <col min="12030" max="12030" width="9.42578125" style="1" customWidth="1"/>
    <col min="12031" max="12031" width="0.85546875" style="1" customWidth="1"/>
    <col min="12032" max="12032" width="10.42578125" style="1" customWidth="1"/>
    <col min="12033" max="12033" width="9.42578125" style="1" customWidth="1"/>
    <col min="12034" max="12034" width="10.140625" style="1" customWidth="1"/>
    <col min="12035" max="12035" width="9.85546875" style="1" customWidth="1"/>
    <col min="12036" max="12036" width="8.5703125" style="1" customWidth="1"/>
    <col min="12037" max="12037" width="0.85546875" style="1" customWidth="1"/>
    <col min="12038" max="12041" width="5.5703125" style="1" customWidth="1"/>
    <col min="12042" max="12042" width="2.140625" style="1" customWidth="1"/>
    <col min="12043" max="12043" width="6.5703125" style="1" customWidth="1"/>
    <col min="12044" max="12044" width="9" style="1" customWidth="1"/>
    <col min="12045" max="12047" width="9.42578125" style="1" customWidth="1"/>
    <col min="12048" max="12048" width="0.85546875" style="1" customWidth="1"/>
    <col min="12049" max="12056" width="8.5703125" style="1" customWidth="1"/>
    <col min="12057" max="12278" width="9.140625" style="1"/>
    <col min="12279" max="12279" width="7.140625" style="1" customWidth="1"/>
    <col min="12280" max="12280" width="9" style="1" customWidth="1"/>
    <col min="12281" max="12281" width="8.85546875" style="1" customWidth="1"/>
    <col min="12282" max="12282" width="9.140625" style="1"/>
    <col min="12283" max="12283" width="0.85546875" style="1" customWidth="1"/>
    <col min="12284" max="12285" width="10.42578125" style="1" customWidth="1"/>
    <col min="12286" max="12286" width="9.42578125" style="1" customWidth="1"/>
    <col min="12287" max="12287" width="0.85546875" style="1" customWidth="1"/>
    <col min="12288" max="12288" width="10.42578125" style="1" customWidth="1"/>
    <col min="12289" max="12289" width="9.42578125" style="1" customWidth="1"/>
    <col min="12290" max="12290" width="10.140625" style="1" customWidth="1"/>
    <col min="12291" max="12291" width="9.85546875" style="1" customWidth="1"/>
    <col min="12292" max="12292" width="8.5703125" style="1" customWidth="1"/>
    <col min="12293" max="12293" width="0.85546875" style="1" customWidth="1"/>
    <col min="12294" max="12297" width="5.5703125" style="1" customWidth="1"/>
    <col min="12298" max="12298" width="2.140625" style="1" customWidth="1"/>
    <col min="12299" max="12299" width="6.5703125" style="1" customWidth="1"/>
    <col min="12300" max="12300" width="9" style="1" customWidth="1"/>
    <col min="12301" max="12303" width="9.42578125" style="1" customWidth="1"/>
    <col min="12304" max="12304" width="0.85546875" style="1" customWidth="1"/>
    <col min="12305" max="12312" width="8.5703125" style="1" customWidth="1"/>
    <col min="12313" max="12534" width="9.140625" style="1"/>
    <col min="12535" max="12535" width="7.140625" style="1" customWidth="1"/>
    <col min="12536" max="12536" width="9" style="1" customWidth="1"/>
    <col min="12537" max="12537" width="8.85546875" style="1" customWidth="1"/>
    <col min="12538" max="12538" width="9.140625" style="1"/>
    <col min="12539" max="12539" width="0.85546875" style="1" customWidth="1"/>
    <col min="12540" max="12541" width="10.42578125" style="1" customWidth="1"/>
    <col min="12542" max="12542" width="9.42578125" style="1" customWidth="1"/>
    <col min="12543" max="12543" width="0.85546875" style="1" customWidth="1"/>
    <col min="12544" max="12544" width="10.42578125" style="1" customWidth="1"/>
    <col min="12545" max="12545" width="9.42578125" style="1" customWidth="1"/>
    <col min="12546" max="12546" width="10.140625" style="1" customWidth="1"/>
    <col min="12547" max="12547" width="9.85546875" style="1" customWidth="1"/>
    <col min="12548" max="12548" width="8.5703125" style="1" customWidth="1"/>
    <col min="12549" max="12549" width="0.85546875" style="1" customWidth="1"/>
    <col min="12550" max="12553" width="5.5703125" style="1" customWidth="1"/>
    <col min="12554" max="12554" width="2.140625" style="1" customWidth="1"/>
    <col min="12555" max="12555" width="6.5703125" style="1" customWidth="1"/>
    <col min="12556" max="12556" width="9" style="1" customWidth="1"/>
    <col min="12557" max="12559" width="9.42578125" style="1" customWidth="1"/>
    <col min="12560" max="12560" width="0.85546875" style="1" customWidth="1"/>
    <col min="12561" max="12568" width="8.5703125" style="1" customWidth="1"/>
    <col min="12569" max="12790" width="9.140625" style="1"/>
    <col min="12791" max="12791" width="7.140625" style="1" customWidth="1"/>
    <col min="12792" max="12792" width="9" style="1" customWidth="1"/>
    <col min="12793" max="12793" width="8.85546875" style="1" customWidth="1"/>
    <col min="12794" max="12794" width="9.140625" style="1"/>
    <col min="12795" max="12795" width="0.85546875" style="1" customWidth="1"/>
    <col min="12796" max="12797" width="10.42578125" style="1" customWidth="1"/>
    <col min="12798" max="12798" width="9.42578125" style="1" customWidth="1"/>
    <col min="12799" max="12799" width="0.85546875" style="1" customWidth="1"/>
    <col min="12800" max="12800" width="10.42578125" style="1" customWidth="1"/>
    <col min="12801" max="12801" width="9.42578125" style="1" customWidth="1"/>
    <col min="12802" max="12802" width="10.140625" style="1" customWidth="1"/>
    <col min="12803" max="12803" width="9.85546875" style="1" customWidth="1"/>
    <col min="12804" max="12804" width="8.5703125" style="1" customWidth="1"/>
    <col min="12805" max="12805" width="0.85546875" style="1" customWidth="1"/>
    <col min="12806" max="12809" width="5.5703125" style="1" customWidth="1"/>
    <col min="12810" max="12810" width="2.140625" style="1" customWidth="1"/>
    <col min="12811" max="12811" width="6.5703125" style="1" customWidth="1"/>
    <col min="12812" max="12812" width="9" style="1" customWidth="1"/>
    <col min="12813" max="12815" width="9.42578125" style="1" customWidth="1"/>
    <col min="12816" max="12816" width="0.85546875" style="1" customWidth="1"/>
    <col min="12817" max="12824" width="8.5703125" style="1" customWidth="1"/>
    <col min="12825" max="13046" width="9.140625" style="1"/>
    <col min="13047" max="13047" width="7.140625" style="1" customWidth="1"/>
    <col min="13048" max="13048" width="9" style="1" customWidth="1"/>
    <col min="13049" max="13049" width="8.85546875" style="1" customWidth="1"/>
    <col min="13050" max="13050" width="9.140625" style="1"/>
    <col min="13051" max="13051" width="0.85546875" style="1" customWidth="1"/>
    <col min="13052" max="13053" width="10.42578125" style="1" customWidth="1"/>
    <col min="13054" max="13054" width="9.42578125" style="1" customWidth="1"/>
    <col min="13055" max="13055" width="0.85546875" style="1" customWidth="1"/>
    <col min="13056" max="13056" width="10.42578125" style="1" customWidth="1"/>
    <col min="13057" max="13057" width="9.42578125" style="1" customWidth="1"/>
    <col min="13058" max="13058" width="10.140625" style="1" customWidth="1"/>
    <col min="13059" max="13059" width="9.85546875" style="1" customWidth="1"/>
    <col min="13060" max="13060" width="8.5703125" style="1" customWidth="1"/>
    <col min="13061" max="13061" width="0.85546875" style="1" customWidth="1"/>
    <col min="13062" max="13065" width="5.5703125" style="1" customWidth="1"/>
    <col min="13066" max="13066" width="2.140625" style="1" customWidth="1"/>
    <col min="13067" max="13067" width="6.5703125" style="1" customWidth="1"/>
    <col min="13068" max="13068" width="9" style="1" customWidth="1"/>
    <col min="13069" max="13071" width="9.42578125" style="1" customWidth="1"/>
    <col min="13072" max="13072" width="0.85546875" style="1" customWidth="1"/>
    <col min="13073" max="13080" width="8.5703125" style="1" customWidth="1"/>
    <col min="13081" max="13302" width="9.140625" style="1"/>
    <col min="13303" max="13303" width="7.140625" style="1" customWidth="1"/>
    <col min="13304" max="13304" width="9" style="1" customWidth="1"/>
    <col min="13305" max="13305" width="8.85546875" style="1" customWidth="1"/>
    <col min="13306" max="13306" width="9.140625" style="1"/>
    <col min="13307" max="13307" width="0.85546875" style="1" customWidth="1"/>
    <col min="13308" max="13309" width="10.42578125" style="1" customWidth="1"/>
    <col min="13310" max="13310" width="9.42578125" style="1" customWidth="1"/>
    <col min="13311" max="13311" width="0.85546875" style="1" customWidth="1"/>
    <col min="13312" max="13312" width="10.42578125" style="1" customWidth="1"/>
    <col min="13313" max="13313" width="9.42578125" style="1" customWidth="1"/>
    <col min="13314" max="13314" width="10.140625" style="1" customWidth="1"/>
    <col min="13315" max="13315" width="9.85546875" style="1" customWidth="1"/>
    <col min="13316" max="13316" width="8.5703125" style="1" customWidth="1"/>
    <col min="13317" max="13317" width="0.85546875" style="1" customWidth="1"/>
    <col min="13318" max="13321" width="5.5703125" style="1" customWidth="1"/>
    <col min="13322" max="13322" width="2.140625" style="1" customWidth="1"/>
    <col min="13323" max="13323" width="6.5703125" style="1" customWidth="1"/>
    <col min="13324" max="13324" width="9" style="1" customWidth="1"/>
    <col min="13325" max="13327" width="9.42578125" style="1" customWidth="1"/>
    <col min="13328" max="13328" width="0.85546875" style="1" customWidth="1"/>
    <col min="13329" max="13336" width="8.5703125" style="1" customWidth="1"/>
    <col min="13337" max="13558" width="9.140625" style="1"/>
    <col min="13559" max="13559" width="7.140625" style="1" customWidth="1"/>
    <col min="13560" max="13560" width="9" style="1" customWidth="1"/>
    <col min="13561" max="13561" width="8.85546875" style="1" customWidth="1"/>
    <col min="13562" max="13562" width="9.140625" style="1"/>
    <col min="13563" max="13563" width="0.85546875" style="1" customWidth="1"/>
    <col min="13564" max="13565" width="10.42578125" style="1" customWidth="1"/>
    <col min="13566" max="13566" width="9.42578125" style="1" customWidth="1"/>
    <col min="13567" max="13567" width="0.85546875" style="1" customWidth="1"/>
    <col min="13568" max="13568" width="10.42578125" style="1" customWidth="1"/>
    <col min="13569" max="13569" width="9.42578125" style="1" customWidth="1"/>
    <col min="13570" max="13570" width="10.140625" style="1" customWidth="1"/>
    <col min="13571" max="13571" width="9.85546875" style="1" customWidth="1"/>
    <col min="13572" max="13572" width="8.5703125" style="1" customWidth="1"/>
    <col min="13573" max="13573" width="0.85546875" style="1" customWidth="1"/>
    <col min="13574" max="13577" width="5.5703125" style="1" customWidth="1"/>
    <col min="13578" max="13578" width="2.140625" style="1" customWidth="1"/>
    <col min="13579" max="13579" width="6.5703125" style="1" customWidth="1"/>
    <col min="13580" max="13580" width="9" style="1" customWidth="1"/>
    <col min="13581" max="13583" width="9.42578125" style="1" customWidth="1"/>
    <col min="13584" max="13584" width="0.85546875" style="1" customWidth="1"/>
    <col min="13585" max="13592" width="8.5703125" style="1" customWidth="1"/>
    <col min="13593" max="13814" width="9.140625" style="1"/>
    <col min="13815" max="13815" width="7.140625" style="1" customWidth="1"/>
    <col min="13816" max="13816" width="9" style="1" customWidth="1"/>
    <col min="13817" max="13817" width="8.85546875" style="1" customWidth="1"/>
    <col min="13818" max="13818" width="9.140625" style="1"/>
    <col min="13819" max="13819" width="0.85546875" style="1" customWidth="1"/>
    <col min="13820" max="13821" width="10.42578125" style="1" customWidth="1"/>
    <col min="13822" max="13822" width="9.42578125" style="1" customWidth="1"/>
    <col min="13823" max="13823" width="0.85546875" style="1" customWidth="1"/>
    <col min="13824" max="13824" width="10.42578125" style="1" customWidth="1"/>
    <col min="13825" max="13825" width="9.42578125" style="1" customWidth="1"/>
    <col min="13826" max="13826" width="10.140625" style="1" customWidth="1"/>
    <col min="13827" max="13827" width="9.85546875" style="1" customWidth="1"/>
    <col min="13828" max="13828" width="8.5703125" style="1" customWidth="1"/>
    <col min="13829" max="13829" width="0.85546875" style="1" customWidth="1"/>
    <col min="13830" max="13833" width="5.5703125" style="1" customWidth="1"/>
    <col min="13834" max="13834" width="2.140625" style="1" customWidth="1"/>
    <col min="13835" max="13835" width="6.5703125" style="1" customWidth="1"/>
    <col min="13836" max="13836" width="9" style="1" customWidth="1"/>
    <col min="13837" max="13839" width="9.42578125" style="1" customWidth="1"/>
    <col min="13840" max="13840" width="0.85546875" style="1" customWidth="1"/>
    <col min="13841" max="13848" width="8.5703125" style="1" customWidth="1"/>
    <col min="13849" max="14070" width="9.140625" style="1"/>
    <col min="14071" max="14071" width="7.140625" style="1" customWidth="1"/>
    <col min="14072" max="14072" width="9" style="1" customWidth="1"/>
    <col min="14073" max="14073" width="8.85546875" style="1" customWidth="1"/>
    <col min="14074" max="14074" width="9.140625" style="1"/>
    <col min="14075" max="14075" width="0.85546875" style="1" customWidth="1"/>
    <col min="14076" max="14077" width="10.42578125" style="1" customWidth="1"/>
    <col min="14078" max="14078" width="9.42578125" style="1" customWidth="1"/>
    <col min="14079" max="14079" width="0.85546875" style="1" customWidth="1"/>
    <col min="14080" max="14080" width="10.42578125" style="1" customWidth="1"/>
    <col min="14081" max="14081" width="9.42578125" style="1" customWidth="1"/>
    <col min="14082" max="14082" width="10.140625" style="1" customWidth="1"/>
    <col min="14083" max="14083" width="9.85546875" style="1" customWidth="1"/>
    <col min="14084" max="14084" width="8.5703125" style="1" customWidth="1"/>
    <col min="14085" max="14085" width="0.85546875" style="1" customWidth="1"/>
    <col min="14086" max="14089" width="5.5703125" style="1" customWidth="1"/>
    <col min="14090" max="14090" width="2.140625" style="1" customWidth="1"/>
    <col min="14091" max="14091" width="6.5703125" style="1" customWidth="1"/>
    <col min="14092" max="14092" width="9" style="1" customWidth="1"/>
    <col min="14093" max="14095" width="9.42578125" style="1" customWidth="1"/>
    <col min="14096" max="14096" width="0.85546875" style="1" customWidth="1"/>
    <col min="14097" max="14104" width="8.5703125" style="1" customWidth="1"/>
    <col min="14105" max="14326" width="9.140625" style="1"/>
    <col min="14327" max="14327" width="7.140625" style="1" customWidth="1"/>
    <col min="14328" max="14328" width="9" style="1" customWidth="1"/>
    <col min="14329" max="14329" width="8.85546875" style="1" customWidth="1"/>
    <col min="14330" max="14330" width="9.140625" style="1"/>
    <col min="14331" max="14331" width="0.85546875" style="1" customWidth="1"/>
    <col min="14332" max="14333" width="10.42578125" style="1" customWidth="1"/>
    <col min="14334" max="14334" width="9.42578125" style="1" customWidth="1"/>
    <col min="14335" max="14335" width="0.85546875" style="1" customWidth="1"/>
    <col min="14336" max="14336" width="10.42578125" style="1" customWidth="1"/>
    <col min="14337" max="14337" width="9.42578125" style="1" customWidth="1"/>
    <col min="14338" max="14338" width="10.140625" style="1" customWidth="1"/>
    <col min="14339" max="14339" width="9.85546875" style="1" customWidth="1"/>
    <col min="14340" max="14340" width="8.5703125" style="1" customWidth="1"/>
    <col min="14341" max="14341" width="0.85546875" style="1" customWidth="1"/>
    <col min="14342" max="14345" width="5.5703125" style="1" customWidth="1"/>
    <col min="14346" max="14346" width="2.140625" style="1" customWidth="1"/>
    <col min="14347" max="14347" width="6.5703125" style="1" customWidth="1"/>
    <col min="14348" max="14348" width="9" style="1" customWidth="1"/>
    <col min="14349" max="14351" width="9.42578125" style="1" customWidth="1"/>
    <col min="14352" max="14352" width="0.85546875" style="1" customWidth="1"/>
    <col min="14353" max="14360" width="8.5703125" style="1" customWidth="1"/>
    <col min="14361" max="14582" width="9.140625" style="1"/>
    <col min="14583" max="14583" width="7.140625" style="1" customWidth="1"/>
    <col min="14584" max="14584" width="9" style="1" customWidth="1"/>
    <col min="14585" max="14585" width="8.85546875" style="1" customWidth="1"/>
    <col min="14586" max="14586" width="9.140625" style="1"/>
    <col min="14587" max="14587" width="0.85546875" style="1" customWidth="1"/>
    <col min="14588" max="14589" width="10.42578125" style="1" customWidth="1"/>
    <col min="14590" max="14590" width="9.42578125" style="1" customWidth="1"/>
    <col min="14591" max="14591" width="0.85546875" style="1" customWidth="1"/>
    <col min="14592" max="14592" width="10.42578125" style="1" customWidth="1"/>
    <col min="14593" max="14593" width="9.42578125" style="1" customWidth="1"/>
    <col min="14594" max="14594" width="10.140625" style="1" customWidth="1"/>
    <col min="14595" max="14595" width="9.85546875" style="1" customWidth="1"/>
    <col min="14596" max="14596" width="8.5703125" style="1" customWidth="1"/>
    <col min="14597" max="14597" width="0.85546875" style="1" customWidth="1"/>
    <col min="14598" max="14601" width="5.5703125" style="1" customWidth="1"/>
    <col min="14602" max="14602" width="2.140625" style="1" customWidth="1"/>
    <col min="14603" max="14603" width="6.5703125" style="1" customWidth="1"/>
    <col min="14604" max="14604" width="9" style="1" customWidth="1"/>
    <col min="14605" max="14607" width="9.42578125" style="1" customWidth="1"/>
    <col min="14608" max="14608" width="0.85546875" style="1" customWidth="1"/>
    <col min="14609" max="14616" width="8.5703125" style="1" customWidth="1"/>
    <col min="14617" max="14838" width="9.140625" style="1"/>
    <col min="14839" max="14839" width="7.140625" style="1" customWidth="1"/>
    <col min="14840" max="14840" width="9" style="1" customWidth="1"/>
    <col min="14841" max="14841" width="8.85546875" style="1" customWidth="1"/>
    <col min="14842" max="14842" width="9.140625" style="1"/>
    <col min="14843" max="14843" width="0.85546875" style="1" customWidth="1"/>
    <col min="14844" max="14845" width="10.42578125" style="1" customWidth="1"/>
    <col min="14846" max="14846" width="9.42578125" style="1" customWidth="1"/>
    <col min="14847" max="14847" width="0.85546875" style="1" customWidth="1"/>
    <col min="14848" max="14848" width="10.42578125" style="1" customWidth="1"/>
    <col min="14849" max="14849" width="9.42578125" style="1" customWidth="1"/>
    <col min="14850" max="14850" width="10.140625" style="1" customWidth="1"/>
    <col min="14851" max="14851" width="9.85546875" style="1" customWidth="1"/>
    <col min="14852" max="14852" width="8.5703125" style="1" customWidth="1"/>
    <col min="14853" max="14853" width="0.85546875" style="1" customWidth="1"/>
    <col min="14854" max="14857" width="5.5703125" style="1" customWidth="1"/>
    <col min="14858" max="14858" width="2.140625" style="1" customWidth="1"/>
    <col min="14859" max="14859" width="6.5703125" style="1" customWidth="1"/>
    <col min="14860" max="14860" width="9" style="1" customWidth="1"/>
    <col min="14861" max="14863" width="9.42578125" style="1" customWidth="1"/>
    <col min="14864" max="14864" width="0.85546875" style="1" customWidth="1"/>
    <col min="14865" max="14872" width="8.5703125" style="1" customWidth="1"/>
    <col min="14873" max="15094" width="9.140625" style="1"/>
    <col min="15095" max="15095" width="7.140625" style="1" customWidth="1"/>
    <col min="15096" max="15096" width="9" style="1" customWidth="1"/>
    <col min="15097" max="15097" width="8.85546875" style="1" customWidth="1"/>
    <col min="15098" max="15098" width="9.140625" style="1"/>
    <col min="15099" max="15099" width="0.85546875" style="1" customWidth="1"/>
    <col min="15100" max="15101" width="10.42578125" style="1" customWidth="1"/>
    <col min="15102" max="15102" width="9.42578125" style="1" customWidth="1"/>
    <col min="15103" max="15103" width="0.85546875" style="1" customWidth="1"/>
    <col min="15104" max="15104" width="10.42578125" style="1" customWidth="1"/>
    <col min="15105" max="15105" width="9.42578125" style="1" customWidth="1"/>
    <col min="15106" max="15106" width="10.140625" style="1" customWidth="1"/>
    <col min="15107" max="15107" width="9.85546875" style="1" customWidth="1"/>
    <col min="15108" max="15108" width="8.5703125" style="1" customWidth="1"/>
    <col min="15109" max="15109" width="0.85546875" style="1" customWidth="1"/>
    <col min="15110" max="15113" width="5.5703125" style="1" customWidth="1"/>
    <col min="15114" max="15114" width="2.140625" style="1" customWidth="1"/>
    <col min="15115" max="15115" width="6.5703125" style="1" customWidth="1"/>
    <col min="15116" max="15116" width="9" style="1" customWidth="1"/>
    <col min="15117" max="15119" width="9.42578125" style="1" customWidth="1"/>
    <col min="15120" max="15120" width="0.85546875" style="1" customWidth="1"/>
    <col min="15121" max="15128" width="8.5703125" style="1" customWidth="1"/>
    <col min="15129" max="15350" width="9.140625" style="1"/>
    <col min="15351" max="15351" width="7.140625" style="1" customWidth="1"/>
    <col min="15352" max="15352" width="9" style="1" customWidth="1"/>
    <col min="15353" max="15353" width="8.85546875" style="1" customWidth="1"/>
    <col min="15354" max="15354" width="9.140625" style="1"/>
    <col min="15355" max="15355" width="0.85546875" style="1" customWidth="1"/>
    <col min="15356" max="15357" width="10.42578125" style="1" customWidth="1"/>
    <col min="15358" max="15358" width="9.42578125" style="1" customWidth="1"/>
    <col min="15359" max="15359" width="0.85546875" style="1" customWidth="1"/>
    <col min="15360" max="15360" width="10.42578125" style="1" customWidth="1"/>
    <col min="15361" max="15361" width="9.42578125" style="1" customWidth="1"/>
    <col min="15362" max="15362" width="10.140625" style="1" customWidth="1"/>
    <col min="15363" max="15363" width="9.85546875" style="1" customWidth="1"/>
    <col min="15364" max="15364" width="8.5703125" style="1" customWidth="1"/>
    <col min="15365" max="15365" width="0.85546875" style="1" customWidth="1"/>
    <col min="15366" max="15369" width="5.5703125" style="1" customWidth="1"/>
    <col min="15370" max="15370" width="2.140625" style="1" customWidth="1"/>
    <col min="15371" max="15371" width="6.5703125" style="1" customWidth="1"/>
    <col min="15372" max="15372" width="9" style="1" customWidth="1"/>
    <col min="15373" max="15375" width="9.42578125" style="1" customWidth="1"/>
    <col min="15376" max="15376" width="0.85546875" style="1" customWidth="1"/>
    <col min="15377" max="15384" width="8.5703125" style="1" customWidth="1"/>
    <col min="15385" max="15606" width="9.140625" style="1"/>
    <col min="15607" max="15607" width="7.140625" style="1" customWidth="1"/>
    <col min="15608" max="15608" width="9" style="1" customWidth="1"/>
    <col min="15609" max="15609" width="8.85546875" style="1" customWidth="1"/>
    <col min="15610" max="15610" width="9.140625" style="1"/>
    <col min="15611" max="15611" width="0.85546875" style="1" customWidth="1"/>
    <col min="15612" max="15613" width="10.42578125" style="1" customWidth="1"/>
    <col min="15614" max="15614" width="9.42578125" style="1" customWidth="1"/>
    <col min="15615" max="15615" width="0.85546875" style="1" customWidth="1"/>
    <col min="15616" max="15616" width="10.42578125" style="1" customWidth="1"/>
    <col min="15617" max="15617" width="9.42578125" style="1" customWidth="1"/>
    <col min="15618" max="15618" width="10.140625" style="1" customWidth="1"/>
    <col min="15619" max="15619" width="9.85546875" style="1" customWidth="1"/>
    <col min="15620" max="15620" width="8.5703125" style="1" customWidth="1"/>
    <col min="15621" max="15621" width="0.85546875" style="1" customWidth="1"/>
    <col min="15622" max="15625" width="5.5703125" style="1" customWidth="1"/>
    <col min="15626" max="15626" width="2.140625" style="1" customWidth="1"/>
    <col min="15627" max="15627" width="6.5703125" style="1" customWidth="1"/>
    <col min="15628" max="15628" width="9" style="1" customWidth="1"/>
    <col min="15629" max="15631" width="9.42578125" style="1" customWidth="1"/>
    <col min="15632" max="15632" width="0.85546875" style="1" customWidth="1"/>
    <col min="15633" max="15640" width="8.5703125" style="1" customWidth="1"/>
    <col min="15641" max="15862" width="9.140625" style="1"/>
    <col min="15863" max="15863" width="7.140625" style="1" customWidth="1"/>
    <col min="15864" max="15864" width="9" style="1" customWidth="1"/>
    <col min="15865" max="15865" width="8.85546875" style="1" customWidth="1"/>
    <col min="15866" max="15866" width="9.140625" style="1"/>
    <col min="15867" max="15867" width="0.85546875" style="1" customWidth="1"/>
    <col min="15868" max="15869" width="10.42578125" style="1" customWidth="1"/>
    <col min="15870" max="15870" width="9.42578125" style="1" customWidth="1"/>
    <col min="15871" max="15871" width="0.85546875" style="1" customWidth="1"/>
    <col min="15872" max="15872" width="10.42578125" style="1" customWidth="1"/>
    <col min="15873" max="15873" width="9.42578125" style="1" customWidth="1"/>
    <col min="15874" max="15874" width="10.140625" style="1" customWidth="1"/>
    <col min="15875" max="15875" width="9.85546875" style="1" customWidth="1"/>
    <col min="15876" max="15876" width="8.5703125" style="1" customWidth="1"/>
    <col min="15877" max="15877" width="0.85546875" style="1" customWidth="1"/>
    <col min="15878" max="15881" width="5.5703125" style="1" customWidth="1"/>
    <col min="15882" max="15882" width="2.140625" style="1" customWidth="1"/>
    <col min="15883" max="15883" width="6.5703125" style="1" customWidth="1"/>
    <col min="15884" max="15884" width="9" style="1" customWidth="1"/>
    <col min="15885" max="15887" width="9.42578125" style="1" customWidth="1"/>
    <col min="15888" max="15888" width="0.85546875" style="1" customWidth="1"/>
    <col min="15889" max="15896" width="8.5703125" style="1" customWidth="1"/>
    <col min="15897" max="16118" width="9.140625" style="1"/>
    <col min="16119" max="16119" width="7.140625" style="1" customWidth="1"/>
    <col min="16120" max="16120" width="9" style="1" customWidth="1"/>
    <col min="16121" max="16121" width="8.85546875" style="1" customWidth="1"/>
    <col min="16122" max="16122" width="9.140625" style="1"/>
    <col min="16123" max="16123" width="0.85546875" style="1" customWidth="1"/>
    <col min="16124" max="16125" width="10.42578125" style="1" customWidth="1"/>
    <col min="16126" max="16126" width="9.42578125" style="1" customWidth="1"/>
    <col min="16127" max="16127" width="0.85546875" style="1" customWidth="1"/>
    <col min="16128" max="16128" width="10.42578125" style="1" customWidth="1"/>
    <col min="16129" max="16129" width="9.42578125" style="1" customWidth="1"/>
    <col min="16130" max="16130" width="10.140625" style="1" customWidth="1"/>
    <col min="16131" max="16131" width="9.85546875" style="1" customWidth="1"/>
    <col min="16132" max="16132" width="8.5703125" style="1" customWidth="1"/>
    <col min="16133" max="16133" width="0.85546875" style="1" customWidth="1"/>
    <col min="16134" max="16137" width="5.5703125" style="1" customWidth="1"/>
    <col min="16138" max="16138" width="2.140625" style="1" customWidth="1"/>
    <col min="16139" max="16139" width="6.5703125" style="1" customWidth="1"/>
    <col min="16140" max="16140" width="9" style="1" customWidth="1"/>
    <col min="16141" max="16143" width="9.42578125" style="1" customWidth="1"/>
    <col min="16144" max="16144" width="0.85546875" style="1" customWidth="1"/>
    <col min="16145" max="16152" width="8.5703125" style="1" customWidth="1"/>
    <col min="16153" max="16384" width="9.140625" style="1"/>
  </cols>
  <sheetData>
    <row r="1" spans="1:24" ht="15.75" x14ac:dyDescent="0.25">
      <c r="B1" s="216" t="s">
        <v>3129</v>
      </c>
      <c r="C1" s="216"/>
      <c r="D1" s="216"/>
      <c r="E1" s="82"/>
      <c r="F1" s="82"/>
      <c r="G1" s="82"/>
      <c r="H1" s="82"/>
      <c r="I1" s="82"/>
      <c r="J1" s="82"/>
      <c r="K1" s="82"/>
      <c r="L1" s="82"/>
      <c r="M1" s="82"/>
      <c r="N1" s="82"/>
      <c r="O1" s="82"/>
      <c r="P1" s="82"/>
      <c r="Q1" s="82"/>
      <c r="R1" s="82"/>
      <c r="S1" s="82"/>
      <c r="T1" s="216" t="s">
        <v>3130</v>
      </c>
      <c r="U1" s="82"/>
    </row>
    <row r="2" spans="1:24" ht="12.75" customHeight="1" x14ac:dyDescent="0.25">
      <c r="A2" s="20">
        <v>27</v>
      </c>
      <c r="B2" s="1867" t="s">
        <v>145</v>
      </c>
      <c r="C2" s="1868"/>
      <c r="D2" s="1868"/>
      <c r="E2" s="1869"/>
      <c r="T2" s="329" t="s">
        <v>3131</v>
      </c>
      <c r="U2" s="112"/>
      <c r="V2" s="112"/>
      <c r="W2" s="112"/>
      <c r="X2" s="112"/>
    </row>
    <row r="3" spans="1:24" ht="15" x14ac:dyDescent="0.2">
      <c r="A3" s="82"/>
      <c r="B3" s="329" t="s">
        <v>3132</v>
      </c>
      <c r="C3" s="329"/>
      <c r="D3" s="82"/>
      <c r="E3" s="82"/>
      <c r="F3" s="82"/>
      <c r="G3" s="82"/>
      <c r="H3" s="82"/>
      <c r="I3" s="82"/>
      <c r="J3" s="82"/>
      <c r="K3" s="82"/>
      <c r="L3" s="82"/>
      <c r="M3" s="82"/>
      <c r="N3" s="82"/>
      <c r="O3" s="82"/>
      <c r="P3" s="82"/>
      <c r="Q3" s="82"/>
      <c r="R3" s="82"/>
      <c r="S3" s="82"/>
      <c r="T3" s="329" t="str">
        <f>$B3</f>
        <v>Pour le portefeuille bancaire – Expositions sur les obligations sécurisées (122)</v>
      </c>
      <c r="U3" s="329"/>
      <c r="V3" s="329"/>
      <c r="W3" s="329"/>
      <c r="X3" s="329"/>
    </row>
    <row r="4" spans="1:24" ht="15" customHeight="1" x14ac:dyDescent="0.2">
      <c r="A4" s="82"/>
      <c r="B4" s="828"/>
      <c r="C4" s="82"/>
      <c r="D4" s="82"/>
      <c r="E4" s="82"/>
      <c r="F4" s="82"/>
      <c r="G4" s="82"/>
      <c r="H4" s="82"/>
      <c r="I4" s="82"/>
      <c r="J4" s="82"/>
      <c r="K4" s="82"/>
      <c r="L4" s="82"/>
      <c r="M4" s="82"/>
      <c r="N4" s="82"/>
      <c r="O4" s="82"/>
      <c r="P4" s="82"/>
      <c r="Q4" s="82"/>
      <c r="R4" s="82"/>
      <c r="S4" s="82"/>
      <c r="T4" s="828"/>
      <c r="U4" s="829"/>
      <c r="V4" s="829"/>
      <c r="W4" s="829"/>
      <c r="X4" s="829"/>
    </row>
    <row r="5" spans="1:24" ht="12.75" customHeight="1" x14ac:dyDescent="0.2">
      <c r="A5" s="82"/>
      <c r="B5" s="181" t="s">
        <v>3040</v>
      </c>
      <c r="C5" s="329"/>
      <c r="D5" s="82"/>
      <c r="E5" s="82"/>
      <c r="F5" s="82"/>
      <c r="G5" s="82"/>
      <c r="H5" s="82"/>
      <c r="I5" s="82"/>
      <c r="J5" s="82"/>
      <c r="K5" s="82"/>
      <c r="L5" s="82"/>
      <c r="M5" s="82"/>
      <c r="N5" s="82"/>
      <c r="O5" s="82"/>
      <c r="P5" s="82"/>
      <c r="Q5" s="82"/>
      <c r="R5" s="82"/>
      <c r="S5" s="82"/>
      <c r="T5" s="181" t="str">
        <f>$B5</f>
        <v>Dollars, en milliers, Type d’enregistrement 010</v>
      </c>
      <c r="U5" s="830"/>
      <c r="V5" s="497"/>
      <c r="W5" s="497"/>
      <c r="X5" s="497"/>
    </row>
    <row r="6" spans="1:24" ht="23.25" customHeight="1" x14ac:dyDescent="0.2">
      <c r="A6" s="82"/>
      <c r="B6" s="2174" t="s">
        <v>2440</v>
      </c>
      <c r="C6" s="2175"/>
      <c r="D6" s="2176"/>
      <c r="E6" s="495"/>
      <c r="F6" s="2174" t="s">
        <v>2441</v>
      </c>
      <c r="G6" s="2176"/>
      <c r="H6" s="497"/>
      <c r="I6" s="2049" t="s">
        <v>2902</v>
      </c>
      <c r="J6" s="1855"/>
      <c r="K6" s="1855"/>
      <c r="L6" s="1855"/>
      <c r="M6" s="1856"/>
      <c r="N6" s="82"/>
      <c r="O6" s="82"/>
      <c r="P6" s="82"/>
      <c r="Q6" s="82"/>
      <c r="R6" s="82"/>
      <c r="S6" s="82"/>
      <c r="T6" s="2170" t="s">
        <v>3041</v>
      </c>
      <c r="U6" s="2170"/>
      <c r="V6" s="576"/>
      <c r="W6" s="831"/>
      <c r="X6" s="831"/>
    </row>
    <row r="7" spans="1:24" ht="22.5" customHeight="1" x14ac:dyDescent="0.2">
      <c r="A7" s="82"/>
      <c r="B7" s="2177"/>
      <c r="C7" s="2178"/>
      <c r="D7" s="2179"/>
      <c r="E7" s="495"/>
      <c r="F7" s="2177"/>
      <c r="G7" s="2179"/>
      <c r="H7" s="497"/>
      <c r="I7" s="2059" t="s">
        <v>3042</v>
      </c>
      <c r="J7" s="2163"/>
      <c r="K7" s="2059" t="s">
        <v>3043</v>
      </c>
      <c r="L7" s="2163"/>
      <c r="M7" s="1985" t="s">
        <v>3044</v>
      </c>
      <c r="N7" s="495"/>
      <c r="O7" s="495"/>
      <c r="P7" s="495"/>
      <c r="Q7" s="495"/>
      <c r="R7" s="495"/>
      <c r="S7" s="82"/>
      <c r="T7" s="2171"/>
      <c r="U7" s="2171"/>
      <c r="V7" s="576"/>
      <c r="W7" s="2059" t="s">
        <v>3101</v>
      </c>
      <c r="X7" s="1863"/>
    </row>
    <row r="8" spans="1:24" ht="75" customHeight="1" x14ac:dyDescent="0.2">
      <c r="A8" s="1387" t="s">
        <v>3045</v>
      </c>
      <c r="B8" s="1387" t="s">
        <v>3046</v>
      </c>
      <c r="C8" s="1387" t="s">
        <v>2443</v>
      </c>
      <c r="D8" s="1387" t="s">
        <v>3103</v>
      </c>
      <c r="E8" s="123"/>
      <c r="F8" s="332" t="s">
        <v>2446</v>
      </c>
      <c r="G8" s="1387" t="s">
        <v>3104</v>
      </c>
      <c r="H8" s="721"/>
      <c r="I8" s="1387" t="s">
        <v>3050</v>
      </c>
      <c r="J8" s="1387" t="s">
        <v>3051</v>
      </c>
      <c r="K8" s="1387" t="s">
        <v>3052</v>
      </c>
      <c r="L8" s="1387" t="s">
        <v>3053</v>
      </c>
      <c r="M8" s="2164"/>
      <c r="N8" s="123"/>
      <c r="O8" s="1861" t="s">
        <v>2450</v>
      </c>
      <c r="P8" s="1863"/>
      <c r="Q8" s="1861" t="s">
        <v>3055</v>
      </c>
      <c r="R8" s="1863"/>
      <c r="S8" s="82"/>
      <c r="T8" s="1606" t="str">
        <f>$A8</f>
        <v>Fourchette de probabilité de défaut (PD)</v>
      </c>
      <c r="U8" s="1606" t="str">
        <f>$B8</f>
        <v>PD estimative (%) (M3)</v>
      </c>
      <c r="V8" s="1387" t="s">
        <v>3056</v>
      </c>
      <c r="W8" s="1387" t="s">
        <v>3057</v>
      </c>
      <c r="X8" s="1387" t="s">
        <v>3058</v>
      </c>
    </row>
    <row r="9" spans="1:24" s="490" customFormat="1" ht="12.75" customHeight="1" x14ac:dyDescent="0.2">
      <c r="A9" s="576"/>
      <c r="B9" s="229" t="s">
        <v>299</v>
      </c>
      <c r="C9" s="229"/>
      <c r="D9" s="229" t="s">
        <v>300</v>
      </c>
      <c r="E9" s="229"/>
      <c r="F9" s="229" t="s">
        <v>3133</v>
      </c>
      <c r="G9" s="229" t="s">
        <v>3059</v>
      </c>
      <c r="H9" s="863"/>
      <c r="I9" s="229" t="s">
        <v>466</v>
      </c>
      <c r="J9" s="229" t="s">
        <v>304</v>
      </c>
      <c r="K9" s="229"/>
      <c r="L9" s="229"/>
      <c r="M9" s="229"/>
      <c r="N9" s="229"/>
      <c r="O9" s="229"/>
      <c r="P9" s="229"/>
      <c r="Q9" s="229"/>
      <c r="R9" s="229"/>
      <c r="S9" s="576"/>
      <c r="T9" s="833"/>
      <c r="U9" s="834" t="s">
        <v>3060</v>
      </c>
      <c r="V9" s="229"/>
      <c r="W9" s="82"/>
      <c r="X9" s="229"/>
    </row>
    <row r="10" spans="1:24" ht="12.75" customHeight="1" x14ac:dyDescent="0.25">
      <c r="A10" s="803"/>
      <c r="B10" s="88" t="s">
        <v>1874</v>
      </c>
      <c r="C10" s="803"/>
      <c r="D10" s="803"/>
      <c r="E10" s="803"/>
      <c r="F10" s="803"/>
      <c r="G10" s="803"/>
      <c r="H10" s="803"/>
      <c r="I10" s="2165" t="s">
        <v>3123</v>
      </c>
      <c r="J10" s="2165"/>
      <c r="K10" s="337"/>
      <c r="L10" s="337"/>
      <c r="M10" s="337"/>
      <c r="N10" s="337"/>
      <c r="O10" s="337"/>
      <c r="P10" s="337"/>
      <c r="Q10" s="82"/>
      <c r="R10" s="82"/>
      <c r="S10" s="82"/>
      <c r="T10" s="835"/>
      <c r="U10" s="836" t="str">
        <f>$B10</f>
        <v>Engagements utilisés (501)</v>
      </c>
      <c r="V10" s="82"/>
      <c r="W10" s="82"/>
      <c r="X10" s="82"/>
    </row>
    <row r="11" spans="1:24" s="12" customFormat="1" ht="12.75" customHeight="1" x14ac:dyDescent="0.2">
      <c r="A11" s="31" t="s">
        <v>3062</v>
      </c>
      <c r="B11" s="602"/>
      <c r="C11" s="1612"/>
      <c r="D11" s="992"/>
      <c r="E11" s="31"/>
      <c r="F11" s="992"/>
      <c r="G11" s="1613"/>
      <c r="H11" s="837"/>
      <c r="I11" s="1614"/>
      <c r="J11" s="993"/>
      <c r="K11" s="1614"/>
      <c r="L11" s="838"/>
      <c r="M11" s="839"/>
      <c r="N11" s="31"/>
      <c r="O11" s="2159"/>
      <c r="P11" s="2159"/>
      <c r="Q11" s="2159"/>
      <c r="R11" s="2159"/>
      <c r="S11" s="82"/>
      <c r="T11" s="840" t="str">
        <f t="shared" ref="T11:T35" si="0">$A11</f>
        <v>1 (1401)</v>
      </c>
      <c r="U11" s="1615" t="str">
        <f t="shared" ref="U11:U35" si="1">IF($B11="","",$B11)</f>
        <v/>
      </c>
      <c r="V11" s="190"/>
      <c r="W11" s="841"/>
      <c r="X11" s="841"/>
    </row>
    <row r="12" spans="1:24" s="12" customFormat="1" x14ac:dyDescent="0.2">
      <c r="A12" s="31" t="s">
        <v>3063</v>
      </c>
      <c r="B12" s="602"/>
      <c r="C12" s="1612"/>
      <c r="D12" s="992"/>
      <c r="E12" s="31"/>
      <c r="F12" s="992"/>
      <c r="G12" s="1613"/>
      <c r="H12" s="837"/>
      <c r="I12" s="1614"/>
      <c r="J12" s="993"/>
      <c r="K12" s="1614"/>
      <c r="L12" s="838"/>
      <c r="M12" s="839"/>
      <c r="N12" s="31"/>
      <c r="O12" s="2159"/>
      <c r="P12" s="2159"/>
      <c r="Q12" s="2159"/>
      <c r="R12" s="2159"/>
      <c r="S12" s="82"/>
      <c r="T12" s="840" t="str">
        <f t="shared" si="0"/>
        <v>2 (1402)</v>
      </c>
      <c r="U12" s="1615" t="str">
        <f t="shared" si="1"/>
        <v/>
      </c>
      <c r="V12" s="190"/>
      <c r="W12" s="841"/>
      <c r="X12" s="841"/>
    </row>
    <row r="13" spans="1:24" s="12" customFormat="1" x14ac:dyDescent="0.2">
      <c r="A13" s="31" t="s">
        <v>3064</v>
      </c>
      <c r="B13" s="602"/>
      <c r="C13" s="1612"/>
      <c r="D13" s="992"/>
      <c r="E13" s="31"/>
      <c r="F13" s="992"/>
      <c r="G13" s="1613"/>
      <c r="H13" s="837"/>
      <c r="I13" s="1614"/>
      <c r="J13" s="993"/>
      <c r="K13" s="1614"/>
      <c r="L13" s="838"/>
      <c r="M13" s="839"/>
      <c r="N13" s="31"/>
      <c r="O13" s="2159"/>
      <c r="P13" s="2159"/>
      <c r="Q13" s="2159"/>
      <c r="R13" s="2159"/>
      <c r="S13" s="82"/>
      <c r="T13" s="840" t="str">
        <f t="shared" si="0"/>
        <v>3 (1403)</v>
      </c>
      <c r="U13" s="1615" t="str">
        <f t="shared" si="1"/>
        <v/>
      </c>
      <c r="V13" s="190"/>
      <c r="W13" s="841"/>
      <c r="X13" s="841"/>
    </row>
    <row r="14" spans="1:24" s="12" customFormat="1" hidden="1" x14ac:dyDescent="0.2">
      <c r="A14" s="31" t="s">
        <v>3065</v>
      </c>
      <c r="B14" s="602"/>
      <c r="C14" s="1612"/>
      <c r="D14" s="992"/>
      <c r="E14" s="31"/>
      <c r="F14" s="992"/>
      <c r="G14" s="1613"/>
      <c r="H14" s="837"/>
      <c r="I14" s="1614"/>
      <c r="J14" s="993"/>
      <c r="K14" s="1614"/>
      <c r="L14" s="838"/>
      <c r="M14" s="839"/>
      <c r="N14" s="31"/>
      <c r="O14" s="2159"/>
      <c r="P14" s="2159"/>
      <c r="Q14" s="2159"/>
      <c r="R14" s="2159"/>
      <c r="S14" s="82"/>
      <c r="T14" s="840" t="str">
        <f t="shared" si="0"/>
        <v>4 (1404)</v>
      </c>
      <c r="U14" s="1615" t="str">
        <f t="shared" si="1"/>
        <v/>
      </c>
      <c r="V14" s="190"/>
      <c r="W14" s="841"/>
      <c r="X14" s="841"/>
    </row>
    <row r="15" spans="1:24" s="12" customFormat="1" hidden="1" x14ac:dyDescent="0.2">
      <c r="A15" s="31" t="s">
        <v>3066</v>
      </c>
      <c r="B15" s="602"/>
      <c r="C15" s="1612"/>
      <c r="D15" s="992"/>
      <c r="E15" s="31"/>
      <c r="F15" s="992"/>
      <c r="G15" s="1613"/>
      <c r="H15" s="837"/>
      <c r="I15" s="1614"/>
      <c r="J15" s="993"/>
      <c r="K15" s="1614"/>
      <c r="L15" s="838"/>
      <c r="M15" s="839"/>
      <c r="N15" s="31"/>
      <c r="O15" s="2159"/>
      <c r="P15" s="2159"/>
      <c r="Q15" s="2159"/>
      <c r="R15" s="2159"/>
      <c r="S15" s="82"/>
      <c r="T15" s="840" t="str">
        <f t="shared" si="0"/>
        <v>5 (1405)</v>
      </c>
      <c r="U15" s="1615" t="str">
        <f t="shared" si="1"/>
        <v/>
      </c>
      <c r="V15" s="190"/>
      <c r="W15" s="841"/>
      <c r="X15" s="841"/>
    </row>
    <row r="16" spans="1:24" s="12" customFormat="1" hidden="1" x14ac:dyDescent="0.2">
      <c r="A16" s="31" t="s">
        <v>3067</v>
      </c>
      <c r="B16" s="602"/>
      <c r="C16" s="1612"/>
      <c r="D16" s="992"/>
      <c r="E16" s="31"/>
      <c r="F16" s="992"/>
      <c r="G16" s="1613"/>
      <c r="H16" s="837"/>
      <c r="I16" s="1614"/>
      <c r="J16" s="993"/>
      <c r="K16" s="1614"/>
      <c r="L16" s="838"/>
      <c r="M16" s="839"/>
      <c r="N16" s="31"/>
      <c r="O16" s="2159"/>
      <c r="P16" s="2159"/>
      <c r="Q16" s="2159"/>
      <c r="R16" s="2159"/>
      <c r="S16" s="82"/>
      <c r="T16" s="840" t="str">
        <f t="shared" si="0"/>
        <v>6 (1406)</v>
      </c>
      <c r="U16" s="1615" t="str">
        <f t="shared" si="1"/>
        <v/>
      </c>
      <c r="V16" s="190"/>
      <c r="W16" s="841"/>
      <c r="X16" s="841"/>
    </row>
    <row r="17" spans="1:24" s="12" customFormat="1" hidden="1" x14ac:dyDescent="0.2">
      <c r="A17" s="31" t="s">
        <v>3068</v>
      </c>
      <c r="B17" s="602"/>
      <c r="C17" s="1612"/>
      <c r="D17" s="992"/>
      <c r="E17" s="31"/>
      <c r="F17" s="992"/>
      <c r="G17" s="1613"/>
      <c r="H17" s="837"/>
      <c r="I17" s="1614"/>
      <c r="J17" s="993"/>
      <c r="K17" s="1614"/>
      <c r="L17" s="838"/>
      <c r="M17" s="839"/>
      <c r="N17" s="31"/>
      <c r="O17" s="2159"/>
      <c r="P17" s="2159"/>
      <c r="Q17" s="2159"/>
      <c r="R17" s="2159"/>
      <c r="S17" s="82"/>
      <c r="T17" s="840" t="str">
        <f t="shared" si="0"/>
        <v>7 (1407)</v>
      </c>
      <c r="U17" s="1615" t="str">
        <f t="shared" si="1"/>
        <v/>
      </c>
      <c r="V17" s="190"/>
      <c r="W17" s="841"/>
      <c r="X17" s="841"/>
    </row>
    <row r="18" spans="1:24" s="12" customFormat="1" hidden="1" x14ac:dyDescent="0.2">
      <c r="A18" s="31" t="s">
        <v>3069</v>
      </c>
      <c r="B18" s="602"/>
      <c r="C18" s="1612"/>
      <c r="D18" s="992"/>
      <c r="E18" s="31"/>
      <c r="F18" s="992"/>
      <c r="G18" s="1613"/>
      <c r="H18" s="837"/>
      <c r="I18" s="1614"/>
      <c r="J18" s="993"/>
      <c r="K18" s="1614"/>
      <c r="L18" s="838"/>
      <c r="M18" s="839"/>
      <c r="N18" s="31"/>
      <c r="O18" s="2159"/>
      <c r="P18" s="2159"/>
      <c r="Q18" s="2159"/>
      <c r="R18" s="2159"/>
      <c r="S18" s="82"/>
      <c r="T18" s="840" t="str">
        <f t="shared" si="0"/>
        <v>8 (1408)</v>
      </c>
      <c r="U18" s="1615" t="str">
        <f t="shared" si="1"/>
        <v/>
      </c>
      <c r="V18" s="190"/>
      <c r="W18" s="841"/>
      <c r="X18" s="841"/>
    </row>
    <row r="19" spans="1:24" s="12" customFormat="1" hidden="1" x14ac:dyDescent="0.2">
      <c r="A19" s="31" t="s">
        <v>3070</v>
      </c>
      <c r="B19" s="602"/>
      <c r="C19" s="1612"/>
      <c r="D19" s="992"/>
      <c r="E19" s="31"/>
      <c r="F19" s="992"/>
      <c r="G19" s="1613"/>
      <c r="H19" s="837"/>
      <c r="I19" s="1614"/>
      <c r="J19" s="993"/>
      <c r="K19" s="1614"/>
      <c r="L19" s="838"/>
      <c r="M19" s="839"/>
      <c r="N19" s="31"/>
      <c r="O19" s="2159"/>
      <c r="P19" s="2159"/>
      <c r="Q19" s="2159"/>
      <c r="R19" s="2159"/>
      <c r="S19" s="82"/>
      <c r="T19" s="840" t="str">
        <f t="shared" si="0"/>
        <v>9 (1409)</v>
      </c>
      <c r="U19" s="1615" t="str">
        <f t="shared" si="1"/>
        <v/>
      </c>
      <c r="V19" s="190"/>
      <c r="W19" s="841"/>
      <c r="X19" s="841"/>
    </row>
    <row r="20" spans="1:24" s="12" customFormat="1" hidden="1" x14ac:dyDescent="0.2">
      <c r="A20" s="31" t="s">
        <v>3071</v>
      </c>
      <c r="B20" s="602"/>
      <c r="C20" s="1612"/>
      <c r="D20" s="992"/>
      <c r="E20" s="31"/>
      <c r="F20" s="992"/>
      <c r="G20" s="1613"/>
      <c r="H20" s="837"/>
      <c r="I20" s="1614"/>
      <c r="J20" s="993"/>
      <c r="K20" s="1614"/>
      <c r="L20" s="838"/>
      <c r="M20" s="839"/>
      <c r="N20" s="31"/>
      <c r="O20" s="2159"/>
      <c r="P20" s="2159"/>
      <c r="Q20" s="2159"/>
      <c r="R20" s="2159"/>
      <c r="S20" s="82"/>
      <c r="T20" s="840" t="str">
        <f t="shared" si="0"/>
        <v>10 (1410)</v>
      </c>
      <c r="U20" s="1615" t="str">
        <f t="shared" si="1"/>
        <v/>
      </c>
      <c r="V20" s="190"/>
      <c r="W20" s="841"/>
      <c r="X20" s="841"/>
    </row>
    <row r="21" spans="1:24" s="12" customFormat="1" hidden="1" x14ac:dyDescent="0.2">
      <c r="A21" s="31" t="s">
        <v>3072</v>
      </c>
      <c r="B21" s="602"/>
      <c r="C21" s="1612"/>
      <c r="D21" s="992"/>
      <c r="E21" s="31"/>
      <c r="F21" s="992"/>
      <c r="G21" s="1613"/>
      <c r="H21" s="837"/>
      <c r="I21" s="1614"/>
      <c r="J21" s="993"/>
      <c r="K21" s="1614"/>
      <c r="L21" s="838"/>
      <c r="M21" s="839"/>
      <c r="N21" s="31"/>
      <c r="O21" s="2159"/>
      <c r="P21" s="2159"/>
      <c r="Q21" s="2159"/>
      <c r="R21" s="2159"/>
      <c r="S21" s="82"/>
      <c r="T21" s="840" t="str">
        <f t="shared" si="0"/>
        <v>11 (1411)</v>
      </c>
      <c r="U21" s="1615" t="str">
        <f t="shared" si="1"/>
        <v/>
      </c>
      <c r="V21" s="190"/>
      <c r="W21" s="841"/>
      <c r="X21" s="841"/>
    </row>
    <row r="22" spans="1:24" s="12" customFormat="1" hidden="1" x14ac:dyDescent="0.2">
      <c r="A22" s="31" t="s">
        <v>3073</v>
      </c>
      <c r="B22" s="602"/>
      <c r="C22" s="1612"/>
      <c r="D22" s="992"/>
      <c r="E22" s="31"/>
      <c r="F22" s="992"/>
      <c r="G22" s="1613"/>
      <c r="H22" s="837"/>
      <c r="I22" s="1614"/>
      <c r="J22" s="993"/>
      <c r="K22" s="1614"/>
      <c r="L22" s="838"/>
      <c r="M22" s="839"/>
      <c r="N22" s="31"/>
      <c r="O22" s="2159"/>
      <c r="P22" s="2159"/>
      <c r="Q22" s="2159"/>
      <c r="R22" s="2159"/>
      <c r="S22" s="82"/>
      <c r="T22" s="840" t="str">
        <f t="shared" si="0"/>
        <v>12 (1412)</v>
      </c>
      <c r="U22" s="1615" t="str">
        <f t="shared" si="1"/>
        <v/>
      </c>
      <c r="V22" s="190"/>
      <c r="W22" s="841"/>
      <c r="X22" s="841"/>
    </row>
    <row r="23" spans="1:24" s="12" customFormat="1" hidden="1" x14ac:dyDescent="0.2">
      <c r="A23" s="31" t="s">
        <v>3074</v>
      </c>
      <c r="B23" s="602"/>
      <c r="C23" s="1612"/>
      <c r="D23" s="992"/>
      <c r="E23" s="31"/>
      <c r="F23" s="992"/>
      <c r="G23" s="1613"/>
      <c r="H23" s="837"/>
      <c r="I23" s="1614"/>
      <c r="J23" s="993"/>
      <c r="K23" s="1614"/>
      <c r="L23" s="838"/>
      <c r="M23" s="839"/>
      <c r="N23" s="31"/>
      <c r="O23" s="2159"/>
      <c r="P23" s="2159"/>
      <c r="Q23" s="2159"/>
      <c r="R23" s="2159"/>
      <c r="S23" s="82"/>
      <c r="T23" s="840" t="str">
        <f t="shared" si="0"/>
        <v>13 (1413)</v>
      </c>
      <c r="U23" s="1615" t="str">
        <f t="shared" si="1"/>
        <v/>
      </c>
      <c r="V23" s="190"/>
      <c r="W23" s="841"/>
      <c r="X23" s="841"/>
    </row>
    <row r="24" spans="1:24" s="12" customFormat="1" hidden="1" x14ac:dyDescent="0.2">
      <c r="A24" s="31" t="s">
        <v>3075</v>
      </c>
      <c r="B24" s="602"/>
      <c r="C24" s="1612"/>
      <c r="D24" s="992"/>
      <c r="E24" s="31"/>
      <c r="F24" s="992"/>
      <c r="G24" s="1613"/>
      <c r="H24" s="837"/>
      <c r="I24" s="1614"/>
      <c r="J24" s="993"/>
      <c r="K24" s="1614"/>
      <c r="L24" s="838"/>
      <c r="M24" s="839"/>
      <c r="N24" s="31"/>
      <c r="O24" s="2159"/>
      <c r="P24" s="2159"/>
      <c r="Q24" s="2159"/>
      <c r="R24" s="2159"/>
      <c r="S24" s="82"/>
      <c r="T24" s="840" t="str">
        <f t="shared" si="0"/>
        <v>14 (1414)</v>
      </c>
      <c r="U24" s="1615" t="str">
        <f t="shared" si="1"/>
        <v/>
      </c>
      <c r="V24" s="190"/>
      <c r="W24" s="841"/>
      <c r="X24" s="841"/>
    </row>
    <row r="25" spans="1:24" s="12" customFormat="1" hidden="1" x14ac:dyDescent="0.2">
      <c r="A25" s="31" t="s">
        <v>3076</v>
      </c>
      <c r="B25" s="602"/>
      <c r="C25" s="1612"/>
      <c r="D25" s="992"/>
      <c r="E25" s="31"/>
      <c r="F25" s="992"/>
      <c r="G25" s="1613"/>
      <c r="H25" s="837"/>
      <c r="I25" s="1614"/>
      <c r="J25" s="993"/>
      <c r="K25" s="1614"/>
      <c r="L25" s="838"/>
      <c r="M25" s="839"/>
      <c r="N25" s="31"/>
      <c r="O25" s="2159"/>
      <c r="P25" s="2159"/>
      <c r="Q25" s="2159"/>
      <c r="R25" s="2159"/>
      <c r="S25" s="82"/>
      <c r="T25" s="840" t="str">
        <f t="shared" si="0"/>
        <v>15 (1415)</v>
      </c>
      <c r="U25" s="1615" t="str">
        <f t="shared" si="1"/>
        <v/>
      </c>
      <c r="V25" s="190"/>
      <c r="W25" s="841"/>
      <c r="X25" s="841"/>
    </row>
    <row r="26" spans="1:24" s="12" customFormat="1" hidden="1" x14ac:dyDescent="0.2">
      <c r="A26" s="31" t="s">
        <v>3077</v>
      </c>
      <c r="B26" s="602"/>
      <c r="C26" s="1612"/>
      <c r="D26" s="992"/>
      <c r="E26" s="31"/>
      <c r="F26" s="992"/>
      <c r="G26" s="1613"/>
      <c r="H26" s="837"/>
      <c r="I26" s="1614"/>
      <c r="J26" s="993"/>
      <c r="K26" s="1614"/>
      <c r="L26" s="838"/>
      <c r="M26" s="839"/>
      <c r="N26" s="31"/>
      <c r="O26" s="2159"/>
      <c r="P26" s="2159"/>
      <c r="Q26" s="2159"/>
      <c r="R26" s="2159"/>
      <c r="S26" s="82"/>
      <c r="T26" s="840" t="str">
        <f t="shared" si="0"/>
        <v>16 (1416)</v>
      </c>
      <c r="U26" s="1615" t="str">
        <f t="shared" si="1"/>
        <v/>
      </c>
      <c r="V26" s="190"/>
      <c r="W26" s="841"/>
      <c r="X26" s="841"/>
    </row>
    <row r="27" spans="1:24" s="12" customFormat="1" hidden="1" x14ac:dyDescent="0.2">
      <c r="A27" s="31" t="s">
        <v>3078</v>
      </c>
      <c r="B27" s="602"/>
      <c r="C27" s="1612"/>
      <c r="D27" s="992"/>
      <c r="E27" s="31"/>
      <c r="F27" s="992"/>
      <c r="G27" s="1613"/>
      <c r="H27" s="837"/>
      <c r="I27" s="1614"/>
      <c r="J27" s="993"/>
      <c r="K27" s="1614"/>
      <c r="L27" s="838"/>
      <c r="M27" s="839"/>
      <c r="N27" s="31"/>
      <c r="O27" s="2159"/>
      <c r="P27" s="2159"/>
      <c r="Q27" s="2159"/>
      <c r="R27" s="2159"/>
      <c r="S27" s="82"/>
      <c r="T27" s="840" t="str">
        <f t="shared" si="0"/>
        <v>17 (1417)</v>
      </c>
      <c r="U27" s="1615" t="str">
        <f t="shared" si="1"/>
        <v/>
      </c>
      <c r="V27" s="190"/>
      <c r="W27" s="841"/>
      <c r="X27" s="841"/>
    </row>
    <row r="28" spans="1:24" s="12" customFormat="1" hidden="1" x14ac:dyDescent="0.2">
      <c r="A28" s="31" t="s">
        <v>3079</v>
      </c>
      <c r="B28" s="602"/>
      <c r="C28" s="1612"/>
      <c r="D28" s="992"/>
      <c r="E28" s="31"/>
      <c r="F28" s="992"/>
      <c r="G28" s="1613"/>
      <c r="H28" s="837"/>
      <c r="I28" s="1614"/>
      <c r="J28" s="993"/>
      <c r="K28" s="1614"/>
      <c r="L28" s="838"/>
      <c r="M28" s="839"/>
      <c r="N28" s="31"/>
      <c r="O28" s="2159"/>
      <c r="P28" s="2159"/>
      <c r="Q28" s="2159"/>
      <c r="R28" s="2159"/>
      <c r="S28" s="82"/>
      <c r="T28" s="840" t="str">
        <f t="shared" si="0"/>
        <v>18 (1418)</v>
      </c>
      <c r="U28" s="1615" t="str">
        <f t="shared" si="1"/>
        <v/>
      </c>
      <c r="V28" s="190"/>
      <c r="W28" s="841"/>
      <c r="X28" s="841"/>
    </row>
    <row r="29" spans="1:24" s="12" customFormat="1" hidden="1" x14ac:dyDescent="0.2">
      <c r="A29" s="31" t="s">
        <v>3080</v>
      </c>
      <c r="B29" s="602"/>
      <c r="C29" s="1612"/>
      <c r="D29" s="992"/>
      <c r="E29" s="31"/>
      <c r="F29" s="992"/>
      <c r="G29" s="1613"/>
      <c r="H29" s="837"/>
      <c r="I29" s="1614"/>
      <c r="J29" s="993"/>
      <c r="K29" s="1614"/>
      <c r="L29" s="838"/>
      <c r="M29" s="839"/>
      <c r="N29" s="31"/>
      <c r="O29" s="2159"/>
      <c r="P29" s="2159"/>
      <c r="Q29" s="2159"/>
      <c r="R29" s="2159"/>
      <c r="S29" s="82"/>
      <c r="T29" s="840" t="str">
        <f t="shared" si="0"/>
        <v>19 (1419)</v>
      </c>
      <c r="U29" s="1615" t="str">
        <f t="shared" si="1"/>
        <v/>
      </c>
      <c r="V29" s="190"/>
      <c r="W29" s="841"/>
      <c r="X29" s="841"/>
    </row>
    <row r="30" spans="1:24" s="12" customFormat="1" hidden="1" x14ac:dyDescent="0.2">
      <c r="A30" s="31" t="s">
        <v>3081</v>
      </c>
      <c r="B30" s="602"/>
      <c r="C30" s="1612"/>
      <c r="D30" s="992"/>
      <c r="E30" s="31"/>
      <c r="F30" s="992"/>
      <c r="G30" s="1613"/>
      <c r="H30" s="837"/>
      <c r="I30" s="1614"/>
      <c r="J30" s="993"/>
      <c r="K30" s="1614"/>
      <c r="L30" s="838"/>
      <c r="M30" s="839"/>
      <c r="N30" s="31"/>
      <c r="O30" s="2159"/>
      <c r="P30" s="2159"/>
      <c r="Q30" s="2159"/>
      <c r="R30" s="2159"/>
      <c r="S30" s="82"/>
      <c r="T30" s="840" t="str">
        <f t="shared" si="0"/>
        <v>20 (1420)</v>
      </c>
      <c r="U30" s="1615" t="str">
        <f t="shared" si="1"/>
        <v/>
      </c>
      <c r="V30" s="190"/>
      <c r="W30" s="841"/>
      <c r="X30" s="841"/>
    </row>
    <row r="31" spans="1:24" s="12" customFormat="1" hidden="1" x14ac:dyDescent="0.2">
      <c r="A31" s="31" t="s">
        <v>3082</v>
      </c>
      <c r="B31" s="602"/>
      <c r="C31" s="1612"/>
      <c r="D31" s="992"/>
      <c r="E31" s="31"/>
      <c r="F31" s="992"/>
      <c r="G31" s="1613"/>
      <c r="H31" s="837"/>
      <c r="I31" s="1614"/>
      <c r="J31" s="993"/>
      <c r="K31" s="1614"/>
      <c r="L31" s="838"/>
      <c r="M31" s="839"/>
      <c r="N31" s="31"/>
      <c r="O31" s="2159"/>
      <c r="P31" s="2159"/>
      <c r="Q31" s="2159"/>
      <c r="R31" s="2159"/>
      <c r="S31" s="82"/>
      <c r="T31" s="840" t="str">
        <f t="shared" si="0"/>
        <v>21 (1421)</v>
      </c>
      <c r="U31" s="1615" t="str">
        <f t="shared" si="1"/>
        <v/>
      </c>
      <c r="V31" s="190"/>
      <c r="W31" s="841"/>
      <c r="X31" s="841"/>
    </row>
    <row r="32" spans="1:24" s="12" customFormat="1" hidden="1" x14ac:dyDescent="0.2">
      <c r="A32" s="31" t="s">
        <v>3083</v>
      </c>
      <c r="B32" s="602"/>
      <c r="C32" s="1612"/>
      <c r="D32" s="992"/>
      <c r="E32" s="31"/>
      <c r="F32" s="992"/>
      <c r="G32" s="1613"/>
      <c r="H32" s="837"/>
      <c r="I32" s="1614"/>
      <c r="J32" s="993"/>
      <c r="K32" s="1614"/>
      <c r="L32" s="838"/>
      <c r="M32" s="839"/>
      <c r="N32" s="31"/>
      <c r="O32" s="2159"/>
      <c r="P32" s="2159"/>
      <c r="Q32" s="2159"/>
      <c r="R32" s="2159"/>
      <c r="S32" s="82"/>
      <c r="T32" s="840" t="str">
        <f t="shared" si="0"/>
        <v>22 (1422)</v>
      </c>
      <c r="U32" s="1615" t="str">
        <f t="shared" si="1"/>
        <v/>
      </c>
      <c r="V32" s="190"/>
      <c r="W32" s="841"/>
      <c r="X32" s="841"/>
    </row>
    <row r="33" spans="1:24" s="12" customFormat="1" hidden="1" x14ac:dyDescent="0.2">
      <c r="A33" s="31" t="s">
        <v>3084</v>
      </c>
      <c r="B33" s="602"/>
      <c r="C33" s="1612"/>
      <c r="D33" s="992"/>
      <c r="E33" s="31"/>
      <c r="F33" s="992"/>
      <c r="G33" s="1613"/>
      <c r="H33" s="837"/>
      <c r="I33" s="1614"/>
      <c r="J33" s="993"/>
      <c r="K33" s="1614"/>
      <c r="L33" s="838"/>
      <c r="M33" s="839"/>
      <c r="N33" s="31"/>
      <c r="O33" s="2159"/>
      <c r="P33" s="2159"/>
      <c r="Q33" s="2159"/>
      <c r="R33" s="2159"/>
      <c r="S33" s="82"/>
      <c r="T33" s="840" t="str">
        <f t="shared" si="0"/>
        <v>23 (1423)</v>
      </c>
      <c r="U33" s="1615" t="str">
        <f t="shared" si="1"/>
        <v/>
      </c>
      <c r="V33" s="190"/>
      <c r="W33" s="841"/>
      <c r="X33" s="841"/>
    </row>
    <row r="34" spans="1:24" s="12" customFormat="1" hidden="1" x14ac:dyDescent="0.2">
      <c r="A34" s="31" t="s">
        <v>3085</v>
      </c>
      <c r="B34" s="602"/>
      <c r="C34" s="1612"/>
      <c r="D34" s="992"/>
      <c r="E34" s="31"/>
      <c r="F34" s="992"/>
      <c r="G34" s="1613"/>
      <c r="H34" s="837"/>
      <c r="I34" s="1614"/>
      <c r="J34" s="993"/>
      <c r="K34" s="1614"/>
      <c r="L34" s="838"/>
      <c r="M34" s="839"/>
      <c r="N34" s="31"/>
      <c r="O34" s="2159"/>
      <c r="P34" s="2159"/>
      <c r="Q34" s="2159"/>
      <c r="R34" s="2159"/>
      <c r="S34" s="82"/>
      <c r="T34" s="840" t="str">
        <f t="shared" si="0"/>
        <v>24 (1424)</v>
      </c>
      <c r="U34" s="1615" t="str">
        <f t="shared" si="1"/>
        <v/>
      </c>
      <c r="V34" s="190"/>
      <c r="W34" s="841"/>
      <c r="X34" s="841"/>
    </row>
    <row r="35" spans="1:24" s="12" customFormat="1" x14ac:dyDescent="0.2">
      <c r="A35" s="31" t="s">
        <v>3086</v>
      </c>
      <c r="B35" s="602"/>
      <c r="C35" s="1612"/>
      <c r="D35" s="992"/>
      <c r="E35" s="31"/>
      <c r="F35" s="992"/>
      <c r="G35" s="1613"/>
      <c r="H35" s="837"/>
      <c r="I35" s="1614"/>
      <c r="J35" s="993"/>
      <c r="K35" s="1614"/>
      <c r="L35" s="838"/>
      <c r="M35" s="839"/>
      <c r="N35" s="31"/>
      <c r="O35" s="2159"/>
      <c r="P35" s="2159"/>
      <c r="Q35" s="2159"/>
      <c r="R35" s="2159"/>
      <c r="S35" s="82"/>
      <c r="T35" s="840" t="str">
        <f t="shared" si="0"/>
        <v>25 (1425)</v>
      </c>
      <c r="U35" s="1615" t="str">
        <f t="shared" si="1"/>
        <v/>
      </c>
      <c r="V35" s="190"/>
      <c r="W35" s="841"/>
      <c r="X35" s="841"/>
    </row>
    <row r="36" spans="1:24" s="12" customFormat="1" x14ac:dyDescent="0.2">
      <c r="A36" s="239" t="s">
        <v>3087</v>
      </c>
      <c r="B36" s="1598">
        <v>100</v>
      </c>
      <c r="C36" s="1617"/>
      <c r="D36" s="992"/>
      <c r="E36" s="31"/>
      <c r="F36" s="992"/>
      <c r="G36" s="1383"/>
      <c r="H36" s="842"/>
      <c r="I36" s="1614"/>
      <c r="J36" s="993"/>
      <c r="K36" s="1614"/>
      <c r="L36" s="838"/>
      <c r="M36" s="1618"/>
      <c r="N36" s="31"/>
      <c r="O36" s="2162"/>
      <c r="P36" s="2162"/>
      <c r="Q36" s="2162"/>
      <c r="R36" s="2162"/>
      <c r="S36" s="82"/>
      <c r="T36" s="835"/>
      <c r="U36" s="1619">
        <f>$B36</f>
        <v>100</v>
      </c>
      <c r="V36" s="190"/>
      <c r="W36" s="841"/>
      <c r="X36" s="841"/>
    </row>
    <row r="37" spans="1:24" s="12" customFormat="1" x14ac:dyDescent="0.2">
      <c r="A37" s="83" t="s">
        <v>3088</v>
      </c>
      <c r="B37" s="1494" t="s">
        <v>3089</v>
      </c>
      <c r="C37" s="1495"/>
      <c r="D37" s="993"/>
      <c r="E37" s="82"/>
      <c r="F37" s="1496"/>
      <c r="G37" s="1622"/>
      <c r="H37" s="843"/>
      <c r="I37" s="1614"/>
      <c r="J37" s="993"/>
      <c r="K37" s="1614"/>
      <c r="L37" s="844"/>
      <c r="M37" s="845"/>
      <c r="N37" s="82"/>
      <c r="O37" s="2161"/>
      <c r="P37" s="2161"/>
      <c r="Q37" s="2161"/>
      <c r="R37" s="2161"/>
      <c r="S37" s="82"/>
      <c r="T37" s="835"/>
      <c r="U37" s="1495" t="str">
        <f>$B37</f>
        <v>Global</v>
      </c>
      <c r="V37" s="190"/>
      <c r="W37" s="846"/>
      <c r="X37" s="846"/>
    </row>
    <row r="38" spans="1:24" s="12" customFormat="1" ht="6" customHeight="1" x14ac:dyDescent="0.2">
      <c r="A38" s="82"/>
      <c r="B38" s="82"/>
      <c r="C38" s="82"/>
      <c r="D38" s="82"/>
      <c r="E38" s="82"/>
      <c r="F38" s="82"/>
      <c r="G38" s="82"/>
      <c r="H38" s="82"/>
      <c r="I38" s="82"/>
      <c r="J38" s="82"/>
      <c r="K38" s="82"/>
      <c r="L38" s="82"/>
      <c r="M38" s="82"/>
      <c r="N38" s="82"/>
      <c r="O38" s="82"/>
      <c r="P38" s="82"/>
      <c r="Q38" s="82"/>
      <c r="R38" s="82"/>
      <c r="S38" s="82"/>
      <c r="T38" s="835"/>
      <c r="U38" s="835"/>
      <c r="V38" s="82"/>
      <c r="W38" s="82"/>
      <c r="X38" s="82"/>
    </row>
    <row r="39" spans="1:24" x14ac:dyDescent="0.2">
      <c r="A39" s="82"/>
      <c r="B39" s="88" t="s">
        <v>1875</v>
      </c>
      <c r="C39" s="82"/>
      <c r="D39" s="82"/>
      <c r="E39" s="82"/>
      <c r="F39" s="82"/>
      <c r="G39" s="82"/>
      <c r="H39" s="82"/>
      <c r="I39" s="82"/>
      <c r="J39" s="82"/>
      <c r="K39" s="82"/>
      <c r="L39" s="82"/>
      <c r="M39" s="82"/>
      <c r="N39" s="82"/>
      <c r="O39" s="82"/>
      <c r="P39" s="82"/>
      <c r="Q39" s="82"/>
      <c r="R39" s="82"/>
      <c r="S39" s="82"/>
      <c r="T39" s="835"/>
      <c r="U39" s="836" t="str">
        <f>$B39</f>
        <v>Engagements inutilisés (502)</v>
      </c>
      <c r="V39" s="82"/>
      <c r="W39" s="82"/>
      <c r="X39" s="82"/>
    </row>
    <row r="40" spans="1:24" s="12" customFormat="1" x14ac:dyDescent="0.2">
      <c r="A40" s="31" t="s">
        <v>3062</v>
      </c>
      <c r="B40" s="602"/>
      <c r="C40" s="992"/>
      <c r="D40" s="992"/>
      <c r="E40" s="31"/>
      <c r="F40" s="992"/>
      <c r="G40" s="1613"/>
      <c r="H40" s="837"/>
      <c r="I40" s="1614"/>
      <c r="J40" s="993"/>
      <c r="K40" s="1614"/>
      <c r="L40" s="838"/>
      <c r="M40" s="839"/>
      <c r="N40" s="31"/>
      <c r="O40" s="2159"/>
      <c r="P40" s="2159"/>
      <c r="Q40" s="2159"/>
      <c r="R40" s="2159"/>
      <c r="S40" s="82"/>
      <c r="T40" s="840" t="str">
        <f t="shared" ref="T40:T64" si="2">$A40</f>
        <v>1 (1401)</v>
      </c>
      <c r="U40" s="1615" t="str">
        <f t="shared" ref="U40:U64" si="3">IF($B40="","",$B40)</f>
        <v/>
      </c>
      <c r="V40" s="190"/>
      <c r="W40" s="841"/>
      <c r="X40" s="841"/>
    </row>
    <row r="41" spans="1:24" s="12" customFormat="1" x14ac:dyDescent="0.2">
      <c r="A41" s="31" t="s">
        <v>3063</v>
      </c>
      <c r="B41" s="602"/>
      <c r="C41" s="992"/>
      <c r="D41" s="992"/>
      <c r="E41" s="31"/>
      <c r="F41" s="992"/>
      <c r="G41" s="1613"/>
      <c r="H41" s="837"/>
      <c r="I41" s="1614"/>
      <c r="J41" s="993"/>
      <c r="K41" s="1614"/>
      <c r="L41" s="838"/>
      <c r="M41" s="839"/>
      <c r="N41" s="31"/>
      <c r="O41" s="2159"/>
      <c r="P41" s="2159"/>
      <c r="Q41" s="2159"/>
      <c r="R41" s="2159"/>
      <c r="S41" s="82"/>
      <c r="T41" s="840" t="str">
        <f t="shared" si="2"/>
        <v>2 (1402)</v>
      </c>
      <c r="U41" s="1615" t="str">
        <f t="shared" si="3"/>
        <v/>
      </c>
      <c r="V41" s="190"/>
      <c r="W41" s="841"/>
      <c r="X41" s="841"/>
    </row>
    <row r="42" spans="1:24" s="12" customFormat="1" x14ac:dyDescent="0.2">
      <c r="A42" s="31" t="s">
        <v>3064</v>
      </c>
      <c r="B42" s="602"/>
      <c r="C42" s="992"/>
      <c r="D42" s="992"/>
      <c r="E42" s="31"/>
      <c r="F42" s="992"/>
      <c r="G42" s="1613"/>
      <c r="H42" s="837"/>
      <c r="I42" s="1614"/>
      <c r="J42" s="993"/>
      <c r="K42" s="1614"/>
      <c r="L42" s="838"/>
      <c r="M42" s="839"/>
      <c r="N42" s="31"/>
      <c r="O42" s="2159"/>
      <c r="P42" s="2159"/>
      <c r="Q42" s="2159"/>
      <c r="R42" s="2159"/>
      <c r="S42" s="82"/>
      <c r="T42" s="840" t="str">
        <f t="shared" si="2"/>
        <v>3 (1403)</v>
      </c>
      <c r="U42" s="1615" t="str">
        <f t="shared" si="3"/>
        <v/>
      </c>
      <c r="V42" s="190"/>
      <c r="W42" s="841"/>
      <c r="X42" s="841"/>
    </row>
    <row r="43" spans="1:24" s="12" customFormat="1" hidden="1" x14ac:dyDescent="0.2">
      <c r="A43" s="31" t="s">
        <v>3065</v>
      </c>
      <c r="B43" s="602"/>
      <c r="C43" s="992"/>
      <c r="D43" s="992"/>
      <c r="E43" s="31"/>
      <c r="F43" s="992"/>
      <c r="G43" s="1613"/>
      <c r="H43" s="837"/>
      <c r="I43" s="1614"/>
      <c r="J43" s="993"/>
      <c r="K43" s="1614"/>
      <c r="L43" s="838"/>
      <c r="M43" s="839"/>
      <c r="N43" s="31"/>
      <c r="O43" s="2159"/>
      <c r="P43" s="2159"/>
      <c r="Q43" s="2159"/>
      <c r="R43" s="2159"/>
      <c r="S43" s="82"/>
      <c r="T43" s="840" t="str">
        <f t="shared" si="2"/>
        <v>4 (1404)</v>
      </c>
      <c r="U43" s="1615" t="str">
        <f t="shared" si="3"/>
        <v/>
      </c>
      <c r="V43" s="190"/>
      <c r="W43" s="841"/>
      <c r="X43" s="841"/>
    </row>
    <row r="44" spans="1:24" s="12" customFormat="1" hidden="1" x14ac:dyDescent="0.2">
      <c r="A44" s="31" t="s">
        <v>3066</v>
      </c>
      <c r="B44" s="602"/>
      <c r="C44" s="992"/>
      <c r="D44" s="992"/>
      <c r="E44" s="31"/>
      <c r="F44" s="992"/>
      <c r="G44" s="1613"/>
      <c r="H44" s="837"/>
      <c r="I44" s="1614"/>
      <c r="J44" s="993"/>
      <c r="K44" s="1614"/>
      <c r="L44" s="838"/>
      <c r="M44" s="839"/>
      <c r="N44" s="31"/>
      <c r="O44" s="2159"/>
      <c r="P44" s="2159"/>
      <c r="Q44" s="2159"/>
      <c r="R44" s="2159"/>
      <c r="S44" s="82"/>
      <c r="T44" s="840" t="str">
        <f t="shared" si="2"/>
        <v>5 (1405)</v>
      </c>
      <c r="U44" s="1615" t="str">
        <f t="shared" si="3"/>
        <v/>
      </c>
      <c r="V44" s="190"/>
      <c r="W44" s="841"/>
      <c r="X44" s="841"/>
    </row>
    <row r="45" spans="1:24" s="12" customFormat="1" hidden="1" x14ac:dyDescent="0.2">
      <c r="A45" s="31" t="s">
        <v>3067</v>
      </c>
      <c r="B45" s="602"/>
      <c r="C45" s="992"/>
      <c r="D45" s="992"/>
      <c r="E45" s="31"/>
      <c r="F45" s="992"/>
      <c r="G45" s="1613"/>
      <c r="H45" s="837"/>
      <c r="I45" s="1614"/>
      <c r="J45" s="993"/>
      <c r="K45" s="1614"/>
      <c r="L45" s="838"/>
      <c r="M45" s="839"/>
      <c r="N45" s="31"/>
      <c r="O45" s="2159"/>
      <c r="P45" s="2159"/>
      <c r="Q45" s="2159"/>
      <c r="R45" s="2159"/>
      <c r="S45" s="82"/>
      <c r="T45" s="840" t="str">
        <f t="shared" si="2"/>
        <v>6 (1406)</v>
      </c>
      <c r="U45" s="1615" t="str">
        <f t="shared" si="3"/>
        <v/>
      </c>
      <c r="V45" s="190"/>
      <c r="W45" s="841"/>
      <c r="X45" s="841"/>
    </row>
    <row r="46" spans="1:24" s="12" customFormat="1" hidden="1" x14ac:dyDescent="0.2">
      <c r="A46" s="31" t="s">
        <v>3068</v>
      </c>
      <c r="B46" s="602"/>
      <c r="C46" s="992"/>
      <c r="D46" s="992"/>
      <c r="E46" s="31"/>
      <c r="F46" s="992"/>
      <c r="G46" s="1613"/>
      <c r="H46" s="837"/>
      <c r="I46" s="1614"/>
      <c r="J46" s="993"/>
      <c r="K46" s="1614"/>
      <c r="L46" s="838"/>
      <c r="M46" s="839"/>
      <c r="N46" s="31"/>
      <c r="O46" s="2159"/>
      <c r="P46" s="2159"/>
      <c r="Q46" s="2159"/>
      <c r="R46" s="2159"/>
      <c r="S46" s="82"/>
      <c r="T46" s="840" t="str">
        <f t="shared" si="2"/>
        <v>7 (1407)</v>
      </c>
      <c r="U46" s="1615" t="str">
        <f t="shared" si="3"/>
        <v/>
      </c>
      <c r="V46" s="190"/>
      <c r="W46" s="841"/>
      <c r="X46" s="841"/>
    </row>
    <row r="47" spans="1:24" s="12" customFormat="1" hidden="1" x14ac:dyDescent="0.2">
      <c r="A47" s="31" t="s">
        <v>3069</v>
      </c>
      <c r="B47" s="602"/>
      <c r="C47" s="992"/>
      <c r="D47" s="992"/>
      <c r="E47" s="31"/>
      <c r="F47" s="992"/>
      <c r="G47" s="1613"/>
      <c r="H47" s="837"/>
      <c r="I47" s="1614"/>
      <c r="J47" s="993"/>
      <c r="K47" s="1614"/>
      <c r="L47" s="838"/>
      <c r="M47" s="839"/>
      <c r="N47" s="31"/>
      <c r="O47" s="2159"/>
      <c r="P47" s="2159"/>
      <c r="Q47" s="2159"/>
      <c r="R47" s="2159"/>
      <c r="S47" s="82"/>
      <c r="T47" s="840" t="str">
        <f t="shared" si="2"/>
        <v>8 (1408)</v>
      </c>
      <c r="U47" s="1615" t="str">
        <f t="shared" si="3"/>
        <v/>
      </c>
      <c r="V47" s="190"/>
      <c r="W47" s="841"/>
      <c r="X47" s="841"/>
    </row>
    <row r="48" spans="1:24" s="12" customFormat="1" hidden="1" x14ac:dyDescent="0.2">
      <c r="A48" s="31" t="s">
        <v>3070</v>
      </c>
      <c r="B48" s="602"/>
      <c r="C48" s="992"/>
      <c r="D48" s="992"/>
      <c r="E48" s="31"/>
      <c r="F48" s="992"/>
      <c r="G48" s="1613"/>
      <c r="H48" s="837"/>
      <c r="I48" s="1614"/>
      <c r="J48" s="993"/>
      <c r="K48" s="1614"/>
      <c r="L48" s="838"/>
      <c r="M48" s="839"/>
      <c r="N48" s="31"/>
      <c r="O48" s="2159"/>
      <c r="P48" s="2159"/>
      <c r="Q48" s="2159"/>
      <c r="R48" s="2159"/>
      <c r="S48" s="82"/>
      <c r="T48" s="840" t="str">
        <f t="shared" si="2"/>
        <v>9 (1409)</v>
      </c>
      <c r="U48" s="1615" t="str">
        <f t="shared" si="3"/>
        <v/>
      </c>
      <c r="V48" s="190"/>
      <c r="W48" s="841"/>
      <c r="X48" s="841"/>
    </row>
    <row r="49" spans="1:24" s="12" customFormat="1" hidden="1" x14ac:dyDescent="0.2">
      <c r="A49" s="31" t="s">
        <v>3071</v>
      </c>
      <c r="B49" s="602"/>
      <c r="C49" s="992"/>
      <c r="D49" s="992"/>
      <c r="E49" s="31"/>
      <c r="F49" s="992"/>
      <c r="G49" s="1613"/>
      <c r="H49" s="837"/>
      <c r="I49" s="1614"/>
      <c r="J49" s="993"/>
      <c r="K49" s="1614"/>
      <c r="L49" s="838"/>
      <c r="M49" s="839"/>
      <c r="N49" s="31"/>
      <c r="O49" s="2159"/>
      <c r="P49" s="2159"/>
      <c r="Q49" s="2159"/>
      <c r="R49" s="2159"/>
      <c r="S49" s="82"/>
      <c r="T49" s="840" t="str">
        <f t="shared" si="2"/>
        <v>10 (1410)</v>
      </c>
      <c r="U49" s="1615" t="str">
        <f t="shared" si="3"/>
        <v/>
      </c>
      <c r="V49" s="190"/>
      <c r="W49" s="841"/>
      <c r="X49" s="841"/>
    </row>
    <row r="50" spans="1:24" s="12" customFormat="1" hidden="1" x14ac:dyDescent="0.2">
      <c r="A50" s="31" t="s">
        <v>3072</v>
      </c>
      <c r="B50" s="602"/>
      <c r="C50" s="992"/>
      <c r="D50" s="992"/>
      <c r="E50" s="31"/>
      <c r="F50" s="992"/>
      <c r="G50" s="1613"/>
      <c r="H50" s="837"/>
      <c r="I50" s="1614"/>
      <c r="J50" s="993"/>
      <c r="K50" s="1614"/>
      <c r="L50" s="838"/>
      <c r="M50" s="839"/>
      <c r="N50" s="31"/>
      <c r="O50" s="2159"/>
      <c r="P50" s="2159"/>
      <c r="Q50" s="2159"/>
      <c r="R50" s="2159"/>
      <c r="S50" s="82"/>
      <c r="T50" s="840" t="str">
        <f t="shared" si="2"/>
        <v>11 (1411)</v>
      </c>
      <c r="U50" s="1615" t="str">
        <f t="shared" si="3"/>
        <v/>
      </c>
      <c r="V50" s="190"/>
      <c r="W50" s="841"/>
      <c r="X50" s="841"/>
    </row>
    <row r="51" spans="1:24" s="12" customFormat="1" hidden="1" x14ac:dyDescent="0.2">
      <c r="A51" s="31" t="s">
        <v>3073</v>
      </c>
      <c r="B51" s="602"/>
      <c r="C51" s="992"/>
      <c r="D51" s="992"/>
      <c r="E51" s="31"/>
      <c r="F51" s="992"/>
      <c r="G51" s="1613"/>
      <c r="H51" s="837"/>
      <c r="I51" s="1614"/>
      <c r="J51" s="993"/>
      <c r="K51" s="1614"/>
      <c r="L51" s="838"/>
      <c r="M51" s="839"/>
      <c r="N51" s="31"/>
      <c r="O51" s="2159"/>
      <c r="P51" s="2159"/>
      <c r="Q51" s="2159"/>
      <c r="R51" s="2159"/>
      <c r="S51" s="82"/>
      <c r="T51" s="840" t="str">
        <f t="shared" si="2"/>
        <v>12 (1412)</v>
      </c>
      <c r="U51" s="1615" t="str">
        <f t="shared" si="3"/>
        <v/>
      </c>
      <c r="V51" s="190"/>
      <c r="W51" s="841"/>
      <c r="X51" s="841"/>
    </row>
    <row r="52" spans="1:24" s="12" customFormat="1" hidden="1" x14ac:dyDescent="0.2">
      <c r="A52" s="31" t="s">
        <v>3074</v>
      </c>
      <c r="B52" s="602"/>
      <c r="C52" s="992"/>
      <c r="D52" s="992"/>
      <c r="E52" s="31"/>
      <c r="F52" s="992"/>
      <c r="G52" s="1613"/>
      <c r="H52" s="837"/>
      <c r="I52" s="1614"/>
      <c r="J52" s="993"/>
      <c r="K52" s="1614"/>
      <c r="L52" s="838"/>
      <c r="M52" s="839"/>
      <c r="N52" s="31"/>
      <c r="O52" s="2159"/>
      <c r="P52" s="2159"/>
      <c r="Q52" s="2159"/>
      <c r="R52" s="2159"/>
      <c r="S52" s="82"/>
      <c r="T52" s="840" t="str">
        <f t="shared" si="2"/>
        <v>13 (1413)</v>
      </c>
      <c r="U52" s="1615" t="str">
        <f t="shared" si="3"/>
        <v/>
      </c>
      <c r="V52" s="190"/>
      <c r="W52" s="841"/>
      <c r="X52" s="841"/>
    </row>
    <row r="53" spans="1:24" s="12" customFormat="1" hidden="1" x14ac:dyDescent="0.2">
      <c r="A53" s="31" t="s">
        <v>3075</v>
      </c>
      <c r="B53" s="602"/>
      <c r="C53" s="992"/>
      <c r="D53" s="992"/>
      <c r="E53" s="31"/>
      <c r="F53" s="992"/>
      <c r="G53" s="1613"/>
      <c r="H53" s="837"/>
      <c r="I53" s="1614"/>
      <c r="J53" s="993"/>
      <c r="K53" s="1614"/>
      <c r="L53" s="838"/>
      <c r="M53" s="839"/>
      <c r="N53" s="31"/>
      <c r="O53" s="2159"/>
      <c r="P53" s="2159"/>
      <c r="Q53" s="2159"/>
      <c r="R53" s="2159"/>
      <c r="S53" s="82"/>
      <c r="T53" s="840" t="str">
        <f t="shared" si="2"/>
        <v>14 (1414)</v>
      </c>
      <c r="U53" s="1615" t="str">
        <f t="shared" si="3"/>
        <v/>
      </c>
      <c r="V53" s="190"/>
      <c r="W53" s="841"/>
      <c r="X53" s="841"/>
    </row>
    <row r="54" spans="1:24" s="12" customFormat="1" hidden="1" x14ac:dyDescent="0.2">
      <c r="A54" s="31" t="s">
        <v>3076</v>
      </c>
      <c r="B54" s="602"/>
      <c r="C54" s="992"/>
      <c r="D54" s="992"/>
      <c r="E54" s="31"/>
      <c r="F54" s="992"/>
      <c r="G54" s="1613"/>
      <c r="H54" s="837"/>
      <c r="I54" s="1614"/>
      <c r="J54" s="993"/>
      <c r="K54" s="1614"/>
      <c r="L54" s="838"/>
      <c r="M54" s="839"/>
      <c r="N54" s="31"/>
      <c r="O54" s="2159"/>
      <c r="P54" s="2159"/>
      <c r="Q54" s="2159"/>
      <c r="R54" s="2159"/>
      <c r="S54" s="82"/>
      <c r="T54" s="840" t="str">
        <f t="shared" si="2"/>
        <v>15 (1415)</v>
      </c>
      <c r="U54" s="1615" t="str">
        <f t="shared" si="3"/>
        <v/>
      </c>
      <c r="V54" s="190"/>
      <c r="W54" s="841"/>
      <c r="X54" s="841"/>
    </row>
    <row r="55" spans="1:24" s="12" customFormat="1" hidden="1" x14ac:dyDescent="0.2">
      <c r="A55" s="31" t="s">
        <v>3077</v>
      </c>
      <c r="B55" s="602"/>
      <c r="C55" s="992"/>
      <c r="D55" s="992"/>
      <c r="E55" s="31"/>
      <c r="F55" s="992"/>
      <c r="G55" s="1613"/>
      <c r="H55" s="837"/>
      <c r="I55" s="1614"/>
      <c r="J55" s="993"/>
      <c r="K55" s="1614"/>
      <c r="L55" s="838"/>
      <c r="M55" s="839"/>
      <c r="N55" s="31"/>
      <c r="O55" s="2159"/>
      <c r="P55" s="2159"/>
      <c r="Q55" s="2159"/>
      <c r="R55" s="2159"/>
      <c r="S55" s="82"/>
      <c r="T55" s="840" t="str">
        <f t="shared" si="2"/>
        <v>16 (1416)</v>
      </c>
      <c r="U55" s="1615" t="str">
        <f t="shared" si="3"/>
        <v/>
      </c>
      <c r="V55" s="190"/>
      <c r="W55" s="841"/>
      <c r="X55" s="841"/>
    </row>
    <row r="56" spans="1:24" s="12" customFormat="1" hidden="1" x14ac:dyDescent="0.2">
      <c r="A56" s="31" t="s">
        <v>3078</v>
      </c>
      <c r="B56" s="602"/>
      <c r="C56" s="992"/>
      <c r="D56" s="992"/>
      <c r="E56" s="31"/>
      <c r="F56" s="992"/>
      <c r="G56" s="1613"/>
      <c r="H56" s="837"/>
      <c r="I56" s="1614"/>
      <c r="J56" s="993"/>
      <c r="K56" s="1614"/>
      <c r="L56" s="838"/>
      <c r="M56" s="839"/>
      <c r="N56" s="31"/>
      <c r="O56" s="2159"/>
      <c r="P56" s="2159"/>
      <c r="Q56" s="2159"/>
      <c r="R56" s="2159"/>
      <c r="S56" s="82"/>
      <c r="T56" s="840" t="str">
        <f t="shared" si="2"/>
        <v>17 (1417)</v>
      </c>
      <c r="U56" s="1615" t="str">
        <f t="shared" si="3"/>
        <v/>
      </c>
      <c r="V56" s="190"/>
      <c r="W56" s="841"/>
      <c r="X56" s="841"/>
    </row>
    <row r="57" spans="1:24" s="12" customFormat="1" hidden="1" x14ac:dyDescent="0.2">
      <c r="A57" s="31" t="s">
        <v>3079</v>
      </c>
      <c r="B57" s="602"/>
      <c r="C57" s="992"/>
      <c r="D57" s="992"/>
      <c r="E57" s="31"/>
      <c r="F57" s="992"/>
      <c r="G57" s="1613"/>
      <c r="H57" s="837"/>
      <c r="I57" s="1614"/>
      <c r="J57" s="993"/>
      <c r="K57" s="1614"/>
      <c r="L57" s="838"/>
      <c r="M57" s="839"/>
      <c r="N57" s="31"/>
      <c r="O57" s="2159"/>
      <c r="P57" s="2159"/>
      <c r="Q57" s="2159"/>
      <c r="R57" s="2159"/>
      <c r="S57" s="82"/>
      <c r="T57" s="840" t="str">
        <f t="shared" si="2"/>
        <v>18 (1418)</v>
      </c>
      <c r="U57" s="1615" t="str">
        <f t="shared" si="3"/>
        <v/>
      </c>
      <c r="V57" s="190"/>
      <c r="W57" s="841"/>
      <c r="X57" s="841"/>
    </row>
    <row r="58" spans="1:24" s="12" customFormat="1" hidden="1" x14ac:dyDescent="0.2">
      <c r="A58" s="31" t="s">
        <v>3080</v>
      </c>
      <c r="B58" s="602"/>
      <c r="C58" s="992"/>
      <c r="D58" s="992"/>
      <c r="E58" s="31"/>
      <c r="F58" s="992"/>
      <c r="G58" s="1613"/>
      <c r="H58" s="837"/>
      <c r="I58" s="1614"/>
      <c r="J58" s="993"/>
      <c r="K58" s="1614"/>
      <c r="L58" s="838"/>
      <c r="M58" s="839"/>
      <c r="N58" s="31"/>
      <c r="O58" s="2159"/>
      <c r="P58" s="2159"/>
      <c r="Q58" s="2159"/>
      <c r="R58" s="2159"/>
      <c r="S58" s="82"/>
      <c r="T58" s="840" t="str">
        <f t="shared" si="2"/>
        <v>19 (1419)</v>
      </c>
      <c r="U58" s="1615" t="str">
        <f t="shared" si="3"/>
        <v/>
      </c>
      <c r="V58" s="190"/>
      <c r="W58" s="841"/>
      <c r="X58" s="841"/>
    </row>
    <row r="59" spans="1:24" s="12" customFormat="1" hidden="1" x14ac:dyDescent="0.2">
      <c r="A59" s="31" t="s">
        <v>3081</v>
      </c>
      <c r="B59" s="602"/>
      <c r="C59" s="992"/>
      <c r="D59" s="992"/>
      <c r="E59" s="31"/>
      <c r="F59" s="992"/>
      <c r="G59" s="1613"/>
      <c r="H59" s="837"/>
      <c r="I59" s="1614"/>
      <c r="J59" s="993"/>
      <c r="K59" s="1614"/>
      <c r="L59" s="838"/>
      <c r="M59" s="839"/>
      <c r="N59" s="31"/>
      <c r="O59" s="2159"/>
      <c r="P59" s="2159"/>
      <c r="Q59" s="2159"/>
      <c r="R59" s="2159"/>
      <c r="S59" s="82"/>
      <c r="T59" s="840" t="str">
        <f t="shared" si="2"/>
        <v>20 (1420)</v>
      </c>
      <c r="U59" s="1615" t="str">
        <f t="shared" si="3"/>
        <v/>
      </c>
      <c r="V59" s="190"/>
      <c r="W59" s="841"/>
      <c r="X59" s="841"/>
    </row>
    <row r="60" spans="1:24" s="12" customFormat="1" hidden="1" x14ac:dyDescent="0.2">
      <c r="A60" s="31" t="s">
        <v>3082</v>
      </c>
      <c r="B60" s="602"/>
      <c r="C60" s="992"/>
      <c r="D60" s="992"/>
      <c r="E60" s="31"/>
      <c r="F60" s="992"/>
      <c r="G60" s="1613"/>
      <c r="H60" s="837"/>
      <c r="I60" s="1614"/>
      <c r="J60" s="993"/>
      <c r="K60" s="1614"/>
      <c r="L60" s="838"/>
      <c r="M60" s="839"/>
      <c r="N60" s="31"/>
      <c r="O60" s="2159"/>
      <c r="P60" s="2159"/>
      <c r="Q60" s="2159"/>
      <c r="R60" s="2159"/>
      <c r="S60" s="82"/>
      <c r="T60" s="840" t="str">
        <f t="shared" si="2"/>
        <v>21 (1421)</v>
      </c>
      <c r="U60" s="1615" t="str">
        <f t="shared" si="3"/>
        <v/>
      </c>
      <c r="V60" s="190"/>
      <c r="W60" s="841"/>
      <c r="X60" s="841"/>
    </row>
    <row r="61" spans="1:24" s="12" customFormat="1" hidden="1" x14ac:dyDescent="0.2">
      <c r="A61" s="31" t="s">
        <v>3083</v>
      </c>
      <c r="B61" s="602"/>
      <c r="C61" s="992"/>
      <c r="D61" s="992"/>
      <c r="E61" s="31"/>
      <c r="F61" s="992"/>
      <c r="G61" s="1613"/>
      <c r="H61" s="837"/>
      <c r="I61" s="1614"/>
      <c r="J61" s="993"/>
      <c r="K61" s="1614"/>
      <c r="L61" s="838"/>
      <c r="M61" s="839"/>
      <c r="N61" s="31"/>
      <c r="O61" s="2159"/>
      <c r="P61" s="2159"/>
      <c r="Q61" s="2159"/>
      <c r="R61" s="2159"/>
      <c r="S61" s="82"/>
      <c r="T61" s="840" t="str">
        <f t="shared" si="2"/>
        <v>22 (1422)</v>
      </c>
      <c r="U61" s="1615" t="str">
        <f t="shared" si="3"/>
        <v/>
      </c>
      <c r="V61" s="190"/>
      <c r="W61" s="841"/>
      <c r="X61" s="841"/>
    </row>
    <row r="62" spans="1:24" s="12" customFormat="1" hidden="1" x14ac:dyDescent="0.2">
      <c r="A62" s="31" t="s">
        <v>3084</v>
      </c>
      <c r="B62" s="602"/>
      <c r="C62" s="992"/>
      <c r="D62" s="992"/>
      <c r="E62" s="31"/>
      <c r="F62" s="992"/>
      <c r="G62" s="1613"/>
      <c r="H62" s="837"/>
      <c r="I62" s="1614"/>
      <c r="J62" s="993"/>
      <c r="K62" s="1614"/>
      <c r="L62" s="838"/>
      <c r="M62" s="839"/>
      <c r="N62" s="31"/>
      <c r="O62" s="2159"/>
      <c r="P62" s="2159"/>
      <c r="Q62" s="2159"/>
      <c r="R62" s="2159"/>
      <c r="S62" s="82"/>
      <c r="T62" s="840" t="str">
        <f t="shared" si="2"/>
        <v>23 (1423)</v>
      </c>
      <c r="U62" s="1615" t="str">
        <f t="shared" si="3"/>
        <v/>
      </c>
      <c r="V62" s="190"/>
      <c r="W62" s="841"/>
      <c r="X62" s="841"/>
    </row>
    <row r="63" spans="1:24" s="12" customFormat="1" hidden="1" x14ac:dyDescent="0.2">
      <c r="A63" s="31" t="s">
        <v>3085</v>
      </c>
      <c r="B63" s="602"/>
      <c r="C63" s="992"/>
      <c r="D63" s="992"/>
      <c r="E63" s="31"/>
      <c r="F63" s="992"/>
      <c r="G63" s="1613"/>
      <c r="H63" s="837"/>
      <c r="I63" s="1614"/>
      <c r="J63" s="993"/>
      <c r="K63" s="1614"/>
      <c r="L63" s="838"/>
      <c r="M63" s="839"/>
      <c r="N63" s="31"/>
      <c r="O63" s="2159"/>
      <c r="P63" s="2159"/>
      <c r="Q63" s="2159"/>
      <c r="R63" s="2159"/>
      <c r="S63" s="82"/>
      <c r="T63" s="840" t="str">
        <f t="shared" si="2"/>
        <v>24 (1424)</v>
      </c>
      <c r="U63" s="1615" t="str">
        <f t="shared" si="3"/>
        <v/>
      </c>
      <c r="V63" s="190"/>
      <c r="W63" s="841"/>
      <c r="X63" s="841"/>
    </row>
    <row r="64" spans="1:24" s="12" customFormat="1" x14ac:dyDescent="0.2">
      <c r="A64" s="31" t="s">
        <v>3086</v>
      </c>
      <c r="B64" s="602"/>
      <c r="C64" s="992"/>
      <c r="D64" s="992"/>
      <c r="E64" s="31"/>
      <c r="F64" s="992"/>
      <c r="G64" s="1613"/>
      <c r="H64" s="837"/>
      <c r="I64" s="1614"/>
      <c r="J64" s="993"/>
      <c r="K64" s="1614"/>
      <c r="L64" s="838"/>
      <c r="M64" s="839"/>
      <c r="N64" s="31"/>
      <c r="O64" s="2159"/>
      <c r="P64" s="2159"/>
      <c r="Q64" s="2159"/>
      <c r="R64" s="2159"/>
      <c r="S64" s="82"/>
      <c r="T64" s="840" t="str">
        <f t="shared" si="2"/>
        <v>25 (1425)</v>
      </c>
      <c r="U64" s="1615" t="str">
        <f t="shared" si="3"/>
        <v/>
      </c>
      <c r="V64" s="190"/>
      <c r="W64" s="841"/>
      <c r="X64" s="841"/>
    </row>
    <row r="65" spans="1:24" s="12" customFormat="1" x14ac:dyDescent="0.2">
      <c r="A65" s="239" t="s">
        <v>3087</v>
      </c>
      <c r="B65" s="1598">
        <v>100</v>
      </c>
      <c r="C65" s="992"/>
      <c r="D65" s="992"/>
      <c r="E65" s="31"/>
      <c r="F65" s="992"/>
      <c r="G65" s="1383"/>
      <c r="H65" s="842"/>
      <c r="I65" s="1614"/>
      <c r="J65" s="993"/>
      <c r="K65" s="1614"/>
      <c r="L65" s="838"/>
      <c r="M65" s="1618"/>
      <c r="N65" s="31"/>
      <c r="O65" s="2162"/>
      <c r="P65" s="2162"/>
      <c r="Q65" s="2162"/>
      <c r="R65" s="2162"/>
      <c r="S65" s="82"/>
      <c r="T65" s="835"/>
      <c r="U65" s="1619">
        <f>$B65</f>
        <v>100</v>
      </c>
      <c r="V65" s="190"/>
      <c r="W65" s="841"/>
      <c r="X65" s="841"/>
    </row>
    <row r="66" spans="1:24" s="12" customFormat="1" ht="12.75" customHeight="1" x14ac:dyDescent="0.2">
      <c r="A66" s="83" t="s">
        <v>3088</v>
      </c>
      <c r="B66" s="1494" t="s">
        <v>3089</v>
      </c>
      <c r="C66" s="993"/>
      <c r="D66" s="993"/>
      <c r="E66" s="82"/>
      <c r="F66" s="1496"/>
      <c r="G66" s="1622"/>
      <c r="H66" s="843"/>
      <c r="I66" s="1614"/>
      <c r="J66" s="993"/>
      <c r="K66" s="1614"/>
      <c r="L66" s="844"/>
      <c r="M66" s="845"/>
      <c r="N66" s="82"/>
      <c r="O66" s="2161"/>
      <c r="P66" s="2161"/>
      <c r="Q66" s="2161"/>
      <c r="R66" s="2161"/>
      <c r="S66" s="82"/>
      <c r="T66" s="835"/>
      <c r="U66" s="1495" t="str">
        <f>$B66</f>
        <v>Global</v>
      </c>
      <c r="V66" s="190"/>
      <c r="W66" s="846"/>
      <c r="X66" s="846"/>
    </row>
    <row r="67" spans="1:24" s="12" customFormat="1" ht="6" customHeight="1" x14ac:dyDescent="0.2">
      <c r="A67" s="82"/>
      <c r="B67" s="82"/>
      <c r="C67" s="82"/>
      <c r="D67" s="82"/>
      <c r="E67" s="82"/>
      <c r="F67" s="82"/>
      <c r="G67" s="82"/>
      <c r="H67" s="82"/>
      <c r="I67" s="82"/>
      <c r="J67" s="82"/>
      <c r="K67" s="82"/>
      <c r="L67" s="82"/>
      <c r="M67" s="82"/>
      <c r="N67" s="82"/>
      <c r="O67" s="82"/>
      <c r="P67" s="82"/>
      <c r="Q67" s="82"/>
      <c r="R67" s="82"/>
      <c r="S67" s="82"/>
      <c r="T67" s="835"/>
      <c r="U67" s="835"/>
      <c r="V67" s="82"/>
      <c r="W67" s="82"/>
      <c r="X67" s="82"/>
    </row>
    <row r="68" spans="1:24" s="12" customFormat="1" x14ac:dyDescent="0.2">
      <c r="A68" s="82"/>
      <c r="B68" s="88" t="s">
        <v>1878</v>
      </c>
      <c r="C68" s="82"/>
      <c r="D68" s="82"/>
      <c r="E68" s="82"/>
      <c r="F68" s="82"/>
      <c r="G68" s="82"/>
      <c r="H68" s="82"/>
      <c r="I68" s="82"/>
      <c r="J68" s="82"/>
      <c r="K68" s="82"/>
      <c r="L68" s="82"/>
      <c r="M68" s="82"/>
      <c r="N68" s="82"/>
      <c r="O68" s="82"/>
      <c r="P68" s="82"/>
      <c r="Q68" s="82"/>
      <c r="R68" s="82"/>
      <c r="S68" s="82"/>
      <c r="T68" s="835"/>
      <c r="U68" s="836" t="str">
        <f>$B68</f>
        <v>Autres éléments hors bilan (505)</v>
      </c>
      <c r="V68" s="82"/>
      <c r="W68" s="82"/>
      <c r="X68" s="82"/>
    </row>
    <row r="69" spans="1:24" s="12" customFormat="1" x14ac:dyDescent="0.2">
      <c r="A69" s="31" t="s">
        <v>3062</v>
      </c>
      <c r="B69" s="602"/>
      <c r="C69" s="992"/>
      <c r="D69" s="992"/>
      <c r="E69" s="31"/>
      <c r="F69" s="992"/>
      <c r="G69" s="1613"/>
      <c r="H69" s="837"/>
      <c r="I69" s="1614"/>
      <c r="J69" s="993"/>
      <c r="K69" s="1614"/>
      <c r="L69" s="838"/>
      <c r="M69" s="839"/>
      <c r="N69" s="31"/>
      <c r="O69" s="2159"/>
      <c r="P69" s="2159"/>
      <c r="Q69" s="2159"/>
      <c r="R69" s="2159"/>
      <c r="S69" s="82"/>
      <c r="T69" s="840" t="str">
        <f t="shared" ref="T69:T93" si="4">$A69</f>
        <v>1 (1401)</v>
      </c>
      <c r="U69" s="1615" t="str">
        <f t="shared" ref="U69:U93" si="5">IF($B69="","",$B69)</f>
        <v/>
      </c>
      <c r="V69" s="190"/>
      <c r="W69" s="841"/>
      <c r="X69" s="841"/>
    </row>
    <row r="70" spans="1:24" s="12" customFormat="1" x14ac:dyDescent="0.2">
      <c r="A70" s="31" t="s">
        <v>3063</v>
      </c>
      <c r="B70" s="602"/>
      <c r="C70" s="992"/>
      <c r="D70" s="992"/>
      <c r="E70" s="31"/>
      <c r="F70" s="992"/>
      <c r="G70" s="1613"/>
      <c r="H70" s="837"/>
      <c r="I70" s="1614"/>
      <c r="J70" s="993"/>
      <c r="K70" s="1614"/>
      <c r="L70" s="838"/>
      <c r="M70" s="839"/>
      <c r="N70" s="31"/>
      <c r="O70" s="2159"/>
      <c r="P70" s="2159"/>
      <c r="Q70" s="2159"/>
      <c r="R70" s="2159"/>
      <c r="S70" s="82"/>
      <c r="T70" s="840" t="str">
        <f t="shared" si="4"/>
        <v>2 (1402)</v>
      </c>
      <c r="U70" s="1615" t="str">
        <f t="shared" si="5"/>
        <v/>
      </c>
      <c r="V70" s="190"/>
      <c r="W70" s="841"/>
      <c r="X70" s="841"/>
    </row>
    <row r="71" spans="1:24" s="12" customFormat="1" x14ac:dyDescent="0.2">
      <c r="A71" s="31" t="s">
        <v>3064</v>
      </c>
      <c r="B71" s="602"/>
      <c r="C71" s="992"/>
      <c r="D71" s="992"/>
      <c r="E71" s="31"/>
      <c r="F71" s="992"/>
      <c r="G71" s="1613"/>
      <c r="H71" s="837"/>
      <c r="I71" s="1614"/>
      <c r="J71" s="993"/>
      <c r="K71" s="1614"/>
      <c r="L71" s="838"/>
      <c r="M71" s="839"/>
      <c r="N71" s="31"/>
      <c r="O71" s="2159"/>
      <c r="P71" s="2159"/>
      <c r="Q71" s="2159"/>
      <c r="R71" s="2159"/>
      <c r="S71" s="82"/>
      <c r="T71" s="840" t="str">
        <f t="shared" si="4"/>
        <v>3 (1403)</v>
      </c>
      <c r="U71" s="1615" t="str">
        <f t="shared" si="5"/>
        <v/>
      </c>
      <c r="V71" s="190"/>
      <c r="W71" s="841"/>
      <c r="X71" s="841"/>
    </row>
    <row r="72" spans="1:24" s="12" customFormat="1" hidden="1" x14ac:dyDescent="0.2">
      <c r="A72" s="31" t="s">
        <v>3065</v>
      </c>
      <c r="B72" s="602"/>
      <c r="C72" s="992"/>
      <c r="D72" s="992"/>
      <c r="E72" s="31"/>
      <c r="F72" s="992"/>
      <c r="G72" s="1613"/>
      <c r="H72" s="837"/>
      <c r="I72" s="1614"/>
      <c r="J72" s="993"/>
      <c r="K72" s="1614"/>
      <c r="L72" s="838"/>
      <c r="M72" s="839"/>
      <c r="N72" s="31"/>
      <c r="O72" s="2159"/>
      <c r="P72" s="2159"/>
      <c r="Q72" s="2159"/>
      <c r="R72" s="2159"/>
      <c r="S72" s="82"/>
      <c r="T72" s="840" t="str">
        <f t="shared" si="4"/>
        <v>4 (1404)</v>
      </c>
      <c r="U72" s="1615" t="str">
        <f t="shared" si="5"/>
        <v/>
      </c>
      <c r="V72" s="190"/>
      <c r="W72" s="841"/>
      <c r="X72" s="841"/>
    </row>
    <row r="73" spans="1:24" s="12" customFormat="1" hidden="1" x14ac:dyDescent="0.2">
      <c r="A73" s="31" t="s">
        <v>3066</v>
      </c>
      <c r="B73" s="602"/>
      <c r="C73" s="992"/>
      <c r="D73" s="992"/>
      <c r="E73" s="31"/>
      <c r="F73" s="992"/>
      <c r="G73" s="1613"/>
      <c r="H73" s="837"/>
      <c r="I73" s="1614"/>
      <c r="J73" s="993"/>
      <c r="K73" s="1614"/>
      <c r="L73" s="838"/>
      <c r="M73" s="839"/>
      <c r="N73" s="31"/>
      <c r="O73" s="2159"/>
      <c r="P73" s="2159"/>
      <c r="Q73" s="2159"/>
      <c r="R73" s="2159"/>
      <c r="S73" s="82"/>
      <c r="T73" s="840" t="str">
        <f t="shared" si="4"/>
        <v>5 (1405)</v>
      </c>
      <c r="U73" s="1615" t="str">
        <f t="shared" si="5"/>
        <v/>
      </c>
      <c r="V73" s="190"/>
      <c r="W73" s="841"/>
      <c r="X73" s="841"/>
    </row>
    <row r="74" spans="1:24" s="12" customFormat="1" hidden="1" x14ac:dyDescent="0.2">
      <c r="A74" s="31" t="s">
        <v>3067</v>
      </c>
      <c r="B74" s="602"/>
      <c r="C74" s="992"/>
      <c r="D74" s="992"/>
      <c r="E74" s="31"/>
      <c r="F74" s="992"/>
      <c r="G74" s="1613"/>
      <c r="H74" s="837"/>
      <c r="I74" s="1614"/>
      <c r="J74" s="993"/>
      <c r="K74" s="1614"/>
      <c r="L74" s="838"/>
      <c r="M74" s="839"/>
      <c r="N74" s="31"/>
      <c r="O74" s="2159"/>
      <c r="P74" s="2159"/>
      <c r="Q74" s="2159"/>
      <c r="R74" s="2159"/>
      <c r="S74" s="82"/>
      <c r="T74" s="840" t="str">
        <f t="shared" si="4"/>
        <v>6 (1406)</v>
      </c>
      <c r="U74" s="1615" t="str">
        <f t="shared" si="5"/>
        <v/>
      </c>
      <c r="V74" s="190"/>
      <c r="W74" s="841"/>
      <c r="X74" s="841"/>
    </row>
    <row r="75" spans="1:24" s="12" customFormat="1" hidden="1" x14ac:dyDescent="0.2">
      <c r="A75" s="31" t="s">
        <v>3068</v>
      </c>
      <c r="B75" s="602"/>
      <c r="C75" s="992"/>
      <c r="D75" s="992"/>
      <c r="E75" s="31"/>
      <c r="F75" s="992"/>
      <c r="G75" s="1613"/>
      <c r="H75" s="837"/>
      <c r="I75" s="1614"/>
      <c r="J75" s="993"/>
      <c r="K75" s="1614"/>
      <c r="L75" s="838"/>
      <c r="M75" s="839"/>
      <c r="N75" s="31"/>
      <c r="O75" s="2159"/>
      <c r="P75" s="2159"/>
      <c r="Q75" s="2159"/>
      <c r="R75" s="2159"/>
      <c r="S75" s="82"/>
      <c r="T75" s="840" t="str">
        <f t="shared" si="4"/>
        <v>7 (1407)</v>
      </c>
      <c r="U75" s="1615" t="str">
        <f t="shared" si="5"/>
        <v/>
      </c>
      <c r="V75" s="190"/>
      <c r="W75" s="841"/>
      <c r="X75" s="841"/>
    </row>
    <row r="76" spans="1:24" s="12" customFormat="1" hidden="1" x14ac:dyDescent="0.2">
      <c r="A76" s="31" t="s">
        <v>3069</v>
      </c>
      <c r="B76" s="602"/>
      <c r="C76" s="992"/>
      <c r="D76" s="992"/>
      <c r="E76" s="31"/>
      <c r="F76" s="992"/>
      <c r="G76" s="1613"/>
      <c r="H76" s="837"/>
      <c r="I76" s="1614"/>
      <c r="J76" s="993"/>
      <c r="K76" s="1614"/>
      <c r="L76" s="838"/>
      <c r="M76" s="839"/>
      <c r="N76" s="31"/>
      <c r="O76" s="2159"/>
      <c r="P76" s="2159"/>
      <c r="Q76" s="2159"/>
      <c r="R76" s="2159"/>
      <c r="S76" s="82"/>
      <c r="T76" s="840" t="str">
        <f t="shared" si="4"/>
        <v>8 (1408)</v>
      </c>
      <c r="U76" s="1615" t="str">
        <f t="shared" si="5"/>
        <v/>
      </c>
      <c r="V76" s="190"/>
      <c r="W76" s="841"/>
      <c r="X76" s="841"/>
    </row>
    <row r="77" spans="1:24" s="12" customFormat="1" hidden="1" x14ac:dyDescent="0.2">
      <c r="A77" s="31" t="s">
        <v>3070</v>
      </c>
      <c r="B77" s="602"/>
      <c r="C77" s="992"/>
      <c r="D77" s="992"/>
      <c r="E77" s="31"/>
      <c r="F77" s="992"/>
      <c r="G77" s="1613"/>
      <c r="H77" s="837"/>
      <c r="I77" s="1614"/>
      <c r="J77" s="993"/>
      <c r="K77" s="1614"/>
      <c r="L77" s="838"/>
      <c r="M77" s="839"/>
      <c r="N77" s="31"/>
      <c r="O77" s="2159"/>
      <c r="P77" s="2159"/>
      <c r="Q77" s="2159"/>
      <c r="R77" s="2159"/>
      <c r="S77" s="82"/>
      <c r="T77" s="840" t="str">
        <f t="shared" si="4"/>
        <v>9 (1409)</v>
      </c>
      <c r="U77" s="1615" t="str">
        <f t="shared" si="5"/>
        <v/>
      </c>
      <c r="V77" s="190"/>
      <c r="W77" s="841"/>
      <c r="X77" s="841"/>
    </row>
    <row r="78" spans="1:24" s="12" customFormat="1" hidden="1" x14ac:dyDescent="0.2">
      <c r="A78" s="31" t="s">
        <v>3071</v>
      </c>
      <c r="B78" s="602"/>
      <c r="C78" s="992"/>
      <c r="D78" s="992"/>
      <c r="E78" s="31"/>
      <c r="F78" s="992"/>
      <c r="G78" s="1613"/>
      <c r="H78" s="837"/>
      <c r="I78" s="1614"/>
      <c r="J78" s="993"/>
      <c r="K78" s="1614"/>
      <c r="L78" s="838"/>
      <c r="M78" s="839"/>
      <c r="N78" s="31"/>
      <c r="O78" s="2159"/>
      <c r="P78" s="2159"/>
      <c r="Q78" s="2159"/>
      <c r="R78" s="2159"/>
      <c r="S78" s="82"/>
      <c r="T78" s="840" t="str">
        <f t="shared" si="4"/>
        <v>10 (1410)</v>
      </c>
      <c r="U78" s="1615" t="str">
        <f t="shared" si="5"/>
        <v/>
      </c>
      <c r="V78" s="190"/>
      <c r="W78" s="841"/>
      <c r="X78" s="841"/>
    </row>
    <row r="79" spans="1:24" s="12" customFormat="1" hidden="1" x14ac:dyDescent="0.2">
      <c r="A79" s="31" t="s">
        <v>3072</v>
      </c>
      <c r="B79" s="602"/>
      <c r="C79" s="992"/>
      <c r="D79" s="992"/>
      <c r="E79" s="31"/>
      <c r="F79" s="992"/>
      <c r="G79" s="1613"/>
      <c r="H79" s="837"/>
      <c r="I79" s="1614"/>
      <c r="J79" s="993"/>
      <c r="K79" s="1614"/>
      <c r="L79" s="838"/>
      <c r="M79" s="839"/>
      <c r="N79" s="31"/>
      <c r="O79" s="2159"/>
      <c r="P79" s="2159"/>
      <c r="Q79" s="2159"/>
      <c r="R79" s="2159"/>
      <c r="S79" s="82"/>
      <c r="T79" s="840" t="str">
        <f t="shared" si="4"/>
        <v>11 (1411)</v>
      </c>
      <c r="U79" s="1615" t="str">
        <f t="shared" si="5"/>
        <v/>
      </c>
      <c r="V79" s="190"/>
      <c r="W79" s="841"/>
      <c r="X79" s="841"/>
    </row>
    <row r="80" spans="1:24" s="12" customFormat="1" hidden="1" x14ac:dyDescent="0.2">
      <c r="A80" s="31" t="s">
        <v>3073</v>
      </c>
      <c r="B80" s="602"/>
      <c r="C80" s="992"/>
      <c r="D80" s="992"/>
      <c r="E80" s="31"/>
      <c r="F80" s="992"/>
      <c r="G80" s="1613"/>
      <c r="H80" s="837"/>
      <c r="I80" s="1614"/>
      <c r="J80" s="993"/>
      <c r="K80" s="1614"/>
      <c r="L80" s="838"/>
      <c r="M80" s="839"/>
      <c r="N80" s="31"/>
      <c r="O80" s="2159"/>
      <c r="P80" s="2159"/>
      <c r="Q80" s="2159"/>
      <c r="R80" s="2159"/>
      <c r="S80" s="82"/>
      <c r="T80" s="840" t="str">
        <f t="shared" si="4"/>
        <v>12 (1412)</v>
      </c>
      <c r="U80" s="1615" t="str">
        <f t="shared" si="5"/>
        <v/>
      </c>
      <c r="V80" s="190"/>
      <c r="W80" s="841"/>
      <c r="X80" s="841"/>
    </row>
    <row r="81" spans="1:24" s="12" customFormat="1" hidden="1" x14ac:dyDescent="0.2">
      <c r="A81" s="31" t="s">
        <v>3074</v>
      </c>
      <c r="B81" s="602"/>
      <c r="C81" s="992"/>
      <c r="D81" s="992"/>
      <c r="E81" s="31"/>
      <c r="F81" s="992"/>
      <c r="G81" s="1613"/>
      <c r="H81" s="837"/>
      <c r="I81" s="1614"/>
      <c r="J81" s="993"/>
      <c r="K81" s="1614"/>
      <c r="L81" s="838"/>
      <c r="M81" s="839"/>
      <c r="N81" s="31"/>
      <c r="O81" s="2159"/>
      <c r="P81" s="2159"/>
      <c r="Q81" s="2159"/>
      <c r="R81" s="2159"/>
      <c r="S81" s="82"/>
      <c r="T81" s="840" t="str">
        <f t="shared" si="4"/>
        <v>13 (1413)</v>
      </c>
      <c r="U81" s="1615" t="str">
        <f t="shared" si="5"/>
        <v/>
      </c>
      <c r="V81" s="190"/>
      <c r="W81" s="841"/>
      <c r="X81" s="841"/>
    </row>
    <row r="82" spans="1:24" s="12" customFormat="1" hidden="1" x14ac:dyDescent="0.2">
      <c r="A82" s="31" t="s">
        <v>3075</v>
      </c>
      <c r="B82" s="602"/>
      <c r="C82" s="992"/>
      <c r="D82" s="992"/>
      <c r="E82" s="31"/>
      <c r="F82" s="992"/>
      <c r="G82" s="1613"/>
      <c r="H82" s="837"/>
      <c r="I82" s="1614"/>
      <c r="J82" s="993"/>
      <c r="K82" s="1614"/>
      <c r="L82" s="838"/>
      <c r="M82" s="839"/>
      <c r="N82" s="31"/>
      <c r="O82" s="2159"/>
      <c r="P82" s="2159"/>
      <c r="Q82" s="2159"/>
      <c r="R82" s="2159"/>
      <c r="S82" s="82"/>
      <c r="T82" s="840" t="str">
        <f t="shared" si="4"/>
        <v>14 (1414)</v>
      </c>
      <c r="U82" s="1615" t="str">
        <f t="shared" si="5"/>
        <v/>
      </c>
      <c r="V82" s="190"/>
      <c r="W82" s="841"/>
      <c r="X82" s="841"/>
    </row>
    <row r="83" spans="1:24" s="12" customFormat="1" hidden="1" x14ac:dyDescent="0.2">
      <c r="A83" s="31" t="s">
        <v>3076</v>
      </c>
      <c r="B83" s="602"/>
      <c r="C83" s="992"/>
      <c r="D83" s="992"/>
      <c r="E83" s="31"/>
      <c r="F83" s="992"/>
      <c r="G83" s="1613"/>
      <c r="H83" s="837"/>
      <c r="I83" s="1614"/>
      <c r="J83" s="993"/>
      <c r="K83" s="1614"/>
      <c r="L83" s="838"/>
      <c r="M83" s="839"/>
      <c r="N83" s="31"/>
      <c r="O83" s="2159"/>
      <c r="P83" s="2159"/>
      <c r="Q83" s="2159"/>
      <c r="R83" s="2159"/>
      <c r="S83" s="82"/>
      <c r="T83" s="840" t="str">
        <f t="shared" si="4"/>
        <v>15 (1415)</v>
      </c>
      <c r="U83" s="1615" t="str">
        <f t="shared" si="5"/>
        <v/>
      </c>
      <c r="V83" s="190"/>
      <c r="W83" s="841"/>
      <c r="X83" s="841"/>
    </row>
    <row r="84" spans="1:24" s="12" customFormat="1" hidden="1" x14ac:dyDescent="0.2">
      <c r="A84" s="31" t="s">
        <v>3077</v>
      </c>
      <c r="B84" s="602"/>
      <c r="C84" s="992"/>
      <c r="D84" s="992"/>
      <c r="E84" s="31"/>
      <c r="F84" s="992"/>
      <c r="G84" s="1613"/>
      <c r="H84" s="837"/>
      <c r="I84" s="1614"/>
      <c r="J84" s="993"/>
      <c r="K84" s="1614"/>
      <c r="L84" s="838"/>
      <c r="M84" s="839"/>
      <c r="N84" s="31"/>
      <c r="O84" s="2159"/>
      <c r="P84" s="2159"/>
      <c r="Q84" s="2159"/>
      <c r="R84" s="2159"/>
      <c r="S84" s="82"/>
      <c r="T84" s="840" t="str">
        <f t="shared" si="4"/>
        <v>16 (1416)</v>
      </c>
      <c r="U84" s="1615" t="str">
        <f t="shared" si="5"/>
        <v/>
      </c>
      <c r="V84" s="190"/>
      <c r="W84" s="841"/>
      <c r="X84" s="841"/>
    </row>
    <row r="85" spans="1:24" s="12" customFormat="1" hidden="1" x14ac:dyDescent="0.2">
      <c r="A85" s="31" t="s">
        <v>3078</v>
      </c>
      <c r="B85" s="602"/>
      <c r="C85" s="992"/>
      <c r="D85" s="992"/>
      <c r="E85" s="31"/>
      <c r="F85" s="992"/>
      <c r="G85" s="1613"/>
      <c r="H85" s="837"/>
      <c r="I85" s="1614"/>
      <c r="J85" s="993"/>
      <c r="K85" s="1614"/>
      <c r="L85" s="838"/>
      <c r="M85" s="839"/>
      <c r="N85" s="31"/>
      <c r="O85" s="2159"/>
      <c r="P85" s="2159"/>
      <c r="Q85" s="2159"/>
      <c r="R85" s="2159"/>
      <c r="S85" s="82"/>
      <c r="T85" s="840" t="str">
        <f t="shared" si="4"/>
        <v>17 (1417)</v>
      </c>
      <c r="U85" s="1615" t="str">
        <f t="shared" si="5"/>
        <v/>
      </c>
      <c r="V85" s="190"/>
      <c r="W85" s="841"/>
      <c r="X85" s="841"/>
    </row>
    <row r="86" spans="1:24" s="12" customFormat="1" hidden="1" x14ac:dyDescent="0.2">
      <c r="A86" s="31" t="s">
        <v>3079</v>
      </c>
      <c r="B86" s="602"/>
      <c r="C86" s="992"/>
      <c r="D86" s="992"/>
      <c r="E86" s="31"/>
      <c r="F86" s="992"/>
      <c r="G86" s="1613"/>
      <c r="H86" s="837"/>
      <c r="I86" s="1614"/>
      <c r="J86" s="993"/>
      <c r="K86" s="1614"/>
      <c r="L86" s="838"/>
      <c r="M86" s="839"/>
      <c r="N86" s="31"/>
      <c r="O86" s="2159"/>
      <c r="P86" s="2159"/>
      <c r="Q86" s="2159"/>
      <c r="R86" s="2159"/>
      <c r="S86" s="82"/>
      <c r="T86" s="840" t="str">
        <f t="shared" si="4"/>
        <v>18 (1418)</v>
      </c>
      <c r="U86" s="1615" t="str">
        <f t="shared" si="5"/>
        <v/>
      </c>
      <c r="V86" s="190"/>
      <c r="W86" s="841"/>
      <c r="X86" s="841"/>
    </row>
    <row r="87" spans="1:24" s="12" customFormat="1" hidden="1" x14ac:dyDescent="0.2">
      <c r="A87" s="31" t="s">
        <v>3080</v>
      </c>
      <c r="B87" s="602"/>
      <c r="C87" s="992"/>
      <c r="D87" s="992"/>
      <c r="E87" s="31"/>
      <c r="F87" s="992"/>
      <c r="G87" s="1613"/>
      <c r="H87" s="837"/>
      <c r="I87" s="1614"/>
      <c r="J87" s="993"/>
      <c r="K87" s="1614"/>
      <c r="L87" s="838"/>
      <c r="M87" s="839"/>
      <c r="N87" s="31"/>
      <c r="O87" s="2159"/>
      <c r="P87" s="2159"/>
      <c r="Q87" s="2159"/>
      <c r="R87" s="2159"/>
      <c r="S87" s="82"/>
      <c r="T87" s="840" t="str">
        <f t="shared" si="4"/>
        <v>19 (1419)</v>
      </c>
      <c r="U87" s="1615" t="str">
        <f t="shared" si="5"/>
        <v/>
      </c>
      <c r="V87" s="190"/>
      <c r="W87" s="841"/>
      <c r="X87" s="841"/>
    </row>
    <row r="88" spans="1:24" s="12" customFormat="1" hidden="1" x14ac:dyDescent="0.2">
      <c r="A88" s="31" t="s">
        <v>3081</v>
      </c>
      <c r="B88" s="602"/>
      <c r="C88" s="992"/>
      <c r="D88" s="992"/>
      <c r="E88" s="31"/>
      <c r="F88" s="992"/>
      <c r="G88" s="1613"/>
      <c r="H88" s="837"/>
      <c r="I88" s="1614"/>
      <c r="J88" s="993"/>
      <c r="K88" s="1614"/>
      <c r="L88" s="838"/>
      <c r="M88" s="839"/>
      <c r="N88" s="31"/>
      <c r="O88" s="2159"/>
      <c r="P88" s="2159"/>
      <c r="Q88" s="2159"/>
      <c r="R88" s="2159"/>
      <c r="S88" s="82"/>
      <c r="T88" s="840" t="str">
        <f t="shared" si="4"/>
        <v>20 (1420)</v>
      </c>
      <c r="U88" s="1615" t="str">
        <f t="shared" si="5"/>
        <v/>
      </c>
      <c r="V88" s="190"/>
      <c r="W88" s="841"/>
      <c r="X88" s="841"/>
    </row>
    <row r="89" spans="1:24" s="12" customFormat="1" hidden="1" x14ac:dyDescent="0.2">
      <c r="A89" s="31" t="s">
        <v>3082</v>
      </c>
      <c r="B89" s="602"/>
      <c r="C89" s="992"/>
      <c r="D89" s="992"/>
      <c r="E89" s="31"/>
      <c r="F89" s="992"/>
      <c r="G89" s="1613"/>
      <c r="H89" s="837"/>
      <c r="I89" s="1614"/>
      <c r="J89" s="993"/>
      <c r="K89" s="1614"/>
      <c r="L89" s="838"/>
      <c r="M89" s="839"/>
      <c r="N89" s="31"/>
      <c r="O89" s="2159"/>
      <c r="P89" s="2159"/>
      <c r="Q89" s="2159"/>
      <c r="R89" s="2159"/>
      <c r="S89" s="82"/>
      <c r="T89" s="840" t="str">
        <f t="shared" si="4"/>
        <v>21 (1421)</v>
      </c>
      <c r="U89" s="1615" t="str">
        <f t="shared" si="5"/>
        <v/>
      </c>
      <c r="V89" s="190"/>
      <c r="W89" s="841"/>
      <c r="X89" s="841"/>
    </row>
    <row r="90" spans="1:24" s="12" customFormat="1" hidden="1" x14ac:dyDescent="0.2">
      <c r="A90" s="31" t="s">
        <v>3083</v>
      </c>
      <c r="B90" s="602"/>
      <c r="C90" s="992"/>
      <c r="D90" s="992"/>
      <c r="E90" s="31"/>
      <c r="F90" s="992"/>
      <c r="G90" s="1613"/>
      <c r="H90" s="837"/>
      <c r="I90" s="1614"/>
      <c r="J90" s="993"/>
      <c r="K90" s="1614"/>
      <c r="L90" s="838"/>
      <c r="M90" s="839"/>
      <c r="N90" s="31"/>
      <c r="O90" s="2159"/>
      <c r="P90" s="2159"/>
      <c r="Q90" s="2159"/>
      <c r="R90" s="2159"/>
      <c r="S90" s="82"/>
      <c r="T90" s="840" t="str">
        <f t="shared" si="4"/>
        <v>22 (1422)</v>
      </c>
      <c r="U90" s="1615" t="str">
        <f t="shared" si="5"/>
        <v/>
      </c>
      <c r="V90" s="190"/>
      <c r="W90" s="841"/>
      <c r="X90" s="841"/>
    </row>
    <row r="91" spans="1:24" s="12" customFormat="1" hidden="1" x14ac:dyDescent="0.2">
      <c r="A91" s="31" t="s">
        <v>3084</v>
      </c>
      <c r="B91" s="602"/>
      <c r="C91" s="992"/>
      <c r="D91" s="992"/>
      <c r="E91" s="31"/>
      <c r="F91" s="992"/>
      <c r="G91" s="1613"/>
      <c r="H91" s="837"/>
      <c r="I91" s="1614"/>
      <c r="J91" s="993"/>
      <c r="K91" s="1614"/>
      <c r="L91" s="838"/>
      <c r="M91" s="839"/>
      <c r="N91" s="31"/>
      <c r="O91" s="2159"/>
      <c r="P91" s="2159"/>
      <c r="Q91" s="2159"/>
      <c r="R91" s="2159"/>
      <c r="S91" s="82"/>
      <c r="T91" s="840" t="str">
        <f t="shared" si="4"/>
        <v>23 (1423)</v>
      </c>
      <c r="U91" s="1615" t="str">
        <f t="shared" si="5"/>
        <v/>
      </c>
      <c r="V91" s="190"/>
      <c r="W91" s="841"/>
      <c r="X91" s="841"/>
    </row>
    <row r="92" spans="1:24" s="12" customFormat="1" hidden="1" x14ac:dyDescent="0.2">
      <c r="A92" s="31" t="s">
        <v>3085</v>
      </c>
      <c r="B92" s="602"/>
      <c r="C92" s="992"/>
      <c r="D92" s="992"/>
      <c r="E92" s="31"/>
      <c r="F92" s="992"/>
      <c r="G92" s="1613"/>
      <c r="H92" s="837"/>
      <c r="I92" s="1614"/>
      <c r="J92" s="993"/>
      <c r="K92" s="1614"/>
      <c r="L92" s="838"/>
      <c r="M92" s="839"/>
      <c r="N92" s="31"/>
      <c r="O92" s="2159"/>
      <c r="P92" s="2159"/>
      <c r="Q92" s="2159"/>
      <c r="R92" s="2159"/>
      <c r="S92" s="82"/>
      <c r="T92" s="840" t="str">
        <f t="shared" si="4"/>
        <v>24 (1424)</v>
      </c>
      <c r="U92" s="1615" t="str">
        <f t="shared" si="5"/>
        <v/>
      </c>
      <c r="V92" s="190"/>
      <c r="W92" s="841"/>
      <c r="X92" s="841"/>
    </row>
    <row r="93" spans="1:24" s="12" customFormat="1" x14ac:dyDescent="0.2">
      <c r="A93" s="31" t="s">
        <v>3086</v>
      </c>
      <c r="B93" s="602"/>
      <c r="C93" s="992"/>
      <c r="D93" s="992"/>
      <c r="E93" s="31"/>
      <c r="F93" s="992"/>
      <c r="G93" s="1613"/>
      <c r="H93" s="837"/>
      <c r="I93" s="1614"/>
      <c r="J93" s="993"/>
      <c r="K93" s="1614"/>
      <c r="L93" s="838"/>
      <c r="M93" s="839"/>
      <c r="N93" s="31"/>
      <c r="O93" s="2159"/>
      <c r="P93" s="2159"/>
      <c r="Q93" s="2159"/>
      <c r="R93" s="2159"/>
      <c r="S93" s="82"/>
      <c r="T93" s="840" t="str">
        <f t="shared" si="4"/>
        <v>25 (1425)</v>
      </c>
      <c r="U93" s="1615" t="str">
        <f t="shared" si="5"/>
        <v/>
      </c>
      <c r="V93" s="190"/>
      <c r="W93" s="841"/>
      <c r="X93" s="841"/>
    </row>
    <row r="94" spans="1:24" s="12" customFormat="1" x14ac:dyDescent="0.2">
      <c r="A94" s="239" t="s">
        <v>3087</v>
      </c>
      <c r="B94" s="1598">
        <v>100</v>
      </c>
      <c r="C94" s="992"/>
      <c r="D94" s="992"/>
      <c r="E94" s="31"/>
      <c r="F94" s="992"/>
      <c r="G94" s="1383"/>
      <c r="H94" s="842"/>
      <c r="I94" s="1614"/>
      <c r="J94" s="993"/>
      <c r="K94" s="1614"/>
      <c r="L94" s="838"/>
      <c r="M94" s="1618"/>
      <c r="N94" s="31"/>
      <c r="O94" s="2162"/>
      <c r="P94" s="2162"/>
      <c r="Q94" s="2162"/>
      <c r="R94" s="2162"/>
      <c r="S94" s="82"/>
      <c r="T94" s="835"/>
      <c r="U94" s="1619">
        <f>$B94</f>
        <v>100</v>
      </c>
      <c r="V94" s="190"/>
      <c r="W94" s="841"/>
      <c r="X94" s="841"/>
    </row>
    <row r="95" spans="1:24" s="12" customFormat="1" x14ac:dyDescent="0.2">
      <c r="A95" s="83" t="s">
        <v>3088</v>
      </c>
      <c r="B95" s="1494" t="s">
        <v>3089</v>
      </c>
      <c r="C95" s="993"/>
      <c r="D95" s="993"/>
      <c r="E95" s="82"/>
      <c r="F95" s="1496"/>
      <c r="G95" s="1622"/>
      <c r="H95" s="843"/>
      <c r="I95" s="1614"/>
      <c r="J95" s="993"/>
      <c r="K95" s="1614"/>
      <c r="L95" s="844"/>
      <c r="M95" s="845"/>
      <c r="N95" s="82"/>
      <c r="O95" s="2161"/>
      <c r="P95" s="2161"/>
      <c r="Q95" s="2161"/>
      <c r="R95" s="2161"/>
      <c r="S95" s="82"/>
      <c r="T95" s="835"/>
      <c r="U95" s="1495" t="str">
        <f>$B95</f>
        <v>Global</v>
      </c>
      <c r="V95" s="190"/>
      <c r="W95" s="846"/>
      <c r="X95" s="846"/>
    </row>
    <row r="96" spans="1:24" x14ac:dyDescent="0.2">
      <c r="A96" s="82"/>
      <c r="B96" s="55"/>
      <c r="C96" s="850"/>
      <c r="D96" s="850"/>
      <c r="E96" s="82"/>
      <c r="F96" s="851"/>
      <c r="G96" s="807"/>
      <c r="H96" s="807"/>
      <c r="I96" s="850"/>
      <c r="J96" s="850"/>
      <c r="K96" s="850"/>
      <c r="L96" s="850"/>
      <c r="M96" s="852"/>
      <c r="N96" s="82"/>
      <c r="O96" s="507"/>
      <c r="P96" s="507"/>
      <c r="Q96" s="507"/>
      <c r="R96" s="507"/>
      <c r="S96" s="82"/>
      <c r="T96" s="853"/>
      <c r="U96" s="853"/>
      <c r="V96" s="507"/>
      <c r="W96" s="507"/>
      <c r="X96" s="507"/>
    </row>
    <row r="97" spans="1:43" x14ac:dyDescent="0.2">
      <c r="A97" s="82"/>
      <c r="B97" s="805" t="s">
        <v>3090</v>
      </c>
      <c r="C97" s="806"/>
      <c r="D97" s="806"/>
      <c r="E97" s="82"/>
      <c r="F97" s="542"/>
      <c r="G97" s="807"/>
      <c r="H97" s="807"/>
      <c r="I97" s="806"/>
      <c r="J97" s="806"/>
      <c r="K97" s="806"/>
      <c r="L97" s="806"/>
      <c r="M97" s="854"/>
      <c r="N97" s="82"/>
      <c r="O97" s="296"/>
      <c r="P97" s="296"/>
      <c r="Q97" s="296"/>
      <c r="R97" s="296"/>
      <c r="S97" s="82"/>
      <c r="T97" s="855"/>
      <c r="U97" s="855"/>
      <c r="V97" s="296"/>
      <c r="W97" s="296"/>
      <c r="X97" s="296"/>
      <c r="Z97" s="650"/>
      <c r="AA97" s="650"/>
      <c r="AB97" s="620"/>
      <c r="AC97" s="620"/>
      <c r="AD97" s="620"/>
      <c r="AE97" s="620"/>
      <c r="AF97" s="621"/>
      <c r="AG97" s="620"/>
      <c r="AH97" s="620"/>
      <c r="AI97" s="620"/>
      <c r="AJ97" s="620"/>
      <c r="AK97" s="620"/>
      <c r="AL97" s="620"/>
      <c r="AM97" s="619"/>
      <c r="AN97" s="619"/>
      <c r="AO97" s="620"/>
      <c r="AP97" s="620"/>
      <c r="AQ97" s="620"/>
    </row>
    <row r="98" spans="1:43" x14ac:dyDescent="0.2">
      <c r="A98" s="83" t="s">
        <v>3088</v>
      </c>
      <c r="B98" s="1628" t="s">
        <v>3089</v>
      </c>
      <c r="C98" s="1629"/>
      <c r="D98" s="1629"/>
      <c r="E98" s="808"/>
      <c r="F98" s="1629"/>
      <c r="G98" s="1630"/>
      <c r="H98" s="856"/>
      <c r="I98" s="1631"/>
      <c r="J98" s="1631"/>
      <c r="K98" s="1631"/>
      <c r="L98" s="1631"/>
      <c r="M98" s="1631"/>
      <c r="N98" s="31"/>
      <c r="O98" s="2159"/>
      <c r="P98" s="2159"/>
      <c r="Q98" s="2160"/>
      <c r="R98" s="2160"/>
      <c r="S98" s="82"/>
      <c r="T98" s="855"/>
      <c r="U98" s="855"/>
      <c r="V98" s="296"/>
      <c r="W98" s="296"/>
      <c r="X98" s="296"/>
      <c r="Z98" s="650"/>
      <c r="AA98" s="650"/>
      <c r="AB98" s="620"/>
      <c r="AC98" s="620"/>
      <c r="AD98" s="620"/>
      <c r="AE98" s="620"/>
      <c r="AF98" s="621"/>
      <c r="AG98" s="620"/>
      <c r="AH98" s="620"/>
      <c r="AI98" s="620"/>
      <c r="AJ98" s="620"/>
      <c r="AK98" s="620"/>
      <c r="AL98" s="620"/>
      <c r="AM98" s="619"/>
      <c r="AN98" s="619"/>
      <c r="AO98" s="620"/>
      <c r="AP98" s="620"/>
      <c r="AQ98" s="620"/>
    </row>
    <row r="99" spans="1:43" x14ac:dyDescent="0.2">
      <c r="A99" s="83"/>
      <c r="B99" s="857"/>
      <c r="C99" s="808"/>
      <c r="D99" s="808"/>
      <c r="E99" s="808"/>
      <c r="F99" s="808"/>
      <c r="G99" s="858"/>
      <c r="H99" s="858"/>
      <c r="I99" s="859"/>
      <c r="J99" s="859"/>
      <c r="K99" s="859"/>
      <c r="L99" s="859"/>
      <c r="M99" s="859"/>
      <c r="N99" s="31"/>
      <c r="O99" s="1007"/>
      <c r="P99" s="1007"/>
      <c r="Q99" s="1007"/>
      <c r="R99" s="1007"/>
      <c r="S99" s="82"/>
      <c r="T99" s="862"/>
      <c r="U99" s="862"/>
      <c r="V99" s="296"/>
      <c r="W99" s="296"/>
      <c r="X99" s="296"/>
      <c r="Z99" s="650"/>
      <c r="AA99" s="650"/>
      <c r="AB99" s="620"/>
      <c r="AC99" s="620"/>
      <c r="AD99" s="620"/>
      <c r="AE99" s="620"/>
      <c r="AF99" s="621"/>
      <c r="AG99" s="620"/>
      <c r="AH99" s="620"/>
      <c r="AI99" s="620"/>
      <c r="AJ99" s="620"/>
      <c r="AK99" s="620"/>
      <c r="AL99" s="620"/>
      <c r="AM99" s="650"/>
      <c r="AN99" s="650"/>
      <c r="AO99" s="620"/>
      <c r="AP99" s="620"/>
      <c r="AQ99" s="620"/>
    </row>
    <row r="100" spans="1:43" x14ac:dyDescent="0.2">
      <c r="A100" s="82"/>
      <c r="B100" s="88" t="s">
        <v>811</v>
      </c>
      <c r="C100" s="850"/>
      <c r="D100" s="993"/>
      <c r="E100" s="82"/>
      <c r="F100" s="851"/>
      <c r="G100" s="807"/>
      <c r="H100" s="807"/>
      <c r="I100" s="850"/>
      <c r="J100" s="850"/>
      <c r="K100" s="850"/>
      <c r="L100" s="850"/>
      <c r="M100" s="852"/>
      <c r="N100" s="82"/>
      <c r="O100" s="2161"/>
      <c r="P100" s="2161"/>
      <c r="Q100" s="2161"/>
      <c r="R100" s="2161"/>
      <c r="S100" s="82"/>
      <c r="T100" s="860"/>
      <c r="U100" s="836" t="str">
        <f>$B100</f>
        <v>Total (500)</v>
      </c>
      <c r="V100" s="190"/>
      <c r="W100" s="82"/>
      <c r="X100" s="861"/>
    </row>
    <row r="101" spans="1:43" x14ac:dyDescent="0.2">
      <c r="A101" s="82"/>
      <c r="B101" s="55"/>
      <c r="C101" s="55"/>
      <c r="D101" s="865"/>
      <c r="E101" s="82"/>
      <c r="F101" s="851"/>
      <c r="G101" s="851"/>
      <c r="H101" s="851"/>
      <c r="I101" s="851"/>
      <c r="J101" s="865"/>
      <c r="K101" s="865"/>
      <c r="L101" s="866"/>
      <c r="M101" s="31"/>
      <c r="N101" s="82"/>
      <c r="O101" s="82"/>
      <c r="P101" s="865"/>
      <c r="Q101" s="865"/>
      <c r="R101" s="865"/>
      <c r="S101" s="82"/>
      <c r="T101" s="82"/>
      <c r="U101" s="82"/>
      <c r="V101" s="82"/>
      <c r="W101" s="82"/>
      <c r="X101" s="82"/>
    </row>
    <row r="102" spans="1:43" ht="34.5" customHeight="1" x14ac:dyDescent="0.2">
      <c r="A102" s="708">
        <v>1</v>
      </c>
      <c r="B102" s="1984" t="s">
        <v>3091</v>
      </c>
      <c r="C102" s="2058"/>
      <c r="D102" s="2058"/>
      <c r="E102" s="2058"/>
      <c r="F102" s="2058"/>
      <c r="G102" s="2058"/>
      <c r="H102" s="82"/>
      <c r="I102" s="627">
        <v>4</v>
      </c>
      <c r="J102" s="1984" t="s">
        <v>3092</v>
      </c>
      <c r="K102" s="2113"/>
      <c r="L102" s="2113"/>
      <c r="M102" s="2113"/>
      <c r="N102" s="2113"/>
      <c r="O102" s="2113"/>
      <c r="P102" s="2113"/>
      <c r="Q102" s="2113"/>
      <c r="R102" s="2113"/>
      <c r="S102" s="979"/>
      <c r="T102" s="82"/>
      <c r="U102" s="82"/>
      <c r="V102" s="82"/>
      <c r="W102" s="82"/>
      <c r="X102" s="82"/>
    </row>
    <row r="103" spans="1:43" ht="33.75" customHeight="1" x14ac:dyDescent="0.2">
      <c r="A103" s="708">
        <v>2</v>
      </c>
      <c r="B103" s="1984" t="s">
        <v>3120</v>
      </c>
      <c r="C103" s="2058"/>
      <c r="D103" s="2058"/>
      <c r="E103" s="2058"/>
      <c r="F103" s="2058"/>
      <c r="G103" s="2058"/>
      <c r="H103" s="82"/>
      <c r="I103" s="627">
        <v>5</v>
      </c>
      <c r="J103" s="1984" t="s">
        <v>3094</v>
      </c>
      <c r="K103" s="2058"/>
      <c r="L103" s="2058"/>
      <c r="M103" s="2058"/>
      <c r="N103" s="2058"/>
      <c r="O103" s="2058"/>
      <c r="P103" s="2058"/>
      <c r="Q103" s="2058"/>
      <c r="R103" s="2058"/>
      <c r="S103" s="82"/>
      <c r="T103" s="82"/>
      <c r="U103" s="82"/>
      <c r="V103" s="82"/>
      <c r="W103" s="82"/>
      <c r="X103" s="861"/>
    </row>
    <row r="104" spans="1:43" ht="33.75" customHeight="1" x14ac:dyDescent="0.2">
      <c r="A104" s="708">
        <v>3</v>
      </c>
      <c r="B104" s="1984" t="s">
        <v>3095</v>
      </c>
      <c r="C104" s="2058"/>
      <c r="D104" s="2058"/>
      <c r="E104" s="2058"/>
      <c r="F104" s="2058"/>
      <c r="G104" s="2058"/>
      <c r="H104" s="82"/>
      <c r="I104" s="627">
        <v>6</v>
      </c>
      <c r="J104" s="1984" t="s">
        <v>3096</v>
      </c>
      <c r="K104" s="2058"/>
      <c r="L104" s="2058"/>
      <c r="M104" s="2058"/>
      <c r="N104" s="2058"/>
      <c r="O104" s="2058"/>
      <c r="P104" s="2058"/>
      <c r="Q104" s="2058"/>
      <c r="R104" s="2058"/>
      <c r="S104" s="82"/>
      <c r="T104" s="82"/>
      <c r="U104" s="82"/>
      <c r="V104" s="82"/>
      <c r="W104" s="82"/>
      <c r="X104" s="82"/>
    </row>
    <row r="105" spans="1:43" x14ac:dyDescent="0.2">
      <c r="A105" s="8"/>
    </row>
    <row r="107" spans="1:43" ht="14.25" x14ac:dyDescent="0.2">
      <c r="A107" s="630"/>
    </row>
  </sheetData>
  <mergeCells count="184">
    <mergeCell ref="W7:X7"/>
    <mergeCell ref="O8:P8"/>
    <mergeCell ref="Q8:R8"/>
    <mergeCell ref="I10:J10"/>
    <mergeCell ref="O11:P11"/>
    <mergeCell ref="Q11:R11"/>
    <mergeCell ref="B2:E2"/>
    <mergeCell ref="I6:M6"/>
    <mergeCell ref="T6:U7"/>
    <mergeCell ref="I7:J7"/>
    <mergeCell ref="K7:L7"/>
    <mergeCell ref="M7:M8"/>
    <mergeCell ref="B6:D7"/>
    <mergeCell ref="F6:G7"/>
    <mergeCell ref="O15:P15"/>
    <mergeCell ref="Q15:R15"/>
    <mergeCell ref="O16:P16"/>
    <mergeCell ref="Q16:R16"/>
    <mergeCell ref="O17:P17"/>
    <mergeCell ref="Q17:R17"/>
    <mergeCell ref="O12:P12"/>
    <mergeCell ref="Q12:R12"/>
    <mergeCell ref="O13:P13"/>
    <mergeCell ref="Q13:R13"/>
    <mergeCell ref="O14:P14"/>
    <mergeCell ref="Q14:R14"/>
    <mergeCell ref="O21:P21"/>
    <mergeCell ref="Q21:R21"/>
    <mergeCell ref="O22:P22"/>
    <mergeCell ref="Q22:R22"/>
    <mergeCell ref="O23:P23"/>
    <mergeCell ref="Q23:R23"/>
    <mergeCell ref="O18:P18"/>
    <mergeCell ref="Q18:R18"/>
    <mergeCell ref="O19:P19"/>
    <mergeCell ref="Q19:R19"/>
    <mergeCell ref="O20:P20"/>
    <mergeCell ref="Q20:R20"/>
    <mergeCell ref="O27:P27"/>
    <mergeCell ref="Q27:R27"/>
    <mergeCell ref="O28:P28"/>
    <mergeCell ref="Q28:R28"/>
    <mergeCell ref="O29:P29"/>
    <mergeCell ref="Q29:R29"/>
    <mergeCell ref="O24:P24"/>
    <mergeCell ref="Q24:R24"/>
    <mergeCell ref="O25:P25"/>
    <mergeCell ref="Q25:R25"/>
    <mergeCell ref="O26:P26"/>
    <mergeCell ref="Q26:R26"/>
    <mergeCell ref="O33:P33"/>
    <mergeCell ref="Q33:R33"/>
    <mergeCell ref="O34:P34"/>
    <mergeCell ref="Q34:R34"/>
    <mergeCell ref="O35:P35"/>
    <mergeCell ref="Q35:R35"/>
    <mergeCell ref="O30:P30"/>
    <mergeCell ref="Q30:R30"/>
    <mergeCell ref="O31:P31"/>
    <mergeCell ref="Q31:R31"/>
    <mergeCell ref="O32:P32"/>
    <mergeCell ref="Q32:R32"/>
    <mergeCell ref="O41:P41"/>
    <mergeCell ref="Q41:R41"/>
    <mergeCell ref="O42:P42"/>
    <mergeCell ref="Q42:R42"/>
    <mergeCell ref="O43:P43"/>
    <mergeCell ref="Q43:R43"/>
    <mergeCell ref="O36:P36"/>
    <mergeCell ref="Q36:R36"/>
    <mergeCell ref="O37:P37"/>
    <mergeCell ref="Q37:R37"/>
    <mergeCell ref="O40:P40"/>
    <mergeCell ref="Q40:R40"/>
    <mergeCell ref="O47:P47"/>
    <mergeCell ref="Q47:R47"/>
    <mergeCell ref="O48:P48"/>
    <mergeCell ref="Q48:R48"/>
    <mergeCell ref="O49:P49"/>
    <mergeCell ref="Q49:R49"/>
    <mergeCell ref="O44:P44"/>
    <mergeCell ref="Q44:R44"/>
    <mergeCell ref="O45:P45"/>
    <mergeCell ref="Q45:R45"/>
    <mergeCell ref="O46:P46"/>
    <mergeCell ref="Q46:R46"/>
    <mergeCell ref="O53:P53"/>
    <mergeCell ref="Q53:R53"/>
    <mergeCell ref="O54:P54"/>
    <mergeCell ref="Q54:R54"/>
    <mergeCell ref="O55:P55"/>
    <mergeCell ref="Q55:R55"/>
    <mergeCell ref="O50:P50"/>
    <mergeCell ref="Q50:R50"/>
    <mergeCell ref="O51:P51"/>
    <mergeCell ref="Q51:R51"/>
    <mergeCell ref="O52:P52"/>
    <mergeCell ref="Q52:R52"/>
    <mergeCell ref="O59:P59"/>
    <mergeCell ref="Q59:R59"/>
    <mergeCell ref="O60:P60"/>
    <mergeCell ref="Q60:R60"/>
    <mergeCell ref="O61:P61"/>
    <mergeCell ref="Q61:R61"/>
    <mergeCell ref="O56:P56"/>
    <mergeCell ref="Q56:R56"/>
    <mergeCell ref="O57:P57"/>
    <mergeCell ref="Q57:R57"/>
    <mergeCell ref="O58:P58"/>
    <mergeCell ref="Q58:R58"/>
    <mergeCell ref="O65:P65"/>
    <mergeCell ref="Q65:R65"/>
    <mergeCell ref="O66:P66"/>
    <mergeCell ref="Q66:R66"/>
    <mergeCell ref="O69:P69"/>
    <mergeCell ref="Q69:R69"/>
    <mergeCell ref="O62:P62"/>
    <mergeCell ref="Q62:R62"/>
    <mergeCell ref="O63:P63"/>
    <mergeCell ref="Q63:R63"/>
    <mergeCell ref="O64:P64"/>
    <mergeCell ref="Q64:R64"/>
    <mergeCell ref="O73:P73"/>
    <mergeCell ref="Q73:R73"/>
    <mergeCell ref="O74:P74"/>
    <mergeCell ref="Q74:R74"/>
    <mergeCell ref="O75:P75"/>
    <mergeCell ref="Q75:R75"/>
    <mergeCell ref="O70:P70"/>
    <mergeCell ref="Q70:R70"/>
    <mergeCell ref="O71:P71"/>
    <mergeCell ref="Q71:R71"/>
    <mergeCell ref="O72:P72"/>
    <mergeCell ref="Q72:R72"/>
    <mergeCell ref="O79:P79"/>
    <mergeCell ref="Q79:R79"/>
    <mergeCell ref="O80:P80"/>
    <mergeCell ref="Q80:R80"/>
    <mergeCell ref="O81:P81"/>
    <mergeCell ref="Q81:R81"/>
    <mergeCell ref="O76:P76"/>
    <mergeCell ref="Q76:R76"/>
    <mergeCell ref="O77:P77"/>
    <mergeCell ref="Q77:R77"/>
    <mergeCell ref="O78:P78"/>
    <mergeCell ref="Q78:R78"/>
    <mergeCell ref="O85:P85"/>
    <mergeCell ref="Q85:R85"/>
    <mergeCell ref="O86:P86"/>
    <mergeCell ref="Q86:R86"/>
    <mergeCell ref="O87:P87"/>
    <mergeCell ref="Q87:R87"/>
    <mergeCell ref="O82:P82"/>
    <mergeCell ref="Q82:R82"/>
    <mergeCell ref="O83:P83"/>
    <mergeCell ref="Q83:R83"/>
    <mergeCell ref="O84:P84"/>
    <mergeCell ref="Q84:R84"/>
    <mergeCell ref="O91:P91"/>
    <mergeCell ref="Q91:R91"/>
    <mergeCell ref="O92:P92"/>
    <mergeCell ref="Q92:R92"/>
    <mergeCell ref="O93:P93"/>
    <mergeCell ref="Q93:R93"/>
    <mergeCell ref="O88:P88"/>
    <mergeCell ref="Q88:R88"/>
    <mergeCell ref="O89:P89"/>
    <mergeCell ref="Q89:R89"/>
    <mergeCell ref="O90:P90"/>
    <mergeCell ref="Q90:R90"/>
    <mergeCell ref="B104:G104"/>
    <mergeCell ref="J104:R104"/>
    <mergeCell ref="O100:P100"/>
    <mergeCell ref="Q100:R100"/>
    <mergeCell ref="B102:G102"/>
    <mergeCell ref="J102:R102"/>
    <mergeCell ref="B103:G103"/>
    <mergeCell ref="J103:R103"/>
    <mergeCell ref="O94:P94"/>
    <mergeCell ref="Q94:R94"/>
    <mergeCell ref="O95:P95"/>
    <mergeCell ref="Q95:R95"/>
    <mergeCell ref="O98:P98"/>
    <mergeCell ref="Q98:R98"/>
  </mergeCells>
  <hyperlinks>
    <hyperlink ref="B2:E2" location="'Liste tableaux'!A1" display="Retour à la liste des tableaux" xr:uid="{08B7F4C3-F378-4CFC-9860-2D136C5EAF91}"/>
  </hyperlinks>
  <pageMargins left="0.7" right="0.7" top="0.75" bottom="0.75" header="0.3" footer="0.3"/>
  <headerFooter>
    <oddHeader>&amp;R&amp;"Calibri"&amp;10&amp;K000000 Protected B - Internal / Protégé B - Interne&amp;1#_x000D_</oddHead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B9CFB-DEC1-4AD1-BF2C-B9E9217165CF}">
  <sheetPr codeName="Feuil57"/>
  <dimension ref="A1:AZ166"/>
  <sheetViews>
    <sheetView showGridLines="0" topLeftCell="L1" workbookViewId="0">
      <selection activeCell="AN140" sqref="AN140"/>
    </sheetView>
  </sheetViews>
  <sheetFormatPr defaultColWidth="9.140625" defaultRowHeight="12.75" x14ac:dyDescent="0.2"/>
  <cols>
    <col min="1" max="1" width="7.140625" style="1" customWidth="1"/>
    <col min="2" max="2" width="9" style="1" customWidth="1"/>
    <col min="3" max="3" width="8.85546875" style="1" customWidth="1"/>
    <col min="4" max="4" width="9.140625" style="1"/>
    <col min="5" max="5" width="0.85546875" style="1" customWidth="1"/>
    <col min="6" max="6" width="10.42578125" style="1" customWidth="1"/>
    <col min="7" max="7" width="9.42578125" style="1" customWidth="1"/>
    <col min="8" max="8" width="0.85546875" style="1" customWidth="1"/>
    <col min="9" max="9" width="10.42578125" style="1" customWidth="1"/>
    <col min="10" max="10" width="9.42578125" style="1" customWidth="1"/>
    <col min="11" max="11" width="10.140625" style="1" customWidth="1"/>
    <col min="12" max="12" width="9.85546875" style="1" customWidth="1"/>
    <col min="13" max="13" width="8.5703125" style="1" customWidth="1"/>
    <col min="14" max="14" width="0.85546875" style="1" customWidth="1"/>
    <col min="15" max="18" width="5.5703125" style="1" customWidth="1"/>
    <col min="19" max="19" width="5" style="1" customWidth="1"/>
    <col min="20" max="20" width="9" style="1" customWidth="1"/>
    <col min="21" max="21" width="12.85546875" style="1" customWidth="1"/>
    <col min="22" max="22" width="16.140625" style="1" customWidth="1"/>
    <col min="23" max="23" width="17.85546875" style="1" customWidth="1"/>
    <col min="24" max="24" width="14.85546875" style="1" customWidth="1"/>
    <col min="25" max="25" width="0.85546875" style="1" customWidth="1"/>
    <col min="26" max="26" width="8.5703125" style="13" customWidth="1"/>
    <col min="27" max="27" width="11.140625" style="13" customWidth="1"/>
    <col min="28" max="30" width="8.5703125" style="13" customWidth="1"/>
    <col min="31" max="31" width="13.140625" style="13" customWidth="1"/>
    <col min="32" max="33" width="8.5703125" style="13" customWidth="1"/>
    <col min="34" max="34" width="9.140625" style="1"/>
    <col min="35" max="35" width="5.140625" style="1" customWidth="1"/>
    <col min="36" max="36" width="9.140625" style="1"/>
    <col min="37" max="37" width="4.42578125" style="1" customWidth="1"/>
    <col min="38" max="38" width="1.42578125" style="1" customWidth="1"/>
    <col min="39" max="39" width="11.140625" style="1" customWidth="1"/>
    <col min="40" max="40" width="12" style="1" customWidth="1"/>
    <col min="41" max="41" width="18.42578125" style="1" customWidth="1"/>
    <col min="42" max="42" width="23.5703125" style="1" customWidth="1"/>
    <col min="43" max="43" width="20.5703125" style="1" customWidth="1"/>
    <col min="44" max="255" width="9.140625" style="1"/>
    <col min="256" max="256" width="7.140625" style="1" customWidth="1"/>
    <col min="257" max="257" width="9" style="1" customWidth="1"/>
    <col min="258" max="258" width="8.85546875" style="1" customWidth="1"/>
    <col min="259" max="259" width="9.140625" style="1"/>
    <col min="260" max="260" width="0.85546875" style="1" customWidth="1"/>
    <col min="261" max="262" width="10.42578125" style="1" customWidth="1"/>
    <col min="263" max="263" width="9.42578125" style="1" customWidth="1"/>
    <col min="264" max="264" width="0.85546875" style="1" customWidth="1"/>
    <col min="265" max="265" width="10.42578125" style="1" customWidth="1"/>
    <col min="266" max="266" width="9.42578125" style="1" customWidth="1"/>
    <col min="267" max="267" width="10.140625" style="1" customWidth="1"/>
    <col min="268" max="268" width="9.85546875" style="1" customWidth="1"/>
    <col min="269" max="269" width="8.5703125" style="1" customWidth="1"/>
    <col min="270" max="270" width="0.85546875" style="1" customWidth="1"/>
    <col min="271" max="274" width="5.5703125" style="1" customWidth="1"/>
    <col min="275" max="275" width="2.140625" style="1" customWidth="1"/>
    <col min="276" max="276" width="6.5703125" style="1" customWidth="1"/>
    <col min="277" max="277" width="9" style="1" customWidth="1"/>
    <col min="278" max="280" width="9.42578125" style="1" customWidth="1"/>
    <col min="281" max="281" width="0.85546875" style="1" customWidth="1"/>
    <col min="282" max="289" width="8.5703125" style="1" customWidth="1"/>
    <col min="290" max="511" width="9.140625" style="1"/>
    <col min="512" max="512" width="7.140625" style="1" customWidth="1"/>
    <col min="513" max="513" width="9" style="1" customWidth="1"/>
    <col min="514" max="514" width="8.85546875" style="1" customWidth="1"/>
    <col min="515" max="515" width="9.140625" style="1"/>
    <col min="516" max="516" width="0.85546875" style="1" customWidth="1"/>
    <col min="517" max="518" width="10.42578125" style="1" customWidth="1"/>
    <col min="519" max="519" width="9.42578125" style="1" customWidth="1"/>
    <col min="520" max="520" width="0.85546875" style="1" customWidth="1"/>
    <col min="521" max="521" width="10.42578125" style="1" customWidth="1"/>
    <col min="522" max="522" width="9.42578125" style="1" customWidth="1"/>
    <col min="523" max="523" width="10.140625" style="1" customWidth="1"/>
    <col min="524" max="524" width="9.85546875" style="1" customWidth="1"/>
    <col min="525" max="525" width="8.5703125" style="1" customWidth="1"/>
    <col min="526" max="526" width="0.85546875" style="1" customWidth="1"/>
    <col min="527" max="530" width="5.5703125" style="1" customWidth="1"/>
    <col min="531" max="531" width="2.140625" style="1" customWidth="1"/>
    <col min="532" max="532" width="6.5703125" style="1" customWidth="1"/>
    <col min="533" max="533" width="9" style="1" customWidth="1"/>
    <col min="534" max="536" width="9.42578125" style="1" customWidth="1"/>
    <col min="537" max="537" width="0.85546875" style="1" customWidth="1"/>
    <col min="538" max="545" width="8.5703125" style="1" customWidth="1"/>
    <col min="546" max="767" width="9.140625" style="1"/>
    <col min="768" max="768" width="7.140625" style="1" customWidth="1"/>
    <col min="769" max="769" width="9" style="1" customWidth="1"/>
    <col min="770" max="770" width="8.85546875" style="1" customWidth="1"/>
    <col min="771" max="771" width="9.140625" style="1"/>
    <col min="772" max="772" width="0.85546875" style="1" customWidth="1"/>
    <col min="773" max="774" width="10.42578125" style="1" customWidth="1"/>
    <col min="775" max="775" width="9.42578125" style="1" customWidth="1"/>
    <col min="776" max="776" width="0.85546875" style="1" customWidth="1"/>
    <col min="777" max="777" width="10.42578125" style="1" customWidth="1"/>
    <col min="778" max="778" width="9.42578125" style="1" customWidth="1"/>
    <col min="779" max="779" width="10.140625" style="1" customWidth="1"/>
    <col min="780" max="780" width="9.85546875" style="1" customWidth="1"/>
    <col min="781" max="781" width="8.5703125" style="1" customWidth="1"/>
    <col min="782" max="782" width="0.85546875" style="1" customWidth="1"/>
    <col min="783" max="786" width="5.5703125" style="1" customWidth="1"/>
    <col min="787" max="787" width="2.140625" style="1" customWidth="1"/>
    <col min="788" max="788" width="6.5703125" style="1" customWidth="1"/>
    <col min="789" max="789" width="9" style="1" customWidth="1"/>
    <col min="790" max="792" width="9.42578125" style="1" customWidth="1"/>
    <col min="793" max="793" width="0.85546875" style="1" customWidth="1"/>
    <col min="794" max="801" width="8.5703125" style="1" customWidth="1"/>
    <col min="802" max="1023" width="9.140625" style="1"/>
    <col min="1024" max="1024" width="7.140625" style="1" customWidth="1"/>
    <col min="1025" max="1025" width="9" style="1" customWidth="1"/>
    <col min="1026" max="1026" width="8.85546875" style="1" customWidth="1"/>
    <col min="1027" max="1027" width="9.140625" style="1"/>
    <col min="1028" max="1028" width="0.85546875" style="1" customWidth="1"/>
    <col min="1029" max="1030" width="10.42578125" style="1" customWidth="1"/>
    <col min="1031" max="1031" width="9.42578125" style="1" customWidth="1"/>
    <col min="1032" max="1032" width="0.85546875" style="1" customWidth="1"/>
    <col min="1033" max="1033" width="10.42578125" style="1" customWidth="1"/>
    <col min="1034" max="1034" width="9.42578125" style="1" customWidth="1"/>
    <col min="1035" max="1035" width="10.140625" style="1" customWidth="1"/>
    <col min="1036" max="1036" width="9.85546875" style="1" customWidth="1"/>
    <col min="1037" max="1037" width="8.5703125" style="1" customWidth="1"/>
    <col min="1038" max="1038" width="0.85546875" style="1" customWidth="1"/>
    <col min="1039" max="1042" width="5.5703125" style="1" customWidth="1"/>
    <col min="1043" max="1043" width="2.140625" style="1" customWidth="1"/>
    <col min="1044" max="1044" width="6.5703125" style="1" customWidth="1"/>
    <col min="1045" max="1045" width="9" style="1" customWidth="1"/>
    <col min="1046" max="1048" width="9.42578125" style="1" customWidth="1"/>
    <col min="1049" max="1049" width="0.85546875" style="1" customWidth="1"/>
    <col min="1050" max="1057" width="8.5703125" style="1" customWidth="1"/>
    <col min="1058" max="1279" width="9.140625" style="1"/>
    <col min="1280" max="1280" width="7.140625" style="1" customWidth="1"/>
    <col min="1281" max="1281" width="9" style="1" customWidth="1"/>
    <col min="1282" max="1282" width="8.85546875" style="1" customWidth="1"/>
    <col min="1283" max="1283" width="9.140625" style="1"/>
    <col min="1284" max="1284" width="0.85546875" style="1" customWidth="1"/>
    <col min="1285" max="1286" width="10.42578125" style="1" customWidth="1"/>
    <col min="1287" max="1287" width="9.42578125" style="1" customWidth="1"/>
    <col min="1288" max="1288" width="0.85546875" style="1" customWidth="1"/>
    <col min="1289" max="1289" width="10.42578125" style="1" customWidth="1"/>
    <col min="1290" max="1290" width="9.42578125" style="1" customWidth="1"/>
    <col min="1291" max="1291" width="10.140625" style="1" customWidth="1"/>
    <col min="1292" max="1292" width="9.85546875" style="1" customWidth="1"/>
    <col min="1293" max="1293" width="8.5703125" style="1" customWidth="1"/>
    <col min="1294" max="1294" width="0.85546875" style="1" customWidth="1"/>
    <col min="1295" max="1298" width="5.5703125" style="1" customWidth="1"/>
    <col min="1299" max="1299" width="2.140625" style="1" customWidth="1"/>
    <col min="1300" max="1300" width="6.5703125" style="1" customWidth="1"/>
    <col min="1301" max="1301" width="9" style="1" customWidth="1"/>
    <col min="1302" max="1304" width="9.42578125" style="1" customWidth="1"/>
    <col min="1305" max="1305" width="0.85546875" style="1" customWidth="1"/>
    <col min="1306" max="1313" width="8.5703125" style="1" customWidth="1"/>
    <col min="1314" max="1535" width="9.140625" style="1"/>
    <col min="1536" max="1536" width="7.140625" style="1" customWidth="1"/>
    <col min="1537" max="1537" width="9" style="1" customWidth="1"/>
    <col min="1538" max="1538" width="8.85546875" style="1" customWidth="1"/>
    <col min="1539" max="1539" width="9.140625" style="1"/>
    <col min="1540" max="1540" width="0.85546875" style="1" customWidth="1"/>
    <col min="1541" max="1542" width="10.42578125" style="1" customWidth="1"/>
    <col min="1543" max="1543" width="9.42578125" style="1" customWidth="1"/>
    <col min="1544" max="1544" width="0.85546875" style="1" customWidth="1"/>
    <col min="1545" max="1545" width="10.42578125" style="1" customWidth="1"/>
    <col min="1546" max="1546" width="9.42578125" style="1" customWidth="1"/>
    <col min="1547" max="1547" width="10.140625" style="1" customWidth="1"/>
    <col min="1548" max="1548" width="9.85546875" style="1" customWidth="1"/>
    <col min="1549" max="1549" width="8.5703125" style="1" customWidth="1"/>
    <col min="1550" max="1550" width="0.85546875" style="1" customWidth="1"/>
    <col min="1551" max="1554" width="5.5703125" style="1" customWidth="1"/>
    <col min="1555" max="1555" width="2.140625" style="1" customWidth="1"/>
    <col min="1556" max="1556" width="6.5703125" style="1" customWidth="1"/>
    <col min="1557" max="1557" width="9" style="1" customWidth="1"/>
    <col min="1558" max="1560" width="9.42578125" style="1" customWidth="1"/>
    <col min="1561" max="1561" width="0.85546875" style="1" customWidth="1"/>
    <col min="1562" max="1569" width="8.5703125" style="1" customWidth="1"/>
    <col min="1570" max="1791" width="9.140625" style="1"/>
    <col min="1792" max="1792" width="7.140625" style="1" customWidth="1"/>
    <col min="1793" max="1793" width="9" style="1" customWidth="1"/>
    <col min="1794" max="1794" width="8.85546875" style="1" customWidth="1"/>
    <col min="1795" max="1795" width="9.140625" style="1"/>
    <col min="1796" max="1796" width="0.85546875" style="1" customWidth="1"/>
    <col min="1797" max="1798" width="10.42578125" style="1" customWidth="1"/>
    <col min="1799" max="1799" width="9.42578125" style="1" customWidth="1"/>
    <col min="1800" max="1800" width="0.85546875" style="1" customWidth="1"/>
    <col min="1801" max="1801" width="10.42578125" style="1" customWidth="1"/>
    <col min="1802" max="1802" width="9.42578125" style="1" customWidth="1"/>
    <col min="1803" max="1803" width="10.140625" style="1" customWidth="1"/>
    <col min="1804" max="1804" width="9.85546875" style="1" customWidth="1"/>
    <col min="1805" max="1805" width="8.5703125" style="1" customWidth="1"/>
    <col min="1806" max="1806" width="0.85546875" style="1" customWidth="1"/>
    <col min="1807" max="1810" width="5.5703125" style="1" customWidth="1"/>
    <col min="1811" max="1811" width="2.140625" style="1" customWidth="1"/>
    <col min="1812" max="1812" width="6.5703125" style="1" customWidth="1"/>
    <col min="1813" max="1813" width="9" style="1" customWidth="1"/>
    <col min="1814" max="1816" width="9.42578125" style="1" customWidth="1"/>
    <col min="1817" max="1817" width="0.85546875" style="1" customWidth="1"/>
    <col min="1818" max="1825" width="8.5703125" style="1" customWidth="1"/>
    <col min="1826" max="2047" width="9.140625" style="1"/>
    <col min="2048" max="2048" width="7.140625" style="1" customWidth="1"/>
    <col min="2049" max="2049" width="9" style="1" customWidth="1"/>
    <col min="2050" max="2050" width="8.85546875" style="1" customWidth="1"/>
    <col min="2051" max="2051" width="9.140625" style="1"/>
    <col min="2052" max="2052" width="0.85546875" style="1" customWidth="1"/>
    <col min="2053" max="2054" width="10.42578125" style="1" customWidth="1"/>
    <col min="2055" max="2055" width="9.42578125" style="1" customWidth="1"/>
    <col min="2056" max="2056" width="0.85546875" style="1" customWidth="1"/>
    <col min="2057" max="2057" width="10.42578125" style="1" customWidth="1"/>
    <col min="2058" max="2058" width="9.42578125" style="1" customWidth="1"/>
    <col min="2059" max="2059" width="10.140625" style="1" customWidth="1"/>
    <col min="2060" max="2060" width="9.85546875" style="1" customWidth="1"/>
    <col min="2061" max="2061" width="8.5703125" style="1" customWidth="1"/>
    <col min="2062" max="2062" width="0.85546875" style="1" customWidth="1"/>
    <col min="2063" max="2066" width="5.5703125" style="1" customWidth="1"/>
    <col min="2067" max="2067" width="2.140625" style="1" customWidth="1"/>
    <col min="2068" max="2068" width="6.5703125" style="1" customWidth="1"/>
    <col min="2069" max="2069" width="9" style="1" customWidth="1"/>
    <col min="2070" max="2072" width="9.42578125" style="1" customWidth="1"/>
    <col min="2073" max="2073" width="0.85546875" style="1" customWidth="1"/>
    <col min="2074" max="2081" width="8.5703125" style="1" customWidth="1"/>
    <col min="2082" max="2303" width="9.140625" style="1"/>
    <col min="2304" max="2304" width="7.140625" style="1" customWidth="1"/>
    <col min="2305" max="2305" width="9" style="1" customWidth="1"/>
    <col min="2306" max="2306" width="8.85546875" style="1" customWidth="1"/>
    <col min="2307" max="2307" width="9.140625" style="1"/>
    <col min="2308" max="2308" width="0.85546875" style="1" customWidth="1"/>
    <col min="2309" max="2310" width="10.42578125" style="1" customWidth="1"/>
    <col min="2311" max="2311" width="9.42578125" style="1" customWidth="1"/>
    <col min="2312" max="2312" width="0.85546875" style="1" customWidth="1"/>
    <col min="2313" max="2313" width="10.42578125" style="1" customWidth="1"/>
    <col min="2314" max="2314" width="9.42578125" style="1" customWidth="1"/>
    <col min="2315" max="2315" width="10.140625" style="1" customWidth="1"/>
    <col min="2316" max="2316" width="9.85546875" style="1" customWidth="1"/>
    <col min="2317" max="2317" width="8.5703125" style="1" customWidth="1"/>
    <col min="2318" max="2318" width="0.85546875" style="1" customWidth="1"/>
    <col min="2319" max="2322" width="5.5703125" style="1" customWidth="1"/>
    <col min="2323" max="2323" width="2.140625" style="1" customWidth="1"/>
    <col min="2324" max="2324" width="6.5703125" style="1" customWidth="1"/>
    <col min="2325" max="2325" width="9" style="1" customWidth="1"/>
    <col min="2326" max="2328" width="9.42578125" style="1" customWidth="1"/>
    <col min="2329" max="2329" width="0.85546875" style="1" customWidth="1"/>
    <col min="2330" max="2337" width="8.5703125" style="1" customWidth="1"/>
    <col min="2338" max="2559" width="9.140625" style="1"/>
    <col min="2560" max="2560" width="7.140625" style="1" customWidth="1"/>
    <col min="2561" max="2561" width="9" style="1" customWidth="1"/>
    <col min="2562" max="2562" width="8.85546875" style="1" customWidth="1"/>
    <col min="2563" max="2563" width="9.140625" style="1"/>
    <col min="2564" max="2564" width="0.85546875" style="1" customWidth="1"/>
    <col min="2565" max="2566" width="10.42578125" style="1" customWidth="1"/>
    <col min="2567" max="2567" width="9.42578125" style="1" customWidth="1"/>
    <col min="2568" max="2568" width="0.85546875" style="1" customWidth="1"/>
    <col min="2569" max="2569" width="10.42578125" style="1" customWidth="1"/>
    <col min="2570" max="2570" width="9.42578125" style="1" customWidth="1"/>
    <col min="2571" max="2571" width="10.140625" style="1" customWidth="1"/>
    <col min="2572" max="2572" width="9.85546875" style="1" customWidth="1"/>
    <col min="2573" max="2573" width="8.5703125" style="1" customWidth="1"/>
    <col min="2574" max="2574" width="0.85546875" style="1" customWidth="1"/>
    <col min="2575" max="2578" width="5.5703125" style="1" customWidth="1"/>
    <col min="2579" max="2579" width="2.140625" style="1" customWidth="1"/>
    <col min="2580" max="2580" width="6.5703125" style="1" customWidth="1"/>
    <col min="2581" max="2581" width="9" style="1" customWidth="1"/>
    <col min="2582" max="2584" width="9.42578125" style="1" customWidth="1"/>
    <col min="2585" max="2585" width="0.85546875" style="1" customWidth="1"/>
    <col min="2586" max="2593" width="8.5703125" style="1" customWidth="1"/>
    <col min="2594" max="2815" width="9.140625" style="1"/>
    <col min="2816" max="2816" width="7.140625" style="1" customWidth="1"/>
    <col min="2817" max="2817" width="9" style="1" customWidth="1"/>
    <col min="2818" max="2818" width="8.85546875" style="1" customWidth="1"/>
    <col min="2819" max="2819" width="9.140625" style="1"/>
    <col min="2820" max="2820" width="0.85546875" style="1" customWidth="1"/>
    <col min="2821" max="2822" width="10.42578125" style="1" customWidth="1"/>
    <col min="2823" max="2823" width="9.42578125" style="1" customWidth="1"/>
    <col min="2824" max="2824" width="0.85546875" style="1" customWidth="1"/>
    <col min="2825" max="2825" width="10.42578125" style="1" customWidth="1"/>
    <col min="2826" max="2826" width="9.42578125" style="1" customWidth="1"/>
    <col min="2827" max="2827" width="10.140625" style="1" customWidth="1"/>
    <col min="2828" max="2828" width="9.85546875" style="1" customWidth="1"/>
    <col min="2829" max="2829" width="8.5703125" style="1" customWidth="1"/>
    <col min="2830" max="2830" width="0.85546875" style="1" customWidth="1"/>
    <col min="2831" max="2834" width="5.5703125" style="1" customWidth="1"/>
    <col min="2835" max="2835" width="2.140625" style="1" customWidth="1"/>
    <col min="2836" max="2836" width="6.5703125" style="1" customWidth="1"/>
    <col min="2837" max="2837" width="9" style="1" customWidth="1"/>
    <col min="2838" max="2840" width="9.42578125" style="1" customWidth="1"/>
    <col min="2841" max="2841" width="0.85546875" style="1" customWidth="1"/>
    <col min="2842" max="2849" width="8.5703125" style="1" customWidth="1"/>
    <col min="2850" max="3071" width="9.140625" style="1"/>
    <col min="3072" max="3072" width="7.140625" style="1" customWidth="1"/>
    <col min="3073" max="3073" width="9" style="1" customWidth="1"/>
    <col min="3074" max="3074" width="8.85546875" style="1" customWidth="1"/>
    <col min="3075" max="3075" width="9.140625" style="1"/>
    <col min="3076" max="3076" width="0.85546875" style="1" customWidth="1"/>
    <col min="3077" max="3078" width="10.42578125" style="1" customWidth="1"/>
    <col min="3079" max="3079" width="9.42578125" style="1" customWidth="1"/>
    <col min="3080" max="3080" width="0.85546875" style="1" customWidth="1"/>
    <col min="3081" max="3081" width="10.42578125" style="1" customWidth="1"/>
    <col min="3082" max="3082" width="9.42578125" style="1" customWidth="1"/>
    <col min="3083" max="3083" width="10.140625" style="1" customWidth="1"/>
    <col min="3084" max="3084" width="9.85546875" style="1" customWidth="1"/>
    <col min="3085" max="3085" width="8.5703125" style="1" customWidth="1"/>
    <col min="3086" max="3086" width="0.85546875" style="1" customWidth="1"/>
    <col min="3087" max="3090" width="5.5703125" style="1" customWidth="1"/>
    <col min="3091" max="3091" width="2.140625" style="1" customWidth="1"/>
    <col min="3092" max="3092" width="6.5703125" style="1" customWidth="1"/>
    <col min="3093" max="3093" width="9" style="1" customWidth="1"/>
    <col min="3094" max="3096" width="9.42578125" style="1" customWidth="1"/>
    <col min="3097" max="3097" width="0.85546875" style="1" customWidth="1"/>
    <col min="3098" max="3105" width="8.5703125" style="1" customWidth="1"/>
    <col min="3106" max="3327" width="9.140625" style="1"/>
    <col min="3328" max="3328" width="7.140625" style="1" customWidth="1"/>
    <col min="3329" max="3329" width="9" style="1" customWidth="1"/>
    <col min="3330" max="3330" width="8.85546875" style="1" customWidth="1"/>
    <col min="3331" max="3331" width="9.140625" style="1"/>
    <col min="3332" max="3332" width="0.85546875" style="1" customWidth="1"/>
    <col min="3333" max="3334" width="10.42578125" style="1" customWidth="1"/>
    <col min="3335" max="3335" width="9.42578125" style="1" customWidth="1"/>
    <col min="3336" max="3336" width="0.85546875" style="1" customWidth="1"/>
    <col min="3337" max="3337" width="10.42578125" style="1" customWidth="1"/>
    <col min="3338" max="3338" width="9.42578125" style="1" customWidth="1"/>
    <col min="3339" max="3339" width="10.140625" style="1" customWidth="1"/>
    <col min="3340" max="3340" width="9.85546875" style="1" customWidth="1"/>
    <col min="3341" max="3341" width="8.5703125" style="1" customWidth="1"/>
    <col min="3342" max="3342" width="0.85546875" style="1" customWidth="1"/>
    <col min="3343" max="3346" width="5.5703125" style="1" customWidth="1"/>
    <col min="3347" max="3347" width="2.140625" style="1" customWidth="1"/>
    <col min="3348" max="3348" width="6.5703125" style="1" customWidth="1"/>
    <col min="3349" max="3349" width="9" style="1" customWidth="1"/>
    <col min="3350" max="3352" width="9.42578125" style="1" customWidth="1"/>
    <col min="3353" max="3353" width="0.85546875" style="1" customWidth="1"/>
    <col min="3354" max="3361" width="8.5703125" style="1" customWidth="1"/>
    <col min="3362" max="3583" width="9.140625" style="1"/>
    <col min="3584" max="3584" width="7.140625" style="1" customWidth="1"/>
    <col min="3585" max="3585" width="9" style="1" customWidth="1"/>
    <col min="3586" max="3586" width="8.85546875" style="1" customWidth="1"/>
    <col min="3587" max="3587" width="9.140625" style="1"/>
    <col min="3588" max="3588" width="0.85546875" style="1" customWidth="1"/>
    <col min="3589" max="3590" width="10.42578125" style="1" customWidth="1"/>
    <col min="3591" max="3591" width="9.42578125" style="1" customWidth="1"/>
    <col min="3592" max="3592" width="0.85546875" style="1" customWidth="1"/>
    <col min="3593" max="3593" width="10.42578125" style="1" customWidth="1"/>
    <col min="3594" max="3594" width="9.42578125" style="1" customWidth="1"/>
    <col min="3595" max="3595" width="10.140625" style="1" customWidth="1"/>
    <col min="3596" max="3596" width="9.85546875" style="1" customWidth="1"/>
    <col min="3597" max="3597" width="8.5703125" style="1" customWidth="1"/>
    <col min="3598" max="3598" width="0.85546875" style="1" customWidth="1"/>
    <col min="3599" max="3602" width="5.5703125" style="1" customWidth="1"/>
    <col min="3603" max="3603" width="2.140625" style="1" customWidth="1"/>
    <col min="3604" max="3604" width="6.5703125" style="1" customWidth="1"/>
    <col min="3605" max="3605" width="9" style="1" customWidth="1"/>
    <col min="3606" max="3608" width="9.42578125" style="1" customWidth="1"/>
    <col min="3609" max="3609" width="0.85546875" style="1" customWidth="1"/>
    <col min="3610" max="3617" width="8.5703125" style="1" customWidth="1"/>
    <col min="3618" max="3839" width="9.140625" style="1"/>
    <col min="3840" max="3840" width="7.140625" style="1" customWidth="1"/>
    <col min="3841" max="3841" width="9" style="1" customWidth="1"/>
    <col min="3842" max="3842" width="8.85546875" style="1" customWidth="1"/>
    <col min="3843" max="3843" width="9.140625" style="1"/>
    <col min="3844" max="3844" width="0.85546875" style="1" customWidth="1"/>
    <col min="3845" max="3846" width="10.42578125" style="1" customWidth="1"/>
    <col min="3847" max="3847" width="9.42578125" style="1" customWidth="1"/>
    <col min="3848" max="3848" width="0.85546875" style="1" customWidth="1"/>
    <col min="3849" max="3849" width="10.42578125" style="1" customWidth="1"/>
    <col min="3850" max="3850" width="9.42578125" style="1" customWidth="1"/>
    <col min="3851" max="3851" width="10.140625" style="1" customWidth="1"/>
    <col min="3852" max="3852" width="9.85546875" style="1" customWidth="1"/>
    <col min="3853" max="3853" width="8.5703125" style="1" customWidth="1"/>
    <col min="3854" max="3854" width="0.85546875" style="1" customWidth="1"/>
    <col min="3855" max="3858" width="5.5703125" style="1" customWidth="1"/>
    <col min="3859" max="3859" width="2.140625" style="1" customWidth="1"/>
    <col min="3860" max="3860" width="6.5703125" style="1" customWidth="1"/>
    <col min="3861" max="3861" width="9" style="1" customWidth="1"/>
    <col min="3862" max="3864" width="9.42578125" style="1" customWidth="1"/>
    <col min="3865" max="3865" width="0.85546875" style="1" customWidth="1"/>
    <col min="3866" max="3873" width="8.5703125" style="1" customWidth="1"/>
    <col min="3874" max="4095" width="9.140625" style="1"/>
    <col min="4096" max="4096" width="7.140625" style="1" customWidth="1"/>
    <col min="4097" max="4097" width="9" style="1" customWidth="1"/>
    <col min="4098" max="4098" width="8.85546875" style="1" customWidth="1"/>
    <col min="4099" max="4099" width="9.140625" style="1"/>
    <col min="4100" max="4100" width="0.85546875" style="1" customWidth="1"/>
    <col min="4101" max="4102" width="10.42578125" style="1" customWidth="1"/>
    <col min="4103" max="4103" width="9.42578125" style="1" customWidth="1"/>
    <col min="4104" max="4104" width="0.85546875" style="1" customWidth="1"/>
    <col min="4105" max="4105" width="10.42578125" style="1" customWidth="1"/>
    <col min="4106" max="4106" width="9.42578125" style="1" customWidth="1"/>
    <col min="4107" max="4107" width="10.140625" style="1" customWidth="1"/>
    <col min="4108" max="4108" width="9.85546875" style="1" customWidth="1"/>
    <col min="4109" max="4109" width="8.5703125" style="1" customWidth="1"/>
    <col min="4110" max="4110" width="0.85546875" style="1" customWidth="1"/>
    <col min="4111" max="4114" width="5.5703125" style="1" customWidth="1"/>
    <col min="4115" max="4115" width="2.140625" style="1" customWidth="1"/>
    <col min="4116" max="4116" width="6.5703125" style="1" customWidth="1"/>
    <col min="4117" max="4117" width="9" style="1" customWidth="1"/>
    <col min="4118" max="4120" width="9.42578125" style="1" customWidth="1"/>
    <col min="4121" max="4121" width="0.85546875" style="1" customWidth="1"/>
    <col min="4122" max="4129" width="8.5703125" style="1" customWidth="1"/>
    <col min="4130" max="4351" width="9.140625" style="1"/>
    <col min="4352" max="4352" width="7.140625" style="1" customWidth="1"/>
    <col min="4353" max="4353" width="9" style="1" customWidth="1"/>
    <col min="4354" max="4354" width="8.85546875" style="1" customWidth="1"/>
    <col min="4355" max="4355" width="9.140625" style="1"/>
    <col min="4356" max="4356" width="0.85546875" style="1" customWidth="1"/>
    <col min="4357" max="4358" width="10.42578125" style="1" customWidth="1"/>
    <col min="4359" max="4359" width="9.42578125" style="1" customWidth="1"/>
    <col min="4360" max="4360" width="0.85546875" style="1" customWidth="1"/>
    <col min="4361" max="4361" width="10.42578125" style="1" customWidth="1"/>
    <col min="4362" max="4362" width="9.42578125" style="1" customWidth="1"/>
    <col min="4363" max="4363" width="10.140625" style="1" customWidth="1"/>
    <col min="4364" max="4364" width="9.85546875" style="1" customWidth="1"/>
    <col min="4365" max="4365" width="8.5703125" style="1" customWidth="1"/>
    <col min="4366" max="4366" width="0.85546875" style="1" customWidth="1"/>
    <col min="4367" max="4370" width="5.5703125" style="1" customWidth="1"/>
    <col min="4371" max="4371" width="2.140625" style="1" customWidth="1"/>
    <col min="4372" max="4372" width="6.5703125" style="1" customWidth="1"/>
    <col min="4373" max="4373" width="9" style="1" customWidth="1"/>
    <col min="4374" max="4376" width="9.42578125" style="1" customWidth="1"/>
    <col min="4377" max="4377" width="0.85546875" style="1" customWidth="1"/>
    <col min="4378" max="4385" width="8.5703125" style="1" customWidth="1"/>
    <col min="4386" max="4607" width="9.140625" style="1"/>
    <col min="4608" max="4608" width="7.140625" style="1" customWidth="1"/>
    <col min="4609" max="4609" width="9" style="1" customWidth="1"/>
    <col min="4610" max="4610" width="8.85546875" style="1" customWidth="1"/>
    <col min="4611" max="4611" width="9.140625" style="1"/>
    <col min="4612" max="4612" width="0.85546875" style="1" customWidth="1"/>
    <col min="4613" max="4614" width="10.42578125" style="1" customWidth="1"/>
    <col min="4615" max="4615" width="9.42578125" style="1" customWidth="1"/>
    <col min="4616" max="4616" width="0.85546875" style="1" customWidth="1"/>
    <col min="4617" max="4617" width="10.42578125" style="1" customWidth="1"/>
    <col min="4618" max="4618" width="9.42578125" style="1" customWidth="1"/>
    <col min="4619" max="4619" width="10.140625" style="1" customWidth="1"/>
    <col min="4620" max="4620" width="9.85546875" style="1" customWidth="1"/>
    <col min="4621" max="4621" width="8.5703125" style="1" customWidth="1"/>
    <col min="4622" max="4622" width="0.85546875" style="1" customWidth="1"/>
    <col min="4623" max="4626" width="5.5703125" style="1" customWidth="1"/>
    <col min="4627" max="4627" width="2.140625" style="1" customWidth="1"/>
    <col min="4628" max="4628" width="6.5703125" style="1" customWidth="1"/>
    <col min="4629" max="4629" width="9" style="1" customWidth="1"/>
    <col min="4630" max="4632" width="9.42578125" style="1" customWidth="1"/>
    <col min="4633" max="4633" width="0.85546875" style="1" customWidth="1"/>
    <col min="4634" max="4641" width="8.5703125" style="1" customWidth="1"/>
    <col min="4642" max="4863" width="9.140625" style="1"/>
    <col min="4864" max="4864" width="7.140625" style="1" customWidth="1"/>
    <col min="4865" max="4865" width="9" style="1" customWidth="1"/>
    <col min="4866" max="4866" width="8.85546875" style="1" customWidth="1"/>
    <col min="4867" max="4867" width="9.140625" style="1"/>
    <col min="4868" max="4868" width="0.85546875" style="1" customWidth="1"/>
    <col min="4869" max="4870" width="10.42578125" style="1" customWidth="1"/>
    <col min="4871" max="4871" width="9.42578125" style="1" customWidth="1"/>
    <col min="4872" max="4872" width="0.85546875" style="1" customWidth="1"/>
    <col min="4873" max="4873" width="10.42578125" style="1" customWidth="1"/>
    <col min="4874" max="4874" width="9.42578125" style="1" customWidth="1"/>
    <col min="4875" max="4875" width="10.140625" style="1" customWidth="1"/>
    <col min="4876" max="4876" width="9.85546875" style="1" customWidth="1"/>
    <col min="4877" max="4877" width="8.5703125" style="1" customWidth="1"/>
    <col min="4878" max="4878" width="0.85546875" style="1" customWidth="1"/>
    <col min="4879" max="4882" width="5.5703125" style="1" customWidth="1"/>
    <col min="4883" max="4883" width="2.140625" style="1" customWidth="1"/>
    <col min="4884" max="4884" width="6.5703125" style="1" customWidth="1"/>
    <col min="4885" max="4885" width="9" style="1" customWidth="1"/>
    <col min="4886" max="4888" width="9.42578125" style="1" customWidth="1"/>
    <col min="4889" max="4889" width="0.85546875" style="1" customWidth="1"/>
    <col min="4890" max="4897" width="8.5703125" style="1" customWidth="1"/>
    <col min="4898" max="5119" width="9.140625" style="1"/>
    <col min="5120" max="5120" width="7.140625" style="1" customWidth="1"/>
    <col min="5121" max="5121" width="9" style="1" customWidth="1"/>
    <col min="5122" max="5122" width="8.85546875" style="1" customWidth="1"/>
    <col min="5123" max="5123" width="9.140625" style="1"/>
    <col min="5124" max="5124" width="0.85546875" style="1" customWidth="1"/>
    <col min="5125" max="5126" width="10.42578125" style="1" customWidth="1"/>
    <col min="5127" max="5127" width="9.42578125" style="1" customWidth="1"/>
    <col min="5128" max="5128" width="0.85546875" style="1" customWidth="1"/>
    <col min="5129" max="5129" width="10.42578125" style="1" customWidth="1"/>
    <col min="5130" max="5130" width="9.42578125" style="1" customWidth="1"/>
    <col min="5131" max="5131" width="10.140625" style="1" customWidth="1"/>
    <col min="5132" max="5132" width="9.85546875" style="1" customWidth="1"/>
    <col min="5133" max="5133" width="8.5703125" style="1" customWidth="1"/>
    <col min="5134" max="5134" width="0.85546875" style="1" customWidth="1"/>
    <col min="5135" max="5138" width="5.5703125" style="1" customWidth="1"/>
    <col min="5139" max="5139" width="2.140625" style="1" customWidth="1"/>
    <col min="5140" max="5140" width="6.5703125" style="1" customWidth="1"/>
    <col min="5141" max="5141" width="9" style="1" customWidth="1"/>
    <col min="5142" max="5144" width="9.42578125" style="1" customWidth="1"/>
    <col min="5145" max="5145" width="0.85546875" style="1" customWidth="1"/>
    <col min="5146" max="5153" width="8.5703125" style="1" customWidth="1"/>
    <col min="5154" max="5375" width="9.140625" style="1"/>
    <col min="5376" max="5376" width="7.140625" style="1" customWidth="1"/>
    <col min="5377" max="5377" width="9" style="1" customWidth="1"/>
    <col min="5378" max="5378" width="8.85546875" style="1" customWidth="1"/>
    <col min="5379" max="5379" width="9.140625" style="1"/>
    <col min="5380" max="5380" width="0.85546875" style="1" customWidth="1"/>
    <col min="5381" max="5382" width="10.42578125" style="1" customWidth="1"/>
    <col min="5383" max="5383" width="9.42578125" style="1" customWidth="1"/>
    <col min="5384" max="5384" width="0.85546875" style="1" customWidth="1"/>
    <col min="5385" max="5385" width="10.42578125" style="1" customWidth="1"/>
    <col min="5386" max="5386" width="9.42578125" style="1" customWidth="1"/>
    <col min="5387" max="5387" width="10.140625" style="1" customWidth="1"/>
    <col min="5388" max="5388" width="9.85546875" style="1" customWidth="1"/>
    <col min="5389" max="5389" width="8.5703125" style="1" customWidth="1"/>
    <col min="5390" max="5390" width="0.85546875" style="1" customWidth="1"/>
    <col min="5391" max="5394" width="5.5703125" style="1" customWidth="1"/>
    <col min="5395" max="5395" width="2.140625" style="1" customWidth="1"/>
    <col min="5396" max="5396" width="6.5703125" style="1" customWidth="1"/>
    <col min="5397" max="5397" width="9" style="1" customWidth="1"/>
    <col min="5398" max="5400" width="9.42578125" style="1" customWidth="1"/>
    <col min="5401" max="5401" width="0.85546875" style="1" customWidth="1"/>
    <col min="5402" max="5409" width="8.5703125" style="1" customWidth="1"/>
    <col min="5410" max="5631" width="9.140625" style="1"/>
    <col min="5632" max="5632" width="7.140625" style="1" customWidth="1"/>
    <col min="5633" max="5633" width="9" style="1" customWidth="1"/>
    <col min="5634" max="5634" width="8.85546875" style="1" customWidth="1"/>
    <col min="5635" max="5635" width="9.140625" style="1"/>
    <col min="5636" max="5636" width="0.85546875" style="1" customWidth="1"/>
    <col min="5637" max="5638" width="10.42578125" style="1" customWidth="1"/>
    <col min="5639" max="5639" width="9.42578125" style="1" customWidth="1"/>
    <col min="5640" max="5640" width="0.85546875" style="1" customWidth="1"/>
    <col min="5641" max="5641" width="10.42578125" style="1" customWidth="1"/>
    <col min="5642" max="5642" width="9.42578125" style="1" customWidth="1"/>
    <col min="5643" max="5643" width="10.140625" style="1" customWidth="1"/>
    <col min="5644" max="5644" width="9.85546875" style="1" customWidth="1"/>
    <col min="5645" max="5645" width="8.5703125" style="1" customWidth="1"/>
    <col min="5646" max="5646" width="0.85546875" style="1" customWidth="1"/>
    <col min="5647" max="5650" width="5.5703125" style="1" customWidth="1"/>
    <col min="5651" max="5651" width="2.140625" style="1" customWidth="1"/>
    <col min="5652" max="5652" width="6.5703125" style="1" customWidth="1"/>
    <col min="5653" max="5653" width="9" style="1" customWidth="1"/>
    <col min="5654" max="5656" width="9.42578125" style="1" customWidth="1"/>
    <col min="5657" max="5657" width="0.85546875" style="1" customWidth="1"/>
    <col min="5658" max="5665" width="8.5703125" style="1" customWidth="1"/>
    <col min="5666" max="5887" width="9.140625" style="1"/>
    <col min="5888" max="5888" width="7.140625" style="1" customWidth="1"/>
    <col min="5889" max="5889" width="9" style="1" customWidth="1"/>
    <col min="5890" max="5890" width="8.85546875" style="1" customWidth="1"/>
    <col min="5891" max="5891" width="9.140625" style="1"/>
    <col min="5892" max="5892" width="0.85546875" style="1" customWidth="1"/>
    <col min="5893" max="5894" width="10.42578125" style="1" customWidth="1"/>
    <col min="5895" max="5895" width="9.42578125" style="1" customWidth="1"/>
    <col min="5896" max="5896" width="0.85546875" style="1" customWidth="1"/>
    <col min="5897" max="5897" width="10.42578125" style="1" customWidth="1"/>
    <col min="5898" max="5898" width="9.42578125" style="1" customWidth="1"/>
    <col min="5899" max="5899" width="10.140625" style="1" customWidth="1"/>
    <col min="5900" max="5900" width="9.85546875" style="1" customWidth="1"/>
    <col min="5901" max="5901" width="8.5703125" style="1" customWidth="1"/>
    <col min="5902" max="5902" width="0.85546875" style="1" customWidth="1"/>
    <col min="5903" max="5906" width="5.5703125" style="1" customWidth="1"/>
    <col min="5907" max="5907" width="2.140625" style="1" customWidth="1"/>
    <col min="5908" max="5908" width="6.5703125" style="1" customWidth="1"/>
    <col min="5909" max="5909" width="9" style="1" customWidth="1"/>
    <col min="5910" max="5912" width="9.42578125" style="1" customWidth="1"/>
    <col min="5913" max="5913" width="0.85546875" style="1" customWidth="1"/>
    <col min="5914" max="5921" width="8.5703125" style="1" customWidth="1"/>
    <col min="5922" max="6143" width="9.140625" style="1"/>
    <col min="6144" max="6144" width="7.140625" style="1" customWidth="1"/>
    <col min="6145" max="6145" width="9" style="1" customWidth="1"/>
    <col min="6146" max="6146" width="8.85546875" style="1" customWidth="1"/>
    <col min="6147" max="6147" width="9.140625" style="1"/>
    <col min="6148" max="6148" width="0.85546875" style="1" customWidth="1"/>
    <col min="6149" max="6150" width="10.42578125" style="1" customWidth="1"/>
    <col min="6151" max="6151" width="9.42578125" style="1" customWidth="1"/>
    <col min="6152" max="6152" width="0.85546875" style="1" customWidth="1"/>
    <col min="6153" max="6153" width="10.42578125" style="1" customWidth="1"/>
    <col min="6154" max="6154" width="9.42578125" style="1" customWidth="1"/>
    <col min="6155" max="6155" width="10.140625" style="1" customWidth="1"/>
    <col min="6156" max="6156" width="9.85546875" style="1" customWidth="1"/>
    <col min="6157" max="6157" width="8.5703125" style="1" customWidth="1"/>
    <col min="6158" max="6158" width="0.85546875" style="1" customWidth="1"/>
    <col min="6159" max="6162" width="5.5703125" style="1" customWidth="1"/>
    <col min="6163" max="6163" width="2.140625" style="1" customWidth="1"/>
    <col min="6164" max="6164" width="6.5703125" style="1" customWidth="1"/>
    <col min="6165" max="6165" width="9" style="1" customWidth="1"/>
    <col min="6166" max="6168" width="9.42578125" style="1" customWidth="1"/>
    <col min="6169" max="6169" width="0.85546875" style="1" customWidth="1"/>
    <col min="6170" max="6177" width="8.5703125" style="1" customWidth="1"/>
    <col min="6178" max="6399" width="9.140625" style="1"/>
    <col min="6400" max="6400" width="7.140625" style="1" customWidth="1"/>
    <col min="6401" max="6401" width="9" style="1" customWidth="1"/>
    <col min="6402" max="6402" width="8.85546875" style="1" customWidth="1"/>
    <col min="6403" max="6403" width="9.140625" style="1"/>
    <col min="6404" max="6404" width="0.85546875" style="1" customWidth="1"/>
    <col min="6405" max="6406" width="10.42578125" style="1" customWidth="1"/>
    <col min="6407" max="6407" width="9.42578125" style="1" customWidth="1"/>
    <col min="6408" max="6408" width="0.85546875" style="1" customWidth="1"/>
    <col min="6409" max="6409" width="10.42578125" style="1" customWidth="1"/>
    <col min="6410" max="6410" width="9.42578125" style="1" customWidth="1"/>
    <col min="6411" max="6411" width="10.140625" style="1" customWidth="1"/>
    <col min="6412" max="6412" width="9.85546875" style="1" customWidth="1"/>
    <col min="6413" max="6413" width="8.5703125" style="1" customWidth="1"/>
    <col min="6414" max="6414" width="0.85546875" style="1" customWidth="1"/>
    <col min="6415" max="6418" width="5.5703125" style="1" customWidth="1"/>
    <col min="6419" max="6419" width="2.140625" style="1" customWidth="1"/>
    <col min="6420" max="6420" width="6.5703125" style="1" customWidth="1"/>
    <col min="6421" max="6421" width="9" style="1" customWidth="1"/>
    <col min="6422" max="6424" width="9.42578125" style="1" customWidth="1"/>
    <col min="6425" max="6425" width="0.85546875" style="1" customWidth="1"/>
    <col min="6426" max="6433" width="8.5703125" style="1" customWidth="1"/>
    <col min="6434" max="6655" width="9.140625" style="1"/>
    <col min="6656" max="6656" width="7.140625" style="1" customWidth="1"/>
    <col min="6657" max="6657" width="9" style="1" customWidth="1"/>
    <col min="6658" max="6658" width="8.85546875" style="1" customWidth="1"/>
    <col min="6659" max="6659" width="9.140625" style="1"/>
    <col min="6660" max="6660" width="0.85546875" style="1" customWidth="1"/>
    <col min="6661" max="6662" width="10.42578125" style="1" customWidth="1"/>
    <col min="6663" max="6663" width="9.42578125" style="1" customWidth="1"/>
    <col min="6664" max="6664" width="0.85546875" style="1" customWidth="1"/>
    <col min="6665" max="6665" width="10.42578125" style="1" customWidth="1"/>
    <col min="6666" max="6666" width="9.42578125" style="1" customWidth="1"/>
    <col min="6667" max="6667" width="10.140625" style="1" customWidth="1"/>
    <col min="6668" max="6668" width="9.85546875" style="1" customWidth="1"/>
    <col min="6669" max="6669" width="8.5703125" style="1" customWidth="1"/>
    <col min="6670" max="6670" width="0.85546875" style="1" customWidth="1"/>
    <col min="6671" max="6674" width="5.5703125" style="1" customWidth="1"/>
    <col min="6675" max="6675" width="2.140625" style="1" customWidth="1"/>
    <col min="6676" max="6676" width="6.5703125" style="1" customWidth="1"/>
    <col min="6677" max="6677" width="9" style="1" customWidth="1"/>
    <col min="6678" max="6680" width="9.42578125" style="1" customWidth="1"/>
    <col min="6681" max="6681" width="0.85546875" style="1" customWidth="1"/>
    <col min="6682" max="6689" width="8.5703125" style="1" customWidth="1"/>
    <col min="6690" max="6911" width="9.140625" style="1"/>
    <col min="6912" max="6912" width="7.140625" style="1" customWidth="1"/>
    <col min="6913" max="6913" width="9" style="1" customWidth="1"/>
    <col min="6914" max="6914" width="8.85546875" style="1" customWidth="1"/>
    <col min="6915" max="6915" width="9.140625" style="1"/>
    <col min="6916" max="6916" width="0.85546875" style="1" customWidth="1"/>
    <col min="6917" max="6918" width="10.42578125" style="1" customWidth="1"/>
    <col min="6919" max="6919" width="9.42578125" style="1" customWidth="1"/>
    <col min="6920" max="6920" width="0.85546875" style="1" customWidth="1"/>
    <col min="6921" max="6921" width="10.42578125" style="1" customWidth="1"/>
    <col min="6922" max="6922" width="9.42578125" style="1" customWidth="1"/>
    <col min="6923" max="6923" width="10.140625" style="1" customWidth="1"/>
    <col min="6924" max="6924" width="9.85546875" style="1" customWidth="1"/>
    <col min="6925" max="6925" width="8.5703125" style="1" customWidth="1"/>
    <col min="6926" max="6926" width="0.85546875" style="1" customWidth="1"/>
    <col min="6927" max="6930" width="5.5703125" style="1" customWidth="1"/>
    <col min="6931" max="6931" width="2.140625" style="1" customWidth="1"/>
    <col min="6932" max="6932" width="6.5703125" style="1" customWidth="1"/>
    <col min="6933" max="6933" width="9" style="1" customWidth="1"/>
    <col min="6934" max="6936" width="9.42578125" style="1" customWidth="1"/>
    <col min="6937" max="6937" width="0.85546875" style="1" customWidth="1"/>
    <col min="6938" max="6945" width="8.5703125" style="1" customWidth="1"/>
    <col min="6946" max="7167" width="9.140625" style="1"/>
    <col min="7168" max="7168" width="7.140625" style="1" customWidth="1"/>
    <col min="7169" max="7169" width="9" style="1" customWidth="1"/>
    <col min="7170" max="7170" width="8.85546875" style="1" customWidth="1"/>
    <col min="7171" max="7171" width="9.140625" style="1"/>
    <col min="7172" max="7172" width="0.85546875" style="1" customWidth="1"/>
    <col min="7173" max="7174" width="10.42578125" style="1" customWidth="1"/>
    <col min="7175" max="7175" width="9.42578125" style="1" customWidth="1"/>
    <col min="7176" max="7176" width="0.85546875" style="1" customWidth="1"/>
    <col min="7177" max="7177" width="10.42578125" style="1" customWidth="1"/>
    <col min="7178" max="7178" width="9.42578125" style="1" customWidth="1"/>
    <col min="7179" max="7179" width="10.140625" style="1" customWidth="1"/>
    <col min="7180" max="7180" width="9.85546875" style="1" customWidth="1"/>
    <col min="7181" max="7181" width="8.5703125" style="1" customWidth="1"/>
    <col min="7182" max="7182" width="0.85546875" style="1" customWidth="1"/>
    <col min="7183" max="7186" width="5.5703125" style="1" customWidth="1"/>
    <col min="7187" max="7187" width="2.140625" style="1" customWidth="1"/>
    <col min="7188" max="7188" width="6.5703125" style="1" customWidth="1"/>
    <col min="7189" max="7189" width="9" style="1" customWidth="1"/>
    <col min="7190" max="7192" width="9.42578125" style="1" customWidth="1"/>
    <col min="7193" max="7193" width="0.85546875" style="1" customWidth="1"/>
    <col min="7194" max="7201" width="8.5703125" style="1" customWidth="1"/>
    <col min="7202" max="7423" width="9.140625" style="1"/>
    <col min="7424" max="7424" width="7.140625" style="1" customWidth="1"/>
    <col min="7425" max="7425" width="9" style="1" customWidth="1"/>
    <col min="7426" max="7426" width="8.85546875" style="1" customWidth="1"/>
    <col min="7427" max="7427" width="9.140625" style="1"/>
    <col min="7428" max="7428" width="0.85546875" style="1" customWidth="1"/>
    <col min="7429" max="7430" width="10.42578125" style="1" customWidth="1"/>
    <col min="7431" max="7431" width="9.42578125" style="1" customWidth="1"/>
    <col min="7432" max="7432" width="0.85546875" style="1" customWidth="1"/>
    <col min="7433" max="7433" width="10.42578125" style="1" customWidth="1"/>
    <col min="7434" max="7434" width="9.42578125" style="1" customWidth="1"/>
    <col min="7435" max="7435" width="10.140625" style="1" customWidth="1"/>
    <col min="7436" max="7436" width="9.85546875" style="1" customWidth="1"/>
    <col min="7437" max="7437" width="8.5703125" style="1" customWidth="1"/>
    <col min="7438" max="7438" width="0.85546875" style="1" customWidth="1"/>
    <col min="7439" max="7442" width="5.5703125" style="1" customWidth="1"/>
    <col min="7443" max="7443" width="2.140625" style="1" customWidth="1"/>
    <col min="7444" max="7444" width="6.5703125" style="1" customWidth="1"/>
    <col min="7445" max="7445" width="9" style="1" customWidth="1"/>
    <col min="7446" max="7448" width="9.42578125" style="1" customWidth="1"/>
    <col min="7449" max="7449" width="0.85546875" style="1" customWidth="1"/>
    <col min="7450" max="7457" width="8.5703125" style="1" customWidth="1"/>
    <col min="7458" max="7679" width="9.140625" style="1"/>
    <col min="7680" max="7680" width="7.140625" style="1" customWidth="1"/>
    <col min="7681" max="7681" width="9" style="1" customWidth="1"/>
    <col min="7682" max="7682" width="8.85546875" style="1" customWidth="1"/>
    <col min="7683" max="7683" width="9.140625" style="1"/>
    <col min="7684" max="7684" width="0.85546875" style="1" customWidth="1"/>
    <col min="7685" max="7686" width="10.42578125" style="1" customWidth="1"/>
    <col min="7687" max="7687" width="9.42578125" style="1" customWidth="1"/>
    <col min="7688" max="7688" width="0.85546875" style="1" customWidth="1"/>
    <col min="7689" max="7689" width="10.42578125" style="1" customWidth="1"/>
    <col min="7690" max="7690" width="9.42578125" style="1" customWidth="1"/>
    <col min="7691" max="7691" width="10.140625" style="1" customWidth="1"/>
    <col min="7692" max="7692" width="9.85546875" style="1" customWidth="1"/>
    <col min="7693" max="7693" width="8.5703125" style="1" customWidth="1"/>
    <col min="7694" max="7694" width="0.85546875" style="1" customWidth="1"/>
    <col min="7695" max="7698" width="5.5703125" style="1" customWidth="1"/>
    <col min="7699" max="7699" width="2.140625" style="1" customWidth="1"/>
    <col min="7700" max="7700" width="6.5703125" style="1" customWidth="1"/>
    <col min="7701" max="7701" width="9" style="1" customWidth="1"/>
    <col min="7702" max="7704" width="9.42578125" style="1" customWidth="1"/>
    <col min="7705" max="7705" width="0.85546875" style="1" customWidth="1"/>
    <col min="7706" max="7713" width="8.5703125" style="1" customWidth="1"/>
    <col min="7714" max="7935" width="9.140625" style="1"/>
    <col min="7936" max="7936" width="7.140625" style="1" customWidth="1"/>
    <col min="7937" max="7937" width="9" style="1" customWidth="1"/>
    <col min="7938" max="7938" width="8.85546875" style="1" customWidth="1"/>
    <col min="7939" max="7939" width="9.140625" style="1"/>
    <col min="7940" max="7940" width="0.85546875" style="1" customWidth="1"/>
    <col min="7941" max="7942" width="10.42578125" style="1" customWidth="1"/>
    <col min="7943" max="7943" width="9.42578125" style="1" customWidth="1"/>
    <col min="7944" max="7944" width="0.85546875" style="1" customWidth="1"/>
    <col min="7945" max="7945" width="10.42578125" style="1" customWidth="1"/>
    <col min="7946" max="7946" width="9.42578125" style="1" customWidth="1"/>
    <col min="7947" max="7947" width="10.140625" style="1" customWidth="1"/>
    <col min="7948" max="7948" width="9.85546875" style="1" customWidth="1"/>
    <col min="7949" max="7949" width="8.5703125" style="1" customWidth="1"/>
    <col min="7950" max="7950" width="0.85546875" style="1" customWidth="1"/>
    <col min="7951" max="7954" width="5.5703125" style="1" customWidth="1"/>
    <col min="7955" max="7955" width="2.140625" style="1" customWidth="1"/>
    <col min="7956" max="7956" width="6.5703125" style="1" customWidth="1"/>
    <col min="7957" max="7957" width="9" style="1" customWidth="1"/>
    <col min="7958" max="7960" width="9.42578125" style="1" customWidth="1"/>
    <col min="7961" max="7961" width="0.85546875" style="1" customWidth="1"/>
    <col min="7962" max="7969" width="8.5703125" style="1" customWidth="1"/>
    <col min="7970" max="8191" width="9.140625" style="1"/>
    <col min="8192" max="8192" width="7.140625" style="1" customWidth="1"/>
    <col min="8193" max="8193" width="9" style="1" customWidth="1"/>
    <col min="8194" max="8194" width="8.85546875" style="1" customWidth="1"/>
    <col min="8195" max="8195" width="9.140625" style="1"/>
    <col min="8196" max="8196" width="0.85546875" style="1" customWidth="1"/>
    <col min="8197" max="8198" width="10.42578125" style="1" customWidth="1"/>
    <col min="8199" max="8199" width="9.42578125" style="1" customWidth="1"/>
    <col min="8200" max="8200" width="0.85546875" style="1" customWidth="1"/>
    <col min="8201" max="8201" width="10.42578125" style="1" customWidth="1"/>
    <col min="8202" max="8202" width="9.42578125" style="1" customWidth="1"/>
    <col min="8203" max="8203" width="10.140625" style="1" customWidth="1"/>
    <col min="8204" max="8204" width="9.85546875" style="1" customWidth="1"/>
    <col min="8205" max="8205" width="8.5703125" style="1" customWidth="1"/>
    <col min="8206" max="8206" width="0.85546875" style="1" customWidth="1"/>
    <col min="8207" max="8210" width="5.5703125" style="1" customWidth="1"/>
    <col min="8211" max="8211" width="2.140625" style="1" customWidth="1"/>
    <col min="8212" max="8212" width="6.5703125" style="1" customWidth="1"/>
    <col min="8213" max="8213" width="9" style="1" customWidth="1"/>
    <col min="8214" max="8216" width="9.42578125" style="1" customWidth="1"/>
    <col min="8217" max="8217" width="0.85546875" style="1" customWidth="1"/>
    <col min="8218" max="8225" width="8.5703125" style="1" customWidth="1"/>
    <col min="8226" max="8447" width="9.140625" style="1"/>
    <col min="8448" max="8448" width="7.140625" style="1" customWidth="1"/>
    <col min="8449" max="8449" width="9" style="1" customWidth="1"/>
    <col min="8450" max="8450" width="8.85546875" style="1" customWidth="1"/>
    <col min="8451" max="8451" width="9.140625" style="1"/>
    <col min="8452" max="8452" width="0.85546875" style="1" customWidth="1"/>
    <col min="8453" max="8454" width="10.42578125" style="1" customWidth="1"/>
    <col min="8455" max="8455" width="9.42578125" style="1" customWidth="1"/>
    <col min="8456" max="8456" width="0.85546875" style="1" customWidth="1"/>
    <col min="8457" max="8457" width="10.42578125" style="1" customWidth="1"/>
    <col min="8458" max="8458" width="9.42578125" style="1" customWidth="1"/>
    <col min="8459" max="8459" width="10.140625" style="1" customWidth="1"/>
    <col min="8460" max="8460" width="9.85546875" style="1" customWidth="1"/>
    <col min="8461" max="8461" width="8.5703125" style="1" customWidth="1"/>
    <col min="8462" max="8462" width="0.85546875" style="1" customWidth="1"/>
    <col min="8463" max="8466" width="5.5703125" style="1" customWidth="1"/>
    <col min="8467" max="8467" width="2.140625" style="1" customWidth="1"/>
    <col min="8468" max="8468" width="6.5703125" style="1" customWidth="1"/>
    <col min="8469" max="8469" width="9" style="1" customWidth="1"/>
    <col min="8470" max="8472" width="9.42578125" style="1" customWidth="1"/>
    <col min="8473" max="8473" width="0.85546875" style="1" customWidth="1"/>
    <col min="8474" max="8481" width="8.5703125" style="1" customWidth="1"/>
    <col min="8482" max="8703" width="9.140625" style="1"/>
    <col min="8704" max="8704" width="7.140625" style="1" customWidth="1"/>
    <col min="8705" max="8705" width="9" style="1" customWidth="1"/>
    <col min="8706" max="8706" width="8.85546875" style="1" customWidth="1"/>
    <col min="8707" max="8707" width="9.140625" style="1"/>
    <col min="8708" max="8708" width="0.85546875" style="1" customWidth="1"/>
    <col min="8709" max="8710" width="10.42578125" style="1" customWidth="1"/>
    <col min="8711" max="8711" width="9.42578125" style="1" customWidth="1"/>
    <col min="8712" max="8712" width="0.85546875" style="1" customWidth="1"/>
    <col min="8713" max="8713" width="10.42578125" style="1" customWidth="1"/>
    <col min="8714" max="8714" width="9.42578125" style="1" customWidth="1"/>
    <col min="8715" max="8715" width="10.140625" style="1" customWidth="1"/>
    <col min="8716" max="8716" width="9.85546875" style="1" customWidth="1"/>
    <col min="8717" max="8717" width="8.5703125" style="1" customWidth="1"/>
    <col min="8718" max="8718" width="0.85546875" style="1" customWidth="1"/>
    <col min="8719" max="8722" width="5.5703125" style="1" customWidth="1"/>
    <col min="8723" max="8723" width="2.140625" style="1" customWidth="1"/>
    <col min="8724" max="8724" width="6.5703125" style="1" customWidth="1"/>
    <col min="8725" max="8725" width="9" style="1" customWidth="1"/>
    <col min="8726" max="8728" width="9.42578125" style="1" customWidth="1"/>
    <col min="8729" max="8729" width="0.85546875" style="1" customWidth="1"/>
    <col min="8730" max="8737" width="8.5703125" style="1" customWidth="1"/>
    <col min="8738" max="8959" width="9.140625" style="1"/>
    <col min="8960" max="8960" width="7.140625" style="1" customWidth="1"/>
    <col min="8961" max="8961" width="9" style="1" customWidth="1"/>
    <col min="8962" max="8962" width="8.85546875" style="1" customWidth="1"/>
    <col min="8963" max="8963" width="9.140625" style="1"/>
    <col min="8964" max="8964" width="0.85546875" style="1" customWidth="1"/>
    <col min="8965" max="8966" width="10.42578125" style="1" customWidth="1"/>
    <col min="8967" max="8967" width="9.42578125" style="1" customWidth="1"/>
    <col min="8968" max="8968" width="0.85546875" style="1" customWidth="1"/>
    <col min="8969" max="8969" width="10.42578125" style="1" customWidth="1"/>
    <col min="8970" max="8970" width="9.42578125" style="1" customWidth="1"/>
    <col min="8971" max="8971" width="10.140625" style="1" customWidth="1"/>
    <col min="8972" max="8972" width="9.85546875" style="1" customWidth="1"/>
    <col min="8973" max="8973" width="8.5703125" style="1" customWidth="1"/>
    <col min="8974" max="8974" width="0.85546875" style="1" customWidth="1"/>
    <col min="8975" max="8978" width="5.5703125" style="1" customWidth="1"/>
    <col min="8979" max="8979" width="2.140625" style="1" customWidth="1"/>
    <col min="8980" max="8980" width="6.5703125" style="1" customWidth="1"/>
    <col min="8981" max="8981" width="9" style="1" customWidth="1"/>
    <col min="8982" max="8984" width="9.42578125" style="1" customWidth="1"/>
    <col min="8985" max="8985" width="0.85546875" style="1" customWidth="1"/>
    <col min="8986" max="8993" width="8.5703125" style="1" customWidth="1"/>
    <col min="8994" max="9215" width="9.140625" style="1"/>
    <col min="9216" max="9216" width="7.140625" style="1" customWidth="1"/>
    <col min="9217" max="9217" width="9" style="1" customWidth="1"/>
    <col min="9218" max="9218" width="8.85546875" style="1" customWidth="1"/>
    <col min="9219" max="9219" width="9.140625" style="1"/>
    <col min="9220" max="9220" width="0.85546875" style="1" customWidth="1"/>
    <col min="9221" max="9222" width="10.42578125" style="1" customWidth="1"/>
    <col min="9223" max="9223" width="9.42578125" style="1" customWidth="1"/>
    <col min="9224" max="9224" width="0.85546875" style="1" customWidth="1"/>
    <col min="9225" max="9225" width="10.42578125" style="1" customWidth="1"/>
    <col min="9226" max="9226" width="9.42578125" style="1" customWidth="1"/>
    <col min="9227" max="9227" width="10.140625" style="1" customWidth="1"/>
    <col min="9228" max="9228" width="9.85546875" style="1" customWidth="1"/>
    <col min="9229" max="9229" width="8.5703125" style="1" customWidth="1"/>
    <col min="9230" max="9230" width="0.85546875" style="1" customWidth="1"/>
    <col min="9231" max="9234" width="5.5703125" style="1" customWidth="1"/>
    <col min="9235" max="9235" width="2.140625" style="1" customWidth="1"/>
    <col min="9236" max="9236" width="6.5703125" style="1" customWidth="1"/>
    <col min="9237" max="9237" width="9" style="1" customWidth="1"/>
    <col min="9238" max="9240" width="9.42578125" style="1" customWidth="1"/>
    <col min="9241" max="9241" width="0.85546875" style="1" customWidth="1"/>
    <col min="9242" max="9249" width="8.5703125" style="1" customWidth="1"/>
    <col min="9250" max="9471" width="9.140625" style="1"/>
    <col min="9472" max="9472" width="7.140625" style="1" customWidth="1"/>
    <col min="9473" max="9473" width="9" style="1" customWidth="1"/>
    <col min="9474" max="9474" width="8.85546875" style="1" customWidth="1"/>
    <col min="9475" max="9475" width="9.140625" style="1"/>
    <col min="9476" max="9476" width="0.85546875" style="1" customWidth="1"/>
    <col min="9477" max="9478" width="10.42578125" style="1" customWidth="1"/>
    <col min="9479" max="9479" width="9.42578125" style="1" customWidth="1"/>
    <col min="9480" max="9480" width="0.85546875" style="1" customWidth="1"/>
    <col min="9481" max="9481" width="10.42578125" style="1" customWidth="1"/>
    <col min="9482" max="9482" width="9.42578125" style="1" customWidth="1"/>
    <col min="9483" max="9483" width="10.140625" style="1" customWidth="1"/>
    <col min="9484" max="9484" width="9.85546875" style="1" customWidth="1"/>
    <col min="9485" max="9485" width="8.5703125" style="1" customWidth="1"/>
    <col min="9486" max="9486" width="0.85546875" style="1" customWidth="1"/>
    <col min="9487" max="9490" width="5.5703125" style="1" customWidth="1"/>
    <col min="9491" max="9491" width="2.140625" style="1" customWidth="1"/>
    <col min="9492" max="9492" width="6.5703125" style="1" customWidth="1"/>
    <col min="9493" max="9493" width="9" style="1" customWidth="1"/>
    <col min="9494" max="9496" width="9.42578125" style="1" customWidth="1"/>
    <col min="9497" max="9497" width="0.85546875" style="1" customWidth="1"/>
    <col min="9498" max="9505" width="8.5703125" style="1" customWidth="1"/>
    <col min="9506" max="9727" width="9.140625" style="1"/>
    <col min="9728" max="9728" width="7.140625" style="1" customWidth="1"/>
    <col min="9729" max="9729" width="9" style="1" customWidth="1"/>
    <col min="9730" max="9730" width="8.85546875" style="1" customWidth="1"/>
    <col min="9731" max="9731" width="9.140625" style="1"/>
    <col min="9732" max="9732" width="0.85546875" style="1" customWidth="1"/>
    <col min="9733" max="9734" width="10.42578125" style="1" customWidth="1"/>
    <col min="9735" max="9735" width="9.42578125" style="1" customWidth="1"/>
    <col min="9736" max="9736" width="0.85546875" style="1" customWidth="1"/>
    <col min="9737" max="9737" width="10.42578125" style="1" customWidth="1"/>
    <col min="9738" max="9738" width="9.42578125" style="1" customWidth="1"/>
    <col min="9739" max="9739" width="10.140625" style="1" customWidth="1"/>
    <col min="9740" max="9740" width="9.85546875" style="1" customWidth="1"/>
    <col min="9741" max="9741" width="8.5703125" style="1" customWidth="1"/>
    <col min="9742" max="9742" width="0.85546875" style="1" customWidth="1"/>
    <col min="9743" max="9746" width="5.5703125" style="1" customWidth="1"/>
    <col min="9747" max="9747" width="2.140625" style="1" customWidth="1"/>
    <col min="9748" max="9748" width="6.5703125" style="1" customWidth="1"/>
    <col min="9749" max="9749" width="9" style="1" customWidth="1"/>
    <col min="9750" max="9752" width="9.42578125" style="1" customWidth="1"/>
    <col min="9753" max="9753" width="0.85546875" style="1" customWidth="1"/>
    <col min="9754" max="9761" width="8.5703125" style="1" customWidth="1"/>
    <col min="9762" max="9983" width="9.140625" style="1"/>
    <col min="9984" max="9984" width="7.140625" style="1" customWidth="1"/>
    <col min="9985" max="9985" width="9" style="1" customWidth="1"/>
    <col min="9986" max="9986" width="8.85546875" style="1" customWidth="1"/>
    <col min="9987" max="9987" width="9.140625" style="1"/>
    <col min="9988" max="9988" width="0.85546875" style="1" customWidth="1"/>
    <col min="9989" max="9990" width="10.42578125" style="1" customWidth="1"/>
    <col min="9991" max="9991" width="9.42578125" style="1" customWidth="1"/>
    <col min="9992" max="9992" width="0.85546875" style="1" customWidth="1"/>
    <col min="9993" max="9993" width="10.42578125" style="1" customWidth="1"/>
    <col min="9994" max="9994" width="9.42578125" style="1" customWidth="1"/>
    <col min="9995" max="9995" width="10.140625" style="1" customWidth="1"/>
    <col min="9996" max="9996" width="9.85546875" style="1" customWidth="1"/>
    <col min="9997" max="9997" width="8.5703125" style="1" customWidth="1"/>
    <col min="9998" max="9998" width="0.85546875" style="1" customWidth="1"/>
    <col min="9999" max="10002" width="5.5703125" style="1" customWidth="1"/>
    <col min="10003" max="10003" width="2.140625" style="1" customWidth="1"/>
    <col min="10004" max="10004" width="6.5703125" style="1" customWidth="1"/>
    <col min="10005" max="10005" width="9" style="1" customWidth="1"/>
    <col min="10006" max="10008" width="9.42578125" style="1" customWidth="1"/>
    <col min="10009" max="10009" width="0.85546875" style="1" customWidth="1"/>
    <col min="10010" max="10017" width="8.5703125" style="1" customWidth="1"/>
    <col min="10018" max="10239" width="9.140625" style="1"/>
    <col min="10240" max="10240" width="7.140625" style="1" customWidth="1"/>
    <col min="10241" max="10241" width="9" style="1" customWidth="1"/>
    <col min="10242" max="10242" width="8.85546875" style="1" customWidth="1"/>
    <col min="10243" max="10243" width="9.140625" style="1"/>
    <col min="10244" max="10244" width="0.85546875" style="1" customWidth="1"/>
    <col min="10245" max="10246" width="10.42578125" style="1" customWidth="1"/>
    <col min="10247" max="10247" width="9.42578125" style="1" customWidth="1"/>
    <col min="10248" max="10248" width="0.85546875" style="1" customWidth="1"/>
    <col min="10249" max="10249" width="10.42578125" style="1" customWidth="1"/>
    <col min="10250" max="10250" width="9.42578125" style="1" customWidth="1"/>
    <col min="10251" max="10251" width="10.140625" style="1" customWidth="1"/>
    <col min="10252" max="10252" width="9.85546875" style="1" customWidth="1"/>
    <col min="10253" max="10253" width="8.5703125" style="1" customWidth="1"/>
    <col min="10254" max="10254" width="0.85546875" style="1" customWidth="1"/>
    <col min="10255" max="10258" width="5.5703125" style="1" customWidth="1"/>
    <col min="10259" max="10259" width="2.140625" style="1" customWidth="1"/>
    <col min="10260" max="10260" width="6.5703125" style="1" customWidth="1"/>
    <col min="10261" max="10261" width="9" style="1" customWidth="1"/>
    <col min="10262" max="10264" width="9.42578125" style="1" customWidth="1"/>
    <col min="10265" max="10265" width="0.85546875" style="1" customWidth="1"/>
    <col min="10266" max="10273" width="8.5703125" style="1" customWidth="1"/>
    <col min="10274" max="10495" width="9.140625" style="1"/>
    <col min="10496" max="10496" width="7.140625" style="1" customWidth="1"/>
    <col min="10497" max="10497" width="9" style="1" customWidth="1"/>
    <col min="10498" max="10498" width="8.85546875" style="1" customWidth="1"/>
    <col min="10499" max="10499" width="9.140625" style="1"/>
    <col min="10500" max="10500" width="0.85546875" style="1" customWidth="1"/>
    <col min="10501" max="10502" width="10.42578125" style="1" customWidth="1"/>
    <col min="10503" max="10503" width="9.42578125" style="1" customWidth="1"/>
    <col min="10504" max="10504" width="0.85546875" style="1" customWidth="1"/>
    <col min="10505" max="10505" width="10.42578125" style="1" customWidth="1"/>
    <col min="10506" max="10506" width="9.42578125" style="1" customWidth="1"/>
    <col min="10507" max="10507" width="10.140625" style="1" customWidth="1"/>
    <col min="10508" max="10508" width="9.85546875" style="1" customWidth="1"/>
    <col min="10509" max="10509" width="8.5703125" style="1" customWidth="1"/>
    <col min="10510" max="10510" width="0.85546875" style="1" customWidth="1"/>
    <col min="10511" max="10514" width="5.5703125" style="1" customWidth="1"/>
    <col min="10515" max="10515" width="2.140625" style="1" customWidth="1"/>
    <col min="10516" max="10516" width="6.5703125" style="1" customWidth="1"/>
    <col min="10517" max="10517" width="9" style="1" customWidth="1"/>
    <col min="10518" max="10520" width="9.42578125" style="1" customWidth="1"/>
    <col min="10521" max="10521" width="0.85546875" style="1" customWidth="1"/>
    <col min="10522" max="10529" width="8.5703125" style="1" customWidth="1"/>
    <col min="10530" max="10751" width="9.140625" style="1"/>
    <col min="10752" max="10752" width="7.140625" style="1" customWidth="1"/>
    <col min="10753" max="10753" width="9" style="1" customWidth="1"/>
    <col min="10754" max="10754" width="8.85546875" style="1" customWidth="1"/>
    <col min="10755" max="10755" width="9.140625" style="1"/>
    <col min="10756" max="10756" width="0.85546875" style="1" customWidth="1"/>
    <col min="10757" max="10758" width="10.42578125" style="1" customWidth="1"/>
    <col min="10759" max="10759" width="9.42578125" style="1" customWidth="1"/>
    <col min="10760" max="10760" width="0.85546875" style="1" customWidth="1"/>
    <col min="10761" max="10761" width="10.42578125" style="1" customWidth="1"/>
    <col min="10762" max="10762" width="9.42578125" style="1" customWidth="1"/>
    <col min="10763" max="10763" width="10.140625" style="1" customWidth="1"/>
    <col min="10764" max="10764" width="9.85546875" style="1" customWidth="1"/>
    <col min="10765" max="10765" width="8.5703125" style="1" customWidth="1"/>
    <col min="10766" max="10766" width="0.85546875" style="1" customWidth="1"/>
    <col min="10767" max="10770" width="5.5703125" style="1" customWidth="1"/>
    <col min="10771" max="10771" width="2.140625" style="1" customWidth="1"/>
    <col min="10772" max="10772" width="6.5703125" style="1" customWidth="1"/>
    <col min="10773" max="10773" width="9" style="1" customWidth="1"/>
    <col min="10774" max="10776" width="9.42578125" style="1" customWidth="1"/>
    <col min="10777" max="10777" width="0.85546875" style="1" customWidth="1"/>
    <col min="10778" max="10785" width="8.5703125" style="1" customWidth="1"/>
    <col min="10786" max="11007" width="9.140625" style="1"/>
    <col min="11008" max="11008" width="7.140625" style="1" customWidth="1"/>
    <col min="11009" max="11009" width="9" style="1" customWidth="1"/>
    <col min="11010" max="11010" width="8.85546875" style="1" customWidth="1"/>
    <col min="11011" max="11011" width="9.140625" style="1"/>
    <col min="11012" max="11012" width="0.85546875" style="1" customWidth="1"/>
    <col min="11013" max="11014" width="10.42578125" style="1" customWidth="1"/>
    <col min="11015" max="11015" width="9.42578125" style="1" customWidth="1"/>
    <col min="11016" max="11016" width="0.85546875" style="1" customWidth="1"/>
    <col min="11017" max="11017" width="10.42578125" style="1" customWidth="1"/>
    <col min="11018" max="11018" width="9.42578125" style="1" customWidth="1"/>
    <col min="11019" max="11019" width="10.140625" style="1" customWidth="1"/>
    <col min="11020" max="11020" width="9.85546875" style="1" customWidth="1"/>
    <col min="11021" max="11021" width="8.5703125" style="1" customWidth="1"/>
    <col min="11022" max="11022" width="0.85546875" style="1" customWidth="1"/>
    <col min="11023" max="11026" width="5.5703125" style="1" customWidth="1"/>
    <col min="11027" max="11027" width="2.140625" style="1" customWidth="1"/>
    <col min="11028" max="11028" width="6.5703125" style="1" customWidth="1"/>
    <col min="11029" max="11029" width="9" style="1" customWidth="1"/>
    <col min="11030" max="11032" width="9.42578125" style="1" customWidth="1"/>
    <col min="11033" max="11033" width="0.85546875" style="1" customWidth="1"/>
    <col min="11034" max="11041" width="8.5703125" style="1" customWidth="1"/>
    <col min="11042" max="11263" width="9.140625" style="1"/>
    <col min="11264" max="11264" width="7.140625" style="1" customWidth="1"/>
    <col min="11265" max="11265" width="9" style="1" customWidth="1"/>
    <col min="11266" max="11266" width="8.85546875" style="1" customWidth="1"/>
    <col min="11267" max="11267" width="9.140625" style="1"/>
    <col min="11268" max="11268" width="0.85546875" style="1" customWidth="1"/>
    <col min="11269" max="11270" width="10.42578125" style="1" customWidth="1"/>
    <col min="11271" max="11271" width="9.42578125" style="1" customWidth="1"/>
    <col min="11272" max="11272" width="0.85546875" style="1" customWidth="1"/>
    <col min="11273" max="11273" width="10.42578125" style="1" customWidth="1"/>
    <col min="11274" max="11274" width="9.42578125" style="1" customWidth="1"/>
    <col min="11275" max="11275" width="10.140625" style="1" customWidth="1"/>
    <col min="11276" max="11276" width="9.85546875" style="1" customWidth="1"/>
    <col min="11277" max="11277" width="8.5703125" style="1" customWidth="1"/>
    <col min="11278" max="11278" width="0.85546875" style="1" customWidth="1"/>
    <col min="11279" max="11282" width="5.5703125" style="1" customWidth="1"/>
    <col min="11283" max="11283" width="2.140625" style="1" customWidth="1"/>
    <col min="11284" max="11284" width="6.5703125" style="1" customWidth="1"/>
    <col min="11285" max="11285" width="9" style="1" customWidth="1"/>
    <col min="11286" max="11288" width="9.42578125" style="1" customWidth="1"/>
    <col min="11289" max="11289" width="0.85546875" style="1" customWidth="1"/>
    <col min="11290" max="11297" width="8.5703125" style="1" customWidth="1"/>
    <col min="11298" max="11519" width="9.140625" style="1"/>
    <col min="11520" max="11520" width="7.140625" style="1" customWidth="1"/>
    <col min="11521" max="11521" width="9" style="1" customWidth="1"/>
    <col min="11522" max="11522" width="8.85546875" style="1" customWidth="1"/>
    <col min="11523" max="11523" width="9.140625" style="1"/>
    <col min="11524" max="11524" width="0.85546875" style="1" customWidth="1"/>
    <col min="11525" max="11526" width="10.42578125" style="1" customWidth="1"/>
    <col min="11527" max="11527" width="9.42578125" style="1" customWidth="1"/>
    <col min="11528" max="11528" width="0.85546875" style="1" customWidth="1"/>
    <col min="11529" max="11529" width="10.42578125" style="1" customWidth="1"/>
    <col min="11530" max="11530" width="9.42578125" style="1" customWidth="1"/>
    <col min="11531" max="11531" width="10.140625" style="1" customWidth="1"/>
    <col min="11532" max="11532" width="9.85546875" style="1" customWidth="1"/>
    <col min="11533" max="11533" width="8.5703125" style="1" customWidth="1"/>
    <col min="11534" max="11534" width="0.85546875" style="1" customWidth="1"/>
    <col min="11535" max="11538" width="5.5703125" style="1" customWidth="1"/>
    <col min="11539" max="11539" width="2.140625" style="1" customWidth="1"/>
    <col min="11540" max="11540" width="6.5703125" style="1" customWidth="1"/>
    <col min="11541" max="11541" width="9" style="1" customWidth="1"/>
    <col min="11542" max="11544" width="9.42578125" style="1" customWidth="1"/>
    <col min="11545" max="11545" width="0.85546875" style="1" customWidth="1"/>
    <col min="11546" max="11553" width="8.5703125" style="1" customWidth="1"/>
    <col min="11554" max="11775" width="9.140625" style="1"/>
    <col min="11776" max="11776" width="7.140625" style="1" customWidth="1"/>
    <col min="11777" max="11777" width="9" style="1" customWidth="1"/>
    <col min="11778" max="11778" width="8.85546875" style="1" customWidth="1"/>
    <col min="11779" max="11779" width="9.140625" style="1"/>
    <col min="11780" max="11780" width="0.85546875" style="1" customWidth="1"/>
    <col min="11781" max="11782" width="10.42578125" style="1" customWidth="1"/>
    <col min="11783" max="11783" width="9.42578125" style="1" customWidth="1"/>
    <col min="11784" max="11784" width="0.85546875" style="1" customWidth="1"/>
    <col min="11785" max="11785" width="10.42578125" style="1" customWidth="1"/>
    <col min="11786" max="11786" width="9.42578125" style="1" customWidth="1"/>
    <col min="11787" max="11787" width="10.140625" style="1" customWidth="1"/>
    <col min="11788" max="11788" width="9.85546875" style="1" customWidth="1"/>
    <col min="11789" max="11789" width="8.5703125" style="1" customWidth="1"/>
    <col min="11790" max="11790" width="0.85546875" style="1" customWidth="1"/>
    <col min="11791" max="11794" width="5.5703125" style="1" customWidth="1"/>
    <col min="11795" max="11795" width="2.140625" style="1" customWidth="1"/>
    <col min="11796" max="11796" width="6.5703125" style="1" customWidth="1"/>
    <col min="11797" max="11797" width="9" style="1" customWidth="1"/>
    <col min="11798" max="11800" width="9.42578125" style="1" customWidth="1"/>
    <col min="11801" max="11801" width="0.85546875" style="1" customWidth="1"/>
    <col min="11802" max="11809" width="8.5703125" style="1" customWidth="1"/>
    <col min="11810" max="12031" width="9.140625" style="1"/>
    <col min="12032" max="12032" width="7.140625" style="1" customWidth="1"/>
    <col min="12033" max="12033" width="9" style="1" customWidth="1"/>
    <col min="12034" max="12034" width="8.85546875" style="1" customWidth="1"/>
    <col min="12035" max="12035" width="9.140625" style="1"/>
    <col min="12036" max="12036" width="0.85546875" style="1" customWidth="1"/>
    <col min="12037" max="12038" width="10.42578125" style="1" customWidth="1"/>
    <col min="12039" max="12039" width="9.42578125" style="1" customWidth="1"/>
    <col min="12040" max="12040" width="0.85546875" style="1" customWidth="1"/>
    <col min="12041" max="12041" width="10.42578125" style="1" customWidth="1"/>
    <col min="12042" max="12042" width="9.42578125" style="1" customWidth="1"/>
    <col min="12043" max="12043" width="10.140625" style="1" customWidth="1"/>
    <col min="12044" max="12044" width="9.85546875" style="1" customWidth="1"/>
    <col min="12045" max="12045" width="8.5703125" style="1" customWidth="1"/>
    <col min="12046" max="12046" width="0.85546875" style="1" customWidth="1"/>
    <col min="12047" max="12050" width="5.5703125" style="1" customWidth="1"/>
    <col min="12051" max="12051" width="2.140625" style="1" customWidth="1"/>
    <col min="12052" max="12052" width="6.5703125" style="1" customWidth="1"/>
    <col min="12053" max="12053" width="9" style="1" customWidth="1"/>
    <col min="12054" max="12056" width="9.42578125" style="1" customWidth="1"/>
    <col min="12057" max="12057" width="0.85546875" style="1" customWidth="1"/>
    <col min="12058" max="12065" width="8.5703125" style="1" customWidth="1"/>
    <col min="12066" max="12287" width="9.140625" style="1"/>
    <col min="12288" max="12288" width="7.140625" style="1" customWidth="1"/>
    <col min="12289" max="12289" width="9" style="1" customWidth="1"/>
    <col min="12290" max="12290" width="8.85546875" style="1" customWidth="1"/>
    <col min="12291" max="12291" width="9.140625" style="1"/>
    <col min="12292" max="12292" width="0.85546875" style="1" customWidth="1"/>
    <col min="12293" max="12294" width="10.42578125" style="1" customWidth="1"/>
    <col min="12295" max="12295" width="9.42578125" style="1" customWidth="1"/>
    <col min="12296" max="12296" width="0.85546875" style="1" customWidth="1"/>
    <col min="12297" max="12297" width="10.42578125" style="1" customWidth="1"/>
    <col min="12298" max="12298" width="9.42578125" style="1" customWidth="1"/>
    <col min="12299" max="12299" width="10.140625" style="1" customWidth="1"/>
    <col min="12300" max="12300" width="9.85546875" style="1" customWidth="1"/>
    <col min="12301" max="12301" width="8.5703125" style="1" customWidth="1"/>
    <col min="12302" max="12302" width="0.85546875" style="1" customWidth="1"/>
    <col min="12303" max="12306" width="5.5703125" style="1" customWidth="1"/>
    <col min="12307" max="12307" width="2.140625" style="1" customWidth="1"/>
    <col min="12308" max="12308" width="6.5703125" style="1" customWidth="1"/>
    <col min="12309" max="12309" width="9" style="1" customWidth="1"/>
    <col min="12310" max="12312" width="9.42578125" style="1" customWidth="1"/>
    <col min="12313" max="12313" width="0.85546875" style="1" customWidth="1"/>
    <col min="12314" max="12321" width="8.5703125" style="1" customWidth="1"/>
    <col min="12322" max="12543" width="9.140625" style="1"/>
    <col min="12544" max="12544" width="7.140625" style="1" customWidth="1"/>
    <col min="12545" max="12545" width="9" style="1" customWidth="1"/>
    <col min="12546" max="12546" width="8.85546875" style="1" customWidth="1"/>
    <col min="12547" max="12547" width="9.140625" style="1"/>
    <col min="12548" max="12548" width="0.85546875" style="1" customWidth="1"/>
    <col min="12549" max="12550" width="10.42578125" style="1" customWidth="1"/>
    <col min="12551" max="12551" width="9.42578125" style="1" customWidth="1"/>
    <col min="12552" max="12552" width="0.85546875" style="1" customWidth="1"/>
    <col min="12553" max="12553" width="10.42578125" style="1" customWidth="1"/>
    <col min="12554" max="12554" width="9.42578125" style="1" customWidth="1"/>
    <col min="12555" max="12555" width="10.140625" style="1" customWidth="1"/>
    <col min="12556" max="12556" width="9.85546875" style="1" customWidth="1"/>
    <col min="12557" max="12557" width="8.5703125" style="1" customWidth="1"/>
    <col min="12558" max="12558" width="0.85546875" style="1" customWidth="1"/>
    <col min="12559" max="12562" width="5.5703125" style="1" customWidth="1"/>
    <col min="12563" max="12563" width="2.140625" style="1" customWidth="1"/>
    <col min="12564" max="12564" width="6.5703125" style="1" customWidth="1"/>
    <col min="12565" max="12565" width="9" style="1" customWidth="1"/>
    <col min="12566" max="12568" width="9.42578125" style="1" customWidth="1"/>
    <col min="12569" max="12569" width="0.85546875" style="1" customWidth="1"/>
    <col min="12570" max="12577" width="8.5703125" style="1" customWidth="1"/>
    <col min="12578" max="12799" width="9.140625" style="1"/>
    <col min="12800" max="12800" width="7.140625" style="1" customWidth="1"/>
    <col min="12801" max="12801" width="9" style="1" customWidth="1"/>
    <col min="12802" max="12802" width="8.85546875" style="1" customWidth="1"/>
    <col min="12803" max="12803" width="9.140625" style="1"/>
    <col min="12804" max="12804" width="0.85546875" style="1" customWidth="1"/>
    <col min="12805" max="12806" width="10.42578125" style="1" customWidth="1"/>
    <col min="12807" max="12807" width="9.42578125" style="1" customWidth="1"/>
    <col min="12808" max="12808" width="0.85546875" style="1" customWidth="1"/>
    <col min="12809" max="12809" width="10.42578125" style="1" customWidth="1"/>
    <col min="12810" max="12810" width="9.42578125" style="1" customWidth="1"/>
    <col min="12811" max="12811" width="10.140625" style="1" customWidth="1"/>
    <col min="12812" max="12812" width="9.85546875" style="1" customWidth="1"/>
    <col min="12813" max="12813" width="8.5703125" style="1" customWidth="1"/>
    <col min="12814" max="12814" width="0.85546875" style="1" customWidth="1"/>
    <col min="12815" max="12818" width="5.5703125" style="1" customWidth="1"/>
    <col min="12819" max="12819" width="2.140625" style="1" customWidth="1"/>
    <col min="12820" max="12820" width="6.5703125" style="1" customWidth="1"/>
    <col min="12821" max="12821" width="9" style="1" customWidth="1"/>
    <col min="12822" max="12824" width="9.42578125" style="1" customWidth="1"/>
    <col min="12825" max="12825" width="0.85546875" style="1" customWidth="1"/>
    <col min="12826" max="12833" width="8.5703125" style="1" customWidth="1"/>
    <col min="12834" max="13055" width="9.140625" style="1"/>
    <col min="13056" max="13056" width="7.140625" style="1" customWidth="1"/>
    <col min="13057" max="13057" width="9" style="1" customWidth="1"/>
    <col min="13058" max="13058" width="8.85546875" style="1" customWidth="1"/>
    <col min="13059" max="13059" width="9.140625" style="1"/>
    <col min="13060" max="13060" width="0.85546875" style="1" customWidth="1"/>
    <col min="13061" max="13062" width="10.42578125" style="1" customWidth="1"/>
    <col min="13063" max="13063" width="9.42578125" style="1" customWidth="1"/>
    <col min="13064" max="13064" width="0.85546875" style="1" customWidth="1"/>
    <col min="13065" max="13065" width="10.42578125" style="1" customWidth="1"/>
    <col min="13066" max="13066" width="9.42578125" style="1" customWidth="1"/>
    <col min="13067" max="13067" width="10.140625" style="1" customWidth="1"/>
    <col min="13068" max="13068" width="9.85546875" style="1" customWidth="1"/>
    <col min="13069" max="13069" width="8.5703125" style="1" customWidth="1"/>
    <col min="13070" max="13070" width="0.85546875" style="1" customWidth="1"/>
    <col min="13071" max="13074" width="5.5703125" style="1" customWidth="1"/>
    <col min="13075" max="13075" width="2.140625" style="1" customWidth="1"/>
    <col min="13076" max="13076" width="6.5703125" style="1" customWidth="1"/>
    <col min="13077" max="13077" width="9" style="1" customWidth="1"/>
    <col min="13078" max="13080" width="9.42578125" style="1" customWidth="1"/>
    <col min="13081" max="13081" width="0.85546875" style="1" customWidth="1"/>
    <col min="13082" max="13089" width="8.5703125" style="1" customWidth="1"/>
    <col min="13090" max="13311" width="9.140625" style="1"/>
    <col min="13312" max="13312" width="7.140625" style="1" customWidth="1"/>
    <col min="13313" max="13313" width="9" style="1" customWidth="1"/>
    <col min="13314" max="13314" width="8.85546875" style="1" customWidth="1"/>
    <col min="13315" max="13315" width="9.140625" style="1"/>
    <col min="13316" max="13316" width="0.85546875" style="1" customWidth="1"/>
    <col min="13317" max="13318" width="10.42578125" style="1" customWidth="1"/>
    <col min="13319" max="13319" width="9.42578125" style="1" customWidth="1"/>
    <col min="13320" max="13320" width="0.85546875" style="1" customWidth="1"/>
    <col min="13321" max="13321" width="10.42578125" style="1" customWidth="1"/>
    <col min="13322" max="13322" width="9.42578125" style="1" customWidth="1"/>
    <col min="13323" max="13323" width="10.140625" style="1" customWidth="1"/>
    <col min="13324" max="13324" width="9.85546875" style="1" customWidth="1"/>
    <col min="13325" max="13325" width="8.5703125" style="1" customWidth="1"/>
    <col min="13326" max="13326" width="0.85546875" style="1" customWidth="1"/>
    <col min="13327" max="13330" width="5.5703125" style="1" customWidth="1"/>
    <col min="13331" max="13331" width="2.140625" style="1" customWidth="1"/>
    <col min="13332" max="13332" width="6.5703125" style="1" customWidth="1"/>
    <col min="13333" max="13333" width="9" style="1" customWidth="1"/>
    <col min="13334" max="13336" width="9.42578125" style="1" customWidth="1"/>
    <col min="13337" max="13337" width="0.85546875" style="1" customWidth="1"/>
    <col min="13338" max="13345" width="8.5703125" style="1" customWidth="1"/>
    <col min="13346" max="13567" width="9.140625" style="1"/>
    <col min="13568" max="13568" width="7.140625" style="1" customWidth="1"/>
    <col min="13569" max="13569" width="9" style="1" customWidth="1"/>
    <col min="13570" max="13570" width="8.85546875" style="1" customWidth="1"/>
    <col min="13571" max="13571" width="9.140625" style="1"/>
    <col min="13572" max="13572" width="0.85546875" style="1" customWidth="1"/>
    <col min="13573" max="13574" width="10.42578125" style="1" customWidth="1"/>
    <col min="13575" max="13575" width="9.42578125" style="1" customWidth="1"/>
    <col min="13576" max="13576" width="0.85546875" style="1" customWidth="1"/>
    <col min="13577" max="13577" width="10.42578125" style="1" customWidth="1"/>
    <col min="13578" max="13578" width="9.42578125" style="1" customWidth="1"/>
    <col min="13579" max="13579" width="10.140625" style="1" customWidth="1"/>
    <col min="13580" max="13580" width="9.85546875" style="1" customWidth="1"/>
    <col min="13581" max="13581" width="8.5703125" style="1" customWidth="1"/>
    <col min="13582" max="13582" width="0.85546875" style="1" customWidth="1"/>
    <col min="13583" max="13586" width="5.5703125" style="1" customWidth="1"/>
    <col min="13587" max="13587" width="2.140625" style="1" customWidth="1"/>
    <col min="13588" max="13588" width="6.5703125" style="1" customWidth="1"/>
    <col min="13589" max="13589" width="9" style="1" customWidth="1"/>
    <col min="13590" max="13592" width="9.42578125" style="1" customWidth="1"/>
    <col min="13593" max="13593" width="0.85546875" style="1" customWidth="1"/>
    <col min="13594" max="13601" width="8.5703125" style="1" customWidth="1"/>
    <col min="13602" max="13823" width="9.140625" style="1"/>
    <col min="13824" max="13824" width="7.140625" style="1" customWidth="1"/>
    <col min="13825" max="13825" width="9" style="1" customWidth="1"/>
    <col min="13826" max="13826" width="8.85546875" style="1" customWidth="1"/>
    <col min="13827" max="13827" width="9.140625" style="1"/>
    <col min="13828" max="13828" width="0.85546875" style="1" customWidth="1"/>
    <col min="13829" max="13830" width="10.42578125" style="1" customWidth="1"/>
    <col min="13831" max="13831" width="9.42578125" style="1" customWidth="1"/>
    <col min="13832" max="13832" width="0.85546875" style="1" customWidth="1"/>
    <col min="13833" max="13833" width="10.42578125" style="1" customWidth="1"/>
    <col min="13834" max="13834" width="9.42578125" style="1" customWidth="1"/>
    <col min="13835" max="13835" width="10.140625" style="1" customWidth="1"/>
    <col min="13836" max="13836" width="9.85546875" style="1" customWidth="1"/>
    <col min="13837" max="13837" width="8.5703125" style="1" customWidth="1"/>
    <col min="13838" max="13838" width="0.85546875" style="1" customWidth="1"/>
    <col min="13839" max="13842" width="5.5703125" style="1" customWidth="1"/>
    <col min="13843" max="13843" width="2.140625" style="1" customWidth="1"/>
    <col min="13844" max="13844" width="6.5703125" style="1" customWidth="1"/>
    <col min="13845" max="13845" width="9" style="1" customWidth="1"/>
    <col min="13846" max="13848" width="9.42578125" style="1" customWidth="1"/>
    <col min="13849" max="13849" width="0.85546875" style="1" customWidth="1"/>
    <col min="13850" max="13857" width="8.5703125" style="1" customWidth="1"/>
    <col min="13858" max="14079" width="9.140625" style="1"/>
    <col min="14080" max="14080" width="7.140625" style="1" customWidth="1"/>
    <col min="14081" max="14081" width="9" style="1" customWidth="1"/>
    <col min="14082" max="14082" width="8.85546875" style="1" customWidth="1"/>
    <col min="14083" max="14083" width="9.140625" style="1"/>
    <col min="14084" max="14084" width="0.85546875" style="1" customWidth="1"/>
    <col min="14085" max="14086" width="10.42578125" style="1" customWidth="1"/>
    <col min="14087" max="14087" width="9.42578125" style="1" customWidth="1"/>
    <col min="14088" max="14088" width="0.85546875" style="1" customWidth="1"/>
    <col min="14089" max="14089" width="10.42578125" style="1" customWidth="1"/>
    <col min="14090" max="14090" width="9.42578125" style="1" customWidth="1"/>
    <col min="14091" max="14091" width="10.140625" style="1" customWidth="1"/>
    <col min="14092" max="14092" width="9.85546875" style="1" customWidth="1"/>
    <col min="14093" max="14093" width="8.5703125" style="1" customWidth="1"/>
    <col min="14094" max="14094" width="0.85546875" style="1" customWidth="1"/>
    <col min="14095" max="14098" width="5.5703125" style="1" customWidth="1"/>
    <col min="14099" max="14099" width="2.140625" style="1" customWidth="1"/>
    <col min="14100" max="14100" width="6.5703125" style="1" customWidth="1"/>
    <col min="14101" max="14101" width="9" style="1" customWidth="1"/>
    <col min="14102" max="14104" width="9.42578125" style="1" customWidth="1"/>
    <col min="14105" max="14105" width="0.85546875" style="1" customWidth="1"/>
    <col min="14106" max="14113" width="8.5703125" style="1" customWidth="1"/>
    <col min="14114" max="14335" width="9.140625" style="1"/>
    <col min="14336" max="14336" width="7.140625" style="1" customWidth="1"/>
    <col min="14337" max="14337" width="9" style="1" customWidth="1"/>
    <col min="14338" max="14338" width="8.85546875" style="1" customWidth="1"/>
    <col min="14339" max="14339" width="9.140625" style="1"/>
    <col min="14340" max="14340" width="0.85546875" style="1" customWidth="1"/>
    <col min="14341" max="14342" width="10.42578125" style="1" customWidth="1"/>
    <col min="14343" max="14343" width="9.42578125" style="1" customWidth="1"/>
    <col min="14344" max="14344" width="0.85546875" style="1" customWidth="1"/>
    <col min="14345" max="14345" width="10.42578125" style="1" customWidth="1"/>
    <col min="14346" max="14346" width="9.42578125" style="1" customWidth="1"/>
    <col min="14347" max="14347" width="10.140625" style="1" customWidth="1"/>
    <col min="14348" max="14348" width="9.85546875" style="1" customWidth="1"/>
    <col min="14349" max="14349" width="8.5703125" style="1" customWidth="1"/>
    <col min="14350" max="14350" width="0.85546875" style="1" customWidth="1"/>
    <col min="14351" max="14354" width="5.5703125" style="1" customWidth="1"/>
    <col min="14355" max="14355" width="2.140625" style="1" customWidth="1"/>
    <col min="14356" max="14356" width="6.5703125" style="1" customWidth="1"/>
    <col min="14357" max="14357" width="9" style="1" customWidth="1"/>
    <col min="14358" max="14360" width="9.42578125" style="1" customWidth="1"/>
    <col min="14361" max="14361" width="0.85546875" style="1" customWidth="1"/>
    <col min="14362" max="14369" width="8.5703125" style="1" customWidth="1"/>
    <col min="14370" max="14591" width="9.140625" style="1"/>
    <col min="14592" max="14592" width="7.140625" style="1" customWidth="1"/>
    <col min="14593" max="14593" width="9" style="1" customWidth="1"/>
    <col min="14594" max="14594" width="8.85546875" style="1" customWidth="1"/>
    <col min="14595" max="14595" width="9.140625" style="1"/>
    <col min="14596" max="14596" width="0.85546875" style="1" customWidth="1"/>
    <col min="14597" max="14598" width="10.42578125" style="1" customWidth="1"/>
    <col min="14599" max="14599" width="9.42578125" style="1" customWidth="1"/>
    <col min="14600" max="14600" width="0.85546875" style="1" customWidth="1"/>
    <col min="14601" max="14601" width="10.42578125" style="1" customWidth="1"/>
    <col min="14602" max="14602" width="9.42578125" style="1" customWidth="1"/>
    <col min="14603" max="14603" width="10.140625" style="1" customWidth="1"/>
    <col min="14604" max="14604" width="9.85546875" style="1" customWidth="1"/>
    <col min="14605" max="14605" width="8.5703125" style="1" customWidth="1"/>
    <col min="14606" max="14606" width="0.85546875" style="1" customWidth="1"/>
    <col min="14607" max="14610" width="5.5703125" style="1" customWidth="1"/>
    <col min="14611" max="14611" width="2.140625" style="1" customWidth="1"/>
    <col min="14612" max="14612" width="6.5703125" style="1" customWidth="1"/>
    <col min="14613" max="14613" width="9" style="1" customWidth="1"/>
    <col min="14614" max="14616" width="9.42578125" style="1" customWidth="1"/>
    <col min="14617" max="14617" width="0.85546875" style="1" customWidth="1"/>
    <col min="14618" max="14625" width="8.5703125" style="1" customWidth="1"/>
    <col min="14626" max="14847" width="9.140625" style="1"/>
    <col min="14848" max="14848" width="7.140625" style="1" customWidth="1"/>
    <col min="14849" max="14849" width="9" style="1" customWidth="1"/>
    <col min="14850" max="14850" width="8.85546875" style="1" customWidth="1"/>
    <col min="14851" max="14851" width="9.140625" style="1"/>
    <col min="14852" max="14852" width="0.85546875" style="1" customWidth="1"/>
    <col min="14853" max="14854" width="10.42578125" style="1" customWidth="1"/>
    <col min="14855" max="14855" width="9.42578125" style="1" customWidth="1"/>
    <col min="14856" max="14856" width="0.85546875" style="1" customWidth="1"/>
    <col min="14857" max="14857" width="10.42578125" style="1" customWidth="1"/>
    <col min="14858" max="14858" width="9.42578125" style="1" customWidth="1"/>
    <col min="14859" max="14859" width="10.140625" style="1" customWidth="1"/>
    <col min="14860" max="14860" width="9.85546875" style="1" customWidth="1"/>
    <col min="14861" max="14861" width="8.5703125" style="1" customWidth="1"/>
    <col min="14862" max="14862" width="0.85546875" style="1" customWidth="1"/>
    <col min="14863" max="14866" width="5.5703125" style="1" customWidth="1"/>
    <col min="14867" max="14867" width="2.140625" style="1" customWidth="1"/>
    <col min="14868" max="14868" width="6.5703125" style="1" customWidth="1"/>
    <col min="14869" max="14869" width="9" style="1" customWidth="1"/>
    <col min="14870" max="14872" width="9.42578125" style="1" customWidth="1"/>
    <col min="14873" max="14873" width="0.85546875" style="1" customWidth="1"/>
    <col min="14874" max="14881" width="8.5703125" style="1" customWidth="1"/>
    <col min="14882" max="15103" width="9.140625" style="1"/>
    <col min="15104" max="15104" width="7.140625" style="1" customWidth="1"/>
    <col min="15105" max="15105" width="9" style="1" customWidth="1"/>
    <col min="15106" max="15106" width="8.85546875" style="1" customWidth="1"/>
    <col min="15107" max="15107" width="9.140625" style="1"/>
    <col min="15108" max="15108" width="0.85546875" style="1" customWidth="1"/>
    <col min="15109" max="15110" width="10.42578125" style="1" customWidth="1"/>
    <col min="15111" max="15111" width="9.42578125" style="1" customWidth="1"/>
    <col min="15112" max="15112" width="0.85546875" style="1" customWidth="1"/>
    <col min="15113" max="15113" width="10.42578125" style="1" customWidth="1"/>
    <col min="15114" max="15114" width="9.42578125" style="1" customWidth="1"/>
    <col min="15115" max="15115" width="10.140625" style="1" customWidth="1"/>
    <col min="15116" max="15116" width="9.85546875" style="1" customWidth="1"/>
    <col min="15117" max="15117" width="8.5703125" style="1" customWidth="1"/>
    <col min="15118" max="15118" width="0.85546875" style="1" customWidth="1"/>
    <col min="15119" max="15122" width="5.5703125" style="1" customWidth="1"/>
    <col min="15123" max="15123" width="2.140625" style="1" customWidth="1"/>
    <col min="15124" max="15124" width="6.5703125" style="1" customWidth="1"/>
    <col min="15125" max="15125" width="9" style="1" customWidth="1"/>
    <col min="15126" max="15128" width="9.42578125" style="1" customWidth="1"/>
    <col min="15129" max="15129" width="0.85546875" style="1" customWidth="1"/>
    <col min="15130" max="15137" width="8.5703125" style="1" customWidth="1"/>
    <col min="15138" max="15359" width="9.140625" style="1"/>
    <col min="15360" max="15360" width="7.140625" style="1" customWidth="1"/>
    <col min="15361" max="15361" width="9" style="1" customWidth="1"/>
    <col min="15362" max="15362" width="8.85546875" style="1" customWidth="1"/>
    <col min="15363" max="15363" width="9.140625" style="1"/>
    <col min="15364" max="15364" width="0.85546875" style="1" customWidth="1"/>
    <col min="15365" max="15366" width="10.42578125" style="1" customWidth="1"/>
    <col min="15367" max="15367" width="9.42578125" style="1" customWidth="1"/>
    <col min="15368" max="15368" width="0.85546875" style="1" customWidth="1"/>
    <col min="15369" max="15369" width="10.42578125" style="1" customWidth="1"/>
    <col min="15370" max="15370" width="9.42578125" style="1" customWidth="1"/>
    <col min="15371" max="15371" width="10.140625" style="1" customWidth="1"/>
    <col min="15372" max="15372" width="9.85546875" style="1" customWidth="1"/>
    <col min="15373" max="15373" width="8.5703125" style="1" customWidth="1"/>
    <col min="15374" max="15374" width="0.85546875" style="1" customWidth="1"/>
    <col min="15375" max="15378" width="5.5703125" style="1" customWidth="1"/>
    <col min="15379" max="15379" width="2.140625" style="1" customWidth="1"/>
    <col min="15380" max="15380" width="6.5703125" style="1" customWidth="1"/>
    <col min="15381" max="15381" width="9" style="1" customWidth="1"/>
    <col min="15382" max="15384" width="9.42578125" style="1" customWidth="1"/>
    <col min="15385" max="15385" width="0.85546875" style="1" customWidth="1"/>
    <col min="15386" max="15393" width="8.5703125" style="1" customWidth="1"/>
    <col min="15394" max="15615" width="9.140625" style="1"/>
    <col min="15616" max="15616" width="7.140625" style="1" customWidth="1"/>
    <col min="15617" max="15617" width="9" style="1" customWidth="1"/>
    <col min="15618" max="15618" width="8.85546875" style="1" customWidth="1"/>
    <col min="15619" max="15619" width="9.140625" style="1"/>
    <col min="15620" max="15620" width="0.85546875" style="1" customWidth="1"/>
    <col min="15621" max="15622" width="10.42578125" style="1" customWidth="1"/>
    <col min="15623" max="15623" width="9.42578125" style="1" customWidth="1"/>
    <col min="15624" max="15624" width="0.85546875" style="1" customWidth="1"/>
    <col min="15625" max="15625" width="10.42578125" style="1" customWidth="1"/>
    <col min="15626" max="15626" width="9.42578125" style="1" customWidth="1"/>
    <col min="15627" max="15627" width="10.140625" style="1" customWidth="1"/>
    <col min="15628" max="15628" width="9.85546875" style="1" customWidth="1"/>
    <col min="15629" max="15629" width="8.5703125" style="1" customWidth="1"/>
    <col min="15630" max="15630" width="0.85546875" style="1" customWidth="1"/>
    <col min="15631" max="15634" width="5.5703125" style="1" customWidth="1"/>
    <col min="15635" max="15635" width="2.140625" style="1" customWidth="1"/>
    <col min="15636" max="15636" width="6.5703125" style="1" customWidth="1"/>
    <col min="15637" max="15637" width="9" style="1" customWidth="1"/>
    <col min="15638" max="15640" width="9.42578125" style="1" customWidth="1"/>
    <col min="15641" max="15641" width="0.85546875" style="1" customWidth="1"/>
    <col min="15642" max="15649" width="8.5703125" style="1" customWidth="1"/>
    <col min="15650" max="15871" width="9.140625" style="1"/>
    <col min="15872" max="15872" width="7.140625" style="1" customWidth="1"/>
    <col min="15873" max="15873" width="9" style="1" customWidth="1"/>
    <col min="15874" max="15874" width="8.85546875" style="1" customWidth="1"/>
    <col min="15875" max="15875" width="9.140625" style="1"/>
    <col min="15876" max="15876" width="0.85546875" style="1" customWidth="1"/>
    <col min="15877" max="15878" width="10.42578125" style="1" customWidth="1"/>
    <col min="15879" max="15879" width="9.42578125" style="1" customWidth="1"/>
    <col min="15880" max="15880" width="0.85546875" style="1" customWidth="1"/>
    <col min="15881" max="15881" width="10.42578125" style="1" customWidth="1"/>
    <col min="15882" max="15882" width="9.42578125" style="1" customWidth="1"/>
    <col min="15883" max="15883" width="10.140625" style="1" customWidth="1"/>
    <col min="15884" max="15884" width="9.85546875" style="1" customWidth="1"/>
    <col min="15885" max="15885" width="8.5703125" style="1" customWidth="1"/>
    <col min="15886" max="15886" width="0.85546875" style="1" customWidth="1"/>
    <col min="15887" max="15890" width="5.5703125" style="1" customWidth="1"/>
    <col min="15891" max="15891" width="2.140625" style="1" customWidth="1"/>
    <col min="15892" max="15892" width="6.5703125" style="1" customWidth="1"/>
    <col min="15893" max="15893" width="9" style="1" customWidth="1"/>
    <col min="15894" max="15896" width="9.42578125" style="1" customWidth="1"/>
    <col min="15897" max="15897" width="0.85546875" style="1" customWidth="1"/>
    <col min="15898" max="15905" width="8.5703125" style="1" customWidth="1"/>
    <col min="15906" max="16127" width="9.140625" style="1"/>
    <col min="16128" max="16128" width="7.140625" style="1" customWidth="1"/>
    <col min="16129" max="16129" width="9" style="1" customWidth="1"/>
    <col min="16130" max="16130" width="8.85546875" style="1" customWidth="1"/>
    <col min="16131" max="16131" width="9.140625" style="1"/>
    <col min="16132" max="16132" width="0.85546875" style="1" customWidth="1"/>
    <col min="16133" max="16134" width="10.42578125" style="1" customWidth="1"/>
    <col min="16135" max="16135" width="9.42578125" style="1" customWidth="1"/>
    <col min="16136" max="16136" width="0.85546875" style="1" customWidth="1"/>
    <col min="16137" max="16137" width="10.42578125" style="1" customWidth="1"/>
    <col min="16138" max="16138" width="9.42578125" style="1" customWidth="1"/>
    <col min="16139" max="16139" width="10.140625" style="1" customWidth="1"/>
    <col min="16140" max="16140" width="9.85546875" style="1" customWidth="1"/>
    <col min="16141" max="16141" width="8.5703125" style="1" customWidth="1"/>
    <col min="16142" max="16142" width="0.85546875" style="1" customWidth="1"/>
    <col min="16143" max="16146" width="5.5703125" style="1" customWidth="1"/>
    <col min="16147" max="16147" width="2.140625" style="1" customWidth="1"/>
    <col min="16148" max="16148" width="6.5703125" style="1" customWidth="1"/>
    <col min="16149" max="16149" width="9" style="1" customWidth="1"/>
    <col min="16150" max="16152" width="9.42578125" style="1" customWidth="1"/>
    <col min="16153" max="16153" width="0.85546875" style="1" customWidth="1"/>
    <col min="16154" max="16161" width="8.5703125" style="1" customWidth="1"/>
    <col min="16162" max="16384" width="9.140625" style="1"/>
  </cols>
  <sheetData>
    <row r="1" spans="1:43" ht="15.75" customHeight="1" x14ac:dyDescent="0.25">
      <c r="B1" s="216" t="s">
        <v>3134</v>
      </c>
      <c r="C1" s="18"/>
      <c r="D1" s="18"/>
      <c r="T1" s="2190" t="s">
        <v>3135</v>
      </c>
      <c r="U1" s="2190"/>
      <c r="V1" s="2190"/>
      <c r="W1" s="2190"/>
      <c r="X1" s="2190"/>
      <c r="Y1" s="82"/>
      <c r="Z1" s="2191" t="s">
        <v>3136</v>
      </c>
      <c r="AA1" s="2191"/>
      <c r="AB1" s="2191"/>
      <c r="AC1" s="2191"/>
      <c r="AD1" s="2191"/>
      <c r="AE1" s="2191"/>
      <c r="AF1" s="2191"/>
      <c r="AG1" s="2191"/>
      <c r="AH1" s="2191"/>
      <c r="AI1" s="2191"/>
      <c r="AJ1" s="2191"/>
      <c r="AK1" s="2191"/>
      <c r="AL1" s="278"/>
      <c r="AM1" s="2188" t="s">
        <v>3137</v>
      </c>
      <c r="AN1" s="2188"/>
      <c r="AO1" s="2188"/>
      <c r="AP1" s="2188"/>
      <c r="AQ1" s="2188"/>
    </row>
    <row r="2" spans="1:43" ht="33" customHeight="1" x14ac:dyDescent="0.25">
      <c r="A2" s="20">
        <v>27</v>
      </c>
      <c r="B2" s="1867" t="s">
        <v>145</v>
      </c>
      <c r="C2" s="1868"/>
      <c r="D2" s="1868"/>
      <c r="E2" s="1869"/>
      <c r="T2" s="2190"/>
      <c r="U2" s="2190"/>
      <c r="V2" s="2190"/>
      <c r="W2" s="2190"/>
      <c r="X2" s="2190"/>
      <c r="Y2" s="977"/>
      <c r="Z2" s="2191"/>
      <c r="AA2" s="2191"/>
      <c r="AB2" s="2191"/>
      <c r="AC2" s="2191"/>
      <c r="AD2" s="2191"/>
      <c r="AE2" s="2191"/>
      <c r="AF2" s="2191"/>
      <c r="AG2" s="2191"/>
      <c r="AH2" s="2191"/>
      <c r="AI2" s="2191"/>
      <c r="AJ2" s="2191"/>
      <c r="AK2" s="2191"/>
      <c r="AL2" s="278"/>
      <c r="AM2" s="2188"/>
      <c r="AN2" s="2188"/>
      <c r="AO2" s="2188"/>
      <c r="AP2" s="2188"/>
      <c r="AQ2" s="2188"/>
    </row>
    <row r="3" spans="1:43" ht="25.5" customHeight="1" x14ac:dyDescent="0.2">
      <c r="A3" s="20"/>
      <c r="B3" s="2190" t="s">
        <v>2504</v>
      </c>
      <c r="C3" s="2190"/>
      <c r="D3" s="2190"/>
      <c r="E3" s="2190"/>
      <c r="F3" s="2190"/>
      <c r="G3" s="2190"/>
      <c r="H3" s="2190"/>
      <c r="I3" s="2190"/>
      <c r="J3" s="2190"/>
      <c r="K3" s="2190"/>
      <c r="L3" s="2190"/>
      <c r="M3" s="2190"/>
      <c r="N3" s="2190"/>
      <c r="O3" s="2190"/>
      <c r="P3" s="2190"/>
      <c r="Q3" s="2190"/>
      <c r="R3" s="2190"/>
      <c r="T3" s="2190" t="str">
        <f>$B3</f>
        <v>Pour le portefeuille bancaire – Expositions sur les entreprises d'investissement et les autres institutions financières assimilées à des banques (123)</v>
      </c>
      <c r="U3" s="2190"/>
      <c r="V3" s="2190"/>
      <c r="W3" s="2190"/>
      <c r="X3" s="2190"/>
      <c r="Y3" s="977"/>
      <c r="Z3" s="2188" t="str">
        <f>$B3</f>
        <v>Pour le portefeuille bancaire – Expositions sur les entreprises d'investissement et les autres institutions financières assimilées à des banques (123)</v>
      </c>
      <c r="AA3" s="2188"/>
      <c r="AB3" s="2188"/>
      <c r="AC3" s="2188"/>
      <c r="AD3" s="2188"/>
      <c r="AE3" s="2188"/>
      <c r="AF3" s="2188"/>
      <c r="AG3" s="2188"/>
      <c r="AH3" s="2188"/>
      <c r="AI3" s="2188"/>
      <c r="AJ3" s="2188"/>
      <c r="AK3" s="2188"/>
      <c r="AL3" s="278"/>
      <c r="AM3" s="2188" t="str">
        <f>$B3</f>
        <v>Pour le portefeuille bancaire – Expositions sur les entreprises d'investissement et les autres institutions financières assimilées à des banques (123)</v>
      </c>
      <c r="AN3" s="2188"/>
      <c r="AO3" s="2188"/>
      <c r="AP3" s="2188"/>
      <c r="AQ3" s="2188"/>
    </row>
    <row r="4" spans="1:43" ht="21.75" customHeight="1" x14ac:dyDescent="0.2">
      <c r="B4" s="2190"/>
      <c r="C4" s="2190"/>
      <c r="D4" s="2190"/>
      <c r="E4" s="2190"/>
      <c r="F4" s="2190"/>
      <c r="G4" s="2190"/>
      <c r="H4" s="2190"/>
      <c r="I4" s="2190"/>
      <c r="J4" s="2190"/>
      <c r="K4" s="2190"/>
      <c r="L4" s="2190"/>
      <c r="M4" s="2190"/>
      <c r="N4" s="2190"/>
      <c r="O4" s="2190"/>
      <c r="P4" s="2190"/>
      <c r="Q4" s="2190"/>
      <c r="R4" s="2190"/>
      <c r="T4" s="2190"/>
      <c r="U4" s="2190"/>
      <c r="V4" s="2190"/>
      <c r="W4" s="2190"/>
      <c r="X4" s="2190"/>
      <c r="Y4" s="977"/>
      <c r="Z4" s="2188"/>
      <c r="AA4" s="2188"/>
      <c r="AB4" s="2188"/>
      <c r="AC4" s="2188"/>
      <c r="AD4" s="2188"/>
      <c r="AE4" s="2188"/>
      <c r="AF4" s="2188"/>
      <c r="AG4" s="2188"/>
      <c r="AH4" s="2188"/>
      <c r="AI4" s="2188"/>
      <c r="AJ4" s="2188"/>
      <c r="AK4" s="2188"/>
      <c r="AL4" s="278"/>
      <c r="AM4" s="2188"/>
      <c r="AN4" s="2188"/>
      <c r="AO4" s="2188"/>
      <c r="AP4" s="2188"/>
      <c r="AQ4" s="2188"/>
    </row>
    <row r="5" spans="1:43" ht="12" customHeight="1" x14ac:dyDescent="0.2">
      <c r="B5" s="569"/>
      <c r="T5" s="2190"/>
      <c r="U5" s="2190"/>
      <c r="V5" s="2190"/>
      <c r="W5" s="2190"/>
      <c r="X5" s="2190"/>
      <c r="Y5" s="829"/>
      <c r="Z5" s="2188"/>
      <c r="AA5" s="2188"/>
      <c r="AB5" s="2188"/>
      <c r="AC5" s="2188"/>
      <c r="AD5" s="2188"/>
      <c r="AE5" s="2188"/>
      <c r="AF5" s="2188"/>
      <c r="AG5" s="2188"/>
      <c r="AH5" s="2188"/>
      <c r="AI5" s="2188"/>
      <c r="AJ5" s="2188"/>
      <c r="AK5" s="2188"/>
      <c r="AL5" s="278"/>
      <c r="AM5" s="2188"/>
      <c r="AN5" s="2188"/>
      <c r="AO5" s="2188"/>
      <c r="AP5" s="2188"/>
      <c r="AQ5" s="2188"/>
    </row>
    <row r="6" spans="1:43" ht="10.35" customHeight="1" x14ac:dyDescent="0.2">
      <c r="A6" s="82"/>
      <c r="B6" s="181" t="s">
        <v>3040</v>
      </c>
      <c r="C6" s="329"/>
      <c r="D6" s="82"/>
      <c r="E6" s="82"/>
      <c r="F6" s="82"/>
      <c r="G6" s="82"/>
      <c r="H6" s="82"/>
      <c r="I6" s="82"/>
      <c r="J6" s="82"/>
      <c r="K6" s="82"/>
      <c r="L6" s="82"/>
      <c r="M6" s="82"/>
      <c r="N6" s="82"/>
      <c r="O6" s="82"/>
      <c r="P6" s="82"/>
      <c r="Q6" s="82"/>
      <c r="R6" s="82"/>
      <c r="S6" s="82"/>
      <c r="T6" s="181" t="str">
        <f>$B6</f>
        <v>Dollars, en milliers, Type d’enregistrement 010</v>
      </c>
      <c r="U6" s="830"/>
      <c r="V6" s="497"/>
      <c r="W6" s="497"/>
      <c r="X6" s="497"/>
      <c r="Y6" s="497"/>
      <c r="Z6" s="181" t="str">
        <f>$B6</f>
        <v>Dollars, en milliers, Type d’enregistrement 010</v>
      </c>
      <c r="AA6" s="867"/>
      <c r="AB6" s="278"/>
      <c r="AC6" s="278"/>
      <c r="AD6" s="278"/>
      <c r="AE6" s="278"/>
      <c r="AF6" s="278"/>
      <c r="AG6" s="278"/>
      <c r="AH6" s="278"/>
      <c r="AI6" s="278"/>
      <c r="AJ6" s="278"/>
      <c r="AK6" s="278"/>
      <c r="AL6" s="278"/>
      <c r="AM6" s="181" t="str">
        <f>$B6</f>
        <v>Dollars, en milliers, Type d’enregistrement 010</v>
      </c>
      <c r="AN6" s="278"/>
      <c r="AO6" s="278"/>
      <c r="AP6" s="867"/>
      <c r="AQ6" s="278"/>
    </row>
    <row r="7" spans="1:43" ht="18" customHeight="1" x14ac:dyDescent="0.2">
      <c r="A7" s="82"/>
      <c r="B7" s="2166" t="s">
        <v>2440</v>
      </c>
      <c r="C7" s="2167"/>
      <c r="D7" s="2168"/>
      <c r="E7" s="495"/>
      <c r="F7" s="2189" t="s">
        <v>2441</v>
      </c>
      <c r="G7" s="2169"/>
      <c r="H7" s="497"/>
      <c r="I7" s="2049" t="s">
        <v>2902</v>
      </c>
      <c r="J7" s="1855"/>
      <c r="K7" s="1855"/>
      <c r="L7" s="1855"/>
      <c r="M7" s="1856"/>
      <c r="N7" s="82"/>
      <c r="O7" s="82"/>
      <c r="P7" s="82"/>
      <c r="Q7" s="82"/>
      <c r="R7" s="82"/>
      <c r="S7" s="82"/>
      <c r="T7" s="2170" t="s">
        <v>3041</v>
      </c>
      <c r="U7" s="2170"/>
      <c r="V7" s="576"/>
      <c r="W7" s="831"/>
      <c r="X7" s="831"/>
      <c r="Y7" s="870"/>
      <c r="Z7" s="2170" t="s">
        <v>3041</v>
      </c>
      <c r="AA7" s="2170"/>
      <c r="AB7" s="2187"/>
      <c r="AC7" s="2187"/>
      <c r="AD7" s="2187"/>
      <c r="AE7" s="2187"/>
      <c r="AF7" s="278"/>
      <c r="AG7" s="278"/>
      <c r="AH7" s="278"/>
      <c r="AI7" s="278"/>
      <c r="AJ7" s="278"/>
      <c r="AK7" s="278"/>
      <c r="AL7" s="278"/>
      <c r="AM7" s="2170" t="s">
        <v>3041</v>
      </c>
      <c r="AN7" s="2170"/>
      <c r="AO7" s="278"/>
      <c r="AP7" s="278"/>
      <c r="AQ7" s="278"/>
    </row>
    <row r="8" spans="1:43" ht="18" customHeight="1" x14ac:dyDescent="0.2">
      <c r="A8" s="82"/>
      <c r="B8" s="648"/>
      <c r="C8" s="649"/>
      <c r="D8" s="999"/>
      <c r="E8" s="495"/>
      <c r="F8" s="868"/>
      <c r="G8" s="869"/>
      <c r="H8" s="497"/>
      <c r="I8" s="2059" t="s">
        <v>3042</v>
      </c>
      <c r="J8" s="2163"/>
      <c r="K8" s="2059" t="s">
        <v>3043</v>
      </c>
      <c r="L8" s="2163"/>
      <c r="M8" s="1985" t="s">
        <v>3044</v>
      </c>
      <c r="N8" s="495"/>
      <c r="O8" s="495"/>
      <c r="P8" s="495"/>
      <c r="Q8" s="495"/>
      <c r="R8" s="495"/>
      <c r="S8" s="82"/>
      <c r="T8" s="2171"/>
      <c r="U8" s="2171"/>
      <c r="V8" s="576"/>
      <c r="W8" s="1861" t="s">
        <v>3101</v>
      </c>
      <c r="X8" s="1863"/>
      <c r="Y8" s="832"/>
      <c r="Z8" s="2171"/>
      <c r="AA8" s="2171"/>
      <c r="AB8" s="1633"/>
      <c r="AC8" s="871"/>
      <c r="AD8" s="871"/>
      <c r="AE8" s="1634"/>
      <c r="AF8" s="1985" t="s">
        <v>3138</v>
      </c>
      <c r="AG8" s="278"/>
      <c r="AH8" s="872"/>
      <c r="AI8" s="872"/>
      <c r="AJ8" s="872"/>
      <c r="AK8" s="872"/>
      <c r="AL8" s="278"/>
      <c r="AM8" s="2171"/>
      <c r="AN8" s="2171"/>
      <c r="AO8" s="873"/>
      <c r="AP8" s="2185" t="s">
        <v>3139</v>
      </c>
      <c r="AQ8" s="2186"/>
    </row>
    <row r="9" spans="1:43" ht="79.5" customHeight="1" x14ac:dyDescent="0.2">
      <c r="A9" s="1387" t="s">
        <v>3045</v>
      </c>
      <c r="B9" s="1387" t="s">
        <v>3046</v>
      </c>
      <c r="C9" s="1387" t="s">
        <v>2443</v>
      </c>
      <c r="D9" s="1387" t="s">
        <v>3103</v>
      </c>
      <c r="E9" s="123"/>
      <c r="F9" s="332" t="s">
        <v>2446</v>
      </c>
      <c r="G9" s="1387" t="s">
        <v>3104</v>
      </c>
      <c r="H9" s="721"/>
      <c r="I9" s="1387" t="s">
        <v>3050</v>
      </c>
      <c r="J9" s="1387" t="s">
        <v>3051</v>
      </c>
      <c r="K9" s="1387" t="s">
        <v>3052</v>
      </c>
      <c r="L9" s="1387" t="s">
        <v>3053</v>
      </c>
      <c r="M9" s="2164"/>
      <c r="N9" s="123"/>
      <c r="O9" s="1861" t="s">
        <v>2450</v>
      </c>
      <c r="P9" s="1863"/>
      <c r="Q9" s="1861" t="s">
        <v>3055</v>
      </c>
      <c r="R9" s="1863"/>
      <c r="S9" s="82"/>
      <c r="T9" s="1606" t="str">
        <f>$A9</f>
        <v>Fourchette de probabilité de défaut (PD)</v>
      </c>
      <c r="U9" s="1606" t="str">
        <f>$B9</f>
        <v>PD estimative (%) (M3)</v>
      </c>
      <c r="V9" s="1387" t="s">
        <v>3105</v>
      </c>
      <c r="W9" s="1387" t="s">
        <v>3057</v>
      </c>
      <c r="X9" s="1387" t="s">
        <v>3058</v>
      </c>
      <c r="Y9" s="124"/>
      <c r="Z9" s="1606" t="str">
        <f>$A9</f>
        <v>Fourchette de probabilité de défaut (PD)</v>
      </c>
      <c r="AA9" s="1606" t="str">
        <f>$B9</f>
        <v>PD estimative (%) (M3)</v>
      </c>
      <c r="AB9" s="1387" t="s">
        <v>3106</v>
      </c>
      <c r="AC9" s="1387" t="s">
        <v>3107</v>
      </c>
      <c r="AD9" s="1387" t="s">
        <v>3108</v>
      </c>
      <c r="AE9" s="1635" t="s">
        <v>3109</v>
      </c>
      <c r="AF9" s="2164"/>
      <c r="AG9" s="278"/>
      <c r="AH9" s="1861" t="s">
        <v>792</v>
      </c>
      <c r="AI9" s="1863"/>
      <c r="AJ9" s="1861" t="s">
        <v>3140</v>
      </c>
      <c r="AK9" s="1863"/>
      <c r="AL9" s="278"/>
      <c r="AM9" s="1606" t="str">
        <f>$A9</f>
        <v>Fourchette de probabilité de défaut (PD)</v>
      </c>
      <c r="AN9" s="1606" t="str">
        <f>$B9</f>
        <v>PD estimative (%) (M3)</v>
      </c>
      <c r="AO9" s="1636" t="s">
        <v>3112</v>
      </c>
      <c r="AP9" s="1635" t="s">
        <v>3113</v>
      </c>
      <c r="AQ9" s="1635" t="s">
        <v>3114</v>
      </c>
    </row>
    <row r="10" spans="1:43" s="490" customFormat="1" ht="10.35" customHeight="1" x14ac:dyDescent="0.25">
      <c r="A10" s="576"/>
      <c r="B10" s="229" t="s">
        <v>299</v>
      </c>
      <c r="C10" s="229"/>
      <c r="D10" s="229" t="s">
        <v>300</v>
      </c>
      <c r="E10" s="229"/>
      <c r="F10" s="229" t="s">
        <v>3133</v>
      </c>
      <c r="G10" s="229" t="s">
        <v>3059</v>
      </c>
      <c r="H10" s="863"/>
      <c r="I10" s="229" t="s">
        <v>466</v>
      </c>
      <c r="J10" s="229" t="s">
        <v>304</v>
      </c>
      <c r="K10" s="803"/>
      <c r="L10" s="803"/>
      <c r="M10" s="803"/>
      <c r="N10" s="229"/>
      <c r="O10" s="229"/>
      <c r="P10" s="229"/>
      <c r="Q10" s="229"/>
      <c r="R10" s="229"/>
      <c r="S10" s="576"/>
      <c r="T10" s="833"/>
      <c r="U10" s="834" t="s">
        <v>3060</v>
      </c>
      <c r="V10" s="229"/>
      <c r="W10" s="82"/>
      <c r="X10" s="229"/>
      <c r="Y10" s="229"/>
      <c r="Z10" s="874"/>
      <c r="AA10" s="875" t="s">
        <v>3060</v>
      </c>
      <c r="AB10" s="876"/>
      <c r="AC10" s="876"/>
      <c r="AD10" s="876"/>
      <c r="AE10" s="877"/>
      <c r="AF10" s="877"/>
      <c r="AG10" s="876"/>
      <c r="AH10" s="877"/>
      <c r="AI10" s="877"/>
      <c r="AJ10" s="877"/>
      <c r="AK10" s="877"/>
      <c r="AL10" s="876"/>
      <c r="AM10" s="874"/>
      <c r="AN10" s="875" t="s">
        <v>3060</v>
      </c>
      <c r="AO10" s="876"/>
      <c r="AP10" s="876"/>
      <c r="AQ10" s="876"/>
    </row>
    <row r="11" spans="1:43" ht="13.5" customHeight="1" x14ac:dyDescent="0.25">
      <c r="A11" s="82"/>
      <c r="B11" s="88" t="s">
        <v>1874</v>
      </c>
      <c r="C11" s="803"/>
      <c r="D11" s="803"/>
      <c r="E11" s="803"/>
      <c r="F11" s="803"/>
      <c r="G11" s="803"/>
      <c r="H11" s="803"/>
      <c r="I11" s="2165" t="s">
        <v>3123</v>
      </c>
      <c r="J11" s="2165"/>
      <c r="K11" s="337"/>
      <c r="L11" s="337"/>
      <c r="M11" s="337"/>
      <c r="N11" s="337"/>
      <c r="O11" s="337"/>
      <c r="P11" s="337"/>
      <c r="Q11" s="82"/>
      <c r="R11" s="82"/>
      <c r="S11" s="82"/>
      <c r="T11" s="835"/>
      <c r="U11" s="836" t="str">
        <f>$B11</f>
        <v>Engagements utilisés (501)</v>
      </c>
      <c r="V11" s="82"/>
      <c r="W11" s="82"/>
      <c r="X11" s="82"/>
      <c r="Y11" s="82"/>
      <c r="Z11" s="878"/>
      <c r="AA11" s="836" t="str">
        <f>$B11</f>
        <v>Engagements utilisés (501)</v>
      </c>
      <c r="AB11" s="82"/>
      <c r="AC11" s="82"/>
      <c r="AD11" s="82"/>
      <c r="AE11" s="82"/>
      <c r="AF11" s="82"/>
      <c r="AG11" s="278"/>
      <c r="AH11" s="1067"/>
      <c r="AI11" s="1067"/>
      <c r="AJ11" s="1067"/>
      <c r="AK11" s="1067"/>
      <c r="AL11" s="278"/>
      <c r="AM11" s="878"/>
      <c r="AN11" s="836" t="str">
        <f>$B11</f>
        <v>Engagements utilisés (501)</v>
      </c>
      <c r="AO11" s="82"/>
      <c r="AP11" s="82"/>
      <c r="AQ11" s="82"/>
    </row>
    <row r="12" spans="1:43" s="12" customFormat="1" ht="10.35" customHeight="1" x14ac:dyDescent="0.2">
      <c r="A12" s="83" t="s">
        <v>3062</v>
      </c>
      <c r="B12" s="602"/>
      <c r="C12" s="1612"/>
      <c r="D12" s="992"/>
      <c r="E12" s="31"/>
      <c r="F12" s="992"/>
      <c r="G12" s="1613"/>
      <c r="H12" s="837"/>
      <c r="I12" s="1614"/>
      <c r="J12" s="993"/>
      <c r="K12" s="1614"/>
      <c r="L12" s="838"/>
      <c r="M12" s="839"/>
      <c r="N12" s="31"/>
      <c r="O12" s="2159"/>
      <c r="P12" s="2159"/>
      <c r="Q12" s="2159"/>
      <c r="R12" s="2159"/>
      <c r="S12" s="82"/>
      <c r="T12" s="887" t="str">
        <f t="shared" ref="T12:T38" si="0">$A12</f>
        <v>1 (1401)</v>
      </c>
      <c r="U12" s="1615" t="str">
        <f t="shared" ref="U12:U36" si="1">IF($B12="","",$B12)</f>
        <v/>
      </c>
      <c r="V12" s="190"/>
      <c r="W12" s="841"/>
      <c r="X12" s="841"/>
      <c r="Y12" s="891"/>
      <c r="Z12" s="880" t="str">
        <f t="shared" ref="Z12:Z35" si="2">$A12</f>
        <v>1 (1401)</v>
      </c>
      <c r="AA12" s="1637" t="str">
        <f t="shared" ref="AA12:AA36" si="3">IF($B12="","",$B12)</f>
        <v/>
      </c>
      <c r="AB12" s="838"/>
      <c r="AC12" s="838"/>
      <c r="AD12" s="838"/>
      <c r="AE12" s="838"/>
      <c r="AF12" s="879"/>
      <c r="AG12" s="278"/>
      <c r="AH12" s="2159"/>
      <c r="AI12" s="2159"/>
      <c r="AJ12" s="2159"/>
      <c r="AK12" s="2159"/>
      <c r="AL12" s="278"/>
      <c r="AM12" s="880" t="str">
        <f t="shared" ref="AM12:AM35" si="4">$A12</f>
        <v>1 (1401)</v>
      </c>
      <c r="AN12" s="1637" t="str">
        <f t="shared" ref="AN12:AN34" si="5">IF($B13="","",$B13)</f>
        <v/>
      </c>
      <c r="AO12" s="838"/>
      <c r="AP12" s="838"/>
      <c r="AQ12" s="838"/>
    </row>
    <row r="13" spans="1:43" s="12" customFormat="1" x14ac:dyDescent="0.2">
      <c r="A13" s="83" t="s">
        <v>3063</v>
      </c>
      <c r="B13" s="602"/>
      <c r="C13" s="1612"/>
      <c r="D13" s="992"/>
      <c r="E13" s="31"/>
      <c r="F13" s="992"/>
      <c r="G13" s="1613"/>
      <c r="H13" s="837"/>
      <c r="I13" s="1614"/>
      <c r="J13" s="993"/>
      <c r="K13" s="1614"/>
      <c r="L13" s="838"/>
      <c r="M13" s="839"/>
      <c r="N13" s="31"/>
      <c r="O13" s="2159"/>
      <c r="P13" s="2159"/>
      <c r="Q13" s="2159"/>
      <c r="R13" s="2159"/>
      <c r="S13" s="82"/>
      <c r="T13" s="887" t="str">
        <f t="shared" si="0"/>
        <v>2 (1402)</v>
      </c>
      <c r="U13" s="1615" t="str">
        <f t="shared" si="1"/>
        <v/>
      </c>
      <c r="V13" s="190"/>
      <c r="W13" s="841"/>
      <c r="X13" s="841"/>
      <c r="Y13" s="891"/>
      <c r="Z13" s="880" t="str">
        <f t="shared" si="2"/>
        <v>2 (1402)</v>
      </c>
      <c r="AA13" s="1637" t="str">
        <f t="shared" si="3"/>
        <v/>
      </c>
      <c r="AB13" s="838"/>
      <c r="AC13" s="838"/>
      <c r="AD13" s="838"/>
      <c r="AE13" s="838"/>
      <c r="AF13" s="879"/>
      <c r="AG13" s="278"/>
      <c r="AH13" s="2159"/>
      <c r="AI13" s="2159"/>
      <c r="AJ13" s="2159"/>
      <c r="AK13" s="2159"/>
      <c r="AL13" s="278"/>
      <c r="AM13" s="880" t="str">
        <f t="shared" si="4"/>
        <v>2 (1402)</v>
      </c>
      <c r="AN13" s="1637" t="str">
        <f t="shared" si="5"/>
        <v/>
      </c>
      <c r="AO13" s="838"/>
      <c r="AP13" s="838"/>
      <c r="AQ13" s="838"/>
    </row>
    <row r="14" spans="1:43" s="12" customFormat="1" x14ac:dyDescent="0.2">
      <c r="A14" s="83" t="s">
        <v>3064</v>
      </c>
      <c r="B14" s="602"/>
      <c r="C14" s="1612"/>
      <c r="D14" s="992"/>
      <c r="E14" s="31"/>
      <c r="F14" s="992"/>
      <c r="G14" s="1613"/>
      <c r="H14" s="837"/>
      <c r="I14" s="1614"/>
      <c r="J14" s="993"/>
      <c r="K14" s="1614"/>
      <c r="L14" s="838"/>
      <c r="M14" s="839"/>
      <c r="N14" s="31"/>
      <c r="O14" s="2159"/>
      <c r="P14" s="2159"/>
      <c r="Q14" s="2159"/>
      <c r="R14" s="2159"/>
      <c r="S14" s="82"/>
      <c r="T14" s="887" t="str">
        <f t="shared" si="0"/>
        <v>3 (1403)</v>
      </c>
      <c r="U14" s="1615" t="str">
        <f t="shared" si="1"/>
        <v/>
      </c>
      <c r="V14" s="190"/>
      <c r="W14" s="841"/>
      <c r="X14" s="841"/>
      <c r="Y14" s="891"/>
      <c r="Z14" s="880" t="str">
        <f t="shared" si="2"/>
        <v>3 (1403)</v>
      </c>
      <c r="AA14" s="1637" t="str">
        <f t="shared" si="3"/>
        <v/>
      </c>
      <c r="AB14" s="838"/>
      <c r="AC14" s="838"/>
      <c r="AD14" s="838"/>
      <c r="AE14" s="838"/>
      <c r="AF14" s="879"/>
      <c r="AG14" s="278"/>
      <c r="AH14" s="2159"/>
      <c r="AI14" s="2159"/>
      <c r="AJ14" s="2159"/>
      <c r="AK14" s="2159"/>
      <c r="AL14" s="278"/>
      <c r="AM14" s="880" t="str">
        <f t="shared" si="4"/>
        <v>3 (1403)</v>
      </c>
      <c r="AN14" s="1637" t="str">
        <f t="shared" si="5"/>
        <v/>
      </c>
      <c r="AO14" s="838"/>
      <c r="AP14" s="838"/>
      <c r="AQ14" s="838"/>
    </row>
    <row r="15" spans="1:43" s="12" customFormat="1" ht="12.75" hidden="1" customHeight="1" x14ac:dyDescent="0.2">
      <c r="A15" s="83" t="s">
        <v>3065</v>
      </c>
      <c r="B15" s="602"/>
      <c r="C15" s="1612"/>
      <c r="D15" s="992"/>
      <c r="E15" s="31"/>
      <c r="F15" s="992"/>
      <c r="G15" s="1613"/>
      <c r="H15" s="837"/>
      <c r="I15" s="1614"/>
      <c r="J15" s="993"/>
      <c r="K15" s="1614"/>
      <c r="L15" s="838"/>
      <c r="M15" s="839"/>
      <c r="N15" s="31"/>
      <c r="O15" s="2159"/>
      <c r="P15" s="2159"/>
      <c r="Q15" s="2159"/>
      <c r="R15" s="2159"/>
      <c r="S15" s="82"/>
      <c r="T15" s="887" t="str">
        <f t="shared" si="0"/>
        <v>4 (1404)</v>
      </c>
      <c r="U15" s="1615" t="str">
        <f t="shared" si="1"/>
        <v/>
      </c>
      <c r="V15" s="190"/>
      <c r="W15" s="841"/>
      <c r="X15" s="841"/>
      <c r="Y15" s="891"/>
      <c r="Z15" s="880" t="str">
        <f t="shared" si="2"/>
        <v>4 (1404)</v>
      </c>
      <c r="AA15" s="1637" t="str">
        <f t="shared" si="3"/>
        <v/>
      </c>
      <c r="AB15" s="838"/>
      <c r="AC15" s="838"/>
      <c r="AD15" s="838"/>
      <c r="AE15" s="838"/>
      <c r="AF15" s="879"/>
      <c r="AG15" s="278"/>
      <c r="AH15" s="2159"/>
      <c r="AI15" s="2159"/>
      <c r="AJ15" s="2159"/>
      <c r="AK15" s="2159"/>
      <c r="AL15" s="278"/>
      <c r="AM15" s="880" t="str">
        <f t="shared" si="4"/>
        <v>4 (1404)</v>
      </c>
      <c r="AN15" s="1637" t="str">
        <f t="shared" si="5"/>
        <v/>
      </c>
      <c r="AO15" s="838"/>
      <c r="AP15" s="838"/>
      <c r="AQ15" s="838"/>
    </row>
    <row r="16" spans="1:43" s="12" customFormat="1" ht="12.75" hidden="1" customHeight="1" x14ac:dyDescent="0.2">
      <c r="A16" s="83" t="s">
        <v>3066</v>
      </c>
      <c r="B16" s="602"/>
      <c r="C16" s="1612"/>
      <c r="D16" s="992"/>
      <c r="E16" s="31"/>
      <c r="F16" s="992"/>
      <c r="G16" s="1613"/>
      <c r="H16" s="837"/>
      <c r="I16" s="1614"/>
      <c r="J16" s="993"/>
      <c r="K16" s="1614"/>
      <c r="L16" s="838"/>
      <c r="M16" s="839"/>
      <c r="N16" s="31"/>
      <c r="O16" s="2159"/>
      <c r="P16" s="2159"/>
      <c r="Q16" s="2159"/>
      <c r="R16" s="2159"/>
      <c r="S16" s="82"/>
      <c r="T16" s="887" t="str">
        <f t="shared" si="0"/>
        <v>5 (1405)</v>
      </c>
      <c r="U16" s="1615" t="str">
        <f t="shared" si="1"/>
        <v/>
      </c>
      <c r="V16" s="190"/>
      <c r="W16" s="841"/>
      <c r="X16" s="841"/>
      <c r="Y16" s="891"/>
      <c r="Z16" s="880" t="str">
        <f t="shared" si="2"/>
        <v>5 (1405)</v>
      </c>
      <c r="AA16" s="1637" t="str">
        <f t="shared" si="3"/>
        <v/>
      </c>
      <c r="AB16" s="838"/>
      <c r="AC16" s="838"/>
      <c r="AD16" s="838"/>
      <c r="AE16" s="838"/>
      <c r="AF16" s="879"/>
      <c r="AG16" s="278"/>
      <c r="AH16" s="2159"/>
      <c r="AI16" s="2159"/>
      <c r="AJ16" s="2159"/>
      <c r="AK16" s="2159"/>
      <c r="AL16" s="278"/>
      <c r="AM16" s="880" t="str">
        <f t="shared" si="4"/>
        <v>5 (1405)</v>
      </c>
      <c r="AN16" s="1637" t="str">
        <f t="shared" si="5"/>
        <v/>
      </c>
      <c r="AO16" s="838"/>
      <c r="AP16" s="838"/>
      <c r="AQ16" s="838"/>
    </row>
    <row r="17" spans="1:43" s="12" customFormat="1" ht="12.75" hidden="1" customHeight="1" x14ac:dyDescent="0.2">
      <c r="A17" s="83" t="s">
        <v>3067</v>
      </c>
      <c r="B17" s="602"/>
      <c r="C17" s="1612"/>
      <c r="D17" s="992"/>
      <c r="E17" s="31"/>
      <c r="F17" s="992"/>
      <c r="G17" s="1613"/>
      <c r="H17" s="837"/>
      <c r="I17" s="1614"/>
      <c r="J17" s="993"/>
      <c r="K17" s="1614"/>
      <c r="L17" s="838"/>
      <c r="M17" s="839"/>
      <c r="N17" s="31"/>
      <c r="O17" s="2159"/>
      <c r="P17" s="2159"/>
      <c r="Q17" s="2159"/>
      <c r="R17" s="2159"/>
      <c r="S17" s="82"/>
      <c r="T17" s="887" t="str">
        <f t="shared" si="0"/>
        <v>6 (1406)</v>
      </c>
      <c r="U17" s="1615" t="str">
        <f t="shared" si="1"/>
        <v/>
      </c>
      <c r="V17" s="190"/>
      <c r="W17" s="841"/>
      <c r="X17" s="841"/>
      <c r="Y17" s="891"/>
      <c r="Z17" s="880" t="str">
        <f t="shared" si="2"/>
        <v>6 (1406)</v>
      </c>
      <c r="AA17" s="1637" t="str">
        <f t="shared" si="3"/>
        <v/>
      </c>
      <c r="AB17" s="838"/>
      <c r="AC17" s="838"/>
      <c r="AD17" s="838"/>
      <c r="AE17" s="838"/>
      <c r="AF17" s="879"/>
      <c r="AG17" s="278"/>
      <c r="AH17" s="2159"/>
      <c r="AI17" s="2159"/>
      <c r="AJ17" s="2159"/>
      <c r="AK17" s="2159"/>
      <c r="AL17" s="278"/>
      <c r="AM17" s="880" t="str">
        <f t="shared" si="4"/>
        <v>6 (1406)</v>
      </c>
      <c r="AN17" s="1637" t="str">
        <f t="shared" si="5"/>
        <v/>
      </c>
      <c r="AO17" s="838"/>
      <c r="AP17" s="838"/>
      <c r="AQ17" s="838"/>
    </row>
    <row r="18" spans="1:43" s="12" customFormat="1" ht="12.75" hidden="1" customHeight="1" x14ac:dyDescent="0.2">
      <c r="A18" s="83" t="s">
        <v>3068</v>
      </c>
      <c r="B18" s="602"/>
      <c r="C18" s="1612"/>
      <c r="D18" s="992"/>
      <c r="E18" s="31"/>
      <c r="F18" s="992"/>
      <c r="G18" s="1613"/>
      <c r="H18" s="837"/>
      <c r="I18" s="1614"/>
      <c r="J18" s="993"/>
      <c r="K18" s="1614"/>
      <c r="L18" s="838"/>
      <c r="M18" s="839"/>
      <c r="N18" s="31"/>
      <c r="O18" s="2159"/>
      <c r="P18" s="2159"/>
      <c r="Q18" s="2159"/>
      <c r="R18" s="2159"/>
      <c r="S18" s="82"/>
      <c r="T18" s="887" t="str">
        <f t="shared" si="0"/>
        <v>7 (1407)</v>
      </c>
      <c r="U18" s="1615" t="str">
        <f t="shared" si="1"/>
        <v/>
      </c>
      <c r="V18" s="190"/>
      <c r="W18" s="841"/>
      <c r="X18" s="841"/>
      <c r="Y18" s="891"/>
      <c r="Z18" s="880" t="str">
        <f t="shared" si="2"/>
        <v>7 (1407)</v>
      </c>
      <c r="AA18" s="1637" t="str">
        <f t="shared" si="3"/>
        <v/>
      </c>
      <c r="AB18" s="838"/>
      <c r="AC18" s="838"/>
      <c r="AD18" s="838"/>
      <c r="AE18" s="838"/>
      <c r="AF18" s="879"/>
      <c r="AG18" s="278"/>
      <c r="AH18" s="2159"/>
      <c r="AI18" s="2159"/>
      <c r="AJ18" s="2159"/>
      <c r="AK18" s="2159"/>
      <c r="AL18" s="278"/>
      <c r="AM18" s="880" t="str">
        <f t="shared" si="4"/>
        <v>7 (1407)</v>
      </c>
      <c r="AN18" s="1637" t="str">
        <f t="shared" si="5"/>
        <v/>
      </c>
      <c r="AO18" s="838"/>
      <c r="AP18" s="838"/>
      <c r="AQ18" s="838"/>
    </row>
    <row r="19" spans="1:43" s="12" customFormat="1" ht="12.75" hidden="1" customHeight="1" x14ac:dyDescent="0.2">
      <c r="A19" s="83" t="s">
        <v>3069</v>
      </c>
      <c r="B19" s="602"/>
      <c r="C19" s="1612"/>
      <c r="D19" s="992"/>
      <c r="E19" s="31"/>
      <c r="F19" s="992"/>
      <c r="G19" s="1613"/>
      <c r="H19" s="837"/>
      <c r="I19" s="1614"/>
      <c r="J19" s="993"/>
      <c r="K19" s="1614"/>
      <c r="L19" s="838"/>
      <c r="M19" s="839"/>
      <c r="N19" s="31"/>
      <c r="O19" s="2159"/>
      <c r="P19" s="2159"/>
      <c r="Q19" s="2159"/>
      <c r="R19" s="2159"/>
      <c r="S19" s="82"/>
      <c r="T19" s="887" t="str">
        <f t="shared" si="0"/>
        <v>8 (1408)</v>
      </c>
      <c r="U19" s="1615" t="str">
        <f t="shared" si="1"/>
        <v/>
      </c>
      <c r="V19" s="190"/>
      <c r="W19" s="841"/>
      <c r="X19" s="841"/>
      <c r="Y19" s="891"/>
      <c r="Z19" s="880" t="str">
        <f t="shared" si="2"/>
        <v>8 (1408)</v>
      </c>
      <c r="AA19" s="1637" t="str">
        <f t="shared" si="3"/>
        <v/>
      </c>
      <c r="AB19" s="838"/>
      <c r="AC19" s="838"/>
      <c r="AD19" s="838"/>
      <c r="AE19" s="838"/>
      <c r="AF19" s="879"/>
      <c r="AG19" s="278"/>
      <c r="AH19" s="2159"/>
      <c r="AI19" s="2159"/>
      <c r="AJ19" s="2159"/>
      <c r="AK19" s="2159"/>
      <c r="AL19" s="278"/>
      <c r="AM19" s="880" t="str">
        <f t="shared" si="4"/>
        <v>8 (1408)</v>
      </c>
      <c r="AN19" s="1637" t="str">
        <f t="shared" si="5"/>
        <v/>
      </c>
      <c r="AO19" s="838"/>
      <c r="AP19" s="838"/>
      <c r="AQ19" s="838"/>
    </row>
    <row r="20" spans="1:43" s="12" customFormat="1" ht="12.75" hidden="1" customHeight="1" x14ac:dyDescent="0.2">
      <c r="A20" s="83" t="s">
        <v>3070</v>
      </c>
      <c r="B20" s="602"/>
      <c r="C20" s="1612"/>
      <c r="D20" s="992"/>
      <c r="E20" s="31"/>
      <c r="F20" s="992"/>
      <c r="G20" s="1613"/>
      <c r="H20" s="837"/>
      <c r="I20" s="1614"/>
      <c r="J20" s="993"/>
      <c r="K20" s="1614"/>
      <c r="L20" s="838"/>
      <c r="M20" s="839"/>
      <c r="N20" s="31"/>
      <c r="O20" s="2159"/>
      <c r="P20" s="2159"/>
      <c r="Q20" s="2159"/>
      <c r="R20" s="2159"/>
      <c r="S20" s="82"/>
      <c r="T20" s="887" t="str">
        <f t="shared" si="0"/>
        <v>9 (1409)</v>
      </c>
      <c r="U20" s="1615" t="str">
        <f t="shared" si="1"/>
        <v/>
      </c>
      <c r="V20" s="190"/>
      <c r="W20" s="841"/>
      <c r="X20" s="841"/>
      <c r="Y20" s="891"/>
      <c r="Z20" s="880" t="str">
        <f t="shared" si="2"/>
        <v>9 (1409)</v>
      </c>
      <c r="AA20" s="1637" t="str">
        <f t="shared" si="3"/>
        <v/>
      </c>
      <c r="AB20" s="838"/>
      <c r="AC20" s="838"/>
      <c r="AD20" s="838"/>
      <c r="AE20" s="838"/>
      <c r="AF20" s="879"/>
      <c r="AG20" s="278"/>
      <c r="AH20" s="2159"/>
      <c r="AI20" s="2159"/>
      <c r="AJ20" s="2159"/>
      <c r="AK20" s="2159"/>
      <c r="AL20" s="278"/>
      <c r="AM20" s="880" t="str">
        <f t="shared" si="4"/>
        <v>9 (1409)</v>
      </c>
      <c r="AN20" s="1637" t="str">
        <f t="shared" si="5"/>
        <v/>
      </c>
      <c r="AO20" s="838"/>
      <c r="AP20" s="838"/>
      <c r="AQ20" s="838"/>
    </row>
    <row r="21" spans="1:43" s="12" customFormat="1" ht="12.75" hidden="1" customHeight="1" x14ac:dyDescent="0.2">
      <c r="A21" s="83" t="s">
        <v>3071</v>
      </c>
      <c r="B21" s="602"/>
      <c r="C21" s="1612"/>
      <c r="D21" s="992"/>
      <c r="E21" s="31"/>
      <c r="F21" s="992"/>
      <c r="G21" s="1613"/>
      <c r="H21" s="837"/>
      <c r="I21" s="1614"/>
      <c r="J21" s="993"/>
      <c r="K21" s="1614"/>
      <c r="L21" s="838"/>
      <c r="M21" s="839"/>
      <c r="N21" s="31"/>
      <c r="O21" s="2159"/>
      <c r="P21" s="2159"/>
      <c r="Q21" s="2159"/>
      <c r="R21" s="2159"/>
      <c r="S21" s="82"/>
      <c r="T21" s="887" t="str">
        <f t="shared" si="0"/>
        <v>10 (1410)</v>
      </c>
      <c r="U21" s="1615" t="str">
        <f t="shared" si="1"/>
        <v/>
      </c>
      <c r="V21" s="190"/>
      <c r="W21" s="841"/>
      <c r="X21" s="841"/>
      <c r="Y21" s="891"/>
      <c r="Z21" s="880" t="str">
        <f t="shared" si="2"/>
        <v>10 (1410)</v>
      </c>
      <c r="AA21" s="1637" t="str">
        <f t="shared" si="3"/>
        <v/>
      </c>
      <c r="AB21" s="838"/>
      <c r="AC21" s="838"/>
      <c r="AD21" s="838"/>
      <c r="AE21" s="838"/>
      <c r="AF21" s="879"/>
      <c r="AG21" s="278"/>
      <c r="AH21" s="2159"/>
      <c r="AI21" s="2159"/>
      <c r="AJ21" s="2159"/>
      <c r="AK21" s="2159"/>
      <c r="AL21" s="278"/>
      <c r="AM21" s="880" t="str">
        <f t="shared" si="4"/>
        <v>10 (1410)</v>
      </c>
      <c r="AN21" s="1637" t="str">
        <f t="shared" si="5"/>
        <v/>
      </c>
      <c r="AO21" s="838"/>
      <c r="AP21" s="838"/>
      <c r="AQ21" s="838"/>
    </row>
    <row r="22" spans="1:43" s="12" customFormat="1" ht="12.75" hidden="1" customHeight="1" x14ac:dyDescent="0.2">
      <c r="A22" s="83" t="s">
        <v>3072</v>
      </c>
      <c r="B22" s="602"/>
      <c r="C22" s="1612"/>
      <c r="D22" s="992"/>
      <c r="E22" s="31"/>
      <c r="F22" s="992"/>
      <c r="G22" s="1613"/>
      <c r="H22" s="837"/>
      <c r="I22" s="1614"/>
      <c r="J22" s="993"/>
      <c r="K22" s="1614"/>
      <c r="L22" s="838"/>
      <c r="M22" s="839"/>
      <c r="N22" s="31"/>
      <c r="O22" s="2159"/>
      <c r="P22" s="2159"/>
      <c r="Q22" s="2159"/>
      <c r="R22" s="2159"/>
      <c r="S22" s="82"/>
      <c r="T22" s="887" t="str">
        <f t="shared" si="0"/>
        <v>11 (1411)</v>
      </c>
      <c r="U22" s="1615" t="str">
        <f t="shared" si="1"/>
        <v/>
      </c>
      <c r="V22" s="190"/>
      <c r="W22" s="841"/>
      <c r="X22" s="841"/>
      <c r="Y22" s="891"/>
      <c r="Z22" s="880" t="str">
        <f t="shared" si="2"/>
        <v>11 (1411)</v>
      </c>
      <c r="AA22" s="1637" t="str">
        <f t="shared" si="3"/>
        <v/>
      </c>
      <c r="AB22" s="838"/>
      <c r="AC22" s="838"/>
      <c r="AD22" s="838"/>
      <c r="AE22" s="838"/>
      <c r="AF22" s="879"/>
      <c r="AG22" s="278"/>
      <c r="AH22" s="2159"/>
      <c r="AI22" s="2159"/>
      <c r="AJ22" s="2159"/>
      <c r="AK22" s="2159"/>
      <c r="AL22" s="278"/>
      <c r="AM22" s="880" t="str">
        <f t="shared" si="4"/>
        <v>11 (1411)</v>
      </c>
      <c r="AN22" s="1637" t="str">
        <f t="shared" si="5"/>
        <v/>
      </c>
      <c r="AO22" s="838"/>
      <c r="AP22" s="838"/>
      <c r="AQ22" s="838"/>
    </row>
    <row r="23" spans="1:43" s="12" customFormat="1" ht="12.75" hidden="1" customHeight="1" x14ac:dyDescent="0.2">
      <c r="A23" s="83" t="s">
        <v>3073</v>
      </c>
      <c r="B23" s="602"/>
      <c r="C23" s="1612"/>
      <c r="D23" s="992"/>
      <c r="E23" s="31"/>
      <c r="F23" s="992"/>
      <c r="G23" s="1613"/>
      <c r="H23" s="837"/>
      <c r="I23" s="1614"/>
      <c r="J23" s="993"/>
      <c r="K23" s="1614"/>
      <c r="L23" s="838"/>
      <c r="M23" s="839"/>
      <c r="N23" s="31"/>
      <c r="O23" s="2159"/>
      <c r="P23" s="2159"/>
      <c r="Q23" s="2159"/>
      <c r="R23" s="2159"/>
      <c r="S23" s="82"/>
      <c r="T23" s="887" t="str">
        <f t="shared" si="0"/>
        <v>12 (1412)</v>
      </c>
      <c r="U23" s="1615" t="str">
        <f t="shared" si="1"/>
        <v/>
      </c>
      <c r="V23" s="190"/>
      <c r="W23" s="841"/>
      <c r="X23" s="841"/>
      <c r="Y23" s="891"/>
      <c r="Z23" s="880" t="str">
        <f t="shared" si="2"/>
        <v>12 (1412)</v>
      </c>
      <c r="AA23" s="1637" t="str">
        <f t="shared" si="3"/>
        <v/>
      </c>
      <c r="AB23" s="838"/>
      <c r="AC23" s="838"/>
      <c r="AD23" s="838"/>
      <c r="AE23" s="838"/>
      <c r="AF23" s="879"/>
      <c r="AG23" s="278"/>
      <c r="AH23" s="2159"/>
      <c r="AI23" s="2159"/>
      <c r="AJ23" s="2159"/>
      <c r="AK23" s="2159"/>
      <c r="AL23" s="278"/>
      <c r="AM23" s="880" t="str">
        <f t="shared" si="4"/>
        <v>12 (1412)</v>
      </c>
      <c r="AN23" s="1637" t="str">
        <f t="shared" si="5"/>
        <v/>
      </c>
      <c r="AO23" s="838"/>
      <c r="AP23" s="838"/>
      <c r="AQ23" s="838"/>
    </row>
    <row r="24" spans="1:43" s="12" customFormat="1" ht="12.75" hidden="1" customHeight="1" x14ac:dyDescent="0.2">
      <c r="A24" s="83" t="s">
        <v>3074</v>
      </c>
      <c r="B24" s="602"/>
      <c r="C24" s="1612"/>
      <c r="D24" s="992"/>
      <c r="E24" s="31"/>
      <c r="F24" s="992"/>
      <c r="G24" s="1613"/>
      <c r="H24" s="837"/>
      <c r="I24" s="1614"/>
      <c r="J24" s="993"/>
      <c r="K24" s="1614"/>
      <c r="L24" s="838"/>
      <c r="M24" s="839"/>
      <c r="N24" s="31"/>
      <c r="O24" s="2159"/>
      <c r="P24" s="2159"/>
      <c r="Q24" s="2159"/>
      <c r="R24" s="2159"/>
      <c r="S24" s="82"/>
      <c r="T24" s="887" t="str">
        <f t="shared" si="0"/>
        <v>13 (1413)</v>
      </c>
      <c r="U24" s="1615" t="str">
        <f t="shared" si="1"/>
        <v/>
      </c>
      <c r="V24" s="190"/>
      <c r="W24" s="841"/>
      <c r="X24" s="841"/>
      <c r="Y24" s="891"/>
      <c r="Z24" s="880" t="str">
        <f t="shared" si="2"/>
        <v>13 (1413)</v>
      </c>
      <c r="AA24" s="1637" t="str">
        <f t="shared" si="3"/>
        <v/>
      </c>
      <c r="AB24" s="838"/>
      <c r="AC24" s="838"/>
      <c r="AD24" s="838"/>
      <c r="AE24" s="838"/>
      <c r="AF24" s="879"/>
      <c r="AG24" s="278"/>
      <c r="AH24" s="2159"/>
      <c r="AI24" s="2159"/>
      <c r="AJ24" s="2159"/>
      <c r="AK24" s="2159"/>
      <c r="AL24" s="278"/>
      <c r="AM24" s="880" t="str">
        <f t="shared" si="4"/>
        <v>13 (1413)</v>
      </c>
      <c r="AN24" s="1637" t="str">
        <f t="shared" si="5"/>
        <v/>
      </c>
      <c r="AO24" s="838"/>
      <c r="AP24" s="838"/>
      <c r="AQ24" s="838"/>
    </row>
    <row r="25" spans="1:43" s="12" customFormat="1" ht="12.75" hidden="1" customHeight="1" x14ac:dyDescent="0.2">
      <c r="A25" s="83" t="s">
        <v>3075</v>
      </c>
      <c r="B25" s="602"/>
      <c r="C25" s="1612"/>
      <c r="D25" s="992"/>
      <c r="E25" s="31"/>
      <c r="F25" s="992"/>
      <c r="G25" s="1613"/>
      <c r="H25" s="837"/>
      <c r="I25" s="1614"/>
      <c r="J25" s="993"/>
      <c r="K25" s="1614"/>
      <c r="L25" s="838"/>
      <c r="M25" s="839"/>
      <c r="N25" s="31"/>
      <c r="O25" s="2159"/>
      <c r="P25" s="2159"/>
      <c r="Q25" s="2159"/>
      <c r="R25" s="2159"/>
      <c r="S25" s="82"/>
      <c r="T25" s="887" t="str">
        <f t="shared" si="0"/>
        <v>14 (1414)</v>
      </c>
      <c r="U25" s="1615" t="str">
        <f t="shared" si="1"/>
        <v/>
      </c>
      <c r="V25" s="190"/>
      <c r="W25" s="841"/>
      <c r="X25" s="841"/>
      <c r="Y25" s="891"/>
      <c r="Z25" s="880" t="str">
        <f t="shared" si="2"/>
        <v>14 (1414)</v>
      </c>
      <c r="AA25" s="1637" t="str">
        <f t="shared" si="3"/>
        <v/>
      </c>
      <c r="AB25" s="838"/>
      <c r="AC25" s="838"/>
      <c r="AD25" s="838"/>
      <c r="AE25" s="838"/>
      <c r="AF25" s="879"/>
      <c r="AG25" s="278"/>
      <c r="AH25" s="2159"/>
      <c r="AI25" s="2159"/>
      <c r="AJ25" s="2159"/>
      <c r="AK25" s="2159"/>
      <c r="AL25" s="278"/>
      <c r="AM25" s="880" t="str">
        <f t="shared" si="4"/>
        <v>14 (1414)</v>
      </c>
      <c r="AN25" s="1637" t="str">
        <f t="shared" si="5"/>
        <v/>
      </c>
      <c r="AO25" s="838"/>
      <c r="AP25" s="838"/>
      <c r="AQ25" s="838"/>
    </row>
    <row r="26" spans="1:43" s="12" customFormat="1" ht="12.75" hidden="1" customHeight="1" x14ac:dyDescent="0.2">
      <c r="A26" s="83" t="s">
        <v>3076</v>
      </c>
      <c r="B26" s="602"/>
      <c r="C26" s="1612"/>
      <c r="D26" s="992"/>
      <c r="E26" s="31"/>
      <c r="F26" s="992"/>
      <c r="G26" s="1613"/>
      <c r="H26" s="837"/>
      <c r="I26" s="1614"/>
      <c r="J26" s="993"/>
      <c r="K26" s="1614"/>
      <c r="L26" s="838"/>
      <c r="M26" s="839"/>
      <c r="N26" s="31"/>
      <c r="O26" s="2159"/>
      <c r="P26" s="2159"/>
      <c r="Q26" s="2159"/>
      <c r="R26" s="2159"/>
      <c r="S26" s="82"/>
      <c r="T26" s="887" t="str">
        <f t="shared" si="0"/>
        <v>15 (1415)</v>
      </c>
      <c r="U26" s="1615" t="str">
        <f t="shared" si="1"/>
        <v/>
      </c>
      <c r="V26" s="190"/>
      <c r="W26" s="841"/>
      <c r="X26" s="841"/>
      <c r="Y26" s="891"/>
      <c r="Z26" s="880" t="str">
        <f t="shared" si="2"/>
        <v>15 (1415)</v>
      </c>
      <c r="AA26" s="1637" t="str">
        <f t="shared" si="3"/>
        <v/>
      </c>
      <c r="AB26" s="838"/>
      <c r="AC26" s="838"/>
      <c r="AD26" s="838"/>
      <c r="AE26" s="838"/>
      <c r="AF26" s="879"/>
      <c r="AG26" s="278"/>
      <c r="AH26" s="2159"/>
      <c r="AI26" s="2159"/>
      <c r="AJ26" s="2159"/>
      <c r="AK26" s="2159"/>
      <c r="AL26" s="278"/>
      <c r="AM26" s="880" t="str">
        <f t="shared" si="4"/>
        <v>15 (1415)</v>
      </c>
      <c r="AN26" s="1637" t="str">
        <f t="shared" si="5"/>
        <v/>
      </c>
      <c r="AO26" s="838"/>
      <c r="AP26" s="838"/>
      <c r="AQ26" s="838"/>
    </row>
    <row r="27" spans="1:43" s="12" customFormat="1" ht="12.75" hidden="1" customHeight="1" x14ac:dyDescent="0.2">
      <c r="A27" s="83" t="s">
        <v>3077</v>
      </c>
      <c r="B27" s="602"/>
      <c r="C27" s="1612"/>
      <c r="D27" s="992"/>
      <c r="E27" s="31"/>
      <c r="F27" s="992"/>
      <c r="G27" s="1613"/>
      <c r="H27" s="837"/>
      <c r="I27" s="1614"/>
      <c r="J27" s="993"/>
      <c r="K27" s="1614"/>
      <c r="L27" s="838"/>
      <c r="M27" s="839"/>
      <c r="N27" s="31"/>
      <c r="O27" s="2159"/>
      <c r="P27" s="2159"/>
      <c r="Q27" s="2159"/>
      <c r="R27" s="2159"/>
      <c r="S27" s="82"/>
      <c r="T27" s="887" t="str">
        <f t="shared" si="0"/>
        <v>16 (1416)</v>
      </c>
      <c r="U27" s="1615" t="str">
        <f t="shared" si="1"/>
        <v/>
      </c>
      <c r="V27" s="190"/>
      <c r="W27" s="841"/>
      <c r="X27" s="841"/>
      <c r="Y27" s="891"/>
      <c r="Z27" s="880" t="str">
        <f t="shared" si="2"/>
        <v>16 (1416)</v>
      </c>
      <c r="AA27" s="1637" t="str">
        <f t="shared" si="3"/>
        <v/>
      </c>
      <c r="AB27" s="838"/>
      <c r="AC27" s="838"/>
      <c r="AD27" s="838"/>
      <c r="AE27" s="838"/>
      <c r="AF27" s="879"/>
      <c r="AG27" s="278"/>
      <c r="AH27" s="2159"/>
      <c r="AI27" s="2159"/>
      <c r="AJ27" s="2159"/>
      <c r="AK27" s="2159"/>
      <c r="AL27" s="278"/>
      <c r="AM27" s="880" t="str">
        <f t="shared" si="4"/>
        <v>16 (1416)</v>
      </c>
      <c r="AN27" s="1637" t="str">
        <f t="shared" si="5"/>
        <v/>
      </c>
      <c r="AO27" s="838"/>
      <c r="AP27" s="838"/>
      <c r="AQ27" s="838"/>
    </row>
    <row r="28" spans="1:43" s="12" customFormat="1" ht="12.75" hidden="1" customHeight="1" x14ac:dyDescent="0.2">
      <c r="A28" s="83" t="s">
        <v>3078</v>
      </c>
      <c r="B28" s="602"/>
      <c r="C28" s="1612"/>
      <c r="D28" s="992"/>
      <c r="E28" s="31"/>
      <c r="F28" s="992"/>
      <c r="G28" s="1613"/>
      <c r="H28" s="837"/>
      <c r="I28" s="1614"/>
      <c r="J28" s="993"/>
      <c r="K28" s="1614"/>
      <c r="L28" s="838"/>
      <c r="M28" s="839"/>
      <c r="N28" s="31"/>
      <c r="O28" s="2159"/>
      <c r="P28" s="2159"/>
      <c r="Q28" s="2159"/>
      <c r="R28" s="2159"/>
      <c r="S28" s="82"/>
      <c r="T28" s="887" t="str">
        <f t="shared" si="0"/>
        <v>17 (1417)</v>
      </c>
      <c r="U28" s="1615" t="str">
        <f t="shared" si="1"/>
        <v/>
      </c>
      <c r="V28" s="190"/>
      <c r="W28" s="841"/>
      <c r="X28" s="841"/>
      <c r="Y28" s="891"/>
      <c r="Z28" s="880" t="str">
        <f t="shared" si="2"/>
        <v>17 (1417)</v>
      </c>
      <c r="AA28" s="1637" t="str">
        <f t="shared" si="3"/>
        <v/>
      </c>
      <c r="AB28" s="838"/>
      <c r="AC28" s="838"/>
      <c r="AD28" s="838"/>
      <c r="AE28" s="838"/>
      <c r="AF28" s="879"/>
      <c r="AG28" s="278"/>
      <c r="AH28" s="2159"/>
      <c r="AI28" s="2159"/>
      <c r="AJ28" s="2159"/>
      <c r="AK28" s="2159"/>
      <c r="AL28" s="278"/>
      <c r="AM28" s="880" t="str">
        <f t="shared" si="4"/>
        <v>17 (1417)</v>
      </c>
      <c r="AN28" s="1637" t="str">
        <f t="shared" si="5"/>
        <v/>
      </c>
      <c r="AO28" s="838"/>
      <c r="AP28" s="838"/>
      <c r="AQ28" s="838"/>
    </row>
    <row r="29" spans="1:43" s="12" customFormat="1" ht="12.75" hidden="1" customHeight="1" x14ac:dyDescent="0.2">
      <c r="A29" s="83" t="s">
        <v>3079</v>
      </c>
      <c r="B29" s="602"/>
      <c r="C29" s="1612"/>
      <c r="D29" s="992"/>
      <c r="E29" s="31"/>
      <c r="F29" s="992"/>
      <c r="G29" s="1613"/>
      <c r="H29" s="837"/>
      <c r="I29" s="1614"/>
      <c r="J29" s="993"/>
      <c r="K29" s="1614"/>
      <c r="L29" s="838"/>
      <c r="M29" s="839"/>
      <c r="N29" s="31"/>
      <c r="O29" s="2159"/>
      <c r="P29" s="2159"/>
      <c r="Q29" s="2159"/>
      <c r="R29" s="2159"/>
      <c r="S29" s="82"/>
      <c r="T29" s="887" t="str">
        <f t="shared" si="0"/>
        <v>18 (1418)</v>
      </c>
      <c r="U29" s="1615" t="str">
        <f t="shared" si="1"/>
        <v/>
      </c>
      <c r="V29" s="190"/>
      <c r="W29" s="841"/>
      <c r="X29" s="841"/>
      <c r="Y29" s="891"/>
      <c r="Z29" s="880" t="str">
        <f t="shared" si="2"/>
        <v>18 (1418)</v>
      </c>
      <c r="AA29" s="1637" t="str">
        <f t="shared" si="3"/>
        <v/>
      </c>
      <c r="AB29" s="838"/>
      <c r="AC29" s="838"/>
      <c r="AD29" s="838"/>
      <c r="AE29" s="838"/>
      <c r="AF29" s="879"/>
      <c r="AG29" s="278"/>
      <c r="AH29" s="2159"/>
      <c r="AI29" s="2159"/>
      <c r="AJ29" s="2159"/>
      <c r="AK29" s="2159"/>
      <c r="AL29" s="278"/>
      <c r="AM29" s="880" t="str">
        <f t="shared" si="4"/>
        <v>18 (1418)</v>
      </c>
      <c r="AN29" s="1637" t="str">
        <f t="shared" si="5"/>
        <v/>
      </c>
      <c r="AO29" s="838"/>
      <c r="AP29" s="838"/>
      <c r="AQ29" s="838"/>
    </row>
    <row r="30" spans="1:43" s="12" customFormat="1" ht="12.75" hidden="1" customHeight="1" x14ac:dyDescent="0.2">
      <c r="A30" s="83" t="s">
        <v>3080</v>
      </c>
      <c r="B30" s="602"/>
      <c r="C30" s="1612"/>
      <c r="D30" s="992"/>
      <c r="E30" s="31"/>
      <c r="F30" s="992"/>
      <c r="G30" s="1613"/>
      <c r="H30" s="837"/>
      <c r="I30" s="1614"/>
      <c r="J30" s="993"/>
      <c r="K30" s="1614"/>
      <c r="L30" s="838"/>
      <c r="M30" s="839"/>
      <c r="N30" s="31"/>
      <c r="O30" s="2159"/>
      <c r="P30" s="2159"/>
      <c r="Q30" s="2159"/>
      <c r="R30" s="2159"/>
      <c r="S30" s="82"/>
      <c r="T30" s="887" t="str">
        <f t="shared" si="0"/>
        <v>19 (1419)</v>
      </c>
      <c r="U30" s="1615" t="str">
        <f t="shared" si="1"/>
        <v/>
      </c>
      <c r="V30" s="190"/>
      <c r="W30" s="841"/>
      <c r="X30" s="841"/>
      <c r="Y30" s="891"/>
      <c r="Z30" s="880" t="str">
        <f t="shared" si="2"/>
        <v>19 (1419)</v>
      </c>
      <c r="AA30" s="1637" t="str">
        <f t="shared" si="3"/>
        <v/>
      </c>
      <c r="AB30" s="838"/>
      <c r="AC30" s="838"/>
      <c r="AD30" s="838"/>
      <c r="AE30" s="838"/>
      <c r="AF30" s="879"/>
      <c r="AG30" s="278"/>
      <c r="AH30" s="2159"/>
      <c r="AI30" s="2159"/>
      <c r="AJ30" s="2159"/>
      <c r="AK30" s="2159"/>
      <c r="AL30" s="278"/>
      <c r="AM30" s="880" t="str">
        <f t="shared" si="4"/>
        <v>19 (1419)</v>
      </c>
      <c r="AN30" s="1637" t="str">
        <f t="shared" si="5"/>
        <v/>
      </c>
      <c r="AO30" s="838"/>
      <c r="AP30" s="838"/>
      <c r="AQ30" s="838"/>
    </row>
    <row r="31" spans="1:43" s="12" customFormat="1" ht="12.75" hidden="1" customHeight="1" x14ac:dyDescent="0.2">
      <c r="A31" s="83" t="s">
        <v>3081</v>
      </c>
      <c r="B31" s="602"/>
      <c r="C31" s="1612"/>
      <c r="D31" s="992"/>
      <c r="E31" s="31"/>
      <c r="F31" s="992"/>
      <c r="G31" s="1613"/>
      <c r="H31" s="837"/>
      <c r="I31" s="1614"/>
      <c r="J31" s="993"/>
      <c r="K31" s="1614"/>
      <c r="L31" s="838"/>
      <c r="M31" s="839"/>
      <c r="N31" s="31"/>
      <c r="O31" s="2159"/>
      <c r="P31" s="2159"/>
      <c r="Q31" s="2159"/>
      <c r="R31" s="2159"/>
      <c r="S31" s="82"/>
      <c r="T31" s="887" t="str">
        <f t="shared" si="0"/>
        <v>20 (1420)</v>
      </c>
      <c r="U31" s="1615" t="str">
        <f t="shared" si="1"/>
        <v/>
      </c>
      <c r="V31" s="190"/>
      <c r="W31" s="841"/>
      <c r="X31" s="841"/>
      <c r="Y31" s="891"/>
      <c r="Z31" s="880" t="str">
        <f t="shared" si="2"/>
        <v>20 (1420)</v>
      </c>
      <c r="AA31" s="1637" t="str">
        <f t="shared" si="3"/>
        <v/>
      </c>
      <c r="AB31" s="838"/>
      <c r="AC31" s="838"/>
      <c r="AD31" s="838"/>
      <c r="AE31" s="838"/>
      <c r="AF31" s="879"/>
      <c r="AG31" s="278"/>
      <c r="AH31" s="2159"/>
      <c r="AI31" s="2159"/>
      <c r="AJ31" s="2159"/>
      <c r="AK31" s="2159"/>
      <c r="AL31" s="278"/>
      <c r="AM31" s="880" t="str">
        <f t="shared" si="4"/>
        <v>20 (1420)</v>
      </c>
      <c r="AN31" s="1637" t="str">
        <f t="shared" si="5"/>
        <v/>
      </c>
      <c r="AO31" s="838"/>
      <c r="AP31" s="838"/>
      <c r="AQ31" s="838"/>
    </row>
    <row r="32" spans="1:43" s="12" customFormat="1" ht="12.75" hidden="1" customHeight="1" x14ac:dyDescent="0.2">
      <c r="A32" s="83" t="s">
        <v>3082</v>
      </c>
      <c r="B32" s="602"/>
      <c r="C32" s="1612"/>
      <c r="D32" s="992"/>
      <c r="E32" s="31"/>
      <c r="F32" s="992"/>
      <c r="G32" s="1613"/>
      <c r="H32" s="837"/>
      <c r="I32" s="1614"/>
      <c r="J32" s="993"/>
      <c r="K32" s="1614"/>
      <c r="L32" s="838"/>
      <c r="M32" s="839"/>
      <c r="N32" s="31"/>
      <c r="O32" s="2159"/>
      <c r="P32" s="2159"/>
      <c r="Q32" s="2159"/>
      <c r="R32" s="2159"/>
      <c r="S32" s="82"/>
      <c r="T32" s="887" t="str">
        <f t="shared" si="0"/>
        <v>21 (1421)</v>
      </c>
      <c r="U32" s="1615" t="str">
        <f t="shared" si="1"/>
        <v/>
      </c>
      <c r="V32" s="190"/>
      <c r="W32" s="841"/>
      <c r="X32" s="841"/>
      <c r="Y32" s="891"/>
      <c r="Z32" s="880" t="str">
        <f t="shared" si="2"/>
        <v>21 (1421)</v>
      </c>
      <c r="AA32" s="1637" t="str">
        <f t="shared" si="3"/>
        <v/>
      </c>
      <c r="AB32" s="838"/>
      <c r="AC32" s="838"/>
      <c r="AD32" s="838"/>
      <c r="AE32" s="838"/>
      <c r="AF32" s="879"/>
      <c r="AG32" s="278"/>
      <c r="AH32" s="2159"/>
      <c r="AI32" s="2159"/>
      <c r="AJ32" s="2159"/>
      <c r="AK32" s="2159"/>
      <c r="AL32" s="278"/>
      <c r="AM32" s="880" t="str">
        <f t="shared" si="4"/>
        <v>21 (1421)</v>
      </c>
      <c r="AN32" s="1637" t="str">
        <f t="shared" si="5"/>
        <v/>
      </c>
      <c r="AO32" s="838"/>
      <c r="AP32" s="838"/>
      <c r="AQ32" s="838"/>
    </row>
    <row r="33" spans="1:43" s="12" customFormat="1" ht="12.75" hidden="1" customHeight="1" x14ac:dyDescent="0.2">
      <c r="A33" s="83" t="s">
        <v>3083</v>
      </c>
      <c r="B33" s="602"/>
      <c r="C33" s="1612"/>
      <c r="D33" s="992"/>
      <c r="E33" s="31"/>
      <c r="F33" s="992"/>
      <c r="G33" s="1613"/>
      <c r="H33" s="837"/>
      <c r="I33" s="1614"/>
      <c r="J33" s="993"/>
      <c r="K33" s="1614"/>
      <c r="L33" s="838"/>
      <c r="M33" s="839"/>
      <c r="N33" s="31"/>
      <c r="O33" s="2159"/>
      <c r="P33" s="2159"/>
      <c r="Q33" s="2159"/>
      <c r="R33" s="2159"/>
      <c r="S33" s="82"/>
      <c r="T33" s="887" t="str">
        <f t="shared" si="0"/>
        <v>22 (1422)</v>
      </c>
      <c r="U33" s="1615" t="str">
        <f t="shared" si="1"/>
        <v/>
      </c>
      <c r="V33" s="190"/>
      <c r="W33" s="841"/>
      <c r="X33" s="841"/>
      <c r="Y33" s="891"/>
      <c r="Z33" s="880" t="str">
        <f t="shared" si="2"/>
        <v>22 (1422)</v>
      </c>
      <c r="AA33" s="1637" t="str">
        <f t="shared" si="3"/>
        <v/>
      </c>
      <c r="AB33" s="838"/>
      <c r="AC33" s="838"/>
      <c r="AD33" s="838"/>
      <c r="AE33" s="838"/>
      <c r="AF33" s="879"/>
      <c r="AG33" s="278"/>
      <c r="AH33" s="2159"/>
      <c r="AI33" s="2159"/>
      <c r="AJ33" s="2159"/>
      <c r="AK33" s="2159"/>
      <c r="AL33" s="278"/>
      <c r="AM33" s="880" t="str">
        <f t="shared" si="4"/>
        <v>22 (1422)</v>
      </c>
      <c r="AN33" s="1637" t="str">
        <f t="shared" si="5"/>
        <v/>
      </c>
      <c r="AO33" s="838"/>
      <c r="AP33" s="838"/>
      <c r="AQ33" s="838"/>
    </row>
    <row r="34" spans="1:43" s="12" customFormat="1" ht="12.75" hidden="1" customHeight="1" x14ac:dyDescent="0.2">
      <c r="A34" s="83" t="s">
        <v>3084</v>
      </c>
      <c r="B34" s="602"/>
      <c r="C34" s="1612"/>
      <c r="D34" s="992"/>
      <c r="E34" s="31"/>
      <c r="F34" s="992"/>
      <c r="G34" s="1613"/>
      <c r="H34" s="837"/>
      <c r="I34" s="1614"/>
      <c r="J34" s="993"/>
      <c r="K34" s="1614"/>
      <c r="L34" s="838"/>
      <c r="M34" s="839"/>
      <c r="N34" s="31"/>
      <c r="O34" s="2159"/>
      <c r="P34" s="2159"/>
      <c r="Q34" s="2159"/>
      <c r="R34" s="2159"/>
      <c r="S34" s="82"/>
      <c r="T34" s="887" t="str">
        <f t="shared" si="0"/>
        <v>23 (1423)</v>
      </c>
      <c r="U34" s="1615" t="str">
        <f t="shared" si="1"/>
        <v/>
      </c>
      <c r="V34" s="190"/>
      <c r="W34" s="841"/>
      <c r="X34" s="841"/>
      <c r="Y34" s="891"/>
      <c r="Z34" s="880" t="str">
        <f t="shared" si="2"/>
        <v>23 (1423)</v>
      </c>
      <c r="AA34" s="1637" t="str">
        <f t="shared" si="3"/>
        <v/>
      </c>
      <c r="AB34" s="838"/>
      <c r="AC34" s="838"/>
      <c r="AD34" s="838"/>
      <c r="AE34" s="838"/>
      <c r="AF34" s="879"/>
      <c r="AG34" s="278"/>
      <c r="AH34" s="2159"/>
      <c r="AI34" s="2159"/>
      <c r="AJ34" s="2159"/>
      <c r="AK34" s="2159"/>
      <c r="AL34" s="278"/>
      <c r="AM34" s="880" t="str">
        <f t="shared" si="4"/>
        <v>23 (1423)</v>
      </c>
      <c r="AN34" s="1637" t="str">
        <f t="shared" si="5"/>
        <v/>
      </c>
      <c r="AO34" s="838"/>
      <c r="AP34" s="838"/>
      <c r="AQ34" s="838"/>
    </row>
    <row r="35" spans="1:43" s="12" customFormat="1" ht="12.75" hidden="1" customHeight="1" x14ac:dyDescent="0.2">
      <c r="A35" s="83" t="s">
        <v>3085</v>
      </c>
      <c r="B35" s="602"/>
      <c r="C35" s="1612"/>
      <c r="D35" s="992"/>
      <c r="E35" s="31"/>
      <c r="F35" s="992"/>
      <c r="G35" s="1613"/>
      <c r="H35" s="837"/>
      <c r="I35" s="1614"/>
      <c r="J35" s="993"/>
      <c r="K35" s="1614"/>
      <c r="L35" s="838"/>
      <c r="M35" s="839"/>
      <c r="N35" s="31"/>
      <c r="O35" s="2159"/>
      <c r="P35" s="2159"/>
      <c r="Q35" s="2159"/>
      <c r="R35" s="2159"/>
      <c r="S35" s="82"/>
      <c r="T35" s="887" t="str">
        <f t="shared" si="0"/>
        <v>24 (1424)</v>
      </c>
      <c r="U35" s="1615" t="str">
        <f t="shared" si="1"/>
        <v/>
      </c>
      <c r="V35" s="190"/>
      <c r="W35" s="841"/>
      <c r="X35" s="841"/>
      <c r="Y35" s="891"/>
      <c r="Z35" s="880" t="str">
        <f t="shared" si="2"/>
        <v>24 (1424)</v>
      </c>
      <c r="AA35" s="1637" t="str">
        <f t="shared" si="3"/>
        <v/>
      </c>
      <c r="AB35" s="838"/>
      <c r="AC35" s="838"/>
      <c r="AD35" s="838"/>
      <c r="AE35" s="838"/>
      <c r="AF35" s="879"/>
      <c r="AG35" s="278"/>
      <c r="AH35" s="2159"/>
      <c r="AI35" s="2159"/>
      <c r="AJ35" s="2159"/>
      <c r="AK35" s="2159"/>
      <c r="AL35" s="278"/>
      <c r="AM35" s="880" t="str">
        <f t="shared" si="4"/>
        <v>24 (1424)</v>
      </c>
      <c r="AN35" s="1637"/>
      <c r="AO35" s="838"/>
      <c r="AP35" s="838"/>
      <c r="AQ35" s="838"/>
    </row>
    <row r="36" spans="1:43" s="12" customFormat="1" x14ac:dyDescent="0.2">
      <c r="A36" s="83" t="s">
        <v>3086</v>
      </c>
      <c r="B36" s="602"/>
      <c r="C36" s="1612"/>
      <c r="D36" s="992"/>
      <c r="E36" s="31"/>
      <c r="F36" s="992"/>
      <c r="G36" s="1613"/>
      <c r="H36" s="837"/>
      <c r="I36" s="1614"/>
      <c r="J36" s="993"/>
      <c r="K36" s="1614"/>
      <c r="L36" s="838"/>
      <c r="M36" s="839"/>
      <c r="N36" s="31"/>
      <c r="O36" s="2159"/>
      <c r="P36" s="2159"/>
      <c r="Q36" s="2159"/>
      <c r="R36" s="2159"/>
      <c r="S36" s="82"/>
      <c r="T36" s="887" t="str">
        <f t="shared" si="0"/>
        <v>25 (1425)</v>
      </c>
      <c r="U36" s="1615" t="str">
        <f t="shared" si="1"/>
        <v/>
      </c>
      <c r="V36" s="190"/>
      <c r="W36" s="841"/>
      <c r="X36" s="841"/>
      <c r="Y36" s="891"/>
      <c r="Z36" s="880" t="str">
        <f>$A$36</f>
        <v>25 (1425)</v>
      </c>
      <c r="AA36" s="1637" t="str">
        <f t="shared" si="3"/>
        <v/>
      </c>
      <c r="AB36" s="838"/>
      <c r="AC36" s="838"/>
      <c r="AD36" s="838"/>
      <c r="AE36" s="838"/>
      <c r="AF36" s="838"/>
      <c r="AG36" s="278"/>
      <c r="AH36" s="2162"/>
      <c r="AI36" s="2162"/>
      <c r="AJ36" s="2162"/>
      <c r="AK36" s="2162"/>
      <c r="AL36" s="278"/>
      <c r="AM36" s="880" t="str">
        <f>$A$36</f>
        <v>25 (1425)</v>
      </c>
      <c r="AN36" s="1638">
        <f>$B36</f>
        <v>0</v>
      </c>
      <c r="AO36" s="838"/>
      <c r="AP36" s="838"/>
      <c r="AQ36" s="838"/>
    </row>
    <row r="37" spans="1:43" s="12" customFormat="1" x14ac:dyDescent="0.2">
      <c r="A37" s="239" t="s">
        <v>3087</v>
      </c>
      <c r="B37" s="1598">
        <v>100</v>
      </c>
      <c r="C37" s="1617"/>
      <c r="D37" s="992"/>
      <c r="E37" s="31"/>
      <c r="F37" s="992"/>
      <c r="G37" s="1383"/>
      <c r="H37" s="842"/>
      <c r="I37" s="1614"/>
      <c r="J37" s="993"/>
      <c r="K37" s="1614"/>
      <c r="L37" s="838"/>
      <c r="M37" s="1618"/>
      <c r="N37" s="31"/>
      <c r="O37" s="2162"/>
      <c r="P37" s="2162"/>
      <c r="Q37" s="2162"/>
      <c r="R37" s="2162"/>
      <c r="S37" s="82"/>
      <c r="T37" s="887" t="str">
        <f t="shared" si="0"/>
        <v>(1426)</v>
      </c>
      <c r="U37" s="1619">
        <f>$B37</f>
        <v>100</v>
      </c>
      <c r="V37" s="190"/>
      <c r="W37" s="841"/>
      <c r="X37" s="841"/>
      <c r="Y37" s="891"/>
      <c r="Z37" s="880" t="str">
        <f>$A$37</f>
        <v>(1426)</v>
      </c>
      <c r="AA37" s="1639">
        <f>$B37</f>
        <v>100</v>
      </c>
      <c r="AB37" s="838"/>
      <c r="AC37" s="1632"/>
      <c r="AD37" s="838"/>
      <c r="AE37" s="844"/>
      <c r="AF37" s="1640"/>
      <c r="AG37" s="278"/>
      <c r="AH37" s="2161"/>
      <c r="AI37" s="2161"/>
      <c r="AJ37" s="2161"/>
      <c r="AK37" s="2161"/>
      <c r="AL37" s="278"/>
      <c r="AM37" s="880" t="str">
        <f>$A$37</f>
        <v>(1426)</v>
      </c>
      <c r="AN37" s="1641">
        <f>$B37</f>
        <v>100</v>
      </c>
      <c r="AO37" s="838"/>
      <c r="AP37" s="838"/>
      <c r="AQ37" s="838"/>
    </row>
    <row r="38" spans="1:43" s="12" customFormat="1" x14ac:dyDescent="0.2">
      <c r="A38" s="83" t="s">
        <v>3088</v>
      </c>
      <c r="B38" s="1494" t="s">
        <v>3089</v>
      </c>
      <c r="C38" s="1495"/>
      <c r="D38" s="993"/>
      <c r="E38" s="82"/>
      <c r="F38" s="1496"/>
      <c r="G38" s="1622"/>
      <c r="H38" s="843"/>
      <c r="I38" s="1614"/>
      <c r="J38" s="993"/>
      <c r="K38" s="1614"/>
      <c r="L38" s="844"/>
      <c r="M38" s="845"/>
      <c r="N38" s="82"/>
      <c r="O38" s="2161"/>
      <c r="P38" s="2161"/>
      <c r="Q38" s="2161"/>
      <c r="R38" s="2161"/>
      <c r="S38" s="82"/>
      <c r="T38" s="887" t="str">
        <f t="shared" si="0"/>
        <v>(1400)</v>
      </c>
      <c r="U38" s="1495" t="str">
        <f>$B38</f>
        <v>Global</v>
      </c>
      <c r="V38" s="190"/>
      <c r="W38" s="846"/>
      <c r="X38" s="846"/>
      <c r="Y38" s="891"/>
      <c r="Z38" s="880" t="str">
        <f>$A$38</f>
        <v>(1400)</v>
      </c>
      <c r="AA38" s="1495" t="str">
        <f>$B38</f>
        <v>Global</v>
      </c>
      <c r="AB38" s="190"/>
      <c r="AC38" s="1642"/>
      <c r="AD38" s="846"/>
      <c r="AE38" s="846"/>
      <c r="AF38" s="846"/>
      <c r="AG38" s="278"/>
      <c r="AH38" s="2184"/>
      <c r="AI38" s="2184"/>
      <c r="AJ38" s="2184"/>
      <c r="AK38" s="2184"/>
      <c r="AL38" s="278"/>
      <c r="AM38" s="880" t="str">
        <f>$A$38</f>
        <v>(1400)</v>
      </c>
      <c r="AN38" s="1639" t="s">
        <v>3141</v>
      </c>
      <c r="AO38" s="190"/>
      <c r="AP38" s="190"/>
      <c r="AQ38" s="190"/>
    </row>
    <row r="39" spans="1:43" ht="5.0999999999999996" customHeight="1" x14ac:dyDescent="0.2">
      <c r="A39" s="55"/>
      <c r="B39" s="82"/>
      <c r="C39" s="82"/>
      <c r="D39" s="82"/>
      <c r="E39" s="82"/>
      <c r="F39" s="82"/>
      <c r="G39" s="82"/>
      <c r="H39" s="82"/>
      <c r="I39" s="82"/>
      <c r="J39" s="82"/>
      <c r="K39" s="82"/>
      <c r="L39" s="82"/>
      <c r="M39" s="82"/>
      <c r="N39" s="82"/>
      <c r="O39" s="82"/>
      <c r="P39" s="82"/>
      <c r="Q39" s="82"/>
      <c r="R39" s="82"/>
      <c r="S39" s="82"/>
      <c r="T39" s="1050"/>
      <c r="U39" s="835"/>
      <c r="V39" s="82"/>
      <c r="W39" s="82"/>
      <c r="X39" s="82"/>
      <c r="Y39" s="891"/>
      <c r="Z39" s="1051"/>
      <c r="AA39" s="881"/>
      <c r="AB39" s="278"/>
      <c r="AC39" s="278"/>
      <c r="AD39" s="278"/>
      <c r="AE39" s="278"/>
      <c r="AF39" s="278"/>
      <c r="AG39" s="278"/>
      <c r="AH39" s="278"/>
      <c r="AI39" s="278"/>
      <c r="AJ39" s="278"/>
      <c r="AK39" s="278"/>
      <c r="AL39" s="278"/>
      <c r="AM39" s="1051"/>
      <c r="AN39" s="881"/>
      <c r="AO39" s="882"/>
      <c r="AP39" s="882"/>
      <c r="AQ39" s="882"/>
    </row>
    <row r="40" spans="1:43" x14ac:dyDescent="0.2">
      <c r="A40" s="55"/>
      <c r="B40" s="88" t="s">
        <v>1875</v>
      </c>
      <c r="C40" s="82"/>
      <c r="D40" s="82"/>
      <c r="E40" s="82"/>
      <c r="F40" s="82"/>
      <c r="G40" s="82"/>
      <c r="H40" s="82"/>
      <c r="I40" s="82"/>
      <c r="J40" s="82"/>
      <c r="K40" s="82"/>
      <c r="L40" s="82"/>
      <c r="M40" s="82"/>
      <c r="N40" s="82"/>
      <c r="O40" s="82"/>
      <c r="P40" s="82"/>
      <c r="Q40" s="82"/>
      <c r="R40" s="82"/>
      <c r="S40" s="82"/>
      <c r="T40" s="1050"/>
      <c r="U40" s="836" t="str">
        <f>$B40</f>
        <v>Engagements inutilisés (502)</v>
      </c>
      <c r="V40" s="82"/>
      <c r="W40" s="82"/>
      <c r="X40" s="82"/>
      <c r="Y40" s="891"/>
      <c r="Z40" s="880"/>
      <c r="AA40" s="836" t="str">
        <f>$B40</f>
        <v>Engagements inutilisés (502)</v>
      </c>
      <c r="AB40" s="82"/>
      <c r="AC40" s="82"/>
      <c r="AD40" s="82"/>
      <c r="AE40" s="82"/>
      <c r="AF40" s="82"/>
      <c r="AG40" s="278"/>
      <c r="AH40" s="1067"/>
      <c r="AI40" s="1067"/>
      <c r="AJ40" s="1067"/>
      <c r="AK40" s="1067"/>
      <c r="AL40" s="278"/>
      <c r="AM40" s="880"/>
      <c r="AN40" s="836" t="str">
        <f>$B40</f>
        <v>Engagements inutilisés (502)</v>
      </c>
      <c r="AO40" s="82"/>
      <c r="AP40" s="82"/>
      <c r="AQ40" s="82"/>
    </row>
    <row r="41" spans="1:43" s="12" customFormat="1" x14ac:dyDescent="0.2">
      <c r="A41" s="83" t="s">
        <v>3062</v>
      </c>
      <c r="B41" s="602"/>
      <c r="C41" s="992"/>
      <c r="D41" s="992"/>
      <c r="E41" s="31"/>
      <c r="F41" s="992"/>
      <c r="G41" s="1613"/>
      <c r="H41" s="837"/>
      <c r="I41" s="1614"/>
      <c r="J41" s="993"/>
      <c r="K41" s="1614"/>
      <c r="L41" s="838"/>
      <c r="M41" s="839"/>
      <c r="N41" s="31"/>
      <c r="O41" s="2159"/>
      <c r="P41" s="2159"/>
      <c r="Q41" s="2159"/>
      <c r="R41" s="2159"/>
      <c r="S41" s="82"/>
      <c r="T41" s="887" t="str">
        <f t="shared" ref="T41:T67" si="6">$A41</f>
        <v>1 (1401)</v>
      </c>
      <c r="U41" s="1615" t="str">
        <f t="shared" ref="U41:U65" si="7">IF($B41="","",$B41)</f>
        <v/>
      </c>
      <c r="V41" s="190"/>
      <c r="W41" s="841"/>
      <c r="X41" s="841"/>
      <c r="Y41" s="891"/>
      <c r="Z41" s="880" t="str">
        <f t="shared" ref="Z41:Z64" si="8">$A41</f>
        <v>1 (1401)</v>
      </c>
      <c r="AA41" s="1637" t="str">
        <f t="shared" ref="AA41:AA65" si="9">IF($B41="","",$B41)</f>
        <v/>
      </c>
      <c r="AB41" s="838"/>
      <c r="AC41" s="838"/>
      <c r="AD41" s="838"/>
      <c r="AE41" s="838"/>
      <c r="AF41" s="879"/>
      <c r="AG41" s="278"/>
      <c r="AH41" s="2159"/>
      <c r="AI41" s="2159"/>
      <c r="AJ41" s="2159"/>
      <c r="AK41" s="2159"/>
      <c r="AL41" s="278"/>
      <c r="AM41" s="880" t="str">
        <f t="shared" ref="AM41:AM64" si="10">$A41</f>
        <v>1 (1401)</v>
      </c>
      <c r="AN41" s="1637" t="str">
        <f t="shared" ref="AN41:AN63" si="11">IF($B42="","",$B42)</f>
        <v/>
      </c>
      <c r="AO41" s="838"/>
      <c r="AP41" s="838"/>
      <c r="AQ41" s="838"/>
    </row>
    <row r="42" spans="1:43" s="12" customFormat="1" x14ac:dyDescent="0.2">
      <c r="A42" s="83" t="s">
        <v>3063</v>
      </c>
      <c r="B42" s="602"/>
      <c r="C42" s="992"/>
      <c r="D42" s="992"/>
      <c r="E42" s="31"/>
      <c r="F42" s="992"/>
      <c r="G42" s="1613"/>
      <c r="H42" s="837"/>
      <c r="I42" s="1614"/>
      <c r="J42" s="993"/>
      <c r="K42" s="1614"/>
      <c r="L42" s="838"/>
      <c r="M42" s="839"/>
      <c r="N42" s="31"/>
      <c r="O42" s="2159"/>
      <c r="P42" s="2159"/>
      <c r="Q42" s="2159"/>
      <c r="R42" s="2159"/>
      <c r="S42" s="82"/>
      <c r="T42" s="887" t="str">
        <f t="shared" si="6"/>
        <v>2 (1402)</v>
      </c>
      <c r="U42" s="1615" t="str">
        <f t="shared" si="7"/>
        <v/>
      </c>
      <c r="V42" s="190"/>
      <c r="W42" s="841"/>
      <c r="X42" s="841"/>
      <c r="Y42" s="891"/>
      <c r="Z42" s="880" t="str">
        <f t="shared" si="8"/>
        <v>2 (1402)</v>
      </c>
      <c r="AA42" s="1637" t="str">
        <f t="shared" si="9"/>
        <v/>
      </c>
      <c r="AB42" s="838"/>
      <c r="AC42" s="838"/>
      <c r="AD42" s="838"/>
      <c r="AE42" s="838"/>
      <c r="AF42" s="879"/>
      <c r="AG42" s="278"/>
      <c r="AH42" s="2159"/>
      <c r="AI42" s="2159"/>
      <c r="AJ42" s="2159"/>
      <c r="AK42" s="2159"/>
      <c r="AL42" s="278"/>
      <c r="AM42" s="880" t="str">
        <f t="shared" si="10"/>
        <v>2 (1402)</v>
      </c>
      <c r="AN42" s="1637" t="str">
        <f t="shared" si="11"/>
        <v/>
      </c>
      <c r="AO42" s="838"/>
      <c r="AP42" s="838"/>
      <c r="AQ42" s="838"/>
    </row>
    <row r="43" spans="1:43" s="12" customFormat="1" x14ac:dyDescent="0.2">
      <c r="A43" s="83" t="s">
        <v>3064</v>
      </c>
      <c r="B43" s="602"/>
      <c r="C43" s="992"/>
      <c r="D43" s="992"/>
      <c r="E43" s="31"/>
      <c r="F43" s="992"/>
      <c r="G43" s="1613"/>
      <c r="H43" s="837"/>
      <c r="I43" s="1614"/>
      <c r="J43" s="993"/>
      <c r="K43" s="1614"/>
      <c r="L43" s="838"/>
      <c r="M43" s="839"/>
      <c r="N43" s="31"/>
      <c r="O43" s="2159"/>
      <c r="P43" s="2159"/>
      <c r="Q43" s="2159"/>
      <c r="R43" s="2159"/>
      <c r="S43" s="82"/>
      <c r="T43" s="887" t="str">
        <f t="shared" si="6"/>
        <v>3 (1403)</v>
      </c>
      <c r="U43" s="1615" t="str">
        <f t="shared" si="7"/>
        <v/>
      </c>
      <c r="V43" s="190"/>
      <c r="W43" s="841"/>
      <c r="X43" s="841"/>
      <c r="Y43" s="891"/>
      <c r="Z43" s="880" t="str">
        <f t="shared" si="8"/>
        <v>3 (1403)</v>
      </c>
      <c r="AA43" s="1637" t="str">
        <f t="shared" si="9"/>
        <v/>
      </c>
      <c r="AB43" s="838"/>
      <c r="AC43" s="838"/>
      <c r="AD43" s="838"/>
      <c r="AE43" s="838"/>
      <c r="AF43" s="879"/>
      <c r="AG43" s="278"/>
      <c r="AH43" s="2159"/>
      <c r="AI43" s="2159"/>
      <c r="AJ43" s="2159"/>
      <c r="AK43" s="2159"/>
      <c r="AL43" s="278"/>
      <c r="AM43" s="880" t="str">
        <f t="shared" si="10"/>
        <v>3 (1403)</v>
      </c>
      <c r="AN43" s="1637" t="str">
        <f t="shared" si="11"/>
        <v/>
      </c>
      <c r="AO43" s="838"/>
      <c r="AP43" s="838"/>
      <c r="AQ43" s="838"/>
    </row>
    <row r="44" spans="1:43" s="12" customFormat="1" ht="12.75" hidden="1" customHeight="1" x14ac:dyDescent="0.2">
      <c r="A44" s="83" t="s">
        <v>3065</v>
      </c>
      <c r="B44" s="602"/>
      <c r="C44" s="992"/>
      <c r="D44" s="992"/>
      <c r="E44" s="31"/>
      <c r="F44" s="992"/>
      <c r="G44" s="1613"/>
      <c r="H44" s="837"/>
      <c r="I44" s="1614"/>
      <c r="J44" s="993"/>
      <c r="K44" s="1614"/>
      <c r="L44" s="838"/>
      <c r="M44" s="839"/>
      <c r="N44" s="31"/>
      <c r="O44" s="2159"/>
      <c r="P44" s="2159"/>
      <c r="Q44" s="2159"/>
      <c r="R44" s="2159"/>
      <c r="S44" s="82"/>
      <c r="T44" s="887" t="str">
        <f t="shared" si="6"/>
        <v>4 (1404)</v>
      </c>
      <c r="U44" s="1615" t="str">
        <f t="shared" si="7"/>
        <v/>
      </c>
      <c r="V44" s="190"/>
      <c r="W44" s="841"/>
      <c r="X44" s="841"/>
      <c r="Y44" s="891"/>
      <c r="Z44" s="880" t="str">
        <f t="shared" si="8"/>
        <v>4 (1404)</v>
      </c>
      <c r="AA44" s="1637" t="str">
        <f t="shared" si="9"/>
        <v/>
      </c>
      <c r="AB44" s="838"/>
      <c r="AC44" s="838"/>
      <c r="AD44" s="838"/>
      <c r="AE44" s="838"/>
      <c r="AF44" s="879"/>
      <c r="AG44" s="278"/>
      <c r="AH44" s="2159"/>
      <c r="AI44" s="2159"/>
      <c r="AJ44" s="2159"/>
      <c r="AK44" s="2159"/>
      <c r="AL44" s="278"/>
      <c r="AM44" s="880" t="str">
        <f t="shared" si="10"/>
        <v>4 (1404)</v>
      </c>
      <c r="AN44" s="1637" t="str">
        <f t="shared" si="11"/>
        <v/>
      </c>
      <c r="AO44" s="838"/>
      <c r="AP44" s="838"/>
      <c r="AQ44" s="838"/>
    </row>
    <row r="45" spans="1:43" s="12" customFormat="1" ht="12.75" hidden="1" customHeight="1" x14ac:dyDescent="0.2">
      <c r="A45" s="83" t="s">
        <v>3066</v>
      </c>
      <c r="B45" s="602"/>
      <c r="C45" s="992"/>
      <c r="D45" s="992"/>
      <c r="E45" s="31"/>
      <c r="F45" s="992"/>
      <c r="G45" s="1613"/>
      <c r="H45" s="837"/>
      <c r="I45" s="1614"/>
      <c r="J45" s="993"/>
      <c r="K45" s="1614"/>
      <c r="L45" s="838"/>
      <c r="M45" s="839"/>
      <c r="N45" s="31"/>
      <c r="O45" s="2159"/>
      <c r="P45" s="2159"/>
      <c r="Q45" s="2159"/>
      <c r="R45" s="2159"/>
      <c r="S45" s="82"/>
      <c r="T45" s="887" t="str">
        <f t="shared" si="6"/>
        <v>5 (1405)</v>
      </c>
      <c r="U45" s="1615" t="str">
        <f t="shared" si="7"/>
        <v/>
      </c>
      <c r="V45" s="190"/>
      <c r="W45" s="841"/>
      <c r="X45" s="841"/>
      <c r="Y45" s="891"/>
      <c r="Z45" s="880" t="str">
        <f t="shared" si="8"/>
        <v>5 (1405)</v>
      </c>
      <c r="AA45" s="1637" t="str">
        <f t="shared" si="9"/>
        <v/>
      </c>
      <c r="AB45" s="838"/>
      <c r="AC45" s="838"/>
      <c r="AD45" s="838"/>
      <c r="AE45" s="838"/>
      <c r="AF45" s="879"/>
      <c r="AG45" s="278"/>
      <c r="AH45" s="2159"/>
      <c r="AI45" s="2159"/>
      <c r="AJ45" s="2159"/>
      <c r="AK45" s="2159"/>
      <c r="AL45" s="278"/>
      <c r="AM45" s="880" t="str">
        <f t="shared" si="10"/>
        <v>5 (1405)</v>
      </c>
      <c r="AN45" s="1637" t="str">
        <f t="shared" si="11"/>
        <v/>
      </c>
      <c r="AO45" s="838"/>
      <c r="AP45" s="838"/>
      <c r="AQ45" s="838"/>
    </row>
    <row r="46" spans="1:43" s="12" customFormat="1" ht="12.75" hidden="1" customHeight="1" x14ac:dyDescent="0.2">
      <c r="A46" s="83" t="s">
        <v>3067</v>
      </c>
      <c r="B46" s="602"/>
      <c r="C46" s="992"/>
      <c r="D46" s="992"/>
      <c r="E46" s="31"/>
      <c r="F46" s="992"/>
      <c r="G46" s="1613"/>
      <c r="H46" s="837"/>
      <c r="I46" s="1614"/>
      <c r="J46" s="993"/>
      <c r="K46" s="1614"/>
      <c r="L46" s="838"/>
      <c r="M46" s="839"/>
      <c r="N46" s="31"/>
      <c r="O46" s="2159"/>
      <c r="P46" s="2159"/>
      <c r="Q46" s="2159"/>
      <c r="R46" s="2159"/>
      <c r="S46" s="82"/>
      <c r="T46" s="887" t="str">
        <f t="shared" si="6"/>
        <v>6 (1406)</v>
      </c>
      <c r="U46" s="1615" t="str">
        <f t="shared" si="7"/>
        <v/>
      </c>
      <c r="V46" s="190"/>
      <c r="W46" s="841"/>
      <c r="X46" s="841"/>
      <c r="Y46" s="891"/>
      <c r="Z46" s="880" t="str">
        <f t="shared" si="8"/>
        <v>6 (1406)</v>
      </c>
      <c r="AA46" s="1637" t="str">
        <f t="shared" si="9"/>
        <v/>
      </c>
      <c r="AB46" s="838"/>
      <c r="AC46" s="838"/>
      <c r="AD46" s="838"/>
      <c r="AE46" s="838"/>
      <c r="AF46" s="879"/>
      <c r="AG46" s="278"/>
      <c r="AH46" s="2159"/>
      <c r="AI46" s="2159"/>
      <c r="AJ46" s="2159"/>
      <c r="AK46" s="2159"/>
      <c r="AL46" s="278"/>
      <c r="AM46" s="880" t="str">
        <f t="shared" si="10"/>
        <v>6 (1406)</v>
      </c>
      <c r="AN46" s="1637" t="str">
        <f t="shared" si="11"/>
        <v/>
      </c>
      <c r="AO46" s="838"/>
      <c r="AP46" s="838"/>
      <c r="AQ46" s="838"/>
    </row>
    <row r="47" spans="1:43" s="12" customFormat="1" ht="12.75" hidden="1" customHeight="1" x14ac:dyDescent="0.2">
      <c r="A47" s="83" t="s">
        <v>3068</v>
      </c>
      <c r="B47" s="602"/>
      <c r="C47" s="992"/>
      <c r="D47" s="992"/>
      <c r="E47" s="31"/>
      <c r="F47" s="992"/>
      <c r="G47" s="1613"/>
      <c r="H47" s="837"/>
      <c r="I47" s="1614"/>
      <c r="J47" s="993"/>
      <c r="K47" s="1614"/>
      <c r="L47" s="838"/>
      <c r="M47" s="839"/>
      <c r="N47" s="31"/>
      <c r="O47" s="2159"/>
      <c r="P47" s="2159"/>
      <c r="Q47" s="2159"/>
      <c r="R47" s="2159"/>
      <c r="S47" s="82"/>
      <c r="T47" s="887" t="str">
        <f t="shared" si="6"/>
        <v>7 (1407)</v>
      </c>
      <c r="U47" s="1615" t="str">
        <f t="shared" si="7"/>
        <v/>
      </c>
      <c r="V47" s="190"/>
      <c r="W47" s="841"/>
      <c r="X47" s="841"/>
      <c r="Y47" s="891"/>
      <c r="Z47" s="880" t="str">
        <f t="shared" si="8"/>
        <v>7 (1407)</v>
      </c>
      <c r="AA47" s="1637" t="str">
        <f t="shared" si="9"/>
        <v/>
      </c>
      <c r="AB47" s="838"/>
      <c r="AC47" s="838"/>
      <c r="AD47" s="838"/>
      <c r="AE47" s="838"/>
      <c r="AF47" s="879"/>
      <c r="AG47" s="278"/>
      <c r="AH47" s="2159"/>
      <c r="AI47" s="2159"/>
      <c r="AJ47" s="2159"/>
      <c r="AK47" s="2159"/>
      <c r="AL47" s="278"/>
      <c r="AM47" s="880" t="str">
        <f t="shared" si="10"/>
        <v>7 (1407)</v>
      </c>
      <c r="AN47" s="1637" t="str">
        <f t="shared" si="11"/>
        <v/>
      </c>
      <c r="AO47" s="838"/>
      <c r="AP47" s="838"/>
      <c r="AQ47" s="838"/>
    </row>
    <row r="48" spans="1:43" s="12" customFormat="1" ht="12.75" hidden="1" customHeight="1" x14ac:dyDescent="0.2">
      <c r="A48" s="83" t="s">
        <v>3069</v>
      </c>
      <c r="B48" s="602"/>
      <c r="C48" s="992"/>
      <c r="D48" s="992"/>
      <c r="E48" s="31"/>
      <c r="F48" s="992"/>
      <c r="G48" s="1613"/>
      <c r="H48" s="837"/>
      <c r="I48" s="1614"/>
      <c r="J48" s="993"/>
      <c r="K48" s="1614"/>
      <c r="L48" s="838"/>
      <c r="M48" s="839"/>
      <c r="N48" s="31"/>
      <c r="O48" s="2159"/>
      <c r="P48" s="2159"/>
      <c r="Q48" s="2159"/>
      <c r="R48" s="2159"/>
      <c r="S48" s="82"/>
      <c r="T48" s="887" t="str">
        <f t="shared" si="6"/>
        <v>8 (1408)</v>
      </c>
      <c r="U48" s="1615" t="str">
        <f t="shared" si="7"/>
        <v/>
      </c>
      <c r="V48" s="190"/>
      <c r="W48" s="841"/>
      <c r="X48" s="841"/>
      <c r="Y48" s="891"/>
      <c r="Z48" s="880" t="str">
        <f t="shared" si="8"/>
        <v>8 (1408)</v>
      </c>
      <c r="AA48" s="1637" t="str">
        <f t="shared" si="9"/>
        <v/>
      </c>
      <c r="AB48" s="838"/>
      <c r="AC48" s="838"/>
      <c r="AD48" s="838"/>
      <c r="AE48" s="838"/>
      <c r="AF48" s="879"/>
      <c r="AG48" s="278"/>
      <c r="AH48" s="2159"/>
      <c r="AI48" s="2159"/>
      <c r="AJ48" s="2159"/>
      <c r="AK48" s="2159"/>
      <c r="AL48" s="278"/>
      <c r="AM48" s="880" t="str">
        <f t="shared" si="10"/>
        <v>8 (1408)</v>
      </c>
      <c r="AN48" s="1637" t="str">
        <f t="shared" si="11"/>
        <v/>
      </c>
      <c r="AO48" s="838"/>
      <c r="AP48" s="838"/>
      <c r="AQ48" s="838"/>
    </row>
    <row r="49" spans="1:43" s="12" customFormat="1" ht="12.75" hidden="1" customHeight="1" x14ac:dyDescent="0.2">
      <c r="A49" s="83" t="s">
        <v>3070</v>
      </c>
      <c r="B49" s="602"/>
      <c r="C49" s="992"/>
      <c r="D49" s="992"/>
      <c r="E49" s="31"/>
      <c r="F49" s="992"/>
      <c r="G49" s="1613"/>
      <c r="H49" s="837"/>
      <c r="I49" s="1614"/>
      <c r="J49" s="993"/>
      <c r="K49" s="1614"/>
      <c r="L49" s="838"/>
      <c r="M49" s="839"/>
      <c r="N49" s="31"/>
      <c r="O49" s="2159"/>
      <c r="P49" s="2159"/>
      <c r="Q49" s="2159"/>
      <c r="R49" s="2159"/>
      <c r="S49" s="82"/>
      <c r="T49" s="887" t="str">
        <f t="shared" si="6"/>
        <v>9 (1409)</v>
      </c>
      <c r="U49" s="1615" t="str">
        <f t="shared" si="7"/>
        <v/>
      </c>
      <c r="V49" s="190"/>
      <c r="W49" s="841"/>
      <c r="X49" s="841"/>
      <c r="Y49" s="891"/>
      <c r="Z49" s="880" t="str">
        <f t="shared" si="8"/>
        <v>9 (1409)</v>
      </c>
      <c r="AA49" s="1637" t="str">
        <f t="shared" si="9"/>
        <v/>
      </c>
      <c r="AB49" s="838"/>
      <c r="AC49" s="838"/>
      <c r="AD49" s="838"/>
      <c r="AE49" s="838"/>
      <c r="AF49" s="879"/>
      <c r="AG49" s="278"/>
      <c r="AH49" s="2159"/>
      <c r="AI49" s="2159"/>
      <c r="AJ49" s="2159"/>
      <c r="AK49" s="2159"/>
      <c r="AL49" s="278"/>
      <c r="AM49" s="880" t="str">
        <f t="shared" si="10"/>
        <v>9 (1409)</v>
      </c>
      <c r="AN49" s="1637" t="str">
        <f t="shared" si="11"/>
        <v/>
      </c>
      <c r="AO49" s="838"/>
      <c r="AP49" s="838"/>
      <c r="AQ49" s="838"/>
    </row>
    <row r="50" spans="1:43" s="12" customFormat="1" ht="12.75" hidden="1" customHeight="1" x14ac:dyDescent="0.2">
      <c r="A50" s="83" t="s">
        <v>3071</v>
      </c>
      <c r="B50" s="602"/>
      <c r="C50" s="992"/>
      <c r="D50" s="992"/>
      <c r="E50" s="31"/>
      <c r="F50" s="992"/>
      <c r="G50" s="1613"/>
      <c r="H50" s="837"/>
      <c r="I50" s="1614"/>
      <c r="J50" s="993"/>
      <c r="K50" s="1614"/>
      <c r="L50" s="838"/>
      <c r="M50" s="839"/>
      <c r="N50" s="31"/>
      <c r="O50" s="2159"/>
      <c r="P50" s="2159"/>
      <c r="Q50" s="2159"/>
      <c r="R50" s="2159"/>
      <c r="S50" s="82"/>
      <c r="T50" s="887" t="str">
        <f t="shared" si="6"/>
        <v>10 (1410)</v>
      </c>
      <c r="U50" s="1615" t="str">
        <f t="shared" si="7"/>
        <v/>
      </c>
      <c r="V50" s="190"/>
      <c r="W50" s="841"/>
      <c r="X50" s="841"/>
      <c r="Y50" s="891"/>
      <c r="Z50" s="880" t="str">
        <f t="shared" si="8"/>
        <v>10 (1410)</v>
      </c>
      <c r="AA50" s="1637" t="str">
        <f t="shared" si="9"/>
        <v/>
      </c>
      <c r="AB50" s="838"/>
      <c r="AC50" s="838"/>
      <c r="AD50" s="838"/>
      <c r="AE50" s="838"/>
      <c r="AF50" s="879"/>
      <c r="AG50" s="278"/>
      <c r="AH50" s="2159"/>
      <c r="AI50" s="2159"/>
      <c r="AJ50" s="2159"/>
      <c r="AK50" s="2159"/>
      <c r="AL50" s="278"/>
      <c r="AM50" s="880" t="str">
        <f t="shared" si="10"/>
        <v>10 (1410)</v>
      </c>
      <c r="AN50" s="1637" t="str">
        <f t="shared" si="11"/>
        <v/>
      </c>
      <c r="AO50" s="838"/>
      <c r="AP50" s="838"/>
      <c r="AQ50" s="838"/>
    </row>
    <row r="51" spans="1:43" s="12" customFormat="1" ht="12.75" hidden="1" customHeight="1" x14ac:dyDescent="0.2">
      <c r="A51" s="83" t="s">
        <v>3072</v>
      </c>
      <c r="B51" s="602"/>
      <c r="C51" s="992"/>
      <c r="D51" s="992"/>
      <c r="E51" s="31"/>
      <c r="F51" s="992"/>
      <c r="G51" s="1613"/>
      <c r="H51" s="837"/>
      <c r="I51" s="1614"/>
      <c r="J51" s="993"/>
      <c r="K51" s="1614"/>
      <c r="L51" s="838"/>
      <c r="M51" s="839"/>
      <c r="N51" s="31"/>
      <c r="O51" s="2159"/>
      <c r="P51" s="2159"/>
      <c r="Q51" s="2159"/>
      <c r="R51" s="2159"/>
      <c r="S51" s="82"/>
      <c r="T51" s="887" t="str">
        <f t="shared" si="6"/>
        <v>11 (1411)</v>
      </c>
      <c r="U51" s="1615" t="str">
        <f t="shared" si="7"/>
        <v/>
      </c>
      <c r="V51" s="190"/>
      <c r="W51" s="841"/>
      <c r="X51" s="841"/>
      <c r="Y51" s="891"/>
      <c r="Z51" s="880" t="str">
        <f t="shared" si="8"/>
        <v>11 (1411)</v>
      </c>
      <c r="AA51" s="1637" t="str">
        <f t="shared" si="9"/>
        <v/>
      </c>
      <c r="AB51" s="838"/>
      <c r="AC51" s="838"/>
      <c r="AD51" s="838"/>
      <c r="AE51" s="838"/>
      <c r="AF51" s="879"/>
      <c r="AG51" s="278"/>
      <c r="AH51" s="2159"/>
      <c r="AI51" s="2159"/>
      <c r="AJ51" s="2159"/>
      <c r="AK51" s="2159"/>
      <c r="AL51" s="278"/>
      <c r="AM51" s="880" t="str">
        <f t="shared" si="10"/>
        <v>11 (1411)</v>
      </c>
      <c r="AN51" s="1637" t="str">
        <f t="shared" si="11"/>
        <v/>
      </c>
      <c r="AO51" s="838"/>
      <c r="AP51" s="838"/>
      <c r="AQ51" s="838"/>
    </row>
    <row r="52" spans="1:43" s="12" customFormat="1" ht="12.75" hidden="1" customHeight="1" x14ac:dyDescent="0.2">
      <c r="A52" s="83" t="s">
        <v>3073</v>
      </c>
      <c r="B52" s="602"/>
      <c r="C52" s="992"/>
      <c r="D52" s="992"/>
      <c r="E52" s="31"/>
      <c r="F52" s="992"/>
      <c r="G52" s="1613"/>
      <c r="H52" s="837"/>
      <c r="I52" s="1614"/>
      <c r="J52" s="993"/>
      <c r="K52" s="1614"/>
      <c r="L52" s="838"/>
      <c r="M52" s="839"/>
      <c r="N52" s="31"/>
      <c r="O52" s="2159"/>
      <c r="P52" s="2159"/>
      <c r="Q52" s="2159"/>
      <c r="R52" s="2159"/>
      <c r="S52" s="82"/>
      <c r="T52" s="887" t="str">
        <f t="shared" si="6"/>
        <v>12 (1412)</v>
      </c>
      <c r="U52" s="1615" t="str">
        <f t="shared" si="7"/>
        <v/>
      </c>
      <c r="V52" s="190"/>
      <c r="W52" s="841"/>
      <c r="X52" s="841"/>
      <c r="Y52" s="891"/>
      <c r="Z52" s="880" t="str">
        <f t="shared" si="8"/>
        <v>12 (1412)</v>
      </c>
      <c r="AA52" s="1637" t="str">
        <f t="shared" si="9"/>
        <v/>
      </c>
      <c r="AB52" s="838"/>
      <c r="AC52" s="838"/>
      <c r="AD52" s="838"/>
      <c r="AE52" s="838"/>
      <c r="AF52" s="879"/>
      <c r="AG52" s="278"/>
      <c r="AH52" s="2159"/>
      <c r="AI52" s="2159"/>
      <c r="AJ52" s="2159"/>
      <c r="AK52" s="2159"/>
      <c r="AL52" s="278"/>
      <c r="AM52" s="880" t="str">
        <f t="shared" si="10"/>
        <v>12 (1412)</v>
      </c>
      <c r="AN52" s="1637" t="str">
        <f t="shared" si="11"/>
        <v/>
      </c>
      <c r="AO52" s="838"/>
      <c r="AP52" s="838"/>
      <c r="AQ52" s="838"/>
    </row>
    <row r="53" spans="1:43" s="12" customFormat="1" ht="12.75" hidden="1" customHeight="1" x14ac:dyDescent="0.2">
      <c r="A53" s="83" t="s">
        <v>3074</v>
      </c>
      <c r="B53" s="602"/>
      <c r="C53" s="992"/>
      <c r="D53" s="992"/>
      <c r="E53" s="31"/>
      <c r="F53" s="992"/>
      <c r="G53" s="1613"/>
      <c r="H53" s="837"/>
      <c r="I53" s="1614"/>
      <c r="J53" s="993"/>
      <c r="K53" s="1614"/>
      <c r="L53" s="838"/>
      <c r="M53" s="839"/>
      <c r="N53" s="31"/>
      <c r="O53" s="2159"/>
      <c r="P53" s="2159"/>
      <c r="Q53" s="2159"/>
      <c r="R53" s="2159"/>
      <c r="S53" s="82"/>
      <c r="T53" s="887" t="str">
        <f t="shared" si="6"/>
        <v>13 (1413)</v>
      </c>
      <c r="U53" s="1615" t="str">
        <f t="shared" si="7"/>
        <v/>
      </c>
      <c r="V53" s="190"/>
      <c r="W53" s="841"/>
      <c r="X53" s="841"/>
      <c r="Y53" s="891"/>
      <c r="Z53" s="880" t="str">
        <f t="shared" si="8"/>
        <v>13 (1413)</v>
      </c>
      <c r="AA53" s="1637" t="str">
        <f t="shared" si="9"/>
        <v/>
      </c>
      <c r="AB53" s="838"/>
      <c r="AC53" s="838"/>
      <c r="AD53" s="838"/>
      <c r="AE53" s="838"/>
      <c r="AF53" s="879"/>
      <c r="AG53" s="278"/>
      <c r="AH53" s="2159"/>
      <c r="AI53" s="2159"/>
      <c r="AJ53" s="2159"/>
      <c r="AK53" s="2159"/>
      <c r="AL53" s="278"/>
      <c r="AM53" s="880" t="str">
        <f t="shared" si="10"/>
        <v>13 (1413)</v>
      </c>
      <c r="AN53" s="1637" t="str">
        <f t="shared" si="11"/>
        <v/>
      </c>
      <c r="AO53" s="838"/>
      <c r="AP53" s="838"/>
      <c r="AQ53" s="838"/>
    </row>
    <row r="54" spans="1:43" s="12" customFormat="1" ht="12.75" hidden="1" customHeight="1" x14ac:dyDescent="0.2">
      <c r="A54" s="83" t="s">
        <v>3075</v>
      </c>
      <c r="B54" s="602"/>
      <c r="C54" s="992"/>
      <c r="D54" s="992"/>
      <c r="E54" s="31"/>
      <c r="F54" s="992"/>
      <c r="G54" s="1613"/>
      <c r="H54" s="837"/>
      <c r="I54" s="1614"/>
      <c r="J54" s="993"/>
      <c r="K54" s="1614"/>
      <c r="L54" s="838"/>
      <c r="M54" s="839"/>
      <c r="N54" s="31"/>
      <c r="O54" s="2159"/>
      <c r="P54" s="2159"/>
      <c r="Q54" s="2159"/>
      <c r="R54" s="2159"/>
      <c r="S54" s="82"/>
      <c r="T54" s="887" t="str">
        <f t="shared" si="6"/>
        <v>14 (1414)</v>
      </c>
      <c r="U54" s="1615" t="str">
        <f t="shared" si="7"/>
        <v/>
      </c>
      <c r="V54" s="190"/>
      <c r="W54" s="841"/>
      <c r="X54" s="841"/>
      <c r="Y54" s="891"/>
      <c r="Z54" s="880" t="str">
        <f t="shared" si="8"/>
        <v>14 (1414)</v>
      </c>
      <c r="AA54" s="1637" t="str">
        <f t="shared" si="9"/>
        <v/>
      </c>
      <c r="AB54" s="838"/>
      <c r="AC54" s="838"/>
      <c r="AD54" s="838"/>
      <c r="AE54" s="838"/>
      <c r="AF54" s="879"/>
      <c r="AG54" s="278"/>
      <c r="AH54" s="2159"/>
      <c r="AI54" s="2159"/>
      <c r="AJ54" s="2159"/>
      <c r="AK54" s="2159"/>
      <c r="AL54" s="278"/>
      <c r="AM54" s="880" t="str">
        <f t="shared" si="10"/>
        <v>14 (1414)</v>
      </c>
      <c r="AN54" s="1637" t="str">
        <f t="shared" si="11"/>
        <v/>
      </c>
      <c r="AO54" s="838"/>
      <c r="AP54" s="838"/>
      <c r="AQ54" s="838"/>
    </row>
    <row r="55" spans="1:43" s="12" customFormat="1" ht="12.75" hidden="1" customHeight="1" x14ac:dyDescent="0.2">
      <c r="A55" s="83" t="s">
        <v>3076</v>
      </c>
      <c r="B55" s="602"/>
      <c r="C55" s="992"/>
      <c r="D55" s="992"/>
      <c r="E55" s="31"/>
      <c r="F55" s="992"/>
      <c r="G55" s="1613"/>
      <c r="H55" s="837"/>
      <c r="I55" s="1614"/>
      <c r="J55" s="993"/>
      <c r="K55" s="1614"/>
      <c r="L55" s="838"/>
      <c r="M55" s="839"/>
      <c r="N55" s="31"/>
      <c r="O55" s="2159"/>
      <c r="P55" s="2159"/>
      <c r="Q55" s="2159"/>
      <c r="R55" s="2159"/>
      <c r="S55" s="82"/>
      <c r="T55" s="887" t="str">
        <f t="shared" si="6"/>
        <v>15 (1415)</v>
      </c>
      <c r="U55" s="1615" t="str">
        <f t="shared" si="7"/>
        <v/>
      </c>
      <c r="V55" s="190"/>
      <c r="W55" s="841"/>
      <c r="X55" s="841"/>
      <c r="Y55" s="891"/>
      <c r="Z55" s="880" t="str">
        <f t="shared" si="8"/>
        <v>15 (1415)</v>
      </c>
      <c r="AA55" s="1637" t="str">
        <f t="shared" si="9"/>
        <v/>
      </c>
      <c r="AB55" s="838"/>
      <c r="AC55" s="838"/>
      <c r="AD55" s="838"/>
      <c r="AE55" s="838"/>
      <c r="AF55" s="879"/>
      <c r="AG55" s="278"/>
      <c r="AH55" s="2159"/>
      <c r="AI55" s="2159"/>
      <c r="AJ55" s="2159"/>
      <c r="AK55" s="2159"/>
      <c r="AL55" s="278"/>
      <c r="AM55" s="880" t="str">
        <f t="shared" si="10"/>
        <v>15 (1415)</v>
      </c>
      <c r="AN55" s="1637" t="str">
        <f t="shared" si="11"/>
        <v/>
      </c>
      <c r="AO55" s="838"/>
      <c r="AP55" s="838"/>
      <c r="AQ55" s="838"/>
    </row>
    <row r="56" spans="1:43" s="12" customFormat="1" ht="12.75" hidden="1" customHeight="1" x14ac:dyDescent="0.2">
      <c r="A56" s="83" t="s">
        <v>3077</v>
      </c>
      <c r="B56" s="602"/>
      <c r="C56" s="992"/>
      <c r="D56" s="992"/>
      <c r="E56" s="31"/>
      <c r="F56" s="992"/>
      <c r="G56" s="1613"/>
      <c r="H56" s="837"/>
      <c r="I56" s="1614"/>
      <c r="J56" s="993"/>
      <c r="K56" s="1614"/>
      <c r="L56" s="838"/>
      <c r="M56" s="839"/>
      <c r="N56" s="31"/>
      <c r="O56" s="2159"/>
      <c r="P56" s="2159"/>
      <c r="Q56" s="2159"/>
      <c r="R56" s="2159"/>
      <c r="S56" s="82"/>
      <c r="T56" s="887" t="str">
        <f t="shared" si="6"/>
        <v>16 (1416)</v>
      </c>
      <c r="U56" s="1615" t="str">
        <f t="shared" si="7"/>
        <v/>
      </c>
      <c r="V56" s="190"/>
      <c r="W56" s="841"/>
      <c r="X56" s="841"/>
      <c r="Y56" s="891"/>
      <c r="Z56" s="880" t="str">
        <f t="shared" si="8"/>
        <v>16 (1416)</v>
      </c>
      <c r="AA56" s="1637" t="str">
        <f t="shared" si="9"/>
        <v/>
      </c>
      <c r="AB56" s="838"/>
      <c r="AC56" s="838"/>
      <c r="AD56" s="838"/>
      <c r="AE56" s="838"/>
      <c r="AF56" s="879"/>
      <c r="AG56" s="278"/>
      <c r="AH56" s="2159"/>
      <c r="AI56" s="2159"/>
      <c r="AJ56" s="2159"/>
      <c r="AK56" s="2159"/>
      <c r="AL56" s="278"/>
      <c r="AM56" s="880" t="str">
        <f t="shared" si="10"/>
        <v>16 (1416)</v>
      </c>
      <c r="AN56" s="1637" t="str">
        <f t="shared" si="11"/>
        <v/>
      </c>
      <c r="AO56" s="838"/>
      <c r="AP56" s="838"/>
      <c r="AQ56" s="838"/>
    </row>
    <row r="57" spans="1:43" s="12" customFormat="1" ht="12.75" hidden="1" customHeight="1" x14ac:dyDescent="0.2">
      <c r="A57" s="83" t="s">
        <v>3078</v>
      </c>
      <c r="B57" s="602"/>
      <c r="C57" s="992"/>
      <c r="D57" s="992"/>
      <c r="E57" s="31"/>
      <c r="F57" s="992"/>
      <c r="G57" s="1613"/>
      <c r="H57" s="837"/>
      <c r="I57" s="1614"/>
      <c r="J57" s="993"/>
      <c r="K57" s="1614"/>
      <c r="L57" s="838"/>
      <c r="M57" s="839"/>
      <c r="N57" s="31"/>
      <c r="O57" s="2159"/>
      <c r="P57" s="2159"/>
      <c r="Q57" s="2159"/>
      <c r="R57" s="2159"/>
      <c r="S57" s="82"/>
      <c r="T57" s="887" t="str">
        <f t="shared" si="6"/>
        <v>17 (1417)</v>
      </c>
      <c r="U57" s="1615" t="str">
        <f t="shared" si="7"/>
        <v/>
      </c>
      <c r="V57" s="190"/>
      <c r="W57" s="841"/>
      <c r="X57" s="841"/>
      <c r="Y57" s="891"/>
      <c r="Z57" s="880" t="str">
        <f t="shared" si="8"/>
        <v>17 (1417)</v>
      </c>
      <c r="AA57" s="1637" t="str">
        <f t="shared" si="9"/>
        <v/>
      </c>
      <c r="AB57" s="838"/>
      <c r="AC57" s="838"/>
      <c r="AD57" s="838"/>
      <c r="AE57" s="838"/>
      <c r="AF57" s="879"/>
      <c r="AG57" s="278"/>
      <c r="AH57" s="2159"/>
      <c r="AI57" s="2159"/>
      <c r="AJ57" s="2159"/>
      <c r="AK57" s="2159"/>
      <c r="AL57" s="278"/>
      <c r="AM57" s="880" t="str">
        <f t="shared" si="10"/>
        <v>17 (1417)</v>
      </c>
      <c r="AN57" s="1637" t="str">
        <f t="shared" si="11"/>
        <v/>
      </c>
      <c r="AO57" s="838"/>
      <c r="AP57" s="838"/>
      <c r="AQ57" s="838"/>
    </row>
    <row r="58" spans="1:43" s="12" customFormat="1" ht="12.75" hidden="1" customHeight="1" x14ac:dyDescent="0.2">
      <c r="A58" s="83" t="s">
        <v>3079</v>
      </c>
      <c r="B58" s="602"/>
      <c r="C58" s="992"/>
      <c r="D58" s="992"/>
      <c r="E58" s="31"/>
      <c r="F58" s="992"/>
      <c r="G58" s="1613"/>
      <c r="H58" s="837"/>
      <c r="I58" s="1614"/>
      <c r="J58" s="993"/>
      <c r="K58" s="1614"/>
      <c r="L58" s="838"/>
      <c r="M58" s="839"/>
      <c r="N58" s="31"/>
      <c r="O58" s="2159"/>
      <c r="P58" s="2159"/>
      <c r="Q58" s="2159"/>
      <c r="R58" s="2159"/>
      <c r="S58" s="82"/>
      <c r="T58" s="887" t="str">
        <f t="shared" si="6"/>
        <v>18 (1418)</v>
      </c>
      <c r="U58" s="1615" t="str">
        <f t="shared" si="7"/>
        <v/>
      </c>
      <c r="V58" s="190"/>
      <c r="W58" s="841"/>
      <c r="X58" s="841"/>
      <c r="Y58" s="891"/>
      <c r="Z58" s="880" t="str">
        <f t="shared" si="8"/>
        <v>18 (1418)</v>
      </c>
      <c r="AA58" s="1637" t="str">
        <f t="shared" si="9"/>
        <v/>
      </c>
      <c r="AB58" s="838"/>
      <c r="AC58" s="838"/>
      <c r="AD58" s="838"/>
      <c r="AE58" s="838"/>
      <c r="AF58" s="879"/>
      <c r="AG58" s="278"/>
      <c r="AH58" s="2159"/>
      <c r="AI58" s="2159"/>
      <c r="AJ58" s="2159"/>
      <c r="AK58" s="2159"/>
      <c r="AL58" s="278"/>
      <c r="AM58" s="880" t="str">
        <f t="shared" si="10"/>
        <v>18 (1418)</v>
      </c>
      <c r="AN58" s="1637" t="str">
        <f t="shared" si="11"/>
        <v/>
      </c>
      <c r="AO58" s="838"/>
      <c r="AP58" s="838"/>
      <c r="AQ58" s="838"/>
    </row>
    <row r="59" spans="1:43" s="12" customFormat="1" ht="12.75" hidden="1" customHeight="1" x14ac:dyDescent="0.2">
      <c r="A59" s="83" t="s">
        <v>3080</v>
      </c>
      <c r="B59" s="602"/>
      <c r="C59" s="992"/>
      <c r="D59" s="992"/>
      <c r="E59" s="31"/>
      <c r="F59" s="992"/>
      <c r="G59" s="1613"/>
      <c r="H59" s="837"/>
      <c r="I59" s="1614"/>
      <c r="J59" s="993"/>
      <c r="K59" s="1614"/>
      <c r="L59" s="838"/>
      <c r="M59" s="839"/>
      <c r="N59" s="31"/>
      <c r="O59" s="2159"/>
      <c r="P59" s="2159"/>
      <c r="Q59" s="2159"/>
      <c r="R59" s="2159"/>
      <c r="S59" s="82"/>
      <c r="T59" s="887" t="str">
        <f t="shared" si="6"/>
        <v>19 (1419)</v>
      </c>
      <c r="U59" s="1615" t="str">
        <f t="shared" si="7"/>
        <v/>
      </c>
      <c r="V59" s="190"/>
      <c r="W59" s="841"/>
      <c r="X59" s="841"/>
      <c r="Y59" s="891"/>
      <c r="Z59" s="880" t="str">
        <f t="shared" si="8"/>
        <v>19 (1419)</v>
      </c>
      <c r="AA59" s="1637" t="str">
        <f t="shared" si="9"/>
        <v/>
      </c>
      <c r="AB59" s="838"/>
      <c r="AC59" s="838"/>
      <c r="AD59" s="838"/>
      <c r="AE59" s="838"/>
      <c r="AF59" s="879"/>
      <c r="AG59" s="278"/>
      <c r="AH59" s="2159"/>
      <c r="AI59" s="2159"/>
      <c r="AJ59" s="2159"/>
      <c r="AK59" s="2159"/>
      <c r="AL59" s="278"/>
      <c r="AM59" s="880" t="str">
        <f t="shared" si="10"/>
        <v>19 (1419)</v>
      </c>
      <c r="AN59" s="1637" t="str">
        <f t="shared" si="11"/>
        <v/>
      </c>
      <c r="AO59" s="838"/>
      <c r="AP59" s="838"/>
      <c r="AQ59" s="838"/>
    </row>
    <row r="60" spans="1:43" s="12" customFormat="1" ht="12.75" hidden="1" customHeight="1" x14ac:dyDescent="0.2">
      <c r="A60" s="83" t="s">
        <v>3081</v>
      </c>
      <c r="B60" s="602"/>
      <c r="C60" s="992"/>
      <c r="D60" s="992"/>
      <c r="E60" s="31"/>
      <c r="F60" s="992"/>
      <c r="G60" s="1613"/>
      <c r="H60" s="837"/>
      <c r="I60" s="1614"/>
      <c r="J60" s="993"/>
      <c r="K60" s="1614"/>
      <c r="L60" s="838"/>
      <c r="M60" s="839"/>
      <c r="N60" s="31"/>
      <c r="O60" s="2159"/>
      <c r="P60" s="2159"/>
      <c r="Q60" s="2159"/>
      <c r="R60" s="2159"/>
      <c r="S60" s="82"/>
      <c r="T60" s="887" t="str">
        <f t="shared" si="6"/>
        <v>20 (1420)</v>
      </c>
      <c r="U60" s="1615" t="str">
        <f t="shared" si="7"/>
        <v/>
      </c>
      <c r="V60" s="190"/>
      <c r="W60" s="841"/>
      <c r="X60" s="841"/>
      <c r="Y60" s="891"/>
      <c r="Z60" s="880" t="str">
        <f t="shared" si="8"/>
        <v>20 (1420)</v>
      </c>
      <c r="AA60" s="1637" t="str">
        <f t="shared" si="9"/>
        <v/>
      </c>
      <c r="AB60" s="838"/>
      <c r="AC60" s="838"/>
      <c r="AD60" s="838"/>
      <c r="AE60" s="838"/>
      <c r="AF60" s="879"/>
      <c r="AG60" s="278"/>
      <c r="AH60" s="2159"/>
      <c r="AI60" s="2159"/>
      <c r="AJ60" s="2159"/>
      <c r="AK60" s="2159"/>
      <c r="AL60" s="278"/>
      <c r="AM60" s="880" t="str">
        <f t="shared" si="10"/>
        <v>20 (1420)</v>
      </c>
      <c r="AN60" s="1637" t="str">
        <f t="shared" si="11"/>
        <v/>
      </c>
      <c r="AO60" s="838"/>
      <c r="AP60" s="838"/>
      <c r="AQ60" s="838"/>
    </row>
    <row r="61" spans="1:43" s="12" customFormat="1" ht="12.75" hidden="1" customHeight="1" x14ac:dyDescent="0.2">
      <c r="A61" s="83" t="s">
        <v>3082</v>
      </c>
      <c r="B61" s="602"/>
      <c r="C61" s="992"/>
      <c r="D61" s="992"/>
      <c r="E61" s="31"/>
      <c r="F61" s="992"/>
      <c r="G61" s="1613"/>
      <c r="H61" s="837"/>
      <c r="I61" s="1614"/>
      <c r="J61" s="993"/>
      <c r="K61" s="1614"/>
      <c r="L61" s="838"/>
      <c r="M61" s="839"/>
      <c r="N61" s="31"/>
      <c r="O61" s="2159"/>
      <c r="P61" s="2159"/>
      <c r="Q61" s="2159"/>
      <c r="R61" s="2159"/>
      <c r="S61" s="82"/>
      <c r="T61" s="887" t="str">
        <f t="shared" si="6"/>
        <v>21 (1421)</v>
      </c>
      <c r="U61" s="1615" t="str">
        <f t="shared" si="7"/>
        <v/>
      </c>
      <c r="V61" s="190"/>
      <c r="W61" s="841"/>
      <c r="X61" s="841"/>
      <c r="Y61" s="891"/>
      <c r="Z61" s="880" t="str">
        <f t="shared" si="8"/>
        <v>21 (1421)</v>
      </c>
      <c r="AA61" s="1637" t="str">
        <f t="shared" si="9"/>
        <v/>
      </c>
      <c r="AB61" s="838"/>
      <c r="AC61" s="838"/>
      <c r="AD61" s="838"/>
      <c r="AE61" s="838"/>
      <c r="AF61" s="879"/>
      <c r="AG61" s="278"/>
      <c r="AH61" s="2159"/>
      <c r="AI61" s="2159"/>
      <c r="AJ61" s="2159"/>
      <c r="AK61" s="2159"/>
      <c r="AL61" s="278"/>
      <c r="AM61" s="880" t="str">
        <f t="shared" si="10"/>
        <v>21 (1421)</v>
      </c>
      <c r="AN61" s="1637" t="str">
        <f t="shared" si="11"/>
        <v/>
      </c>
      <c r="AO61" s="838"/>
      <c r="AP61" s="838"/>
      <c r="AQ61" s="838"/>
    </row>
    <row r="62" spans="1:43" s="12" customFormat="1" ht="12.75" hidden="1" customHeight="1" x14ac:dyDescent="0.2">
      <c r="A62" s="83" t="s">
        <v>3083</v>
      </c>
      <c r="B62" s="602"/>
      <c r="C62" s="992"/>
      <c r="D62" s="992"/>
      <c r="E62" s="31"/>
      <c r="F62" s="992"/>
      <c r="G62" s="1613"/>
      <c r="H62" s="837"/>
      <c r="I62" s="1614"/>
      <c r="J62" s="993"/>
      <c r="K62" s="1614"/>
      <c r="L62" s="838"/>
      <c r="M62" s="839"/>
      <c r="N62" s="31"/>
      <c r="O62" s="2159"/>
      <c r="P62" s="2159"/>
      <c r="Q62" s="2159"/>
      <c r="R62" s="2159"/>
      <c r="S62" s="82"/>
      <c r="T62" s="887" t="str">
        <f t="shared" si="6"/>
        <v>22 (1422)</v>
      </c>
      <c r="U62" s="1615" t="str">
        <f t="shared" si="7"/>
        <v/>
      </c>
      <c r="V62" s="190"/>
      <c r="W62" s="841"/>
      <c r="X62" s="841"/>
      <c r="Y62" s="891"/>
      <c r="Z62" s="880" t="str">
        <f t="shared" si="8"/>
        <v>22 (1422)</v>
      </c>
      <c r="AA62" s="1637" t="str">
        <f t="shared" si="9"/>
        <v/>
      </c>
      <c r="AB62" s="838"/>
      <c r="AC62" s="838"/>
      <c r="AD62" s="838"/>
      <c r="AE62" s="838"/>
      <c r="AF62" s="879"/>
      <c r="AG62" s="278"/>
      <c r="AH62" s="2159"/>
      <c r="AI62" s="2159"/>
      <c r="AJ62" s="2159"/>
      <c r="AK62" s="2159"/>
      <c r="AL62" s="278"/>
      <c r="AM62" s="880" t="str">
        <f t="shared" si="10"/>
        <v>22 (1422)</v>
      </c>
      <c r="AN62" s="1637" t="str">
        <f t="shared" si="11"/>
        <v/>
      </c>
      <c r="AO62" s="838"/>
      <c r="AP62" s="838"/>
      <c r="AQ62" s="838"/>
    </row>
    <row r="63" spans="1:43" s="12" customFormat="1" ht="12.75" hidden="1" customHeight="1" x14ac:dyDescent="0.2">
      <c r="A63" s="83" t="s">
        <v>3084</v>
      </c>
      <c r="B63" s="602"/>
      <c r="C63" s="992"/>
      <c r="D63" s="992"/>
      <c r="E63" s="31"/>
      <c r="F63" s="992"/>
      <c r="G63" s="1613"/>
      <c r="H63" s="837"/>
      <c r="I63" s="1614"/>
      <c r="J63" s="993"/>
      <c r="K63" s="1614"/>
      <c r="L63" s="838"/>
      <c r="M63" s="839"/>
      <c r="N63" s="31"/>
      <c r="O63" s="2159"/>
      <c r="P63" s="2159"/>
      <c r="Q63" s="2159"/>
      <c r="R63" s="2159"/>
      <c r="S63" s="82"/>
      <c r="T63" s="887" t="str">
        <f t="shared" si="6"/>
        <v>23 (1423)</v>
      </c>
      <c r="U63" s="1615" t="str">
        <f t="shared" si="7"/>
        <v/>
      </c>
      <c r="V63" s="190"/>
      <c r="W63" s="841"/>
      <c r="X63" s="841"/>
      <c r="Y63" s="891"/>
      <c r="Z63" s="880" t="str">
        <f t="shared" si="8"/>
        <v>23 (1423)</v>
      </c>
      <c r="AA63" s="1637" t="str">
        <f t="shared" si="9"/>
        <v/>
      </c>
      <c r="AB63" s="838"/>
      <c r="AC63" s="838"/>
      <c r="AD63" s="838"/>
      <c r="AE63" s="838"/>
      <c r="AF63" s="879"/>
      <c r="AG63" s="278"/>
      <c r="AH63" s="2159"/>
      <c r="AI63" s="2159"/>
      <c r="AJ63" s="2159"/>
      <c r="AK63" s="2159"/>
      <c r="AL63" s="278"/>
      <c r="AM63" s="880" t="str">
        <f t="shared" si="10"/>
        <v>23 (1423)</v>
      </c>
      <c r="AN63" s="1637" t="str">
        <f t="shared" si="11"/>
        <v/>
      </c>
      <c r="AO63" s="838"/>
      <c r="AP63" s="838"/>
      <c r="AQ63" s="838"/>
    </row>
    <row r="64" spans="1:43" s="12" customFormat="1" ht="12.75" hidden="1" customHeight="1" x14ac:dyDescent="0.2">
      <c r="A64" s="83" t="s">
        <v>3085</v>
      </c>
      <c r="B64" s="602"/>
      <c r="C64" s="992"/>
      <c r="D64" s="992"/>
      <c r="E64" s="31"/>
      <c r="F64" s="992"/>
      <c r="G64" s="1613"/>
      <c r="H64" s="837"/>
      <c r="I64" s="1614"/>
      <c r="J64" s="993"/>
      <c r="K64" s="1614"/>
      <c r="L64" s="838"/>
      <c r="M64" s="839"/>
      <c r="N64" s="31"/>
      <c r="O64" s="2159"/>
      <c r="P64" s="2159"/>
      <c r="Q64" s="2159"/>
      <c r="R64" s="2159"/>
      <c r="S64" s="82"/>
      <c r="T64" s="887" t="str">
        <f t="shared" si="6"/>
        <v>24 (1424)</v>
      </c>
      <c r="U64" s="1615" t="str">
        <f t="shared" si="7"/>
        <v/>
      </c>
      <c r="V64" s="190"/>
      <c r="W64" s="841"/>
      <c r="X64" s="841"/>
      <c r="Y64" s="891"/>
      <c r="Z64" s="880" t="str">
        <f t="shared" si="8"/>
        <v>24 (1424)</v>
      </c>
      <c r="AA64" s="1637" t="str">
        <f t="shared" si="9"/>
        <v/>
      </c>
      <c r="AB64" s="838"/>
      <c r="AC64" s="838"/>
      <c r="AD64" s="838"/>
      <c r="AE64" s="838"/>
      <c r="AF64" s="879"/>
      <c r="AG64" s="278"/>
      <c r="AH64" s="2159"/>
      <c r="AI64" s="2159"/>
      <c r="AJ64" s="2159"/>
      <c r="AK64" s="2159"/>
      <c r="AL64" s="278"/>
      <c r="AM64" s="880" t="str">
        <f t="shared" si="10"/>
        <v>24 (1424)</v>
      </c>
      <c r="AN64" s="1638"/>
      <c r="AO64" s="838"/>
      <c r="AP64" s="838"/>
      <c r="AQ64" s="838"/>
    </row>
    <row r="65" spans="1:43" s="12" customFormat="1" x14ac:dyDescent="0.2">
      <c r="A65" s="83" t="s">
        <v>3086</v>
      </c>
      <c r="B65" s="602"/>
      <c r="C65" s="992"/>
      <c r="D65" s="992"/>
      <c r="E65" s="31"/>
      <c r="F65" s="992"/>
      <c r="G65" s="1613"/>
      <c r="H65" s="837"/>
      <c r="I65" s="1614"/>
      <c r="J65" s="993"/>
      <c r="K65" s="1614"/>
      <c r="L65" s="838"/>
      <c r="M65" s="839"/>
      <c r="N65" s="31"/>
      <c r="O65" s="2159"/>
      <c r="P65" s="2159"/>
      <c r="Q65" s="2159"/>
      <c r="R65" s="2159"/>
      <c r="S65" s="82"/>
      <c r="T65" s="887" t="str">
        <f t="shared" si="6"/>
        <v>25 (1425)</v>
      </c>
      <c r="U65" s="1615" t="str">
        <f t="shared" si="7"/>
        <v/>
      </c>
      <c r="V65" s="190"/>
      <c r="W65" s="841"/>
      <c r="X65" s="841"/>
      <c r="Y65" s="891"/>
      <c r="Z65" s="880" t="str">
        <f>$A$65</f>
        <v>25 (1425)</v>
      </c>
      <c r="AA65" s="1637" t="str">
        <f t="shared" si="9"/>
        <v/>
      </c>
      <c r="AB65" s="838"/>
      <c r="AC65" s="838"/>
      <c r="AD65" s="838"/>
      <c r="AE65" s="838"/>
      <c r="AF65" s="838"/>
      <c r="AG65" s="278"/>
      <c r="AH65" s="2162"/>
      <c r="AI65" s="2162"/>
      <c r="AJ65" s="2162"/>
      <c r="AK65" s="2162"/>
      <c r="AL65" s="278"/>
      <c r="AM65" s="880" t="str">
        <f>$A$65</f>
        <v>25 (1425)</v>
      </c>
      <c r="AN65" s="1639">
        <f>$B65</f>
        <v>0</v>
      </c>
      <c r="AO65" s="838"/>
      <c r="AP65" s="838"/>
      <c r="AQ65" s="838"/>
    </row>
    <row r="66" spans="1:43" s="12" customFormat="1" x14ac:dyDescent="0.2">
      <c r="A66" s="239" t="s">
        <v>3087</v>
      </c>
      <c r="B66" s="1598">
        <v>100</v>
      </c>
      <c r="C66" s="992"/>
      <c r="D66" s="992"/>
      <c r="E66" s="31"/>
      <c r="F66" s="992"/>
      <c r="G66" s="1383"/>
      <c r="H66" s="842"/>
      <c r="I66" s="1614"/>
      <c r="J66" s="993"/>
      <c r="K66" s="1614"/>
      <c r="L66" s="838"/>
      <c r="M66" s="1618"/>
      <c r="N66" s="31"/>
      <c r="O66" s="2162"/>
      <c r="P66" s="2162"/>
      <c r="Q66" s="2162"/>
      <c r="R66" s="2162"/>
      <c r="S66" s="82"/>
      <c r="T66" s="887" t="str">
        <f t="shared" si="6"/>
        <v>(1426)</v>
      </c>
      <c r="U66" s="1619">
        <f>$B66</f>
        <v>100</v>
      </c>
      <c r="V66" s="190"/>
      <c r="W66" s="841"/>
      <c r="X66" s="841"/>
      <c r="Y66" s="891"/>
      <c r="Z66" s="887" t="str">
        <f t="shared" ref="Z66:Z67" si="12">$A66</f>
        <v>(1426)</v>
      </c>
      <c r="AA66" s="1639">
        <f>$B66</f>
        <v>100</v>
      </c>
      <c r="AB66" s="838"/>
      <c r="AC66" s="1632"/>
      <c r="AD66" s="838"/>
      <c r="AE66" s="844"/>
      <c r="AF66" s="1640"/>
      <c r="AG66" s="278"/>
      <c r="AH66" s="2161"/>
      <c r="AI66" s="2161"/>
      <c r="AJ66" s="2161"/>
      <c r="AK66" s="2161"/>
      <c r="AL66" s="278"/>
      <c r="AM66" s="880" t="str">
        <f>$A$66</f>
        <v>(1426)</v>
      </c>
      <c r="AN66" s="1641">
        <f>$B66</f>
        <v>100</v>
      </c>
      <c r="AO66" s="838"/>
      <c r="AP66" s="838"/>
      <c r="AQ66" s="838"/>
    </row>
    <row r="67" spans="1:43" s="12" customFormat="1" x14ac:dyDescent="0.2">
      <c r="A67" s="83" t="s">
        <v>3088</v>
      </c>
      <c r="B67" s="1494" t="s">
        <v>3089</v>
      </c>
      <c r="C67" s="993"/>
      <c r="D67" s="993"/>
      <c r="E67" s="82"/>
      <c r="F67" s="1496"/>
      <c r="G67" s="1622"/>
      <c r="H67" s="843"/>
      <c r="I67" s="1614"/>
      <c r="J67" s="993"/>
      <c r="K67" s="1614"/>
      <c r="L67" s="844"/>
      <c r="M67" s="845"/>
      <c r="N67" s="82"/>
      <c r="O67" s="2161"/>
      <c r="P67" s="2161"/>
      <c r="Q67" s="2161"/>
      <c r="R67" s="2161"/>
      <c r="S67" s="82"/>
      <c r="T67" s="887" t="str">
        <f t="shared" si="6"/>
        <v>(1400)</v>
      </c>
      <c r="U67" s="1495" t="str">
        <f>$B67</f>
        <v>Global</v>
      </c>
      <c r="V67" s="190"/>
      <c r="W67" s="846"/>
      <c r="X67" s="846"/>
      <c r="Y67" s="891"/>
      <c r="Z67" s="887" t="str">
        <f t="shared" si="12"/>
        <v>(1400)</v>
      </c>
      <c r="AA67" s="1495" t="str">
        <f>$B67</f>
        <v>Global</v>
      </c>
      <c r="AB67" s="190"/>
      <c r="AC67" s="1642"/>
      <c r="AD67" s="846"/>
      <c r="AE67" s="846"/>
      <c r="AF67" s="846"/>
      <c r="AG67" s="278"/>
      <c r="AH67" s="2184"/>
      <c r="AI67" s="2184"/>
      <c r="AJ67" s="2184"/>
      <c r="AK67" s="2184"/>
      <c r="AL67" s="278"/>
      <c r="AM67" s="880" t="str">
        <f>$A$38</f>
        <v>(1400)</v>
      </c>
      <c r="AN67" s="1639" t="s">
        <v>3141</v>
      </c>
      <c r="AO67" s="190"/>
      <c r="AP67" s="190"/>
      <c r="AQ67" s="190"/>
    </row>
    <row r="68" spans="1:43" x14ac:dyDescent="0.2">
      <c r="A68" s="55"/>
      <c r="B68" s="82"/>
      <c r="C68" s="82"/>
      <c r="D68" s="82"/>
      <c r="E68" s="82"/>
      <c r="F68" s="82"/>
      <c r="G68" s="82"/>
      <c r="H68" s="82"/>
      <c r="I68" s="82"/>
      <c r="J68" s="82"/>
      <c r="K68" s="82"/>
      <c r="L68" s="82"/>
      <c r="M68" s="82"/>
      <c r="N68" s="82"/>
      <c r="O68" s="82"/>
      <c r="P68" s="82"/>
      <c r="Q68" s="82"/>
      <c r="R68" s="82"/>
      <c r="S68" s="82"/>
      <c r="T68" s="1050"/>
      <c r="U68" s="835"/>
      <c r="V68" s="82"/>
      <c r="W68" s="82"/>
      <c r="X68" s="82"/>
      <c r="Y68" s="891"/>
      <c r="Z68" s="1051"/>
      <c r="AA68" s="881"/>
      <c r="AB68" s="278"/>
      <c r="AC68" s="278"/>
      <c r="AD68" s="278"/>
      <c r="AE68" s="278"/>
      <c r="AF68" s="278"/>
      <c r="AG68" s="278"/>
      <c r="AH68" s="278"/>
      <c r="AI68" s="278"/>
      <c r="AJ68" s="278"/>
      <c r="AK68" s="278"/>
      <c r="AL68" s="278"/>
      <c r="AM68" s="1051"/>
      <c r="AN68" s="881"/>
      <c r="AO68" s="882"/>
      <c r="AP68" s="882"/>
      <c r="AQ68" s="882"/>
    </row>
    <row r="69" spans="1:43" x14ac:dyDescent="0.2">
      <c r="A69" s="55"/>
      <c r="B69" s="88" t="s">
        <v>1876</v>
      </c>
      <c r="C69" s="82"/>
      <c r="D69" s="82"/>
      <c r="E69" s="82"/>
      <c r="F69" s="82"/>
      <c r="G69" s="82"/>
      <c r="H69" s="82"/>
      <c r="I69" s="82"/>
      <c r="J69" s="82"/>
      <c r="K69" s="82"/>
      <c r="L69" s="82"/>
      <c r="M69" s="82"/>
      <c r="N69" s="82"/>
      <c r="O69" s="82"/>
      <c r="P69" s="82"/>
      <c r="Q69" s="82"/>
      <c r="R69" s="82"/>
      <c r="S69" s="82"/>
      <c r="T69" s="1050"/>
      <c r="U69" s="836" t="str">
        <f>$B69</f>
        <v>Transactions assimilables à des pensions (503)</v>
      </c>
      <c r="V69" s="82"/>
      <c r="W69" s="82"/>
      <c r="X69" s="82"/>
      <c r="Y69" s="891"/>
      <c r="Z69" s="880"/>
      <c r="AA69" s="1637"/>
      <c r="AB69" s="1640"/>
      <c r="AC69" s="1640"/>
      <c r="AD69" s="1640"/>
      <c r="AE69" s="1640"/>
      <c r="AF69" s="1640"/>
      <c r="AG69" s="278"/>
      <c r="AH69" s="1067"/>
      <c r="AI69" s="1067"/>
      <c r="AJ69" s="1067"/>
      <c r="AK69" s="1067"/>
      <c r="AL69" s="278"/>
      <c r="AM69" s="880"/>
      <c r="AN69" s="1637" t="str">
        <f t="shared" ref="AN69:AN92" si="13">IF($B70="","",$B70)</f>
        <v/>
      </c>
      <c r="AO69" s="1640"/>
      <c r="AP69" s="1640"/>
      <c r="AQ69" s="1640"/>
    </row>
    <row r="70" spans="1:43" s="12" customFormat="1" x14ac:dyDescent="0.2">
      <c r="A70" s="83" t="s">
        <v>3062</v>
      </c>
      <c r="B70" s="602"/>
      <c r="C70" s="1612"/>
      <c r="D70" s="992"/>
      <c r="E70" s="31"/>
      <c r="F70" s="992"/>
      <c r="G70" s="992"/>
      <c r="H70" s="847"/>
      <c r="I70" s="992"/>
      <c r="J70" s="992"/>
      <c r="K70" s="838"/>
      <c r="L70" s="838"/>
      <c r="M70" s="839"/>
      <c r="N70" s="31"/>
      <c r="O70" s="2159"/>
      <c r="P70" s="2159"/>
      <c r="Q70" s="2159"/>
      <c r="R70" s="2159"/>
      <c r="S70" s="82"/>
      <c r="T70" s="887" t="str">
        <f t="shared" ref="T70:T96" si="14">$A70</f>
        <v>1 (1401)</v>
      </c>
      <c r="U70" s="1615" t="str">
        <f t="shared" ref="U70:U94" si="15">IF($B70="","",$B70)</f>
        <v/>
      </c>
      <c r="V70" s="190"/>
      <c r="W70" s="841"/>
      <c r="X70" s="841"/>
      <c r="Y70" s="891"/>
      <c r="Z70" s="880" t="str">
        <f t="shared" ref="Z70:Z93" si="16">$A70</f>
        <v>1 (1401)</v>
      </c>
      <c r="AA70" s="1637" t="str">
        <f t="shared" ref="AA70:AA94" si="17">IF($B70="","",$B70)</f>
        <v/>
      </c>
      <c r="AB70" s="1640"/>
      <c r="AC70" s="1640"/>
      <c r="AD70" s="1640"/>
      <c r="AE70" s="1640"/>
      <c r="AF70" s="1640"/>
      <c r="AG70" s="278"/>
      <c r="AH70" s="2159"/>
      <c r="AI70" s="2159"/>
      <c r="AJ70" s="2159"/>
      <c r="AK70" s="2159"/>
      <c r="AL70" s="278"/>
      <c r="AM70" s="880" t="str">
        <f t="shared" ref="AM70:AM93" si="18">$A70</f>
        <v>1 (1401)</v>
      </c>
      <c r="AN70" s="1637" t="str">
        <f t="shared" si="13"/>
        <v/>
      </c>
      <c r="AO70" s="1640"/>
      <c r="AP70" s="1640"/>
      <c r="AQ70" s="1640"/>
    </row>
    <row r="71" spans="1:43" s="12" customFormat="1" x14ac:dyDescent="0.2">
      <c r="A71" s="83" t="s">
        <v>3063</v>
      </c>
      <c r="B71" s="602"/>
      <c r="C71" s="1612"/>
      <c r="D71" s="992"/>
      <c r="E71" s="31"/>
      <c r="F71" s="992"/>
      <c r="G71" s="992"/>
      <c r="H71" s="847"/>
      <c r="I71" s="992"/>
      <c r="J71" s="992"/>
      <c r="K71" s="838"/>
      <c r="L71" s="838"/>
      <c r="M71" s="839"/>
      <c r="N71" s="31"/>
      <c r="O71" s="2159"/>
      <c r="P71" s="2159"/>
      <c r="Q71" s="2159"/>
      <c r="R71" s="2159"/>
      <c r="S71" s="82"/>
      <c r="T71" s="887" t="str">
        <f t="shared" si="14"/>
        <v>2 (1402)</v>
      </c>
      <c r="U71" s="1615" t="str">
        <f t="shared" si="15"/>
        <v/>
      </c>
      <c r="V71" s="190"/>
      <c r="W71" s="841"/>
      <c r="X71" s="841"/>
      <c r="Y71" s="891"/>
      <c r="Z71" s="880" t="str">
        <f t="shared" si="16"/>
        <v>2 (1402)</v>
      </c>
      <c r="AA71" s="1637" t="str">
        <f t="shared" si="17"/>
        <v/>
      </c>
      <c r="AB71" s="1640"/>
      <c r="AC71" s="1640"/>
      <c r="AD71" s="1640"/>
      <c r="AE71" s="1640"/>
      <c r="AF71" s="1640"/>
      <c r="AG71" s="278"/>
      <c r="AH71" s="2159"/>
      <c r="AI71" s="2159"/>
      <c r="AJ71" s="2159"/>
      <c r="AK71" s="2159"/>
      <c r="AL71" s="278"/>
      <c r="AM71" s="880" t="str">
        <f t="shared" si="18"/>
        <v>2 (1402)</v>
      </c>
      <c r="AN71" s="1637" t="str">
        <f t="shared" si="13"/>
        <v/>
      </c>
      <c r="AO71" s="1640"/>
      <c r="AP71" s="1640"/>
      <c r="AQ71" s="1640"/>
    </row>
    <row r="72" spans="1:43" s="12" customFormat="1" x14ac:dyDescent="0.2">
      <c r="A72" s="83" t="s">
        <v>3064</v>
      </c>
      <c r="B72" s="602"/>
      <c r="C72" s="1612"/>
      <c r="D72" s="992"/>
      <c r="E72" s="31"/>
      <c r="F72" s="992"/>
      <c r="G72" s="992"/>
      <c r="H72" s="847"/>
      <c r="I72" s="992"/>
      <c r="J72" s="992"/>
      <c r="K72" s="838"/>
      <c r="L72" s="838"/>
      <c r="M72" s="839"/>
      <c r="N72" s="31"/>
      <c r="O72" s="2159"/>
      <c r="P72" s="2159"/>
      <c r="Q72" s="2159"/>
      <c r="R72" s="2159"/>
      <c r="S72" s="82"/>
      <c r="T72" s="887" t="str">
        <f t="shared" si="14"/>
        <v>3 (1403)</v>
      </c>
      <c r="U72" s="1615" t="str">
        <f t="shared" si="15"/>
        <v/>
      </c>
      <c r="V72" s="190"/>
      <c r="W72" s="841"/>
      <c r="X72" s="841"/>
      <c r="Y72" s="891"/>
      <c r="Z72" s="880" t="str">
        <f t="shared" si="16"/>
        <v>3 (1403)</v>
      </c>
      <c r="AA72" s="1637" t="str">
        <f t="shared" si="17"/>
        <v/>
      </c>
      <c r="AB72" s="1640"/>
      <c r="AC72" s="1640"/>
      <c r="AD72" s="1640"/>
      <c r="AE72" s="1640"/>
      <c r="AF72" s="1640"/>
      <c r="AG72" s="278"/>
      <c r="AH72" s="2159"/>
      <c r="AI72" s="2159"/>
      <c r="AJ72" s="2159"/>
      <c r="AK72" s="2159"/>
      <c r="AL72" s="278"/>
      <c r="AM72" s="880" t="str">
        <f t="shared" si="18"/>
        <v>3 (1403)</v>
      </c>
      <c r="AN72" s="1637" t="str">
        <f t="shared" si="13"/>
        <v/>
      </c>
      <c r="AO72" s="1640"/>
      <c r="AP72" s="1640"/>
      <c r="AQ72" s="1640"/>
    </row>
    <row r="73" spans="1:43" s="12" customFormat="1" ht="12.75" hidden="1" customHeight="1" x14ac:dyDescent="0.2">
      <c r="A73" s="83" t="s">
        <v>3065</v>
      </c>
      <c r="B73" s="602"/>
      <c r="C73" s="1612"/>
      <c r="D73" s="992"/>
      <c r="E73" s="31"/>
      <c r="F73" s="992"/>
      <c r="G73" s="992"/>
      <c r="H73" s="847"/>
      <c r="I73" s="992"/>
      <c r="J73" s="992"/>
      <c r="K73" s="838"/>
      <c r="L73" s="838"/>
      <c r="M73" s="839"/>
      <c r="N73" s="31"/>
      <c r="O73" s="2159"/>
      <c r="P73" s="2159"/>
      <c r="Q73" s="2159"/>
      <c r="R73" s="2159"/>
      <c r="S73" s="82"/>
      <c r="T73" s="887" t="str">
        <f t="shared" si="14"/>
        <v>4 (1404)</v>
      </c>
      <c r="U73" s="1615" t="str">
        <f t="shared" si="15"/>
        <v/>
      </c>
      <c r="V73" s="190"/>
      <c r="W73" s="841"/>
      <c r="X73" s="841"/>
      <c r="Y73" s="891"/>
      <c r="Z73" s="880" t="str">
        <f t="shared" si="16"/>
        <v>4 (1404)</v>
      </c>
      <c r="AA73" s="1637" t="str">
        <f t="shared" si="17"/>
        <v/>
      </c>
      <c r="AB73" s="1640"/>
      <c r="AC73" s="1640"/>
      <c r="AD73" s="1640"/>
      <c r="AE73" s="1640"/>
      <c r="AF73" s="1640"/>
      <c r="AG73" s="278"/>
      <c r="AH73" s="2159"/>
      <c r="AI73" s="2159"/>
      <c r="AJ73" s="2159"/>
      <c r="AK73" s="2159"/>
      <c r="AL73" s="278"/>
      <c r="AM73" s="880" t="str">
        <f t="shared" si="18"/>
        <v>4 (1404)</v>
      </c>
      <c r="AN73" s="1637" t="str">
        <f t="shared" si="13"/>
        <v/>
      </c>
      <c r="AO73" s="1640"/>
      <c r="AP73" s="1640"/>
      <c r="AQ73" s="1640"/>
    </row>
    <row r="74" spans="1:43" s="12" customFormat="1" ht="12.75" hidden="1" customHeight="1" x14ac:dyDescent="0.2">
      <c r="A74" s="83" t="s">
        <v>3066</v>
      </c>
      <c r="B74" s="602"/>
      <c r="C74" s="1612"/>
      <c r="D74" s="992"/>
      <c r="E74" s="31"/>
      <c r="F74" s="992"/>
      <c r="G74" s="992"/>
      <c r="H74" s="847"/>
      <c r="I74" s="992"/>
      <c r="J74" s="992"/>
      <c r="K74" s="838"/>
      <c r="L74" s="838"/>
      <c r="M74" s="839"/>
      <c r="N74" s="31"/>
      <c r="O74" s="2159"/>
      <c r="P74" s="2159"/>
      <c r="Q74" s="2159"/>
      <c r="R74" s="2159"/>
      <c r="S74" s="82"/>
      <c r="T74" s="887" t="str">
        <f t="shared" si="14"/>
        <v>5 (1405)</v>
      </c>
      <c r="U74" s="1615" t="str">
        <f t="shared" si="15"/>
        <v/>
      </c>
      <c r="V74" s="190"/>
      <c r="W74" s="841"/>
      <c r="X74" s="841"/>
      <c r="Y74" s="891"/>
      <c r="Z74" s="880" t="str">
        <f t="shared" si="16"/>
        <v>5 (1405)</v>
      </c>
      <c r="AA74" s="1637" t="str">
        <f t="shared" si="17"/>
        <v/>
      </c>
      <c r="AB74" s="1640"/>
      <c r="AC74" s="1640"/>
      <c r="AD74" s="1640"/>
      <c r="AE74" s="1640"/>
      <c r="AF74" s="1640"/>
      <c r="AG74" s="278"/>
      <c r="AH74" s="2159"/>
      <c r="AI74" s="2159"/>
      <c r="AJ74" s="2159"/>
      <c r="AK74" s="2159"/>
      <c r="AL74" s="278"/>
      <c r="AM74" s="880" t="str">
        <f t="shared" si="18"/>
        <v>5 (1405)</v>
      </c>
      <c r="AN74" s="1637" t="str">
        <f t="shared" si="13"/>
        <v/>
      </c>
      <c r="AO74" s="1640"/>
      <c r="AP74" s="1640"/>
      <c r="AQ74" s="1640"/>
    </row>
    <row r="75" spans="1:43" s="12" customFormat="1" ht="12.75" hidden="1" customHeight="1" x14ac:dyDescent="0.2">
      <c r="A75" s="83" t="s">
        <v>3067</v>
      </c>
      <c r="B75" s="602"/>
      <c r="C75" s="1612"/>
      <c r="D75" s="992"/>
      <c r="E75" s="31"/>
      <c r="F75" s="992"/>
      <c r="G75" s="992"/>
      <c r="H75" s="847"/>
      <c r="I75" s="992"/>
      <c r="J75" s="992"/>
      <c r="K75" s="838"/>
      <c r="L75" s="838"/>
      <c r="M75" s="839"/>
      <c r="N75" s="31"/>
      <c r="O75" s="2159"/>
      <c r="P75" s="2159"/>
      <c r="Q75" s="2159"/>
      <c r="R75" s="2159"/>
      <c r="S75" s="82"/>
      <c r="T75" s="887" t="str">
        <f t="shared" si="14"/>
        <v>6 (1406)</v>
      </c>
      <c r="U75" s="1615" t="str">
        <f t="shared" si="15"/>
        <v/>
      </c>
      <c r="V75" s="190"/>
      <c r="W75" s="841"/>
      <c r="X75" s="841"/>
      <c r="Y75" s="891"/>
      <c r="Z75" s="880" t="str">
        <f t="shared" si="16"/>
        <v>6 (1406)</v>
      </c>
      <c r="AA75" s="1637" t="str">
        <f t="shared" si="17"/>
        <v/>
      </c>
      <c r="AB75" s="1640"/>
      <c r="AC75" s="1640"/>
      <c r="AD75" s="1640"/>
      <c r="AE75" s="1640"/>
      <c r="AF75" s="1640"/>
      <c r="AG75" s="278"/>
      <c r="AH75" s="2159"/>
      <c r="AI75" s="2159"/>
      <c r="AJ75" s="2159"/>
      <c r="AK75" s="2159"/>
      <c r="AL75" s="278"/>
      <c r="AM75" s="880" t="str">
        <f t="shared" si="18"/>
        <v>6 (1406)</v>
      </c>
      <c r="AN75" s="1637" t="str">
        <f t="shared" si="13"/>
        <v/>
      </c>
      <c r="AO75" s="1640"/>
      <c r="AP75" s="1640"/>
      <c r="AQ75" s="1640"/>
    </row>
    <row r="76" spans="1:43" s="12" customFormat="1" ht="12.75" hidden="1" customHeight="1" x14ac:dyDescent="0.2">
      <c r="A76" s="83" t="s">
        <v>3068</v>
      </c>
      <c r="B76" s="602"/>
      <c r="C76" s="1612"/>
      <c r="D76" s="992"/>
      <c r="E76" s="31"/>
      <c r="F76" s="992"/>
      <c r="G76" s="992"/>
      <c r="H76" s="847"/>
      <c r="I76" s="992"/>
      <c r="J76" s="992"/>
      <c r="K76" s="838"/>
      <c r="L76" s="838"/>
      <c r="M76" s="839"/>
      <c r="N76" s="31"/>
      <c r="O76" s="2159"/>
      <c r="P76" s="2159"/>
      <c r="Q76" s="2159"/>
      <c r="R76" s="2159"/>
      <c r="S76" s="82"/>
      <c r="T76" s="887" t="str">
        <f t="shared" si="14"/>
        <v>7 (1407)</v>
      </c>
      <c r="U76" s="1615" t="str">
        <f t="shared" si="15"/>
        <v/>
      </c>
      <c r="V76" s="190"/>
      <c r="W76" s="841"/>
      <c r="X76" s="841"/>
      <c r="Y76" s="891"/>
      <c r="Z76" s="880" t="str">
        <f t="shared" si="16"/>
        <v>7 (1407)</v>
      </c>
      <c r="AA76" s="1637" t="str">
        <f t="shared" si="17"/>
        <v/>
      </c>
      <c r="AB76" s="1640"/>
      <c r="AC76" s="1640"/>
      <c r="AD76" s="1640"/>
      <c r="AE76" s="1640"/>
      <c r="AF76" s="1640"/>
      <c r="AG76" s="278"/>
      <c r="AH76" s="2159"/>
      <c r="AI76" s="2159"/>
      <c r="AJ76" s="2159"/>
      <c r="AK76" s="2159"/>
      <c r="AL76" s="278"/>
      <c r="AM76" s="880" t="str">
        <f t="shared" si="18"/>
        <v>7 (1407)</v>
      </c>
      <c r="AN76" s="1637" t="str">
        <f t="shared" si="13"/>
        <v/>
      </c>
      <c r="AO76" s="1640"/>
      <c r="AP76" s="1640"/>
      <c r="AQ76" s="1640"/>
    </row>
    <row r="77" spans="1:43" s="12" customFormat="1" ht="12.75" hidden="1" customHeight="1" x14ac:dyDescent="0.2">
      <c r="A77" s="83" t="s">
        <v>3069</v>
      </c>
      <c r="B77" s="602"/>
      <c r="C77" s="1612"/>
      <c r="D77" s="992"/>
      <c r="E77" s="31"/>
      <c r="F77" s="992"/>
      <c r="G77" s="992"/>
      <c r="H77" s="847"/>
      <c r="I77" s="992"/>
      <c r="J77" s="992"/>
      <c r="K77" s="838"/>
      <c r="L77" s="838"/>
      <c r="M77" s="839"/>
      <c r="N77" s="31"/>
      <c r="O77" s="2159"/>
      <c r="P77" s="2159"/>
      <c r="Q77" s="2159"/>
      <c r="R77" s="2159"/>
      <c r="S77" s="82"/>
      <c r="T77" s="887" t="str">
        <f t="shared" si="14"/>
        <v>8 (1408)</v>
      </c>
      <c r="U77" s="1615" t="str">
        <f t="shared" si="15"/>
        <v/>
      </c>
      <c r="V77" s="190"/>
      <c r="W77" s="841"/>
      <c r="X77" s="841"/>
      <c r="Y77" s="891"/>
      <c r="Z77" s="880" t="str">
        <f t="shared" si="16"/>
        <v>8 (1408)</v>
      </c>
      <c r="AA77" s="1637" t="str">
        <f t="shared" si="17"/>
        <v/>
      </c>
      <c r="AB77" s="1640"/>
      <c r="AC77" s="1640"/>
      <c r="AD77" s="1640"/>
      <c r="AE77" s="1640"/>
      <c r="AF77" s="1640"/>
      <c r="AG77" s="278"/>
      <c r="AH77" s="2159"/>
      <c r="AI77" s="2159"/>
      <c r="AJ77" s="2159"/>
      <c r="AK77" s="2159"/>
      <c r="AL77" s="278"/>
      <c r="AM77" s="880" t="str">
        <f t="shared" si="18"/>
        <v>8 (1408)</v>
      </c>
      <c r="AN77" s="1637" t="str">
        <f t="shared" si="13"/>
        <v/>
      </c>
      <c r="AO77" s="1640"/>
      <c r="AP77" s="1640"/>
      <c r="AQ77" s="1640"/>
    </row>
    <row r="78" spans="1:43" s="12" customFormat="1" ht="12.75" hidden="1" customHeight="1" x14ac:dyDescent="0.2">
      <c r="A78" s="83" t="s">
        <v>3070</v>
      </c>
      <c r="B78" s="602"/>
      <c r="C78" s="1612"/>
      <c r="D78" s="992"/>
      <c r="E78" s="31"/>
      <c r="F78" s="992"/>
      <c r="G78" s="992"/>
      <c r="H78" s="847"/>
      <c r="I78" s="992"/>
      <c r="J78" s="992"/>
      <c r="K78" s="838"/>
      <c r="L78" s="838"/>
      <c r="M78" s="839"/>
      <c r="N78" s="31"/>
      <c r="O78" s="2159"/>
      <c r="P78" s="2159"/>
      <c r="Q78" s="2159"/>
      <c r="R78" s="2159"/>
      <c r="S78" s="82"/>
      <c r="T78" s="887" t="str">
        <f t="shared" si="14"/>
        <v>9 (1409)</v>
      </c>
      <c r="U78" s="1615" t="str">
        <f t="shared" si="15"/>
        <v/>
      </c>
      <c r="V78" s="190"/>
      <c r="W78" s="841"/>
      <c r="X78" s="841"/>
      <c r="Y78" s="891"/>
      <c r="Z78" s="880" t="str">
        <f t="shared" si="16"/>
        <v>9 (1409)</v>
      </c>
      <c r="AA78" s="1637" t="str">
        <f t="shared" si="17"/>
        <v/>
      </c>
      <c r="AB78" s="1640"/>
      <c r="AC78" s="1640"/>
      <c r="AD78" s="1640"/>
      <c r="AE78" s="1640"/>
      <c r="AF78" s="1640"/>
      <c r="AG78" s="278"/>
      <c r="AH78" s="2159"/>
      <c r="AI78" s="2159"/>
      <c r="AJ78" s="2159"/>
      <c r="AK78" s="2159"/>
      <c r="AL78" s="278"/>
      <c r="AM78" s="880" t="str">
        <f t="shared" si="18"/>
        <v>9 (1409)</v>
      </c>
      <c r="AN78" s="1637" t="str">
        <f t="shared" si="13"/>
        <v/>
      </c>
      <c r="AO78" s="1640"/>
      <c r="AP78" s="1640"/>
      <c r="AQ78" s="1640"/>
    </row>
    <row r="79" spans="1:43" s="12" customFormat="1" ht="12.75" hidden="1" customHeight="1" x14ac:dyDescent="0.2">
      <c r="A79" s="83" t="s">
        <v>3071</v>
      </c>
      <c r="B79" s="602"/>
      <c r="C79" s="1612"/>
      <c r="D79" s="992"/>
      <c r="E79" s="31"/>
      <c r="F79" s="992"/>
      <c r="G79" s="992"/>
      <c r="H79" s="847"/>
      <c r="I79" s="992"/>
      <c r="J79" s="992"/>
      <c r="K79" s="838"/>
      <c r="L79" s="838"/>
      <c r="M79" s="839"/>
      <c r="N79" s="31"/>
      <c r="O79" s="2159"/>
      <c r="P79" s="2159"/>
      <c r="Q79" s="2159"/>
      <c r="R79" s="2159"/>
      <c r="S79" s="82"/>
      <c r="T79" s="887" t="str">
        <f t="shared" si="14"/>
        <v>10 (1410)</v>
      </c>
      <c r="U79" s="1615" t="str">
        <f t="shared" si="15"/>
        <v/>
      </c>
      <c r="V79" s="190"/>
      <c r="W79" s="841"/>
      <c r="X79" s="841"/>
      <c r="Y79" s="891"/>
      <c r="Z79" s="880" t="str">
        <f t="shared" si="16"/>
        <v>10 (1410)</v>
      </c>
      <c r="AA79" s="1637" t="str">
        <f t="shared" si="17"/>
        <v/>
      </c>
      <c r="AB79" s="1640"/>
      <c r="AC79" s="1640"/>
      <c r="AD79" s="1640"/>
      <c r="AE79" s="1640"/>
      <c r="AF79" s="1640"/>
      <c r="AG79" s="278"/>
      <c r="AH79" s="2159"/>
      <c r="AI79" s="2159"/>
      <c r="AJ79" s="2159"/>
      <c r="AK79" s="2159"/>
      <c r="AL79" s="278"/>
      <c r="AM79" s="880" t="str">
        <f t="shared" si="18"/>
        <v>10 (1410)</v>
      </c>
      <c r="AN79" s="1637" t="str">
        <f t="shared" si="13"/>
        <v/>
      </c>
      <c r="AO79" s="1640"/>
      <c r="AP79" s="1640"/>
      <c r="AQ79" s="1640"/>
    </row>
    <row r="80" spans="1:43" s="12" customFormat="1" ht="12.75" hidden="1" customHeight="1" x14ac:dyDescent="0.2">
      <c r="A80" s="83" t="s">
        <v>3072</v>
      </c>
      <c r="B80" s="602"/>
      <c r="C80" s="1612"/>
      <c r="D80" s="992"/>
      <c r="E80" s="31"/>
      <c r="F80" s="992"/>
      <c r="G80" s="992"/>
      <c r="H80" s="847"/>
      <c r="I80" s="992"/>
      <c r="J80" s="992"/>
      <c r="K80" s="838"/>
      <c r="L80" s="838"/>
      <c r="M80" s="839"/>
      <c r="N80" s="31"/>
      <c r="O80" s="2159"/>
      <c r="P80" s="2159"/>
      <c r="Q80" s="2159"/>
      <c r="R80" s="2159"/>
      <c r="S80" s="82"/>
      <c r="T80" s="887" t="str">
        <f t="shared" si="14"/>
        <v>11 (1411)</v>
      </c>
      <c r="U80" s="1615" t="str">
        <f t="shared" si="15"/>
        <v/>
      </c>
      <c r="V80" s="190"/>
      <c r="W80" s="841"/>
      <c r="X80" s="841"/>
      <c r="Y80" s="891"/>
      <c r="Z80" s="880" t="str">
        <f t="shared" si="16"/>
        <v>11 (1411)</v>
      </c>
      <c r="AA80" s="1637" t="str">
        <f t="shared" si="17"/>
        <v/>
      </c>
      <c r="AB80" s="1640"/>
      <c r="AC80" s="1640"/>
      <c r="AD80" s="1640"/>
      <c r="AE80" s="1640"/>
      <c r="AF80" s="1640"/>
      <c r="AG80" s="278"/>
      <c r="AH80" s="2159"/>
      <c r="AI80" s="2159"/>
      <c r="AJ80" s="2159"/>
      <c r="AK80" s="2159"/>
      <c r="AL80" s="278"/>
      <c r="AM80" s="880" t="str">
        <f t="shared" si="18"/>
        <v>11 (1411)</v>
      </c>
      <c r="AN80" s="1637" t="str">
        <f t="shared" si="13"/>
        <v/>
      </c>
      <c r="AO80" s="1640"/>
      <c r="AP80" s="1640"/>
      <c r="AQ80" s="1640"/>
    </row>
    <row r="81" spans="1:43" s="12" customFormat="1" ht="12.75" hidden="1" customHeight="1" x14ac:dyDescent="0.2">
      <c r="A81" s="83" t="s">
        <v>3073</v>
      </c>
      <c r="B81" s="602"/>
      <c r="C81" s="1612"/>
      <c r="D81" s="992"/>
      <c r="E81" s="31"/>
      <c r="F81" s="992"/>
      <c r="G81" s="992"/>
      <c r="H81" s="847"/>
      <c r="I81" s="992"/>
      <c r="J81" s="992"/>
      <c r="K81" s="838"/>
      <c r="L81" s="838"/>
      <c r="M81" s="839"/>
      <c r="N81" s="31"/>
      <c r="O81" s="2159"/>
      <c r="P81" s="2159"/>
      <c r="Q81" s="2159"/>
      <c r="R81" s="2159"/>
      <c r="S81" s="82"/>
      <c r="T81" s="887" t="str">
        <f t="shared" si="14"/>
        <v>12 (1412)</v>
      </c>
      <c r="U81" s="1615" t="str">
        <f t="shared" si="15"/>
        <v/>
      </c>
      <c r="V81" s="190"/>
      <c r="W81" s="841"/>
      <c r="X81" s="841"/>
      <c r="Y81" s="891"/>
      <c r="Z81" s="880" t="str">
        <f t="shared" si="16"/>
        <v>12 (1412)</v>
      </c>
      <c r="AA81" s="1637" t="str">
        <f t="shared" si="17"/>
        <v/>
      </c>
      <c r="AB81" s="1640"/>
      <c r="AC81" s="1640"/>
      <c r="AD81" s="1640"/>
      <c r="AE81" s="1640"/>
      <c r="AF81" s="1640"/>
      <c r="AG81" s="278"/>
      <c r="AH81" s="2159"/>
      <c r="AI81" s="2159"/>
      <c r="AJ81" s="2159"/>
      <c r="AK81" s="2159"/>
      <c r="AL81" s="278"/>
      <c r="AM81" s="880" t="str">
        <f t="shared" si="18"/>
        <v>12 (1412)</v>
      </c>
      <c r="AN81" s="1637" t="str">
        <f t="shared" si="13"/>
        <v/>
      </c>
      <c r="AO81" s="1640"/>
      <c r="AP81" s="1640"/>
      <c r="AQ81" s="1640"/>
    </row>
    <row r="82" spans="1:43" s="12" customFormat="1" ht="12.75" hidden="1" customHeight="1" x14ac:dyDescent="0.2">
      <c r="A82" s="83" t="s">
        <v>3074</v>
      </c>
      <c r="B82" s="602"/>
      <c r="C82" s="1612"/>
      <c r="D82" s="992"/>
      <c r="E82" s="31"/>
      <c r="F82" s="992"/>
      <c r="G82" s="992"/>
      <c r="H82" s="847"/>
      <c r="I82" s="992"/>
      <c r="J82" s="992"/>
      <c r="K82" s="838"/>
      <c r="L82" s="838"/>
      <c r="M82" s="839"/>
      <c r="N82" s="31"/>
      <c r="O82" s="2159"/>
      <c r="P82" s="2159"/>
      <c r="Q82" s="2159"/>
      <c r="R82" s="2159"/>
      <c r="S82" s="82"/>
      <c r="T82" s="887" t="str">
        <f t="shared" si="14"/>
        <v>13 (1413)</v>
      </c>
      <c r="U82" s="1615" t="str">
        <f t="shared" si="15"/>
        <v/>
      </c>
      <c r="V82" s="190"/>
      <c r="W82" s="841"/>
      <c r="X82" s="841"/>
      <c r="Y82" s="891"/>
      <c r="Z82" s="880" t="str">
        <f t="shared" si="16"/>
        <v>13 (1413)</v>
      </c>
      <c r="AA82" s="1637" t="str">
        <f t="shared" si="17"/>
        <v/>
      </c>
      <c r="AB82" s="1640"/>
      <c r="AC82" s="1640"/>
      <c r="AD82" s="1640"/>
      <c r="AE82" s="1640"/>
      <c r="AF82" s="1640"/>
      <c r="AG82" s="278"/>
      <c r="AH82" s="2159"/>
      <c r="AI82" s="2159"/>
      <c r="AJ82" s="2159"/>
      <c r="AK82" s="2159"/>
      <c r="AL82" s="278"/>
      <c r="AM82" s="880" t="str">
        <f t="shared" si="18"/>
        <v>13 (1413)</v>
      </c>
      <c r="AN82" s="1637" t="str">
        <f t="shared" si="13"/>
        <v/>
      </c>
      <c r="AO82" s="1640"/>
      <c r="AP82" s="1640"/>
      <c r="AQ82" s="1640"/>
    </row>
    <row r="83" spans="1:43" s="12" customFormat="1" ht="12.75" hidden="1" customHeight="1" x14ac:dyDescent="0.2">
      <c r="A83" s="83" t="s">
        <v>3075</v>
      </c>
      <c r="B83" s="602"/>
      <c r="C83" s="1612"/>
      <c r="D83" s="992"/>
      <c r="E83" s="31"/>
      <c r="F83" s="992"/>
      <c r="G83" s="992"/>
      <c r="H83" s="847"/>
      <c r="I83" s="992"/>
      <c r="J83" s="992"/>
      <c r="K83" s="838"/>
      <c r="L83" s="838"/>
      <c r="M83" s="839"/>
      <c r="N83" s="31"/>
      <c r="O83" s="2159"/>
      <c r="P83" s="2159"/>
      <c r="Q83" s="2159"/>
      <c r="R83" s="2159"/>
      <c r="S83" s="82"/>
      <c r="T83" s="887" t="str">
        <f t="shared" si="14"/>
        <v>14 (1414)</v>
      </c>
      <c r="U83" s="1615" t="str">
        <f t="shared" si="15"/>
        <v/>
      </c>
      <c r="V83" s="190"/>
      <c r="W83" s="841"/>
      <c r="X83" s="841"/>
      <c r="Y83" s="891"/>
      <c r="Z83" s="880" t="str">
        <f t="shared" si="16"/>
        <v>14 (1414)</v>
      </c>
      <c r="AA83" s="1637" t="str">
        <f t="shared" si="17"/>
        <v/>
      </c>
      <c r="AB83" s="1640"/>
      <c r="AC83" s="1640"/>
      <c r="AD83" s="1640"/>
      <c r="AE83" s="1640"/>
      <c r="AF83" s="1640"/>
      <c r="AG83" s="278"/>
      <c r="AH83" s="2159"/>
      <c r="AI83" s="2159"/>
      <c r="AJ83" s="2159"/>
      <c r="AK83" s="2159"/>
      <c r="AL83" s="278"/>
      <c r="AM83" s="880" t="str">
        <f t="shared" si="18"/>
        <v>14 (1414)</v>
      </c>
      <c r="AN83" s="1637" t="str">
        <f t="shared" si="13"/>
        <v/>
      </c>
      <c r="AO83" s="1640"/>
      <c r="AP83" s="1640"/>
      <c r="AQ83" s="1640"/>
    </row>
    <row r="84" spans="1:43" s="12" customFormat="1" ht="12.75" hidden="1" customHeight="1" x14ac:dyDescent="0.2">
      <c r="A84" s="83" t="s">
        <v>3076</v>
      </c>
      <c r="B84" s="602"/>
      <c r="C84" s="1612"/>
      <c r="D84" s="992"/>
      <c r="E84" s="31"/>
      <c r="F84" s="992"/>
      <c r="G84" s="992"/>
      <c r="H84" s="847"/>
      <c r="I84" s="992"/>
      <c r="J84" s="992"/>
      <c r="K84" s="838"/>
      <c r="L84" s="838"/>
      <c r="M84" s="839"/>
      <c r="N84" s="31"/>
      <c r="O84" s="2159"/>
      <c r="P84" s="2159"/>
      <c r="Q84" s="2159"/>
      <c r="R84" s="2159"/>
      <c r="S84" s="82"/>
      <c r="T84" s="887" t="str">
        <f t="shared" si="14"/>
        <v>15 (1415)</v>
      </c>
      <c r="U84" s="1615" t="str">
        <f t="shared" si="15"/>
        <v/>
      </c>
      <c r="V84" s="190"/>
      <c r="W84" s="841"/>
      <c r="X84" s="841"/>
      <c r="Y84" s="891"/>
      <c r="Z84" s="880" t="str">
        <f t="shared" si="16"/>
        <v>15 (1415)</v>
      </c>
      <c r="AA84" s="1637" t="str">
        <f t="shared" si="17"/>
        <v/>
      </c>
      <c r="AB84" s="1640"/>
      <c r="AC84" s="1640"/>
      <c r="AD84" s="1640"/>
      <c r="AE84" s="1640"/>
      <c r="AF84" s="1640"/>
      <c r="AG84" s="278"/>
      <c r="AH84" s="2159"/>
      <c r="AI84" s="2159"/>
      <c r="AJ84" s="2159"/>
      <c r="AK84" s="2159"/>
      <c r="AL84" s="278"/>
      <c r="AM84" s="880" t="str">
        <f t="shared" si="18"/>
        <v>15 (1415)</v>
      </c>
      <c r="AN84" s="1637" t="str">
        <f t="shared" si="13"/>
        <v/>
      </c>
      <c r="AO84" s="1640"/>
      <c r="AP84" s="1640"/>
      <c r="AQ84" s="1640"/>
    </row>
    <row r="85" spans="1:43" s="12" customFormat="1" ht="12.75" hidden="1" customHeight="1" x14ac:dyDescent="0.2">
      <c r="A85" s="83" t="s">
        <v>3077</v>
      </c>
      <c r="B85" s="602"/>
      <c r="C85" s="1612"/>
      <c r="D85" s="992"/>
      <c r="E85" s="31"/>
      <c r="F85" s="992"/>
      <c r="G85" s="992"/>
      <c r="H85" s="847"/>
      <c r="I85" s="992"/>
      <c r="J85" s="992"/>
      <c r="K85" s="838"/>
      <c r="L85" s="838"/>
      <c r="M85" s="839"/>
      <c r="N85" s="31"/>
      <c r="O85" s="2159"/>
      <c r="P85" s="2159"/>
      <c r="Q85" s="2159"/>
      <c r="R85" s="2159"/>
      <c r="S85" s="82"/>
      <c r="T85" s="887" t="str">
        <f t="shared" si="14"/>
        <v>16 (1416)</v>
      </c>
      <c r="U85" s="1615" t="str">
        <f t="shared" si="15"/>
        <v/>
      </c>
      <c r="V85" s="190"/>
      <c r="W85" s="841"/>
      <c r="X85" s="841"/>
      <c r="Y85" s="891"/>
      <c r="Z85" s="880" t="str">
        <f t="shared" si="16"/>
        <v>16 (1416)</v>
      </c>
      <c r="AA85" s="1637" t="str">
        <f t="shared" si="17"/>
        <v/>
      </c>
      <c r="AB85" s="1640"/>
      <c r="AC85" s="1640"/>
      <c r="AD85" s="1640"/>
      <c r="AE85" s="1640"/>
      <c r="AF85" s="1640"/>
      <c r="AG85" s="278"/>
      <c r="AH85" s="2159"/>
      <c r="AI85" s="2159"/>
      <c r="AJ85" s="2159"/>
      <c r="AK85" s="2159"/>
      <c r="AL85" s="278"/>
      <c r="AM85" s="880" t="str">
        <f t="shared" si="18"/>
        <v>16 (1416)</v>
      </c>
      <c r="AN85" s="1637" t="str">
        <f t="shared" si="13"/>
        <v/>
      </c>
      <c r="AO85" s="1640"/>
      <c r="AP85" s="1640"/>
      <c r="AQ85" s="1640"/>
    </row>
    <row r="86" spans="1:43" s="12" customFormat="1" ht="12.75" hidden="1" customHeight="1" x14ac:dyDescent="0.2">
      <c r="A86" s="83" t="s">
        <v>3078</v>
      </c>
      <c r="B86" s="602"/>
      <c r="C86" s="1612"/>
      <c r="D86" s="992"/>
      <c r="E86" s="31"/>
      <c r="F86" s="992"/>
      <c r="G86" s="992"/>
      <c r="H86" s="847"/>
      <c r="I86" s="992"/>
      <c r="J86" s="992"/>
      <c r="K86" s="838"/>
      <c r="L86" s="838"/>
      <c r="M86" s="839"/>
      <c r="N86" s="31"/>
      <c r="O86" s="2159"/>
      <c r="P86" s="2159"/>
      <c r="Q86" s="2159"/>
      <c r="R86" s="2159"/>
      <c r="S86" s="82"/>
      <c r="T86" s="887" t="str">
        <f t="shared" si="14"/>
        <v>17 (1417)</v>
      </c>
      <c r="U86" s="1615" t="str">
        <f t="shared" si="15"/>
        <v/>
      </c>
      <c r="V86" s="190"/>
      <c r="W86" s="841"/>
      <c r="X86" s="841"/>
      <c r="Y86" s="891"/>
      <c r="Z86" s="880" t="str">
        <f t="shared" si="16"/>
        <v>17 (1417)</v>
      </c>
      <c r="AA86" s="1637" t="str">
        <f t="shared" si="17"/>
        <v/>
      </c>
      <c r="AB86" s="1640"/>
      <c r="AC86" s="1640"/>
      <c r="AD86" s="1640"/>
      <c r="AE86" s="1640"/>
      <c r="AF86" s="1640"/>
      <c r="AG86" s="278"/>
      <c r="AH86" s="2159"/>
      <c r="AI86" s="2159"/>
      <c r="AJ86" s="2159"/>
      <c r="AK86" s="2159"/>
      <c r="AL86" s="278"/>
      <c r="AM86" s="880" t="str">
        <f t="shared" si="18"/>
        <v>17 (1417)</v>
      </c>
      <c r="AN86" s="1637" t="str">
        <f t="shared" si="13"/>
        <v/>
      </c>
      <c r="AO86" s="1640"/>
      <c r="AP86" s="1640"/>
      <c r="AQ86" s="1640"/>
    </row>
    <row r="87" spans="1:43" s="12" customFormat="1" ht="12.75" hidden="1" customHeight="1" x14ac:dyDescent="0.2">
      <c r="A87" s="83" t="s">
        <v>3079</v>
      </c>
      <c r="B87" s="602"/>
      <c r="C87" s="1612"/>
      <c r="D87" s="992"/>
      <c r="E87" s="31"/>
      <c r="F87" s="992"/>
      <c r="G87" s="992"/>
      <c r="H87" s="847"/>
      <c r="I87" s="992"/>
      <c r="J87" s="992"/>
      <c r="K87" s="838"/>
      <c r="L87" s="838"/>
      <c r="M87" s="839"/>
      <c r="N87" s="31"/>
      <c r="O87" s="2159"/>
      <c r="P87" s="2159"/>
      <c r="Q87" s="2159"/>
      <c r="R87" s="2159"/>
      <c r="S87" s="82"/>
      <c r="T87" s="887" t="str">
        <f t="shared" si="14"/>
        <v>18 (1418)</v>
      </c>
      <c r="U87" s="1615" t="str">
        <f t="shared" si="15"/>
        <v/>
      </c>
      <c r="V87" s="190"/>
      <c r="W87" s="841"/>
      <c r="X87" s="841"/>
      <c r="Y87" s="891"/>
      <c r="Z87" s="880" t="str">
        <f t="shared" si="16"/>
        <v>18 (1418)</v>
      </c>
      <c r="AA87" s="1637" t="str">
        <f t="shared" si="17"/>
        <v/>
      </c>
      <c r="AB87" s="1640"/>
      <c r="AC87" s="1640"/>
      <c r="AD87" s="1640"/>
      <c r="AE87" s="1640"/>
      <c r="AF87" s="1640"/>
      <c r="AG87" s="278"/>
      <c r="AH87" s="2159"/>
      <c r="AI87" s="2159"/>
      <c r="AJ87" s="2159"/>
      <c r="AK87" s="2159"/>
      <c r="AL87" s="278"/>
      <c r="AM87" s="880" t="str">
        <f t="shared" si="18"/>
        <v>18 (1418)</v>
      </c>
      <c r="AN87" s="1637" t="str">
        <f t="shared" si="13"/>
        <v/>
      </c>
      <c r="AO87" s="1640"/>
      <c r="AP87" s="1640"/>
      <c r="AQ87" s="1640"/>
    </row>
    <row r="88" spans="1:43" s="12" customFormat="1" ht="12.75" hidden="1" customHeight="1" x14ac:dyDescent="0.2">
      <c r="A88" s="83" t="s">
        <v>3080</v>
      </c>
      <c r="B88" s="602"/>
      <c r="C88" s="1612"/>
      <c r="D88" s="992"/>
      <c r="E88" s="31"/>
      <c r="F88" s="992"/>
      <c r="G88" s="992"/>
      <c r="H88" s="847"/>
      <c r="I88" s="992"/>
      <c r="J88" s="992"/>
      <c r="K88" s="838"/>
      <c r="L88" s="838"/>
      <c r="M88" s="839"/>
      <c r="N88" s="31"/>
      <c r="O88" s="2159"/>
      <c r="P88" s="2159"/>
      <c r="Q88" s="2159"/>
      <c r="R88" s="2159"/>
      <c r="S88" s="82"/>
      <c r="T88" s="887" t="str">
        <f t="shared" si="14"/>
        <v>19 (1419)</v>
      </c>
      <c r="U88" s="1615" t="str">
        <f t="shared" si="15"/>
        <v/>
      </c>
      <c r="V88" s="190"/>
      <c r="W88" s="841"/>
      <c r="X88" s="841"/>
      <c r="Y88" s="891"/>
      <c r="Z88" s="880" t="str">
        <f t="shared" si="16"/>
        <v>19 (1419)</v>
      </c>
      <c r="AA88" s="1637" t="str">
        <f t="shared" si="17"/>
        <v/>
      </c>
      <c r="AB88" s="1640"/>
      <c r="AC88" s="1640"/>
      <c r="AD88" s="1640"/>
      <c r="AE88" s="1640"/>
      <c r="AF88" s="1640"/>
      <c r="AG88" s="278"/>
      <c r="AH88" s="2159"/>
      <c r="AI88" s="2159"/>
      <c r="AJ88" s="2159"/>
      <c r="AK88" s="2159"/>
      <c r="AL88" s="278"/>
      <c r="AM88" s="880" t="str">
        <f t="shared" si="18"/>
        <v>19 (1419)</v>
      </c>
      <c r="AN88" s="1637" t="str">
        <f t="shared" si="13"/>
        <v/>
      </c>
      <c r="AO88" s="1640"/>
      <c r="AP88" s="1640"/>
      <c r="AQ88" s="1640"/>
    </row>
    <row r="89" spans="1:43" s="12" customFormat="1" ht="12.75" hidden="1" customHeight="1" x14ac:dyDescent="0.2">
      <c r="A89" s="83" t="s">
        <v>3081</v>
      </c>
      <c r="B89" s="602"/>
      <c r="C89" s="1612"/>
      <c r="D89" s="992"/>
      <c r="E89" s="31"/>
      <c r="F89" s="992"/>
      <c r="G89" s="992"/>
      <c r="H89" s="847"/>
      <c r="I89" s="992"/>
      <c r="J89" s="992"/>
      <c r="K89" s="838"/>
      <c r="L89" s="838"/>
      <c r="M89" s="839"/>
      <c r="N89" s="31"/>
      <c r="O89" s="2159"/>
      <c r="P89" s="2159"/>
      <c r="Q89" s="2159"/>
      <c r="R89" s="2159"/>
      <c r="S89" s="82"/>
      <c r="T89" s="887" t="str">
        <f t="shared" si="14"/>
        <v>20 (1420)</v>
      </c>
      <c r="U89" s="1615" t="str">
        <f t="shared" si="15"/>
        <v/>
      </c>
      <c r="V89" s="190"/>
      <c r="W89" s="841"/>
      <c r="X89" s="841"/>
      <c r="Y89" s="891"/>
      <c r="Z89" s="880" t="str">
        <f t="shared" si="16"/>
        <v>20 (1420)</v>
      </c>
      <c r="AA89" s="1637" t="str">
        <f t="shared" si="17"/>
        <v/>
      </c>
      <c r="AB89" s="1640"/>
      <c r="AC89" s="1640"/>
      <c r="AD89" s="1640"/>
      <c r="AE89" s="1640"/>
      <c r="AF89" s="1640"/>
      <c r="AG89" s="278"/>
      <c r="AH89" s="2159"/>
      <c r="AI89" s="2159"/>
      <c r="AJ89" s="2159"/>
      <c r="AK89" s="2159"/>
      <c r="AL89" s="278"/>
      <c r="AM89" s="880" t="str">
        <f t="shared" si="18"/>
        <v>20 (1420)</v>
      </c>
      <c r="AN89" s="1637" t="str">
        <f t="shared" si="13"/>
        <v/>
      </c>
      <c r="AO89" s="1640"/>
      <c r="AP89" s="1640"/>
      <c r="AQ89" s="1640"/>
    </row>
    <row r="90" spans="1:43" s="12" customFormat="1" ht="12.75" hidden="1" customHeight="1" x14ac:dyDescent="0.2">
      <c r="A90" s="83" t="s">
        <v>3082</v>
      </c>
      <c r="B90" s="602"/>
      <c r="C90" s="1612"/>
      <c r="D90" s="992"/>
      <c r="E90" s="31"/>
      <c r="F90" s="992"/>
      <c r="G90" s="992"/>
      <c r="H90" s="847"/>
      <c r="I90" s="992"/>
      <c r="J90" s="992"/>
      <c r="K90" s="838"/>
      <c r="L90" s="838"/>
      <c r="M90" s="839"/>
      <c r="N90" s="31"/>
      <c r="O90" s="2159"/>
      <c r="P90" s="2159"/>
      <c r="Q90" s="2159"/>
      <c r="R90" s="2159"/>
      <c r="S90" s="82"/>
      <c r="T90" s="887" t="str">
        <f t="shared" si="14"/>
        <v>21 (1421)</v>
      </c>
      <c r="U90" s="1615" t="str">
        <f t="shared" si="15"/>
        <v/>
      </c>
      <c r="V90" s="190"/>
      <c r="W90" s="841"/>
      <c r="X90" s="841"/>
      <c r="Y90" s="891"/>
      <c r="Z90" s="880" t="str">
        <f t="shared" si="16"/>
        <v>21 (1421)</v>
      </c>
      <c r="AA90" s="1637" t="str">
        <f t="shared" si="17"/>
        <v/>
      </c>
      <c r="AB90" s="1640"/>
      <c r="AC90" s="1640"/>
      <c r="AD90" s="1640"/>
      <c r="AE90" s="1640"/>
      <c r="AF90" s="1640"/>
      <c r="AG90" s="278"/>
      <c r="AH90" s="2159"/>
      <c r="AI90" s="2159"/>
      <c r="AJ90" s="2159"/>
      <c r="AK90" s="2159"/>
      <c r="AL90" s="278"/>
      <c r="AM90" s="880" t="str">
        <f t="shared" si="18"/>
        <v>21 (1421)</v>
      </c>
      <c r="AN90" s="1637" t="str">
        <f t="shared" si="13"/>
        <v/>
      </c>
      <c r="AO90" s="1640"/>
      <c r="AP90" s="1640"/>
      <c r="AQ90" s="1640"/>
    </row>
    <row r="91" spans="1:43" s="12" customFormat="1" ht="12.75" hidden="1" customHeight="1" x14ac:dyDescent="0.2">
      <c r="A91" s="83" t="s">
        <v>3083</v>
      </c>
      <c r="B91" s="602"/>
      <c r="C91" s="1612"/>
      <c r="D91" s="992"/>
      <c r="E91" s="31"/>
      <c r="F91" s="992"/>
      <c r="G91" s="992"/>
      <c r="H91" s="847"/>
      <c r="I91" s="992"/>
      <c r="J91" s="992"/>
      <c r="K91" s="838"/>
      <c r="L91" s="838"/>
      <c r="M91" s="839"/>
      <c r="N91" s="31"/>
      <c r="O91" s="2159"/>
      <c r="P91" s="2159"/>
      <c r="Q91" s="2159"/>
      <c r="R91" s="2159"/>
      <c r="S91" s="82"/>
      <c r="T91" s="887" t="str">
        <f t="shared" si="14"/>
        <v>22 (1422)</v>
      </c>
      <c r="U91" s="1615" t="str">
        <f t="shared" si="15"/>
        <v/>
      </c>
      <c r="V91" s="190"/>
      <c r="W91" s="841"/>
      <c r="X91" s="841"/>
      <c r="Y91" s="891"/>
      <c r="Z91" s="880" t="str">
        <f t="shared" si="16"/>
        <v>22 (1422)</v>
      </c>
      <c r="AA91" s="1637" t="str">
        <f t="shared" si="17"/>
        <v/>
      </c>
      <c r="AB91" s="1640"/>
      <c r="AC91" s="1640"/>
      <c r="AD91" s="1640"/>
      <c r="AE91" s="1640"/>
      <c r="AF91" s="1640"/>
      <c r="AG91" s="278"/>
      <c r="AH91" s="2159"/>
      <c r="AI91" s="2159"/>
      <c r="AJ91" s="2159"/>
      <c r="AK91" s="2159"/>
      <c r="AL91" s="278"/>
      <c r="AM91" s="880" t="str">
        <f t="shared" si="18"/>
        <v>22 (1422)</v>
      </c>
      <c r="AN91" s="1637" t="str">
        <f t="shared" si="13"/>
        <v/>
      </c>
      <c r="AO91" s="1640"/>
      <c r="AP91" s="1640"/>
      <c r="AQ91" s="1640"/>
    </row>
    <row r="92" spans="1:43" s="12" customFormat="1" ht="12.75" hidden="1" customHeight="1" x14ac:dyDescent="0.2">
      <c r="A92" s="83" t="s">
        <v>3084</v>
      </c>
      <c r="B92" s="602"/>
      <c r="C92" s="1612"/>
      <c r="D92" s="992"/>
      <c r="E92" s="31"/>
      <c r="F92" s="992"/>
      <c r="G92" s="992"/>
      <c r="H92" s="847"/>
      <c r="I92" s="992"/>
      <c r="J92" s="992"/>
      <c r="K92" s="838"/>
      <c r="L92" s="838"/>
      <c r="M92" s="839"/>
      <c r="N92" s="31"/>
      <c r="O92" s="2159"/>
      <c r="P92" s="2159"/>
      <c r="Q92" s="2159"/>
      <c r="R92" s="2159"/>
      <c r="S92" s="82"/>
      <c r="T92" s="887" t="str">
        <f t="shared" si="14"/>
        <v>23 (1423)</v>
      </c>
      <c r="U92" s="1615" t="str">
        <f t="shared" si="15"/>
        <v/>
      </c>
      <c r="V92" s="190"/>
      <c r="W92" s="841"/>
      <c r="X92" s="841"/>
      <c r="Y92" s="891"/>
      <c r="Z92" s="880" t="str">
        <f t="shared" si="16"/>
        <v>23 (1423)</v>
      </c>
      <c r="AA92" s="1637" t="str">
        <f t="shared" si="17"/>
        <v/>
      </c>
      <c r="AB92" s="1640"/>
      <c r="AC92" s="1640"/>
      <c r="AD92" s="1640"/>
      <c r="AE92" s="1640"/>
      <c r="AF92" s="1640"/>
      <c r="AG92" s="278"/>
      <c r="AH92" s="2159"/>
      <c r="AI92" s="2159"/>
      <c r="AJ92" s="2159"/>
      <c r="AK92" s="2159"/>
      <c r="AL92" s="278"/>
      <c r="AM92" s="880" t="str">
        <f t="shared" si="18"/>
        <v>23 (1423)</v>
      </c>
      <c r="AN92" s="1637" t="str">
        <f t="shared" si="13"/>
        <v/>
      </c>
      <c r="AO92" s="1640"/>
      <c r="AP92" s="1640"/>
      <c r="AQ92" s="1640"/>
    </row>
    <row r="93" spans="1:43" s="12" customFormat="1" ht="12.75" hidden="1" customHeight="1" x14ac:dyDescent="0.2">
      <c r="A93" s="83" t="s">
        <v>3085</v>
      </c>
      <c r="B93" s="602"/>
      <c r="C93" s="1612"/>
      <c r="D93" s="992"/>
      <c r="E93" s="31"/>
      <c r="F93" s="992"/>
      <c r="G93" s="992"/>
      <c r="H93" s="847"/>
      <c r="I93" s="992"/>
      <c r="J93" s="992"/>
      <c r="K93" s="838"/>
      <c r="L93" s="838"/>
      <c r="M93" s="839"/>
      <c r="N93" s="31"/>
      <c r="O93" s="2159"/>
      <c r="P93" s="2159"/>
      <c r="Q93" s="2159"/>
      <c r="R93" s="2159"/>
      <c r="S93" s="82"/>
      <c r="T93" s="887" t="str">
        <f t="shared" si="14"/>
        <v>24 (1424)</v>
      </c>
      <c r="U93" s="1615" t="str">
        <f t="shared" si="15"/>
        <v/>
      </c>
      <c r="V93" s="190"/>
      <c r="W93" s="841"/>
      <c r="X93" s="841"/>
      <c r="Y93" s="891"/>
      <c r="Z93" s="880" t="str">
        <f t="shared" si="16"/>
        <v>24 (1424)</v>
      </c>
      <c r="AA93" s="1637" t="str">
        <f t="shared" si="17"/>
        <v/>
      </c>
      <c r="AB93" s="1640"/>
      <c r="AC93" s="1640"/>
      <c r="AD93" s="1640"/>
      <c r="AE93" s="1640"/>
      <c r="AF93" s="1640"/>
      <c r="AG93" s="278"/>
      <c r="AH93" s="2159"/>
      <c r="AI93" s="2159"/>
      <c r="AJ93" s="2159"/>
      <c r="AK93" s="2159"/>
      <c r="AL93" s="278"/>
      <c r="AM93" s="880" t="str">
        <f t="shared" si="18"/>
        <v>24 (1424)</v>
      </c>
      <c r="AN93" s="1637"/>
      <c r="AO93" s="1640"/>
      <c r="AP93" s="1640"/>
      <c r="AQ93" s="1640"/>
    </row>
    <row r="94" spans="1:43" s="12" customFormat="1" x14ac:dyDescent="0.2">
      <c r="A94" s="83" t="s">
        <v>3086</v>
      </c>
      <c r="B94" s="602"/>
      <c r="C94" s="1612"/>
      <c r="D94" s="992"/>
      <c r="E94" s="31"/>
      <c r="F94" s="992"/>
      <c r="G94" s="992"/>
      <c r="H94" s="847"/>
      <c r="I94" s="992"/>
      <c r="J94" s="992"/>
      <c r="K94" s="838"/>
      <c r="L94" s="838"/>
      <c r="M94" s="839"/>
      <c r="N94" s="31"/>
      <c r="O94" s="2159"/>
      <c r="P94" s="2159"/>
      <c r="Q94" s="2159"/>
      <c r="R94" s="2159"/>
      <c r="S94" s="82"/>
      <c r="T94" s="887" t="str">
        <f t="shared" si="14"/>
        <v>25 (1425)</v>
      </c>
      <c r="U94" s="1615" t="str">
        <f t="shared" si="15"/>
        <v/>
      </c>
      <c r="V94" s="190"/>
      <c r="W94" s="841"/>
      <c r="X94" s="841"/>
      <c r="Y94" s="891"/>
      <c r="Z94" s="880" t="str">
        <f>$A$94</f>
        <v>25 (1425)</v>
      </c>
      <c r="AA94" s="1637" t="str">
        <f t="shared" si="17"/>
        <v/>
      </c>
      <c r="AB94" s="1640"/>
      <c r="AC94" s="1640"/>
      <c r="AD94" s="1640"/>
      <c r="AE94" s="1640"/>
      <c r="AF94" s="1640"/>
      <c r="AG94" s="278"/>
      <c r="AH94" s="2162"/>
      <c r="AI94" s="2162"/>
      <c r="AJ94" s="2162"/>
      <c r="AK94" s="2162"/>
      <c r="AL94" s="278"/>
      <c r="AM94" s="880" t="str">
        <f>$A$94</f>
        <v>25 (1425)</v>
      </c>
      <c r="AN94" s="1638">
        <f>$B94</f>
        <v>0</v>
      </c>
      <c r="AO94" s="1640"/>
      <c r="AP94" s="1640"/>
      <c r="AQ94" s="1640"/>
    </row>
    <row r="95" spans="1:43" s="12" customFormat="1" x14ac:dyDescent="0.2">
      <c r="A95" s="239" t="s">
        <v>3087</v>
      </c>
      <c r="B95" s="1598">
        <v>100</v>
      </c>
      <c r="C95" s="1617"/>
      <c r="D95" s="992"/>
      <c r="E95" s="31"/>
      <c r="F95" s="992"/>
      <c r="G95" s="992"/>
      <c r="H95" s="847"/>
      <c r="I95" s="992"/>
      <c r="J95" s="992"/>
      <c r="K95" s="838"/>
      <c r="L95" s="838"/>
      <c r="M95" s="1618"/>
      <c r="N95" s="31"/>
      <c r="O95" s="2162"/>
      <c r="P95" s="2162"/>
      <c r="Q95" s="2162"/>
      <c r="R95" s="2162"/>
      <c r="S95" s="82"/>
      <c r="T95" s="887" t="str">
        <f t="shared" si="14"/>
        <v>(1426)</v>
      </c>
      <c r="U95" s="1619">
        <f>$B95</f>
        <v>100</v>
      </c>
      <c r="V95" s="190"/>
      <c r="W95" s="841"/>
      <c r="X95" s="841"/>
      <c r="Y95" s="891"/>
      <c r="Z95" s="887" t="str">
        <f t="shared" ref="Z95:Z96" si="19">$A95</f>
        <v>(1426)</v>
      </c>
      <c r="AA95" s="1639">
        <f>$B95</f>
        <v>100</v>
      </c>
      <c r="AB95" s="1640"/>
      <c r="AC95" s="1640"/>
      <c r="AD95" s="1640"/>
      <c r="AE95" s="1640"/>
      <c r="AF95" s="1640"/>
      <c r="AG95" s="278"/>
      <c r="AH95" s="2161"/>
      <c r="AI95" s="2161"/>
      <c r="AJ95" s="2161"/>
      <c r="AK95" s="2161"/>
      <c r="AL95" s="278"/>
      <c r="AM95" s="880" t="str">
        <f>$A$95</f>
        <v>(1426)</v>
      </c>
      <c r="AN95" s="1641">
        <f>$B95</f>
        <v>100</v>
      </c>
      <c r="AO95" s="1640"/>
      <c r="AP95" s="1640"/>
      <c r="AQ95" s="1640"/>
    </row>
    <row r="96" spans="1:43" s="12" customFormat="1" x14ac:dyDescent="0.2">
      <c r="A96" s="83" t="s">
        <v>3088</v>
      </c>
      <c r="B96" s="1494" t="s">
        <v>3089</v>
      </c>
      <c r="C96" s="1495"/>
      <c r="D96" s="993"/>
      <c r="E96" s="82"/>
      <c r="F96" s="1496"/>
      <c r="G96" s="993"/>
      <c r="H96" s="848"/>
      <c r="I96" s="993"/>
      <c r="J96" s="993"/>
      <c r="K96" s="844"/>
      <c r="L96" s="844"/>
      <c r="M96" s="845"/>
      <c r="N96" s="82"/>
      <c r="O96" s="2161"/>
      <c r="P96" s="2161"/>
      <c r="Q96" s="2161"/>
      <c r="R96" s="2161"/>
      <c r="S96" s="82"/>
      <c r="T96" s="887" t="str">
        <f t="shared" si="14"/>
        <v>(1400)</v>
      </c>
      <c r="U96" s="1495" t="str">
        <f>$B96</f>
        <v>Global</v>
      </c>
      <c r="V96" s="190"/>
      <c r="W96" s="846"/>
      <c r="X96" s="846"/>
      <c r="Y96" s="891"/>
      <c r="Z96" s="887" t="str">
        <f t="shared" si="19"/>
        <v>(1400)</v>
      </c>
      <c r="AA96" s="1495" t="str">
        <f>$B96</f>
        <v>Global</v>
      </c>
      <c r="AB96" s="1640"/>
      <c r="AC96" s="1640"/>
      <c r="AD96" s="1640"/>
      <c r="AE96" s="1640"/>
      <c r="AF96" s="1640"/>
      <c r="AG96" s="278"/>
      <c r="AH96" s="2184"/>
      <c r="AI96" s="2184"/>
      <c r="AJ96" s="2184"/>
      <c r="AK96" s="2184"/>
      <c r="AL96" s="278"/>
      <c r="AM96" s="887" t="str">
        <f t="shared" ref="AM96" si="20">$A96</f>
        <v>(1400)</v>
      </c>
      <c r="AN96" s="1495" t="str">
        <f>$B96</f>
        <v>Global</v>
      </c>
      <c r="AO96" s="1640"/>
      <c r="AP96" s="1640"/>
      <c r="AQ96" s="1640"/>
    </row>
    <row r="97" spans="1:43" s="12" customFormat="1" x14ac:dyDescent="0.2">
      <c r="A97" s="55"/>
      <c r="B97" s="82"/>
      <c r="C97" s="82"/>
      <c r="D97" s="82"/>
      <c r="E97" s="82"/>
      <c r="F97" s="82"/>
      <c r="G97" s="82"/>
      <c r="H97" s="82"/>
      <c r="I97" s="82"/>
      <c r="J97" s="82"/>
      <c r="K97" s="82"/>
      <c r="L97" s="82"/>
      <c r="M97" s="82"/>
      <c r="N97" s="82"/>
      <c r="O97" s="82"/>
      <c r="P97" s="82"/>
      <c r="Q97" s="82"/>
      <c r="R97" s="82"/>
      <c r="S97" s="82"/>
      <c r="T97" s="1050"/>
      <c r="U97" s="835"/>
      <c r="V97" s="82"/>
      <c r="W97" s="82"/>
      <c r="X97" s="82"/>
      <c r="Y97" s="891"/>
      <c r="Z97" s="1051"/>
      <c r="AA97" s="881"/>
      <c r="AB97" s="278"/>
      <c r="AC97" s="278"/>
      <c r="AD97" s="278"/>
      <c r="AE97" s="278"/>
      <c r="AF97" s="278"/>
      <c r="AG97" s="278"/>
      <c r="AH97" s="278"/>
      <c r="AI97" s="278"/>
      <c r="AJ97" s="278"/>
      <c r="AK97" s="278"/>
      <c r="AL97" s="278"/>
      <c r="AM97" s="1051"/>
      <c r="AN97" s="881"/>
      <c r="AO97" s="882"/>
      <c r="AP97" s="882"/>
      <c r="AQ97" s="882"/>
    </row>
    <row r="98" spans="1:43" s="12" customFormat="1" x14ac:dyDescent="0.2">
      <c r="A98" s="55"/>
      <c r="B98" s="88" t="s">
        <v>1877</v>
      </c>
      <c r="C98" s="82"/>
      <c r="D98" s="82"/>
      <c r="E98" s="82"/>
      <c r="F98" s="82"/>
      <c r="G98" s="82"/>
      <c r="H98" s="82"/>
      <c r="I98" s="82"/>
      <c r="J98" s="82"/>
      <c r="K98" s="849"/>
      <c r="L98" s="849"/>
      <c r="M98" s="82"/>
      <c r="N98" s="82"/>
      <c r="O98" s="82"/>
      <c r="P98" s="82"/>
      <c r="Q98" s="82"/>
      <c r="R98" s="82"/>
      <c r="S98" s="82"/>
      <c r="T98" s="1050"/>
      <c r="U98" s="836" t="str">
        <f>$B98</f>
        <v>Dérivés hors cote (504)</v>
      </c>
      <c r="V98" s="82"/>
      <c r="W98" s="82"/>
      <c r="X98" s="82"/>
      <c r="Y98" s="891"/>
      <c r="Z98" s="880"/>
      <c r="AA98" s="1637"/>
      <c r="AB98" s="1640"/>
      <c r="AC98" s="1640"/>
      <c r="AD98" s="1640"/>
      <c r="AE98" s="1640"/>
      <c r="AF98" s="1640"/>
      <c r="AG98" s="278"/>
      <c r="AH98" s="1067"/>
      <c r="AI98" s="1067"/>
      <c r="AJ98" s="1067"/>
      <c r="AK98" s="1067"/>
      <c r="AL98" s="278"/>
      <c r="AM98" s="880"/>
      <c r="AN98" s="1637" t="str">
        <f t="shared" ref="AN98:AN121" si="21">IF($B99="","",$B99)</f>
        <v/>
      </c>
      <c r="AO98" s="1640"/>
      <c r="AP98" s="1640"/>
      <c r="AQ98" s="1640"/>
    </row>
    <row r="99" spans="1:43" s="12" customFormat="1" x14ac:dyDescent="0.2">
      <c r="A99" s="83" t="s">
        <v>3062</v>
      </c>
      <c r="B99" s="602"/>
      <c r="C99" s="992"/>
      <c r="D99" s="992"/>
      <c r="E99" s="31"/>
      <c r="F99" s="992"/>
      <c r="G99" s="1613"/>
      <c r="H99" s="837"/>
      <c r="I99" s="992"/>
      <c r="J99" s="1626"/>
      <c r="K99" s="993"/>
      <c r="L99" s="1626"/>
      <c r="M99" s="839"/>
      <c r="N99" s="31"/>
      <c r="O99" s="2159"/>
      <c r="P99" s="2159"/>
      <c r="Q99" s="2159"/>
      <c r="R99" s="2159"/>
      <c r="S99" s="82"/>
      <c r="T99" s="887" t="str">
        <f t="shared" ref="T99:T125" si="22">$A99</f>
        <v>1 (1401)</v>
      </c>
      <c r="U99" s="1615" t="str">
        <f t="shared" ref="U99:U123" si="23">IF($B99="","",$B99)</f>
        <v/>
      </c>
      <c r="V99" s="190"/>
      <c r="W99" s="841"/>
      <c r="X99" s="841"/>
      <c r="Y99" s="891"/>
      <c r="Z99" s="880" t="str">
        <f t="shared" ref="Z99:Z122" si="24">$A99</f>
        <v>1 (1401)</v>
      </c>
      <c r="AA99" s="1637" t="str">
        <f t="shared" ref="AA99:AA123" si="25">IF($B99="","",$B99)</f>
        <v/>
      </c>
      <c r="AB99" s="1640"/>
      <c r="AC99" s="1640"/>
      <c r="AD99" s="1640"/>
      <c r="AE99" s="1640"/>
      <c r="AF99" s="1640"/>
      <c r="AG99" s="278"/>
      <c r="AH99" s="2159"/>
      <c r="AI99" s="2159"/>
      <c r="AJ99" s="2159"/>
      <c r="AK99" s="2159"/>
      <c r="AL99" s="278"/>
      <c r="AM99" s="880" t="str">
        <f t="shared" ref="AM99:AM122" si="26">$A99</f>
        <v>1 (1401)</v>
      </c>
      <c r="AN99" s="1637" t="str">
        <f t="shared" si="21"/>
        <v/>
      </c>
      <c r="AO99" s="1640"/>
      <c r="AP99" s="1640"/>
      <c r="AQ99" s="1640"/>
    </row>
    <row r="100" spans="1:43" s="12" customFormat="1" x14ac:dyDescent="0.2">
      <c r="A100" s="83" t="s">
        <v>3063</v>
      </c>
      <c r="B100" s="602"/>
      <c r="C100" s="992"/>
      <c r="D100" s="992"/>
      <c r="E100" s="31"/>
      <c r="F100" s="992"/>
      <c r="G100" s="1613"/>
      <c r="H100" s="837"/>
      <c r="I100" s="992"/>
      <c r="J100" s="1626"/>
      <c r="K100" s="993"/>
      <c r="L100" s="1626"/>
      <c r="M100" s="839"/>
      <c r="N100" s="31"/>
      <c r="O100" s="2159"/>
      <c r="P100" s="2159"/>
      <c r="Q100" s="2159"/>
      <c r="R100" s="2159"/>
      <c r="S100" s="82"/>
      <c r="T100" s="887" t="str">
        <f t="shared" si="22"/>
        <v>2 (1402)</v>
      </c>
      <c r="U100" s="1615" t="str">
        <f t="shared" si="23"/>
        <v/>
      </c>
      <c r="V100" s="190"/>
      <c r="W100" s="841"/>
      <c r="X100" s="841"/>
      <c r="Y100" s="891"/>
      <c r="Z100" s="880" t="str">
        <f t="shared" si="24"/>
        <v>2 (1402)</v>
      </c>
      <c r="AA100" s="1637" t="str">
        <f t="shared" si="25"/>
        <v/>
      </c>
      <c r="AB100" s="1640"/>
      <c r="AC100" s="1640"/>
      <c r="AD100" s="1640"/>
      <c r="AE100" s="1640"/>
      <c r="AF100" s="1640"/>
      <c r="AG100" s="278"/>
      <c r="AH100" s="2159"/>
      <c r="AI100" s="2159"/>
      <c r="AJ100" s="2159"/>
      <c r="AK100" s="2159"/>
      <c r="AL100" s="278"/>
      <c r="AM100" s="880" t="str">
        <f t="shared" si="26"/>
        <v>2 (1402)</v>
      </c>
      <c r="AN100" s="1637" t="str">
        <f t="shared" si="21"/>
        <v/>
      </c>
      <c r="AO100" s="1640"/>
      <c r="AP100" s="1640"/>
      <c r="AQ100" s="1640"/>
    </row>
    <row r="101" spans="1:43" s="12" customFormat="1" x14ac:dyDescent="0.2">
      <c r="A101" s="83" t="s">
        <v>3064</v>
      </c>
      <c r="B101" s="602"/>
      <c r="C101" s="992"/>
      <c r="D101" s="992"/>
      <c r="E101" s="31"/>
      <c r="F101" s="992"/>
      <c r="G101" s="1613"/>
      <c r="H101" s="837"/>
      <c r="I101" s="992"/>
      <c r="J101" s="1626"/>
      <c r="K101" s="993"/>
      <c r="L101" s="1626"/>
      <c r="M101" s="839"/>
      <c r="N101" s="31"/>
      <c r="O101" s="2159"/>
      <c r="P101" s="2159"/>
      <c r="Q101" s="2159"/>
      <c r="R101" s="2159"/>
      <c r="S101" s="82"/>
      <c r="T101" s="887" t="str">
        <f t="shared" si="22"/>
        <v>3 (1403)</v>
      </c>
      <c r="U101" s="1615" t="str">
        <f t="shared" si="23"/>
        <v/>
      </c>
      <c r="V101" s="190"/>
      <c r="W101" s="841"/>
      <c r="X101" s="841"/>
      <c r="Y101" s="891"/>
      <c r="Z101" s="880" t="str">
        <f t="shared" si="24"/>
        <v>3 (1403)</v>
      </c>
      <c r="AA101" s="1637" t="str">
        <f t="shared" si="25"/>
        <v/>
      </c>
      <c r="AB101" s="1640"/>
      <c r="AC101" s="1640"/>
      <c r="AD101" s="1640"/>
      <c r="AE101" s="1640"/>
      <c r="AF101" s="1640"/>
      <c r="AG101" s="278"/>
      <c r="AH101" s="2159"/>
      <c r="AI101" s="2159"/>
      <c r="AJ101" s="2159"/>
      <c r="AK101" s="2159"/>
      <c r="AL101" s="278"/>
      <c r="AM101" s="880" t="str">
        <f t="shared" si="26"/>
        <v>3 (1403)</v>
      </c>
      <c r="AN101" s="1637" t="str">
        <f t="shared" si="21"/>
        <v/>
      </c>
      <c r="AO101" s="1640"/>
      <c r="AP101" s="1640"/>
      <c r="AQ101" s="1640"/>
    </row>
    <row r="102" spans="1:43" s="12" customFormat="1" ht="12.75" hidden="1" customHeight="1" x14ac:dyDescent="0.2">
      <c r="A102" s="83" t="s">
        <v>3065</v>
      </c>
      <c r="B102" s="602"/>
      <c r="C102" s="992"/>
      <c r="D102" s="992"/>
      <c r="E102" s="31"/>
      <c r="F102" s="992"/>
      <c r="G102" s="1613"/>
      <c r="H102" s="837"/>
      <c r="I102" s="992"/>
      <c r="J102" s="1626"/>
      <c r="K102" s="993"/>
      <c r="L102" s="1626"/>
      <c r="M102" s="839"/>
      <c r="N102" s="31"/>
      <c r="O102" s="2159"/>
      <c r="P102" s="2159"/>
      <c r="Q102" s="2159"/>
      <c r="R102" s="2159"/>
      <c r="S102" s="82"/>
      <c r="T102" s="887" t="str">
        <f t="shared" si="22"/>
        <v>4 (1404)</v>
      </c>
      <c r="U102" s="1615" t="str">
        <f t="shared" si="23"/>
        <v/>
      </c>
      <c r="V102" s="190"/>
      <c r="W102" s="841"/>
      <c r="X102" s="841"/>
      <c r="Y102" s="891"/>
      <c r="Z102" s="880" t="str">
        <f t="shared" si="24"/>
        <v>4 (1404)</v>
      </c>
      <c r="AA102" s="1637" t="str">
        <f t="shared" si="25"/>
        <v/>
      </c>
      <c r="AB102" s="1640"/>
      <c r="AC102" s="1640"/>
      <c r="AD102" s="1640"/>
      <c r="AE102" s="1640"/>
      <c r="AF102" s="1640"/>
      <c r="AG102" s="278"/>
      <c r="AH102" s="2159"/>
      <c r="AI102" s="2159"/>
      <c r="AJ102" s="2159"/>
      <c r="AK102" s="2159"/>
      <c r="AL102" s="278"/>
      <c r="AM102" s="880" t="str">
        <f t="shared" si="26"/>
        <v>4 (1404)</v>
      </c>
      <c r="AN102" s="1637" t="str">
        <f t="shared" si="21"/>
        <v/>
      </c>
      <c r="AO102" s="1640"/>
      <c r="AP102" s="1640"/>
      <c r="AQ102" s="1640"/>
    </row>
    <row r="103" spans="1:43" s="12" customFormat="1" ht="12.75" hidden="1" customHeight="1" x14ac:dyDescent="0.2">
      <c r="A103" s="83" t="s">
        <v>3066</v>
      </c>
      <c r="B103" s="602"/>
      <c r="C103" s="992"/>
      <c r="D103" s="992"/>
      <c r="E103" s="31"/>
      <c r="F103" s="992"/>
      <c r="G103" s="1613"/>
      <c r="H103" s="837"/>
      <c r="I103" s="992"/>
      <c r="J103" s="1626"/>
      <c r="K103" s="993"/>
      <c r="L103" s="1626"/>
      <c r="M103" s="839"/>
      <c r="N103" s="31"/>
      <c r="O103" s="2159"/>
      <c r="P103" s="2159"/>
      <c r="Q103" s="2159"/>
      <c r="R103" s="2159"/>
      <c r="S103" s="82"/>
      <c r="T103" s="887" t="str">
        <f t="shared" si="22"/>
        <v>5 (1405)</v>
      </c>
      <c r="U103" s="1615" t="str">
        <f t="shared" si="23"/>
        <v/>
      </c>
      <c r="V103" s="190"/>
      <c r="W103" s="841"/>
      <c r="X103" s="841"/>
      <c r="Y103" s="891"/>
      <c r="Z103" s="880" t="str">
        <f t="shared" si="24"/>
        <v>5 (1405)</v>
      </c>
      <c r="AA103" s="1637" t="str">
        <f t="shared" si="25"/>
        <v/>
      </c>
      <c r="AB103" s="1640"/>
      <c r="AC103" s="1640"/>
      <c r="AD103" s="1640"/>
      <c r="AE103" s="1640"/>
      <c r="AF103" s="1640"/>
      <c r="AG103" s="278"/>
      <c r="AH103" s="2159"/>
      <c r="AI103" s="2159"/>
      <c r="AJ103" s="2159"/>
      <c r="AK103" s="2159"/>
      <c r="AL103" s="278"/>
      <c r="AM103" s="880" t="str">
        <f t="shared" si="26"/>
        <v>5 (1405)</v>
      </c>
      <c r="AN103" s="1637" t="str">
        <f t="shared" si="21"/>
        <v/>
      </c>
      <c r="AO103" s="1640"/>
      <c r="AP103" s="1640"/>
      <c r="AQ103" s="1640"/>
    </row>
    <row r="104" spans="1:43" s="12" customFormat="1" ht="12.75" hidden="1" customHeight="1" x14ac:dyDescent="0.2">
      <c r="A104" s="83" t="s">
        <v>3067</v>
      </c>
      <c r="B104" s="602"/>
      <c r="C104" s="992"/>
      <c r="D104" s="992"/>
      <c r="E104" s="31"/>
      <c r="F104" s="992"/>
      <c r="G104" s="1613"/>
      <c r="H104" s="837"/>
      <c r="I104" s="992"/>
      <c r="J104" s="1626"/>
      <c r="K104" s="993"/>
      <c r="L104" s="1626"/>
      <c r="M104" s="839"/>
      <c r="N104" s="31"/>
      <c r="O104" s="2159"/>
      <c r="P104" s="2159"/>
      <c r="Q104" s="2159"/>
      <c r="R104" s="2159"/>
      <c r="S104" s="82"/>
      <c r="T104" s="887" t="str">
        <f t="shared" si="22"/>
        <v>6 (1406)</v>
      </c>
      <c r="U104" s="1615" t="str">
        <f t="shared" si="23"/>
        <v/>
      </c>
      <c r="V104" s="190"/>
      <c r="W104" s="841"/>
      <c r="X104" s="841"/>
      <c r="Y104" s="891"/>
      <c r="Z104" s="880" t="str">
        <f t="shared" si="24"/>
        <v>6 (1406)</v>
      </c>
      <c r="AA104" s="1637" t="str">
        <f t="shared" si="25"/>
        <v/>
      </c>
      <c r="AB104" s="1640"/>
      <c r="AC104" s="1640"/>
      <c r="AD104" s="1640"/>
      <c r="AE104" s="1640"/>
      <c r="AF104" s="1640"/>
      <c r="AG104" s="278"/>
      <c r="AH104" s="2159"/>
      <c r="AI104" s="2159"/>
      <c r="AJ104" s="2159"/>
      <c r="AK104" s="2159"/>
      <c r="AL104" s="278"/>
      <c r="AM104" s="880" t="str">
        <f t="shared" si="26"/>
        <v>6 (1406)</v>
      </c>
      <c r="AN104" s="1637" t="str">
        <f t="shared" si="21"/>
        <v/>
      </c>
      <c r="AO104" s="1640"/>
      <c r="AP104" s="1640"/>
      <c r="AQ104" s="1640"/>
    </row>
    <row r="105" spans="1:43" s="12" customFormat="1" ht="12.75" hidden="1" customHeight="1" x14ac:dyDescent="0.2">
      <c r="A105" s="83" t="s">
        <v>3068</v>
      </c>
      <c r="B105" s="602"/>
      <c r="C105" s="992"/>
      <c r="D105" s="992"/>
      <c r="E105" s="31"/>
      <c r="F105" s="992"/>
      <c r="G105" s="1613"/>
      <c r="H105" s="837"/>
      <c r="I105" s="992"/>
      <c r="J105" s="1626"/>
      <c r="K105" s="993"/>
      <c r="L105" s="1626"/>
      <c r="M105" s="839"/>
      <c r="N105" s="31"/>
      <c r="O105" s="2159"/>
      <c r="P105" s="2159"/>
      <c r="Q105" s="2159"/>
      <c r="R105" s="2159"/>
      <c r="S105" s="82"/>
      <c r="T105" s="887" t="str">
        <f t="shared" si="22"/>
        <v>7 (1407)</v>
      </c>
      <c r="U105" s="1615" t="str">
        <f t="shared" si="23"/>
        <v/>
      </c>
      <c r="V105" s="190"/>
      <c r="W105" s="841"/>
      <c r="X105" s="841"/>
      <c r="Y105" s="891"/>
      <c r="Z105" s="880" t="str">
        <f t="shared" si="24"/>
        <v>7 (1407)</v>
      </c>
      <c r="AA105" s="1637" t="str">
        <f t="shared" si="25"/>
        <v/>
      </c>
      <c r="AB105" s="1640"/>
      <c r="AC105" s="1640"/>
      <c r="AD105" s="1640"/>
      <c r="AE105" s="1640"/>
      <c r="AF105" s="1640"/>
      <c r="AG105" s="278"/>
      <c r="AH105" s="2159"/>
      <c r="AI105" s="2159"/>
      <c r="AJ105" s="2159"/>
      <c r="AK105" s="2159"/>
      <c r="AL105" s="278"/>
      <c r="AM105" s="880" t="str">
        <f t="shared" si="26"/>
        <v>7 (1407)</v>
      </c>
      <c r="AN105" s="1637" t="str">
        <f t="shared" si="21"/>
        <v/>
      </c>
      <c r="AO105" s="1640"/>
      <c r="AP105" s="1640"/>
      <c r="AQ105" s="1640"/>
    </row>
    <row r="106" spans="1:43" s="12" customFormat="1" ht="12.75" hidden="1" customHeight="1" x14ac:dyDescent="0.2">
      <c r="A106" s="83" t="s">
        <v>3069</v>
      </c>
      <c r="B106" s="602"/>
      <c r="C106" s="992"/>
      <c r="D106" s="992"/>
      <c r="E106" s="31"/>
      <c r="F106" s="992"/>
      <c r="G106" s="1613"/>
      <c r="H106" s="837"/>
      <c r="I106" s="992"/>
      <c r="J106" s="1626"/>
      <c r="K106" s="993"/>
      <c r="L106" s="1626"/>
      <c r="M106" s="839"/>
      <c r="N106" s="31"/>
      <c r="O106" s="2159"/>
      <c r="P106" s="2159"/>
      <c r="Q106" s="2159"/>
      <c r="R106" s="2159"/>
      <c r="S106" s="82"/>
      <c r="T106" s="887" t="str">
        <f t="shared" si="22"/>
        <v>8 (1408)</v>
      </c>
      <c r="U106" s="1615" t="str">
        <f t="shared" si="23"/>
        <v/>
      </c>
      <c r="V106" s="190"/>
      <c r="W106" s="841"/>
      <c r="X106" s="841"/>
      <c r="Y106" s="891"/>
      <c r="Z106" s="880" t="str">
        <f t="shared" si="24"/>
        <v>8 (1408)</v>
      </c>
      <c r="AA106" s="1637" t="str">
        <f t="shared" si="25"/>
        <v/>
      </c>
      <c r="AB106" s="1640"/>
      <c r="AC106" s="1640"/>
      <c r="AD106" s="1640"/>
      <c r="AE106" s="1640"/>
      <c r="AF106" s="1640"/>
      <c r="AG106" s="278"/>
      <c r="AH106" s="2159"/>
      <c r="AI106" s="2159"/>
      <c r="AJ106" s="2159"/>
      <c r="AK106" s="2159"/>
      <c r="AL106" s="278"/>
      <c r="AM106" s="880" t="str">
        <f t="shared" si="26"/>
        <v>8 (1408)</v>
      </c>
      <c r="AN106" s="1637" t="str">
        <f t="shared" si="21"/>
        <v/>
      </c>
      <c r="AO106" s="1640"/>
      <c r="AP106" s="1640"/>
      <c r="AQ106" s="1640"/>
    </row>
    <row r="107" spans="1:43" s="12" customFormat="1" ht="12.75" hidden="1" customHeight="1" x14ac:dyDescent="0.2">
      <c r="A107" s="83" t="s">
        <v>3070</v>
      </c>
      <c r="B107" s="602"/>
      <c r="C107" s="992"/>
      <c r="D107" s="992"/>
      <c r="E107" s="31"/>
      <c r="F107" s="992"/>
      <c r="G107" s="1613"/>
      <c r="H107" s="837"/>
      <c r="I107" s="992"/>
      <c r="J107" s="1626"/>
      <c r="K107" s="993"/>
      <c r="L107" s="1626"/>
      <c r="M107" s="839"/>
      <c r="N107" s="31"/>
      <c r="O107" s="2159"/>
      <c r="P107" s="2159"/>
      <c r="Q107" s="2159"/>
      <c r="R107" s="2159"/>
      <c r="S107" s="82"/>
      <c r="T107" s="887" t="str">
        <f t="shared" si="22"/>
        <v>9 (1409)</v>
      </c>
      <c r="U107" s="1615" t="str">
        <f t="shared" si="23"/>
        <v/>
      </c>
      <c r="V107" s="190"/>
      <c r="W107" s="841"/>
      <c r="X107" s="841"/>
      <c r="Y107" s="891"/>
      <c r="Z107" s="880" t="str">
        <f t="shared" si="24"/>
        <v>9 (1409)</v>
      </c>
      <c r="AA107" s="1637" t="str">
        <f t="shared" si="25"/>
        <v/>
      </c>
      <c r="AB107" s="1640"/>
      <c r="AC107" s="1640"/>
      <c r="AD107" s="1640"/>
      <c r="AE107" s="1640"/>
      <c r="AF107" s="1640"/>
      <c r="AG107" s="278"/>
      <c r="AH107" s="2159"/>
      <c r="AI107" s="2159"/>
      <c r="AJ107" s="2159"/>
      <c r="AK107" s="2159"/>
      <c r="AL107" s="278"/>
      <c r="AM107" s="880" t="str">
        <f t="shared" si="26"/>
        <v>9 (1409)</v>
      </c>
      <c r="AN107" s="1637" t="str">
        <f t="shared" si="21"/>
        <v/>
      </c>
      <c r="AO107" s="1640"/>
      <c r="AP107" s="1640"/>
      <c r="AQ107" s="1640"/>
    </row>
    <row r="108" spans="1:43" s="12" customFormat="1" ht="12.75" hidden="1" customHeight="1" x14ac:dyDescent="0.2">
      <c r="A108" s="83" t="s">
        <v>3071</v>
      </c>
      <c r="B108" s="602"/>
      <c r="C108" s="992"/>
      <c r="D108" s="992"/>
      <c r="E108" s="31"/>
      <c r="F108" s="992"/>
      <c r="G108" s="1613"/>
      <c r="H108" s="837"/>
      <c r="I108" s="992"/>
      <c r="J108" s="1626"/>
      <c r="K108" s="993"/>
      <c r="L108" s="1626"/>
      <c r="M108" s="839"/>
      <c r="N108" s="31"/>
      <c r="O108" s="2159"/>
      <c r="P108" s="2159"/>
      <c r="Q108" s="2159"/>
      <c r="R108" s="2159"/>
      <c r="S108" s="82"/>
      <c r="T108" s="887" t="str">
        <f t="shared" si="22"/>
        <v>10 (1410)</v>
      </c>
      <c r="U108" s="1615" t="str">
        <f t="shared" si="23"/>
        <v/>
      </c>
      <c r="V108" s="190"/>
      <c r="W108" s="841"/>
      <c r="X108" s="841"/>
      <c r="Y108" s="891"/>
      <c r="Z108" s="880" t="str">
        <f t="shared" si="24"/>
        <v>10 (1410)</v>
      </c>
      <c r="AA108" s="1637" t="str">
        <f t="shared" si="25"/>
        <v/>
      </c>
      <c r="AB108" s="1640"/>
      <c r="AC108" s="1640"/>
      <c r="AD108" s="1640"/>
      <c r="AE108" s="1640"/>
      <c r="AF108" s="1640"/>
      <c r="AG108" s="278"/>
      <c r="AH108" s="2159"/>
      <c r="AI108" s="2159"/>
      <c r="AJ108" s="2159"/>
      <c r="AK108" s="2159"/>
      <c r="AL108" s="278"/>
      <c r="AM108" s="880" t="str">
        <f t="shared" si="26"/>
        <v>10 (1410)</v>
      </c>
      <c r="AN108" s="1637" t="str">
        <f t="shared" si="21"/>
        <v/>
      </c>
      <c r="AO108" s="1640"/>
      <c r="AP108" s="1640"/>
      <c r="AQ108" s="1640"/>
    </row>
    <row r="109" spans="1:43" s="12" customFormat="1" ht="12.75" hidden="1" customHeight="1" x14ac:dyDescent="0.2">
      <c r="A109" s="83" t="s">
        <v>3072</v>
      </c>
      <c r="B109" s="602"/>
      <c r="C109" s="992"/>
      <c r="D109" s="992"/>
      <c r="E109" s="31"/>
      <c r="F109" s="992"/>
      <c r="G109" s="1613"/>
      <c r="H109" s="837"/>
      <c r="I109" s="992"/>
      <c r="J109" s="1626"/>
      <c r="K109" s="993"/>
      <c r="L109" s="1626"/>
      <c r="M109" s="839"/>
      <c r="N109" s="31"/>
      <c r="O109" s="2159"/>
      <c r="P109" s="2159"/>
      <c r="Q109" s="2159"/>
      <c r="R109" s="2159"/>
      <c r="S109" s="82"/>
      <c r="T109" s="887" t="str">
        <f t="shared" si="22"/>
        <v>11 (1411)</v>
      </c>
      <c r="U109" s="1615" t="str">
        <f t="shared" si="23"/>
        <v/>
      </c>
      <c r="V109" s="190"/>
      <c r="W109" s="841"/>
      <c r="X109" s="841"/>
      <c r="Y109" s="891"/>
      <c r="Z109" s="880" t="str">
        <f t="shared" si="24"/>
        <v>11 (1411)</v>
      </c>
      <c r="AA109" s="1637" t="str">
        <f t="shared" si="25"/>
        <v/>
      </c>
      <c r="AB109" s="1640"/>
      <c r="AC109" s="1640"/>
      <c r="AD109" s="1640"/>
      <c r="AE109" s="1640"/>
      <c r="AF109" s="1640"/>
      <c r="AG109" s="278"/>
      <c r="AH109" s="2159"/>
      <c r="AI109" s="2159"/>
      <c r="AJ109" s="2159"/>
      <c r="AK109" s="2159"/>
      <c r="AL109" s="278"/>
      <c r="AM109" s="880" t="str">
        <f t="shared" si="26"/>
        <v>11 (1411)</v>
      </c>
      <c r="AN109" s="1637" t="str">
        <f t="shared" si="21"/>
        <v/>
      </c>
      <c r="AO109" s="1640"/>
      <c r="AP109" s="1640"/>
      <c r="AQ109" s="1640"/>
    </row>
    <row r="110" spans="1:43" s="12" customFormat="1" ht="12.75" hidden="1" customHeight="1" x14ac:dyDescent="0.2">
      <c r="A110" s="83" t="s">
        <v>3073</v>
      </c>
      <c r="B110" s="602"/>
      <c r="C110" s="992"/>
      <c r="D110" s="992"/>
      <c r="E110" s="31"/>
      <c r="F110" s="992"/>
      <c r="G110" s="1613"/>
      <c r="H110" s="837"/>
      <c r="I110" s="992"/>
      <c r="J110" s="1626"/>
      <c r="K110" s="993"/>
      <c r="L110" s="1626"/>
      <c r="M110" s="839"/>
      <c r="N110" s="31"/>
      <c r="O110" s="2159"/>
      <c r="P110" s="2159"/>
      <c r="Q110" s="2159"/>
      <c r="R110" s="2159"/>
      <c r="S110" s="82"/>
      <c r="T110" s="887" t="str">
        <f t="shared" si="22"/>
        <v>12 (1412)</v>
      </c>
      <c r="U110" s="1615" t="str">
        <f t="shared" si="23"/>
        <v/>
      </c>
      <c r="V110" s="190"/>
      <c r="W110" s="841"/>
      <c r="X110" s="841"/>
      <c r="Y110" s="891"/>
      <c r="Z110" s="880" t="str">
        <f t="shared" si="24"/>
        <v>12 (1412)</v>
      </c>
      <c r="AA110" s="1637" t="str">
        <f t="shared" si="25"/>
        <v/>
      </c>
      <c r="AB110" s="1640"/>
      <c r="AC110" s="1640"/>
      <c r="AD110" s="1640"/>
      <c r="AE110" s="1640"/>
      <c r="AF110" s="1640"/>
      <c r="AG110" s="278"/>
      <c r="AH110" s="2159"/>
      <c r="AI110" s="2159"/>
      <c r="AJ110" s="2159"/>
      <c r="AK110" s="2159"/>
      <c r="AL110" s="278"/>
      <c r="AM110" s="880" t="str">
        <f t="shared" si="26"/>
        <v>12 (1412)</v>
      </c>
      <c r="AN110" s="1637" t="str">
        <f t="shared" si="21"/>
        <v/>
      </c>
      <c r="AO110" s="1640"/>
      <c r="AP110" s="1640"/>
      <c r="AQ110" s="1640"/>
    </row>
    <row r="111" spans="1:43" s="12" customFormat="1" ht="12.75" hidden="1" customHeight="1" x14ac:dyDescent="0.2">
      <c r="A111" s="83" t="s">
        <v>3074</v>
      </c>
      <c r="B111" s="602"/>
      <c r="C111" s="992"/>
      <c r="D111" s="992"/>
      <c r="E111" s="31"/>
      <c r="F111" s="992"/>
      <c r="G111" s="1613"/>
      <c r="H111" s="837"/>
      <c r="I111" s="992"/>
      <c r="J111" s="1626"/>
      <c r="K111" s="993"/>
      <c r="L111" s="1626"/>
      <c r="M111" s="839"/>
      <c r="N111" s="31"/>
      <c r="O111" s="2159"/>
      <c r="P111" s="2159"/>
      <c r="Q111" s="2159"/>
      <c r="R111" s="2159"/>
      <c r="S111" s="82"/>
      <c r="T111" s="887" t="str">
        <f t="shared" si="22"/>
        <v>13 (1413)</v>
      </c>
      <c r="U111" s="1615" t="str">
        <f t="shared" si="23"/>
        <v/>
      </c>
      <c r="V111" s="190"/>
      <c r="W111" s="841"/>
      <c r="X111" s="841"/>
      <c r="Y111" s="891"/>
      <c r="Z111" s="880" t="str">
        <f t="shared" si="24"/>
        <v>13 (1413)</v>
      </c>
      <c r="AA111" s="1637" t="str">
        <f t="shared" si="25"/>
        <v/>
      </c>
      <c r="AB111" s="1640"/>
      <c r="AC111" s="1640"/>
      <c r="AD111" s="1640"/>
      <c r="AE111" s="1640"/>
      <c r="AF111" s="1640"/>
      <c r="AG111" s="278"/>
      <c r="AH111" s="2159"/>
      <c r="AI111" s="2159"/>
      <c r="AJ111" s="2159"/>
      <c r="AK111" s="2159"/>
      <c r="AL111" s="278"/>
      <c r="AM111" s="880" t="str">
        <f t="shared" si="26"/>
        <v>13 (1413)</v>
      </c>
      <c r="AN111" s="1637" t="str">
        <f t="shared" si="21"/>
        <v/>
      </c>
      <c r="AO111" s="1640"/>
      <c r="AP111" s="1640"/>
      <c r="AQ111" s="1640"/>
    </row>
    <row r="112" spans="1:43" s="12" customFormat="1" ht="12.75" hidden="1" customHeight="1" x14ac:dyDescent="0.2">
      <c r="A112" s="83" t="s">
        <v>3075</v>
      </c>
      <c r="B112" s="602"/>
      <c r="C112" s="992"/>
      <c r="D112" s="992"/>
      <c r="E112" s="31"/>
      <c r="F112" s="992"/>
      <c r="G112" s="1613"/>
      <c r="H112" s="837"/>
      <c r="I112" s="992"/>
      <c r="J112" s="1626"/>
      <c r="K112" s="993"/>
      <c r="L112" s="1626"/>
      <c r="M112" s="839"/>
      <c r="N112" s="31"/>
      <c r="O112" s="2159"/>
      <c r="P112" s="2159"/>
      <c r="Q112" s="2159"/>
      <c r="R112" s="2159"/>
      <c r="S112" s="82"/>
      <c r="T112" s="887" t="str">
        <f t="shared" si="22"/>
        <v>14 (1414)</v>
      </c>
      <c r="U112" s="1615" t="str">
        <f t="shared" si="23"/>
        <v/>
      </c>
      <c r="V112" s="190"/>
      <c r="W112" s="841"/>
      <c r="X112" s="841"/>
      <c r="Y112" s="891"/>
      <c r="Z112" s="880" t="str">
        <f t="shared" si="24"/>
        <v>14 (1414)</v>
      </c>
      <c r="AA112" s="1637" t="str">
        <f t="shared" si="25"/>
        <v/>
      </c>
      <c r="AB112" s="1640"/>
      <c r="AC112" s="1640"/>
      <c r="AD112" s="1640"/>
      <c r="AE112" s="1640"/>
      <c r="AF112" s="1640"/>
      <c r="AG112" s="278"/>
      <c r="AH112" s="2159"/>
      <c r="AI112" s="2159"/>
      <c r="AJ112" s="2159"/>
      <c r="AK112" s="2159"/>
      <c r="AL112" s="278"/>
      <c r="AM112" s="880" t="str">
        <f t="shared" si="26"/>
        <v>14 (1414)</v>
      </c>
      <c r="AN112" s="1637" t="str">
        <f t="shared" si="21"/>
        <v/>
      </c>
      <c r="AO112" s="1640"/>
      <c r="AP112" s="1640"/>
      <c r="AQ112" s="1640"/>
    </row>
    <row r="113" spans="1:43" s="12" customFormat="1" ht="12.75" hidden="1" customHeight="1" x14ac:dyDescent="0.2">
      <c r="A113" s="83" t="s">
        <v>3076</v>
      </c>
      <c r="B113" s="602"/>
      <c r="C113" s="992"/>
      <c r="D113" s="992"/>
      <c r="E113" s="31"/>
      <c r="F113" s="992"/>
      <c r="G113" s="1613"/>
      <c r="H113" s="837"/>
      <c r="I113" s="992"/>
      <c r="J113" s="1626"/>
      <c r="K113" s="993"/>
      <c r="L113" s="1626"/>
      <c r="M113" s="839"/>
      <c r="N113" s="31"/>
      <c r="O113" s="2159"/>
      <c r="P113" s="2159"/>
      <c r="Q113" s="2159"/>
      <c r="R113" s="2159"/>
      <c r="S113" s="82"/>
      <c r="T113" s="887" t="str">
        <f t="shared" si="22"/>
        <v>15 (1415)</v>
      </c>
      <c r="U113" s="1615" t="str">
        <f t="shared" si="23"/>
        <v/>
      </c>
      <c r="V113" s="190"/>
      <c r="W113" s="841"/>
      <c r="X113" s="841"/>
      <c r="Y113" s="891"/>
      <c r="Z113" s="880" t="str">
        <f t="shared" si="24"/>
        <v>15 (1415)</v>
      </c>
      <c r="AA113" s="1637" t="str">
        <f t="shared" si="25"/>
        <v/>
      </c>
      <c r="AB113" s="1640"/>
      <c r="AC113" s="1640"/>
      <c r="AD113" s="1640"/>
      <c r="AE113" s="1640"/>
      <c r="AF113" s="1640"/>
      <c r="AG113" s="278"/>
      <c r="AH113" s="2159"/>
      <c r="AI113" s="2159"/>
      <c r="AJ113" s="2159"/>
      <c r="AK113" s="2159"/>
      <c r="AL113" s="278"/>
      <c r="AM113" s="880" t="str">
        <f t="shared" si="26"/>
        <v>15 (1415)</v>
      </c>
      <c r="AN113" s="1637" t="str">
        <f t="shared" si="21"/>
        <v/>
      </c>
      <c r="AO113" s="1640"/>
      <c r="AP113" s="1640"/>
      <c r="AQ113" s="1640"/>
    </row>
    <row r="114" spans="1:43" s="12" customFormat="1" ht="12.75" hidden="1" customHeight="1" x14ac:dyDescent="0.2">
      <c r="A114" s="83" t="s">
        <v>3077</v>
      </c>
      <c r="B114" s="602"/>
      <c r="C114" s="992"/>
      <c r="D114" s="992"/>
      <c r="E114" s="31"/>
      <c r="F114" s="992"/>
      <c r="G114" s="1613"/>
      <c r="H114" s="837"/>
      <c r="I114" s="992"/>
      <c r="J114" s="1626"/>
      <c r="K114" s="993"/>
      <c r="L114" s="1626"/>
      <c r="M114" s="839"/>
      <c r="N114" s="31"/>
      <c r="O114" s="2159"/>
      <c r="P114" s="2159"/>
      <c r="Q114" s="2159"/>
      <c r="R114" s="2159"/>
      <c r="S114" s="82"/>
      <c r="T114" s="887" t="str">
        <f t="shared" si="22"/>
        <v>16 (1416)</v>
      </c>
      <c r="U114" s="1615" t="str">
        <f t="shared" si="23"/>
        <v/>
      </c>
      <c r="V114" s="190"/>
      <c r="W114" s="841"/>
      <c r="X114" s="841"/>
      <c r="Y114" s="891"/>
      <c r="Z114" s="880" t="str">
        <f t="shared" si="24"/>
        <v>16 (1416)</v>
      </c>
      <c r="AA114" s="1637" t="str">
        <f t="shared" si="25"/>
        <v/>
      </c>
      <c r="AB114" s="1640"/>
      <c r="AC114" s="1640"/>
      <c r="AD114" s="1640"/>
      <c r="AE114" s="1640"/>
      <c r="AF114" s="1640"/>
      <c r="AG114" s="278"/>
      <c r="AH114" s="2159"/>
      <c r="AI114" s="2159"/>
      <c r="AJ114" s="2159"/>
      <c r="AK114" s="2159"/>
      <c r="AL114" s="278"/>
      <c r="AM114" s="880" t="str">
        <f t="shared" si="26"/>
        <v>16 (1416)</v>
      </c>
      <c r="AN114" s="1637" t="str">
        <f t="shared" si="21"/>
        <v/>
      </c>
      <c r="AO114" s="1640"/>
      <c r="AP114" s="1640"/>
      <c r="AQ114" s="1640"/>
    </row>
    <row r="115" spans="1:43" s="12" customFormat="1" ht="12.75" hidden="1" customHeight="1" x14ac:dyDescent="0.2">
      <c r="A115" s="83" t="s">
        <v>3078</v>
      </c>
      <c r="B115" s="602"/>
      <c r="C115" s="992"/>
      <c r="D115" s="992"/>
      <c r="E115" s="31"/>
      <c r="F115" s="992"/>
      <c r="G115" s="1613"/>
      <c r="H115" s="837"/>
      <c r="I115" s="992"/>
      <c r="J115" s="1626"/>
      <c r="K115" s="993"/>
      <c r="L115" s="1626"/>
      <c r="M115" s="839"/>
      <c r="N115" s="31"/>
      <c r="O115" s="2159"/>
      <c r="P115" s="2159"/>
      <c r="Q115" s="2159"/>
      <c r="R115" s="2159"/>
      <c r="S115" s="82"/>
      <c r="T115" s="887" t="str">
        <f t="shared" si="22"/>
        <v>17 (1417)</v>
      </c>
      <c r="U115" s="1615" t="str">
        <f t="shared" si="23"/>
        <v/>
      </c>
      <c r="V115" s="190"/>
      <c r="W115" s="841"/>
      <c r="X115" s="841"/>
      <c r="Y115" s="891"/>
      <c r="Z115" s="880" t="str">
        <f t="shared" si="24"/>
        <v>17 (1417)</v>
      </c>
      <c r="AA115" s="1637" t="str">
        <f t="shared" si="25"/>
        <v/>
      </c>
      <c r="AB115" s="1640"/>
      <c r="AC115" s="1640"/>
      <c r="AD115" s="1640"/>
      <c r="AE115" s="1640"/>
      <c r="AF115" s="1640"/>
      <c r="AG115" s="278"/>
      <c r="AH115" s="2159"/>
      <c r="AI115" s="2159"/>
      <c r="AJ115" s="2159"/>
      <c r="AK115" s="2159"/>
      <c r="AL115" s="278"/>
      <c r="AM115" s="880" t="str">
        <f t="shared" si="26"/>
        <v>17 (1417)</v>
      </c>
      <c r="AN115" s="1637" t="str">
        <f t="shared" si="21"/>
        <v/>
      </c>
      <c r="AO115" s="1640"/>
      <c r="AP115" s="1640"/>
      <c r="AQ115" s="1640"/>
    </row>
    <row r="116" spans="1:43" s="12" customFormat="1" ht="12.75" hidden="1" customHeight="1" x14ac:dyDescent="0.2">
      <c r="A116" s="83" t="s">
        <v>3079</v>
      </c>
      <c r="B116" s="602"/>
      <c r="C116" s="992"/>
      <c r="D116" s="992"/>
      <c r="E116" s="31"/>
      <c r="F116" s="992"/>
      <c r="G116" s="1613"/>
      <c r="H116" s="837"/>
      <c r="I116" s="992"/>
      <c r="J116" s="1626"/>
      <c r="K116" s="993"/>
      <c r="L116" s="1626"/>
      <c r="M116" s="839"/>
      <c r="N116" s="31"/>
      <c r="O116" s="2159"/>
      <c r="P116" s="2159"/>
      <c r="Q116" s="2159"/>
      <c r="R116" s="2159"/>
      <c r="S116" s="82"/>
      <c r="T116" s="887" t="str">
        <f t="shared" si="22"/>
        <v>18 (1418)</v>
      </c>
      <c r="U116" s="1615" t="str">
        <f t="shared" si="23"/>
        <v/>
      </c>
      <c r="V116" s="190"/>
      <c r="W116" s="841"/>
      <c r="X116" s="841"/>
      <c r="Y116" s="891"/>
      <c r="Z116" s="880" t="str">
        <f t="shared" si="24"/>
        <v>18 (1418)</v>
      </c>
      <c r="AA116" s="1637" t="str">
        <f t="shared" si="25"/>
        <v/>
      </c>
      <c r="AB116" s="1640"/>
      <c r="AC116" s="1640"/>
      <c r="AD116" s="1640"/>
      <c r="AE116" s="1640"/>
      <c r="AF116" s="1640"/>
      <c r="AG116" s="278"/>
      <c r="AH116" s="2159"/>
      <c r="AI116" s="2159"/>
      <c r="AJ116" s="2159"/>
      <c r="AK116" s="2159"/>
      <c r="AL116" s="278"/>
      <c r="AM116" s="880" t="str">
        <f t="shared" si="26"/>
        <v>18 (1418)</v>
      </c>
      <c r="AN116" s="1637" t="str">
        <f t="shared" si="21"/>
        <v/>
      </c>
      <c r="AO116" s="1640"/>
      <c r="AP116" s="1640"/>
      <c r="AQ116" s="1640"/>
    </row>
    <row r="117" spans="1:43" s="12" customFormat="1" ht="12.75" hidden="1" customHeight="1" x14ac:dyDescent="0.2">
      <c r="A117" s="83" t="s">
        <v>3080</v>
      </c>
      <c r="B117" s="602"/>
      <c r="C117" s="992"/>
      <c r="D117" s="992"/>
      <c r="E117" s="31"/>
      <c r="F117" s="992"/>
      <c r="G117" s="1613"/>
      <c r="H117" s="837"/>
      <c r="I117" s="992"/>
      <c r="J117" s="1626"/>
      <c r="K117" s="993"/>
      <c r="L117" s="1626"/>
      <c r="M117" s="839"/>
      <c r="N117" s="31"/>
      <c r="O117" s="2159"/>
      <c r="P117" s="2159"/>
      <c r="Q117" s="2159"/>
      <c r="R117" s="2159"/>
      <c r="S117" s="82"/>
      <c r="T117" s="887" t="str">
        <f t="shared" si="22"/>
        <v>19 (1419)</v>
      </c>
      <c r="U117" s="1615" t="str">
        <f t="shared" si="23"/>
        <v/>
      </c>
      <c r="V117" s="190"/>
      <c r="W117" s="841"/>
      <c r="X117" s="841"/>
      <c r="Y117" s="891"/>
      <c r="Z117" s="880" t="str">
        <f t="shared" si="24"/>
        <v>19 (1419)</v>
      </c>
      <c r="AA117" s="1637" t="str">
        <f t="shared" si="25"/>
        <v/>
      </c>
      <c r="AB117" s="1640"/>
      <c r="AC117" s="1640"/>
      <c r="AD117" s="1640"/>
      <c r="AE117" s="1640"/>
      <c r="AF117" s="1640"/>
      <c r="AG117" s="278"/>
      <c r="AH117" s="2159"/>
      <c r="AI117" s="2159"/>
      <c r="AJ117" s="2159"/>
      <c r="AK117" s="2159"/>
      <c r="AL117" s="278"/>
      <c r="AM117" s="880" t="str">
        <f t="shared" si="26"/>
        <v>19 (1419)</v>
      </c>
      <c r="AN117" s="1637" t="str">
        <f t="shared" si="21"/>
        <v/>
      </c>
      <c r="AO117" s="1640"/>
      <c r="AP117" s="1640"/>
      <c r="AQ117" s="1640"/>
    </row>
    <row r="118" spans="1:43" s="12" customFormat="1" ht="12.75" hidden="1" customHeight="1" x14ac:dyDescent="0.2">
      <c r="A118" s="83" t="s">
        <v>3081</v>
      </c>
      <c r="B118" s="602"/>
      <c r="C118" s="992"/>
      <c r="D118" s="992"/>
      <c r="E118" s="31"/>
      <c r="F118" s="992"/>
      <c r="G118" s="1613"/>
      <c r="H118" s="837"/>
      <c r="I118" s="992"/>
      <c r="J118" s="1626"/>
      <c r="K118" s="993"/>
      <c r="L118" s="1626"/>
      <c r="M118" s="839"/>
      <c r="N118" s="31"/>
      <c r="O118" s="2159"/>
      <c r="P118" s="2159"/>
      <c r="Q118" s="2159"/>
      <c r="R118" s="2159"/>
      <c r="S118" s="82"/>
      <c r="T118" s="887" t="str">
        <f t="shared" si="22"/>
        <v>20 (1420)</v>
      </c>
      <c r="U118" s="1615" t="str">
        <f t="shared" si="23"/>
        <v/>
      </c>
      <c r="V118" s="190"/>
      <c r="W118" s="841"/>
      <c r="X118" s="841"/>
      <c r="Y118" s="891"/>
      <c r="Z118" s="880" t="str">
        <f t="shared" si="24"/>
        <v>20 (1420)</v>
      </c>
      <c r="AA118" s="1637" t="str">
        <f t="shared" si="25"/>
        <v/>
      </c>
      <c r="AB118" s="1640"/>
      <c r="AC118" s="1640"/>
      <c r="AD118" s="1640"/>
      <c r="AE118" s="1640"/>
      <c r="AF118" s="1640"/>
      <c r="AG118" s="278"/>
      <c r="AH118" s="2159"/>
      <c r="AI118" s="2159"/>
      <c r="AJ118" s="2159"/>
      <c r="AK118" s="2159"/>
      <c r="AL118" s="278"/>
      <c r="AM118" s="880" t="str">
        <f t="shared" si="26"/>
        <v>20 (1420)</v>
      </c>
      <c r="AN118" s="1637" t="str">
        <f t="shared" si="21"/>
        <v/>
      </c>
      <c r="AO118" s="1640"/>
      <c r="AP118" s="1640"/>
      <c r="AQ118" s="1640"/>
    </row>
    <row r="119" spans="1:43" s="12" customFormat="1" ht="12.75" hidden="1" customHeight="1" x14ac:dyDescent="0.2">
      <c r="A119" s="83" t="s">
        <v>3082</v>
      </c>
      <c r="B119" s="602"/>
      <c r="C119" s="992"/>
      <c r="D119" s="992"/>
      <c r="E119" s="31"/>
      <c r="F119" s="992"/>
      <c r="G119" s="1613"/>
      <c r="H119" s="837"/>
      <c r="I119" s="992"/>
      <c r="J119" s="1626"/>
      <c r="K119" s="993"/>
      <c r="L119" s="1626"/>
      <c r="M119" s="839"/>
      <c r="N119" s="31"/>
      <c r="O119" s="2159"/>
      <c r="P119" s="2159"/>
      <c r="Q119" s="2159"/>
      <c r="R119" s="2159"/>
      <c r="S119" s="82"/>
      <c r="T119" s="887" t="str">
        <f t="shared" si="22"/>
        <v>21 (1421)</v>
      </c>
      <c r="U119" s="1615" t="str">
        <f t="shared" si="23"/>
        <v/>
      </c>
      <c r="V119" s="190"/>
      <c r="W119" s="841"/>
      <c r="X119" s="841"/>
      <c r="Y119" s="891"/>
      <c r="Z119" s="880" t="str">
        <f t="shared" si="24"/>
        <v>21 (1421)</v>
      </c>
      <c r="AA119" s="1637" t="str">
        <f t="shared" si="25"/>
        <v/>
      </c>
      <c r="AB119" s="1640"/>
      <c r="AC119" s="1640"/>
      <c r="AD119" s="1640"/>
      <c r="AE119" s="1640"/>
      <c r="AF119" s="1640"/>
      <c r="AG119" s="278"/>
      <c r="AH119" s="2159"/>
      <c r="AI119" s="2159"/>
      <c r="AJ119" s="2159"/>
      <c r="AK119" s="2159"/>
      <c r="AL119" s="278"/>
      <c r="AM119" s="880" t="str">
        <f t="shared" si="26"/>
        <v>21 (1421)</v>
      </c>
      <c r="AN119" s="1637" t="str">
        <f t="shared" si="21"/>
        <v/>
      </c>
      <c r="AO119" s="1640"/>
      <c r="AP119" s="1640"/>
      <c r="AQ119" s="1640"/>
    </row>
    <row r="120" spans="1:43" s="12" customFormat="1" ht="12.75" hidden="1" customHeight="1" x14ac:dyDescent="0.2">
      <c r="A120" s="83" t="s">
        <v>3083</v>
      </c>
      <c r="B120" s="602"/>
      <c r="C120" s="992"/>
      <c r="D120" s="992"/>
      <c r="E120" s="31"/>
      <c r="F120" s="992"/>
      <c r="G120" s="1613"/>
      <c r="H120" s="837"/>
      <c r="I120" s="992"/>
      <c r="J120" s="1626"/>
      <c r="K120" s="993"/>
      <c r="L120" s="1626"/>
      <c r="M120" s="839"/>
      <c r="N120" s="31"/>
      <c r="O120" s="2159"/>
      <c r="P120" s="2159"/>
      <c r="Q120" s="2159"/>
      <c r="R120" s="2159"/>
      <c r="S120" s="82"/>
      <c r="T120" s="887" t="str">
        <f t="shared" si="22"/>
        <v>22 (1422)</v>
      </c>
      <c r="U120" s="1615" t="str">
        <f t="shared" si="23"/>
        <v/>
      </c>
      <c r="V120" s="190"/>
      <c r="W120" s="841"/>
      <c r="X120" s="841"/>
      <c r="Y120" s="891"/>
      <c r="Z120" s="880" t="str">
        <f t="shared" si="24"/>
        <v>22 (1422)</v>
      </c>
      <c r="AA120" s="1637" t="str">
        <f t="shared" si="25"/>
        <v/>
      </c>
      <c r="AB120" s="1640"/>
      <c r="AC120" s="1640"/>
      <c r="AD120" s="1640"/>
      <c r="AE120" s="1640"/>
      <c r="AF120" s="1640"/>
      <c r="AG120" s="278"/>
      <c r="AH120" s="2159"/>
      <c r="AI120" s="2159"/>
      <c r="AJ120" s="2159"/>
      <c r="AK120" s="2159"/>
      <c r="AL120" s="278"/>
      <c r="AM120" s="880" t="str">
        <f t="shared" si="26"/>
        <v>22 (1422)</v>
      </c>
      <c r="AN120" s="1637" t="str">
        <f t="shared" si="21"/>
        <v/>
      </c>
      <c r="AO120" s="1640"/>
      <c r="AP120" s="1640"/>
      <c r="AQ120" s="1640"/>
    </row>
    <row r="121" spans="1:43" s="12" customFormat="1" ht="12.75" hidden="1" customHeight="1" x14ac:dyDescent="0.2">
      <c r="A121" s="83" t="s">
        <v>3084</v>
      </c>
      <c r="B121" s="602"/>
      <c r="C121" s="992"/>
      <c r="D121" s="992"/>
      <c r="E121" s="31"/>
      <c r="F121" s="992"/>
      <c r="G121" s="1613"/>
      <c r="H121" s="837"/>
      <c r="I121" s="992"/>
      <c r="J121" s="1626"/>
      <c r="K121" s="993"/>
      <c r="L121" s="1626"/>
      <c r="M121" s="839"/>
      <c r="N121" s="31"/>
      <c r="O121" s="2159"/>
      <c r="P121" s="2159"/>
      <c r="Q121" s="2159"/>
      <c r="R121" s="2159"/>
      <c r="S121" s="82"/>
      <c r="T121" s="887" t="str">
        <f t="shared" si="22"/>
        <v>23 (1423)</v>
      </c>
      <c r="U121" s="1615" t="str">
        <f t="shared" si="23"/>
        <v/>
      </c>
      <c r="V121" s="190"/>
      <c r="W121" s="841"/>
      <c r="X121" s="841"/>
      <c r="Y121" s="891"/>
      <c r="Z121" s="880" t="str">
        <f t="shared" si="24"/>
        <v>23 (1423)</v>
      </c>
      <c r="AA121" s="1637" t="str">
        <f t="shared" si="25"/>
        <v/>
      </c>
      <c r="AB121" s="1640"/>
      <c r="AC121" s="1640"/>
      <c r="AD121" s="1640"/>
      <c r="AE121" s="1640"/>
      <c r="AF121" s="1640"/>
      <c r="AG121" s="278"/>
      <c r="AH121" s="2159"/>
      <c r="AI121" s="2159"/>
      <c r="AJ121" s="2159"/>
      <c r="AK121" s="2159"/>
      <c r="AL121" s="278"/>
      <c r="AM121" s="880" t="str">
        <f t="shared" si="26"/>
        <v>23 (1423)</v>
      </c>
      <c r="AN121" s="1637" t="str">
        <f t="shared" si="21"/>
        <v/>
      </c>
      <c r="AO121" s="1640"/>
      <c r="AP121" s="1640"/>
      <c r="AQ121" s="1640"/>
    </row>
    <row r="122" spans="1:43" s="12" customFormat="1" ht="12.75" hidden="1" customHeight="1" x14ac:dyDescent="0.2">
      <c r="A122" s="83" t="s">
        <v>3085</v>
      </c>
      <c r="B122" s="602"/>
      <c r="C122" s="992"/>
      <c r="D122" s="992"/>
      <c r="E122" s="31"/>
      <c r="F122" s="992"/>
      <c r="G122" s="1613"/>
      <c r="H122" s="837"/>
      <c r="I122" s="992"/>
      <c r="J122" s="1626"/>
      <c r="K122" s="993"/>
      <c r="L122" s="1626"/>
      <c r="M122" s="839"/>
      <c r="N122" s="31"/>
      <c r="O122" s="2159"/>
      <c r="P122" s="2159"/>
      <c r="Q122" s="2159"/>
      <c r="R122" s="2159"/>
      <c r="S122" s="82"/>
      <c r="T122" s="887" t="str">
        <f t="shared" si="22"/>
        <v>24 (1424)</v>
      </c>
      <c r="U122" s="1615" t="str">
        <f t="shared" si="23"/>
        <v/>
      </c>
      <c r="V122" s="190"/>
      <c r="W122" s="841"/>
      <c r="X122" s="841"/>
      <c r="Y122" s="891"/>
      <c r="Z122" s="880" t="str">
        <f t="shared" si="24"/>
        <v>24 (1424)</v>
      </c>
      <c r="AA122" s="1637" t="str">
        <f t="shared" si="25"/>
        <v/>
      </c>
      <c r="AB122" s="1640"/>
      <c r="AC122" s="1640"/>
      <c r="AD122" s="1640"/>
      <c r="AE122" s="1640"/>
      <c r="AF122" s="1640"/>
      <c r="AG122" s="278"/>
      <c r="AH122" s="2159"/>
      <c r="AI122" s="2159"/>
      <c r="AJ122" s="2159"/>
      <c r="AK122" s="2159"/>
      <c r="AL122" s="278"/>
      <c r="AM122" s="880" t="str">
        <f t="shared" si="26"/>
        <v>24 (1424)</v>
      </c>
      <c r="AN122" s="1637"/>
      <c r="AO122" s="1640"/>
      <c r="AP122" s="1640"/>
      <c r="AQ122" s="1640"/>
    </row>
    <row r="123" spans="1:43" s="12" customFormat="1" x14ac:dyDescent="0.2">
      <c r="A123" s="83" t="s">
        <v>3086</v>
      </c>
      <c r="B123" s="602"/>
      <c r="C123" s="992"/>
      <c r="D123" s="992"/>
      <c r="E123" s="31"/>
      <c r="F123" s="992"/>
      <c r="G123" s="1613"/>
      <c r="H123" s="837"/>
      <c r="I123" s="992"/>
      <c r="J123" s="1626"/>
      <c r="K123" s="993"/>
      <c r="L123" s="1626"/>
      <c r="M123" s="839"/>
      <c r="N123" s="31"/>
      <c r="O123" s="2159"/>
      <c r="P123" s="2159"/>
      <c r="Q123" s="2159"/>
      <c r="R123" s="2159"/>
      <c r="S123" s="82"/>
      <c r="T123" s="887" t="str">
        <f t="shared" si="22"/>
        <v>25 (1425)</v>
      </c>
      <c r="U123" s="1615" t="str">
        <f t="shared" si="23"/>
        <v/>
      </c>
      <c r="V123" s="190"/>
      <c r="W123" s="841"/>
      <c r="X123" s="841"/>
      <c r="Y123" s="891"/>
      <c r="Z123" s="880" t="str">
        <f>$A$123</f>
        <v>25 (1425)</v>
      </c>
      <c r="AA123" s="1637" t="str">
        <f t="shared" si="25"/>
        <v/>
      </c>
      <c r="AB123" s="1640"/>
      <c r="AC123" s="1640"/>
      <c r="AD123" s="1640"/>
      <c r="AE123" s="1640"/>
      <c r="AF123" s="1640"/>
      <c r="AG123" s="278"/>
      <c r="AH123" s="2162"/>
      <c r="AI123" s="2162"/>
      <c r="AJ123" s="2162"/>
      <c r="AK123" s="2162"/>
      <c r="AL123" s="278"/>
      <c r="AM123" s="880" t="str">
        <f>$A$123</f>
        <v>25 (1425)</v>
      </c>
      <c r="AN123" s="1638">
        <f>$B123</f>
        <v>0</v>
      </c>
      <c r="AO123" s="1640"/>
      <c r="AP123" s="1640"/>
      <c r="AQ123" s="1640"/>
    </row>
    <row r="124" spans="1:43" s="12" customFormat="1" x14ac:dyDescent="0.2">
      <c r="A124" s="239" t="s">
        <v>3087</v>
      </c>
      <c r="B124" s="1598">
        <v>100</v>
      </c>
      <c r="C124" s="992"/>
      <c r="D124" s="992"/>
      <c r="E124" s="31"/>
      <c r="F124" s="992"/>
      <c r="G124" s="1383"/>
      <c r="H124" s="842"/>
      <c r="I124" s="992"/>
      <c r="J124" s="1626"/>
      <c r="K124" s="993"/>
      <c r="L124" s="1626"/>
      <c r="M124" s="1618"/>
      <c r="N124" s="31"/>
      <c r="O124" s="2162"/>
      <c r="P124" s="2162"/>
      <c r="Q124" s="2162"/>
      <c r="R124" s="2162"/>
      <c r="S124" s="82"/>
      <c r="T124" s="887" t="str">
        <f t="shared" si="22"/>
        <v>(1426)</v>
      </c>
      <c r="U124" s="1619">
        <f>$B124</f>
        <v>100</v>
      </c>
      <c r="V124" s="190"/>
      <c r="W124" s="841"/>
      <c r="X124" s="841"/>
      <c r="Y124" s="891"/>
      <c r="Z124" s="887" t="str">
        <f t="shared" ref="Z124:Z125" si="27">$A124</f>
        <v>(1426)</v>
      </c>
      <c r="AA124" s="1639">
        <f>$B124</f>
        <v>100</v>
      </c>
      <c r="AB124" s="1640"/>
      <c r="AC124" s="1640"/>
      <c r="AD124" s="1640"/>
      <c r="AE124" s="1640"/>
      <c r="AF124" s="1640"/>
      <c r="AG124" s="278"/>
      <c r="AH124" s="2161"/>
      <c r="AI124" s="2161"/>
      <c r="AJ124" s="2161"/>
      <c r="AK124" s="2161"/>
      <c r="AL124" s="278"/>
      <c r="AM124" s="880" t="str">
        <f>$A$124</f>
        <v>(1426)</v>
      </c>
      <c r="AN124" s="1641">
        <f>$B124</f>
        <v>100</v>
      </c>
      <c r="AO124" s="1640"/>
      <c r="AP124" s="1640"/>
      <c r="AQ124" s="1640"/>
    </row>
    <row r="125" spans="1:43" s="12" customFormat="1" x14ac:dyDescent="0.2">
      <c r="A125" s="83" t="s">
        <v>3088</v>
      </c>
      <c r="B125" s="1494" t="s">
        <v>3089</v>
      </c>
      <c r="C125" s="993"/>
      <c r="D125" s="993"/>
      <c r="E125" s="82"/>
      <c r="F125" s="1496"/>
      <c r="G125" s="1622"/>
      <c r="H125" s="843"/>
      <c r="I125" s="993"/>
      <c r="J125" s="1626"/>
      <c r="K125" s="993"/>
      <c r="L125" s="1626"/>
      <c r="M125" s="845"/>
      <c r="N125" s="82"/>
      <c r="O125" s="2161"/>
      <c r="P125" s="2161"/>
      <c r="Q125" s="2161"/>
      <c r="R125" s="2161"/>
      <c r="S125" s="82"/>
      <c r="T125" s="887" t="str">
        <f t="shared" si="22"/>
        <v>(1400)</v>
      </c>
      <c r="U125" s="1495" t="str">
        <f>$B125</f>
        <v>Global</v>
      </c>
      <c r="V125" s="190"/>
      <c r="W125" s="846"/>
      <c r="X125" s="846"/>
      <c r="Y125" s="891"/>
      <c r="Z125" s="887" t="str">
        <f t="shared" si="27"/>
        <v>(1400)</v>
      </c>
      <c r="AA125" s="1495" t="str">
        <f>$B125</f>
        <v>Global</v>
      </c>
      <c r="AB125" s="1640"/>
      <c r="AC125" s="1640"/>
      <c r="AD125" s="1640"/>
      <c r="AE125" s="1640"/>
      <c r="AF125" s="1640"/>
      <c r="AG125" s="278"/>
      <c r="AH125" s="2184"/>
      <c r="AI125" s="2184"/>
      <c r="AJ125" s="2184"/>
      <c r="AK125" s="2184"/>
      <c r="AL125" s="278"/>
      <c r="AM125" s="887" t="str">
        <f t="shared" ref="AM125" si="28">$A125</f>
        <v>(1400)</v>
      </c>
      <c r="AN125" s="1495" t="str">
        <f>$B125</f>
        <v>Global</v>
      </c>
      <c r="AO125" s="1640"/>
      <c r="AP125" s="1640"/>
      <c r="AQ125" s="1640"/>
    </row>
    <row r="126" spans="1:43" s="12" customFormat="1" x14ac:dyDescent="0.2">
      <c r="A126" s="55"/>
      <c r="B126" s="82"/>
      <c r="C126" s="82"/>
      <c r="D126" s="82"/>
      <c r="E126" s="82"/>
      <c r="F126" s="82"/>
      <c r="G126" s="82"/>
      <c r="H126" s="82"/>
      <c r="I126" s="82"/>
      <c r="J126" s="82"/>
      <c r="K126" s="82"/>
      <c r="L126" s="82"/>
      <c r="M126" s="82"/>
      <c r="N126" s="82"/>
      <c r="O126" s="82"/>
      <c r="P126" s="82"/>
      <c r="Q126" s="82"/>
      <c r="R126" s="82"/>
      <c r="S126" s="82"/>
      <c r="T126" s="1050"/>
      <c r="U126" s="835"/>
      <c r="V126" s="82"/>
      <c r="W126" s="82"/>
      <c r="X126" s="82"/>
      <c r="Y126" s="891"/>
      <c r="Z126" s="1051"/>
      <c r="AA126" s="881"/>
      <c r="AB126" s="278"/>
      <c r="AC126" s="278"/>
      <c r="AD126" s="278"/>
      <c r="AE126" s="278"/>
      <c r="AF126" s="278"/>
      <c r="AG126" s="278"/>
      <c r="AH126" s="278"/>
      <c r="AI126" s="278"/>
      <c r="AJ126" s="278"/>
      <c r="AK126" s="278"/>
      <c r="AL126" s="278"/>
      <c r="AM126" s="1051"/>
      <c r="AN126" s="881"/>
      <c r="AO126" s="882"/>
      <c r="AP126" s="882"/>
      <c r="AQ126" s="882"/>
    </row>
    <row r="127" spans="1:43" s="12" customFormat="1" x14ac:dyDescent="0.2">
      <c r="A127" s="55"/>
      <c r="B127" s="88" t="s">
        <v>1878</v>
      </c>
      <c r="C127" s="82"/>
      <c r="D127" s="82"/>
      <c r="E127" s="82"/>
      <c r="F127" s="82"/>
      <c r="G127" s="82"/>
      <c r="H127" s="82"/>
      <c r="I127" s="82"/>
      <c r="J127" s="82"/>
      <c r="K127" s="82"/>
      <c r="L127" s="82"/>
      <c r="M127" s="82"/>
      <c r="N127" s="82"/>
      <c r="O127" s="82"/>
      <c r="P127" s="82"/>
      <c r="Q127" s="82"/>
      <c r="R127" s="82"/>
      <c r="S127" s="82"/>
      <c r="T127" s="1050"/>
      <c r="U127" s="836" t="str">
        <f>$B127</f>
        <v>Autres éléments hors bilan (505)</v>
      </c>
      <c r="V127" s="82"/>
      <c r="W127" s="82"/>
      <c r="X127" s="82"/>
      <c r="Y127" s="891"/>
      <c r="Z127" s="880"/>
      <c r="AA127" s="836" t="str">
        <f>$B127</f>
        <v>Autres éléments hors bilan (505)</v>
      </c>
      <c r="AB127" s="82"/>
      <c r="AC127" s="82"/>
      <c r="AD127" s="82"/>
      <c r="AE127" s="82"/>
      <c r="AF127" s="82"/>
      <c r="AG127" s="278"/>
      <c r="AH127" s="1067"/>
      <c r="AI127" s="1067"/>
      <c r="AJ127" s="1067"/>
      <c r="AK127" s="1067"/>
      <c r="AL127" s="278"/>
      <c r="AM127" s="880"/>
      <c r="AN127" s="836" t="str">
        <f>$B127</f>
        <v>Autres éléments hors bilan (505)</v>
      </c>
      <c r="AO127" s="82"/>
      <c r="AP127" s="82"/>
      <c r="AQ127" s="82"/>
    </row>
    <row r="128" spans="1:43" s="12" customFormat="1" x14ac:dyDescent="0.2">
      <c r="A128" s="83" t="s">
        <v>3062</v>
      </c>
      <c r="B128" s="602"/>
      <c r="C128" s="992"/>
      <c r="D128" s="992"/>
      <c r="E128" s="31"/>
      <c r="F128" s="992"/>
      <c r="G128" s="1613"/>
      <c r="H128" s="837"/>
      <c r="I128" s="1614"/>
      <c r="J128" s="993"/>
      <c r="K128" s="1614"/>
      <c r="L128" s="838"/>
      <c r="M128" s="839"/>
      <c r="N128" s="31"/>
      <c r="O128" s="2159"/>
      <c r="P128" s="2159"/>
      <c r="Q128" s="2159"/>
      <c r="R128" s="2159"/>
      <c r="S128" s="82"/>
      <c r="T128" s="887" t="str">
        <f t="shared" ref="T128:T154" si="29">$A128</f>
        <v>1 (1401)</v>
      </c>
      <c r="U128" s="1615" t="str">
        <f t="shared" ref="U128:U152" si="30">IF($B128="","",$B128)</f>
        <v/>
      </c>
      <c r="V128" s="190"/>
      <c r="W128" s="841"/>
      <c r="X128" s="841"/>
      <c r="Y128" s="891"/>
      <c r="Z128" s="880" t="str">
        <f t="shared" ref="Z128:Z151" si="31">$A128</f>
        <v>1 (1401)</v>
      </c>
      <c r="AA128" s="1637" t="str">
        <f t="shared" ref="AA128:AA152" si="32">IF($B128="","",$B128)</f>
        <v/>
      </c>
      <c r="AB128" s="838"/>
      <c r="AC128" s="838"/>
      <c r="AD128" s="838"/>
      <c r="AE128" s="838"/>
      <c r="AF128" s="879"/>
      <c r="AG128" s="278"/>
      <c r="AH128" s="2159"/>
      <c r="AI128" s="2159"/>
      <c r="AJ128" s="2159"/>
      <c r="AK128" s="2159"/>
      <c r="AL128" s="278"/>
      <c r="AM128" s="880" t="str">
        <f t="shared" ref="AM128:AM151" si="33">$A128</f>
        <v>1 (1401)</v>
      </c>
      <c r="AN128" s="1637" t="str">
        <f t="shared" ref="AN128:AN150" si="34">IF($B129="","",$B129)</f>
        <v/>
      </c>
      <c r="AO128" s="838"/>
      <c r="AP128" s="838"/>
      <c r="AQ128" s="838"/>
    </row>
    <row r="129" spans="1:43" s="12" customFormat="1" x14ac:dyDescent="0.2">
      <c r="A129" s="83" t="s">
        <v>3063</v>
      </c>
      <c r="B129" s="602"/>
      <c r="C129" s="992"/>
      <c r="D129" s="992"/>
      <c r="E129" s="31"/>
      <c r="F129" s="992"/>
      <c r="G129" s="1613"/>
      <c r="H129" s="837"/>
      <c r="I129" s="1614"/>
      <c r="J129" s="993"/>
      <c r="K129" s="1614"/>
      <c r="L129" s="838"/>
      <c r="M129" s="839"/>
      <c r="N129" s="31"/>
      <c r="O129" s="2159"/>
      <c r="P129" s="2159"/>
      <c r="Q129" s="2159"/>
      <c r="R129" s="2159"/>
      <c r="S129" s="82"/>
      <c r="T129" s="887" t="str">
        <f t="shared" si="29"/>
        <v>2 (1402)</v>
      </c>
      <c r="U129" s="1615" t="str">
        <f t="shared" si="30"/>
        <v/>
      </c>
      <c r="V129" s="190"/>
      <c r="W129" s="841"/>
      <c r="X129" s="841"/>
      <c r="Y129" s="891"/>
      <c r="Z129" s="880" t="str">
        <f t="shared" si="31"/>
        <v>2 (1402)</v>
      </c>
      <c r="AA129" s="1637" t="str">
        <f t="shared" si="32"/>
        <v/>
      </c>
      <c r="AB129" s="838"/>
      <c r="AC129" s="838"/>
      <c r="AD129" s="838"/>
      <c r="AE129" s="838"/>
      <c r="AF129" s="879"/>
      <c r="AG129" s="278"/>
      <c r="AH129" s="2159"/>
      <c r="AI129" s="2159"/>
      <c r="AJ129" s="2159"/>
      <c r="AK129" s="2159"/>
      <c r="AL129" s="278"/>
      <c r="AM129" s="880" t="str">
        <f t="shared" si="33"/>
        <v>2 (1402)</v>
      </c>
      <c r="AN129" s="1637" t="str">
        <f t="shared" si="34"/>
        <v/>
      </c>
      <c r="AO129" s="838"/>
      <c r="AP129" s="838"/>
      <c r="AQ129" s="838"/>
    </row>
    <row r="130" spans="1:43" s="12" customFormat="1" x14ac:dyDescent="0.2">
      <c r="A130" s="83" t="s">
        <v>3064</v>
      </c>
      <c r="B130" s="602"/>
      <c r="C130" s="992"/>
      <c r="D130" s="992"/>
      <c r="E130" s="31"/>
      <c r="F130" s="992"/>
      <c r="G130" s="1613"/>
      <c r="H130" s="837"/>
      <c r="I130" s="1614"/>
      <c r="J130" s="993"/>
      <c r="K130" s="1614"/>
      <c r="L130" s="838"/>
      <c r="M130" s="839"/>
      <c r="N130" s="31"/>
      <c r="O130" s="2159"/>
      <c r="P130" s="2159"/>
      <c r="Q130" s="2159"/>
      <c r="R130" s="2159"/>
      <c r="S130" s="82"/>
      <c r="T130" s="887" t="str">
        <f t="shared" si="29"/>
        <v>3 (1403)</v>
      </c>
      <c r="U130" s="1615" t="str">
        <f t="shared" si="30"/>
        <v/>
      </c>
      <c r="V130" s="190"/>
      <c r="W130" s="841"/>
      <c r="X130" s="841"/>
      <c r="Y130" s="891"/>
      <c r="Z130" s="880" t="str">
        <f t="shared" si="31"/>
        <v>3 (1403)</v>
      </c>
      <c r="AA130" s="1637" t="str">
        <f t="shared" si="32"/>
        <v/>
      </c>
      <c r="AB130" s="838"/>
      <c r="AC130" s="838"/>
      <c r="AD130" s="838"/>
      <c r="AE130" s="838"/>
      <c r="AF130" s="879"/>
      <c r="AG130" s="278"/>
      <c r="AH130" s="2159"/>
      <c r="AI130" s="2159"/>
      <c r="AJ130" s="2159"/>
      <c r="AK130" s="2159"/>
      <c r="AL130" s="278"/>
      <c r="AM130" s="880" t="str">
        <f t="shared" si="33"/>
        <v>3 (1403)</v>
      </c>
      <c r="AN130" s="1637" t="str">
        <f t="shared" si="34"/>
        <v/>
      </c>
      <c r="AO130" s="838"/>
      <c r="AP130" s="838"/>
      <c r="AQ130" s="838"/>
    </row>
    <row r="131" spans="1:43" s="12" customFormat="1" ht="12.75" hidden="1" customHeight="1" x14ac:dyDescent="0.2">
      <c r="A131" s="83" t="s">
        <v>3065</v>
      </c>
      <c r="B131" s="602"/>
      <c r="C131" s="992"/>
      <c r="D131" s="992"/>
      <c r="E131" s="31"/>
      <c r="F131" s="992"/>
      <c r="G131" s="1613"/>
      <c r="H131" s="837"/>
      <c r="I131" s="1614"/>
      <c r="J131" s="993"/>
      <c r="K131" s="1614"/>
      <c r="L131" s="838"/>
      <c r="M131" s="839"/>
      <c r="N131" s="31"/>
      <c r="O131" s="2159"/>
      <c r="P131" s="2159"/>
      <c r="Q131" s="2159"/>
      <c r="R131" s="2159"/>
      <c r="S131" s="82"/>
      <c r="T131" s="887" t="str">
        <f t="shared" si="29"/>
        <v>4 (1404)</v>
      </c>
      <c r="U131" s="1615" t="str">
        <f t="shared" si="30"/>
        <v/>
      </c>
      <c r="V131" s="190"/>
      <c r="W131" s="841"/>
      <c r="X131" s="841"/>
      <c r="Y131" s="891"/>
      <c r="Z131" s="880" t="str">
        <f t="shared" si="31"/>
        <v>4 (1404)</v>
      </c>
      <c r="AA131" s="1637" t="str">
        <f t="shared" si="32"/>
        <v/>
      </c>
      <c r="AB131" s="838"/>
      <c r="AC131" s="838"/>
      <c r="AD131" s="838"/>
      <c r="AE131" s="838"/>
      <c r="AF131" s="879"/>
      <c r="AG131" s="278"/>
      <c r="AH131" s="2159"/>
      <c r="AI131" s="2159"/>
      <c r="AJ131" s="2159"/>
      <c r="AK131" s="2159"/>
      <c r="AL131" s="278"/>
      <c r="AM131" s="880" t="str">
        <f t="shared" si="33"/>
        <v>4 (1404)</v>
      </c>
      <c r="AN131" s="1637" t="str">
        <f t="shared" si="34"/>
        <v/>
      </c>
      <c r="AO131" s="838"/>
      <c r="AP131" s="838"/>
      <c r="AQ131" s="838"/>
    </row>
    <row r="132" spans="1:43" s="12" customFormat="1" ht="12.75" hidden="1" customHeight="1" x14ac:dyDescent="0.2">
      <c r="A132" s="83" t="s">
        <v>3066</v>
      </c>
      <c r="B132" s="602"/>
      <c r="C132" s="992"/>
      <c r="D132" s="992"/>
      <c r="E132" s="31"/>
      <c r="F132" s="992"/>
      <c r="G132" s="1613"/>
      <c r="H132" s="837"/>
      <c r="I132" s="1614"/>
      <c r="J132" s="993"/>
      <c r="K132" s="1614"/>
      <c r="L132" s="838"/>
      <c r="M132" s="839"/>
      <c r="N132" s="31"/>
      <c r="O132" s="2159"/>
      <c r="P132" s="2159"/>
      <c r="Q132" s="2159"/>
      <c r="R132" s="2159"/>
      <c r="S132" s="82"/>
      <c r="T132" s="887" t="str">
        <f t="shared" si="29"/>
        <v>5 (1405)</v>
      </c>
      <c r="U132" s="1615" t="str">
        <f t="shared" si="30"/>
        <v/>
      </c>
      <c r="V132" s="190"/>
      <c r="W132" s="841"/>
      <c r="X132" s="841"/>
      <c r="Y132" s="891"/>
      <c r="Z132" s="880" t="str">
        <f t="shared" si="31"/>
        <v>5 (1405)</v>
      </c>
      <c r="AA132" s="1637" t="str">
        <f t="shared" si="32"/>
        <v/>
      </c>
      <c r="AB132" s="838"/>
      <c r="AC132" s="838"/>
      <c r="AD132" s="838"/>
      <c r="AE132" s="838"/>
      <c r="AF132" s="879"/>
      <c r="AG132" s="278"/>
      <c r="AH132" s="2159"/>
      <c r="AI132" s="2159"/>
      <c r="AJ132" s="2159"/>
      <c r="AK132" s="2159"/>
      <c r="AL132" s="278"/>
      <c r="AM132" s="880" t="str">
        <f t="shared" si="33"/>
        <v>5 (1405)</v>
      </c>
      <c r="AN132" s="1637" t="str">
        <f t="shared" si="34"/>
        <v/>
      </c>
      <c r="AO132" s="838"/>
      <c r="AP132" s="838"/>
      <c r="AQ132" s="838"/>
    </row>
    <row r="133" spans="1:43" s="12" customFormat="1" ht="12.75" hidden="1" customHeight="1" x14ac:dyDescent="0.2">
      <c r="A133" s="83" t="s">
        <v>3067</v>
      </c>
      <c r="B133" s="602"/>
      <c r="C133" s="992"/>
      <c r="D133" s="992"/>
      <c r="E133" s="31"/>
      <c r="F133" s="992"/>
      <c r="G133" s="1613"/>
      <c r="H133" s="837"/>
      <c r="I133" s="1614"/>
      <c r="J133" s="993"/>
      <c r="K133" s="1614"/>
      <c r="L133" s="838"/>
      <c r="M133" s="839"/>
      <c r="N133" s="31"/>
      <c r="O133" s="2159"/>
      <c r="P133" s="2159"/>
      <c r="Q133" s="2159"/>
      <c r="R133" s="2159"/>
      <c r="S133" s="82"/>
      <c r="T133" s="887" t="str">
        <f t="shared" si="29"/>
        <v>6 (1406)</v>
      </c>
      <c r="U133" s="1615" t="str">
        <f t="shared" si="30"/>
        <v/>
      </c>
      <c r="V133" s="190"/>
      <c r="W133" s="841"/>
      <c r="X133" s="841"/>
      <c r="Y133" s="891"/>
      <c r="Z133" s="880" t="str">
        <f t="shared" si="31"/>
        <v>6 (1406)</v>
      </c>
      <c r="AA133" s="1637" t="str">
        <f t="shared" si="32"/>
        <v/>
      </c>
      <c r="AB133" s="838"/>
      <c r="AC133" s="838"/>
      <c r="AD133" s="838"/>
      <c r="AE133" s="838"/>
      <c r="AF133" s="879"/>
      <c r="AG133" s="278"/>
      <c r="AH133" s="2159"/>
      <c r="AI133" s="2159"/>
      <c r="AJ133" s="2159"/>
      <c r="AK133" s="2159"/>
      <c r="AL133" s="278"/>
      <c r="AM133" s="880" t="str">
        <f t="shared" si="33"/>
        <v>6 (1406)</v>
      </c>
      <c r="AN133" s="1637" t="str">
        <f t="shared" si="34"/>
        <v/>
      </c>
      <c r="AO133" s="838"/>
      <c r="AP133" s="838"/>
      <c r="AQ133" s="838"/>
    </row>
    <row r="134" spans="1:43" s="12" customFormat="1" ht="12.75" hidden="1" customHeight="1" x14ac:dyDescent="0.2">
      <c r="A134" s="83" t="s">
        <v>3068</v>
      </c>
      <c r="B134" s="602"/>
      <c r="C134" s="992"/>
      <c r="D134" s="992"/>
      <c r="E134" s="31"/>
      <c r="F134" s="992"/>
      <c r="G134" s="1613"/>
      <c r="H134" s="837"/>
      <c r="I134" s="1614"/>
      <c r="J134" s="993"/>
      <c r="K134" s="1614"/>
      <c r="L134" s="838"/>
      <c r="M134" s="839"/>
      <c r="N134" s="31"/>
      <c r="O134" s="2159"/>
      <c r="P134" s="2159"/>
      <c r="Q134" s="2159"/>
      <c r="R134" s="2159"/>
      <c r="S134" s="82"/>
      <c r="T134" s="887" t="str">
        <f t="shared" si="29"/>
        <v>7 (1407)</v>
      </c>
      <c r="U134" s="1615" t="str">
        <f t="shared" si="30"/>
        <v/>
      </c>
      <c r="V134" s="190"/>
      <c r="W134" s="841"/>
      <c r="X134" s="841"/>
      <c r="Y134" s="891"/>
      <c r="Z134" s="880" t="str">
        <f t="shared" si="31"/>
        <v>7 (1407)</v>
      </c>
      <c r="AA134" s="1637" t="str">
        <f t="shared" si="32"/>
        <v/>
      </c>
      <c r="AB134" s="838"/>
      <c r="AC134" s="838"/>
      <c r="AD134" s="838"/>
      <c r="AE134" s="838"/>
      <c r="AF134" s="879"/>
      <c r="AG134" s="278"/>
      <c r="AH134" s="2159"/>
      <c r="AI134" s="2159"/>
      <c r="AJ134" s="2159"/>
      <c r="AK134" s="2159"/>
      <c r="AL134" s="278"/>
      <c r="AM134" s="880" t="str">
        <f t="shared" si="33"/>
        <v>7 (1407)</v>
      </c>
      <c r="AN134" s="1637" t="str">
        <f t="shared" si="34"/>
        <v/>
      </c>
      <c r="AO134" s="838"/>
      <c r="AP134" s="838"/>
      <c r="AQ134" s="838"/>
    </row>
    <row r="135" spans="1:43" s="12" customFormat="1" ht="12.75" hidden="1" customHeight="1" x14ac:dyDescent="0.2">
      <c r="A135" s="83" t="s">
        <v>3069</v>
      </c>
      <c r="B135" s="602"/>
      <c r="C135" s="992"/>
      <c r="D135" s="992"/>
      <c r="E135" s="31"/>
      <c r="F135" s="992"/>
      <c r="G135" s="1613"/>
      <c r="H135" s="837"/>
      <c r="I135" s="1614"/>
      <c r="J135" s="993"/>
      <c r="K135" s="1614"/>
      <c r="L135" s="838"/>
      <c r="M135" s="839"/>
      <c r="N135" s="31"/>
      <c r="O135" s="2159"/>
      <c r="P135" s="2159"/>
      <c r="Q135" s="2159"/>
      <c r="R135" s="2159"/>
      <c r="S135" s="82"/>
      <c r="T135" s="887" t="str">
        <f t="shared" si="29"/>
        <v>8 (1408)</v>
      </c>
      <c r="U135" s="1615" t="str">
        <f t="shared" si="30"/>
        <v/>
      </c>
      <c r="V135" s="190"/>
      <c r="W135" s="841"/>
      <c r="X135" s="841"/>
      <c r="Y135" s="891"/>
      <c r="Z135" s="880" t="str">
        <f t="shared" si="31"/>
        <v>8 (1408)</v>
      </c>
      <c r="AA135" s="1637" t="str">
        <f t="shared" si="32"/>
        <v/>
      </c>
      <c r="AB135" s="838"/>
      <c r="AC135" s="838"/>
      <c r="AD135" s="838"/>
      <c r="AE135" s="838"/>
      <c r="AF135" s="879"/>
      <c r="AG135" s="278"/>
      <c r="AH135" s="2159"/>
      <c r="AI135" s="2159"/>
      <c r="AJ135" s="2159"/>
      <c r="AK135" s="2159"/>
      <c r="AL135" s="278"/>
      <c r="AM135" s="880" t="str">
        <f t="shared" si="33"/>
        <v>8 (1408)</v>
      </c>
      <c r="AN135" s="1637" t="str">
        <f t="shared" si="34"/>
        <v/>
      </c>
      <c r="AO135" s="838"/>
      <c r="AP135" s="838"/>
      <c r="AQ135" s="838"/>
    </row>
    <row r="136" spans="1:43" s="12" customFormat="1" ht="12.75" hidden="1" customHeight="1" x14ac:dyDescent="0.2">
      <c r="A136" s="83" t="s">
        <v>3070</v>
      </c>
      <c r="B136" s="602"/>
      <c r="C136" s="992"/>
      <c r="D136" s="992"/>
      <c r="E136" s="31"/>
      <c r="F136" s="992"/>
      <c r="G136" s="1613"/>
      <c r="H136" s="837"/>
      <c r="I136" s="1614"/>
      <c r="J136" s="993"/>
      <c r="K136" s="1614"/>
      <c r="L136" s="838"/>
      <c r="M136" s="839"/>
      <c r="N136" s="31"/>
      <c r="O136" s="2159"/>
      <c r="P136" s="2159"/>
      <c r="Q136" s="2159"/>
      <c r="R136" s="2159"/>
      <c r="S136" s="82"/>
      <c r="T136" s="887" t="str">
        <f t="shared" si="29"/>
        <v>9 (1409)</v>
      </c>
      <c r="U136" s="1615" t="str">
        <f t="shared" si="30"/>
        <v/>
      </c>
      <c r="V136" s="190"/>
      <c r="W136" s="841"/>
      <c r="X136" s="841"/>
      <c r="Y136" s="891"/>
      <c r="Z136" s="880" t="str">
        <f t="shared" si="31"/>
        <v>9 (1409)</v>
      </c>
      <c r="AA136" s="1637" t="str">
        <f t="shared" si="32"/>
        <v/>
      </c>
      <c r="AB136" s="838"/>
      <c r="AC136" s="838"/>
      <c r="AD136" s="838"/>
      <c r="AE136" s="838"/>
      <c r="AF136" s="879"/>
      <c r="AG136" s="278"/>
      <c r="AH136" s="2159"/>
      <c r="AI136" s="2159"/>
      <c r="AJ136" s="2159"/>
      <c r="AK136" s="2159"/>
      <c r="AL136" s="278"/>
      <c r="AM136" s="880" t="str">
        <f t="shared" si="33"/>
        <v>9 (1409)</v>
      </c>
      <c r="AN136" s="1637" t="str">
        <f t="shared" si="34"/>
        <v/>
      </c>
      <c r="AO136" s="838"/>
      <c r="AP136" s="838"/>
      <c r="AQ136" s="838"/>
    </row>
    <row r="137" spans="1:43" s="12" customFormat="1" ht="12.75" hidden="1" customHeight="1" x14ac:dyDescent="0.2">
      <c r="A137" s="83" t="s">
        <v>3071</v>
      </c>
      <c r="B137" s="602"/>
      <c r="C137" s="992"/>
      <c r="D137" s="992"/>
      <c r="E137" s="31"/>
      <c r="F137" s="992"/>
      <c r="G137" s="1613"/>
      <c r="H137" s="837"/>
      <c r="I137" s="1614"/>
      <c r="J137" s="993"/>
      <c r="K137" s="1614"/>
      <c r="L137" s="838"/>
      <c r="M137" s="839"/>
      <c r="N137" s="31"/>
      <c r="O137" s="2159"/>
      <c r="P137" s="2159"/>
      <c r="Q137" s="2159"/>
      <c r="R137" s="2159"/>
      <c r="S137" s="82"/>
      <c r="T137" s="887" t="str">
        <f t="shared" si="29"/>
        <v>10 (1410)</v>
      </c>
      <c r="U137" s="1615" t="str">
        <f t="shared" si="30"/>
        <v/>
      </c>
      <c r="V137" s="190"/>
      <c r="W137" s="841"/>
      <c r="X137" s="841"/>
      <c r="Y137" s="891"/>
      <c r="Z137" s="880" t="str">
        <f t="shared" si="31"/>
        <v>10 (1410)</v>
      </c>
      <c r="AA137" s="1637" t="str">
        <f t="shared" si="32"/>
        <v/>
      </c>
      <c r="AB137" s="838"/>
      <c r="AC137" s="838"/>
      <c r="AD137" s="838"/>
      <c r="AE137" s="838"/>
      <c r="AF137" s="879"/>
      <c r="AG137" s="278"/>
      <c r="AH137" s="2159"/>
      <c r="AI137" s="2159"/>
      <c r="AJ137" s="2159"/>
      <c r="AK137" s="2159"/>
      <c r="AL137" s="278"/>
      <c r="AM137" s="880" t="str">
        <f t="shared" si="33"/>
        <v>10 (1410)</v>
      </c>
      <c r="AN137" s="1637" t="str">
        <f t="shared" si="34"/>
        <v/>
      </c>
      <c r="AO137" s="838"/>
      <c r="AP137" s="838"/>
      <c r="AQ137" s="838"/>
    </row>
    <row r="138" spans="1:43" s="12" customFormat="1" ht="12.75" hidden="1" customHeight="1" x14ac:dyDescent="0.2">
      <c r="A138" s="83" t="s">
        <v>3072</v>
      </c>
      <c r="B138" s="602"/>
      <c r="C138" s="992"/>
      <c r="D138" s="992"/>
      <c r="E138" s="31"/>
      <c r="F138" s="992"/>
      <c r="G138" s="1613"/>
      <c r="H138" s="837"/>
      <c r="I138" s="1614"/>
      <c r="J138" s="993"/>
      <c r="K138" s="1614"/>
      <c r="L138" s="838"/>
      <c r="M138" s="839"/>
      <c r="N138" s="31"/>
      <c r="O138" s="2159"/>
      <c r="P138" s="2159"/>
      <c r="Q138" s="2159"/>
      <c r="R138" s="2159"/>
      <c r="S138" s="82"/>
      <c r="T138" s="887" t="str">
        <f t="shared" si="29"/>
        <v>11 (1411)</v>
      </c>
      <c r="U138" s="1615" t="str">
        <f t="shared" si="30"/>
        <v/>
      </c>
      <c r="V138" s="190"/>
      <c r="W138" s="841"/>
      <c r="X138" s="841"/>
      <c r="Y138" s="891"/>
      <c r="Z138" s="880" t="str">
        <f t="shared" si="31"/>
        <v>11 (1411)</v>
      </c>
      <c r="AA138" s="1637" t="str">
        <f t="shared" si="32"/>
        <v/>
      </c>
      <c r="AB138" s="838"/>
      <c r="AC138" s="838"/>
      <c r="AD138" s="838"/>
      <c r="AE138" s="838"/>
      <c r="AF138" s="879"/>
      <c r="AG138" s="278"/>
      <c r="AH138" s="2159"/>
      <c r="AI138" s="2159"/>
      <c r="AJ138" s="2159"/>
      <c r="AK138" s="2159"/>
      <c r="AL138" s="278"/>
      <c r="AM138" s="880" t="str">
        <f t="shared" si="33"/>
        <v>11 (1411)</v>
      </c>
      <c r="AN138" s="1637" t="str">
        <f t="shared" si="34"/>
        <v/>
      </c>
      <c r="AO138" s="838"/>
      <c r="AP138" s="838"/>
      <c r="AQ138" s="838"/>
    </row>
    <row r="139" spans="1:43" s="12" customFormat="1" ht="12.75" hidden="1" customHeight="1" x14ac:dyDescent="0.2">
      <c r="A139" s="83" t="s">
        <v>3073</v>
      </c>
      <c r="B139" s="602"/>
      <c r="C139" s="992"/>
      <c r="D139" s="992"/>
      <c r="E139" s="31"/>
      <c r="F139" s="992"/>
      <c r="G139" s="1613"/>
      <c r="H139" s="837"/>
      <c r="I139" s="1614"/>
      <c r="J139" s="993"/>
      <c r="K139" s="1614"/>
      <c r="L139" s="838"/>
      <c r="M139" s="839"/>
      <c r="N139" s="31"/>
      <c r="O139" s="2159"/>
      <c r="P139" s="2159"/>
      <c r="Q139" s="2159"/>
      <c r="R139" s="2159"/>
      <c r="S139" s="82"/>
      <c r="T139" s="887" t="str">
        <f t="shared" si="29"/>
        <v>12 (1412)</v>
      </c>
      <c r="U139" s="1615" t="str">
        <f t="shared" si="30"/>
        <v/>
      </c>
      <c r="V139" s="190"/>
      <c r="W139" s="841"/>
      <c r="X139" s="841"/>
      <c r="Y139" s="891"/>
      <c r="Z139" s="880" t="str">
        <f t="shared" si="31"/>
        <v>12 (1412)</v>
      </c>
      <c r="AA139" s="1637" t="str">
        <f t="shared" si="32"/>
        <v/>
      </c>
      <c r="AB139" s="838"/>
      <c r="AC139" s="838"/>
      <c r="AD139" s="838"/>
      <c r="AE139" s="838"/>
      <c r="AF139" s="879"/>
      <c r="AG139" s="278"/>
      <c r="AH139" s="2159"/>
      <c r="AI139" s="2159"/>
      <c r="AJ139" s="2159"/>
      <c r="AK139" s="2159"/>
      <c r="AL139" s="278"/>
      <c r="AM139" s="880" t="str">
        <f t="shared" si="33"/>
        <v>12 (1412)</v>
      </c>
      <c r="AN139" s="1637" t="str">
        <f t="shared" si="34"/>
        <v/>
      </c>
      <c r="AO139" s="838"/>
      <c r="AP139" s="838"/>
      <c r="AQ139" s="838"/>
    </row>
    <row r="140" spans="1:43" s="12" customFormat="1" ht="12.75" hidden="1" customHeight="1" x14ac:dyDescent="0.2">
      <c r="A140" s="83" t="s">
        <v>3074</v>
      </c>
      <c r="B140" s="602"/>
      <c r="C140" s="992"/>
      <c r="D140" s="992"/>
      <c r="E140" s="31"/>
      <c r="F140" s="992"/>
      <c r="G140" s="1613"/>
      <c r="H140" s="837"/>
      <c r="I140" s="1614"/>
      <c r="J140" s="993"/>
      <c r="K140" s="1614"/>
      <c r="L140" s="838"/>
      <c r="M140" s="839"/>
      <c r="N140" s="31"/>
      <c r="O140" s="2159"/>
      <c r="P140" s="2159"/>
      <c r="Q140" s="2159"/>
      <c r="R140" s="2159"/>
      <c r="S140" s="82"/>
      <c r="T140" s="887" t="str">
        <f t="shared" si="29"/>
        <v>13 (1413)</v>
      </c>
      <c r="U140" s="1615" t="str">
        <f t="shared" si="30"/>
        <v/>
      </c>
      <c r="V140" s="190"/>
      <c r="W140" s="841"/>
      <c r="X140" s="841"/>
      <c r="Y140" s="891"/>
      <c r="Z140" s="880" t="str">
        <f t="shared" si="31"/>
        <v>13 (1413)</v>
      </c>
      <c r="AA140" s="1637" t="str">
        <f t="shared" si="32"/>
        <v/>
      </c>
      <c r="AB140" s="838"/>
      <c r="AC140" s="838"/>
      <c r="AD140" s="838"/>
      <c r="AE140" s="838"/>
      <c r="AF140" s="879"/>
      <c r="AG140" s="278"/>
      <c r="AH140" s="2159"/>
      <c r="AI140" s="2159"/>
      <c r="AJ140" s="2159"/>
      <c r="AK140" s="2159"/>
      <c r="AL140" s="278"/>
      <c r="AM140" s="880" t="str">
        <f t="shared" si="33"/>
        <v>13 (1413)</v>
      </c>
      <c r="AN140" s="1637" t="str">
        <f t="shared" si="34"/>
        <v/>
      </c>
      <c r="AO140" s="838"/>
      <c r="AP140" s="838"/>
      <c r="AQ140" s="838"/>
    </row>
    <row r="141" spans="1:43" s="12" customFormat="1" ht="12.75" hidden="1" customHeight="1" x14ac:dyDescent="0.2">
      <c r="A141" s="83" t="s">
        <v>3075</v>
      </c>
      <c r="B141" s="602"/>
      <c r="C141" s="992"/>
      <c r="D141" s="992"/>
      <c r="E141" s="31"/>
      <c r="F141" s="992"/>
      <c r="G141" s="1613"/>
      <c r="H141" s="837"/>
      <c r="I141" s="1614"/>
      <c r="J141" s="993"/>
      <c r="K141" s="1614"/>
      <c r="L141" s="838"/>
      <c r="M141" s="839"/>
      <c r="N141" s="31"/>
      <c r="O141" s="2159"/>
      <c r="P141" s="2159"/>
      <c r="Q141" s="2159"/>
      <c r="R141" s="2159"/>
      <c r="S141" s="82"/>
      <c r="T141" s="887" t="str">
        <f t="shared" si="29"/>
        <v>14 (1414)</v>
      </c>
      <c r="U141" s="1615" t="str">
        <f t="shared" si="30"/>
        <v/>
      </c>
      <c r="V141" s="190"/>
      <c r="W141" s="841"/>
      <c r="X141" s="841"/>
      <c r="Y141" s="891"/>
      <c r="Z141" s="880" t="str">
        <f t="shared" si="31"/>
        <v>14 (1414)</v>
      </c>
      <c r="AA141" s="1637" t="str">
        <f t="shared" si="32"/>
        <v/>
      </c>
      <c r="AB141" s="838"/>
      <c r="AC141" s="838"/>
      <c r="AD141" s="838"/>
      <c r="AE141" s="838"/>
      <c r="AF141" s="879"/>
      <c r="AG141" s="278"/>
      <c r="AH141" s="2159"/>
      <c r="AI141" s="2159"/>
      <c r="AJ141" s="2159"/>
      <c r="AK141" s="2159"/>
      <c r="AL141" s="278"/>
      <c r="AM141" s="880" t="str">
        <f t="shared" si="33"/>
        <v>14 (1414)</v>
      </c>
      <c r="AN141" s="1637" t="str">
        <f t="shared" si="34"/>
        <v/>
      </c>
      <c r="AO141" s="838"/>
      <c r="AP141" s="838"/>
      <c r="AQ141" s="838"/>
    </row>
    <row r="142" spans="1:43" s="12" customFormat="1" ht="12.75" hidden="1" customHeight="1" x14ac:dyDescent="0.2">
      <c r="A142" s="83" t="s">
        <v>3076</v>
      </c>
      <c r="B142" s="602"/>
      <c r="C142" s="992"/>
      <c r="D142" s="992"/>
      <c r="E142" s="31"/>
      <c r="F142" s="992"/>
      <c r="G142" s="1613"/>
      <c r="H142" s="837"/>
      <c r="I142" s="1614"/>
      <c r="J142" s="993"/>
      <c r="K142" s="1614"/>
      <c r="L142" s="838"/>
      <c r="M142" s="839"/>
      <c r="N142" s="31"/>
      <c r="O142" s="2159"/>
      <c r="P142" s="2159"/>
      <c r="Q142" s="2159"/>
      <c r="R142" s="2159"/>
      <c r="S142" s="82"/>
      <c r="T142" s="887" t="str">
        <f t="shared" si="29"/>
        <v>15 (1415)</v>
      </c>
      <c r="U142" s="1615" t="str">
        <f t="shared" si="30"/>
        <v/>
      </c>
      <c r="V142" s="190"/>
      <c r="W142" s="841"/>
      <c r="X142" s="841"/>
      <c r="Y142" s="891"/>
      <c r="Z142" s="880" t="str">
        <f t="shared" si="31"/>
        <v>15 (1415)</v>
      </c>
      <c r="AA142" s="1637" t="str">
        <f t="shared" si="32"/>
        <v/>
      </c>
      <c r="AB142" s="838"/>
      <c r="AC142" s="838"/>
      <c r="AD142" s="838"/>
      <c r="AE142" s="838"/>
      <c r="AF142" s="879"/>
      <c r="AG142" s="278"/>
      <c r="AH142" s="2159"/>
      <c r="AI142" s="2159"/>
      <c r="AJ142" s="2159"/>
      <c r="AK142" s="2159"/>
      <c r="AL142" s="278"/>
      <c r="AM142" s="880" t="str">
        <f t="shared" si="33"/>
        <v>15 (1415)</v>
      </c>
      <c r="AN142" s="1637" t="str">
        <f t="shared" si="34"/>
        <v/>
      </c>
      <c r="AO142" s="838"/>
      <c r="AP142" s="838"/>
      <c r="AQ142" s="838"/>
    </row>
    <row r="143" spans="1:43" s="12" customFormat="1" ht="12.75" hidden="1" customHeight="1" x14ac:dyDescent="0.2">
      <c r="A143" s="83" t="s">
        <v>3077</v>
      </c>
      <c r="B143" s="602"/>
      <c r="C143" s="992"/>
      <c r="D143" s="992"/>
      <c r="E143" s="31"/>
      <c r="F143" s="992"/>
      <c r="G143" s="1613"/>
      <c r="H143" s="837"/>
      <c r="I143" s="1614"/>
      <c r="J143" s="993"/>
      <c r="K143" s="1614"/>
      <c r="L143" s="838"/>
      <c r="M143" s="839"/>
      <c r="N143" s="31"/>
      <c r="O143" s="2159"/>
      <c r="P143" s="2159"/>
      <c r="Q143" s="2159"/>
      <c r="R143" s="2159"/>
      <c r="S143" s="82"/>
      <c r="T143" s="887" t="str">
        <f t="shared" si="29"/>
        <v>16 (1416)</v>
      </c>
      <c r="U143" s="1615" t="str">
        <f t="shared" si="30"/>
        <v/>
      </c>
      <c r="V143" s="190"/>
      <c r="W143" s="841"/>
      <c r="X143" s="841"/>
      <c r="Y143" s="891"/>
      <c r="Z143" s="880" t="str">
        <f t="shared" si="31"/>
        <v>16 (1416)</v>
      </c>
      <c r="AA143" s="1637" t="str">
        <f t="shared" si="32"/>
        <v/>
      </c>
      <c r="AB143" s="838"/>
      <c r="AC143" s="838"/>
      <c r="AD143" s="838"/>
      <c r="AE143" s="838"/>
      <c r="AF143" s="879"/>
      <c r="AG143" s="278"/>
      <c r="AH143" s="2159"/>
      <c r="AI143" s="2159"/>
      <c r="AJ143" s="2159"/>
      <c r="AK143" s="2159"/>
      <c r="AL143" s="278"/>
      <c r="AM143" s="880" t="str">
        <f t="shared" si="33"/>
        <v>16 (1416)</v>
      </c>
      <c r="AN143" s="1637" t="str">
        <f t="shared" si="34"/>
        <v/>
      </c>
      <c r="AO143" s="838"/>
      <c r="AP143" s="838"/>
      <c r="AQ143" s="838"/>
    </row>
    <row r="144" spans="1:43" s="12" customFormat="1" ht="12.75" hidden="1" customHeight="1" x14ac:dyDescent="0.2">
      <c r="A144" s="83" t="s">
        <v>3078</v>
      </c>
      <c r="B144" s="602"/>
      <c r="C144" s="992"/>
      <c r="D144" s="992"/>
      <c r="E144" s="31"/>
      <c r="F144" s="992"/>
      <c r="G144" s="1613"/>
      <c r="H144" s="837"/>
      <c r="I144" s="1614"/>
      <c r="J144" s="993"/>
      <c r="K144" s="1614"/>
      <c r="L144" s="838"/>
      <c r="M144" s="839"/>
      <c r="N144" s="31"/>
      <c r="O144" s="2159"/>
      <c r="P144" s="2159"/>
      <c r="Q144" s="2159"/>
      <c r="R144" s="2159"/>
      <c r="S144" s="82"/>
      <c r="T144" s="887" t="str">
        <f t="shared" si="29"/>
        <v>17 (1417)</v>
      </c>
      <c r="U144" s="1615" t="str">
        <f t="shared" si="30"/>
        <v/>
      </c>
      <c r="V144" s="190"/>
      <c r="W144" s="841"/>
      <c r="X144" s="841"/>
      <c r="Y144" s="891"/>
      <c r="Z144" s="880" t="str">
        <f t="shared" si="31"/>
        <v>17 (1417)</v>
      </c>
      <c r="AA144" s="1637" t="str">
        <f t="shared" si="32"/>
        <v/>
      </c>
      <c r="AB144" s="838"/>
      <c r="AC144" s="838"/>
      <c r="AD144" s="838"/>
      <c r="AE144" s="838"/>
      <c r="AF144" s="879"/>
      <c r="AG144" s="278"/>
      <c r="AH144" s="2159"/>
      <c r="AI144" s="2159"/>
      <c r="AJ144" s="2159"/>
      <c r="AK144" s="2159"/>
      <c r="AL144" s="278"/>
      <c r="AM144" s="880" t="str">
        <f t="shared" si="33"/>
        <v>17 (1417)</v>
      </c>
      <c r="AN144" s="1637" t="str">
        <f t="shared" si="34"/>
        <v/>
      </c>
      <c r="AO144" s="838"/>
      <c r="AP144" s="838"/>
      <c r="AQ144" s="838"/>
    </row>
    <row r="145" spans="1:52" s="12" customFormat="1" ht="12.75" hidden="1" customHeight="1" x14ac:dyDescent="0.2">
      <c r="A145" s="83" t="s">
        <v>3079</v>
      </c>
      <c r="B145" s="602"/>
      <c r="C145" s="992"/>
      <c r="D145" s="992"/>
      <c r="E145" s="31"/>
      <c r="F145" s="992"/>
      <c r="G145" s="1613"/>
      <c r="H145" s="837"/>
      <c r="I145" s="1614"/>
      <c r="J145" s="993"/>
      <c r="K145" s="1614"/>
      <c r="L145" s="838"/>
      <c r="M145" s="839"/>
      <c r="N145" s="31"/>
      <c r="O145" s="2159"/>
      <c r="P145" s="2159"/>
      <c r="Q145" s="2159"/>
      <c r="R145" s="2159"/>
      <c r="S145" s="82"/>
      <c r="T145" s="887" t="str">
        <f t="shared" si="29"/>
        <v>18 (1418)</v>
      </c>
      <c r="U145" s="1615" t="str">
        <f t="shared" si="30"/>
        <v/>
      </c>
      <c r="V145" s="190"/>
      <c r="W145" s="841"/>
      <c r="X145" s="841"/>
      <c r="Y145" s="891"/>
      <c r="Z145" s="880" t="str">
        <f t="shared" si="31"/>
        <v>18 (1418)</v>
      </c>
      <c r="AA145" s="1637" t="str">
        <f t="shared" si="32"/>
        <v/>
      </c>
      <c r="AB145" s="838"/>
      <c r="AC145" s="838"/>
      <c r="AD145" s="838"/>
      <c r="AE145" s="838"/>
      <c r="AF145" s="879"/>
      <c r="AG145" s="278"/>
      <c r="AH145" s="2159"/>
      <c r="AI145" s="2159"/>
      <c r="AJ145" s="2159"/>
      <c r="AK145" s="2159"/>
      <c r="AL145" s="278"/>
      <c r="AM145" s="880" t="str">
        <f t="shared" si="33"/>
        <v>18 (1418)</v>
      </c>
      <c r="AN145" s="1637" t="str">
        <f t="shared" si="34"/>
        <v/>
      </c>
      <c r="AO145" s="838"/>
      <c r="AP145" s="838"/>
      <c r="AQ145" s="838"/>
    </row>
    <row r="146" spans="1:52" s="12" customFormat="1" ht="12.75" hidden="1" customHeight="1" x14ac:dyDescent="0.2">
      <c r="A146" s="83" t="s">
        <v>3080</v>
      </c>
      <c r="B146" s="602"/>
      <c r="C146" s="992"/>
      <c r="D146" s="992"/>
      <c r="E146" s="31"/>
      <c r="F146" s="992"/>
      <c r="G146" s="1613"/>
      <c r="H146" s="837"/>
      <c r="I146" s="1614"/>
      <c r="J146" s="993"/>
      <c r="K146" s="1614"/>
      <c r="L146" s="838"/>
      <c r="M146" s="839"/>
      <c r="N146" s="31"/>
      <c r="O146" s="2159"/>
      <c r="P146" s="2159"/>
      <c r="Q146" s="2159"/>
      <c r="R146" s="2159"/>
      <c r="S146" s="82"/>
      <c r="T146" s="887" t="str">
        <f t="shared" si="29"/>
        <v>19 (1419)</v>
      </c>
      <c r="U146" s="1615" t="str">
        <f t="shared" si="30"/>
        <v/>
      </c>
      <c r="V146" s="190"/>
      <c r="W146" s="841"/>
      <c r="X146" s="841"/>
      <c r="Y146" s="891"/>
      <c r="Z146" s="880" t="str">
        <f t="shared" si="31"/>
        <v>19 (1419)</v>
      </c>
      <c r="AA146" s="1637" t="str">
        <f t="shared" si="32"/>
        <v/>
      </c>
      <c r="AB146" s="838"/>
      <c r="AC146" s="838"/>
      <c r="AD146" s="838"/>
      <c r="AE146" s="838"/>
      <c r="AF146" s="879"/>
      <c r="AG146" s="278"/>
      <c r="AH146" s="2159"/>
      <c r="AI146" s="2159"/>
      <c r="AJ146" s="2159"/>
      <c r="AK146" s="2159"/>
      <c r="AL146" s="278"/>
      <c r="AM146" s="880" t="str">
        <f t="shared" si="33"/>
        <v>19 (1419)</v>
      </c>
      <c r="AN146" s="1637" t="str">
        <f t="shared" si="34"/>
        <v/>
      </c>
      <c r="AO146" s="838"/>
      <c r="AP146" s="838"/>
      <c r="AQ146" s="838"/>
    </row>
    <row r="147" spans="1:52" s="12" customFormat="1" ht="12.75" hidden="1" customHeight="1" x14ac:dyDescent="0.2">
      <c r="A147" s="83" t="s">
        <v>3081</v>
      </c>
      <c r="B147" s="602"/>
      <c r="C147" s="992"/>
      <c r="D147" s="992"/>
      <c r="E147" s="31"/>
      <c r="F147" s="992"/>
      <c r="G147" s="1613"/>
      <c r="H147" s="837"/>
      <c r="I147" s="1614"/>
      <c r="J147" s="993"/>
      <c r="K147" s="1614"/>
      <c r="L147" s="838"/>
      <c r="M147" s="839"/>
      <c r="N147" s="31"/>
      <c r="O147" s="2159"/>
      <c r="P147" s="2159"/>
      <c r="Q147" s="2159"/>
      <c r="R147" s="2159"/>
      <c r="S147" s="82"/>
      <c r="T147" s="887" t="str">
        <f t="shared" si="29"/>
        <v>20 (1420)</v>
      </c>
      <c r="U147" s="1615" t="str">
        <f t="shared" si="30"/>
        <v/>
      </c>
      <c r="V147" s="190"/>
      <c r="W147" s="841"/>
      <c r="X147" s="841"/>
      <c r="Y147" s="891"/>
      <c r="Z147" s="880" t="str">
        <f t="shared" si="31"/>
        <v>20 (1420)</v>
      </c>
      <c r="AA147" s="1637" t="str">
        <f t="shared" si="32"/>
        <v/>
      </c>
      <c r="AB147" s="838"/>
      <c r="AC147" s="838"/>
      <c r="AD147" s="838"/>
      <c r="AE147" s="838"/>
      <c r="AF147" s="879"/>
      <c r="AG147" s="278"/>
      <c r="AH147" s="2159"/>
      <c r="AI147" s="2159"/>
      <c r="AJ147" s="2159"/>
      <c r="AK147" s="2159"/>
      <c r="AL147" s="278"/>
      <c r="AM147" s="880" t="str">
        <f t="shared" si="33"/>
        <v>20 (1420)</v>
      </c>
      <c r="AN147" s="1637" t="str">
        <f t="shared" si="34"/>
        <v/>
      </c>
      <c r="AO147" s="838"/>
      <c r="AP147" s="838"/>
      <c r="AQ147" s="838"/>
    </row>
    <row r="148" spans="1:52" s="12" customFormat="1" ht="12.75" hidden="1" customHeight="1" x14ac:dyDescent="0.2">
      <c r="A148" s="83" t="s">
        <v>3082</v>
      </c>
      <c r="B148" s="602"/>
      <c r="C148" s="992"/>
      <c r="D148" s="992"/>
      <c r="E148" s="31"/>
      <c r="F148" s="992"/>
      <c r="G148" s="1613"/>
      <c r="H148" s="837"/>
      <c r="I148" s="1614"/>
      <c r="J148" s="993"/>
      <c r="K148" s="1614"/>
      <c r="L148" s="838"/>
      <c r="M148" s="839"/>
      <c r="N148" s="31"/>
      <c r="O148" s="2159"/>
      <c r="P148" s="2159"/>
      <c r="Q148" s="2159"/>
      <c r="R148" s="2159"/>
      <c r="S148" s="82"/>
      <c r="T148" s="887" t="str">
        <f t="shared" si="29"/>
        <v>21 (1421)</v>
      </c>
      <c r="U148" s="1615" t="str">
        <f t="shared" si="30"/>
        <v/>
      </c>
      <c r="V148" s="190"/>
      <c r="W148" s="841"/>
      <c r="X148" s="841"/>
      <c r="Y148" s="891"/>
      <c r="Z148" s="880" t="str">
        <f t="shared" si="31"/>
        <v>21 (1421)</v>
      </c>
      <c r="AA148" s="1637" t="str">
        <f t="shared" si="32"/>
        <v/>
      </c>
      <c r="AB148" s="838"/>
      <c r="AC148" s="838"/>
      <c r="AD148" s="838"/>
      <c r="AE148" s="838"/>
      <c r="AF148" s="879"/>
      <c r="AG148" s="278"/>
      <c r="AH148" s="2159"/>
      <c r="AI148" s="2159"/>
      <c r="AJ148" s="2159"/>
      <c r="AK148" s="2159"/>
      <c r="AL148" s="278"/>
      <c r="AM148" s="880" t="str">
        <f t="shared" si="33"/>
        <v>21 (1421)</v>
      </c>
      <c r="AN148" s="1637" t="str">
        <f t="shared" si="34"/>
        <v/>
      </c>
      <c r="AO148" s="838"/>
      <c r="AP148" s="838"/>
      <c r="AQ148" s="838"/>
    </row>
    <row r="149" spans="1:52" s="12" customFormat="1" ht="12.75" hidden="1" customHeight="1" x14ac:dyDescent="0.2">
      <c r="A149" s="83" t="s">
        <v>3083</v>
      </c>
      <c r="B149" s="602"/>
      <c r="C149" s="992"/>
      <c r="D149" s="992"/>
      <c r="E149" s="31"/>
      <c r="F149" s="992"/>
      <c r="G149" s="1613"/>
      <c r="H149" s="837"/>
      <c r="I149" s="1614"/>
      <c r="J149" s="993"/>
      <c r="K149" s="1614"/>
      <c r="L149" s="838"/>
      <c r="M149" s="839"/>
      <c r="N149" s="31"/>
      <c r="O149" s="2159"/>
      <c r="P149" s="2159"/>
      <c r="Q149" s="2159"/>
      <c r="R149" s="2159"/>
      <c r="S149" s="82"/>
      <c r="T149" s="887" t="str">
        <f t="shared" si="29"/>
        <v>22 (1422)</v>
      </c>
      <c r="U149" s="1615" t="str">
        <f t="shared" si="30"/>
        <v/>
      </c>
      <c r="V149" s="190"/>
      <c r="W149" s="841"/>
      <c r="X149" s="841"/>
      <c r="Y149" s="891"/>
      <c r="Z149" s="880" t="str">
        <f t="shared" si="31"/>
        <v>22 (1422)</v>
      </c>
      <c r="AA149" s="1637" t="str">
        <f t="shared" si="32"/>
        <v/>
      </c>
      <c r="AB149" s="838"/>
      <c r="AC149" s="838"/>
      <c r="AD149" s="838"/>
      <c r="AE149" s="838"/>
      <c r="AF149" s="879"/>
      <c r="AG149" s="278"/>
      <c r="AH149" s="2159"/>
      <c r="AI149" s="2159"/>
      <c r="AJ149" s="2159"/>
      <c r="AK149" s="2159"/>
      <c r="AL149" s="278"/>
      <c r="AM149" s="880" t="str">
        <f t="shared" si="33"/>
        <v>22 (1422)</v>
      </c>
      <c r="AN149" s="1637" t="str">
        <f t="shared" si="34"/>
        <v/>
      </c>
      <c r="AO149" s="838"/>
      <c r="AP149" s="838"/>
      <c r="AQ149" s="838"/>
    </row>
    <row r="150" spans="1:52" s="12" customFormat="1" ht="12.75" hidden="1" customHeight="1" x14ac:dyDescent="0.2">
      <c r="A150" s="83" t="s">
        <v>3084</v>
      </c>
      <c r="B150" s="602"/>
      <c r="C150" s="992"/>
      <c r="D150" s="992"/>
      <c r="E150" s="31"/>
      <c r="F150" s="992"/>
      <c r="G150" s="1613"/>
      <c r="H150" s="837"/>
      <c r="I150" s="1614"/>
      <c r="J150" s="993"/>
      <c r="K150" s="1614"/>
      <c r="L150" s="838"/>
      <c r="M150" s="839"/>
      <c r="N150" s="31"/>
      <c r="O150" s="2159"/>
      <c r="P150" s="2159"/>
      <c r="Q150" s="2159"/>
      <c r="R150" s="2159"/>
      <c r="S150" s="82"/>
      <c r="T150" s="887" t="str">
        <f t="shared" si="29"/>
        <v>23 (1423)</v>
      </c>
      <c r="U150" s="1615" t="str">
        <f t="shared" si="30"/>
        <v/>
      </c>
      <c r="V150" s="190"/>
      <c r="W150" s="841"/>
      <c r="X150" s="841"/>
      <c r="Y150" s="891"/>
      <c r="Z150" s="880" t="str">
        <f t="shared" si="31"/>
        <v>23 (1423)</v>
      </c>
      <c r="AA150" s="1637" t="str">
        <f t="shared" si="32"/>
        <v/>
      </c>
      <c r="AB150" s="838"/>
      <c r="AC150" s="838"/>
      <c r="AD150" s="838"/>
      <c r="AE150" s="838"/>
      <c r="AF150" s="879"/>
      <c r="AG150" s="278"/>
      <c r="AH150" s="2159"/>
      <c r="AI150" s="2159"/>
      <c r="AJ150" s="2159"/>
      <c r="AK150" s="2159"/>
      <c r="AL150" s="278"/>
      <c r="AM150" s="880" t="str">
        <f t="shared" si="33"/>
        <v>23 (1423)</v>
      </c>
      <c r="AN150" s="1637" t="str">
        <f t="shared" si="34"/>
        <v/>
      </c>
      <c r="AO150" s="838"/>
      <c r="AP150" s="838"/>
      <c r="AQ150" s="838"/>
    </row>
    <row r="151" spans="1:52" s="12" customFormat="1" ht="12.75" hidden="1" customHeight="1" x14ac:dyDescent="0.2">
      <c r="A151" s="83" t="s">
        <v>3085</v>
      </c>
      <c r="B151" s="602"/>
      <c r="C151" s="992"/>
      <c r="D151" s="992"/>
      <c r="E151" s="31"/>
      <c r="F151" s="992"/>
      <c r="G151" s="1613"/>
      <c r="H151" s="837"/>
      <c r="I151" s="1614"/>
      <c r="J151" s="993"/>
      <c r="K151" s="1614"/>
      <c r="L151" s="838"/>
      <c r="M151" s="839"/>
      <c r="N151" s="31"/>
      <c r="O151" s="2159"/>
      <c r="P151" s="2159"/>
      <c r="Q151" s="2159"/>
      <c r="R151" s="2159"/>
      <c r="S151" s="82"/>
      <c r="T151" s="887" t="str">
        <f t="shared" si="29"/>
        <v>24 (1424)</v>
      </c>
      <c r="U151" s="1615" t="str">
        <f t="shared" si="30"/>
        <v/>
      </c>
      <c r="V151" s="190"/>
      <c r="W151" s="841"/>
      <c r="X151" s="841"/>
      <c r="Y151" s="891"/>
      <c r="Z151" s="880" t="str">
        <f t="shared" si="31"/>
        <v>24 (1424)</v>
      </c>
      <c r="AA151" s="1637" t="str">
        <f t="shared" si="32"/>
        <v/>
      </c>
      <c r="AB151" s="838"/>
      <c r="AC151" s="838"/>
      <c r="AD151" s="838"/>
      <c r="AE151" s="838"/>
      <c r="AF151" s="879"/>
      <c r="AG151" s="278"/>
      <c r="AH151" s="2159"/>
      <c r="AI151" s="2159"/>
      <c r="AJ151" s="2159"/>
      <c r="AK151" s="2159"/>
      <c r="AL151" s="278"/>
      <c r="AM151" s="880" t="str">
        <f t="shared" si="33"/>
        <v>24 (1424)</v>
      </c>
      <c r="AN151" s="1637"/>
      <c r="AO151" s="838"/>
      <c r="AP151" s="838"/>
      <c r="AQ151" s="838"/>
    </row>
    <row r="152" spans="1:52" s="12" customFormat="1" x14ac:dyDescent="0.2">
      <c r="A152" s="83" t="s">
        <v>3086</v>
      </c>
      <c r="B152" s="602"/>
      <c r="C152" s="992"/>
      <c r="D152" s="992"/>
      <c r="E152" s="31"/>
      <c r="F152" s="992"/>
      <c r="G152" s="1613"/>
      <c r="H152" s="837"/>
      <c r="I152" s="1614"/>
      <c r="J152" s="993"/>
      <c r="K152" s="1614"/>
      <c r="L152" s="838"/>
      <c r="M152" s="839"/>
      <c r="N152" s="31"/>
      <c r="O152" s="2159"/>
      <c r="P152" s="2159"/>
      <c r="Q152" s="2159"/>
      <c r="R152" s="2159"/>
      <c r="S152" s="82"/>
      <c r="T152" s="887" t="str">
        <f t="shared" si="29"/>
        <v>25 (1425)</v>
      </c>
      <c r="U152" s="1615" t="str">
        <f t="shared" si="30"/>
        <v/>
      </c>
      <c r="V152" s="190"/>
      <c r="W152" s="841"/>
      <c r="X152" s="841"/>
      <c r="Y152" s="891"/>
      <c r="Z152" s="880" t="str">
        <f>$A$152</f>
        <v>25 (1425)</v>
      </c>
      <c r="AA152" s="1637" t="str">
        <f t="shared" si="32"/>
        <v/>
      </c>
      <c r="AB152" s="838"/>
      <c r="AC152" s="838"/>
      <c r="AD152" s="838"/>
      <c r="AE152" s="838"/>
      <c r="AF152" s="838"/>
      <c r="AG152" s="278"/>
      <c r="AH152" s="2162"/>
      <c r="AI152" s="2162"/>
      <c r="AJ152" s="2162"/>
      <c r="AK152" s="2162"/>
      <c r="AL152" s="278"/>
      <c r="AM152" s="880" t="str">
        <f>$A$152</f>
        <v>25 (1425)</v>
      </c>
      <c r="AN152" s="1638"/>
      <c r="AO152" s="838"/>
      <c r="AP152" s="838"/>
      <c r="AQ152" s="838"/>
    </row>
    <row r="153" spans="1:52" s="12" customFormat="1" x14ac:dyDescent="0.2">
      <c r="A153" s="239" t="s">
        <v>3087</v>
      </c>
      <c r="B153" s="1598">
        <v>100</v>
      </c>
      <c r="C153" s="992"/>
      <c r="D153" s="992"/>
      <c r="E153" s="31"/>
      <c r="F153" s="992"/>
      <c r="G153" s="1383"/>
      <c r="H153" s="842"/>
      <c r="I153" s="1614"/>
      <c r="J153" s="993"/>
      <c r="K153" s="1614"/>
      <c r="L153" s="838"/>
      <c r="M153" s="1618"/>
      <c r="N153" s="31"/>
      <c r="O153" s="2162"/>
      <c r="P153" s="2162"/>
      <c r="Q153" s="2162"/>
      <c r="R153" s="2162"/>
      <c r="S153" s="82"/>
      <c r="T153" s="887" t="str">
        <f t="shared" si="29"/>
        <v>(1426)</v>
      </c>
      <c r="U153" s="1619">
        <f>$B153</f>
        <v>100</v>
      </c>
      <c r="V153" s="190"/>
      <c r="W153" s="841"/>
      <c r="X153" s="841"/>
      <c r="Y153" s="891"/>
      <c r="Z153" s="887" t="str">
        <f t="shared" ref="Z153:Z154" si="35">$A153</f>
        <v>(1426)</v>
      </c>
      <c r="AA153" s="1641">
        <f>$B153</f>
        <v>100</v>
      </c>
      <c r="AB153" s="838"/>
      <c r="AC153" s="1632"/>
      <c r="AD153" s="838"/>
      <c r="AE153" s="844"/>
      <c r="AF153" s="1640"/>
      <c r="AG153" s="278"/>
      <c r="AH153" s="2161"/>
      <c r="AI153" s="2161"/>
      <c r="AJ153" s="2161"/>
      <c r="AK153" s="2161"/>
      <c r="AL153" s="278"/>
      <c r="AM153" s="880" t="str">
        <f>$A$153</f>
        <v>(1426)</v>
      </c>
      <c r="AN153" s="1641" t="s">
        <v>3089</v>
      </c>
      <c r="AO153" s="838"/>
      <c r="AP153" s="838"/>
      <c r="AQ153" s="838"/>
    </row>
    <row r="154" spans="1:52" s="12" customFormat="1" x14ac:dyDescent="0.2">
      <c r="A154" s="83" t="s">
        <v>3088</v>
      </c>
      <c r="B154" s="1494" t="s">
        <v>3089</v>
      </c>
      <c r="C154" s="993"/>
      <c r="D154" s="993"/>
      <c r="E154" s="82"/>
      <c r="F154" s="1496"/>
      <c r="G154" s="1622"/>
      <c r="H154" s="843"/>
      <c r="I154" s="1614"/>
      <c r="J154" s="993"/>
      <c r="K154" s="1614"/>
      <c r="L154" s="844"/>
      <c r="M154" s="845"/>
      <c r="N154" s="82"/>
      <c r="O154" s="2161"/>
      <c r="P154" s="2161"/>
      <c r="Q154" s="2161"/>
      <c r="R154" s="2161"/>
      <c r="S154" s="82"/>
      <c r="T154" s="887" t="str">
        <f t="shared" si="29"/>
        <v>(1400)</v>
      </c>
      <c r="U154" s="1495" t="str">
        <f>$B154</f>
        <v>Global</v>
      </c>
      <c r="V154" s="190"/>
      <c r="W154" s="846"/>
      <c r="X154" s="846"/>
      <c r="Y154" s="891"/>
      <c r="Z154" s="887" t="str">
        <f t="shared" si="35"/>
        <v>(1400)</v>
      </c>
      <c r="AA154" s="1495" t="str">
        <f>$B154</f>
        <v>Global</v>
      </c>
      <c r="AB154" s="190"/>
      <c r="AC154" s="1642"/>
      <c r="AD154" s="846"/>
      <c r="AE154" s="846"/>
      <c r="AF154" s="846"/>
      <c r="AG154" s="278"/>
      <c r="AH154" s="2184"/>
      <c r="AI154" s="2184"/>
      <c r="AJ154" s="2184"/>
      <c r="AK154" s="2184"/>
      <c r="AL154" s="278"/>
      <c r="AM154" s="880" t="str">
        <f>$A$154</f>
        <v>(1400)</v>
      </c>
      <c r="AN154" s="1639" t="s">
        <v>3141</v>
      </c>
      <c r="AO154" s="190"/>
      <c r="AP154" s="190"/>
      <c r="AQ154" s="190"/>
    </row>
    <row r="155" spans="1:52" x14ac:dyDescent="0.2">
      <c r="A155" s="55"/>
      <c r="B155" s="55"/>
      <c r="C155" s="850"/>
      <c r="D155" s="850"/>
      <c r="E155" s="82"/>
      <c r="F155" s="851"/>
      <c r="G155" s="807"/>
      <c r="H155" s="807"/>
      <c r="I155" s="850"/>
      <c r="J155" s="850"/>
      <c r="K155" s="850"/>
      <c r="L155" s="850"/>
      <c r="M155" s="852"/>
      <c r="N155" s="82"/>
      <c r="O155" s="507"/>
      <c r="P155" s="507"/>
      <c r="Q155" s="507"/>
      <c r="R155" s="507"/>
      <c r="S155" s="82"/>
      <c r="T155" s="853"/>
      <c r="U155" s="853"/>
      <c r="V155" s="507"/>
      <c r="W155" s="507"/>
      <c r="X155" s="507"/>
      <c r="Y155" s="507"/>
      <c r="Z155" s="883"/>
      <c r="AA155" s="883"/>
      <c r="AB155" s="278"/>
      <c r="AC155" s="278"/>
      <c r="AD155" s="278"/>
      <c r="AE155" s="278"/>
      <c r="AF155" s="884"/>
      <c r="AG155" s="278"/>
      <c r="AH155" s="278"/>
      <c r="AI155" s="278"/>
      <c r="AJ155" s="278"/>
      <c r="AK155" s="278"/>
      <c r="AL155" s="278"/>
      <c r="AM155" s="883"/>
      <c r="AN155" s="883"/>
      <c r="AO155" s="278"/>
      <c r="AP155" s="278"/>
      <c r="AQ155" s="278"/>
    </row>
    <row r="156" spans="1:52" x14ac:dyDescent="0.2">
      <c r="A156" s="55"/>
      <c r="B156" s="805" t="s">
        <v>3090</v>
      </c>
      <c r="C156" s="806"/>
      <c r="D156" s="806"/>
      <c r="E156" s="82"/>
      <c r="F156" s="542"/>
      <c r="G156" s="807"/>
      <c r="H156" s="807"/>
      <c r="I156" s="806"/>
      <c r="J156" s="806"/>
      <c r="K156" s="806"/>
      <c r="L156" s="806"/>
      <c r="M156" s="854"/>
      <c r="N156" s="82"/>
      <c r="O156" s="296"/>
      <c r="P156" s="296"/>
      <c r="Q156" s="296"/>
      <c r="R156" s="296"/>
      <c r="S156" s="82"/>
      <c r="T156" s="855"/>
      <c r="U156" s="855"/>
      <c r="V156" s="296"/>
      <c r="W156" s="296"/>
      <c r="X156" s="296"/>
      <c r="Y156" s="296"/>
      <c r="Z156" s="883"/>
      <c r="AA156" s="883"/>
      <c r="AB156" s="278"/>
      <c r="AC156" s="278"/>
      <c r="AD156" s="278"/>
      <c r="AE156" s="278"/>
      <c r="AF156" s="884"/>
      <c r="AG156" s="278"/>
      <c r="AH156" s="278"/>
      <c r="AI156" s="278"/>
      <c r="AJ156" s="278"/>
      <c r="AK156" s="278"/>
      <c r="AL156" s="278"/>
      <c r="AM156" s="883"/>
      <c r="AN156" s="883"/>
      <c r="AO156" s="278"/>
      <c r="AP156" s="278"/>
      <c r="AQ156" s="278"/>
      <c r="AR156" s="620"/>
      <c r="AS156" s="620"/>
      <c r="AT156" s="620"/>
      <c r="AU156" s="620"/>
      <c r="AV156" s="650"/>
      <c r="AW156" s="650"/>
      <c r="AX156" s="620"/>
      <c r="AY156" s="620"/>
      <c r="AZ156" s="620"/>
    </row>
    <row r="157" spans="1:52" x14ac:dyDescent="0.2">
      <c r="A157" s="83" t="s">
        <v>3088</v>
      </c>
      <c r="B157" s="1628" t="s">
        <v>3089</v>
      </c>
      <c r="C157" s="1629"/>
      <c r="D157" s="1629"/>
      <c r="E157" s="808"/>
      <c r="F157" s="1629"/>
      <c r="G157" s="1630"/>
      <c r="H157" s="856"/>
      <c r="I157" s="1631"/>
      <c r="J157" s="1631"/>
      <c r="K157" s="1631"/>
      <c r="L157" s="1631"/>
      <c r="M157" s="1631"/>
      <c r="N157" s="31"/>
      <c r="O157" s="2159"/>
      <c r="P157" s="2159"/>
      <c r="Q157" s="2160"/>
      <c r="R157" s="2160"/>
      <c r="S157" s="82"/>
      <c r="T157" s="855"/>
      <c r="U157" s="855"/>
      <c r="V157" s="296"/>
      <c r="W157" s="296"/>
      <c r="X157" s="296"/>
      <c r="Y157" s="296"/>
      <c r="Z157" s="883"/>
      <c r="AA157" s="883"/>
      <c r="AB157" s="278"/>
      <c r="AC157" s="278"/>
      <c r="AD157" s="278"/>
      <c r="AE157" s="278"/>
      <c r="AF157" s="884"/>
      <c r="AG157" s="278"/>
      <c r="AH157" s="278"/>
      <c r="AI157" s="278"/>
      <c r="AJ157" s="278"/>
      <c r="AK157" s="278"/>
      <c r="AL157" s="278"/>
      <c r="AM157" s="883"/>
      <c r="AN157" s="883"/>
      <c r="AO157" s="278"/>
      <c r="AP157" s="278"/>
      <c r="AQ157" s="278"/>
      <c r="AR157" s="620"/>
      <c r="AS157" s="620"/>
      <c r="AT157" s="620"/>
      <c r="AU157" s="620"/>
      <c r="AV157" s="650"/>
      <c r="AW157" s="650"/>
      <c r="AX157" s="620"/>
      <c r="AY157" s="620"/>
      <c r="AZ157" s="620"/>
    </row>
    <row r="158" spans="1:52" x14ac:dyDescent="0.2">
      <c r="A158" s="83"/>
      <c r="B158" s="857"/>
      <c r="C158" s="808"/>
      <c r="D158" s="808"/>
      <c r="E158" s="808"/>
      <c r="F158" s="808"/>
      <c r="G158" s="858"/>
      <c r="H158" s="858"/>
      <c r="I158" s="859"/>
      <c r="J158" s="859"/>
      <c r="K158" s="859"/>
      <c r="L158" s="859"/>
      <c r="M158" s="859"/>
      <c r="N158" s="31"/>
      <c r="O158" s="1007"/>
      <c r="P158" s="1007"/>
      <c r="Q158" s="1007"/>
      <c r="R158" s="1007"/>
      <c r="S158" s="82"/>
      <c r="T158" s="862"/>
      <c r="U158" s="862"/>
      <c r="V158" s="296"/>
      <c r="W158" s="296"/>
      <c r="X158" s="296"/>
      <c r="Y158" s="296"/>
      <c r="Z158" s="883"/>
      <c r="AA158" s="883"/>
      <c r="AB158" s="82"/>
      <c r="AC158" s="82"/>
      <c r="AD158" s="82"/>
      <c r="AE158" s="82"/>
      <c r="AF158" s="82"/>
      <c r="AG158" s="82"/>
      <c r="AH158" s="82"/>
      <c r="AI158" s="82"/>
      <c r="AJ158" s="82"/>
      <c r="AK158" s="82"/>
      <c r="AL158" s="82"/>
      <c r="AM158" s="883"/>
      <c r="AN158" s="883"/>
      <c r="AO158" s="82"/>
      <c r="AP158" s="82"/>
      <c r="AQ158" s="82"/>
      <c r="AR158" s="620"/>
      <c r="AS158" s="620"/>
      <c r="AT158" s="620"/>
      <c r="AU158" s="620"/>
      <c r="AV158" s="650"/>
      <c r="AW158" s="650"/>
      <c r="AX158" s="620"/>
      <c r="AY158" s="620"/>
      <c r="AZ158" s="620"/>
    </row>
    <row r="159" spans="1:52" x14ac:dyDescent="0.2">
      <c r="A159" s="82"/>
      <c r="B159" s="88" t="s">
        <v>811</v>
      </c>
      <c r="C159" s="850"/>
      <c r="D159" s="993"/>
      <c r="E159" s="82"/>
      <c r="F159" s="851"/>
      <c r="G159" s="807"/>
      <c r="H159" s="807"/>
      <c r="I159" s="850"/>
      <c r="J159" s="850"/>
      <c r="K159" s="850"/>
      <c r="L159" s="850"/>
      <c r="M159" s="852"/>
      <c r="N159" s="82"/>
      <c r="O159" s="2161"/>
      <c r="P159" s="2161"/>
      <c r="Q159" s="2161"/>
      <c r="R159" s="2161"/>
      <c r="S159" s="82"/>
      <c r="T159" s="860"/>
      <c r="U159" s="836" t="str">
        <f>$B159</f>
        <v>Total (500)</v>
      </c>
      <c r="V159" s="190"/>
      <c r="W159" s="82"/>
      <c r="X159" s="861"/>
      <c r="Y159" s="861"/>
      <c r="Z159" s="860"/>
      <c r="AA159" s="881"/>
      <c r="AB159" s="838"/>
      <c r="AC159" s="278"/>
      <c r="AD159" s="278"/>
      <c r="AE159" s="278"/>
      <c r="AF159" s="884"/>
      <c r="AG159" s="278"/>
      <c r="AH159" s="2161"/>
      <c r="AI159" s="2161"/>
      <c r="AJ159" s="2161"/>
      <c r="AK159" s="2161"/>
      <c r="AL159" s="278"/>
      <c r="AM159" s="860"/>
      <c r="AN159" s="881"/>
      <c r="AO159" s="838"/>
      <c r="AP159" s="278"/>
      <c r="AQ159" s="278"/>
    </row>
    <row r="160" spans="1:52" x14ac:dyDescent="0.2">
      <c r="A160" s="82"/>
      <c r="B160" s="55"/>
      <c r="C160" s="55"/>
      <c r="D160" s="865"/>
      <c r="E160" s="82"/>
      <c r="F160" s="851"/>
      <c r="G160" s="851"/>
      <c r="H160" s="851"/>
      <c r="I160" s="851"/>
      <c r="J160" s="865"/>
      <c r="K160" s="865"/>
      <c r="L160" s="866"/>
      <c r="M160" s="31"/>
      <c r="N160" s="82"/>
      <c r="O160" s="82"/>
      <c r="P160" s="865"/>
      <c r="Q160" s="865"/>
      <c r="R160" s="865"/>
      <c r="S160" s="82"/>
      <c r="T160" s="82"/>
      <c r="U160" s="82"/>
      <c r="V160" s="82"/>
      <c r="W160" s="82"/>
      <c r="X160" s="82"/>
      <c r="Y160" s="82"/>
      <c r="Z160" s="82"/>
      <c r="AA160" s="82"/>
      <c r="AB160" s="82"/>
      <c r="AC160" s="82"/>
      <c r="AD160" s="82"/>
      <c r="AE160" s="82"/>
      <c r="AF160" s="82"/>
      <c r="AG160" s="82"/>
      <c r="AH160" s="82"/>
      <c r="AI160" s="82"/>
      <c r="AJ160" s="82"/>
      <c r="AK160" s="82"/>
      <c r="AL160" s="82"/>
      <c r="AM160" s="82"/>
      <c r="AN160" s="82"/>
      <c r="AO160" s="82"/>
      <c r="AP160" s="82"/>
      <c r="AQ160" s="82"/>
    </row>
    <row r="161" spans="1:43" ht="33" customHeight="1" x14ac:dyDescent="0.2">
      <c r="A161" s="708">
        <v>1</v>
      </c>
      <c r="B161" s="1984" t="s">
        <v>3091</v>
      </c>
      <c r="C161" s="2058"/>
      <c r="D161" s="2058"/>
      <c r="E161" s="2058"/>
      <c r="F161" s="2058"/>
      <c r="G161" s="2058"/>
      <c r="H161" s="82"/>
      <c r="I161" s="627">
        <v>4</v>
      </c>
      <c r="J161" s="1984" t="s">
        <v>3092</v>
      </c>
      <c r="K161" s="2113"/>
      <c r="L161" s="2113"/>
      <c r="M161" s="2113"/>
      <c r="N161" s="2113"/>
      <c r="O161" s="2113"/>
      <c r="P161" s="2113"/>
      <c r="Q161" s="2113"/>
      <c r="R161" s="2113"/>
      <c r="S161" s="979"/>
      <c r="T161" s="82"/>
      <c r="U161" s="82"/>
      <c r="Z161" s="12"/>
      <c r="AA161" s="12"/>
      <c r="AB161" s="12"/>
      <c r="AC161" s="12"/>
      <c r="AD161" s="12"/>
      <c r="AE161" s="12"/>
      <c r="AF161" s="12"/>
      <c r="AG161" s="12"/>
      <c r="AH161" s="12"/>
      <c r="AI161" s="12"/>
      <c r="AJ161" s="12"/>
      <c r="AK161" s="12"/>
      <c r="AL161" s="12"/>
      <c r="AM161" s="12"/>
      <c r="AN161" s="12"/>
      <c r="AO161" s="12"/>
      <c r="AP161" s="12"/>
      <c r="AQ161" s="12"/>
    </row>
    <row r="162" spans="1:43" ht="47.25" customHeight="1" x14ac:dyDescent="0.2">
      <c r="A162" s="708">
        <v>2</v>
      </c>
      <c r="B162" s="1984" t="s">
        <v>3120</v>
      </c>
      <c r="C162" s="2058"/>
      <c r="D162" s="2058"/>
      <c r="E162" s="2058"/>
      <c r="F162" s="2058"/>
      <c r="G162" s="2058"/>
      <c r="H162" s="82"/>
      <c r="I162" s="627">
        <v>5</v>
      </c>
      <c r="J162" s="1984" t="s">
        <v>3094</v>
      </c>
      <c r="K162" s="2058"/>
      <c r="L162" s="2058"/>
      <c r="M162" s="2058"/>
      <c r="N162" s="2058"/>
      <c r="O162" s="2058"/>
      <c r="P162" s="2058"/>
      <c r="Q162" s="2058"/>
      <c r="R162" s="2058"/>
      <c r="S162" s="82"/>
      <c r="T162" s="82"/>
      <c r="U162" s="82"/>
      <c r="X162" s="186"/>
      <c r="Y162" s="186"/>
      <c r="Z162" s="12"/>
      <c r="AA162" s="12"/>
      <c r="AB162" s="12"/>
      <c r="AC162" s="12"/>
      <c r="AD162" s="12"/>
      <c r="AE162" s="12"/>
      <c r="AF162" s="12"/>
      <c r="AG162" s="12"/>
      <c r="AH162" s="12"/>
      <c r="AI162" s="12"/>
      <c r="AJ162" s="12"/>
      <c r="AK162" s="12"/>
      <c r="AL162" s="12"/>
      <c r="AM162" s="12"/>
      <c r="AN162" s="12"/>
      <c r="AO162" s="12"/>
      <c r="AP162" s="12"/>
      <c r="AQ162" s="12"/>
    </row>
    <row r="163" spans="1:43" ht="34.35" customHeight="1" x14ac:dyDescent="0.2">
      <c r="A163" s="708">
        <v>3</v>
      </c>
      <c r="B163" s="1984" t="s">
        <v>3095</v>
      </c>
      <c r="C163" s="2058"/>
      <c r="D163" s="2058"/>
      <c r="E163" s="2058"/>
      <c r="F163" s="2058"/>
      <c r="G163" s="2058"/>
      <c r="H163" s="82"/>
      <c r="I163" s="627">
        <v>6</v>
      </c>
      <c r="J163" s="1984" t="s">
        <v>3096</v>
      </c>
      <c r="K163" s="2058"/>
      <c r="L163" s="2058"/>
      <c r="M163" s="2058"/>
      <c r="N163" s="2058"/>
      <c r="O163" s="2058"/>
      <c r="P163" s="2058"/>
      <c r="Q163" s="2058"/>
      <c r="R163" s="2058"/>
      <c r="S163" s="82"/>
      <c r="T163" s="82"/>
      <c r="U163" s="82"/>
      <c r="Z163" s="12"/>
      <c r="AA163" s="12"/>
      <c r="AB163" s="12"/>
      <c r="AC163" s="12"/>
      <c r="AD163" s="12"/>
      <c r="AE163" s="12"/>
      <c r="AF163" s="12"/>
      <c r="AG163" s="12"/>
      <c r="AH163" s="12"/>
      <c r="AI163" s="12"/>
      <c r="AJ163" s="12"/>
      <c r="AK163" s="12"/>
      <c r="AL163" s="12"/>
      <c r="AM163" s="12"/>
      <c r="AN163" s="12"/>
      <c r="AO163" s="12"/>
      <c r="AP163" s="12"/>
      <c r="AQ163" s="12"/>
    </row>
    <row r="164" spans="1:43" x14ac:dyDescent="0.2">
      <c r="A164" s="8"/>
    </row>
    <row r="166" spans="1:43" ht="14.25" x14ac:dyDescent="0.2">
      <c r="A166" s="630"/>
    </row>
  </sheetData>
  <mergeCells count="578">
    <mergeCell ref="B2:E2"/>
    <mergeCell ref="B7:D7"/>
    <mergeCell ref="F7:G7"/>
    <mergeCell ref="I7:M7"/>
    <mergeCell ref="T7:U8"/>
    <mergeCell ref="Z7:AA8"/>
    <mergeCell ref="B3:R4"/>
    <mergeCell ref="T1:X2"/>
    <mergeCell ref="T3:X5"/>
    <mergeCell ref="Z1:AK2"/>
    <mergeCell ref="Z3:AK5"/>
    <mergeCell ref="I11:J11"/>
    <mergeCell ref="AB7:AE7"/>
    <mergeCell ref="AM7:AN8"/>
    <mergeCell ref="I8:J8"/>
    <mergeCell ref="K8:L8"/>
    <mergeCell ref="M8:M9"/>
    <mergeCell ref="W8:X8"/>
    <mergeCell ref="AF8:AF9"/>
    <mergeCell ref="AM1:AQ2"/>
    <mergeCell ref="AM3:AQ5"/>
    <mergeCell ref="O12:P12"/>
    <mergeCell ref="Q12:R12"/>
    <mergeCell ref="AH12:AI12"/>
    <mergeCell ref="AJ12:AK12"/>
    <mergeCell ref="O13:P13"/>
    <mergeCell ref="Q13:R13"/>
    <mergeCell ref="AH13:AI13"/>
    <mergeCell ref="AJ13:AK13"/>
    <mergeCell ref="AP8:AQ8"/>
    <mergeCell ref="O9:P9"/>
    <mergeCell ref="Q9:R9"/>
    <mergeCell ref="AH9:AI9"/>
    <mergeCell ref="AJ9:AK9"/>
    <mergeCell ref="O16:P16"/>
    <mergeCell ref="Q16:R16"/>
    <mergeCell ref="AH16:AI16"/>
    <mergeCell ref="AJ16:AK16"/>
    <mergeCell ref="O17:P17"/>
    <mergeCell ref="Q17:R17"/>
    <mergeCell ref="AH17:AI17"/>
    <mergeCell ref="AJ17:AK17"/>
    <mergeCell ref="O14:P14"/>
    <mergeCell ref="Q14:R14"/>
    <mergeCell ref="AH14:AI14"/>
    <mergeCell ref="AJ14:AK14"/>
    <mergeCell ref="O15:P15"/>
    <mergeCell ref="Q15:R15"/>
    <mergeCell ref="AH15:AI15"/>
    <mergeCell ref="AJ15:AK15"/>
    <mergeCell ref="O20:P20"/>
    <mergeCell ref="Q20:R20"/>
    <mergeCell ref="AH20:AI20"/>
    <mergeCell ref="AJ20:AK20"/>
    <mergeCell ref="O21:P21"/>
    <mergeCell ref="Q21:R21"/>
    <mergeCell ref="AH21:AI21"/>
    <mergeCell ref="AJ21:AK21"/>
    <mergeCell ref="O18:P18"/>
    <mergeCell ref="Q18:R18"/>
    <mergeCell ref="AH18:AI18"/>
    <mergeCell ref="AJ18:AK18"/>
    <mergeCell ref="O19:P19"/>
    <mergeCell ref="Q19:R19"/>
    <mergeCell ref="AH19:AI19"/>
    <mergeCell ref="AJ19:AK19"/>
    <mergeCell ref="O24:P24"/>
    <mergeCell ref="Q24:R24"/>
    <mergeCell ref="AH24:AI24"/>
    <mergeCell ref="AJ24:AK24"/>
    <mergeCell ref="O25:P25"/>
    <mergeCell ref="Q25:R25"/>
    <mergeCell ref="AH25:AI25"/>
    <mergeCell ref="AJ25:AK25"/>
    <mergeCell ref="O22:P22"/>
    <mergeCell ref="Q22:R22"/>
    <mergeCell ref="AH22:AI22"/>
    <mergeCell ref="AJ22:AK22"/>
    <mergeCell ref="O23:P23"/>
    <mergeCell ref="Q23:R23"/>
    <mergeCell ref="AH23:AI23"/>
    <mergeCell ref="AJ23:AK23"/>
    <mergeCell ref="O28:P28"/>
    <mergeCell ref="Q28:R28"/>
    <mergeCell ref="AH28:AI28"/>
    <mergeCell ref="AJ28:AK28"/>
    <mergeCell ref="O29:P29"/>
    <mergeCell ref="Q29:R29"/>
    <mergeCell ref="AH29:AI29"/>
    <mergeCell ref="AJ29:AK29"/>
    <mergeCell ref="O26:P26"/>
    <mergeCell ref="Q26:R26"/>
    <mergeCell ref="AH26:AI26"/>
    <mergeCell ref="AJ26:AK26"/>
    <mergeCell ref="O27:P27"/>
    <mergeCell ref="Q27:R27"/>
    <mergeCell ref="AH27:AI27"/>
    <mergeCell ref="AJ27:AK27"/>
    <mergeCell ref="O32:P32"/>
    <mergeCell ref="Q32:R32"/>
    <mergeCell ref="AH32:AI32"/>
    <mergeCell ref="AJ32:AK32"/>
    <mergeCell ref="O33:P33"/>
    <mergeCell ref="Q33:R33"/>
    <mergeCell ref="AH33:AI33"/>
    <mergeCell ref="AJ33:AK33"/>
    <mergeCell ref="O30:P30"/>
    <mergeCell ref="Q30:R30"/>
    <mergeCell ref="AH30:AI30"/>
    <mergeCell ref="AJ30:AK30"/>
    <mergeCell ref="O31:P31"/>
    <mergeCell ref="Q31:R31"/>
    <mergeCell ref="AH31:AI31"/>
    <mergeCell ref="AJ31:AK31"/>
    <mergeCell ref="O36:P36"/>
    <mergeCell ref="Q36:R36"/>
    <mergeCell ref="AH36:AI36"/>
    <mergeCell ref="AJ36:AK36"/>
    <mergeCell ref="O37:P37"/>
    <mergeCell ref="Q37:R37"/>
    <mergeCell ref="AH37:AI37"/>
    <mergeCell ref="AJ37:AK37"/>
    <mergeCell ref="O34:P34"/>
    <mergeCell ref="Q34:R34"/>
    <mergeCell ref="AH34:AI34"/>
    <mergeCell ref="AJ34:AK34"/>
    <mergeCell ref="O35:P35"/>
    <mergeCell ref="Q35:R35"/>
    <mergeCell ref="AH35:AI35"/>
    <mergeCell ref="AJ35:AK35"/>
    <mergeCell ref="O42:P42"/>
    <mergeCell ref="Q42:R42"/>
    <mergeCell ref="AH42:AI42"/>
    <mergeCell ref="AJ42:AK42"/>
    <mergeCell ref="O43:P43"/>
    <mergeCell ref="Q43:R43"/>
    <mergeCell ref="AH43:AI43"/>
    <mergeCell ref="AJ43:AK43"/>
    <mergeCell ref="O38:P38"/>
    <mergeCell ref="Q38:R38"/>
    <mergeCell ref="O41:P41"/>
    <mergeCell ref="Q41:R41"/>
    <mergeCell ref="AH41:AI41"/>
    <mergeCell ref="AJ41:AK41"/>
    <mergeCell ref="AH38:AI38"/>
    <mergeCell ref="AJ38:AK38"/>
    <mergeCell ref="O46:P46"/>
    <mergeCell ref="Q46:R46"/>
    <mergeCell ref="AH46:AI46"/>
    <mergeCell ref="AJ46:AK46"/>
    <mergeCell ref="O47:P47"/>
    <mergeCell ref="Q47:R47"/>
    <mergeCell ref="AH47:AI47"/>
    <mergeCell ref="AJ47:AK47"/>
    <mergeCell ref="O44:P44"/>
    <mergeCell ref="Q44:R44"/>
    <mergeCell ref="AH44:AI44"/>
    <mergeCell ref="AJ44:AK44"/>
    <mergeCell ref="O45:P45"/>
    <mergeCell ref="Q45:R45"/>
    <mergeCell ref="AH45:AI45"/>
    <mergeCell ref="AJ45:AK45"/>
    <mergeCell ref="O50:P50"/>
    <mergeCell ref="Q50:R50"/>
    <mergeCell ref="AH50:AI50"/>
    <mergeCell ref="AJ50:AK50"/>
    <mergeCell ref="O51:P51"/>
    <mergeCell ref="Q51:R51"/>
    <mergeCell ref="AH51:AI51"/>
    <mergeCell ref="AJ51:AK51"/>
    <mergeCell ref="O48:P48"/>
    <mergeCell ref="Q48:R48"/>
    <mergeCell ref="AH48:AI48"/>
    <mergeCell ref="AJ48:AK48"/>
    <mergeCell ref="O49:P49"/>
    <mergeCell ref="Q49:R49"/>
    <mergeCell ref="AH49:AI49"/>
    <mergeCell ref="AJ49:AK49"/>
    <mergeCell ref="O54:P54"/>
    <mergeCell ref="Q54:R54"/>
    <mergeCell ref="AH54:AI54"/>
    <mergeCell ref="AJ54:AK54"/>
    <mergeCell ref="O55:P55"/>
    <mergeCell ref="Q55:R55"/>
    <mergeCell ref="AH55:AI55"/>
    <mergeCell ref="AJ55:AK55"/>
    <mergeCell ref="O52:P52"/>
    <mergeCell ref="Q52:R52"/>
    <mergeCell ref="AH52:AI52"/>
    <mergeCell ref="AJ52:AK52"/>
    <mergeCell ref="O53:P53"/>
    <mergeCell ref="Q53:R53"/>
    <mergeCell ref="AH53:AI53"/>
    <mergeCell ref="AJ53:AK53"/>
    <mergeCell ref="O58:P58"/>
    <mergeCell ref="Q58:R58"/>
    <mergeCell ref="AH58:AI58"/>
    <mergeCell ref="AJ58:AK58"/>
    <mergeCell ref="O59:P59"/>
    <mergeCell ref="Q59:R59"/>
    <mergeCell ref="AH59:AI59"/>
    <mergeCell ref="AJ59:AK59"/>
    <mergeCell ref="O56:P56"/>
    <mergeCell ref="Q56:R56"/>
    <mergeCell ref="AH56:AI56"/>
    <mergeCell ref="AJ56:AK56"/>
    <mergeCell ref="O57:P57"/>
    <mergeCell ref="Q57:R57"/>
    <mergeCell ref="AH57:AI57"/>
    <mergeCell ref="AJ57:AK57"/>
    <mergeCell ref="O62:P62"/>
    <mergeCell ref="Q62:R62"/>
    <mergeCell ref="AH62:AI62"/>
    <mergeCell ref="AJ62:AK62"/>
    <mergeCell ref="O63:P63"/>
    <mergeCell ref="Q63:R63"/>
    <mergeCell ref="AH63:AI63"/>
    <mergeCell ref="AJ63:AK63"/>
    <mergeCell ref="O60:P60"/>
    <mergeCell ref="Q60:R60"/>
    <mergeCell ref="AH60:AI60"/>
    <mergeCell ref="AJ60:AK60"/>
    <mergeCell ref="O61:P61"/>
    <mergeCell ref="Q61:R61"/>
    <mergeCell ref="AH61:AI61"/>
    <mergeCell ref="AJ61:AK61"/>
    <mergeCell ref="O66:P66"/>
    <mergeCell ref="Q66:R66"/>
    <mergeCell ref="AH66:AI66"/>
    <mergeCell ref="AJ66:AK66"/>
    <mergeCell ref="O67:P67"/>
    <mergeCell ref="Q67:R67"/>
    <mergeCell ref="O64:P64"/>
    <mergeCell ref="Q64:R64"/>
    <mergeCell ref="AH64:AI64"/>
    <mergeCell ref="AJ64:AK64"/>
    <mergeCell ref="O65:P65"/>
    <mergeCell ref="Q65:R65"/>
    <mergeCell ref="AH65:AI65"/>
    <mergeCell ref="AJ65:AK65"/>
    <mergeCell ref="AH67:AI67"/>
    <mergeCell ref="AJ67:AK67"/>
    <mergeCell ref="O71:P71"/>
    <mergeCell ref="Q71:R71"/>
    <mergeCell ref="AH71:AI71"/>
    <mergeCell ref="AJ71:AK71"/>
    <mergeCell ref="O72:P72"/>
    <mergeCell ref="Q72:R72"/>
    <mergeCell ref="AH72:AI72"/>
    <mergeCell ref="AJ72:AK72"/>
    <mergeCell ref="O70:P70"/>
    <mergeCell ref="Q70:R70"/>
    <mergeCell ref="AH70:AI70"/>
    <mergeCell ref="AJ70:AK70"/>
    <mergeCell ref="O75:P75"/>
    <mergeCell ref="Q75:R75"/>
    <mergeCell ref="AH75:AI75"/>
    <mergeCell ref="AJ75:AK75"/>
    <mergeCell ref="O76:P76"/>
    <mergeCell ref="Q76:R76"/>
    <mergeCell ref="AH76:AI76"/>
    <mergeCell ref="AJ76:AK76"/>
    <mergeCell ref="O73:P73"/>
    <mergeCell ref="Q73:R73"/>
    <mergeCell ref="AH73:AI73"/>
    <mergeCell ref="AJ73:AK73"/>
    <mergeCell ref="O74:P74"/>
    <mergeCell ref="Q74:R74"/>
    <mergeCell ref="AH74:AI74"/>
    <mergeCell ref="AJ74:AK74"/>
    <mergeCell ref="O79:P79"/>
    <mergeCell ref="Q79:R79"/>
    <mergeCell ref="AH79:AI79"/>
    <mergeCell ref="AJ79:AK79"/>
    <mergeCell ref="O80:P80"/>
    <mergeCell ref="Q80:R80"/>
    <mergeCell ref="AH80:AI80"/>
    <mergeCell ref="AJ80:AK80"/>
    <mergeCell ref="O77:P77"/>
    <mergeCell ref="Q77:R77"/>
    <mergeCell ref="AH77:AI77"/>
    <mergeCell ref="AJ77:AK77"/>
    <mergeCell ref="O78:P78"/>
    <mergeCell ref="Q78:R78"/>
    <mergeCell ref="AH78:AI78"/>
    <mergeCell ref="AJ78:AK78"/>
    <mergeCell ref="O83:P83"/>
    <mergeCell ref="Q83:R83"/>
    <mergeCell ref="AH83:AI83"/>
    <mergeCell ref="AJ83:AK83"/>
    <mergeCell ref="O84:P84"/>
    <mergeCell ref="Q84:R84"/>
    <mergeCell ref="AH84:AI84"/>
    <mergeCell ref="AJ84:AK84"/>
    <mergeCell ref="O81:P81"/>
    <mergeCell ref="Q81:R81"/>
    <mergeCell ref="AH81:AI81"/>
    <mergeCell ref="AJ81:AK81"/>
    <mergeCell ref="O82:P82"/>
    <mergeCell ref="Q82:R82"/>
    <mergeCell ref="AH82:AI82"/>
    <mergeCell ref="AJ82:AK82"/>
    <mergeCell ref="O87:P87"/>
    <mergeCell ref="Q87:R87"/>
    <mergeCell ref="AH87:AI87"/>
    <mergeCell ref="AJ87:AK87"/>
    <mergeCell ref="O88:P88"/>
    <mergeCell ref="Q88:R88"/>
    <mergeCell ref="AH88:AI88"/>
    <mergeCell ref="AJ88:AK88"/>
    <mergeCell ref="O85:P85"/>
    <mergeCell ref="Q85:R85"/>
    <mergeCell ref="AH85:AI85"/>
    <mergeCell ref="AJ85:AK85"/>
    <mergeCell ref="O86:P86"/>
    <mergeCell ref="Q86:R86"/>
    <mergeCell ref="AH86:AI86"/>
    <mergeCell ref="AJ86:AK86"/>
    <mergeCell ref="O91:P91"/>
    <mergeCell ref="Q91:R91"/>
    <mergeCell ref="AH91:AI91"/>
    <mergeCell ref="AJ91:AK91"/>
    <mergeCell ref="O92:P92"/>
    <mergeCell ref="Q92:R92"/>
    <mergeCell ref="AH92:AI92"/>
    <mergeCell ref="AJ92:AK92"/>
    <mergeCell ref="O89:P89"/>
    <mergeCell ref="Q89:R89"/>
    <mergeCell ref="AH89:AI89"/>
    <mergeCell ref="AJ89:AK89"/>
    <mergeCell ref="O90:P90"/>
    <mergeCell ref="Q90:R90"/>
    <mergeCell ref="AH90:AI90"/>
    <mergeCell ref="AJ90:AK90"/>
    <mergeCell ref="O95:P95"/>
    <mergeCell ref="Q95:R95"/>
    <mergeCell ref="AH95:AI95"/>
    <mergeCell ref="AJ95:AK95"/>
    <mergeCell ref="O96:P96"/>
    <mergeCell ref="Q96:R96"/>
    <mergeCell ref="O93:P93"/>
    <mergeCell ref="Q93:R93"/>
    <mergeCell ref="AH93:AI93"/>
    <mergeCell ref="AJ93:AK93"/>
    <mergeCell ref="O94:P94"/>
    <mergeCell ref="Q94:R94"/>
    <mergeCell ref="AH94:AI94"/>
    <mergeCell ref="AJ94:AK94"/>
    <mergeCell ref="AH96:AI96"/>
    <mergeCell ref="AJ96:AK96"/>
    <mergeCell ref="O100:P100"/>
    <mergeCell ref="Q100:R100"/>
    <mergeCell ref="AH100:AI100"/>
    <mergeCell ref="AJ100:AK100"/>
    <mergeCell ref="O101:P101"/>
    <mergeCell ref="Q101:R101"/>
    <mergeCell ref="AH101:AI101"/>
    <mergeCell ref="AJ101:AK101"/>
    <mergeCell ref="O99:P99"/>
    <mergeCell ref="Q99:R99"/>
    <mergeCell ref="AH99:AI99"/>
    <mergeCell ref="AJ99:AK99"/>
    <mergeCell ref="O104:P104"/>
    <mergeCell ref="Q104:R104"/>
    <mergeCell ref="AH104:AI104"/>
    <mergeCell ref="AJ104:AK104"/>
    <mergeCell ref="O105:P105"/>
    <mergeCell ref="Q105:R105"/>
    <mergeCell ref="AH105:AI105"/>
    <mergeCell ref="AJ105:AK105"/>
    <mergeCell ref="O102:P102"/>
    <mergeCell ref="Q102:R102"/>
    <mergeCell ref="AH102:AI102"/>
    <mergeCell ref="AJ102:AK102"/>
    <mergeCell ref="O103:P103"/>
    <mergeCell ref="Q103:R103"/>
    <mergeCell ref="AH103:AI103"/>
    <mergeCell ref="AJ103:AK103"/>
    <mergeCell ref="O108:P108"/>
    <mergeCell ref="Q108:R108"/>
    <mergeCell ref="AH108:AI108"/>
    <mergeCell ref="AJ108:AK108"/>
    <mergeCell ref="O109:P109"/>
    <mergeCell ref="Q109:R109"/>
    <mergeCell ref="AH109:AI109"/>
    <mergeCell ref="AJ109:AK109"/>
    <mergeCell ref="O106:P106"/>
    <mergeCell ref="Q106:R106"/>
    <mergeCell ref="AH106:AI106"/>
    <mergeCell ref="AJ106:AK106"/>
    <mergeCell ref="O107:P107"/>
    <mergeCell ref="Q107:R107"/>
    <mergeCell ref="AH107:AI107"/>
    <mergeCell ref="AJ107:AK107"/>
    <mergeCell ref="O112:P112"/>
    <mergeCell ref="Q112:R112"/>
    <mergeCell ref="AH112:AI112"/>
    <mergeCell ref="AJ112:AK112"/>
    <mergeCell ref="O113:P113"/>
    <mergeCell ref="Q113:R113"/>
    <mergeCell ref="AH113:AI113"/>
    <mergeCell ref="AJ113:AK113"/>
    <mergeCell ref="O110:P110"/>
    <mergeCell ref="Q110:R110"/>
    <mergeCell ref="AH110:AI110"/>
    <mergeCell ref="AJ110:AK110"/>
    <mergeCell ref="O111:P111"/>
    <mergeCell ref="Q111:R111"/>
    <mergeCell ref="AH111:AI111"/>
    <mergeCell ref="AJ111:AK111"/>
    <mergeCell ref="O116:P116"/>
    <mergeCell ref="Q116:R116"/>
    <mergeCell ref="AH116:AI116"/>
    <mergeCell ref="AJ116:AK116"/>
    <mergeCell ref="O117:P117"/>
    <mergeCell ref="Q117:R117"/>
    <mergeCell ref="AH117:AI117"/>
    <mergeCell ref="AJ117:AK117"/>
    <mergeCell ref="O114:P114"/>
    <mergeCell ref="Q114:R114"/>
    <mergeCell ref="AH114:AI114"/>
    <mergeCell ref="AJ114:AK114"/>
    <mergeCell ref="O115:P115"/>
    <mergeCell ref="Q115:R115"/>
    <mergeCell ref="AH115:AI115"/>
    <mergeCell ref="AJ115:AK115"/>
    <mergeCell ref="O120:P120"/>
    <mergeCell ref="Q120:R120"/>
    <mergeCell ref="AH120:AI120"/>
    <mergeCell ref="AJ120:AK120"/>
    <mergeCell ref="O121:P121"/>
    <mergeCell ref="Q121:R121"/>
    <mergeCell ref="AH121:AI121"/>
    <mergeCell ref="AJ121:AK121"/>
    <mergeCell ref="O118:P118"/>
    <mergeCell ref="Q118:R118"/>
    <mergeCell ref="AH118:AI118"/>
    <mergeCell ref="AJ118:AK118"/>
    <mergeCell ref="O119:P119"/>
    <mergeCell ref="Q119:R119"/>
    <mergeCell ref="AH119:AI119"/>
    <mergeCell ref="AJ119:AK119"/>
    <mergeCell ref="O124:P124"/>
    <mergeCell ref="Q124:R124"/>
    <mergeCell ref="AH124:AI124"/>
    <mergeCell ref="AJ124:AK124"/>
    <mergeCell ref="O125:P125"/>
    <mergeCell ref="Q125:R125"/>
    <mergeCell ref="O122:P122"/>
    <mergeCell ref="Q122:R122"/>
    <mergeCell ref="AH122:AI122"/>
    <mergeCell ref="AJ122:AK122"/>
    <mergeCell ref="O123:P123"/>
    <mergeCell ref="Q123:R123"/>
    <mergeCell ref="AH123:AI123"/>
    <mergeCell ref="AJ123:AK123"/>
    <mergeCell ref="AH125:AI125"/>
    <mergeCell ref="AJ125:AK125"/>
    <mergeCell ref="O129:P129"/>
    <mergeCell ref="Q129:R129"/>
    <mergeCell ref="AH129:AI129"/>
    <mergeCell ref="AJ129:AK129"/>
    <mergeCell ref="O130:P130"/>
    <mergeCell ref="Q130:R130"/>
    <mergeCell ref="AH130:AI130"/>
    <mergeCell ref="AJ130:AK130"/>
    <mergeCell ref="O128:P128"/>
    <mergeCell ref="Q128:R128"/>
    <mergeCell ref="AH128:AI128"/>
    <mergeCell ref="AJ128:AK128"/>
    <mergeCell ref="O133:P133"/>
    <mergeCell ref="Q133:R133"/>
    <mergeCell ref="AH133:AI133"/>
    <mergeCell ref="AJ133:AK133"/>
    <mergeCell ref="O134:P134"/>
    <mergeCell ref="Q134:R134"/>
    <mergeCell ref="AH134:AI134"/>
    <mergeCell ref="AJ134:AK134"/>
    <mergeCell ref="O131:P131"/>
    <mergeCell ref="Q131:R131"/>
    <mergeCell ref="AH131:AI131"/>
    <mergeCell ref="AJ131:AK131"/>
    <mergeCell ref="O132:P132"/>
    <mergeCell ref="Q132:R132"/>
    <mergeCell ref="AH132:AI132"/>
    <mergeCell ref="AJ132:AK132"/>
    <mergeCell ref="O137:P137"/>
    <mergeCell ref="Q137:R137"/>
    <mergeCell ref="AH137:AI137"/>
    <mergeCell ref="AJ137:AK137"/>
    <mergeCell ref="O138:P138"/>
    <mergeCell ref="Q138:R138"/>
    <mergeCell ref="AH138:AI138"/>
    <mergeCell ref="AJ138:AK138"/>
    <mergeCell ref="O135:P135"/>
    <mergeCell ref="Q135:R135"/>
    <mergeCell ref="AH135:AI135"/>
    <mergeCell ref="AJ135:AK135"/>
    <mergeCell ref="O136:P136"/>
    <mergeCell ref="Q136:R136"/>
    <mergeCell ref="AH136:AI136"/>
    <mergeCell ref="AJ136:AK136"/>
    <mergeCell ref="O141:P141"/>
    <mergeCell ref="Q141:R141"/>
    <mergeCell ref="AH141:AI141"/>
    <mergeCell ref="AJ141:AK141"/>
    <mergeCell ref="O142:P142"/>
    <mergeCell ref="Q142:R142"/>
    <mergeCell ref="AH142:AI142"/>
    <mergeCell ref="AJ142:AK142"/>
    <mergeCell ref="O139:P139"/>
    <mergeCell ref="Q139:R139"/>
    <mergeCell ref="AH139:AI139"/>
    <mergeCell ref="AJ139:AK139"/>
    <mergeCell ref="O140:P140"/>
    <mergeCell ref="Q140:R140"/>
    <mergeCell ref="AH140:AI140"/>
    <mergeCell ref="AJ140:AK140"/>
    <mergeCell ref="O145:P145"/>
    <mergeCell ref="Q145:R145"/>
    <mergeCell ref="AH145:AI145"/>
    <mergeCell ref="AJ145:AK145"/>
    <mergeCell ref="O146:P146"/>
    <mergeCell ref="Q146:R146"/>
    <mergeCell ref="AH146:AI146"/>
    <mergeCell ref="AJ146:AK146"/>
    <mergeCell ref="O143:P143"/>
    <mergeCell ref="Q143:R143"/>
    <mergeCell ref="AH143:AI143"/>
    <mergeCell ref="AJ143:AK143"/>
    <mergeCell ref="O144:P144"/>
    <mergeCell ref="Q144:R144"/>
    <mergeCell ref="AH144:AI144"/>
    <mergeCell ref="AJ144:AK144"/>
    <mergeCell ref="O149:P149"/>
    <mergeCell ref="Q149:R149"/>
    <mergeCell ref="AH149:AI149"/>
    <mergeCell ref="AJ149:AK149"/>
    <mergeCell ref="O150:P150"/>
    <mergeCell ref="Q150:R150"/>
    <mergeCell ref="AH150:AI150"/>
    <mergeCell ref="AJ150:AK150"/>
    <mergeCell ref="O147:P147"/>
    <mergeCell ref="Q147:R147"/>
    <mergeCell ref="AH147:AI147"/>
    <mergeCell ref="AJ147:AK147"/>
    <mergeCell ref="O148:P148"/>
    <mergeCell ref="Q148:R148"/>
    <mergeCell ref="AH148:AI148"/>
    <mergeCell ref="AJ148:AK148"/>
    <mergeCell ref="AH159:AI159"/>
    <mergeCell ref="AJ159:AK159"/>
    <mergeCell ref="O153:P153"/>
    <mergeCell ref="Q153:R153"/>
    <mergeCell ref="AH153:AI153"/>
    <mergeCell ref="AJ153:AK153"/>
    <mergeCell ref="O154:P154"/>
    <mergeCell ref="Q154:R154"/>
    <mergeCell ref="O151:P151"/>
    <mergeCell ref="Q151:R151"/>
    <mergeCell ref="AH151:AI151"/>
    <mergeCell ref="AJ151:AK151"/>
    <mergeCell ref="O152:P152"/>
    <mergeCell ref="Q152:R152"/>
    <mergeCell ref="AH152:AI152"/>
    <mergeCell ref="AJ152:AK152"/>
    <mergeCell ref="AH154:AI154"/>
    <mergeCell ref="AJ154:AK154"/>
    <mergeCell ref="B161:G161"/>
    <mergeCell ref="J161:R161"/>
    <mergeCell ref="B162:G162"/>
    <mergeCell ref="J162:R162"/>
    <mergeCell ref="B163:G163"/>
    <mergeCell ref="J163:R163"/>
    <mergeCell ref="O157:P157"/>
    <mergeCell ref="Q157:R157"/>
    <mergeCell ref="O159:P159"/>
    <mergeCell ref="Q159:R159"/>
  </mergeCells>
  <hyperlinks>
    <hyperlink ref="B2:E2" location="'Liste tableaux'!A1" display="Retour à la liste des tableaux" xr:uid="{D481719E-42CB-432E-B976-264823D2625B}"/>
  </hyperlinks>
  <pageMargins left="0.7" right="0.7" top="0.75" bottom="0.75" header="0.3" footer="0.3"/>
  <headerFooter>
    <oddHeader>&amp;R&amp;"Calibri"&amp;10&amp;K000000 Protected B - Internal / Protégé B - Interne&amp;1#_x000D_</oddHead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D3F8A-2C24-40A0-B1D5-7E7B70DB1DC4}">
  <sheetPr codeName="Feuil58"/>
  <dimension ref="A1:AC169"/>
  <sheetViews>
    <sheetView showGridLines="0" workbookViewId="0">
      <selection activeCell="C65" sqref="C65"/>
    </sheetView>
  </sheetViews>
  <sheetFormatPr defaultColWidth="9.140625" defaultRowHeight="12.75" x14ac:dyDescent="0.2"/>
  <cols>
    <col min="1" max="1" width="7.140625" style="1" customWidth="1"/>
    <col min="2" max="2" width="9.85546875" style="1" customWidth="1"/>
    <col min="3" max="4" width="8.5703125" style="1" customWidth="1"/>
    <col min="5" max="5" width="0.85546875" style="1" customWidth="1"/>
    <col min="6" max="6" width="10.5703125" style="1" customWidth="1"/>
    <col min="7" max="7" width="10.42578125" style="1" customWidth="1"/>
    <col min="8" max="8" width="8.5703125" style="1" customWidth="1"/>
    <col min="9" max="9" width="0.85546875" style="1" customWidth="1"/>
    <col min="10" max="10" width="9.42578125" style="1" customWidth="1"/>
    <col min="11" max="14" width="8.5703125" style="1" customWidth="1"/>
    <col min="15" max="15" width="0.85546875" style="1" customWidth="1"/>
    <col min="16" max="16" width="6.85546875" style="1" customWidth="1"/>
    <col min="17" max="17" width="7.42578125" style="1" customWidth="1"/>
    <col min="18" max="18" width="6.85546875" style="1" customWidth="1"/>
    <col min="19" max="19" width="7.5703125" style="1" customWidth="1"/>
    <col min="20" max="20" width="2.140625" style="1" customWidth="1"/>
    <col min="21" max="21" width="7.140625" style="1" customWidth="1"/>
    <col min="22" max="22" width="9" style="1" customWidth="1"/>
    <col min="23" max="25" width="9.42578125" style="1" customWidth="1"/>
    <col min="26" max="26" width="0.85546875" style="1" customWidth="1"/>
    <col min="27" max="27" width="2.85546875" style="13" customWidth="1"/>
    <col min="28" max="230" width="9.140625" style="1"/>
    <col min="231" max="231" width="7.140625" style="1" customWidth="1"/>
    <col min="232" max="232" width="9" style="1" customWidth="1"/>
    <col min="233" max="234" width="8.5703125" style="1" customWidth="1"/>
    <col min="235" max="235" width="0.85546875" style="1" customWidth="1"/>
    <col min="236" max="236" width="10.5703125" style="1" customWidth="1"/>
    <col min="237" max="237" width="10.42578125" style="1" customWidth="1"/>
    <col min="238" max="238" width="8.5703125" style="1" customWidth="1"/>
    <col min="239" max="239" width="0.85546875" style="1" customWidth="1"/>
    <col min="240" max="240" width="9.42578125" style="1" customWidth="1"/>
    <col min="241" max="244" width="8.5703125" style="1" customWidth="1"/>
    <col min="245" max="245" width="0.85546875" style="1" customWidth="1"/>
    <col min="246" max="246" width="6.85546875" style="1" customWidth="1"/>
    <col min="247" max="247" width="7.42578125" style="1" customWidth="1"/>
    <col min="248" max="248" width="6.85546875" style="1" customWidth="1"/>
    <col min="249" max="249" width="7.5703125" style="1" customWidth="1"/>
    <col min="250" max="250" width="2.140625" style="1" customWidth="1"/>
    <col min="251" max="251" width="7.140625" style="1" customWidth="1"/>
    <col min="252" max="252" width="9" style="1" customWidth="1"/>
    <col min="253" max="255" width="9.42578125" style="1" customWidth="1"/>
    <col min="256" max="256" width="0.85546875" style="1" customWidth="1"/>
    <col min="257" max="264" width="8.5703125" style="1" customWidth="1"/>
    <col min="265" max="486" width="9.140625" style="1"/>
    <col min="487" max="487" width="7.140625" style="1" customWidth="1"/>
    <col min="488" max="488" width="9" style="1" customWidth="1"/>
    <col min="489" max="490" width="8.5703125" style="1" customWidth="1"/>
    <col min="491" max="491" width="0.85546875" style="1" customWidth="1"/>
    <col min="492" max="492" width="10.5703125" style="1" customWidth="1"/>
    <col min="493" max="493" width="10.42578125" style="1" customWidth="1"/>
    <col min="494" max="494" width="8.5703125" style="1" customWidth="1"/>
    <col min="495" max="495" width="0.85546875" style="1" customWidth="1"/>
    <col min="496" max="496" width="9.42578125" style="1" customWidth="1"/>
    <col min="497" max="500" width="8.5703125" style="1" customWidth="1"/>
    <col min="501" max="501" width="0.85546875" style="1" customWidth="1"/>
    <col min="502" max="502" width="6.85546875" style="1" customWidth="1"/>
    <col min="503" max="503" width="7.42578125" style="1" customWidth="1"/>
    <col min="504" max="504" width="6.85546875" style="1" customWidth="1"/>
    <col min="505" max="505" width="7.5703125" style="1" customWidth="1"/>
    <col min="506" max="506" width="2.140625" style="1" customWidth="1"/>
    <col min="507" max="507" width="7.140625" style="1" customWidth="1"/>
    <col min="508" max="508" width="9" style="1" customWidth="1"/>
    <col min="509" max="511" width="9.42578125" style="1" customWidth="1"/>
    <col min="512" max="512" width="0.85546875" style="1" customWidth="1"/>
    <col min="513" max="520" width="8.5703125" style="1" customWidth="1"/>
    <col min="521" max="742" width="9.140625" style="1"/>
    <col min="743" max="743" width="7.140625" style="1" customWidth="1"/>
    <col min="744" max="744" width="9" style="1" customWidth="1"/>
    <col min="745" max="746" width="8.5703125" style="1" customWidth="1"/>
    <col min="747" max="747" width="0.85546875" style="1" customWidth="1"/>
    <col min="748" max="748" width="10.5703125" style="1" customWidth="1"/>
    <col min="749" max="749" width="10.42578125" style="1" customWidth="1"/>
    <col min="750" max="750" width="8.5703125" style="1" customWidth="1"/>
    <col min="751" max="751" width="0.85546875" style="1" customWidth="1"/>
    <col min="752" max="752" width="9.42578125" style="1" customWidth="1"/>
    <col min="753" max="756" width="8.5703125" style="1" customWidth="1"/>
    <col min="757" max="757" width="0.85546875" style="1" customWidth="1"/>
    <col min="758" max="758" width="6.85546875" style="1" customWidth="1"/>
    <col min="759" max="759" width="7.42578125" style="1" customWidth="1"/>
    <col min="760" max="760" width="6.85546875" style="1" customWidth="1"/>
    <col min="761" max="761" width="7.5703125" style="1" customWidth="1"/>
    <col min="762" max="762" width="2.140625" style="1" customWidth="1"/>
    <col min="763" max="763" width="7.140625" style="1" customWidth="1"/>
    <col min="764" max="764" width="9" style="1" customWidth="1"/>
    <col min="765" max="767" width="9.42578125" style="1" customWidth="1"/>
    <col min="768" max="768" width="0.85546875" style="1" customWidth="1"/>
    <col min="769" max="776" width="8.5703125" style="1" customWidth="1"/>
    <col min="777" max="998" width="9.140625" style="1"/>
    <col min="999" max="999" width="7.140625" style="1" customWidth="1"/>
    <col min="1000" max="1000" width="9" style="1" customWidth="1"/>
    <col min="1001" max="1002" width="8.5703125" style="1" customWidth="1"/>
    <col min="1003" max="1003" width="0.85546875" style="1" customWidth="1"/>
    <col min="1004" max="1004" width="10.5703125" style="1" customWidth="1"/>
    <col min="1005" max="1005" width="10.42578125" style="1" customWidth="1"/>
    <col min="1006" max="1006" width="8.5703125" style="1" customWidth="1"/>
    <col min="1007" max="1007" width="0.85546875" style="1" customWidth="1"/>
    <col min="1008" max="1008" width="9.42578125" style="1" customWidth="1"/>
    <col min="1009" max="1012" width="8.5703125" style="1" customWidth="1"/>
    <col min="1013" max="1013" width="0.85546875" style="1" customWidth="1"/>
    <col min="1014" max="1014" width="6.85546875" style="1" customWidth="1"/>
    <col min="1015" max="1015" width="7.42578125" style="1" customWidth="1"/>
    <col min="1016" max="1016" width="6.85546875" style="1" customWidth="1"/>
    <col min="1017" max="1017" width="7.5703125" style="1" customWidth="1"/>
    <col min="1018" max="1018" width="2.140625" style="1" customWidth="1"/>
    <col min="1019" max="1019" width="7.140625" style="1" customWidth="1"/>
    <col min="1020" max="1020" width="9" style="1" customWidth="1"/>
    <col min="1021" max="1023" width="9.42578125" style="1" customWidth="1"/>
    <col min="1024" max="1024" width="0.85546875" style="1" customWidth="1"/>
    <col min="1025" max="1032" width="8.5703125" style="1" customWidth="1"/>
    <col min="1033" max="1254" width="9.140625" style="1"/>
    <col min="1255" max="1255" width="7.140625" style="1" customWidth="1"/>
    <col min="1256" max="1256" width="9" style="1" customWidth="1"/>
    <col min="1257" max="1258" width="8.5703125" style="1" customWidth="1"/>
    <col min="1259" max="1259" width="0.85546875" style="1" customWidth="1"/>
    <col min="1260" max="1260" width="10.5703125" style="1" customWidth="1"/>
    <col min="1261" max="1261" width="10.42578125" style="1" customWidth="1"/>
    <col min="1262" max="1262" width="8.5703125" style="1" customWidth="1"/>
    <col min="1263" max="1263" width="0.85546875" style="1" customWidth="1"/>
    <col min="1264" max="1264" width="9.42578125" style="1" customWidth="1"/>
    <col min="1265" max="1268" width="8.5703125" style="1" customWidth="1"/>
    <col min="1269" max="1269" width="0.85546875" style="1" customWidth="1"/>
    <col min="1270" max="1270" width="6.85546875" style="1" customWidth="1"/>
    <col min="1271" max="1271" width="7.42578125" style="1" customWidth="1"/>
    <col min="1272" max="1272" width="6.85546875" style="1" customWidth="1"/>
    <col min="1273" max="1273" width="7.5703125" style="1" customWidth="1"/>
    <col min="1274" max="1274" width="2.140625" style="1" customWidth="1"/>
    <col min="1275" max="1275" width="7.140625" style="1" customWidth="1"/>
    <col min="1276" max="1276" width="9" style="1" customWidth="1"/>
    <col min="1277" max="1279" width="9.42578125" style="1" customWidth="1"/>
    <col min="1280" max="1280" width="0.85546875" style="1" customWidth="1"/>
    <col min="1281" max="1288" width="8.5703125" style="1" customWidth="1"/>
    <col min="1289" max="1510" width="9.140625" style="1"/>
    <col min="1511" max="1511" width="7.140625" style="1" customWidth="1"/>
    <col min="1512" max="1512" width="9" style="1" customWidth="1"/>
    <col min="1513" max="1514" width="8.5703125" style="1" customWidth="1"/>
    <col min="1515" max="1515" width="0.85546875" style="1" customWidth="1"/>
    <col min="1516" max="1516" width="10.5703125" style="1" customWidth="1"/>
    <col min="1517" max="1517" width="10.42578125" style="1" customWidth="1"/>
    <col min="1518" max="1518" width="8.5703125" style="1" customWidth="1"/>
    <col min="1519" max="1519" width="0.85546875" style="1" customWidth="1"/>
    <col min="1520" max="1520" width="9.42578125" style="1" customWidth="1"/>
    <col min="1521" max="1524" width="8.5703125" style="1" customWidth="1"/>
    <col min="1525" max="1525" width="0.85546875" style="1" customWidth="1"/>
    <col min="1526" max="1526" width="6.85546875" style="1" customWidth="1"/>
    <col min="1527" max="1527" width="7.42578125" style="1" customWidth="1"/>
    <col min="1528" max="1528" width="6.85546875" style="1" customWidth="1"/>
    <col min="1529" max="1529" width="7.5703125" style="1" customWidth="1"/>
    <col min="1530" max="1530" width="2.140625" style="1" customWidth="1"/>
    <col min="1531" max="1531" width="7.140625" style="1" customWidth="1"/>
    <col min="1532" max="1532" width="9" style="1" customWidth="1"/>
    <col min="1533" max="1535" width="9.42578125" style="1" customWidth="1"/>
    <col min="1536" max="1536" width="0.85546875" style="1" customWidth="1"/>
    <col min="1537" max="1544" width="8.5703125" style="1" customWidth="1"/>
    <col min="1545" max="1766" width="9.140625" style="1"/>
    <col min="1767" max="1767" width="7.140625" style="1" customWidth="1"/>
    <col min="1768" max="1768" width="9" style="1" customWidth="1"/>
    <col min="1769" max="1770" width="8.5703125" style="1" customWidth="1"/>
    <col min="1771" max="1771" width="0.85546875" style="1" customWidth="1"/>
    <col min="1772" max="1772" width="10.5703125" style="1" customWidth="1"/>
    <col min="1773" max="1773" width="10.42578125" style="1" customWidth="1"/>
    <col min="1774" max="1774" width="8.5703125" style="1" customWidth="1"/>
    <col min="1775" max="1775" width="0.85546875" style="1" customWidth="1"/>
    <col min="1776" max="1776" width="9.42578125" style="1" customWidth="1"/>
    <col min="1777" max="1780" width="8.5703125" style="1" customWidth="1"/>
    <col min="1781" max="1781" width="0.85546875" style="1" customWidth="1"/>
    <col min="1782" max="1782" width="6.85546875" style="1" customWidth="1"/>
    <col min="1783" max="1783" width="7.42578125" style="1" customWidth="1"/>
    <col min="1784" max="1784" width="6.85546875" style="1" customWidth="1"/>
    <col min="1785" max="1785" width="7.5703125" style="1" customWidth="1"/>
    <col min="1786" max="1786" width="2.140625" style="1" customWidth="1"/>
    <col min="1787" max="1787" width="7.140625" style="1" customWidth="1"/>
    <col min="1788" max="1788" width="9" style="1" customWidth="1"/>
    <col min="1789" max="1791" width="9.42578125" style="1" customWidth="1"/>
    <col min="1792" max="1792" width="0.85546875" style="1" customWidth="1"/>
    <col min="1793" max="1800" width="8.5703125" style="1" customWidth="1"/>
    <col min="1801" max="2022" width="9.140625" style="1"/>
    <col min="2023" max="2023" width="7.140625" style="1" customWidth="1"/>
    <col min="2024" max="2024" width="9" style="1" customWidth="1"/>
    <col min="2025" max="2026" width="8.5703125" style="1" customWidth="1"/>
    <col min="2027" max="2027" width="0.85546875" style="1" customWidth="1"/>
    <col min="2028" max="2028" width="10.5703125" style="1" customWidth="1"/>
    <col min="2029" max="2029" width="10.42578125" style="1" customWidth="1"/>
    <col min="2030" max="2030" width="8.5703125" style="1" customWidth="1"/>
    <col min="2031" max="2031" width="0.85546875" style="1" customWidth="1"/>
    <col min="2032" max="2032" width="9.42578125" style="1" customWidth="1"/>
    <col min="2033" max="2036" width="8.5703125" style="1" customWidth="1"/>
    <col min="2037" max="2037" width="0.85546875" style="1" customWidth="1"/>
    <col min="2038" max="2038" width="6.85546875" style="1" customWidth="1"/>
    <col min="2039" max="2039" width="7.42578125" style="1" customWidth="1"/>
    <col min="2040" max="2040" width="6.85546875" style="1" customWidth="1"/>
    <col min="2041" max="2041" width="7.5703125" style="1" customWidth="1"/>
    <col min="2042" max="2042" width="2.140625" style="1" customWidth="1"/>
    <col min="2043" max="2043" width="7.140625" style="1" customWidth="1"/>
    <col min="2044" max="2044" width="9" style="1" customWidth="1"/>
    <col min="2045" max="2047" width="9.42578125" style="1" customWidth="1"/>
    <col min="2048" max="2048" width="0.85546875" style="1" customWidth="1"/>
    <col min="2049" max="2056" width="8.5703125" style="1" customWidth="1"/>
    <col min="2057" max="2278" width="9.140625" style="1"/>
    <col min="2279" max="2279" width="7.140625" style="1" customWidth="1"/>
    <col min="2280" max="2280" width="9" style="1" customWidth="1"/>
    <col min="2281" max="2282" width="8.5703125" style="1" customWidth="1"/>
    <col min="2283" max="2283" width="0.85546875" style="1" customWidth="1"/>
    <col min="2284" max="2284" width="10.5703125" style="1" customWidth="1"/>
    <col min="2285" max="2285" width="10.42578125" style="1" customWidth="1"/>
    <col min="2286" max="2286" width="8.5703125" style="1" customWidth="1"/>
    <col min="2287" max="2287" width="0.85546875" style="1" customWidth="1"/>
    <col min="2288" max="2288" width="9.42578125" style="1" customWidth="1"/>
    <col min="2289" max="2292" width="8.5703125" style="1" customWidth="1"/>
    <col min="2293" max="2293" width="0.85546875" style="1" customWidth="1"/>
    <col min="2294" max="2294" width="6.85546875" style="1" customWidth="1"/>
    <col min="2295" max="2295" width="7.42578125" style="1" customWidth="1"/>
    <col min="2296" max="2296" width="6.85546875" style="1" customWidth="1"/>
    <col min="2297" max="2297" width="7.5703125" style="1" customWidth="1"/>
    <col min="2298" max="2298" width="2.140625" style="1" customWidth="1"/>
    <col min="2299" max="2299" width="7.140625" style="1" customWidth="1"/>
    <col min="2300" max="2300" width="9" style="1" customWidth="1"/>
    <col min="2301" max="2303" width="9.42578125" style="1" customWidth="1"/>
    <col min="2304" max="2304" width="0.85546875" style="1" customWidth="1"/>
    <col min="2305" max="2312" width="8.5703125" style="1" customWidth="1"/>
    <col min="2313" max="2534" width="9.140625" style="1"/>
    <col min="2535" max="2535" width="7.140625" style="1" customWidth="1"/>
    <col min="2536" max="2536" width="9" style="1" customWidth="1"/>
    <col min="2537" max="2538" width="8.5703125" style="1" customWidth="1"/>
    <col min="2539" max="2539" width="0.85546875" style="1" customWidth="1"/>
    <col min="2540" max="2540" width="10.5703125" style="1" customWidth="1"/>
    <col min="2541" max="2541" width="10.42578125" style="1" customWidth="1"/>
    <col min="2542" max="2542" width="8.5703125" style="1" customWidth="1"/>
    <col min="2543" max="2543" width="0.85546875" style="1" customWidth="1"/>
    <col min="2544" max="2544" width="9.42578125" style="1" customWidth="1"/>
    <col min="2545" max="2548" width="8.5703125" style="1" customWidth="1"/>
    <col min="2549" max="2549" width="0.85546875" style="1" customWidth="1"/>
    <col min="2550" max="2550" width="6.85546875" style="1" customWidth="1"/>
    <col min="2551" max="2551" width="7.42578125" style="1" customWidth="1"/>
    <col min="2552" max="2552" width="6.85546875" style="1" customWidth="1"/>
    <col min="2553" max="2553" width="7.5703125" style="1" customWidth="1"/>
    <col min="2554" max="2554" width="2.140625" style="1" customWidth="1"/>
    <col min="2555" max="2555" width="7.140625" style="1" customWidth="1"/>
    <col min="2556" max="2556" width="9" style="1" customWidth="1"/>
    <col min="2557" max="2559" width="9.42578125" style="1" customWidth="1"/>
    <col min="2560" max="2560" width="0.85546875" style="1" customWidth="1"/>
    <col min="2561" max="2568" width="8.5703125" style="1" customWidth="1"/>
    <col min="2569" max="2790" width="9.140625" style="1"/>
    <col min="2791" max="2791" width="7.140625" style="1" customWidth="1"/>
    <col min="2792" max="2792" width="9" style="1" customWidth="1"/>
    <col min="2793" max="2794" width="8.5703125" style="1" customWidth="1"/>
    <col min="2795" max="2795" width="0.85546875" style="1" customWidth="1"/>
    <col min="2796" max="2796" width="10.5703125" style="1" customWidth="1"/>
    <col min="2797" max="2797" width="10.42578125" style="1" customWidth="1"/>
    <col min="2798" max="2798" width="8.5703125" style="1" customWidth="1"/>
    <col min="2799" max="2799" width="0.85546875" style="1" customWidth="1"/>
    <col min="2800" max="2800" width="9.42578125" style="1" customWidth="1"/>
    <col min="2801" max="2804" width="8.5703125" style="1" customWidth="1"/>
    <col min="2805" max="2805" width="0.85546875" style="1" customWidth="1"/>
    <col min="2806" max="2806" width="6.85546875" style="1" customWidth="1"/>
    <col min="2807" max="2807" width="7.42578125" style="1" customWidth="1"/>
    <col min="2808" max="2808" width="6.85546875" style="1" customWidth="1"/>
    <col min="2809" max="2809" width="7.5703125" style="1" customWidth="1"/>
    <col min="2810" max="2810" width="2.140625" style="1" customWidth="1"/>
    <col min="2811" max="2811" width="7.140625" style="1" customWidth="1"/>
    <col min="2812" max="2812" width="9" style="1" customWidth="1"/>
    <col min="2813" max="2815" width="9.42578125" style="1" customWidth="1"/>
    <col min="2816" max="2816" width="0.85546875" style="1" customWidth="1"/>
    <col min="2817" max="2824" width="8.5703125" style="1" customWidth="1"/>
    <col min="2825" max="3046" width="9.140625" style="1"/>
    <col min="3047" max="3047" width="7.140625" style="1" customWidth="1"/>
    <col min="3048" max="3048" width="9" style="1" customWidth="1"/>
    <col min="3049" max="3050" width="8.5703125" style="1" customWidth="1"/>
    <col min="3051" max="3051" width="0.85546875" style="1" customWidth="1"/>
    <col min="3052" max="3052" width="10.5703125" style="1" customWidth="1"/>
    <col min="3053" max="3053" width="10.42578125" style="1" customWidth="1"/>
    <col min="3054" max="3054" width="8.5703125" style="1" customWidth="1"/>
    <col min="3055" max="3055" width="0.85546875" style="1" customWidth="1"/>
    <col min="3056" max="3056" width="9.42578125" style="1" customWidth="1"/>
    <col min="3057" max="3060" width="8.5703125" style="1" customWidth="1"/>
    <col min="3061" max="3061" width="0.85546875" style="1" customWidth="1"/>
    <col min="3062" max="3062" width="6.85546875" style="1" customWidth="1"/>
    <col min="3063" max="3063" width="7.42578125" style="1" customWidth="1"/>
    <col min="3064" max="3064" width="6.85546875" style="1" customWidth="1"/>
    <col min="3065" max="3065" width="7.5703125" style="1" customWidth="1"/>
    <col min="3066" max="3066" width="2.140625" style="1" customWidth="1"/>
    <col min="3067" max="3067" width="7.140625" style="1" customWidth="1"/>
    <col min="3068" max="3068" width="9" style="1" customWidth="1"/>
    <col min="3069" max="3071" width="9.42578125" style="1" customWidth="1"/>
    <col min="3072" max="3072" width="0.85546875" style="1" customWidth="1"/>
    <col min="3073" max="3080" width="8.5703125" style="1" customWidth="1"/>
    <col min="3081" max="3302" width="9.140625" style="1"/>
    <col min="3303" max="3303" width="7.140625" style="1" customWidth="1"/>
    <col min="3304" max="3304" width="9" style="1" customWidth="1"/>
    <col min="3305" max="3306" width="8.5703125" style="1" customWidth="1"/>
    <col min="3307" max="3307" width="0.85546875" style="1" customWidth="1"/>
    <col min="3308" max="3308" width="10.5703125" style="1" customWidth="1"/>
    <col min="3309" max="3309" width="10.42578125" style="1" customWidth="1"/>
    <col min="3310" max="3310" width="8.5703125" style="1" customWidth="1"/>
    <col min="3311" max="3311" width="0.85546875" style="1" customWidth="1"/>
    <col min="3312" max="3312" width="9.42578125" style="1" customWidth="1"/>
    <col min="3313" max="3316" width="8.5703125" style="1" customWidth="1"/>
    <col min="3317" max="3317" width="0.85546875" style="1" customWidth="1"/>
    <col min="3318" max="3318" width="6.85546875" style="1" customWidth="1"/>
    <col min="3319" max="3319" width="7.42578125" style="1" customWidth="1"/>
    <col min="3320" max="3320" width="6.85546875" style="1" customWidth="1"/>
    <col min="3321" max="3321" width="7.5703125" style="1" customWidth="1"/>
    <col min="3322" max="3322" width="2.140625" style="1" customWidth="1"/>
    <col min="3323" max="3323" width="7.140625" style="1" customWidth="1"/>
    <col min="3324" max="3324" width="9" style="1" customWidth="1"/>
    <col min="3325" max="3327" width="9.42578125" style="1" customWidth="1"/>
    <col min="3328" max="3328" width="0.85546875" style="1" customWidth="1"/>
    <col min="3329" max="3336" width="8.5703125" style="1" customWidth="1"/>
    <col min="3337" max="3558" width="9.140625" style="1"/>
    <col min="3559" max="3559" width="7.140625" style="1" customWidth="1"/>
    <col min="3560" max="3560" width="9" style="1" customWidth="1"/>
    <col min="3561" max="3562" width="8.5703125" style="1" customWidth="1"/>
    <col min="3563" max="3563" width="0.85546875" style="1" customWidth="1"/>
    <col min="3564" max="3564" width="10.5703125" style="1" customWidth="1"/>
    <col min="3565" max="3565" width="10.42578125" style="1" customWidth="1"/>
    <col min="3566" max="3566" width="8.5703125" style="1" customWidth="1"/>
    <col min="3567" max="3567" width="0.85546875" style="1" customWidth="1"/>
    <col min="3568" max="3568" width="9.42578125" style="1" customWidth="1"/>
    <col min="3569" max="3572" width="8.5703125" style="1" customWidth="1"/>
    <col min="3573" max="3573" width="0.85546875" style="1" customWidth="1"/>
    <col min="3574" max="3574" width="6.85546875" style="1" customWidth="1"/>
    <col min="3575" max="3575" width="7.42578125" style="1" customWidth="1"/>
    <col min="3576" max="3576" width="6.85546875" style="1" customWidth="1"/>
    <col min="3577" max="3577" width="7.5703125" style="1" customWidth="1"/>
    <col min="3578" max="3578" width="2.140625" style="1" customWidth="1"/>
    <col min="3579" max="3579" width="7.140625" style="1" customWidth="1"/>
    <col min="3580" max="3580" width="9" style="1" customWidth="1"/>
    <col min="3581" max="3583" width="9.42578125" style="1" customWidth="1"/>
    <col min="3584" max="3584" width="0.85546875" style="1" customWidth="1"/>
    <col min="3585" max="3592" width="8.5703125" style="1" customWidth="1"/>
    <col min="3593" max="3814" width="9.140625" style="1"/>
    <col min="3815" max="3815" width="7.140625" style="1" customWidth="1"/>
    <col min="3816" max="3816" width="9" style="1" customWidth="1"/>
    <col min="3817" max="3818" width="8.5703125" style="1" customWidth="1"/>
    <col min="3819" max="3819" width="0.85546875" style="1" customWidth="1"/>
    <col min="3820" max="3820" width="10.5703125" style="1" customWidth="1"/>
    <col min="3821" max="3821" width="10.42578125" style="1" customWidth="1"/>
    <col min="3822" max="3822" width="8.5703125" style="1" customWidth="1"/>
    <col min="3823" max="3823" width="0.85546875" style="1" customWidth="1"/>
    <col min="3824" max="3824" width="9.42578125" style="1" customWidth="1"/>
    <col min="3825" max="3828" width="8.5703125" style="1" customWidth="1"/>
    <col min="3829" max="3829" width="0.85546875" style="1" customWidth="1"/>
    <col min="3830" max="3830" width="6.85546875" style="1" customWidth="1"/>
    <col min="3831" max="3831" width="7.42578125" style="1" customWidth="1"/>
    <col min="3832" max="3832" width="6.85546875" style="1" customWidth="1"/>
    <col min="3833" max="3833" width="7.5703125" style="1" customWidth="1"/>
    <col min="3834" max="3834" width="2.140625" style="1" customWidth="1"/>
    <col min="3835" max="3835" width="7.140625" style="1" customWidth="1"/>
    <col min="3836" max="3836" width="9" style="1" customWidth="1"/>
    <col min="3837" max="3839" width="9.42578125" style="1" customWidth="1"/>
    <col min="3840" max="3840" width="0.85546875" style="1" customWidth="1"/>
    <col min="3841" max="3848" width="8.5703125" style="1" customWidth="1"/>
    <col min="3849" max="4070" width="9.140625" style="1"/>
    <col min="4071" max="4071" width="7.140625" style="1" customWidth="1"/>
    <col min="4072" max="4072" width="9" style="1" customWidth="1"/>
    <col min="4073" max="4074" width="8.5703125" style="1" customWidth="1"/>
    <col min="4075" max="4075" width="0.85546875" style="1" customWidth="1"/>
    <col min="4076" max="4076" width="10.5703125" style="1" customWidth="1"/>
    <col min="4077" max="4077" width="10.42578125" style="1" customWidth="1"/>
    <col min="4078" max="4078" width="8.5703125" style="1" customWidth="1"/>
    <col min="4079" max="4079" width="0.85546875" style="1" customWidth="1"/>
    <col min="4080" max="4080" width="9.42578125" style="1" customWidth="1"/>
    <col min="4081" max="4084" width="8.5703125" style="1" customWidth="1"/>
    <col min="4085" max="4085" width="0.85546875" style="1" customWidth="1"/>
    <col min="4086" max="4086" width="6.85546875" style="1" customWidth="1"/>
    <col min="4087" max="4087" width="7.42578125" style="1" customWidth="1"/>
    <col min="4088" max="4088" width="6.85546875" style="1" customWidth="1"/>
    <col min="4089" max="4089" width="7.5703125" style="1" customWidth="1"/>
    <col min="4090" max="4090" width="2.140625" style="1" customWidth="1"/>
    <col min="4091" max="4091" width="7.140625" style="1" customWidth="1"/>
    <col min="4092" max="4092" width="9" style="1" customWidth="1"/>
    <col min="4093" max="4095" width="9.42578125" style="1" customWidth="1"/>
    <col min="4096" max="4096" width="0.85546875" style="1" customWidth="1"/>
    <col min="4097" max="4104" width="8.5703125" style="1" customWidth="1"/>
    <col min="4105" max="4326" width="9.140625" style="1"/>
    <col min="4327" max="4327" width="7.140625" style="1" customWidth="1"/>
    <col min="4328" max="4328" width="9" style="1" customWidth="1"/>
    <col min="4329" max="4330" width="8.5703125" style="1" customWidth="1"/>
    <col min="4331" max="4331" width="0.85546875" style="1" customWidth="1"/>
    <col min="4332" max="4332" width="10.5703125" style="1" customWidth="1"/>
    <col min="4333" max="4333" width="10.42578125" style="1" customWidth="1"/>
    <col min="4334" max="4334" width="8.5703125" style="1" customWidth="1"/>
    <col min="4335" max="4335" width="0.85546875" style="1" customWidth="1"/>
    <col min="4336" max="4336" width="9.42578125" style="1" customWidth="1"/>
    <col min="4337" max="4340" width="8.5703125" style="1" customWidth="1"/>
    <col min="4341" max="4341" width="0.85546875" style="1" customWidth="1"/>
    <col min="4342" max="4342" width="6.85546875" style="1" customWidth="1"/>
    <col min="4343" max="4343" width="7.42578125" style="1" customWidth="1"/>
    <col min="4344" max="4344" width="6.85546875" style="1" customWidth="1"/>
    <col min="4345" max="4345" width="7.5703125" style="1" customWidth="1"/>
    <col min="4346" max="4346" width="2.140625" style="1" customWidth="1"/>
    <col min="4347" max="4347" width="7.140625" style="1" customWidth="1"/>
    <col min="4348" max="4348" width="9" style="1" customWidth="1"/>
    <col min="4349" max="4351" width="9.42578125" style="1" customWidth="1"/>
    <col min="4352" max="4352" width="0.85546875" style="1" customWidth="1"/>
    <col min="4353" max="4360" width="8.5703125" style="1" customWidth="1"/>
    <col min="4361" max="4582" width="9.140625" style="1"/>
    <col min="4583" max="4583" width="7.140625" style="1" customWidth="1"/>
    <col min="4584" max="4584" width="9" style="1" customWidth="1"/>
    <col min="4585" max="4586" width="8.5703125" style="1" customWidth="1"/>
    <col min="4587" max="4587" width="0.85546875" style="1" customWidth="1"/>
    <col min="4588" max="4588" width="10.5703125" style="1" customWidth="1"/>
    <col min="4589" max="4589" width="10.42578125" style="1" customWidth="1"/>
    <col min="4590" max="4590" width="8.5703125" style="1" customWidth="1"/>
    <col min="4591" max="4591" width="0.85546875" style="1" customWidth="1"/>
    <col min="4592" max="4592" width="9.42578125" style="1" customWidth="1"/>
    <col min="4593" max="4596" width="8.5703125" style="1" customWidth="1"/>
    <col min="4597" max="4597" width="0.85546875" style="1" customWidth="1"/>
    <col min="4598" max="4598" width="6.85546875" style="1" customWidth="1"/>
    <col min="4599" max="4599" width="7.42578125" style="1" customWidth="1"/>
    <col min="4600" max="4600" width="6.85546875" style="1" customWidth="1"/>
    <col min="4601" max="4601" width="7.5703125" style="1" customWidth="1"/>
    <col min="4602" max="4602" width="2.140625" style="1" customWidth="1"/>
    <col min="4603" max="4603" width="7.140625" style="1" customWidth="1"/>
    <col min="4604" max="4604" width="9" style="1" customWidth="1"/>
    <col min="4605" max="4607" width="9.42578125" style="1" customWidth="1"/>
    <col min="4608" max="4608" width="0.85546875" style="1" customWidth="1"/>
    <col min="4609" max="4616" width="8.5703125" style="1" customWidth="1"/>
    <col min="4617" max="4838" width="9.140625" style="1"/>
    <col min="4839" max="4839" width="7.140625" style="1" customWidth="1"/>
    <col min="4840" max="4840" width="9" style="1" customWidth="1"/>
    <col min="4841" max="4842" width="8.5703125" style="1" customWidth="1"/>
    <col min="4843" max="4843" width="0.85546875" style="1" customWidth="1"/>
    <col min="4844" max="4844" width="10.5703125" style="1" customWidth="1"/>
    <col min="4845" max="4845" width="10.42578125" style="1" customWidth="1"/>
    <col min="4846" max="4846" width="8.5703125" style="1" customWidth="1"/>
    <col min="4847" max="4847" width="0.85546875" style="1" customWidth="1"/>
    <col min="4848" max="4848" width="9.42578125" style="1" customWidth="1"/>
    <col min="4849" max="4852" width="8.5703125" style="1" customWidth="1"/>
    <col min="4853" max="4853" width="0.85546875" style="1" customWidth="1"/>
    <col min="4854" max="4854" width="6.85546875" style="1" customWidth="1"/>
    <col min="4855" max="4855" width="7.42578125" style="1" customWidth="1"/>
    <col min="4856" max="4856" width="6.85546875" style="1" customWidth="1"/>
    <col min="4857" max="4857" width="7.5703125" style="1" customWidth="1"/>
    <col min="4858" max="4858" width="2.140625" style="1" customWidth="1"/>
    <col min="4859" max="4859" width="7.140625" style="1" customWidth="1"/>
    <col min="4860" max="4860" width="9" style="1" customWidth="1"/>
    <col min="4861" max="4863" width="9.42578125" style="1" customWidth="1"/>
    <col min="4864" max="4864" width="0.85546875" style="1" customWidth="1"/>
    <col min="4865" max="4872" width="8.5703125" style="1" customWidth="1"/>
    <col min="4873" max="5094" width="9.140625" style="1"/>
    <col min="5095" max="5095" width="7.140625" style="1" customWidth="1"/>
    <col min="5096" max="5096" width="9" style="1" customWidth="1"/>
    <col min="5097" max="5098" width="8.5703125" style="1" customWidth="1"/>
    <col min="5099" max="5099" width="0.85546875" style="1" customWidth="1"/>
    <col min="5100" max="5100" width="10.5703125" style="1" customWidth="1"/>
    <col min="5101" max="5101" width="10.42578125" style="1" customWidth="1"/>
    <col min="5102" max="5102" width="8.5703125" style="1" customWidth="1"/>
    <col min="5103" max="5103" width="0.85546875" style="1" customWidth="1"/>
    <col min="5104" max="5104" width="9.42578125" style="1" customWidth="1"/>
    <col min="5105" max="5108" width="8.5703125" style="1" customWidth="1"/>
    <col min="5109" max="5109" width="0.85546875" style="1" customWidth="1"/>
    <col min="5110" max="5110" width="6.85546875" style="1" customWidth="1"/>
    <col min="5111" max="5111" width="7.42578125" style="1" customWidth="1"/>
    <col min="5112" max="5112" width="6.85546875" style="1" customWidth="1"/>
    <col min="5113" max="5113" width="7.5703125" style="1" customWidth="1"/>
    <col min="5114" max="5114" width="2.140625" style="1" customWidth="1"/>
    <col min="5115" max="5115" width="7.140625" style="1" customWidth="1"/>
    <col min="5116" max="5116" width="9" style="1" customWidth="1"/>
    <col min="5117" max="5119" width="9.42578125" style="1" customWidth="1"/>
    <col min="5120" max="5120" width="0.85546875" style="1" customWidth="1"/>
    <col min="5121" max="5128" width="8.5703125" style="1" customWidth="1"/>
    <col min="5129" max="5350" width="9.140625" style="1"/>
    <col min="5351" max="5351" width="7.140625" style="1" customWidth="1"/>
    <col min="5352" max="5352" width="9" style="1" customWidth="1"/>
    <col min="5353" max="5354" width="8.5703125" style="1" customWidth="1"/>
    <col min="5355" max="5355" width="0.85546875" style="1" customWidth="1"/>
    <col min="5356" max="5356" width="10.5703125" style="1" customWidth="1"/>
    <col min="5357" max="5357" width="10.42578125" style="1" customWidth="1"/>
    <col min="5358" max="5358" width="8.5703125" style="1" customWidth="1"/>
    <col min="5359" max="5359" width="0.85546875" style="1" customWidth="1"/>
    <col min="5360" max="5360" width="9.42578125" style="1" customWidth="1"/>
    <col min="5361" max="5364" width="8.5703125" style="1" customWidth="1"/>
    <col min="5365" max="5365" width="0.85546875" style="1" customWidth="1"/>
    <col min="5366" max="5366" width="6.85546875" style="1" customWidth="1"/>
    <col min="5367" max="5367" width="7.42578125" style="1" customWidth="1"/>
    <col min="5368" max="5368" width="6.85546875" style="1" customWidth="1"/>
    <col min="5369" max="5369" width="7.5703125" style="1" customWidth="1"/>
    <col min="5370" max="5370" width="2.140625" style="1" customWidth="1"/>
    <col min="5371" max="5371" width="7.140625" style="1" customWidth="1"/>
    <col min="5372" max="5372" width="9" style="1" customWidth="1"/>
    <col min="5373" max="5375" width="9.42578125" style="1" customWidth="1"/>
    <col min="5376" max="5376" width="0.85546875" style="1" customWidth="1"/>
    <col min="5377" max="5384" width="8.5703125" style="1" customWidth="1"/>
    <col min="5385" max="5606" width="9.140625" style="1"/>
    <col min="5607" max="5607" width="7.140625" style="1" customWidth="1"/>
    <col min="5608" max="5608" width="9" style="1" customWidth="1"/>
    <col min="5609" max="5610" width="8.5703125" style="1" customWidth="1"/>
    <col min="5611" max="5611" width="0.85546875" style="1" customWidth="1"/>
    <col min="5612" max="5612" width="10.5703125" style="1" customWidth="1"/>
    <col min="5613" max="5613" width="10.42578125" style="1" customWidth="1"/>
    <col min="5614" max="5614" width="8.5703125" style="1" customWidth="1"/>
    <col min="5615" max="5615" width="0.85546875" style="1" customWidth="1"/>
    <col min="5616" max="5616" width="9.42578125" style="1" customWidth="1"/>
    <col min="5617" max="5620" width="8.5703125" style="1" customWidth="1"/>
    <col min="5621" max="5621" width="0.85546875" style="1" customWidth="1"/>
    <col min="5622" max="5622" width="6.85546875" style="1" customWidth="1"/>
    <col min="5623" max="5623" width="7.42578125" style="1" customWidth="1"/>
    <col min="5624" max="5624" width="6.85546875" style="1" customWidth="1"/>
    <col min="5625" max="5625" width="7.5703125" style="1" customWidth="1"/>
    <col min="5626" max="5626" width="2.140625" style="1" customWidth="1"/>
    <col min="5627" max="5627" width="7.140625" style="1" customWidth="1"/>
    <col min="5628" max="5628" width="9" style="1" customWidth="1"/>
    <col min="5629" max="5631" width="9.42578125" style="1" customWidth="1"/>
    <col min="5632" max="5632" width="0.85546875" style="1" customWidth="1"/>
    <col min="5633" max="5640" width="8.5703125" style="1" customWidth="1"/>
    <col min="5641" max="5862" width="9.140625" style="1"/>
    <col min="5863" max="5863" width="7.140625" style="1" customWidth="1"/>
    <col min="5864" max="5864" width="9" style="1" customWidth="1"/>
    <col min="5865" max="5866" width="8.5703125" style="1" customWidth="1"/>
    <col min="5867" max="5867" width="0.85546875" style="1" customWidth="1"/>
    <col min="5868" max="5868" width="10.5703125" style="1" customWidth="1"/>
    <col min="5869" max="5869" width="10.42578125" style="1" customWidth="1"/>
    <col min="5870" max="5870" width="8.5703125" style="1" customWidth="1"/>
    <col min="5871" max="5871" width="0.85546875" style="1" customWidth="1"/>
    <col min="5872" max="5872" width="9.42578125" style="1" customWidth="1"/>
    <col min="5873" max="5876" width="8.5703125" style="1" customWidth="1"/>
    <col min="5877" max="5877" width="0.85546875" style="1" customWidth="1"/>
    <col min="5878" max="5878" width="6.85546875" style="1" customWidth="1"/>
    <col min="5879" max="5879" width="7.42578125" style="1" customWidth="1"/>
    <col min="5880" max="5880" width="6.85546875" style="1" customWidth="1"/>
    <col min="5881" max="5881" width="7.5703125" style="1" customWidth="1"/>
    <col min="5882" max="5882" width="2.140625" style="1" customWidth="1"/>
    <col min="5883" max="5883" width="7.140625" style="1" customWidth="1"/>
    <col min="5884" max="5884" width="9" style="1" customWidth="1"/>
    <col min="5885" max="5887" width="9.42578125" style="1" customWidth="1"/>
    <col min="5888" max="5888" width="0.85546875" style="1" customWidth="1"/>
    <col min="5889" max="5896" width="8.5703125" style="1" customWidth="1"/>
    <col min="5897" max="6118" width="9.140625" style="1"/>
    <col min="6119" max="6119" width="7.140625" style="1" customWidth="1"/>
    <col min="6120" max="6120" width="9" style="1" customWidth="1"/>
    <col min="6121" max="6122" width="8.5703125" style="1" customWidth="1"/>
    <col min="6123" max="6123" width="0.85546875" style="1" customWidth="1"/>
    <col min="6124" max="6124" width="10.5703125" style="1" customWidth="1"/>
    <col min="6125" max="6125" width="10.42578125" style="1" customWidth="1"/>
    <col min="6126" max="6126" width="8.5703125" style="1" customWidth="1"/>
    <col min="6127" max="6127" width="0.85546875" style="1" customWidth="1"/>
    <col min="6128" max="6128" width="9.42578125" style="1" customWidth="1"/>
    <col min="6129" max="6132" width="8.5703125" style="1" customWidth="1"/>
    <col min="6133" max="6133" width="0.85546875" style="1" customWidth="1"/>
    <col min="6134" max="6134" width="6.85546875" style="1" customWidth="1"/>
    <col min="6135" max="6135" width="7.42578125" style="1" customWidth="1"/>
    <col min="6136" max="6136" width="6.85546875" style="1" customWidth="1"/>
    <col min="6137" max="6137" width="7.5703125" style="1" customWidth="1"/>
    <col min="6138" max="6138" width="2.140625" style="1" customWidth="1"/>
    <col min="6139" max="6139" width="7.140625" style="1" customWidth="1"/>
    <col min="6140" max="6140" width="9" style="1" customWidth="1"/>
    <col min="6141" max="6143" width="9.42578125" style="1" customWidth="1"/>
    <col min="6144" max="6144" width="0.85546875" style="1" customWidth="1"/>
    <col min="6145" max="6152" width="8.5703125" style="1" customWidth="1"/>
    <col min="6153" max="6374" width="9.140625" style="1"/>
    <col min="6375" max="6375" width="7.140625" style="1" customWidth="1"/>
    <col min="6376" max="6376" width="9" style="1" customWidth="1"/>
    <col min="6377" max="6378" width="8.5703125" style="1" customWidth="1"/>
    <col min="6379" max="6379" width="0.85546875" style="1" customWidth="1"/>
    <col min="6380" max="6380" width="10.5703125" style="1" customWidth="1"/>
    <col min="6381" max="6381" width="10.42578125" style="1" customWidth="1"/>
    <col min="6382" max="6382" width="8.5703125" style="1" customWidth="1"/>
    <col min="6383" max="6383" width="0.85546875" style="1" customWidth="1"/>
    <col min="6384" max="6384" width="9.42578125" style="1" customWidth="1"/>
    <col min="6385" max="6388" width="8.5703125" style="1" customWidth="1"/>
    <col min="6389" max="6389" width="0.85546875" style="1" customWidth="1"/>
    <col min="6390" max="6390" width="6.85546875" style="1" customWidth="1"/>
    <col min="6391" max="6391" width="7.42578125" style="1" customWidth="1"/>
    <col min="6392" max="6392" width="6.85546875" style="1" customWidth="1"/>
    <col min="6393" max="6393" width="7.5703125" style="1" customWidth="1"/>
    <col min="6394" max="6394" width="2.140625" style="1" customWidth="1"/>
    <col min="6395" max="6395" width="7.140625" style="1" customWidth="1"/>
    <col min="6396" max="6396" width="9" style="1" customWidth="1"/>
    <col min="6397" max="6399" width="9.42578125" style="1" customWidth="1"/>
    <col min="6400" max="6400" width="0.85546875" style="1" customWidth="1"/>
    <col min="6401" max="6408" width="8.5703125" style="1" customWidth="1"/>
    <col min="6409" max="6630" width="9.140625" style="1"/>
    <col min="6631" max="6631" width="7.140625" style="1" customWidth="1"/>
    <col min="6632" max="6632" width="9" style="1" customWidth="1"/>
    <col min="6633" max="6634" width="8.5703125" style="1" customWidth="1"/>
    <col min="6635" max="6635" width="0.85546875" style="1" customWidth="1"/>
    <col min="6636" max="6636" width="10.5703125" style="1" customWidth="1"/>
    <col min="6637" max="6637" width="10.42578125" style="1" customWidth="1"/>
    <col min="6638" max="6638" width="8.5703125" style="1" customWidth="1"/>
    <col min="6639" max="6639" width="0.85546875" style="1" customWidth="1"/>
    <col min="6640" max="6640" width="9.42578125" style="1" customWidth="1"/>
    <col min="6641" max="6644" width="8.5703125" style="1" customWidth="1"/>
    <col min="6645" max="6645" width="0.85546875" style="1" customWidth="1"/>
    <col min="6646" max="6646" width="6.85546875" style="1" customWidth="1"/>
    <col min="6647" max="6647" width="7.42578125" style="1" customWidth="1"/>
    <col min="6648" max="6648" width="6.85546875" style="1" customWidth="1"/>
    <col min="6649" max="6649" width="7.5703125" style="1" customWidth="1"/>
    <col min="6650" max="6650" width="2.140625" style="1" customWidth="1"/>
    <col min="6651" max="6651" width="7.140625" style="1" customWidth="1"/>
    <col min="6652" max="6652" width="9" style="1" customWidth="1"/>
    <col min="6653" max="6655" width="9.42578125" style="1" customWidth="1"/>
    <col min="6656" max="6656" width="0.85546875" style="1" customWidth="1"/>
    <col min="6657" max="6664" width="8.5703125" style="1" customWidth="1"/>
    <col min="6665" max="6886" width="9.140625" style="1"/>
    <col min="6887" max="6887" width="7.140625" style="1" customWidth="1"/>
    <col min="6888" max="6888" width="9" style="1" customWidth="1"/>
    <col min="6889" max="6890" width="8.5703125" style="1" customWidth="1"/>
    <col min="6891" max="6891" width="0.85546875" style="1" customWidth="1"/>
    <col min="6892" max="6892" width="10.5703125" style="1" customWidth="1"/>
    <col min="6893" max="6893" width="10.42578125" style="1" customWidth="1"/>
    <col min="6894" max="6894" width="8.5703125" style="1" customWidth="1"/>
    <col min="6895" max="6895" width="0.85546875" style="1" customWidth="1"/>
    <col min="6896" max="6896" width="9.42578125" style="1" customWidth="1"/>
    <col min="6897" max="6900" width="8.5703125" style="1" customWidth="1"/>
    <col min="6901" max="6901" width="0.85546875" style="1" customWidth="1"/>
    <col min="6902" max="6902" width="6.85546875" style="1" customWidth="1"/>
    <col min="6903" max="6903" width="7.42578125" style="1" customWidth="1"/>
    <col min="6904" max="6904" width="6.85546875" style="1" customWidth="1"/>
    <col min="6905" max="6905" width="7.5703125" style="1" customWidth="1"/>
    <col min="6906" max="6906" width="2.140625" style="1" customWidth="1"/>
    <col min="6907" max="6907" width="7.140625" style="1" customWidth="1"/>
    <col min="6908" max="6908" width="9" style="1" customWidth="1"/>
    <col min="6909" max="6911" width="9.42578125" style="1" customWidth="1"/>
    <col min="6912" max="6912" width="0.85546875" style="1" customWidth="1"/>
    <col min="6913" max="6920" width="8.5703125" style="1" customWidth="1"/>
    <col min="6921" max="7142" width="9.140625" style="1"/>
    <col min="7143" max="7143" width="7.140625" style="1" customWidth="1"/>
    <col min="7144" max="7144" width="9" style="1" customWidth="1"/>
    <col min="7145" max="7146" width="8.5703125" style="1" customWidth="1"/>
    <col min="7147" max="7147" width="0.85546875" style="1" customWidth="1"/>
    <col min="7148" max="7148" width="10.5703125" style="1" customWidth="1"/>
    <col min="7149" max="7149" width="10.42578125" style="1" customWidth="1"/>
    <col min="7150" max="7150" width="8.5703125" style="1" customWidth="1"/>
    <col min="7151" max="7151" width="0.85546875" style="1" customWidth="1"/>
    <col min="7152" max="7152" width="9.42578125" style="1" customWidth="1"/>
    <col min="7153" max="7156" width="8.5703125" style="1" customWidth="1"/>
    <col min="7157" max="7157" width="0.85546875" style="1" customWidth="1"/>
    <col min="7158" max="7158" width="6.85546875" style="1" customWidth="1"/>
    <col min="7159" max="7159" width="7.42578125" style="1" customWidth="1"/>
    <col min="7160" max="7160" width="6.85546875" style="1" customWidth="1"/>
    <col min="7161" max="7161" width="7.5703125" style="1" customWidth="1"/>
    <col min="7162" max="7162" width="2.140625" style="1" customWidth="1"/>
    <col min="7163" max="7163" width="7.140625" style="1" customWidth="1"/>
    <col min="7164" max="7164" width="9" style="1" customWidth="1"/>
    <col min="7165" max="7167" width="9.42578125" style="1" customWidth="1"/>
    <col min="7168" max="7168" width="0.85546875" style="1" customWidth="1"/>
    <col min="7169" max="7176" width="8.5703125" style="1" customWidth="1"/>
    <col min="7177" max="7398" width="9.140625" style="1"/>
    <col min="7399" max="7399" width="7.140625" style="1" customWidth="1"/>
    <col min="7400" max="7400" width="9" style="1" customWidth="1"/>
    <col min="7401" max="7402" width="8.5703125" style="1" customWidth="1"/>
    <col min="7403" max="7403" width="0.85546875" style="1" customWidth="1"/>
    <col min="7404" max="7404" width="10.5703125" style="1" customWidth="1"/>
    <col min="7405" max="7405" width="10.42578125" style="1" customWidth="1"/>
    <col min="7406" max="7406" width="8.5703125" style="1" customWidth="1"/>
    <col min="7407" max="7407" width="0.85546875" style="1" customWidth="1"/>
    <col min="7408" max="7408" width="9.42578125" style="1" customWidth="1"/>
    <col min="7409" max="7412" width="8.5703125" style="1" customWidth="1"/>
    <col min="7413" max="7413" width="0.85546875" style="1" customWidth="1"/>
    <col min="7414" max="7414" width="6.85546875" style="1" customWidth="1"/>
    <col min="7415" max="7415" width="7.42578125" style="1" customWidth="1"/>
    <col min="7416" max="7416" width="6.85546875" style="1" customWidth="1"/>
    <col min="7417" max="7417" width="7.5703125" style="1" customWidth="1"/>
    <col min="7418" max="7418" width="2.140625" style="1" customWidth="1"/>
    <col min="7419" max="7419" width="7.140625" style="1" customWidth="1"/>
    <col min="7420" max="7420" width="9" style="1" customWidth="1"/>
    <col min="7421" max="7423" width="9.42578125" style="1" customWidth="1"/>
    <col min="7424" max="7424" width="0.85546875" style="1" customWidth="1"/>
    <col min="7425" max="7432" width="8.5703125" style="1" customWidth="1"/>
    <col min="7433" max="7654" width="9.140625" style="1"/>
    <col min="7655" max="7655" width="7.140625" style="1" customWidth="1"/>
    <col min="7656" max="7656" width="9" style="1" customWidth="1"/>
    <col min="7657" max="7658" width="8.5703125" style="1" customWidth="1"/>
    <col min="7659" max="7659" width="0.85546875" style="1" customWidth="1"/>
    <col min="7660" max="7660" width="10.5703125" style="1" customWidth="1"/>
    <col min="7661" max="7661" width="10.42578125" style="1" customWidth="1"/>
    <col min="7662" max="7662" width="8.5703125" style="1" customWidth="1"/>
    <col min="7663" max="7663" width="0.85546875" style="1" customWidth="1"/>
    <col min="7664" max="7664" width="9.42578125" style="1" customWidth="1"/>
    <col min="7665" max="7668" width="8.5703125" style="1" customWidth="1"/>
    <col min="7669" max="7669" width="0.85546875" style="1" customWidth="1"/>
    <col min="7670" max="7670" width="6.85546875" style="1" customWidth="1"/>
    <col min="7671" max="7671" width="7.42578125" style="1" customWidth="1"/>
    <col min="7672" max="7672" width="6.85546875" style="1" customWidth="1"/>
    <col min="7673" max="7673" width="7.5703125" style="1" customWidth="1"/>
    <col min="7674" max="7674" width="2.140625" style="1" customWidth="1"/>
    <col min="7675" max="7675" width="7.140625" style="1" customWidth="1"/>
    <col min="7676" max="7676" width="9" style="1" customWidth="1"/>
    <col min="7677" max="7679" width="9.42578125" style="1" customWidth="1"/>
    <col min="7680" max="7680" width="0.85546875" style="1" customWidth="1"/>
    <col min="7681" max="7688" width="8.5703125" style="1" customWidth="1"/>
    <col min="7689" max="7910" width="9.140625" style="1"/>
    <col min="7911" max="7911" width="7.140625" style="1" customWidth="1"/>
    <col min="7912" max="7912" width="9" style="1" customWidth="1"/>
    <col min="7913" max="7914" width="8.5703125" style="1" customWidth="1"/>
    <col min="7915" max="7915" width="0.85546875" style="1" customWidth="1"/>
    <col min="7916" max="7916" width="10.5703125" style="1" customWidth="1"/>
    <col min="7917" max="7917" width="10.42578125" style="1" customWidth="1"/>
    <col min="7918" max="7918" width="8.5703125" style="1" customWidth="1"/>
    <col min="7919" max="7919" width="0.85546875" style="1" customWidth="1"/>
    <col min="7920" max="7920" width="9.42578125" style="1" customWidth="1"/>
    <col min="7921" max="7924" width="8.5703125" style="1" customWidth="1"/>
    <col min="7925" max="7925" width="0.85546875" style="1" customWidth="1"/>
    <col min="7926" max="7926" width="6.85546875" style="1" customWidth="1"/>
    <col min="7927" max="7927" width="7.42578125" style="1" customWidth="1"/>
    <col min="7928" max="7928" width="6.85546875" style="1" customWidth="1"/>
    <col min="7929" max="7929" width="7.5703125" style="1" customWidth="1"/>
    <col min="7930" max="7930" width="2.140625" style="1" customWidth="1"/>
    <col min="7931" max="7931" width="7.140625" style="1" customWidth="1"/>
    <col min="7932" max="7932" width="9" style="1" customWidth="1"/>
    <col min="7933" max="7935" width="9.42578125" style="1" customWidth="1"/>
    <col min="7936" max="7936" width="0.85546875" style="1" customWidth="1"/>
    <col min="7937" max="7944" width="8.5703125" style="1" customWidth="1"/>
    <col min="7945" max="8166" width="9.140625" style="1"/>
    <col min="8167" max="8167" width="7.140625" style="1" customWidth="1"/>
    <col min="8168" max="8168" width="9" style="1" customWidth="1"/>
    <col min="8169" max="8170" width="8.5703125" style="1" customWidth="1"/>
    <col min="8171" max="8171" width="0.85546875" style="1" customWidth="1"/>
    <col min="8172" max="8172" width="10.5703125" style="1" customWidth="1"/>
    <col min="8173" max="8173" width="10.42578125" style="1" customWidth="1"/>
    <col min="8174" max="8174" width="8.5703125" style="1" customWidth="1"/>
    <col min="8175" max="8175" width="0.85546875" style="1" customWidth="1"/>
    <col min="8176" max="8176" width="9.42578125" style="1" customWidth="1"/>
    <col min="8177" max="8180" width="8.5703125" style="1" customWidth="1"/>
    <col min="8181" max="8181" width="0.85546875" style="1" customWidth="1"/>
    <col min="8182" max="8182" width="6.85546875" style="1" customWidth="1"/>
    <col min="8183" max="8183" width="7.42578125" style="1" customWidth="1"/>
    <col min="8184" max="8184" width="6.85546875" style="1" customWidth="1"/>
    <col min="8185" max="8185" width="7.5703125" style="1" customWidth="1"/>
    <col min="8186" max="8186" width="2.140625" style="1" customWidth="1"/>
    <col min="8187" max="8187" width="7.140625" style="1" customWidth="1"/>
    <col min="8188" max="8188" width="9" style="1" customWidth="1"/>
    <col min="8189" max="8191" width="9.42578125" style="1" customWidth="1"/>
    <col min="8192" max="8192" width="0.85546875" style="1" customWidth="1"/>
    <col min="8193" max="8200" width="8.5703125" style="1" customWidth="1"/>
    <col min="8201" max="8422" width="9.140625" style="1"/>
    <col min="8423" max="8423" width="7.140625" style="1" customWidth="1"/>
    <col min="8424" max="8424" width="9" style="1" customWidth="1"/>
    <col min="8425" max="8426" width="8.5703125" style="1" customWidth="1"/>
    <col min="8427" max="8427" width="0.85546875" style="1" customWidth="1"/>
    <col min="8428" max="8428" width="10.5703125" style="1" customWidth="1"/>
    <col min="8429" max="8429" width="10.42578125" style="1" customWidth="1"/>
    <col min="8430" max="8430" width="8.5703125" style="1" customWidth="1"/>
    <col min="8431" max="8431" width="0.85546875" style="1" customWidth="1"/>
    <col min="8432" max="8432" width="9.42578125" style="1" customWidth="1"/>
    <col min="8433" max="8436" width="8.5703125" style="1" customWidth="1"/>
    <col min="8437" max="8437" width="0.85546875" style="1" customWidth="1"/>
    <col min="8438" max="8438" width="6.85546875" style="1" customWidth="1"/>
    <col min="8439" max="8439" width="7.42578125" style="1" customWidth="1"/>
    <col min="8440" max="8440" width="6.85546875" style="1" customWidth="1"/>
    <col min="8441" max="8441" width="7.5703125" style="1" customWidth="1"/>
    <col min="8442" max="8442" width="2.140625" style="1" customWidth="1"/>
    <col min="8443" max="8443" width="7.140625" style="1" customWidth="1"/>
    <col min="8444" max="8444" width="9" style="1" customWidth="1"/>
    <col min="8445" max="8447" width="9.42578125" style="1" customWidth="1"/>
    <col min="8448" max="8448" width="0.85546875" style="1" customWidth="1"/>
    <col min="8449" max="8456" width="8.5703125" style="1" customWidth="1"/>
    <col min="8457" max="8678" width="9.140625" style="1"/>
    <col min="8679" max="8679" width="7.140625" style="1" customWidth="1"/>
    <col min="8680" max="8680" width="9" style="1" customWidth="1"/>
    <col min="8681" max="8682" width="8.5703125" style="1" customWidth="1"/>
    <col min="8683" max="8683" width="0.85546875" style="1" customWidth="1"/>
    <col min="8684" max="8684" width="10.5703125" style="1" customWidth="1"/>
    <col min="8685" max="8685" width="10.42578125" style="1" customWidth="1"/>
    <col min="8686" max="8686" width="8.5703125" style="1" customWidth="1"/>
    <col min="8687" max="8687" width="0.85546875" style="1" customWidth="1"/>
    <col min="8688" max="8688" width="9.42578125" style="1" customWidth="1"/>
    <col min="8689" max="8692" width="8.5703125" style="1" customWidth="1"/>
    <col min="8693" max="8693" width="0.85546875" style="1" customWidth="1"/>
    <col min="8694" max="8694" width="6.85546875" style="1" customWidth="1"/>
    <col min="8695" max="8695" width="7.42578125" style="1" customWidth="1"/>
    <col min="8696" max="8696" width="6.85546875" style="1" customWidth="1"/>
    <col min="8697" max="8697" width="7.5703125" style="1" customWidth="1"/>
    <col min="8698" max="8698" width="2.140625" style="1" customWidth="1"/>
    <col min="8699" max="8699" width="7.140625" style="1" customWidth="1"/>
    <col min="8700" max="8700" width="9" style="1" customWidth="1"/>
    <col min="8701" max="8703" width="9.42578125" style="1" customWidth="1"/>
    <col min="8704" max="8704" width="0.85546875" style="1" customWidth="1"/>
    <col min="8705" max="8712" width="8.5703125" style="1" customWidth="1"/>
    <col min="8713" max="8934" width="9.140625" style="1"/>
    <col min="8935" max="8935" width="7.140625" style="1" customWidth="1"/>
    <col min="8936" max="8936" width="9" style="1" customWidth="1"/>
    <col min="8937" max="8938" width="8.5703125" style="1" customWidth="1"/>
    <col min="8939" max="8939" width="0.85546875" style="1" customWidth="1"/>
    <col min="8940" max="8940" width="10.5703125" style="1" customWidth="1"/>
    <col min="8941" max="8941" width="10.42578125" style="1" customWidth="1"/>
    <col min="8942" max="8942" width="8.5703125" style="1" customWidth="1"/>
    <col min="8943" max="8943" width="0.85546875" style="1" customWidth="1"/>
    <col min="8944" max="8944" width="9.42578125" style="1" customWidth="1"/>
    <col min="8945" max="8948" width="8.5703125" style="1" customWidth="1"/>
    <col min="8949" max="8949" width="0.85546875" style="1" customWidth="1"/>
    <col min="8950" max="8950" width="6.85546875" style="1" customWidth="1"/>
    <col min="8951" max="8951" width="7.42578125" style="1" customWidth="1"/>
    <col min="8952" max="8952" width="6.85546875" style="1" customWidth="1"/>
    <col min="8953" max="8953" width="7.5703125" style="1" customWidth="1"/>
    <col min="8954" max="8954" width="2.140625" style="1" customWidth="1"/>
    <col min="8955" max="8955" width="7.140625" style="1" customWidth="1"/>
    <col min="8956" max="8956" width="9" style="1" customWidth="1"/>
    <col min="8957" max="8959" width="9.42578125" style="1" customWidth="1"/>
    <col min="8960" max="8960" width="0.85546875" style="1" customWidth="1"/>
    <col min="8961" max="8968" width="8.5703125" style="1" customWidth="1"/>
    <col min="8969" max="9190" width="9.140625" style="1"/>
    <col min="9191" max="9191" width="7.140625" style="1" customWidth="1"/>
    <col min="9192" max="9192" width="9" style="1" customWidth="1"/>
    <col min="9193" max="9194" width="8.5703125" style="1" customWidth="1"/>
    <col min="9195" max="9195" width="0.85546875" style="1" customWidth="1"/>
    <col min="9196" max="9196" width="10.5703125" style="1" customWidth="1"/>
    <col min="9197" max="9197" width="10.42578125" style="1" customWidth="1"/>
    <col min="9198" max="9198" width="8.5703125" style="1" customWidth="1"/>
    <col min="9199" max="9199" width="0.85546875" style="1" customWidth="1"/>
    <col min="9200" max="9200" width="9.42578125" style="1" customWidth="1"/>
    <col min="9201" max="9204" width="8.5703125" style="1" customWidth="1"/>
    <col min="9205" max="9205" width="0.85546875" style="1" customWidth="1"/>
    <col min="9206" max="9206" width="6.85546875" style="1" customWidth="1"/>
    <col min="9207" max="9207" width="7.42578125" style="1" customWidth="1"/>
    <col min="9208" max="9208" width="6.85546875" style="1" customWidth="1"/>
    <col min="9209" max="9209" width="7.5703125" style="1" customWidth="1"/>
    <col min="9210" max="9210" width="2.140625" style="1" customWidth="1"/>
    <col min="9211" max="9211" width="7.140625" style="1" customWidth="1"/>
    <col min="9212" max="9212" width="9" style="1" customWidth="1"/>
    <col min="9213" max="9215" width="9.42578125" style="1" customWidth="1"/>
    <col min="9216" max="9216" width="0.85546875" style="1" customWidth="1"/>
    <col min="9217" max="9224" width="8.5703125" style="1" customWidth="1"/>
    <col min="9225" max="9446" width="9.140625" style="1"/>
    <col min="9447" max="9447" width="7.140625" style="1" customWidth="1"/>
    <col min="9448" max="9448" width="9" style="1" customWidth="1"/>
    <col min="9449" max="9450" width="8.5703125" style="1" customWidth="1"/>
    <col min="9451" max="9451" width="0.85546875" style="1" customWidth="1"/>
    <col min="9452" max="9452" width="10.5703125" style="1" customWidth="1"/>
    <col min="9453" max="9453" width="10.42578125" style="1" customWidth="1"/>
    <col min="9454" max="9454" width="8.5703125" style="1" customWidth="1"/>
    <col min="9455" max="9455" width="0.85546875" style="1" customWidth="1"/>
    <col min="9456" max="9456" width="9.42578125" style="1" customWidth="1"/>
    <col min="9457" max="9460" width="8.5703125" style="1" customWidth="1"/>
    <col min="9461" max="9461" width="0.85546875" style="1" customWidth="1"/>
    <col min="9462" max="9462" width="6.85546875" style="1" customWidth="1"/>
    <col min="9463" max="9463" width="7.42578125" style="1" customWidth="1"/>
    <col min="9464" max="9464" width="6.85546875" style="1" customWidth="1"/>
    <col min="9465" max="9465" width="7.5703125" style="1" customWidth="1"/>
    <col min="9466" max="9466" width="2.140625" style="1" customWidth="1"/>
    <col min="9467" max="9467" width="7.140625" style="1" customWidth="1"/>
    <col min="9468" max="9468" width="9" style="1" customWidth="1"/>
    <col min="9469" max="9471" width="9.42578125" style="1" customWidth="1"/>
    <col min="9472" max="9472" width="0.85546875" style="1" customWidth="1"/>
    <col min="9473" max="9480" width="8.5703125" style="1" customWidth="1"/>
    <col min="9481" max="9702" width="9.140625" style="1"/>
    <col min="9703" max="9703" width="7.140625" style="1" customWidth="1"/>
    <col min="9704" max="9704" width="9" style="1" customWidth="1"/>
    <col min="9705" max="9706" width="8.5703125" style="1" customWidth="1"/>
    <col min="9707" max="9707" width="0.85546875" style="1" customWidth="1"/>
    <col min="9708" max="9708" width="10.5703125" style="1" customWidth="1"/>
    <col min="9709" max="9709" width="10.42578125" style="1" customWidth="1"/>
    <col min="9710" max="9710" width="8.5703125" style="1" customWidth="1"/>
    <col min="9711" max="9711" width="0.85546875" style="1" customWidth="1"/>
    <col min="9712" max="9712" width="9.42578125" style="1" customWidth="1"/>
    <col min="9713" max="9716" width="8.5703125" style="1" customWidth="1"/>
    <col min="9717" max="9717" width="0.85546875" style="1" customWidth="1"/>
    <col min="9718" max="9718" width="6.85546875" style="1" customWidth="1"/>
    <col min="9719" max="9719" width="7.42578125" style="1" customWidth="1"/>
    <col min="9720" max="9720" width="6.85546875" style="1" customWidth="1"/>
    <col min="9721" max="9721" width="7.5703125" style="1" customWidth="1"/>
    <col min="9722" max="9722" width="2.140625" style="1" customWidth="1"/>
    <col min="9723" max="9723" width="7.140625" style="1" customWidth="1"/>
    <col min="9724" max="9724" width="9" style="1" customWidth="1"/>
    <col min="9725" max="9727" width="9.42578125" style="1" customWidth="1"/>
    <col min="9728" max="9728" width="0.85546875" style="1" customWidth="1"/>
    <col min="9729" max="9736" width="8.5703125" style="1" customWidth="1"/>
    <col min="9737" max="9958" width="9.140625" style="1"/>
    <col min="9959" max="9959" width="7.140625" style="1" customWidth="1"/>
    <col min="9960" max="9960" width="9" style="1" customWidth="1"/>
    <col min="9961" max="9962" width="8.5703125" style="1" customWidth="1"/>
    <col min="9963" max="9963" width="0.85546875" style="1" customWidth="1"/>
    <col min="9964" max="9964" width="10.5703125" style="1" customWidth="1"/>
    <col min="9965" max="9965" width="10.42578125" style="1" customWidth="1"/>
    <col min="9966" max="9966" width="8.5703125" style="1" customWidth="1"/>
    <col min="9967" max="9967" width="0.85546875" style="1" customWidth="1"/>
    <col min="9968" max="9968" width="9.42578125" style="1" customWidth="1"/>
    <col min="9969" max="9972" width="8.5703125" style="1" customWidth="1"/>
    <col min="9973" max="9973" width="0.85546875" style="1" customWidth="1"/>
    <col min="9974" max="9974" width="6.85546875" style="1" customWidth="1"/>
    <col min="9975" max="9975" width="7.42578125" style="1" customWidth="1"/>
    <col min="9976" max="9976" width="6.85546875" style="1" customWidth="1"/>
    <col min="9977" max="9977" width="7.5703125" style="1" customWidth="1"/>
    <col min="9978" max="9978" width="2.140625" style="1" customWidth="1"/>
    <col min="9979" max="9979" width="7.140625" style="1" customWidth="1"/>
    <col min="9980" max="9980" width="9" style="1" customWidth="1"/>
    <col min="9981" max="9983" width="9.42578125" style="1" customWidth="1"/>
    <col min="9984" max="9984" width="0.85546875" style="1" customWidth="1"/>
    <col min="9985" max="9992" width="8.5703125" style="1" customWidth="1"/>
    <col min="9993" max="10214" width="9.140625" style="1"/>
    <col min="10215" max="10215" width="7.140625" style="1" customWidth="1"/>
    <col min="10216" max="10216" width="9" style="1" customWidth="1"/>
    <col min="10217" max="10218" width="8.5703125" style="1" customWidth="1"/>
    <col min="10219" max="10219" width="0.85546875" style="1" customWidth="1"/>
    <col min="10220" max="10220" width="10.5703125" style="1" customWidth="1"/>
    <col min="10221" max="10221" width="10.42578125" style="1" customWidth="1"/>
    <col min="10222" max="10222" width="8.5703125" style="1" customWidth="1"/>
    <col min="10223" max="10223" width="0.85546875" style="1" customWidth="1"/>
    <col min="10224" max="10224" width="9.42578125" style="1" customWidth="1"/>
    <col min="10225" max="10228" width="8.5703125" style="1" customWidth="1"/>
    <col min="10229" max="10229" width="0.85546875" style="1" customWidth="1"/>
    <col min="10230" max="10230" width="6.85546875" style="1" customWidth="1"/>
    <col min="10231" max="10231" width="7.42578125" style="1" customWidth="1"/>
    <col min="10232" max="10232" width="6.85546875" style="1" customWidth="1"/>
    <col min="10233" max="10233" width="7.5703125" style="1" customWidth="1"/>
    <col min="10234" max="10234" width="2.140625" style="1" customWidth="1"/>
    <col min="10235" max="10235" width="7.140625" style="1" customWidth="1"/>
    <col min="10236" max="10236" width="9" style="1" customWidth="1"/>
    <col min="10237" max="10239" width="9.42578125" style="1" customWidth="1"/>
    <col min="10240" max="10240" width="0.85546875" style="1" customWidth="1"/>
    <col min="10241" max="10248" width="8.5703125" style="1" customWidth="1"/>
    <col min="10249" max="10470" width="9.140625" style="1"/>
    <col min="10471" max="10471" width="7.140625" style="1" customWidth="1"/>
    <col min="10472" max="10472" width="9" style="1" customWidth="1"/>
    <col min="10473" max="10474" width="8.5703125" style="1" customWidth="1"/>
    <col min="10475" max="10475" width="0.85546875" style="1" customWidth="1"/>
    <col min="10476" max="10476" width="10.5703125" style="1" customWidth="1"/>
    <col min="10477" max="10477" width="10.42578125" style="1" customWidth="1"/>
    <col min="10478" max="10478" width="8.5703125" style="1" customWidth="1"/>
    <col min="10479" max="10479" width="0.85546875" style="1" customWidth="1"/>
    <col min="10480" max="10480" width="9.42578125" style="1" customWidth="1"/>
    <col min="10481" max="10484" width="8.5703125" style="1" customWidth="1"/>
    <col min="10485" max="10485" width="0.85546875" style="1" customWidth="1"/>
    <col min="10486" max="10486" width="6.85546875" style="1" customWidth="1"/>
    <col min="10487" max="10487" width="7.42578125" style="1" customWidth="1"/>
    <col min="10488" max="10488" width="6.85546875" style="1" customWidth="1"/>
    <col min="10489" max="10489" width="7.5703125" style="1" customWidth="1"/>
    <col min="10490" max="10490" width="2.140625" style="1" customWidth="1"/>
    <col min="10491" max="10491" width="7.140625" style="1" customWidth="1"/>
    <col min="10492" max="10492" width="9" style="1" customWidth="1"/>
    <col min="10493" max="10495" width="9.42578125" style="1" customWidth="1"/>
    <col min="10496" max="10496" width="0.85546875" style="1" customWidth="1"/>
    <col min="10497" max="10504" width="8.5703125" style="1" customWidth="1"/>
    <col min="10505" max="10726" width="9.140625" style="1"/>
    <col min="10727" max="10727" width="7.140625" style="1" customWidth="1"/>
    <col min="10728" max="10728" width="9" style="1" customWidth="1"/>
    <col min="10729" max="10730" width="8.5703125" style="1" customWidth="1"/>
    <col min="10731" max="10731" width="0.85546875" style="1" customWidth="1"/>
    <col min="10732" max="10732" width="10.5703125" style="1" customWidth="1"/>
    <col min="10733" max="10733" width="10.42578125" style="1" customWidth="1"/>
    <col min="10734" max="10734" width="8.5703125" style="1" customWidth="1"/>
    <col min="10735" max="10735" width="0.85546875" style="1" customWidth="1"/>
    <col min="10736" max="10736" width="9.42578125" style="1" customWidth="1"/>
    <col min="10737" max="10740" width="8.5703125" style="1" customWidth="1"/>
    <col min="10741" max="10741" width="0.85546875" style="1" customWidth="1"/>
    <col min="10742" max="10742" width="6.85546875" style="1" customWidth="1"/>
    <col min="10743" max="10743" width="7.42578125" style="1" customWidth="1"/>
    <col min="10744" max="10744" width="6.85546875" style="1" customWidth="1"/>
    <col min="10745" max="10745" width="7.5703125" style="1" customWidth="1"/>
    <col min="10746" max="10746" width="2.140625" style="1" customWidth="1"/>
    <col min="10747" max="10747" width="7.140625" style="1" customWidth="1"/>
    <col min="10748" max="10748" width="9" style="1" customWidth="1"/>
    <col min="10749" max="10751" width="9.42578125" style="1" customWidth="1"/>
    <col min="10752" max="10752" width="0.85546875" style="1" customWidth="1"/>
    <col min="10753" max="10760" width="8.5703125" style="1" customWidth="1"/>
    <col min="10761" max="10982" width="9.140625" style="1"/>
    <col min="10983" max="10983" width="7.140625" style="1" customWidth="1"/>
    <col min="10984" max="10984" width="9" style="1" customWidth="1"/>
    <col min="10985" max="10986" width="8.5703125" style="1" customWidth="1"/>
    <col min="10987" max="10987" width="0.85546875" style="1" customWidth="1"/>
    <col min="10988" max="10988" width="10.5703125" style="1" customWidth="1"/>
    <col min="10989" max="10989" width="10.42578125" style="1" customWidth="1"/>
    <col min="10990" max="10990" width="8.5703125" style="1" customWidth="1"/>
    <col min="10991" max="10991" width="0.85546875" style="1" customWidth="1"/>
    <col min="10992" max="10992" width="9.42578125" style="1" customWidth="1"/>
    <col min="10993" max="10996" width="8.5703125" style="1" customWidth="1"/>
    <col min="10997" max="10997" width="0.85546875" style="1" customWidth="1"/>
    <col min="10998" max="10998" width="6.85546875" style="1" customWidth="1"/>
    <col min="10999" max="10999" width="7.42578125" style="1" customWidth="1"/>
    <col min="11000" max="11000" width="6.85546875" style="1" customWidth="1"/>
    <col min="11001" max="11001" width="7.5703125" style="1" customWidth="1"/>
    <col min="11002" max="11002" width="2.140625" style="1" customWidth="1"/>
    <col min="11003" max="11003" width="7.140625" style="1" customWidth="1"/>
    <col min="11004" max="11004" width="9" style="1" customWidth="1"/>
    <col min="11005" max="11007" width="9.42578125" style="1" customWidth="1"/>
    <col min="11008" max="11008" width="0.85546875" style="1" customWidth="1"/>
    <col min="11009" max="11016" width="8.5703125" style="1" customWidth="1"/>
    <col min="11017" max="11238" width="9.140625" style="1"/>
    <col min="11239" max="11239" width="7.140625" style="1" customWidth="1"/>
    <col min="11240" max="11240" width="9" style="1" customWidth="1"/>
    <col min="11241" max="11242" width="8.5703125" style="1" customWidth="1"/>
    <col min="11243" max="11243" width="0.85546875" style="1" customWidth="1"/>
    <col min="11244" max="11244" width="10.5703125" style="1" customWidth="1"/>
    <col min="11245" max="11245" width="10.42578125" style="1" customWidth="1"/>
    <col min="11246" max="11246" width="8.5703125" style="1" customWidth="1"/>
    <col min="11247" max="11247" width="0.85546875" style="1" customWidth="1"/>
    <col min="11248" max="11248" width="9.42578125" style="1" customWidth="1"/>
    <col min="11249" max="11252" width="8.5703125" style="1" customWidth="1"/>
    <col min="11253" max="11253" width="0.85546875" style="1" customWidth="1"/>
    <col min="11254" max="11254" width="6.85546875" style="1" customWidth="1"/>
    <col min="11255" max="11255" width="7.42578125" style="1" customWidth="1"/>
    <col min="11256" max="11256" width="6.85546875" style="1" customWidth="1"/>
    <col min="11257" max="11257" width="7.5703125" style="1" customWidth="1"/>
    <col min="11258" max="11258" width="2.140625" style="1" customWidth="1"/>
    <col min="11259" max="11259" width="7.140625" style="1" customWidth="1"/>
    <col min="11260" max="11260" width="9" style="1" customWidth="1"/>
    <col min="11261" max="11263" width="9.42578125" style="1" customWidth="1"/>
    <col min="11264" max="11264" width="0.85546875" style="1" customWidth="1"/>
    <col min="11265" max="11272" width="8.5703125" style="1" customWidth="1"/>
    <col min="11273" max="11494" width="9.140625" style="1"/>
    <col min="11495" max="11495" width="7.140625" style="1" customWidth="1"/>
    <col min="11496" max="11496" width="9" style="1" customWidth="1"/>
    <col min="11497" max="11498" width="8.5703125" style="1" customWidth="1"/>
    <col min="11499" max="11499" width="0.85546875" style="1" customWidth="1"/>
    <col min="11500" max="11500" width="10.5703125" style="1" customWidth="1"/>
    <col min="11501" max="11501" width="10.42578125" style="1" customWidth="1"/>
    <col min="11502" max="11502" width="8.5703125" style="1" customWidth="1"/>
    <col min="11503" max="11503" width="0.85546875" style="1" customWidth="1"/>
    <col min="11504" max="11504" width="9.42578125" style="1" customWidth="1"/>
    <col min="11505" max="11508" width="8.5703125" style="1" customWidth="1"/>
    <col min="11509" max="11509" width="0.85546875" style="1" customWidth="1"/>
    <col min="11510" max="11510" width="6.85546875" style="1" customWidth="1"/>
    <col min="11511" max="11511" width="7.42578125" style="1" customWidth="1"/>
    <col min="11512" max="11512" width="6.85546875" style="1" customWidth="1"/>
    <col min="11513" max="11513" width="7.5703125" style="1" customWidth="1"/>
    <col min="11514" max="11514" width="2.140625" style="1" customWidth="1"/>
    <col min="11515" max="11515" width="7.140625" style="1" customWidth="1"/>
    <col min="11516" max="11516" width="9" style="1" customWidth="1"/>
    <col min="11517" max="11519" width="9.42578125" style="1" customWidth="1"/>
    <col min="11520" max="11520" width="0.85546875" style="1" customWidth="1"/>
    <col min="11521" max="11528" width="8.5703125" style="1" customWidth="1"/>
    <col min="11529" max="11750" width="9.140625" style="1"/>
    <col min="11751" max="11751" width="7.140625" style="1" customWidth="1"/>
    <col min="11752" max="11752" width="9" style="1" customWidth="1"/>
    <col min="11753" max="11754" width="8.5703125" style="1" customWidth="1"/>
    <col min="11755" max="11755" width="0.85546875" style="1" customWidth="1"/>
    <col min="11756" max="11756" width="10.5703125" style="1" customWidth="1"/>
    <col min="11757" max="11757" width="10.42578125" style="1" customWidth="1"/>
    <col min="11758" max="11758" width="8.5703125" style="1" customWidth="1"/>
    <col min="11759" max="11759" width="0.85546875" style="1" customWidth="1"/>
    <col min="11760" max="11760" width="9.42578125" style="1" customWidth="1"/>
    <col min="11761" max="11764" width="8.5703125" style="1" customWidth="1"/>
    <col min="11765" max="11765" width="0.85546875" style="1" customWidth="1"/>
    <col min="11766" max="11766" width="6.85546875" style="1" customWidth="1"/>
    <col min="11767" max="11767" width="7.42578125" style="1" customWidth="1"/>
    <col min="11768" max="11768" width="6.85546875" style="1" customWidth="1"/>
    <col min="11769" max="11769" width="7.5703125" style="1" customWidth="1"/>
    <col min="11770" max="11770" width="2.140625" style="1" customWidth="1"/>
    <col min="11771" max="11771" width="7.140625" style="1" customWidth="1"/>
    <col min="11772" max="11772" width="9" style="1" customWidth="1"/>
    <col min="11773" max="11775" width="9.42578125" style="1" customWidth="1"/>
    <col min="11776" max="11776" width="0.85546875" style="1" customWidth="1"/>
    <col min="11777" max="11784" width="8.5703125" style="1" customWidth="1"/>
    <col min="11785" max="12006" width="9.140625" style="1"/>
    <col min="12007" max="12007" width="7.140625" style="1" customWidth="1"/>
    <col min="12008" max="12008" width="9" style="1" customWidth="1"/>
    <col min="12009" max="12010" width="8.5703125" style="1" customWidth="1"/>
    <col min="12011" max="12011" width="0.85546875" style="1" customWidth="1"/>
    <col min="12012" max="12012" width="10.5703125" style="1" customWidth="1"/>
    <col min="12013" max="12013" width="10.42578125" style="1" customWidth="1"/>
    <col min="12014" max="12014" width="8.5703125" style="1" customWidth="1"/>
    <col min="12015" max="12015" width="0.85546875" style="1" customWidth="1"/>
    <col min="12016" max="12016" width="9.42578125" style="1" customWidth="1"/>
    <col min="12017" max="12020" width="8.5703125" style="1" customWidth="1"/>
    <col min="12021" max="12021" width="0.85546875" style="1" customWidth="1"/>
    <col min="12022" max="12022" width="6.85546875" style="1" customWidth="1"/>
    <col min="12023" max="12023" width="7.42578125" style="1" customWidth="1"/>
    <col min="12024" max="12024" width="6.85546875" style="1" customWidth="1"/>
    <col min="12025" max="12025" width="7.5703125" style="1" customWidth="1"/>
    <col min="12026" max="12026" width="2.140625" style="1" customWidth="1"/>
    <col min="12027" max="12027" width="7.140625" style="1" customWidth="1"/>
    <col min="12028" max="12028" width="9" style="1" customWidth="1"/>
    <col min="12029" max="12031" width="9.42578125" style="1" customWidth="1"/>
    <col min="12032" max="12032" width="0.85546875" style="1" customWidth="1"/>
    <col min="12033" max="12040" width="8.5703125" style="1" customWidth="1"/>
    <col min="12041" max="12262" width="9.140625" style="1"/>
    <col min="12263" max="12263" width="7.140625" style="1" customWidth="1"/>
    <col min="12264" max="12264" width="9" style="1" customWidth="1"/>
    <col min="12265" max="12266" width="8.5703125" style="1" customWidth="1"/>
    <col min="12267" max="12267" width="0.85546875" style="1" customWidth="1"/>
    <col min="12268" max="12268" width="10.5703125" style="1" customWidth="1"/>
    <col min="12269" max="12269" width="10.42578125" style="1" customWidth="1"/>
    <col min="12270" max="12270" width="8.5703125" style="1" customWidth="1"/>
    <col min="12271" max="12271" width="0.85546875" style="1" customWidth="1"/>
    <col min="12272" max="12272" width="9.42578125" style="1" customWidth="1"/>
    <col min="12273" max="12276" width="8.5703125" style="1" customWidth="1"/>
    <col min="12277" max="12277" width="0.85546875" style="1" customWidth="1"/>
    <col min="12278" max="12278" width="6.85546875" style="1" customWidth="1"/>
    <col min="12279" max="12279" width="7.42578125" style="1" customWidth="1"/>
    <col min="12280" max="12280" width="6.85546875" style="1" customWidth="1"/>
    <col min="12281" max="12281" width="7.5703125" style="1" customWidth="1"/>
    <col min="12282" max="12282" width="2.140625" style="1" customWidth="1"/>
    <col min="12283" max="12283" width="7.140625" style="1" customWidth="1"/>
    <col min="12284" max="12284" width="9" style="1" customWidth="1"/>
    <col min="12285" max="12287" width="9.42578125" style="1" customWidth="1"/>
    <col min="12288" max="12288" width="0.85546875" style="1" customWidth="1"/>
    <col min="12289" max="12296" width="8.5703125" style="1" customWidth="1"/>
    <col min="12297" max="12518" width="9.140625" style="1"/>
    <col min="12519" max="12519" width="7.140625" style="1" customWidth="1"/>
    <col min="12520" max="12520" width="9" style="1" customWidth="1"/>
    <col min="12521" max="12522" width="8.5703125" style="1" customWidth="1"/>
    <col min="12523" max="12523" width="0.85546875" style="1" customWidth="1"/>
    <col min="12524" max="12524" width="10.5703125" style="1" customWidth="1"/>
    <col min="12525" max="12525" width="10.42578125" style="1" customWidth="1"/>
    <col min="12526" max="12526" width="8.5703125" style="1" customWidth="1"/>
    <col min="12527" max="12527" width="0.85546875" style="1" customWidth="1"/>
    <col min="12528" max="12528" width="9.42578125" style="1" customWidth="1"/>
    <col min="12529" max="12532" width="8.5703125" style="1" customWidth="1"/>
    <col min="12533" max="12533" width="0.85546875" style="1" customWidth="1"/>
    <col min="12534" max="12534" width="6.85546875" style="1" customWidth="1"/>
    <col min="12535" max="12535" width="7.42578125" style="1" customWidth="1"/>
    <col min="12536" max="12536" width="6.85546875" style="1" customWidth="1"/>
    <col min="12537" max="12537" width="7.5703125" style="1" customWidth="1"/>
    <col min="12538" max="12538" width="2.140625" style="1" customWidth="1"/>
    <col min="12539" max="12539" width="7.140625" style="1" customWidth="1"/>
    <col min="12540" max="12540" width="9" style="1" customWidth="1"/>
    <col min="12541" max="12543" width="9.42578125" style="1" customWidth="1"/>
    <col min="12544" max="12544" width="0.85546875" style="1" customWidth="1"/>
    <col min="12545" max="12552" width="8.5703125" style="1" customWidth="1"/>
    <col min="12553" max="12774" width="9.140625" style="1"/>
    <col min="12775" max="12775" width="7.140625" style="1" customWidth="1"/>
    <col min="12776" max="12776" width="9" style="1" customWidth="1"/>
    <col min="12777" max="12778" width="8.5703125" style="1" customWidth="1"/>
    <col min="12779" max="12779" width="0.85546875" style="1" customWidth="1"/>
    <col min="12780" max="12780" width="10.5703125" style="1" customWidth="1"/>
    <col min="12781" max="12781" width="10.42578125" style="1" customWidth="1"/>
    <col min="12782" max="12782" width="8.5703125" style="1" customWidth="1"/>
    <col min="12783" max="12783" width="0.85546875" style="1" customWidth="1"/>
    <col min="12784" max="12784" width="9.42578125" style="1" customWidth="1"/>
    <col min="12785" max="12788" width="8.5703125" style="1" customWidth="1"/>
    <col min="12789" max="12789" width="0.85546875" style="1" customWidth="1"/>
    <col min="12790" max="12790" width="6.85546875" style="1" customWidth="1"/>
    <col min="12791" max="12791" width="7.42578125" style="1" customWidth="1"/>
    <col min="12792" max="12792" width="6.85546875" style="1" customWidth="1"/>
    <col min="12793" max="12793" width="7.5703125" style="1" customWidth="1"/>
    <col min="12794" max="12794" width="2.140625" style="1" customWidth="1"/>
    <col min="12795" max="12795" width="7.140625" style="1" customWidth="1"/>
    <col min="12796" max="12796" width="9" style="1" customWidth="1"/>
    <col min="12797" max="12799" width="9.42578125" style="1" customWidth="1"/>
    <col min="12800" max="12800" width="0.85546875" style="1" customWidth="1"/>
    <col min="12801" max="12808" width="8.5703125" style="1" customWidth="1"/>
    <col min="12809" max="13030" width="9.140625" style="1"/>
    <col min="13031" max="13031" width="7.140625" style="1" customWidth="1"/>
    <col min="13032" max="13032" width="9" style="1" customWidth="1"/>
    <col min="13033" max="13034" width="8.5703125" style="1" customWidth="1"/>
    <col min="13035" max="13035" width="0.85546875" style="1" customWidth="1"/>
    <col min="13036" max="13036" width="10.5703125" style="1" customWidth="1"/>
    <col min="13037" max="13037" width="10.42578125" style="1" customWidth="1"/>
    <col min="13038" max="13038" width="8.5703125" style="1" customWidth="1"/>
    <col min="13039" max="13039" width="0.85546875" style="1" customWidth="1"/>
    <col min="13040" max="13040" width="9.42578125" style="1" customWidth="1"/>
    <col min="13041" max="13044" width="8.5703125" style="1" customWidth="1"/>
    <col min="13045" max="13045" width="0.85546875" style="1" customWidth="1"/>
    <col min="13046" max="13046" width="6.85546875" style="1" customWidth="1"/>
    <col min="13047" max="13047" width="7.42578125" style="1" customWidth="1"/>
    <col min="13048" max="13048" width="6.85546875" style="1" customWidth="1"/>
    <col min="13049" max="13049" width="7.5703125" style="1" customWidth="1"/>
    <col min="13050" max="13050" width="2.140625" style="1" customWidth="1"/>
    <col min="13051" max="13051" width="7.140625" style="1" customWidth="1"/>
    <col min="13052" max="13052" width="9" style="1" customWidth="1"/>
    <col min="13053" max="13055" width="9.42578125" style="1" customWidth="1"/>
    <col min="13056" max="13056" width="0.85546875" style="1" customWidth="1"/>
    <col min="13057" max="13064" width="8.5703125" style="1" customWidth="1"/>
    <col min="13065" max="13286" width="9.140625" style="1"/>
    <col min="13287" max="13287" width="7.140625" style="1" customWidth="1"/>
    <col min="13288" max="13288" width="9" style="1" customWidth="1"/>
    <col min="13289" max="13290" width="8.5703125" style="1" customWidth="1"/>
    <col min="13291" max="13291" width="0.85546875" style="1" customWidth="1"/>
    <col min="13292" max="13292" width="10.5703125" style="1" customWidth="1"/>
    <col min="13293" max="13293" width="10.42578125" style="1" customWidth="1"/>
    <col min="13294" max="13294" width="8.5703125" style="1" customWidth="1"/>
    <col min="13295" max="13295" width="0.85546875" style="1" customWidth="1"/>
    <col min="13296" max="13296" width="9.42578125" style="1" customWidth="1"/>
    <col min="13297" max="13300" width="8.5703125" style="1" customWidth="1"/>
    <col min="13301" max="13301" width="0.85546875" style="1" customWidth="1"/>
    <col min="13302" max="13302" width="6.85546875" style="1" customWidth="1"/>
    <col min="13303" max="13303" width="7.42578125" style="1" customWidth="1"/>
    <col min="13304" max="13304" width="6.85546875" style="1" customWidth="1"/>
    <col min="13305" max="13305" width="7.5703125" style="1" customWidth="1"/>
    <col min="13306" max="13306" width="2.140625" style="1" customWidth="1"/>
    <col min="13307" max="13307" width="7.140625" style="1" customWidth="1"/>
    <col min="13308" max="13308" width="9" style="1" customWidth="1"/>
    <col min="13309" max="13311" width="9.42578125" style="1" customWidth="1"/>
    <col min="13312" max="13312" width="0.85546875" style="1" customWidth="1"/>
    <col min="13313" max="13320" width="8.5703125" style="1" customWidth="1"/>
    <col min="13321" max="13542" width="9.140625" style="1"/>
    <col min="13543" max="13543" width="7.140625" style="1" customWidth="1"/>
    <col min="13544" max="13544" width="9" style="1" customWidth="1"/>
    <col min="13545" max="13546" width="8.5703125" style="1" customWidth="1"/>
    <col min="13547" max="13547" width="0.85546875" style="1" customWidth="1"/>
    <col min="13548" max="13548" width="10.5703125" style="1" customWidth="1"/>
    <col min="13549" max="13549" width="10.42578125" style="1" customWidth="1"/>
    <col min="13550" max="13550" width="8.5703125" style="1" customWidth="1"/>
    <col min="13551" max="13551" width="0.85546875" style="1" customWidth="1"/>
    <col min="13552" max="13552" width="9.42578125" style="1" customWidth="1"/>
    <col min="13553" max="13556" width="8.5703125" style="1" customWidth="1"/>
    <col min="13557" max="13557" width="0.85546875" style="1" customWidth="1"/>
    <col min="13558" max="13558" width="6.85546875" style="1" customWidth="1"/>
    <col min="13559" max="13559" width="7.42578125" style="1" customWidth="1"/>
    <col min="13560" max="13560" width="6.85546875" style="1" customWidth="1"/>
    <col min="13561" max="13561" width="7.5703125" style="1" customWidth="1"/>
    <col min="13562" max="13562" width="2.140625" style="1" customWidth="1"/>
    <col min="13563" max="13563" width="7.140625" style="1" customWidth="1"/>
    <col min="13564" max="13564" width="9" style="1" customWidth="1"/>
    <col min="13565" max="13567" width="9.42578125" style="1" customWidth="1"/>
    <col min="13568" max="13568" width="0.85546875" style="1" customWidth="1"/>
    <col min="13569" max="13576" width="8.5703125" style="1" customWidth="1"/>
    <col min="13577" max="13798" width="9.140625" style="1"/>
    <col min="13799" max="13799" width="7.140625" style="1" customWidth="1"/>
    <col min="13800" max="13800" width="9" style="1" customWidth="1"/>
    <col min="13801" max="13802" width="8.5703125" style="1" customWidth="1"/>
    <col min="13803" max="13803" width="0.85546875" style="1" customWidth="1"/>
    <col min="13804" max="13804" width="10.5703125" style="1" customWidth="1"/>
    <col min="13805" max="13805" width="10.42578125" style="1" customWidth="1"/>
    <col min="13806" max="13806" width="8.5703125" style="1" customWidth="1"/>
    <col min="13807" max="13807" width="0.85546875" style="1" customWidth="1"/>
    <col min="13808" max="13808" width="9.42578125" style="1" customWidth="1"/>
    <col min="13809" max="13812" width="8.5703125" style="1" customWidth="1"/>
    <col min="13813" max="13813" width="0.85546875" style="1" customWidth="1"/>
    <col min="13814" max="13814" width="6.85546875" style="1" customWidth="1"/>
    <col min="13815" max="13815" width="7.42578125" style="1" customWidth="1"/>
    <col min="13816" max="13816" width="6.85546875" style="1" customWidth="1"/>
    <col min="13817" max="13817" width="7.5703125" style="1" customWidth="1"/>
    <col min="13818" max="13818" width="2.140625" style="1" customWidth="1"/>
    <col min="13819" max="13819" width="7.140625" style="1" customWidth="1"/>
    <col min="13820" max="13820" width="9" style="1" customWidth="1"/>
    <col min="13821" max="13823" width="9.42578125" style="1" customWidth="1"/>
    <col min="13824" max="13824" width="0.85546875" style="1" customWidth="1"/>
    <col min="13825" max="13832" width="8.5703125" style="1" customWidth="1"/>
    <col min="13833" max="14054" width="9.140625" style="1"/>
    <col min="14055" max="14055" width="7.140625" style="1" customWidth="1"/>
    <col min="14056" max="14056" width="9" style="1" customWidth="1"/>
    <col min="14057" max="14058" width="8.5703125" style="1" customWidth="1"/>
    <col min="14059" max="14059" width="0.85546875" style="1" customWidth="1"/>
    <col min="14060" max="14060" width="10.5703125" style="1" customWidth="1"/>
    <col min="14061" max="14061" width="10.42578125" style="1" customWidth="1"/>
    <col min="14062" max="14062" width="8.5703125" style="1" customWidth="1"/>
    <col min="14063" max="14063" width="0.85546875" style="1" customWidth="1"/>
    <col min="14064" max="14064" width="9.42578125" style="1" customWidth="1"/>
    <col min="14065" max="14068" width="8.5703125" style="1" customWidth="1"/>
    <col min="14069" max="14069" width="0.85546875" style="1" customWidth="1"/>
    <col min="14070" max="14070" width="6.85546875" style="1" customWidth="1"/>
    <col min="14071" max="14071" width="7.42578125" style="1" customWidth="1"/>
    <col min="14072" max="14072" width="6.85546875" style="1" customWidth="1"/>
    <col min="14073" max="14073" width="7.5703125" style="1" customWidth="1"/>
    <col min="14074" max="14074" width="2.140625" style="1" customWidth="1"/>
    <col min="14075" max="14075" width="7.140625" style="1" customWidth="1"/>
    <col min="14076" max="14076" width="9" style="1" customWidth="1"/>
    <col min="14077" max="14079" width="9.42578125" style="1" customWidth="1"/>
    <col min="14080" max="14080" width="0.85546875" style="1" customWidth="1"/>
    <col min="14081" max="14088" width="8.5703125" style="1" customWidth="1"/>
    <col min="14089" max="14310" width="9.140625" style="1"/>
    <col min="14311" max="14311" width="7.140625" style="1" customWidth="1"/>
    <col min="14312" max="14312" width="9" style="1" customWidth="1"/>
    <col min="14313" max="14314" width="8.5703125" style="1" customWidth="1"/>
    <col min="14315" max="14315" width="0.85546875" style="1" customWidth="1"/>
    <col min="14316" max="14316" width="10.5703125" style="1" customWidth="1"/>
    <col min="14317" max="14317" width="10.42578125" style="1" customWidth="1"/>
    <col min="14318" max="14318" width="8.5703125" style="1" customWidth="1"/>
    <col min="14319" max="14319" width="0.85546875" style="1" customWidth="1"/>
    <col min="14320" max="14320" width="9.42578125" style="1" customWidth="1"/>
    <col min="14321" max="14324" width="8.5703125" style="1" customWidth="1"/>
    <col min="14325" max="14325" width="0.85546875" style="1" customWidth="1"/>
    <col min="14326" max="14326" width="6.85546875" style="1" customWidth="1"/>
    <col min="14327" max="14327" width="7.42578125" style="1" customWidth="1"/>
    <col min="14328" max="14328" width="6.85546875" style="1" customWidth="1"/>
    <col min="14329" max="14329" width="7.5703125" style="1" customWidth="1"/>
    <col min="14330" max="14330" width="2.140625" style="1" customWidth="1"/>
    <col min="14331" max="14331" width="7.140625" style="1" customWidth="1"/>
    <col min="14332" max="14332" width="9" style="1" customWidth="1"/>
    <col min="14333" max="14335" width="9.42578125" style="1" customWidth="1"/>
    <col min="14336" max="14336" width="0.85546875" style="1" customWidth="1"/>
    <col min="14337" max="14344" width="8.5703125" style="1" customWidth="1"/>
    <col min="14345" max="14566" width="9.140625" style="1"/>
    <col min="14567" max="14567" width="7.140625" style="1" customWidth="1"/>
    <col min="14568" max="14568" width="9" style="1" customWidth="1"/>
    <col min="14569" max="14570" width="8.5703125" style="1" customWidth="1"/>
    <col min="14571" max="14571" width="0.85546875" style="1" customWidth="1"/>
    <col min="14572" max="14572" width="10.5703125" style="1" customWidth="1"/>
    <col min="14573" max="14573" width="10.42578125" style="1" customWidth="1"/>
    <col min="14574" max="14574" width="8.5703125" style="1" customWidth="1"/>
    <col min="14575" max="14575" width="0.85546875" style="1" customWidth="1"/>
    <col min="14576" max="14576" width="9.42578125" style="1" customWidth="1"/>
    <col min="14577" max="14580" width="8.5703125" style="1" customWidth="1"/>
    <col min="14581" max="14581" width="0.85546875" style="1" customWidth="1"/>
    <col min="14582" max="14582" width="6.85546875" style="1" customWidth="1"/>
    <col min="14583" max="14583" width="7.42578125" style="1" customWidth="1"/>
    <col min="14584" max="14584" width="6.85546875" style="1" customWidth="1"/>
    <col min="14585" max="14585" width="7.5703125" style="1" customWidth="1"/>
    <col min="14586" max="14586" width="2.140625" style="1" customWidth="1"/>
    <col min="14587" max="14587" width="7.140625" style="1" customWidth="1"/>
    <col min="14588" max="14588" width="9" style="1" customWidth="1"/>
    <col min="14589" max="14591" width="9.42578125" style="1" customWidth="1"/>
    <col min="14592" max="14592" width="0.85546875" style="1" customWidth="1"/>
    <col min="14593" max="14600" width="8.5703125" style="1" customWidth="1"/>
    <col min="14601" max="14822" width="9.140625" style="1"/>
    <col min="14823" max="14823" width="7.140625" style="1" customWidth="1"/>
    <col min="14824" max="14824" width="9" style="1" customWidth="1"/>
    <col min="14825" max="14826" width="8.5703125" style="1" customWidth="1"/>
    <col min="14827" max="14827" width="0.85546875" style="1" customWidth="1"/>
    <col min="14828" max="14828" width="10.5703125" style="1" customWidth="1"/>
    <col min="14829" max="14829" width="10.42578125" style="1" customWidth="1"/>
    <col min="14830" max="14830" width="8.5703125" style="1" customWidth="1"/>
    <col min="14831" max="14831" width="0.85546875" style="1" customWidth="1"/>
    <col min="14832" max="14832" width="9.42578125" style="1" customWidth="1"/>
    <col min="14833" max="14836" width="8.5703125" style="1" customWidth="1"/>
    <col min="14837" max="14837" width="0.85546875" style="1" customWidth="1"/>
    <col min="14838" max="14838" width="6.85546875" style="1" customWidth="1"/>
    <col min="14839" max="14839" width="7.42578125" style="1" customWidth="1"/>
    <col min="14840" max="14840" width="6.85546875" style="1" customWidth="1"/>
    <col min="14841" max="14841" width="7.5703125" style="1" customWidth="1"/>
    <col min="14842" max="14842" width="2.140625" style="1" customWidth="1"/>
    <col min="14843" max="14843" width="7.140625" style="1" customWidth="1"/>
    <col min="14844" max="14844" width="9" style="1" customWidth="1"/>
    <col min="14845" max="14847" width="9.42578125" style="1" customWidth="1"/>
    <col min="14848" max="14848" width="0.85546875" style="1" customWidth="1"/>
    <col min="14849" max="14856" width="8.5703125" style="1" customWidth="1"/>
    <col min="14857" max="15078" width="9.140625" style="1"/>
    <col min="15079" max="15079" width="7.140625" style="1" customWidth="1"/>
    <col min="15080" max="15080" width="9" style="1" customWidth="1"/>
    <col min="15081" max="15082" width="8.5703125" style="1" customWidth="1"/>
    <col min="15083" max="15083" width="0.85546875" style="1" customWidth="1"/>
    <col min="15084" max="15084" width="10.5703125" style="1" customWidth="1"/>
    <col min="15085" max="15085" width="10.42578125" style="1" customWidth="1"/>
    <col min="15086" max="15086" width="8.5703125" style="1" customWidth="1"/>
    <col min="15087" max="15087" width="0.85546875" style="1" customWidth="1"/>
    <col min="15088" max="15088" width="9.42578125" style="1" customWidth="1"/>
    <col min="15089" max="15092" width="8.5703125" style="1" customWidth="1"/>
    <col min="15093" max="15093" width="0.85546875" style="1" customWidth="1"/>
    <col min="15094" max="15094" width="6.85546875" style="1" customWidth="1"/>
    <col min="15095" max="15095" width="7.42578125" style="1" customWidth="1"/>
    <col min="15096" max="15096" width="6.85546875" style="1" customWidth="1"/>
    <col min="15097" max="15097" width="7.5703125" style="1" customWidth="1"/>
    <col min="15098" max="15098" width="2.140625" style="1" customWidth="1"/>
    <col min="15099" max="15099" width="7.140625" style="1" customWidth="1"/>
    <col min="15100" max="15100" width="9" style="1" customWidth="1"/>
    <col min="15101" max="15103" width="9.42578125" style="1" customWidth="1"/>
    <col min="15104" max="15104" width="0.85546875" style="1" customWidth="1"/>
    <col min="15105" max="15112" width="8.5703125" style="1" customWidth="1"/>
    <col min="15113" max="15334" width="9.140625" style="1"/>
    <col min="15335" max="15335" width="7.140625" style="1" customWidth="1"/>
    <col min="15336" max="15336" width="9" style="1" customWidth="1"/>
    <col min="15337" max="15338" width="8.5703125" style="1" customWidth="1"/>
    <col min="15339" max="15339" width="0.85546875" style="1" customWidth="1"/>
    <col min="15340" max="15340" width="10.5703125" style="1" customWidth="1"/>
    <col min="15341" max="15341" width="10.42578125" style="1" customWidth="1"/>
    <col min="15342" max="15342" width="8.5703125" style="1" customWidth="1"/>
    <col min="15343" max="15343" width="0.85546875" style="1" customWidth="1"/>
    <col min="15344" max="15344" width="9.42578125" style="1" customWidth="1"/>
    <col min="15345" max="15348" width="8.5703125" style="1" customWidth="1"/>
    <col min="15349" max="15349" width="0.85546875" style="1" customWidth="1"/>
    <col min="15350" max="15350" width="6.85546875" style="1" customWidth="1"/>
    <col min="15351" max="15351" width="7.42578125" style="1" customWidth="1"/>
    <col min="15352" max="15352" width="6.85546875" style="1" customWidth="1"/>
    <col min="15353" max="15353" width="7.5703125" style="1" customWidth="1"/>
    <col min="15354" max="15354" width="2.140625" style="1" customWidth="1"/>
    <col min="15355" max="15355" width="7.140625" style="1" customWidth="1"/>
    <col min="15356" max="15356" width="9" style="1" customWidth="1"/>
    <col min="15357" max="15359" width="9.42578125" style="1" customWidth="1"/>
    <col min="15360" max="15360" width="0.85546875" style="1" customWidth="1"/>
    <col min="15361" max="15368" width="8.5703125" style="1" customWidth="1"/>
    <col min="15369" max="15590" width="9.140625" style="1"/>
    <col min="15591" max="15591" width="7.140625" style="1" customWidth="1"/>
    <col min="15592" max="15592" width="9" style="1" customWidth="1"/>
    <col min="15593" max="15594" width="8.5703125" style="1" customWidth="1"/>
    <col min="15595" max="15595" width="0.85546875" style="1" customWidth="1"/>
    <col min="15596" max="15596" width="10.5703125" style="1" customWidth="1"/>
    <col min="15597" max="15597" width="10.42578125" style="1" customWidth="1"/>
    <col min="15598" max="15598" width="8.5703125" style="1" customWidth="1"/>
    <col min="15599" max="15599" width="0.85546875" style="1" customWidth="1"/>
    <col min="15600" max="15600" width="9.42578125" style="1" customWidth="1"/>
    <col min="15601" max="15604" width="8.5703125" style="1" customWidth="1"/>
    <col min="15605" max="15605" width="0.85546875" style="1" customWidth="1"/>
    <col min="15606" max="15606" width="6.85546875" style="1" customWidth="1"/>
    <col min="15607" max="15607" width="7.42578125" style="1" customWidth="1"/>
    <col min="15608" max="15608" width="6.85546875" style="1" customWidth="1"/>
    <col min="15609" max="15609" width="7.5703125" style="1" customWidth="1"/>
    <col min="15610" max="15610" width="2.140625" style="1" customWidth="1"/>
    <col min="15611" max="15611" width="7.140625" style="1" customWidth="1"/>
    <col min="15612" max="15612" width="9" style="1" customWidth="1"/>
    <col min="15613" max="15615" width="9.42578125" style="1" customWidth="1"/>
    <col min="15616" max="15616" width="0.85546875" style="1" customWidth="1"/>
    <col min="15617" max="15624" width="8.5703125" style="1" customWidth="1"/>
    <col min="15625" max="15846" width="9.140625" style="1"/>
    <col min="15847" max="15847" width="7.140625" style="1" customWidth="1"/>
    <col min="15848" max="15848" width="9" style="1" customWidth="1"/>
    <col min="15849" max="15850" width="8.5703125" style="1" customWidth="1"/>
    <col min="15851" max="15851" width="0.85546875" style="1" customWidth="1"/>
    <col min="15852" max="15852" width="10.5703125" style="1" customWidth="1"/>
    <col min="15853" max="15853" width="10.42578125" style="1" customWidth="1"/>
    <col min="15854" max="15854" width="8.5703125" style="1" customWidth="1"/>
    <col min="15855" max="15855" width="0.85546875" style="1" customWidth="1"/>
    <col min="15856" max="15856" width="9.42578125" style="1" customWidth="1"/>
    <col min="15857" max="15860" width="8.5703125" style="1" customWidth="1"/>
    <col min="15861" max="15861" width="0.85546875" style="1" customWidth="1"/>
    <col min="15862" max="15862" width="6.85546875" style="1" customWidth="1"/>
    <col min="15863" max="15863" width="7.42578125" style="1" customWidth="1"/>
    <col min="15864" max="15864" width="6.85546875" style="1" customWidth="1"/>
    <col min="15865" max="15865" width="7.5703125" style="1" customWidth="1"/>
    <col min="15866" max="15866" width="2.140625" style="1" customWidth="1"/>
    <col min="15867" max="15867" width="7.140625" style="1" customWidth="1"/>
    <col min="15868" max="15868" width="9" style="1" customWidth="1"/>
    <col min="15869" max="15871" width="9.42578125" style="1" customWidth="1"/>
    <col min="15872" max="15872" width="0.85546875" style="1" customWidth="1"/>
    <col min="15873" max="15880" width="8.5703125" style="1" customWidth="1"/>
    <col min="15881" max="16102" width="9.140625" style="1"/>
    <col min="16103" max="16103" width="7.140625" style="1" customWidth="1"/>
    <col min="16104" max="16104" width="9" style="1" customWidth="1"/>
    <col min="16105" max="16106" width="8.5703125" style="1" customWidth="1"/>
    <col min="16107" max="16107" width="0.85546875" style="1" customWidth="1"/>
    <col min="16108" max="16108" width="10.5703125" style="1" customWidth="1"/>
    <col min="16109" max="16109" width="10.42578125" style="1" customWidth="1"/>
    <col min="16110" max="16110" width="8.5703125" style="1" customWidth="1"/>
    <col min="16111" max="16111" width="0.85546875" style="1" customWidth="1"/>
    <col min="16112" max="16112" width="9.42578125" style="1" customWidth="1"/>
    <col min="16113" max="16116" width="8.5703125" style="1" customWidth="1"/>
    <col min="16117" max="16117" width="0.85546875" style="1" customWidth="1"/>
    <col min="16118" max="16118" width="6.85546875" style="1" customWidth="1"/>
    <col min="16119" max="16119" width="7.42578125" style="1" customWidth="1"/>
    <col min="16120" max="16120" width="6.85546875" style="1" customWidth="1"/>
    <col min="16121" max="16121" width="7.5703125" style="1" customWidth="1"/>
    <col min="16122" max="16122" width="2.140625" style="1" customWidth="1"/>
    <col min="16123" max="16123" width="7.140625" style="1" customWidth="1"/>
    <col min="16124" max="16124" width="9" style="1" customWidth="1"/>
    <col min="16125" max="16127" width="9.42578125" style="1" customWidth="1"/>
    <col min="16128" max="16128" width="0.85546875" style="1" customWidth="1"/>
    <col min="16129" max="16136" width="8.5703125" style="1" customWidth="1"/>
    <col min="16137" max="16384" width="9.140625" style="1"/>
  </cols>
  <sheetData>
    <row r="1" spans="1:29" ht="15.75" x14ac:dyDescent="0.25">
      <c r="B1" s="18" t="s">
        <v>3142</v>
      </c>
      <c r="C1" s="18"/>
      <c r="D1" s="18"/>
      <c r="U1" s="18" t="str">
        <f>$B1</f>
        <v>Tableau 50.070 - Approche fondée sur les notations internes - Actifs pondérés en fonction du risque de crédit</v>
      </c>
    </row>
    <row r="2" spans="1:29" ht="15" customHeight="1" x14ac:dyDescent="0.25">
      <c r="A2" s="20">
        <v>22</v>
      </c>
      <c r="B2" s="1867" t="s">
        <v>145</v>
      </c>
      <c r="C2" s="1868"/>
      <c r="D2" s="1868"/>
      <c r="E2" s="1869"/>
      <c r="F2" s="658"/>
      <c r="G2" s="39"/>
      <c r="U2" s="2193" t="s">
        <v>3135</v>
      </c>
      <c r="V2" s="2193"/>
      <c r="W2" s="2193"/>
      <c r="X2" s="2193"/>
      <c r="Y2" s="2193"/>
      <c r="Z2" s="2193"/>
      <c r="AA2" s="2193"/>
      <c r="AB2" s="2193"/>
      <c r="AC2" s="2193"/>
    </row>
    <row r="3" spans="1:29" ht="15" x14ac:dyDescent="0.2">
      <c r="A3" s="20"/>
      <c r="B3" s="568"/>
      <c r="C3" s="195"/>
      <c r="D3" s="195"/>
      <c r="E3" s="195"/>
      <c r="F3" s="195"/>
      <c r="G3" s="39"/>
      <c r="U3" s="2193"/>
      <c r="V3" s="2193"/>
      <c r="W3" s="2193"/>
      <c r="X3" s="2193"/>
      <c r="Y3" s="2193"/>
      <c r="Z3" s="2193"/>
      <c r="AA3" s="2193"/>
      <c r="AB3" s="2193"/>
      <c r="AC3" s="2193"/>
    </row>
    <row r="4" spans="1:29" ht="30" customHeight="1" x14ac:dyDescent="0.2">
      <c r="B4" s="2129" t="s">
        <v>3143</v>
      </c>
      <c r="C4" s="2135"/>
      <c r="D4" s="2135"/>
      <c r="E4" s="2135"/>
      <c r="F4" s="2135"/>
      <c r="G4" s="2135"/>
      <c r="H4" s="2135"/>
      <c r="I4" s="2135"/>
      <c r="J4" s="2135"/>
      <c r="K4" s="2135"/>
      <c r="L4" s="2135"/>
      <c r="M4" s="2135"/>
      <c r="N4" s="2135"/>
      <c r="O4" s="2135"/>
      <c r="P4" s="2135"/>
      <c r="Q4" s="2135"/>
      <c r="R4" s="2135"/>
      <c r="S4" s="2135"/>
      <c r="U4" s="2129" t="str">
        <f>$B4</f>
        <v xml:space="preserve">Pour le portefeuille bancaire – Expositions sur les grandes entreprises (101) </v>
      </c>
      <c r="V4" s="2129"/>
      <c r="W4" s="2129"/>
      <c r="X4" s="2129"/>
      <c r="Y4" s="2129"/>
      <c r="Z4" s="2129"/>
    </row>
    <row r="5" spans="1:29" ht="15" x14ac:dyDescent="0.2">
      <c r="B5" s="21" t="s">
        <v>3040</v>
      </c>
      <c r="C5" s="199"/>
      <c r="U5" s="21" t="str">
        <f>$B5</f>
        <v>Dollars, en milliers, Type d’enregistrement 010</v>
      </c>
      <c r="V5" s="571"/>
      <c r="W5" s="331"/>
      <c r="X5" s="331"/>
      <c r="Y5" s="331"/>
      <c r="Z5" s="331"/>
    </row>
    <row r="6" spans="1:29" ht="14.45" customHeight="1" x14ac:dyDescent="0.2">
      <c r="A6" s="82"/>
      <c r="B6" s="2174" t="s">
        <v>2440</v>
      </c>
      <c r="C6" s="2175"/>
      <c r="D6" s="2176"/>
      <c r="E6" s="139"/>
      <c r="F6" s="2174" t="s">
        <v>2441</v>
      </c>
      <c r="G6" s="2175"/>
      <c r="H6" s="2176"/>
      <c r="I6" s="331"/>
      <c r="J6" s="2074" t="s">
        <v>2902</v>
      </c>
      <c r="K6" s="2075"/>
      <c r="L6" s="2075"/>
      <c r="M6" s="2075"/>
      <c r="N6" s="2076"/>
      <c r="U6" s="2133" t="s">
        <v>3041</v>
      </c>
      <c r="V6" s="2133"/>
      <c r="W6" s="490"/>
      <c r="X6" s="158"/>
      <c r="Y6" s="158"/>
      <c r="AA6" s="1"/>
    </row>
    <row r="7" spans="1:29" ht="33.75" customHeight="1" x14ac:dyDescent="0.2">
      <c r="A7" s="82"/>
      <c r="B7" s="2177"/>
      <c r="C7" s="2178"/>
      <c r="D7" s="2179"/>
      <c r="E7" s="139"/>
      <c r="F7" s="2177"/>
      <c r="G7" s="2178"/>
      <c r="H7" s="2179"/>
      <c r="I7" s="331"/>
      <c r="J7" s="2059" t="s">
        <v>3042</v>
      </c>
      <c r="K7" s="2163"/>
      <c r="L7" s="2059" t="s">
        <v>3043</v>
      </c>
      <c r="M7" s="2163"/>
      <c r="N7" s="1985" t="s">
        <v>3044</v>
      </c>
      <c r="O7" s="495"/>
      <c r="P7" s="495"/>
      <c r="Q7" s="495"/>
      <c r="R7" s="495"/>
      <c r="S7" s="495"/>
      <c r="U7" s="2134"/>
      <c r="V7" s="2134"/>
      <c r="W7" s="490"/>
      <c r="X7" s="2192" t="s">
        <v>3101</v>
      </c>
      <c r="Y7" s="2181"/>
      <c r="Z7" s="577"/>
    </row>
    <row r="8" spans="1:29" ht="92.25" customHeight="1" x14ac:dyDescent="0.2">
      <c r="A8" s="1387" t="s">
        <v>3045</v>
      </c>
      <c r="B8" s="1387" t="s">
        <v>3046</v>
      </c>
      <c r="C8" s="1387" t="s">
        <v>2443</v>
      </c>
      <c r="D8" s="1387" t="s">
        <v>3103</v>
      </c>
      <c r="E8" s="336"/>
      <c r="F8" s="1586"/>
      <c r="G8" s="332" t="s">
        <v>2446</v>
      </c>
      <c r="H8" s="1386" t="s">
        <v>3104</v>
      </c>
      <c r="I8" s="633"/>
      <c r="J8" s="1387" t="s">
        <v>3050</v>
      </c>
      <c r="K8" s="1387" t="s">
        <v>3051</v>
      </c>
      <c r="L8" s="1387" t="s">
        <v>3052</v>
      </c>
      <c r="M8" s="1387" t="s">
        <v>3053</v>
      </c>
      <c r="N8" s="2164"/>
      <c r="O8" s="123"/>
      <c r="P8" s="1861" t="s">
        <v>2450</v>
      </c>
      <c r="Q8" s="1863"/>
      <c r="R8" s="1861" t="s">
        <v>3055</v>
      </c>
      <c r="S8" s="1863"/>
      <c r="U8" s="1643" t="str">
        <f>$A8</f>
        <v>Fourchette de probabilité de défaut (PD)</v>
      </c>
      <c r="V8" s="1643" t="str">
        <f>$B8</f>
        <v>PD estimative (%) (M3)</v>
      </c>
      <c r="W8" s="1387" t="s">
        <v>3105</v>
      </c>
      <c r="X8" s="1386" t="s">
        <v>3057</v>
      </c>
      <c r="Y8" s="1386" t="s">
        <v>3058</v>
      </c>
      <c r="Z8" s="578"/>
    </row>
    <row r="9" spans="1:29" s="490" customFormat="1" ht="15" x14ac:dyDescent="0.25">
      <c r="A9" s="576"/>
      <c r="B9" s="229" t="s">
        <v>299</v>
      </c>
      <c r="C9" s="229"/>
      <c r="D9" s="229" t="s">
        <v>300</v>
      </c>
      <c r="E9" s="155"/>
      <c r="F9" s="586"/>
      <c r="G9" s="229" t="s">
        <v>301</v>
      </c>
      <c r="H9" s="229" t="s">
        <v>3059</v>
      </c>
      <c r="I9" s="863"/>
      <c r="J9" s="229" t="s">
        <v>466</v>
      </c>
      <c r="K9" s="229" t="s">
        <v>304</v>
      </c>
      <c r="L9"/>
      <c r="M9"/>
      <c r="N9"/>
      <c r="O9" s="155"/>
      <c r="P9" s="155"/>
      <c r="Q9" s="155"/>
      <c r="R9" s="155"/>
      <c r="S9" s="155"/>
      <c r="U9" s="584"/>
      <c r="V9" s="585" t="s">
        <v>3060</v>
      </c>
      <c r="W9" s="586"/>
      <c r="X9" s="1"/>
      <c r="Y9" s="155"/>
      <c r="Z9" s="155"/>
      <c r="AA9" s="662"/>
    </row>
    <row r="10" spans="1:29" ht="21" customHeight="1" x14ac:dyDescent="0.2">
      <c r="A10" s="82"/>
      <c r="B10" s="88" t="s">
        <v>1874</v>
      </c>
      <c r="C10" s="82"/>
      <c r="D10" s="337"/>
      <c r="E10" s="196"/>
      <c r="F10" s="196"/>
      <c r="G10" s="337"/>
      <c r="H10" s="337"/>
      <c r="I10" s="337"/>
      <c r="J10" s="2165" t="s">
        <v>3128</v>
      </c>
      <c r="K10" s="2165"/>
      <c r="L10" s="196"/>
      <c r="M10" s="196"/>
      <c r="N10" s="196"/>
      <c r="O10" s="196"/>
      <c r="P10" s="196"/>
      <c r="Q10" s="196"/>
      <c r="U10" s="588"/>
      <c r="V10" s="589" t="str">
        <f>$B10</f>
        <v>Engagements utilisés (501)</v>
      </c>
    </row>
    <row r="11" spans="1:29" ht="12.75" customHeight="1" x14ac:dyDescent="0.2">
      <c r="A11" s="8" t="s">
        <v>3062</v>
      </c>
      <c r="B11" s="591"/>
      <c r="C11" s="1586"/>
      <c r="D11" s="987"/>
      <c r="E11" s="8"/>
      <c r="F11" s="1586"/>
      <c r="G11" s="987"/>
      <c r="H11" s="1579"/>
      <c r="I11" s="592"/>
      <c r="J11" s="1591"/>
      <c r="K11" s="986"/>
      <c r="L11" s="1591"/>
      <c r="M11" s="593"/>
      <c r="N11" s="1020"/>
      <c r="O11" s="8"/>
      <c r="P11" s="2114"/>
      <c r="Q11" s="2114"/>
      <c r="R11" s="2114"/>
      <c r="S11" s="2114"/>
      <c r="U11" s="594" t="str">
        <f t="shared" ref="U11:U35" si="0">$A11</f>
        <v>1 (1401)</v>
      </c>
      <c r="V11" s="1592" t="str">
        <f t="shared" ref="V11:V35" si="1">IF($B11="","",$B11)</f>
        <v/>
      </c>
      <c r="W11" s="1018"/>
      <c r="X11" s="595"/>
      <c r="Y11" s="595"/>
      <c r="Z11" s="195"/>
    </row>
    <row r="12" spans="1:29" x14ac:dyDescent="0.2">
      <c r="A12" s="8" t="s">
        <v>3063</v>
      </c>
      <c r="B12" s="591"/>
      <c r="C12" s="1586"/>
      <c r="D12" s="987"/>
      <c r="E12" s="8"/>
      <c r="F12" s="1586"/>
      <c r="G12" s="987"/>
      <c r="H12" s="1579"/>
      <c r="I12" s="592"/>
      <c r="J12" s="1591"/>
      <c r="K12" s="986"/>
      <c r="L12" s="1591"/>
      <c r="M12" s="593"/>
      <c r="N12" s="1020"/>
      <c r="O12" s="8"/>
      <c r="P12" s="2114"/>
      <c r="Q12" s="2114"/>
      <c r="R12" s="2114"/>
      <c r="S12" s="2114"/>
      <c r="U12" s="594" t="str">
        <f t="shared" si="0"/>
        <v>2 (1402)</v>
      </c>
      <c r="V12" s="1592" t="str">
        <f t="shared" si="1"/>
        <v/>
      </c>
      <c r="W12" s="1018"/>
      <c r="X12" s="595"/>
      <c r="Y12" s="595"/>
      <c r="Z12" s="195"/>
    </row>
    <row r="13" spans="1:29" x14ac:dyDescent="0.2">
      <c r="A13" s="8" t="s">
        <v>3064</v>
      </c>
      <c r="B13" s="591"/>
      <c r="C13" s="1586"/>
      <c r="D13" s="987"/>
      <c r="E13" s="8"/>
      <c r="F13" s="1586"/>
      <c r="G13" s="987"/>
      <c r="H13" s="1579"/>
      <c r="I13" s="592"/>
      <c r="J13" s="1591"/>
      <c r="K13" s="986"/>
      <c r="L13" s="1591"/>
      <c r="M13" s="593"/>
      <c r="N13" s="1020"/>
      <c r="O13" s="8"/>
      <c r="P13" s="2114"/>
      <c r="Q13" s="2114"/>
      <c r="R13" s="2114"/>
      <c r="S13" s="2114"/>
      <c r="U13" s="594" t="str">
        <f t="shared" si="0"/>
        <v>3 (1403)</v>
      </c>
      <c r="V13" s="1592" t="str">
        <f t="shared" si="1"/>
        <v/>
      </c>
      <c r="W13" s="1018"/>
      <c r="X13" s="595"/>
      <c r="Y13" s="595"/>
      <c r="Z13" s="195"/>
    </row>
    <row r="14" spans="1:29" ht="12.75" hidden="1" customHeight="1" x14ac:dyDescent="0.2">
      <c r="A14" s="8" t="s">
        <v>3065</v>
      </c>
      <c r="B14" s="591"/>
      <c r="C14" s="1586"/>
      <c r="D14" s="987"/>
      <c r="E14" s="8"/>
      <c r="F14" s="1586"/>
      <c r="G14" s="987"/>
      <c r="H14" s="1579"/>
      <c r="I14" s="592"/>
      <c r="J14" s="1591"/>
      <c r="K14" s="986"/>
      <c r="L14" s="1591"/>
      <c r="M14" s="593"/>
      <c r="N14" s="1020"/>
      <c r="O14" s="8"/>
      <c r="P14" s="2114"/>
      <c r="Q14" s="2114"/>
      <c r="R14" s="2114"/>
      <c r="S14" s="2114"/>
      <c r="U14" s="594" t="str">
        <f t="shared" si="0"/>
        <v>4 (1404)</v>
      </c>
      <c r="V14" s="1592" t="str">
        <f t="shared" si="1"/>
        <v/>
      </c>
      <c r="W14" s="1018"/>
      <c r="X14" s="595"/>
      <c r="Y14" s="595"/>
      <c r="Z14" s="195"/>
    </row>
    <row r="15" spans="1:29" ht="12.75" hidden="1" customHeight="1" x14ac:dyDescent="0.2">
      <c r="A15" s="8" t="s">
        <v>3066</v>
      </c>
      <c r="B15" s="591"/>
      <c r="C15" s="1586"/>
      <c r="D15" s="987"/>
      <c r="E15" s="8"/>
      <c r="F15" s="1586"/>
      <c r="G15" s="987"/>
      <c r="H15" s="1579"/>
      <c r="I15" s="592"/>
      <c r="J15" s="1591"/>
      <c r="K15" s="986"/>
      <c r="L15" s="1591"/>
      <c r="M15" s="593"/>
      <c r="N15" s="1020"/>
      <c r="O15" s="8"/>
      <c r="P15" s="2114"/>
      <c r="Q15" s="2114"/>
      <c r="R15" s="2114"/>
      <c r="S15" s="2114"/>
      <c r="U15" s="594" t="str">
        <f t="shared" si="0"/>
        <v>5 (1405)</v>
      </c>
      <c r="V15" s="1592" t="str">
        <f t="shared" si="1"/>
        <v/>
      </c>
      <c r="W15" s="1018"/>
      <c r="X15" s="595"/>
      <c r="Y15" s="595"/>
      <c r="Z15" s="195"/>
    </row>
    <row r="16" spans="1:29" ht="12.75" hidden="1" customHeight="1" x14ac:dyDescent="0.2">
      <c r="A16" s="8" t="s">
        <v>3067</v>
      </c>
      <c r="B16" s="591"/>
      <c r="C16" s="1586"/>
      <c r="D16" s="987"/>
      <c r="E16" s="8"/>
      <c r="F16" s="1586"/>
      <c r="G16" s="987"/>
      <c r="H16" s="1579"/>
      <c r="I16" s="592"/>
      <c r="J16" s="1591"/>
      <c r="K16" s="986"/>
      <c r="L16" s="1591"/>
      <c r="M16" s="593"/>
      <c r="N16" s="1020"/>
      <c r="O16" s="8"/>
      <c r="P16" s="2114"/>
      <c r="Q16" s="2114"/>
      <c r="R16" s="2114"/>
      <c r="S16" s="2114"/>
      <c r="U16" s="594" t="str">
        <f t="shared" si="0"/>
        <v>6 (1406)</v>
      </c>
      <c r="V16" s="1592" t="str">
        <f t="shared" si="1"/>
        <v/>
      </c>
      <c r="W16" s="1018"/>
      <c r="X16" s="595"/>
      <c r="Y16" s="595"/>
      <c r="Z16" s="195"/>
    </row>
    <row r="17" spans="1:26" ht="12.75" hidden="1" customHeight="1" x14ac:dyDescent="0.2">
      <c r="A17" s="8" t="s">
        <v>3068</v>
      </c>
      <c r="B17" s="591"/>
      <c r="C17" s="1586"/>
      <c r="D17" s="987"/>
      <c r="E17" s="8"/>
      <c r="F17" s="1586"/>
      <c r="G17" s="987"/>
      <c r="H17" s="1579"/>
      <c r="I17" s="592"/>
      <c r="J17" s="1591"/>
      <c r="K17" s="986"/>
      <c r="L17" s="1591"/>
      <c r="M17" s="593"/>
      <c r="N17" s="1020"/>
      <c r="O17" s="8"/>
      <c r="P17" s="2114"/>
      <c r="Q17" s="2114"/>
      <c r="R17" s="2114"/>
      <c r="S17" s="2114"/>
      <c r="U17" s="594" t="str">
        <f t="shared" si="0"/>
        <v>7 (1407)</v>
      </c>
      <c r="V17" s="1592" t="str">
        <f t="shared" si="1"/>
        <v/>
      </c>
      <c r="W17" s="1018"/>
      <c r="X17" s="595"/>
      <c r="Y17" s="595"/>
      <c r="Z17" s="195"/>
    </row>
    <row r="18" spans="1:26" ht="12.75" hidden="1" customHeight="1" x14ac:dyDescent="0.2">
      <c r="A18" s="8" t="s">
        <v>3069</v>
      </c>
      <c r="B18" s="591"/>
      <c r="C18" s="1586"/>
      <c r="D18" s="987"/>
      <c r="E18" s="8"/>
      <c r="F18" s="1586"/>
      <c r="G18" s="987"/>
      <c r="H18" s="1579"/>
      <c r="I18" s="592"/>
      <c r="J18" s="1591"/>
      <c r="K18" s="986"/>
      <c r="L18" s="1591"/>
      <c r="M18" s="593"/>
      <c r="N18" s="1020"/>
      <c r="O18" s="8"/>
      <c r="P18" s="2114"/>
      <c r="Q18" s="2114"/>
      <c r="R18" s="2114"/>
      <c r="S18" s="2114"/>
      <c r="U18" s="594" t="str">
        <f t="shared" si="0"/>
        <v>8 (1408)</v>
      </c>
      <c r="V18" s="1592" t="str">
        <f t="shared" si="1"/>
        <v/>
      </c>
      <c r="W18" s="1018"/>
      <c r="X18" s="595"/>
      <c r="Y18" s="595"/>
      <c r="Z18" s="195"/>
    </row>
    <row r="19" spans="1:26" ht="12.75" hidden="1" customHeight="1" x14ac:dyDescent="0.2">
      <c r="A19" s="8" t="s">
        <v>3070</v>
      </c>
      <c r="B19" s="591"/>
      <c r="C19" s="1586"/>
      <c r="D19" s="987"/>
      <c r="E19" s="8"/>
      <c r="F19" s="1586"/>
      <c r="G19" s="987"/>
      <c r="H19" s="1579"/>
      <c r="I19" s="592"/>
      <c r="J19" s="1591"/>
      <c r="K19" s="986"/>
      <c r="L19" s="1591"/>
      <c r="M19" s="593"/>
      <c r="N19" s="1020"/>
      <c r="O19" s="8"/>
      <c r="P19" s="2114"/>
      <c r="Q19" s="2114"/>
      <c r="R19" s="2114"/>
      <c r="S19" s="2114"/>
      <c r="U19" s="594" t="str">
        <f t="shared" si="0"/>
        <v>9 (1409)</v>
      </c>
      <c r="V19" s="1592" t="str">
        <f t="shared" si="1"/>
        <v/>
      </c>
      <c r="W19" s="1018"/>
      <c r="X19" s="595"/>
      <c r="Y19" s="595"/>
      <c r="Z19" s="195"/>
    </row>
    <row r="20" spans="1:26" ht="12.75" hidden="1" customHeight="1" x14ac:dyDescent="0.2">
      <c r="A20" s="8" t="s">
        <v>3071</v>
      </c>
      <c r="B20" s="591"/>
      <c r="C20" s="1586"/>
      <c r="D20" s="987"/>
      <c r="E20" s="8"/>
      <c r="F20" s="1586"/>
      <c r="G20" s="987"/>
      <c r="H20" s="1579"/>
      <c r="I20" s="592"/>
      <c r="J20" s="1591"/>
      <c r="K20" s="986"/>
      <c r="L20" s="1591"/>
      <c r="M20" s="593"/>
      <c r="N20" s="1020"/>
      <c r="O20" s="8"/>
      <c r="P20" s="2114"/>
      <c r="Q20" s="2114"/>
      <c r="R20" s="2114"/>
      <c r="S20" s="2114"/>
      <c r="U20" s="594" t="str">
        <f t="shared" si="0"/>
        <v>10 (1410)</v>
      </c>
      <c r="V20" s="1592" t="str">
        <f t="shared" si="1"/>
        <v/>
      </c>
      <c r="W20" s="1018"/>
      <c r="X20" s="595"/>
      <c r="Y20" s="595"/>
      <c r="Z20" s="195"/>
    </row>
    <row r="21" spans="1:26" ht="12.75" hidden="1" customHeight="1" x14ac:dyDescent="0.2">
      <c r="A21" s="8" t="s">
        <v>3072</v>
      </c>
      <c r="B21" s="591"/>
      <c r="C21" s="1586"/>
      <c r="D21" s="987"/>
      <c r="E21" s="8"/>
      <c r="F21" s="1586"/>
      <c r="G21" s="987"/>
      <c r="H21" s="1579"/>
      <c r="I21" s="592"/>
      <c r="J21" s="1591"/>
      <c r="K21" s="986"/>
      <c r="L21" s="1591"/>
      <c r="M21" s="593"/>
      <c r="N21" s="1020"/>
      <c r="O21" s="8"/>
      <c r="P21" s="2114"/>
      <c r="Q21" s="2114"/>
      <c r="R21" s="2114"/>
      <c r="S21" s="2114"/>
      <c r="U21" s="594" t="str">
        <f t="shared" si="0"/>
        <v>11 (1411)</v>
      </c>
      <c r="V21" s="1592" t="str">
        <f t="shared" si="1"/>
        <v/>
      </c>
      <c r="W21" s="1018"/>
      <c r="X21" s="595"/>
      <c r="Y21" s="595"/>
      <c r="Z21" s="195"/>
    </row>
    <row r="22" spans="1:26" ht="12.75" hidden="1" customHeight="1" x14ac:dyDescent="0.2">
      <c r="A22" s="8" t="s">
        <v>3073</v>
      </c>
      <c r="B22" s="591"/>
      <c r="C22" s="1586"/>
      <c r="D22" s="987"/>
      <c r="E22" s="8"/>
      <c r="F22" s="1586"/>
      <c r="G22" s="987"/>
      <c r="H22" s="1579"/>
      <c r="I22" s="592"/>
      <c r="J22" s="1591"/>
      <c r="K22" s="986"/>
      <c r="L22" s="1591"/>
      <c r="M22" s="593"/>
      <c r="N22" s="1020"/>
      <c r="O22" s="8"/>
      <c r="P22" s="2114"/>
      <c r="Q22" s="2114"/>
      <c r="R22" s="2114"/>
      <c r="S22" s="2114"/>
      <c r="U22" s="594" t="str">
        <f t="shared" si="0"/>
        <v>12 (1412)</v>
      </c>
      <c r="V22" s="1592" t="str">
        <f t="shared" si="1"/>
        <v/>
      </c>
      <c r="W22" s="1018"/>
      <c r="X22" s="595"/>
      <c r="Y22" s="595"/>
      <c r="Z22" s="195"/>
    </row>
    <row r="23" spans="1:26" ht="12.75" hidden="1" customHeight="1" x14ac:dyDescent="0.2">
      <c r="A23" s="8" t="s">
        <v>3074</v>
      </c>
      <c r="B23" s="591"/>
      <c r="C23" s="1586"/>
      <c r="D23" s="987"/>
      <c r="E23" s="8"/>
      <c r="F23" s="1586"/>
      <c r="G23" s="987"/>
      <c r="H23" s="1579"/>
      <c r="I23" s="592"/>
      <c r="J23" s="1591"/>
      <c r="K23" s="986"/>
      <c r="L23" s="1591"/>
      <c r="M23" s="593"/>
      <c r="N23" s="1020"/>
      <c r="O23" s="8"/>
      <c r="P23" s="2114"/>
      <c r="Q23" s="2114"/>
      <c r="R23" s="2114"/>
      <c r="S23" s="2114"/>
      <c r="U23" s="594" t="str">
        <f t="shared" si="0"/>
        <v>13 (1413)</v>
      </c>
      <c r="V23" s="1592" t="str">
        <f t="shared" si="1"/>
        <v/>
      </c>
      <c r="W23" s="1018"/>
      <c r="X23" s="595"/>
      <c r="Y23" s="595"/>
      <c r="Z23" s="195"/>
    </row>
    <row r="24" spans="1:26" ht="12.75" hidden="1" customHeight="1" x14ac:dyDescent="0.2">
      <c r="A24" s="8" t="s">
        <v>3075</v>
      </c>
      <c r="B24" s="591"/>
      <c r="C24" s="1586"/>
      <c r="D24" s="987"/>
      <c r="E24" s="8"/>
      <c r="F24" s="1586"/>
      <c r="G24" s="987"/>
      <c r="H24" s="1579"/>
      <c r="I24" s="592"/>
      <c r="J24" s="1591"/>
      <c r="K24" s="986"/>
      <c r="L24" s="1591"/>
      <c r="M24" s="593"/>
      <c r="N24" s="1020"/>
      <c r="O24" s="8"/>
      <c r="P24" s="2114"/>
      <c r="Q24" s="2114"/>
      <c r="R24" s="2114"/>
      <c r="S24" s="2114"/>
      <c r="U24" s="594" t="str">
        <f t="shared" si="0"/>
        <v>14 (1414)</v>
      </c>
      <c r="V24" s="1592" t="str">
        <f t="shared" si="1"/>
        <v/>
      </c>
      <c r="W24" s="1018"/>
      <c r="X24" s="595"/>
      <c r="Y24" s="595"/>
      <c r="Z24" s="195"/>
    </row>
    <row r="25" spans="1:26" ht="12.75" hidden="1" customHeight="1" x14ac:dyDescent="0.2">
      <c r="A25" s="8" t="s">
        <v>3076</v>
      </c>
      <c r="B25" s="591"/>
      <c r="C25" s="1586"/>
      <c r="D25" s="987"/>
      <c r="E25" s="8"/>
      <c r="F25" s="1586"/>
      <c r="G25" s="987"/>
      <c r="H25" s="1579"/>
      <c r="I25" s="592"/>
      <c r="J25" s="1591"/>
      <c r="K25" s="986"/>
      <c r="L25" s="1591"/>
      <c r="M25" s="593"/>
      <c r="N25" s="1020"/>
      <c r="O25" s="8"/>
      <c r="P25" s="2114"/>
      <c r="Q25" s="2114"/>
      <c r="R25" s="2114"/>
      <c r="S25" s="2114"/>
      <c r="U25" s="594" t="str">
        <f t="shared" si="0"/>
        <v>15 (1415)</v>
      </c>
      <c r="V25" s="1592" t="str">
        <f t="shared" si="1"/>
        <v/>
      </c>
      <c r="W25" s="1018"/>
      <c r="X25" s="595"/>
      <c r="Y25" s="595"/>
      <c r="Z25" s="195"/>
    </row>
    <row r="26" spans="1:26" ht="12.75" hidden="1" customHeight="1" x14ac:dyDescent="0.2">
      <c r="A26" s="8" t="s">
        <v>3077</v>
      </c>
      <c r="B26" s="591"/>
      <c r="C26" s="1586"/>
      <c r="D26" s="987"/>
      <c r="E26" s="8"/>
      <c r="F26" s="1586"/>
      <c r="G26" s="987"/>
      <c r="H26" s="1579"/>
      <c r="I26" s="592"/>
      <c r="J26" s="1591"/>
      <c r="K26" s="986"/>
      <c r="L26" s="1591"/>
      <c r="M26" s="593"/>
      <c r="N26" s="1020"/>
      <c r="O26" s="8"/>
      <c r="P26" s="2114"/>
      <c r="Q26" s="2114"/>
      <c r="R26" s="2114"/>
      <c r="S26" s="2114"/>
      <c r="U26" s="594" t="str">
        <f t="shared" si="0"/>
        <v>16 (1416)</v>
      </c>
      <c r="V26" s="1592" t="str">
        <f t="shared" si="1"/>
        <v/>
      </c>
      <c r="W26" s="1018"/>
      <c r="X26" s="595"/>
      <c r="Y26" s="595"/>
      <c r="Z26" s="195"/>
    </row>
    <row r="27" spans="1:26" ht="12.75" hidden="1" customHeight="1" x14ac:dyDescent="0.2">
      <c r="A27" s="8" t="s">
        <v>3078</v>
      </c>
      <c r="B27" s="591"/>
      <c r="C27" s="1586"/>
      <c r="D27" s="987"/>
      <c r="E27" s="8"/>
      <c r="F27" s="1586"/>
      <c r="G27" s="987"/>
      <c r="H27" s="1579"/>
      <c r="I27" s="592"/>
      <c r="J27" s="1591"/>
      <c r="K27" s="986"/>
      <c r="L27" s="1591"/>
      <c r="M27" s="593"/>
      <c r="N27" s="1020"/>
      <c r="O27" s="8"/>
      <c r="P27" s="2114"/>
      <c r="Q27" s="2114"/>
      <c r="R27" s="2114"/>
      <c r="S27" s="2114"/>
      <c r="U27" s="594" t="str">
        <f t="shared" si="0"/>
        <v>17 (1417)</v>
      </c>
      <c r="V27" s="1592" t="str">
        <f t="shared" si="1"/>
        <v/>
      </c>
      <c r="W27" s="1018"/>
      <c r="X27" s="595"/>
      <c r="Y27" s="595"/>
      <c r="Z27" s="195"/>
    </row>
    <row r="28" spans="1:26" ht="12.75" hidden="1" customHeight="1" x14ac:dyDescent="0.2">
      <c r="A28" s="8" t="s">
        <v>3079</v>
      </c>
      <c r="B28" s="591"/>
      <c r="C28" s="1586"/>
      <c r="D28" s="987"/>
      <c r="E28" s="8"/>
      <c r="F28" s="1586"/>
      <c r="G28" s="987"/>
      <c r="H28" s="1579"/>
      <c r="I28" s="592"/>
      <c r="J28" s="1591"/>
      <c r="K28" s="986"/>
      <c r="L28" s="1591"/>
      <c r="M28" s="593"/>
      <c r="N28" s="1020"/>
      <c r="O28" s="8"/>
      <c r="P28" s="2114"/>
      <c r="Q28" s="2114"/>
      <c r="R28" s="2114"/>
      <c r="S28" s="2114"/>
      <c r="U28" s="594" t="str">
        <f t="shared" si="0"/>
        <v>18 (1418)</v>
      </c>
      <c r="V28" s="1592" t="str">
        <f t="shared" si="1"/>
        <v/>
      </c>
      <c r="W28" s="1018"/>
      <c r="X28" s="595"/>
      <c r="Y28" s="595"/>
      <c r="Z28" s="195"/>
    </row>
    <row r="29" spans="1:26" ht="12.75" hidden="1" customHeight="1" x14ac:dyDescent="0.2">
      <c r="A29" s="8" t="s">
        <v>3080</v>
      </c>
      <c r="B29" s="591"/>
      <c r="C29" s="1586"/>
      <c r="D29" s="987"/>
      <c r="E29" s="8"/>
      <c r="F29" s="1586"/>
      <c r="G29" s="987"/>
      <c r="H29" s="1579"/>
      <c r="I29" s="592"/>
      <c r="J29" s="1591"/>
      <c r="K29" s="986"/>
      <c r="L29" s="1591"/>
      <c r="M29" s="593"/>
      <c r="N29" s="1020"/>
      <c r="O29" s="8"/>
      <c r="P29" s="2114"/>
      <c r="Q29" s="2114"/>
      <c r="R29" s="2114"/>
      <c r="S29" s="2114"/>
      <c r="U29" s="594" t="str">
        <f t="shared" si="0"/>
        <v>19 (1419)</v>
      </c>
      <c r="V29" s="1592" t="str">
        <f t="shared" si="1"/>
        <v/>
      </c>
      <c r="W29" s="1018"/>
      <c r="X29" s="595"/>
      <c r="Y29" s="595"/>
      <c r="Z29" s="195"/>
    </row>
    <row r="30" spans="1:26" ht="12.75" hidden="1" customHeight="1" x14ac:dyDescent="0.2">
      <c r="A30" s="8" t="s">
        <v>3081</v>
      </c>
      <c r="B30" s="591"/>
      <c r="C30" s="1586"/>
      <c r="D30" s="987"/>
      <c r="E30" s="8"/>
      <c r="F30" s="1586"/>
      <c r="G30" s="987"/>
      <c r="H30" s="1579"/>
      <c r="I30" s="592"/>
      <c r="J30" s="1591"/>
      <c r="K30" s="986"/>
      <c r="L30" s="1591"/>
      <c r="M30" s="593"/>
      <c r="N30" s="1020"/>
      <c r="O30" s="8"/>
      <c r="P30" s="2114"/>
      <c r="Q30" s="2114"/>
      <c r="R30" s="2114"/>
      <c r="S30" s="2114"/>
      <c r="U30" s="594" t="str">
        <f t="shared" si="0"/>
        <v>20 (1420)</v>
      </c>
      <c r="V30" s="1592" t="str">
        <f t="shared" si="1"/>
        <v/>
      </c>
      <c r="W30" s="1018"/>
      <c r="X30" s="595"/>
      <c r="Y30" s="595"/>
      <c r="Z30" s="195"/>
    </row>
    <row r="31" spans="1:26" ht="12.75" hidden="1" customHeight="1" x14ac:dyDescent="0.2">
      <c r="A31" s="8" t="s">
        <v>3082</v>
      </c>
      <c r="B31" s="591"/>
      <c r="C31" s="1586"/>
      <c r="D31" s="987"/>
      <c r="E31" s="8"/>
      <c r="F31" s="1586"/>
      <c r="G31" s="987"/>
      <c r="H31" s="1579"/>
      <c r="I31" s="592"/>
      <c r="J31" s="1591"/>
      <c r="K31" s="986"/>
      <c r="L31" s="1591"/>
      <c r="M31" s="593"/>
      <c r="N31" s="1020"/>
      <c r="O31" s="8"/>
      <c r="P31" s="2114"/>
      <c r="Q31" s="2114"/>
      <c r="R31" s="2114"/>
      <c r="S31" s="2114"/>
      <c r="U31" s="594" t="str">
        <f t="shared" si="0"/>
        <v>21 (1421)</v>
      </c>
      <c r="V31" s="1592" t="str">
        <f t="shared" si="1"/>
        <v/>
      </c>
      <c r="W31" s="1018"/>
      <c r="X31" s="595"/>
      <c r="Y31" s="595"/>
      <c r="Z31" s="195"/>
    </row>
    <row r="32" spans="1:26" ht="12.75" hidden="1" customHeight="1" x14ac:dyDescent="0.2">
      <c r="A32" s="8" t="s">
        <v>3083</v>
      </c>
      <c r="B32" s="591"/>
      <c r="C32" s="1586"/>
      <c r="D32" s="987"/>
      <c r="E32" s="8"/>
      <c r="F32" s="1586"/>
      <c r="G32" s="987"/>
      <c r="H32" s="1579"/>
      <c r="I32" s="592"/>
      <c r="J32" s="1591"/>
      <c r="K32" s="986"/>
      <c r="L32" s="1591"/>
      <c r="M32" s="593"/>
      <c r="N32" s="1020"/>
      <c r="O32" s="8"/>
      <c r="P32" s="2114"/>
      <c r="Q32" s="2114"/>
      <c r="R32" s="2114"/>
      <c r="S32" s="2114"/>
      <c r="U32" s="594" t="str">
        <f t="shared" si="0"/>
        <v>22 (1422)</v>
      </c>
      <c r="V32" s="1592" t="str">
        <f t="shared" si="1"/>
        <v/>
      </c>
      <c r="W32" s="1018"/>
      <c r="X32" s="595"/>
      <c r="Y32" s="595"/>
      <c r="Z32" s="195"/>
    </row>
    <row r="33" spans="1:26" ht="12.75" hidden="1" customHeight="1" x14ac:dyDescent="0.2">
      <c r="A33" s="8" t="s">
        <v>3084</v>
      </c>
      <c r="B33" s="591"/>
      <c r="C33" s="1586"/>
      <c r="D33" s="987"/>
      <c r="E33" s="8"/>
      <c r="F33" s="1586"/>
      <c r="G33" s="987"/>
      <c r="H33" s="1579"/>
      <c r="I33" s="592"/>
      <c r="J33" s="1591"/>
      <c r="K33" s="986"/>
      <c r="L33" s="1591"/>
      <c r="M33" s="593"/>
      <c r="N33" s="1020"/>
      <c r="O33" s="8"/>
      <c r="P33" s="2114"/>
      <c r="Q33" s="2114"/>
      <c r="R33" s="2114"/>
      <c r="S33" s="2114"/>
      <c r="U33" s="594" t="str">
        <f t="shared" si="0"/>
        <v>23 (1423)</v>
      </c>
      <c r="V33" s="1592" t="str">
        <f t="shared" si="1"/>
        <v/>
      </c>
      <c r="W33" s="1018"/>
      <c r="X33" s="595"/>
      <c r="Y33" s="595"/>
      <c r="Z33" s="195"/>
    </row>
    <row r="34" spans="1:26" ht="12.75" hidden="1" customHeight="1" x14ac:dyDescent="0.2">
      <c r="A34" s="8" t="s">
        <v>3085</v>
      </c>
      <c r="B34" s="591"/>
      <c r="C34" s="1586"/>
      <c r="D34" s="987"/>
      <c r="E34" s="8"/>
      <c r="F34" s="1586"/>
      <c r="G34" s="987"/>
      <c r="H34" s="1579"/>
      <c r="I34" s="592"/>
      <c r="J34" s="1591"/>
      <c r="K34" s="986"/>
      <c r="L34" s="1591"/>
      <c r="M34" s="593"/>
      <c r="N34" s="1020"/>
      <c r="O34" s="8"/>
      <c r="P34" s="2114"/>
      <c r="Q34" s="2114"/>
      <c r="R34" s="2114"/>
      <c r="S34" s="2114"/>
      <c r="U34" s="594" t="str">
        <f t="shared" si="0"/>
        <v>24 (1424)</v>
      </c>
      <c r="V34" s="1592" t="str">
        <f t="shared" si="1"/>
        <v/>
      </c>
      <c r="W34" s="1018"/>
      <c r="X34" s="595"/>
      <c r="Y34" s="595"/>
      <c r="Z34" s="195"/>
    </row>
    <row r="35" spans="1:26" x14ac:dyDescent="0.2">
      <c r="A35" s="8" t="s">
        <v>3086</v>
      </c>
      <c r="B35" s="591"/>
      <c r="C35" s="1586"/>
      <c r="D35" s="987"/>
      <c r="E35" s="8"/>
      <c r="F35" s="1586"/>
      <c r="G35" s="987"/>
      <c r="H35" s="1579"/>
      <c r="I35" s="592"/>
      <c r="J35" s="1591"/>
      <c r="K35" s="986"/>
      <c r="L35" s="1591"/>
      <c r="M35" s="593"/>
      <c r="N35" s="1020"/>
      <c r="O35" s="8"/>
      <c r="P35" s="2114"/>
      <c r="Q35" s="2114"/>
      <c r="R35" s="2114"/>
      <c r="S35" s="2114"/>
      <c r="U35" s="594" t="str">
        <f t="shared" si="0"/>
        <v>25 (1425)</v>
      </c>
      <c r="V35" s="1592" t="str">
        <f t="shared" si="1"/>
        <v/>
      </c>
      <c r="W35" s="1018"/>
      <c r="X35" s="595"/>
      <c r="Y35" s="595"/>
      <c r="Z35" s="195"/>
    </row>
    <row r="36" spans="1:26" x14ac:dyDescent="0.2">
      <c r="A36" s="51" t="s">
        <v>3087</v>
      </c>
      <c r="B36" s="1593">
        <v>100</v>
      </c>
      <c r="C36" s="1594"/>
      <c r="D36" s="987"/>
      <c r="E36" s="8"/>
      <c r="F36" s="1586"/>
      <c r="G36" s="987"/>
      <c r="H36" s="1372"/>
      <c r="I36" s="596"/>
      <c r="J36" s="1591"/>
      <c r="K36" s="986"/>
      <c r="L36" s="1591"/>
      <c r="M36" s="593"/>
      <c r="N36" s="1595"/>
      <c r="O36" s="8"/>
      <c r="P36" s="2116"/>
      <c r="Q36" s="2116"/>
      <c r="R36" s="2116"/>
      <c r="S36" s="2116"/>
      <c r="U36" s="597" t="str">
        <f>$A$36</f>
        <v>(1426)</v>
      </c>
      <c r="V36" s="1596">
        <f>$B36</f>
        <v>100</v>
      </c>
      <c r="W36" s="1018"/>
      <c r="X36" s="595"/>
      <c r="Y36" s="595"/>
      <c r="Z36" s="195"/>
    </row>
    <row r="37" spans="1:26" x14ac:dyDescent="0.2">
      <c r="A37" s="24" t="s">
        <v>3088</v>
      </c>
      <c r="B37" s="1489" t="s">
        <v>3089</v>
      </c>
      <c r="C37" s="1490"/>
      <c r="D37" s="986"/>
      <c r="F37" s="1586"/>
      <c r="G37" s="1491"/>
      <c r="H37" s="1597"/>
      <c r="I37" s="598"/>
      <c r="J37" s="1591"/>
      <c r="K37" s="986"/>
      <c r="L37" s="1591"/>
      <c r="M37" s="599"/>
      <c r="N37" s="600"/>
      <c r="P37" s="2112"/>
      <c r="Q37" s="2112"/>
      <c r="R37" s="2112"/>
      <c r="S37" s="2112"/>
      <c r="U37" s="597" t="str">
        <f>$A$37</f>
        <v>(1400)</v>
      </c>
      <c r="V37" s="1490" t="str">
        <f>$B37</f>
        <v>Global</v>
      </c>
      <c r="W37" s="1018"/>
      <c r="X37" s="601"/>
      <c r="Y37" s="601"/>
      <c r="Z37" s="195"/>
    </row>
    <row r="38" spans="1:26" ht="6" customHeight="1" x14ac:dyDescent="0.2">
      <c r="U38" s="588"/>
      <c r="V38" s="588"/>
      <c r="Z38" s="195"/>
    </row>
    <row r="39" spans="1:26" x14ac:dyDescent="0.2">
      <c r="B39" s="88" t="s">
        <v>1875</v>
      </c>
      <c r="U39" s="588"/>
      <c r="V39" s="589" t="str">
        <f>$B39</f>
        <v>Engagements inutilisés (502)</v>
      </c>
      <c r="Z39" s="195"/>
    </row>
    <row r="40" spans="1:26" x14ac:dyDescent="0.2">
      <c r="A40" s="8" t="s">
        <v>3062</v>
      </c>
      <c r="B40" s="591"/>
      <c r="C40" s="987"/>
      <c r="D40" s="987"/>
      <c r="E40" s="8"/>
      <c r="F40" s="1586"/>
      <c r="G40" s="987"/>
      <c r="H40" s="1579"/>
      <c r="I40" s="592"/>
      <c r="J40" s="1591"/>
      <c r="K40" s="986"/>
      <c r="L40" s="1591"/>
      <c r="M40" s="593"/>
      <c r="N40" s="1020"/>
      <c r="O40" s="8"/>
      <c r="P40" s="2114"/>
      <c r="Q40" s="2114"/>
      <c r="R40" s="2114"/>
      <c r="S40" s="2114"/>
      <c r="U40" s="594" t="str">
        <f t="shared" ref="U40:U64" si="2">$A40</f>
        <v>1 (1401)</v>
      </c>
      <c r="V40" s="1592" t="str">
        <f t="shared" ref="V40:V64" si="3">IF($B40="","",$B40)</f>
        <v/>
      </c>
      <c r="W40" s="1018"/>
      <c r="X40" s="595"/>
      <c r="Y40" s="595"/>
      <c r="Z40" s="195"/>
    </row>
    <row r="41" spans="1:26" x14ac:dyDescent="0.2">
      <c r="A41" s="8" t="s">
        <v>3063</v>
      </c>
      <c r="B41" s="591"/>
      <c r="C41" s="987"/>
      <c r="D41" s="987"/>
      <c r="E41" s="8"/>
      <c r="F41" s="1586"/>
      <c r="G41" s="987"/>
      <c r="H41" s="1579"/>
      <c r="I41" s="592"/>
      <c r="J41" s="1591"/>
      <c r="K41" s="986"/>
      <c r="L41" s="1591"/>
      <c r="M41" s="593"/>
      <c r="N41" s="1020"/>
      <c r="O41" s="8"/>
      <c r="P41" s="2114"/>
      <c r="Q41" s="2114"/>
      <c r="R41" s="2114"/>
      <c r="S41" s="2114"/>
      <c r="U41" s="594" t="str">
        <f t="shared" si="2"/>
        <v>2 (1402)</v>
      </c>
      <c r="V41" s="1592" t="str">
        <f t="shared" si="3"/>
        <v/>
      </c>
      <c r="W41" s="1018"/>
      <c r="X41" s="595"/>
      <c r="Y41" s="595"/>
      <c r="Z41" s="195"/>
    </row>
    <row r="42" spans="1:26" x14ac:dyDescent="0.2">
      <c r="A42" s="8" t="s">
        <v>3064</v>
      </c>
      <c r="B42" s="591"/>
      <c r="C42" s="987"/>
      <c r="D42" s="987"/>
      <c r="E42" s="8"/>
      <c r="F42" s="1586"/>
      <c r="G42" s="987"/>
      <c r="H42" s="1579"/>
      <c r="I42" s="592"/>
      <c r="J42" s="1591"/>
      <c r="K42" s="986"/>
      <c r="L42" s="1591"/>
      <c r="M42" s="593"/>
      <c r="N42" s="1020"/>
      <c r="O42" s="8"/>
      <c r="P42" s="2114"/>
      <c r="Q42" s="2114"/>
      <c r="R42" s="2114"/>
      <c r="S42" s="2114"/>
      <c r="U42" s="594" t="str">
        <f t="shared" si="2"/>
        <v>3 (1403)</v>
      </c>
      <c r="V42" s="1592" t="str">
        <f t="shared" si="3"/>
        <v/>
      </c>
      <c r="W42" s="1018"/>
      <c r="X42" s="595"/>
      <c r="Y42" s="595"/>
      <c r="Z42" s="195"/>
    </row>
    <row r="43" spans="1:26" ht="12.75" hidden="1" customHeight="1" x14ac:dyDescent="0.2">
      <c r="A43" s="8" t="s">
        <v>3065</v>
      </c>
      <c r="B43" s="591"/>
      <c r="C43" s="987"/>
      <c r="D43" s="987"/>
      <c r="E43" s="8"/>
      <c r="F43" s="987"/>
      <c r="G43" s="987"/>
      <c r="H43" s="1579"/>
      <c r="I43" s="592"/>
      <c r="J43" s="1591"/>
      <c r="K43" s="986"/>
      <c r="L43" s="1591"/>
      <c r="M43" s="593"/>
      <c r="N43" s="1020"/>
      <c r="O43" s="8"/>
      <c r="P43" s="2114"/>
      <c r="Q43" s="2114"/>
      <c r="R43" s="2114"/>
      <c r="S43" s="2114"/>
      <c r="U43" s="594" t="str">
        <f t="shared" si="2"/>
        <v>4 (1404)</v>
      </c>
      <c r="V43" s="1592" t="str">
        <f t="shared" si="3"/>
        <v/>
      </c>
      <c r="W43" s="1018"/>
      <c r="X43" s="595"/>
      <c r="Y43" s="595"/>
      <c r="Z43" s="195"/>
    </row>
    <row r="44" spans="1:26" ht="12.75" hidden="1" customHeight="1" x14ac:dyDescent="0.2">
      <c r="A44" s="8" t="s">
        <v>3066</v>
      </c>
      <c r="B44" s="591"/>
      <c r="C44" s="987"/>
      <c r="D44" s="987"/>
      <c r="E44" s="8"/>
      <c r="F44" s="987"/>
      <c r="G44" s="987"/>
      <c r="H44" s="1579"/>
      <c r="I44" s="592"/>
      <c r="J44" s="1591"/>
      <c r="K44" s="986"/>
      <c r="L44" s="1591"/>
      <c r="M44" s="593"/>
      <c r="N44" s="1020"/>
      <c r="O44" s="8"/>
      <c r="P44" s="2114"/>
      <c r="Q44" s="2114"/>
      <c r="R44" s="2114"/>
      <c r="S44" s="2114"/>
      <c r="U44" s="594" t="str">
        <f t="shared" si="2"/>
        <v>5 (1405)</v>
      </c>
      <c r="V44" s="1592" t="str">
        <f t="shared" si="3"/>
        <v/>
      </c>
      <c r="W44" s="1018"/>
      <c r="X44" s="595"/>
      <c r="Y44" s="595"/>
      <c r="Z44" s="195"/>
    </row>
    <row r="45" spans="1:26" ht="12.75" hidden="1" customHeight="1" x14ac:dyDescent="0.2">
      <c r="A45" s="8" t="s">
        <v>3067</v>
      </c>
      <c r="B45" s="591"/>
      <c r="C45" s="987"/>
      <c r="D45" s="987"/>
      <c r="E45" s="8"/>
      <c r="F45" s="987"/>
      <c r="G45" s="987"/>
      <c r="H45" s="1579"/>
      <c r="I45" s="592"/>
      <c r="J45" s="1591"/>
      <c r="K45" s="986"/>
      <c r="L45" s="1591"/>
      <c r="M45" s="593"/>
      <c r="N45" s="1020"/>
      <c r="O45" s="8"/>
      <c r="P45" s="2114"/>
      <c r="Q45" s="2114"/>
      <c r="R45" s="2114"/>
      <c r="S45" s="2114"/>
      <c r="U45" s="594" t="str">
        <f t="shared" si="2"/>
        <v>6 (1406)</v>
      </c>
      <c r="V45" s="1592" t="str">
        <f t="shared" si="3"/>
        <v/>
      </c>
      <c r="W45" s="1018"/>
      <c r="X45" s="595"/>
      <c r="Y45" s="595"/>
      <c r="Z45" s="195"/>
    </row>
    <row r="46" spans="1:26" ht="12.75" hidden="1" customHeight="1" x14ac:dyDescent="0.2">
      <c r="A46" s="8" t="s">
        <v>3068</v>
      </c>
      <c r="B46" s="591"/>
      <c r="C46" s="987"/>
      <c r="D46" s="987"/>
      <c r="E46" s="8"/>
      <c r="F46" s="987"/>
      <c r="G46" s="987"/>
      <c r="H46" s="1579"/>
      <c r="I46" s="592"/>
      <c r="J46" s="1591"/>
      <c r="K46" s="986"/>
      <c r="L46" s="1591"/>
      <c r="M46" s="593"/>
      <c r="N46" s="1020"/>
      <c r="O46" s="8"/>
      <c r="P46" s="2114"/>
      <c r="Q46" s="2114"/>
      <c r="R46" s="2114"/>
      <c r="S46" s="2114"/>
      <c r="U46" s="594" t="str">
        <f t="shared" si="2"/>
        <v>7 (1407)</v>
      </c>
      <c r="V46" s="1592" t="str">
        <f t="shared" si="3"/>
        <v/>
      </c>
      <c r="W46" s="1018"/>
      <c r="X46" s="595"/>
      <c r="Y46" s="595"/>
      <c r="Z46" s="195"/>
    </row>
    <row r="47" spans="1:26" ht="12.75" hidden="1" customHeight="1" x14ac:dyDescent="0.2">
      <c r="A47" s="8" t="s">
        <v>3069</v>
      </c>
      <c r="B47" s="591"/>
      <c r="C47" s="987"/>
      <c r="D47" s="987"/>
      <c r="E47" s="8"/>
      <c r="F47" s="987"/>
      <c r="G47" s="987"/>
      <c r="H47" s="1579"/>
      <c r="I47" s="592"/>
      <c r="J47" s="1591"/>
      <c r="K47" s="986"/>
      <c r="L47" s="1591"/>
      <c r="M47" s="593"/>
      <c r="N47" s="1020"/>
      <c r="O47" s="8"/>
      <c r="P47" s="2114"/>
      <c r="Q47" s="2114"/>
      <c r="R47" s="2114"/>
      <c r="S47" s="2114"/>
      <c r="U47" s="594" t="str">
        <f t="shared" si="2"/>
        <v>8 (1408)</v>
      </c>
      <c r="V47" s="1592" t="str">
        <f t="shared" si="3"/>
        <v/>
      </c>
      <c r="W47" s="1018"/>
      <c r="X47" s="595"/>
      <c r="Y47" s="595"/>
      <c r="Z47" s="195"/>
    </row>
    <row r="48" spans="1:26" ht="12.75" hidden="1" customHeight="1" x14ac:dyDescent="0.2">
      <c r="A48" s="8" t="s">
        <v>3070</v>
      </c>
      <c r="B48" s="591"/>
      <c r="C48" s="987"/>
      <c r="D48" s="987"/>
      <c r="E48" s="8"/>
      <c r="F48" s="987"/>
      <c r="G48" s="987"/>
      <c r="H48" s="1579"/>
      <c r="I48" s="592"/>
      <c r="J48" s="1591"/>
      <c r="K48" s="986"/>
      <c r="L48" s="1591"/>
      <c r="M48" s="593"/>
      <c r="N48" s="1020"/>
      <c r="O48" s="8"/>
      <c r="P48" s="2114"/>
      <c r="Q48" s="2114"/>
      <c r="R48" s="2114"/>
      <c r="S48" s="2114"/>
      <c r="U48" s="594" t="str">
        <f t="shared" si="2"/>
        <v>9 (1409)</v>
      </c>
      <c r="V48" s="1592" t="str">
        <f t="shared" si="3"/>
        <v/>
      </c>
      <c r="W48" s="1018"/>
      <c r="X48" s="595"/>
      <c r="Y48" s="595"/>
      <c r="Z48" s="195"/>
    </row>
    <row r="49" spans="1:26" ht="12.75" hidden="1" customHeight="1" x14ac:dyDescent="0.2">
      <c r="A49" s="8" t="s">
        <v>3071</v>
      </c>
      <c r="B49" s="591"/>
      <c r="C49" s="987"/>
      <c r="D49" s="987"/>
      <c r="E49" s="8"/>
      <c r="F49" s="987"/>
      <c r="G49" s="987"/>
      <c r="H49" s="1579"/>
      <c r="I49" s="592"/>
      <c r="J49" s="1591"/>
      <c r="K49" s="986"/>
      <c r="L49" s="1591"/>
      <c r="M49" s="593"/>
      <c r="N49" s="1020"/>
      <c r="O49" s="8"/>
      <c r="P49" s="2114"/>
      <c r="Q49" s="2114"/>
      <c r="R49" s="2114"/>
      <c r="S49" s="2114"/>
      <c r="U49" s="594" t="str">
        <f t="shared" si="2"/>
        <v>10 (1410)</v>
      </c>
      <c r="V49" s="1592" t="str">
        <f t="shared" si="3"/>
        <v/>
      </c>
      <c r="W49" s="1018"/>
      <c r="X49" s="595"/>
      <c r="Y49" s="595"/>
      <c r="Z49" s="195"/>
    </row>
    <row r="50" spans="1:26" ht="12.75" hidden="1" customHeight="1" x14ac:dyDescent="0.2">
      <c r="A50" s="8" t="s">
        <v>3072</v>
      </c>
      <c r="B50" s="591"/>
      <c r="C50" s="987"/>
      <c r="D50" s="987"/>
      <c r="E50" s="8"/>
      <c r="F50" s="987"/>
      <c r="G50" s="987"/>
      <c r="H50" s="1579"/>
      <c r="I50" s="592"/>
      <c r="J50" s="1591"/>
      <c r="K50" s="986"/>
      <c r="L50" s="1591"/>
      <c r="M50" s="593"/>
      <c r="N50" s="1020"/>
      <c r="O50" s="8"/>
      <c r="P50" s="2114"/>
      <c r="Q50" s="2114"/>
      <c r="R50" s="2114"/>
      <c r="S50" s="2114"/>
      <c r="U50" s="594" t="str">
        <f t="shared" si="2"/>
        <v>11 (1411)</v>
      </c>
      <c r="V50" s="1592" t="str">
        <f t="shared" si="3"/>
        <v/>
      </c>
      <c r="W50" s="1018"/>
      <c r="X50" s="595"/>
      <c r="Y50" s="595"/>
      <c r="Z50" s="195"/>
    </row>
    <row r="51" spans="1:26" ht="12.75" hidden="1" customHeight="1" x14ac:dyDescent="0.2">
      <c r="A51" s="8" t="s">
        <v>3073</v>
      </c>
      <c r="B51" s="591"/>
      <c r="C51" s="987"/>
      <c r="D51" s="987"/>
      <c r="E51" s="8"/>
      <c r="F51" s="987"/>
      <c r="G51" s="987"/>
      <c r="H51" s="1579"/>
      <c r="I51" s="592"/>
      <c r="J51" s="1591"/>
      <c r="K51" s="986"/>
      <c r="L51" s="1591"/>
      <c r="M51" s="593"/>
      <c r="N51" s="1020"/>
      <c r="O51" s="8"/>
      <c r="P51" s="2114"/>
      <c r="Q51" s="2114"/>
      <c r="R51" s="2114"/>
      <c r="S51" s="2114"/>
      <c r="U51" s="594" t="str">
        <f t="shared" si="2"/>
        <v>12 (1412)</v>
      </c>
      <c r="V51" s="1592" t="str">
        <f t="shared" si="3"/>
        <v/>
      </c>
      <c r="W51" s="1018"/>
      <c r="X51" s="595"/>
      <c r="Y51" s="595"/>
      <c r="Z51" s="195"/>
    </row>
    <row r="52" spans="1:26" ht="12.75" hidden="1" customHeight="1" x14ac:dyDescent="0.2">
      <c r="A52" s="8" t="s">
        <v>3074</v>
      </c>
      <c r="B52" s="591"/>
      <c r="C52" s="987"/>
      <c r="D52" s="987"/>
      <c r="E52" s="8"/>
      <c r="F52" s="987"/>
      <c r="G52" s="987"/>
      <c r="H52" s="1579"/>
      <c r="I52" s="592"/>
      <c r="J52" s="1591"/>
      <c r="K52" s="986"/>
      <c r="L52" s="1591"/>
      <c r="M52" s="593"/>
      <c r="N52" s="1020"/>
      <c r="O52" s="8"/>
      <c r="P52" s="2114"/>
      <c r="Q52" s="2114"/>
      <c r="R52" s="2114"/>
      <c r="S52" s="2114"/>
      <c r="U52" s="594" t="str">
        <f t="shared" si="2"/>
        <v>13 (1413)</v>
      </c>
      <c r="V52" s="1592" t="str">
        <f t="shared" si="3"/>
        <v/>
      </c>
      <c r="W52" s="1018"/>
      <c r="X52" s="595"/>
      <c r="Y52" s="595"/>
      <c r="Z52" s="195"/>
    </row>
    <row r="53" spans="1:26" ht="12.75" hidden="1" customHeight="1" x14ac:dyDescent="0.2">
      <c r="A53" s="8" t="s">
        <v>3075</v>
      </c>
      <c r="B53" s="591"/>
      <c r="C53" s="987"/>
      <c r="D53" s="987"/>
      <c r="E53" s="8"/>
      <c r="F53" s="987"/>
      <c r="G53" s="987"/>
      <c r="H53" s="1579"/>
      <c r="I53" s="592"/>
      <c r="J53" s="1591"/>
      <c r="K53" s="986"/>
      <c r="L53" s="1591"/>
      <c r="M53" s="593"/>
      <c r="N53" s="1020"/>
      <c r="O53" s="8"/>
      <c r="P53" s="2114"/>
      <c r="Q53" s="2114"/>
      <c r="R53" s="2114"/>
      <c r="S53" s="2114"/>
      <c r="U53" s="594" t="str">
        <f t="shared" si="2"/>
        <v>14 (1414)</v>
      </c>
      <c r="V53" s="1592" t="str">
        <f t="shared" si="3"/>
        <v/>
      </c>
      <c r="W53" s="1018"/>
      <c r="X53" s="595"/>
      <c r="Y53" s="595"/>
      <c r="Z53" s="195"/>
    </row>
    <row r="54" spans="1:26" ht="12.75" hidden="1" customHeight="1" x14ac:dyDescent="0.2">
      <c r="A54" s="8" t="s">
        <v>3076</v>
      </c>
      <c r="B54" s="591"/>
      <c r="C54" s="987"/>
      <c r="D54" s="987"/>
      <c r="E54" s="8"/>
      <c r="F54" s="987"/>
      <c r="G54" s="987"/>
      <c r="H54" s="1579"/>
      <c r="I54" s="592"/>
      <c r="J54" s="1591"/>
      <c r="K54" s="986"/>
      <c r="L54" s="1591"/>
      <c r="M54" s="593"/>
      <c r="N54" s="1020"/>
      <c r="O54" s="8"/>
      <c r="P54" s="2114"/>
      <c r="Q54" s="2114"/>
      <c r="R54" s="2114"/>
      <c r="S54" s="2114"/>
      <c r="U54" s="594" t="str">
        <f t="shared" si="2"/>
        <v>15 (1415)</v>
      </c>
      <c r="V54" s="1592" t="str">
        <f t="shared" si="3"/>
        <v/>
      </c>
      <c r="W54" s="1018"/>
      <c r="X54" s="595"/>
      <c r="Y54" s="595"/>
      <c r="Z54" s="195"/>
    </row>
    <row r="55" spans="1:26" ht="12.75" hidden="1" customHeight="1" x14ac:dyDescent="0.2">
      <c r="A55" s="8" t="s">
        <v>3077</v>
      </c>
      <c r="B55" s="591"/>
      <c r="C55" s="987"/>
      <c r="D55" s="987"/>
      <c r="E55" s="8"/>
      <c r="F55" s="987"/>
      <c r="G55" s="987"/>
      <c r="H55" s="1579"/>
      <c r="I55" s="592"/>
      <c r="J55" s="1591"/>
      <c r="K55" s="986"/>
      <c r="L55" s="1591"/>
      <c r="M55" s="593"/>
      <c r="N55" s="1020"/>
      <c r="O55" s="8"/>
      <c r="P55" s="2114"/>
      <c r="Q55" s="2114"/>
      <c r="R55" s="2114"/>
      <c r="S55" s="2114"/>
      <c r="U55" s="594" t="str">
        <f t="shared" si="2"/>
        <v>16 (1416)</v>
      </c>
      <c r="V55" s="1592" t="str">
        <f t="shared" si="3"/>
        <v/>
      </c>
      <c r="W55" s="1018"/>
      <c r="X55" s="595"/>
      <c r="Y55" s="595"/>
      <c r="Z55" s="195"/>
    </row>
    <row r="56" spans="1:26" ht="12.75" hidden="1" customHeight="1" x14ac:dyDescent="0.2">
      <c r="A56" s="8" t="s">
        <v>3078</v>
      </c>
      <c r="B56" s="591"/>
      <c r="C56" s="987"/>
      <c r="D56" s="987"/>
      <c r="E56" s="8"/>
      <c r="F56" s="987"/>
      <c r="G56" s="987"/>
      <c r="H56" s="1579"/>
      <c r="I56" s="592"/>
      <c r="J56" s="1591"/>
      <c r="K56" s="986"/>
      <c r="L56" s="1591"/>
      <c r="M56" s="593"/>
      <c r="N56" s="1020"/>
      <c r="O56" s="8"/>
      <c r="P56" s="2114"/>
      <c r="Q56" s="2114"/>
      <c r="R56" s="2114"/>
      <c r="S56" s="2114"/>
      <c r="U56" s="594" t="str">
        <f t="shared" si="2"/>
        <v>17 (1417)</v>
      </c>
      <c r="V56" s="1592" t="str">
        <f t="shared" si="3"/>
        <v/>
      </c>
      <c r="W56" s="1018"/>
      <c r="X56" s="595"/>
      <c r="Y56" s="595"/>
      <c r="Z56" s="195"/>
    </row>
    <row r="57" spans="1:26" ht="12.75" hidden="1" customHeight="1" x14ac:dyDescent="0.2">
      <c r="A57" s="8" t="s">
        <v>3079</v>
      </c>
      <c r="B57" s="591"/>
      <c r="C57" s="987"/>
      <c r="D57" s="987"/>
      <c r="E57" s="8"/>
      <c r="F57" s="987"/>
      <c r="G57" s="987"/>
      <c r="H57" s="1579"/>
      <c r="I57" s="592"/>
      <c r="J57" s="1591"/>
      <c r="K57" s="986"/>
      <c r="L57" s="1591"/>
      <c r="M57" s="593"/>
      <c r="N57" s="1020"/>
      <c r="O57" s="8"/>
      <c r="P57" s="2114"/>
      <c r="Q57" s="2114"/>
      <c r="R57" s="2114"/>
      <c r="S57" s="2114"/>
      <c r="U57" s="594" t="str">
        <f t="shared" si="2"/>
        <v>18 (1418)</v>
      </c>
      <c r="V57" s="1592" t="str">
        <f t="shared" si="3"/>
        <v/>
      </c>
      <c r="W57" s="1018"/>
      <c r="X57" s="595"/>
      <c r="Y57" s="595"/>
      <c r="Z57" s="195"/>
    </row>
    <row r="58" spans="1:26" ht="12.75" hidden="1" customHeight="1" x14ac:dyDescent="0.2">
      <c r="A58" s="8" t="s">
        <v>3080</v>
      </c>
      <c r="B58" s="591"/>
      <c r="C58" s="987"/>
      <c r="D58" s="987"/>
      <c r="E58" s="8"/>
      <c r="F58" s="987"/>
      <c r="G58" s="987"/>
      <c r="H58" s="1579"/>
      <c r="I58" s="592"/>
      <c r="J58" s="1591"/>
      <c r="K58" s="986"/>
      <c r="L58" s="1591"/>
      <c r="M58" s="593"/>
      <c r="N58" s="1020"/>
      <c r="O58" s="8"/>
      <c r="P58" s="2114"/>
      <c r="Q58" s="2114"/>
      <c r="R58" s="2114"/>
      <c r="S58" s="2114"/>
      <c r="U58" s="594" t="str">
        <f t="shared" si="2"/>
        <v>19 (1419)</v>
      </c>
      <c r="V58" s="1592" t="str">
        <f t="shared" si="3"/>
        <v/>
      </c>
      <c r="W58" s="1018"/>
      <c r="X58" s="595"/>
      <c r="Y58" s="595"/>
      <c r="Z58" s="195"/>
    </row>
    <row r="59" spans="1:26" ht="12.75" hidden="1" customHeight="1" x14ac:dyDescent="0.2">
      <c r="A59" s="8" t="s">
        <v>3081</v>
      </c>
      <c r="B59" s="591"/>
      <c r="C59" s="987"/>
      <c r="D59" s="987"/>
      <c r="E59" s="8"/>
      <c r="F59" s="987"/>
      <c r="G59" s="987"/>
      <c r="H59" s="1579"/>
      <c r="I59" s="592"/>
      <c r="J59" s="1591"/>
      <c r="K59" s="986"/>
      <c r="L59" s="1591"/>
      <c r="M59" s="593"/>
      <c r="N59" s="1020"/>
      <c r="O59" s="8"/>
      <c r="P59" s="2114"/>
      <c r="Q59" s="2114"/>
      <c r="R59" s="2114"/>
      <c r="S59" s="2114"/>
      <c r="U59" s="594" t="str">
        <f t="shared" si="2"/>
        <v>20 (1420)</v>
      </c>
      <c r="V59" s="1592" t="str">
        <f t="shared" si="3"/>
        <v/>
      </c>
      <c r="W59" s="1018"/>
      <c r="X59" s="595"/>
      <c r="Y59" s="595"/>
      <c r="Z59" s="195"/>
    </row>
    <row r="60" spans="1:26" ht="12.75" hidden="1" customHeight="1" x14ac:dyDescent="0.2">
      <c r="A60" s="8" t="s">
        <v>3082</v>
      </c>
      <c r="B60" s="591"/>
      <c r="C60" s="987"/>
      <c r="D60" s="987"/>
      <c r="E60" s="8"/>
      <c r="F60" s="987"/>
      <c r="G60" s="987"/>
      <c r="H60" s="1579"/>
      <c r="I60" s="592"/>
      <c r="J60" s="1591"/>
      <c r="K60" s="986"/>
      <c r="L60" s="1591"/>
      <c r="M60" s="593"/>
      <c r="N60" s="1020"/>
      <c r="O60" s="8"/>
      <c r="P60" s="2114"/>
      <c r="Q60" s="2114"/>
      <c r="R60" s="2114"/>
      <c r="S60" s="2114"/>
      <c r="U60" s="594" t="str">
        <f t="shared" si="2"/>
        <v>21 (1421)</v>
      </c>
      <c r="V60" s="1592" t="str">
        <f t="shared" si="3"/>
        <v/>
      </c>
      <c r="W60" s="1018"/>
      <c r="X60" s="595"/>
      <c r="Y60" s="595"/>
      <c r="Z60" s="195"/>
    </row>
    <row r="61" spans="1:26" ht="12.75" hidden="1" customHeight="1" x14ac:dyDescent="0.2">
      <c r="A61" s="8" t="s">
        <v>3083</v>
      </c>
      <c r="B61" s="591"/>
      <c r="C61" s="987"/>
      <c r="D61" s="987"/>
      <c r="E61" s="8"/>
      <c r="F61" s="987"/>
      <c r="G61" s="987"/>
      <c r="H61" s="1579"/>
      <c r="I61" s="592"/>
      <c r="J61" s="1591"/>
      <c r="K61" s="986"/>
      <c r="L61" s="1591"/>
      <c r="M61" s="593"/>
      <c r="N61" s="1020"/>
      <c r="O61" s="8"/>
      <c r="P61" s="2114"/>
      <c r="Q61" s="2114"/>
      <c r="R61" s="2114"/>
      <c r="S61" s="2114"/>
      <c r="U61" s="594" t="str">
        <f t="shared" si="2"/>
        <v>22 (1422)</v>
      </c>
      <c r="V61" s="1592" t="str">
        <f t="shared" si="3"/>
        <v/>
      </c>
      <c r="W61" s="1018"/>
      <c r="X61" s="595"/>
      <c r="Y61" s="595"/>
      <c r="Z61" s="195"/>
    </row>
    <row r="62" spans="1:26" ht="12.75" hidden="1" customHeight="1" x14ac:dyDescent="0.2">
      <c r="A62" s="8" t="s">
        <v>3084</v>
      </c>
      <c r="B62" s="591"/>
      <c r="C62" s="987"/>
      <c r="D62" s="987"/>
      <c r="E62" s="8"/>
      <c r="F62" s="987"/>
      <c r="G62" s="987"/>
      <c r="H62" s="1579"/>
      <c r="I62" s="592"/>
      <c r="J62" s="1591"/>
      <c r="K62" s="986"/>
      <c r="L62" s="1591"/>
      <c r="M62" s="593"/>
      <c r="N62" s="1020"/>
      <c r="O62" s="8"/>
      <c r="P62" s="2114"/>
      <c r="Q62" s="2114"/>
      <c r="R62" s="2114"/>
      <c r="S62" s="2114"/>
      <c r="U62" s="594" t="str">
        <f t="shared" si="2"/>
        <v>23 (1423)</v>
      </c>
      <c r="V62" s="1592" t="str">
        <f t="shared" si="3"/>
        <v/>
      </c>
      <c r="W62" s="1018"/>
      <c r="X62" s="595"/>
      <c r="Y62" s="595"/>
      <c r="Z62" s="195"/>
    </row>
    <row r="63" spans="1:26" ht="12.75" hidden="1" customHeight="1" x14ac:dyDescent="0.2">
      <c r="A63" s="8" t="s">
        <v>3085</v>
      </c>
      <c r="B63" s="591"/>
      <c r="C63" s="987"/>
      <c r="D63" s="987"/>
      <c r="E63" s="8"/>
      <c r="F63" s="987"/>
      <c r="G63" s="987"/>
      <c r="H63" s="1579"/>
      <c r="I63" s="592"/>
      <c r="J63" s="1591"/>
      <c r="K63" s="986"/>
      <c r="L63" s="1591"/>
      <c r="M63" s="593"/>
      <c r="N63" s="1020"/>
      <c r="O63" s="8"/>
      <c r="P63" s="2114"/>
      <c r="Q63" s="2114"/>
      <c r="R63" s="2114"/>
      <c r="S63" s="2114"/>
      <c r="U63" s="594" t="str">
        <f t="shared" si="2"/>
        <v>24 (1424)</v>
      </c>
      <c r="V63" s="1592" t="str">
        <f t="shared" si="3"/>
        <v/>
      </c>
      <c r="W63" s="1018"/>
      <c r="X63" s="595"/>
      <c r="Y63" s="595"/>
      <c r="Z63" s="195"/>
    </row>
    <row r="64" spans="1:26" x14ac:dyDescent="0.2">
      <c r="A64" s="8" t="s">
        <v>3086</v>
      </c>
      <c r="B64" s="591"/>
      <c r="C64" s="987"/>
      <c r="D64" s="987"/>
      <c r="E64" s="8"/>
      <c r="F64" s="1586"/>
      <c r="G64" s="987"/>
      <c r="H64" s="1579"/>
      <c r="I64" s="592"/>
      <c r="J64" s="1591"/>
      <c r="K64" s="986"/>
      <c r="L64" s="1591"/>
      <c r="M64" s="593"/>
      <c r="N64" s="1020"/>
      <c r="O64" s="8"/>
      <c r="P64" s="2114"/>
      <c r="Q64" s="2114"/>
      <c r="R64" s="2114"/>
      <c r="S64" s="2114"/>
      <c r="U64" s="594" t="str">
        <f t="shared" si="2"/>
        <v>25 (1425)</v>
      </c>
      <c r="V64" s="1592" t="str">
        <f t="shared" si="3"/>
        <v/>
      </c>
      <c r="W64" s="1018"/>
      <c r="X64" s="595"/>
      <c r="Y64" s="595"/>
      <c r="Z64" s="195"/>
    </row>
    <row r="65" spans="1:26" x14ac:dyDescent="0.2">
      <c r="A65" s="51" t="s">
        <v>3087</v>
      </c>
      <c r="B65" s="1593">
        <v>100</v>
      </c>
      <c r="C65" s="987"/>
      <c r="D65" s="987"/>
      <c r="E65" s="8"/>
      <c r="F65" s="1586"/>
      <c r="G65" s="987"/>
      <c r="H65" s="1372"/>
      <c r="I65" s="596"/>
      <c r="J65" s="1591"/>
      <c r="K65" s="986"/>
      <c r="L65" s="1591"/>
      <c r="M65" s="593"/>
      <c r="N65" s="1595"/>
      <c r="O65" s="8"/>
      <c r="P65" s="2116"/>
      <c r="Q65" s="2116"/>
      <c r="R65" s="2116"/>
      <c r="S65" s="2116"/>
      <c r="U65" s="597" t="str">
        <f>$A$65</f>
        <v>(1426)</v>
      </c>
      <c r="V65" s="1596">
        <f>$B65</f>
        <v>100</v>
      </c>
      <c r="W65" s="1018"/>
      <c r="X65" s="595"/>
      <c r="Y65" s="595"/>
      <c r="Z65" s="195"/>
    </row>
    <row r="66" spans="1:26" ht="12.75" customHeight="1" x14ac:dyDescent="0.2">
      <c r="A66" s="24" t="s">
        <v>3088</v>
      </c>
      <c r="B66" s="1489" t="s">
        <v>3089</v>
      </c>
      <c r="C66" s="986"/>
      <c r="D66" s="986"/>
      <c r="F66" s="1586"/>
      <c r="G66" s="1491"/>
      <c r="H66" s="1597"/>
      <c r="I66" s="598"/>
      <c r="J66" s="1591"/>
      <c r="K66" s="986"/>
      <c r="L66" s="1591"/>
      <c r="M66" s="599"/>
      <c r="N66" s="600"/>
      <c r="P66" s="2112"/>
      <c r="Q66" s="2112"/>
      <c r="R66" s="2112"/>
      <c r="S66" s="2112"/>
      <c r="U66" s="597" t="str">
        <f>$A$66</f>
        <v>(1400)</v>
      </c>
      <c r="V66" s="1490" t="str">
        <f>$B66</f>
        <v>Global</v>
      </c>
      <c r="W66" s="1018"/>
      <c r="X66" s="601"/>
      <c r="Y66" s="601"/>
      <c r="Z66" s="195"/>
    </row>
    <row r="67" spans="1:26" ht="6" customHeight="1" x14ac:dyDescent="0.2">
      <c r="U67" s="588"/>
      <c r="V67" s="588"/>
      <c r="Z67" s="195"/>
    </row>
    <row r="68" spans="1:26" x14ac:dyDescent="0.2">
      <c r="B68" s="88" t="s">
        <v>1876</v>
      </c>
      <c r="U68" s="588"/>
      <c r="V68" s="589" t="str">
        <f>$B68</f>
        <v>Transactions assimilables à des pensions (503)</v>
      </c>
      <c r="Z68" s="195"/>
    </row>
    <row r="69" spans="1:26" x14ac:dyDescent="0.2">
      <c r="A69" s="8" t="s">
        <v>3062</v>
      </c>
      <c r="B69" s="591"/>
      <c r="C69" s="1586"/>
      <c r="D69" s="987"/>
      <c r="E69" s="8"/>
      <c r="F69" s="1586"/>
      <c r="G69" s="987"/>
      <c r="H69" s="987"/>
      <c r="I69" s="603"/>
      <c r="J69" s="987"/>
      <c r="K69" s="593"/>
      <c r="L69" s="593"/>
      <c r="M69" s="593"/>
      <c r="N69" s="1020"/>
      <c r="O69" s="8"/>
      <c r="P69" s="2114"/>
      <c r="Q69" s="2114"/>
      <c r="R69" s="2114"/>
      <c r="S69" s="2114"/>
      <c r="U69" s="594" t="str">
        <f t="shared" ref="U69:U93" si="4">$A69</f>
        <v>1 (1401)</v>
      </c>
      <c r="V69" s="1592" t="str">
        <f t="shared" ref="V69:V93" si="5">IF($B69="","",$B69)</f>
        <v/>
      </c>
      <c r="W69" s="1018"/>
      <c r="X69" s="595"/>
      <c r="Y69" s="595"/>
      <c r="Z69" s="195"/>
    </row>
    <row r="70" spans="1:26" x14ac:dyDescent="0.2">
      <c r="A70" s="8" t="s">
        <v>3063</v>
      </c>
      <c r="B70" s="591"/>
      <c r="C70" s="1586"/>
      <c r="D70" s="987"/>
      <c r="E70" s="8"/>
      <c r="F70" s="1586"/>
      <c r="G70" s="987"/>
      <c r="H70" s="987"/>
      <c r="I70" s="603"/>
      <c r="J70" s="987"/>
      <c r="K70" s="593"/>
      <c r="L70" s="593"/>
      <c r="M70" s="593"/>
      <c r="N70" s="1020"/>
      <c r="O70" s="8"/>
      <c r="P70" s="2114"/>
      <c r="Q70" s="2114"/>
      <c r="R70" s="2114"/>
      <c r="S70" s="2114"/>
      <c r="U70" s="594" t="str">
        <f t="shared" si="4"/>
        <v>2 (1402)</v>
      </c>
      <c r="V70" s="1592" t="str">
        <f t="shared" si="5"/>
        <v/>
      </c>
      <c r="W70" s="1018"/>
      <c r="X70" s="595"/>
      <c r="Y70" s="595"/>
      <c r="Z70" s="195"/>
    </row>
    <row r="71" spans="1:26" x14ac:dyDescent="0.2">
      <c r="A71" s="8" t="s">
        <v>3064</v>
      </c>
      <c r="B71" s="591"/>
      <c r="C71" s="1586"/>
      <c r="D71" s="987"/>
      <c r="E71" s="8"/>
      <c r="F71" s="1586"/>
      <c r="G71" s="987"/>
      <c r="H71" s="987"/>
      <c r="I71" s="603"/>
      <c r="J71" s="987"/>
      <c r="K71" s="593"/>
      <c r="L71" s="593"/>
      <c r="M71" s="593"/>
      <c r="N71" s="1020"/>
      <c r="O71" s="8"/>
      <c r="P71" s="2114"/>
      <c r="Q71" s="2114"/>
      <c r="R71" s="2114"/>
      <c r="S71" s="2114"/>
      <c r="U71" s="594" t="str">
        <f t="shared" si="4"/>
        <v>3 (1403)</v>
      </c>
      <c r="V71" s="1592" t="str">
        <f t="shared" si="5"/>
        <v/>
      </c>
      <c r="W71" s="1018"/>
      <c r="X71" s="595"/>
      <c r="Y71" s="595"/>
      <c r="Z71" s="195"/>
    </row>
    <row r="72" spans="1:26" ht="12.75" hidden="1" customHeight="1" x14ac:dyDescent="0.2">
      <c r="A72" s="8" t="s">
        <v>3065</v>
      </c>
      <c r="B72" s="591"/>
      <c r="C72" s="1586"/>
      <c r="D72" s="987"/>
      <c r="E72" s="8"/>
      <c r="F72" s="1586"/>
      <c r="G72" s="987"/>
      <c r="H72" s="987"/>
      <c r="I72" s="603"/>
      <c r="J72" s="987"/>
      <c r="K72" s="593"/>
      <c r="L72" s="593"/>
      <c r="M72" s="593"/>
      <c r="N72" s="1020"/>
      <c r="O72" s="8"/>
      <c r="P72" s="2114"/>
      <c r="Q72" s="2114"/>
      <c r="R72" s="2114"/>
      <c r="S72" s="2114"/>
      <c r="U72" s="594" t="str">
        <f t="shared" si="4"/>
        <v>4 (1404)</v>
      </c>
      <c r="V72" s="1592" t="str">
        <f t="shared" si="5"/>
        <v/>
      </c>
      <c r="W72" s="1018"/>
      <c r="X72" s="595"/>
      <c r="Y72" s="595"/>
      <c r="Z72" s="195"/>
    </row>
    <row r="73" spans="1:26" ht="12.75" hidden="1" customHeight="1" x14ac:dyDescent="0.2">
      <c r="A73" s="8" t="s">
        <v>3066</v>
      </c>
      <c r="B73" s="591"/>
      <c r="C73" s="1586"/>
      <c r="D73" s="987"/>
      <c r="E73" s="8"/>
      <c r="F73" s="1586"/>
      <c r="G73" s="987"/>
      <c r="H73" s="987"/>
      <c r="I73" s="603"/>
      <c r="J73" s="987"/>
      <c r="K73" s="593"/>
      <c r="L73" s="593"/>
      <c r="M73" s="593"/>
      <c r="N73" s="1020"/>
      <c r="O73" s="8"/>
      <c r="P73" s="2114"/>
      <c r="Q73" s="2114"/>
      <c r="R73" s="2114"/>
      <c r="S73" s="2114"/>
      <c r="U73" s="594" t="str">
        <f t="shared" si="4"/>
        <v>5 (1405)</v>
      </c>
      <c r="V73" s="1592" t="str">
        <f t="shared" si="5"/>
        <v/>
      </c>
      <c r="W73" s="1018"/>
      <c r="X73" s="595"/>
      <c r="Y73" s="595"/>
      <c r="Z73" s="195"/>
    </row>
    <row r="74" spans="1:26" ht="12.75" hidden="1" customHeight="1" x14ac:dyDescent="0.2">
      <c r="A74" s="8" t="s">
        <v>3067</v>
      </c>
      <c r="B74" s="591"/>
      <c r="C74" s="1586"/>
      <c r="D74" s="987"/>
      <c r="E74" s="8"/>
      <c r="F74" s="1586"/>
      <c r="G74" s="987"/>
      <c r="H74" s="987"/>
      <c r="I74" s="603"/>
      <c r="J74" s="987"/>
      <c r="K74" s="593"/>
      <c r="L74" s="593"/>
      <c r="M74" s="593"/>
      <c r="N74" s="1020"/>
      <c r="O74" s="8"/>
      <c r="P74" s="2114"/>
      <c r="Q74" s="2114"/>
      <c r="R74" s="2114"/>
      <c r="S74" s="2114"/>
      <c r="U74" s="594" t="str">
        <f t="shared" si="4"/>
        <v>6 (1406)</v>
      </c>
      <c r="V74" s="1592" t="str">
        <f t="shared" si="5"/>
        <v/>
      </c>
      <c r="W74" s="1018"/>
      <c r="X74" s="595"/>
      <c r="Y74" s="595"/>
      <c r="Z74" s="195"/>
    </row>
    <row r="75" spans="1:26" ht="12.75" hidden="1" customHeight="1" x14ac:dyDescent="0.2">
      <c r="A75" s="8" t="s">
        <v>3068</v>
      </c>
      <c r="B75" s="591"/>
      <c r="C75" s="1586"/>
      <c r="D75" s="987"/>
      <c r="E75" s="8"/>
      <c r="F75" s="1586"/>
      <c r="G75" s="987"/>
      <c r="H75" s="987"/>
      <c r="I75" s="603"/>
      <c r="J75" s="987"/>
      <c r="K75" s="593"/>
      <c r="L75" s="593"/>
      <c r="M75" s="593"/>
      <c r="N75" s="1020"/>
      <c r="O75" s="8"/>
      <c r="P75" s="2114"/>
      <c r="Q75" s="2114"/>
      <c r="R75" s="2114"/>
      <c r="S75" s="2114"/>
      <c r="U75" s="594" t="str">
        <f t="shared" si="4"/>
        <v>7 (1407)</v>
      </c>
      <c r="V75" s="1592" t="str">
        <f t="shared" si="5"/>
        <v/>
      </c>
      <c r="W75" s="1018"/>
      <c r="X75" s="595"/>
      <c r="Y75" s="595"/>
      <c r="Z75" s="195"/>
    </row>
    <row r="76" spans="1:26" ht="12.75" hidden="1" customHeight="1" x14ac:dyDescent="0.2">
      <c r="A76" s="8" t="s">
        <v>3069</v>
      </c>
      <c r="B76" s="591"/>
      <c r="C76" s="1586"/>
      <c r="D76" s="987"/>
      <c r="E76" s="8"/>
      <c r="F76" s="1586"/>
      <c r="G76" s="987"/>
      <c r="H76" s="987"/>
      <c r="I76" s="603"/>
      <c r="J76" s="987"/>
      <c r="K76" s="593"/>
      <c r="L76" s="593"/>
      <c r="M76" s="593"/>
      <c r="N76" s="1020"/>
      <c r="O76" s="8"/>
      <c r="P76" s="2114"/>
      <c r="Q76" s="2114"/>
      <c r="R76" s="2114"/>
      <c r="S76" s="2114"/>
      <c r="U76" s="594" t="str">
        <f t="shared" si="4"/>
        <v>8 (1408)</v>
      </c>
      <c r="V76" s="1592" t="str">
        <f t="shared" si="5"/>
        <v/>
      </c>
      <c r="W76" s="1018"/>
      <c r="X76" s="595"/>
      <c r="Y76" s="595"/>
      <c r="Z76" s="195"/>
    </row>
    <row r="77" spans="1:26" ht="12.75" hidden="1" customHeight="1" x14ac:dyDescent="0.2">
      <c r="A77" s="8" t="s">
        <v>3070</v>
      </c>
      <c r="B77" s="591"/>
      <c r="C77" s="1586"/>
      <c r="D77" s="987"/>
      <c r="E77" s="8"/>
      <c r="F77" s="1586"/>
      <c r="G77" s="987"/>
      <c r="H77" s="987"/>
      <c r="I77" s="603"/>
      <c r="J77" s="987"/>
      <c r="K77" s="593"/>
      <c r="L77" s="593"/>
      <c r="M77" s="593"/>
      <c r="N77" s="1020"/>
      <c r="O77" s="8"/>
      <c r="P77" s="2114"/>
      <c r="Q77" s="2114"/>
      <c r="R77" s="2114"/>
      <c r="S77" s="2114"/>
      <c r="U77" s="594" t="str">
        <f t="shared" si="4"/>
        <v>9 (1409)</v>
      </c>
      <c r="V77" s="1592" t="str">
        <f t="shared" si="5"/>
        <v/>
      </c>
      <c r="W77" s="1018"/>
      <c r="X77" s="595"/>
      <c r="Y77" s="595"/>
      <c r="Z77" s="195"/>
    </row>
    <row r="78" spans="1:26" ht="12.75" hidden="1" customHeight="1" x14ac:dyDescent="0.2">
      <c r="A78" s="8" t="s">
        <v>3071</v>
      </c>
      <c r="B78" s="591"/>
      <c r="C78" s="1586"/>
      <c r="D78" s="987"/>
      <c r="E78" s="8"/>
      <c r="F78" s="1586"/>
      <c r="G78" s="987"/>
      <c r="H78" s="987"/>
      <c r="I78" s="603"/>
      <c r="J78" s="987"/>
      <c r="K78" s="593"/>
      <c r="L78" s="593"/>
      <c r="M78" s="593"/>
      <c r="N78" s="1020"/>
      <c r="O78" s="8"/>
      <c r="P78" s="2114"/>
      <c r="Q78" s="2114"/>
      <c r="R78" s="2114"/>
      <c r="S78" s="2114"/>
      <c r="U78" s="594" t="str">
        <f t="shared" si="4"/>
        <v>10 (1410)</v>
      </c>
      <c r="V78" s="1592" t="str">
        <f t="shared" si="5"/>
        <v/>
      </c>
      <c r="W78" s="1018"/>
      <c r="X78" s="595"/>
      <c r="Y78" s="595"/>
      <c r="Z78" s="195"/>
    </row>
    <row r="79" spans="1:26" ht="12.75" hidden="1" customHeight="1" x14ac:dyDescent="0.2">
      <c r="A79" s="8" t="s">
        <v>3072</v>
      </c>
      <c r="B79" s="591"/>
      <c r="C79" s="1586"/>
      <c r="D79" s="987"/>
      <c r="E79" s="8"/>
      <c r="F79" s="1586"/>
      <c r="G79" s="987"/>
      <c r="H79" s="987"/>
      <c r="I79" s="603"/>
      <c r="J79" s="987"/>
      <c r="K79" s="593"/>
      <c r="L79" s="593"/>
      <c r="M79" s="593"/>
      <c r="N79" s="1020"/>
      <c r="O79" s="8"/>
      <c r="P79" s="2114"/>
      <c r="Q79" s="2114"/>
      <c r="R79" s="2114"/>
      <c r="S79" s="2114"/>
      <c r="U79" s="594" t="str">
        <f t="shared" si="4"/>
        <v>11 (1411)</v>
      </c>
      <c r="V79" s="1592" t="str">
        <f t="shared" si="5"/>
        <v/>
      </c>
      <c r="W79" s="1018"/>
      <c r="X79" s="595"/>
      <c r="Y79" s="595"/>
      <c r="Z79" s="195"/>
    </row>
    <row r="80" spans="1:26" ht="12.75" hidden="1" customHeight="1" x14ac:dyDescent="0.2">
      <c r="A80" s="8" t="s">
        <v>3073</v>
      </c>
      <c r="B80" s="591"/>
      <c r="C80" s="1586"/>
      <c r="D80" s="987"/>
      <c r="E80" s="8"/>
      <c r="F80" s="1586"/>
      <c r="G80" s="987"/>
      <c r="H80" s="987"/>
      <c r="I80" s="603"/>
      <c r="J80" s="987"/>
      <c r="K80" s="593"/>
      <c r="L80" s="593"/>
      <c r="M80" s="593"/>
      <c r="N80" s="1020"/>
      <c r="O80" s="8"/>
      <c r="P80" s="2114"/>
      <c r="Q80" s="2114"/>
      <c r="R80" s="2114"/>
      <c r="S80" s="2114"/>
      <c r="U80" s="594" t="str">
        <f t="shared" si="4"/>
        <v>12 (1412)</v>
      </c>
      <c r="V80" s="1592" t="str">
        <f t="shared" si="5"/>
        <v/>
      </c>
      <c r="W80" s="1018"/>
      <c r="X80" s="595"/>
      <c r="Y80" s="595"/>
      <c r="Z80" s="195"/>
    </row>
    <row r="81" spans="1:26" ht="12.75" hidden="1" customHeight="1" x14ac:dyDescent="0.2">
      <c r="A81" s="8" t="s">
        <v>3074</v>
      </c>
      <c r="B81" s="591"/>
      <c r="C81" s="1586"/>
      <c r="D81" s="987"/>
      <c r="E81" s="8"/>
      <c r="F81" s="1586"/>
      <c r="G81" s="987"/>
      <c r="H81" s="987"/>
      <c r="I81" s="603"/>
      <c r="J81" s="987"/>
      <c r="K81" s="593"/>
      <c r="L81" s="593"/>
      <c r="M81" s="593"/>
      <c r="N81" s="1020"/>
      <c r="O81" s="8"/>
      <c r="P81" s="2114"/>
      <c r="Q81" s="2114"/>
      <c r="R81" s="2114"/>
      <c r="S81" s="2114"/>
      <c r="U81" s="594" t="str">
        <f t="shared" si="4"/>
        <v>13 (1413)</v>
      </c>
      <c r="V81" s="1592" t="str">
        <f t="shared" si="5"/>
        <v/>
      </c>
      <c r="W81" s="1018"/>
      <c r="X81" s="595"/>
      <c r="Y81" s="595"/>
      <c r="Z81" s="195"/>
    </row>
    <row r="82" spans="1:26" ht="12.75" hidden="1" customHeight="1" x14ac:dyDescent="0.2">
      <c r="A82" s="8" t="s">
        <v>3075</v>
      </c>
      <c r="B82" s="591"/>
      <c r="C82" s="1586"/>
      <c r="D82" s="987"/>
      <c r="E82" s="8"/>
      <c r="F82" s="1586"/>
      <c r="G82" s="987"/>
      <c r="H82" s="987"/>
      <c r="I82" s="603"/>
      <c r="J82" s="987"/>
      <c r="K82" s="593"/>
      <c r="L82" s="593"/>
      <c r="M82" s="593"/>
      <c r="N82" s="1020"/>
      <c r="O82" s="8"/>
      <c r="P82" s="2114"/>
      <c r="Q82" s="2114"/>
      <c r="R82" s="2114"/>
      <c r="S82" s="2114"/>
      <c r="U82" s="594" t="str">
        <f t="shared" si="4"/>
        <v>14 (1414)</v>
      </c>
      <c r="V82" s="1592" t="str">
        <f t="shared" si="5"/>
        <v/>
      </c>
      <c r="W82" s="1018"/>
      <c r="X82" s="595"/>
      <c r="Y82" s="595"/>
      <c r="Z82" s="195"/>
    </row>
    <row r="83" spans="1:26" ht="12.75" hidden="1" customHeight="1" x14ac:dyDescent="0.2">
      <c r="A83" s="8" t="s">
        <v>3076</v>
      </c>
      <c r="B83" s="591"/>
      <c r="C83" s="1586"/>
      <c r="D83" s="987"/>
      <c r="E83" s="8"/>
      <c r="F83" s="1586"/>
      <c r="G83" s="987"/>
      <c r="H83" s="987"/>
      <c r="I83" s="603"/>
      <c r="J83" s="987"/>
      <c r="K83" s="593"/>
      <c r="L83" s="593"/>
      <c r="M83" s="593"/>
      <c r="N83" s="1020"/>
      <c r="O83" s="8"/>
      <c r="P83" s="2114"/>
      <c r="Q83" s="2114"/>
      <c r="R83" s="2114"/>
      <c r="S83" s="2114"/>
      <c r="U83" s="594" t="str">
        <f t="shared" si="4"/>
        <v>15 (1415)</v>
      </c>
      <c r="V83" s="1592" t="str">
        <f t="shared" si="5"/>
        <v/>
      </c>
      <c r="W83" s="1018"/>
      <c r="X83" s="595"/>
      <c r="Y83" s="595"/>
      <c r="Z83" s="195"/>
    </row>
    <row r="84" spans="1:26" ht="12.75" hidden="1" customHeight="1" x14ac:dyDescent="0.2">
      <c r="A84" s="8" t="s">
        <v>3077</v>
      </c>
      <c r="B84" s="591"/>
      <c r="C84" s="1586"/>
      <c r="D84" s="987"/>
      <c r="E84" s="8"/>
      <c r="F84" s="1586"/>
      <c r="G84" s="987"/>
      <c r="H84" s="987"/>
      <c r="I84" s="603"/>
      <c r="J84" s="987"/>
      <c r="K84" s="593"/>
      <c r="L84" s="593"/>
      <c r="M84" s="593"/>
      <c r="N84" s="1020"/>
      <c r="O84" s="8"/>
      <c r="P84" s="2114"/>
      <c r="Q84" s="2114"/>
      <c r="R84" s="2114"/>
      <c r="S84" s="2114"/>
      <c r="U84" s="594" t="str">
        <f t="shared" si="4"/>
        <v>16 (1416)</v>
      </c>
      <c r="V84" s="1592" t="str">
        <f t="shared" si="5"/>
        <v/>
      </c>
      <c r="W84" s="1018"/>
      <c r="X84" s="595"/>
      <c r="Y84" s="595"/>
      <c r="Z84" s="195"/>
    </row>
    <row r="85" spans="1:26" ht="12.75" hidden="1" customHeight="1" x14ac:dyDescent="0.2">
      <c r="A85" s="8" t="s">
        <v>3078</v>
      </c>
      <c r="B85" s="591"/>
      <c r="C85" s="1586"/>
      <c r="D85" s="987"/>
      <c r="E85" s="8"/>
      <c r="F85" s="1586"/>
      <c r="G85" s="987"/>
      <c r="H85" s="987"/>
      <c r="I85" s="603"/>
      <c r="J85" s="987"/>
      <c r="K85" s="593"/>
      <c r="L85" s="593"/>
      <c r="M85" s="593"/>
      <c r="N85" s="1020"/>
      <c r="O85" s="8"/>
      <c r="P85" s="2114"/>
      <c r="Q85" s="2114"/>
      <c r="R85" s="2114"/>
      <c r="S85" s="2114"/>
      <c r="U85" s="594" t="str">
        <f t="shared" si="4"/>
        <v>17 (1417)</v>
      </c>
      <c r="V85" s="1592" t="str">
        <f t="shared" si="5"/>
        <v/>
      </c>
      <c r="W85" s="1018"/>
      <c r="X85" s="595"/>
      <c r="Y85" s="595"/>
      <c r="Z85" s="195"/>
    </row>
    <row r="86" spans="1:26" ht="12.75" hidden="1" customHeight="1" x14ac:dyDescent="0.2">
      <c r="A86" s="8" t="s">
        <v>3079</v>
      </c>
      <c r="B86" s="591"/>
      <c r="C86" s="1586"/>
      <c r="D86" s="987"/>
      <c r="E86" s="8"/>
      <c r="F86" s="1586"/>
      <c r="G86" s="987"/>
      <c r="H86" s="987"/>
      <c r="I86" s="603"/>
      <c r="J86" s="987"/>
      <c r="K86" s="593"/>
      <c r="L86" s="593"/>
      <c r="M86" s="593"/>
      <c r="N86" s="1020"/>
      <c r="O86" s="8"/>
      <c r="P86" s="2114"/>
      <c r="Q86" s="2114"/>
      <c r="R86" s="2114"/>
      <c r="S86" s="2114"/>
      <c r="U86" s="594" t="str">
        <f t="shared" si="4"/>
        <v>18 (1418)</v>
      </c>
      <c r="V86" s="1592" t="str">
        <f t="shared" si="5"/>
        <v/>
      </c>
      <c r="W86" s="1018"/>
      <c r="X86" s="595"/>
      <c r="Y86" s="595"/>
      <c r="Z86" s="195"/>
    </row>
    <row r="87" spans="1:26" ht="12.75" hidden="1" customHeight="1" x14ac:dyDescent="0.2">
      <c r="A87" s="8" t="s">
        <v>3080</v>
      </c>
      <c r="B87" s="591"/>
      <c r="C87" s="1586"/>
      <c r="D87" s="987"/>
      <c r="E87" s="8"/>
      <c r="F87" s="1586"/>
      <c r="G87" s="987"/>
      <c r="H87" s="987"/>
      <c r="I87" s="603"/>
      <c r="J87" s="987"/>
      <c r="K87" s="593"/>
      <c r="L87" s="593"/>
      <c r="M87" s="593"/>
      <c r="N87" s="1020"/>
      <c r="O87" s="8"/>
      <c r="P87" s="2114"/>
      <c r="Q87" s="2114"/>
      <c r="R87" s="2114"/>
      <c r="S87" s="2114"/>
      <c r="U87" s="594" t="str">
        <f t="shared" si="4"/>
        <v>19 (1419)</v>
      </c>
      <c r="V87" s="1592" t="str">
        <f t="shared" si="5"/>
        <v/>
      </c>
      <c r="W87" s="1018"/>
      <c r="X87" s="595"/>
      <c r="Y87" s="595"/>
      <c r="Z87" s="195"/>
    </row>
    <row r="88" spans="1:26" ht="12.75" hidden="1" customHeight="1" x14ac:dyDescent="0.2">
      <c r="A88" s="8" t="s">
        <v>3081</v>
      </c>
      <c r="B88" s="591"/>
      <c r="C88" s="1586"/>
      <c r="D88" s="987"/>
      <c r="E88" s="8"/>
      <c r="F88" s="1586"/>
      <c r="G88" s="987"/>
      <c r="H88" s="987"/>
      <c r="I88" s="603"/>
      <c r="J88" s="987"/>
      <c r="K88" s="593"/>
      <c r="L88" s="593"/>
      <c r="M88" s="593"/>
      <c r="N88" s="1020"/>
      <c r="O88" s="8"/>
      <c r="P88" s="2114"/>
      <c r="Q88" s="2114"/>
      <c r="R88" s="2114"/>
      <c r="S88" s="2114"/>
      <c r="U88" s="594" t="str">
        <f t="shared" si="4"/>
        <v>20 (1420)</v>
      </c>
      <c r="V88" s="1592" t="str">
        <f t="shared" si="5"/>
        <v/>
      </c>
      <c r="W88" s="1018"/>
      <c r="X88" s="595"/>
      <c r="Y88" s="595"/>
      <c r="Z88" s="195"/>
    </row>
    <row r="89" spans="1:26" ht="12.75" hidden="1" customHeight="1" x14ac:dyDescent="0.2">
      <c r="A89" s="8" t="s">
        <v>3082</v>
      </c>
      <c r="B89" s="591"/>
      <c r="C89" s="1586"/>
      <c r="D89" s="987"/>
      <c r="E89" s="8"/>
      <c r="F89" s="1586"/>
      <c r="G89" s="987"/>
      <c r="H89" s="987"/>
      <c r="I89" s="603"/>
      <c r="J89" s="987"/>
      <c r="K89" s="593"/>
      <c r="L89" s="593"/>
      <c r="M89" s="593"/>
      <c r="N89" s="1020"/>
      <c r="O89" s="8"/>
      <c r="P89" s="2114"/>
      <c r="Q89" s="2114"/>
      <c r="R89" s="2114"/>
      <c r="S89" s="2114"/>
      <c r="U89" s="594" t="str">
        <f t="shared" si="4"/>
        <v>21 (1421)</v>
      </c>
      <c r="V89" s="1592" t="str">
        <f t="shared" si="5"/>
        <v/>
      </c>
      <c r="W89" s="1018"/>
      <c r="X89" s="595"/>
      <c r="Y89" s="595"/>
      <c r="Z89" s="195"/>
    </row>
    <row r="90" spans="1:26" ht="12.75" hidden="1" customHeight="1" x14ac:dyDescent="0.2">
      <c r="A90" s="8" t="s">
        <v>3083</v>
      </c>
      <c r="B90" s="591"/>
      <c r="C90" s="1586"/>
      <c r="D90" s="987"/>
      <c r="E90" s="8"/>
      <c r="F90" s="1586"/>
      <c r="G90" s="987"/>
      <c r="H90" s="987"/>
      <c r="I90" s="603"/>
      <c r="J90" s="987"/>
      <c r="K90" s="593"/>
      <c r="L90" s="593"/>
      <c r="M90" s="593"/>
      <c r="N90" s="1020"/>
      <c r="O90" s="8"/>
      <c r="P90" s="2114"/>
      <c r="Q90" s="2114"/>
      <c r="R90" s="2114"/>
      <c r="S90" s="2114"/>
      <c r="U90" s="594" t="str">
        <f t="shared" si="4"/>
        <v>22 (1422)</v>
      </c>
      <c r="V90" s="1592" t="str">
        <f t="shared" si="5"/>
        <v/>
      </c>
      <c r="W90" s="1018"/>
      <c r="X90" s="595"/>
      <c r="Y90" s="595"/>
      <c r="Z90" s="195"/>
    </row>
    <row r="91" spans="1:26" ht="12.75" hidden="1" customHeight="1" x14ac:dyDescent="0.2">
      <c r="A91" s="8" t="s">
        <v>3084</v>
      </c>
      <c r="B91" s="591"/>
      <c r="C91" s="1586"/>
      <c r="D91" s="987"/>
      <c r="E91" s="8"/>
      <c r="F91" s="1586"/>
      <c r="G91" s="987"/>
      <c r="H91" s="987"/>
      <c r="I91" s="603"/>
      <c r="J91" s="987"/>
      <c r="K91" s="593"/>
      <c r="L91" s="593"/>
      <c r="M91" s="593"/>
      <c r="N91" s="1020"/>
      <c r="O91" s="8"/>
      <c r="P91" s="2114"/>
      <c r="Q91" s="2114"/>
      <c r="R91" s="2114"/>
      <c r="S91" s="2114"/>
      <c r="U91" s="594" t="str">
        <f t="shared" si="4"/>
        <v>23 (1423)</v>
      </c>
      <c r="V91" s="1592" t="str">
        <f t="shared" si="5"/>
        <v/>
      </c>
      <c r="W91" s="1018"/>
      <c r="X91" s="595"/>
      <c r="Y91" s="595"/>
      <c r="Z91" s="195"/>
    </row>
    <row r="92" spans="1:26" ht="12.75" hidden="1" customHeight="1" x14ac:dyDescent="0.2">
      <c r="A92" s="8" t="s">
        <v>3085</v>
      </c>
      <c r="B92" s="591"/>
      <c r="C92" s="1586"/>
      <c r="D92" s="987"/>
      <c r="E92" s="8"/>
      <c r="F92" s="1586"/>
      <c r="G92" s="987"/>
      <c r="H92" s="987"/>
      <c r="I92" s="603"/>
      <c r="J92" s="987"/>
      <c r="K92" s="593"/>
      <c r="L92" s="593"/>
      <c r="M92" s="593"/>
      <c r="N92" s="1020"/>
      <c r="O92" s="8"/>
      <c r="P92" s="2114"/>
      <c r="Q92" s="2114"/>
      <c r="R92" s="2114"/>
      <c r="S92" s="2114"/>
      <c r="U92" s="594" t="str">
        <f t="shared" si="4"/>
        <v>24 (1424)</v>
      </c>
      <c r="V92" s="1592" t="str">
        <f t="shared" si="5"/>
        <v/>
      </c>
      <c r="W92" s="1018"/>
      <c r="X92" s="595"/>
      <c r="Y92" s="595"/>
      <c r="Z92" s="195"/>
    </row>
    <row r="93" spans="1:26" x14ac:dyDescent="0.2">
      <c r="A93" s="8" t="s">
        <v>3086</v>
      </c>
      <c r="B93" s="591"/>
      <c r="C93" s="1586"/>
      <c r="D93" s="987"/>
      <c r="E93" s="8"/>
      <c r="F93" s="1586"/>
      <c r="G93" s="987"/>
      <c r="H93" s="987"/>
      <c r="I93" s="603"/>
      <c r="J93" s="987"/>
      <c r="K93" s="593"/>
      <c r="L93" s="593"/>
      <c r="M93" s="593"/>
      <c r="N93" s="1020"/>
      <c r="O93" s="8"/>
      <c r="P93" s="2114"/>
      <c r="Q93" s="2114"/>
      <c r="R93" s="2114"/>
      <c r="S93" s="2114"/>
      <c r="U93" s="594" t="str">
        <f t="shared" si="4"/>
        <v>25 (1425)</v>
      </c>
      <c r="V93" s="1592" t="str">
        <f t="shared" si="5"/>
        <v/>
      </c>
      <c r="W93" s="1018"/>
      <c r="X93" s="595"/>
      <c r="Y93" s="595"/>
      <c r="Z93" s="195"/>
    </row>
    <row r="94" spans="1:26" x14ac:dyDescent="0.2">
      <c r="A94" s="51" t="s">
        <v>3087</v>
      </c>
      <c r="B94" s="1593">
        <v>100</v>
      </c>
      <c r="C94" s="1594"/>
      <c r="D94" s="987"/>
      <c r="E94" s="8"/>
      <c r="F94" s="1586"/>
      <c r="G94" s="987"/>
      <c r="H94" s="987"/>
      <c r="I94" s="603"/>
      <c r="J94" s="987"/>
      <c r="K94" s="593"/>
      <c r="L94" s="593"/>
      <c r="M94" s="593"/>
      <c r="N94" s="1595"/>
      <c r="O94" s="8"/>
      <c r="P94" s="2116"/>
      <c r="Q94" s="2116"/>
      <c r="R94" s="2116"/>
      <c r="S94" s="2116"/>
      <c r="U94" s="597" t="str">
        <f>$A$94</f>
        <v>(1426)</v>
      </c>
      <c r="V94" s="1596">
        <f>$B94</f>
        <v>100</v>
      </c>
      <c r="W94" s="1018"/>
      <c r="X94" s="595"/>
      <c r="Y94" s="595"/>
      <c r="Z94" s="195"/>
    </row>
    <row r="95" spans="1:26" x14ac:dyDescent="0.2">
      <c r="A95" s="24" t="s">
        <v>3088</v>
      </c>
      <c r="B95" s="1489" t="s">
        <v>3089</v>
      </c>
      <c r="C95" s="1490"/>
      <c r="D95" s="986"/>
      <c r="F95" s="1586"/>
      <c r="G95" s="1491"/>
      <c r="H95" s="986"/>
      <c r="I95" s="604"/>
      <c r="J95" s="986"/>
      <c r="K95" s="599"/>
      <c r="L95" s="599"/>
      <c r="M95" s="599"/>
      <c r="N95" s="600"/>
      <c r="P95" s="2112"/>
      <c r="Q95" s="2112"/>
      <c r="R95" s="2112"/>
      <c r="S95" s="2112"/>
      <c r="U95" s="597" t="str">
        <f>$A$95</f>
        <v>(1400)</v>
      </c>
      <c r="V95" s="1490" t="str">
        <f>$B95</f>
        <v>Global</v>
      </c>
      <c r="W95" s="1018"/>
      <c r="X95" s="601"/>
      <c r="Y95" s="601"/>
      <c r="Z95" s="195"/>
    </row>
    <row r="96" spans="1:26" ht="6" customHeight="1" x14ac:dyDescent="0.2">
      <c r="U96" s="588"/>
      <c r="V96" s="588"/>
      <c r="Z96" s="195"/>
    </row>
    <row r="97" spans="1:26" x14ac:dyDescent="0.2">
      <c r="B97" s="23" t="s">
        <v>1877</v>
      </c>
      <c r="U97" s="588"/>
      <c r="V97" s="589" t="str">
        <f>$B97</f>
        <v>Dérivés hors cote (504)</v>
      </c>
      <c r="Z97" s="195"/>
    </row>
    <row r="98" spans="1:26" x14ac:dyDescent="0.2">
      <c r="A98" s="8" t="s">
        <v>3062</v>
      </c>
      <c r="B98" s="591"/>
      <c r="C98" s="987"/>
      <c r="D98" s="987"/>
      <c r="E98" s="8"/>
      <c r="F98" s="1586"/>
      <c r="G98" s="987"/>
      <c r="H98" s="1579"/>
      <c r="I98" s="592"/>
      <c r="J98" s="987"/>
      <c r="K98" s="1488"/>
      <c r="L98" s="593"/>
      <c r="M98" s="1488"/>
      <c r="N98" s="1020"/>
      <c r="O98" s="8"/>
      <c r="P98" s="2114"/>
      <c r="Q98" s="2114"/>
      <c r="R98" s="2114"/>
      <c r="S98" s="2114"/>
      <c r="U98" s="594" t="str">
        <f t="shared" ref="U98:U122" si="6">$A98</f>
        <v>1 (1401)</v>
      </c>
      <c r="V98" s="1592" t="str">
        <f t="shared" ref="V98:V122" si="7">IF($B98="","",$B98)</f>
        <v/>
      </c>
      <c r="W98" s="1018"/>
      <c r="X98" s="595"/>
      <c r="Y98" s="595"/>
      <c r="Z98" s="195"/>
    </row>
    <row r="99" spans="1:26" x14ac:dyDescent="0.2">
      <c r="A99" s="8" t="s">
        <v>3063</v>
      </c>
      <c r="B99" s="591"/>
      <c r="C99" s="987"/>
      <c r="D99" s="987"/>
      <c r="E99" s="8"/>
      <c r="F99" s="1586"/>
      <c r="G99" s="987"/>
      <c r="H99" s="1579"/>
      <c r="I99" s="592"/>
      <c r="J99" s="987"/>
      <c r="K99" s="1488"/>
      <c r="L99" s="593"/>
      <c r="M99" s="1488"/>
      <c r="N99" s="1020"/>
      <c r="O99" s="8"/>
      <c r="P99" s="2114"/>
      <c r="Q99" s="2114"/>
      <c r="R99" s="2114"/>
      <c r="S99" s="2114"/>
      <c r="U99" s="594" t="str">
        <f t="shared" si="6"/>
        <v>2 (1402)</v>
      </c>
      <c r="V99" s="1592" t="str">
        <f t="shared" si="7"/>
        <v/>
      </c>
      <c r="W99" s="1018"/>
      <c r="X99" s="595"/>
      <c r="Y99" s="595"/>
      <c r="Z99" s="195"/>
    </row>
    <row r="100" spans="1:26" x14ac:dyDescent="0.2">
      <c r="A100" s="8" t="s">
        <v>3064</v>
      </c>
      <c r="B100" s="591"/>
      <c r="C100" s="987"/>
      <c r="D100" s="987"/>
      <c r="E100" s="8"/>
      <c r="F100" s="1586"/>
      <c r="G100" s="987"/>
      <c r="H100" s="1579"/>
      <c r="I100" s="592"/>
      <c r="J100" s="987"/>
      <c r="K100" s="1488"/>
      <c r="L100" s="593"/>
      <c r="M100" s="1488"/>
      <c r="N100" s="1020"/>
      <c r="O100" s="8"/>
      <c r="P100" s="2114"/>
      <c r="Q100" s="2114"/>
      <c r="R100" s="2114"/>
      <c r="S100" s="2114"/>
      <c r="U100" s="594" t="str">
        <f t="shared" si="6"/>
        <v>3 (1403)</v>
      </c>
      <c r="V100" s="1592" t="str">
        <f t="shared" si="7"/>
        <v/>
      </c>
      <c r="W100" s="1018"/>
      <c r="X100" s="595"/>
      <c r="Y100" s="595"/>
      <c r="Z100" s="195"/>
    </row>
    <row r="101" spans="1:26" ht="12.75" hidden="1" customHeight="1" x14ac:dyDescent="0.2">
      <c r="A101" s="8" t="s">
        <v>3065</v>
      </c>
      <c r="B101" s="591"/>
      <c r="C101" s="987"/>
      <c r="D101" s="987"/>
      <c r="E101" s="8"/>
      <c r="F101" s="1586"/>
      <c r="G101" s="987"/>
      <c r="H101" s="1579"/>
      <c r="I101" s="592"/>
      <c r="J101" s="987"/>
      <c r="K101" s="1488"/>
      <c r="L101" s="593"/>
      <c r="M101" s="1488"/>
      <c r="N101" s="1020"/>
      <c r="O101" s="8"/>
      <c r="P101" s="2114"/>
      <c r="Q101" s="2114"/>
      <c r="R101" s="2114"/>
      <c r="S101" s="2114"/>
      <c r="U101" s="594" t="str">
        <f t="shared" si="6"/>
        <v>4 (1404)</v>
      </c>
      <c r="V101" s="1592" t="str">
        <f t="shared" si="7"/>
        <v/>
      </c>
      <c r="W101" s="1018"/>
      <c r="X101" s="595"/>
      <c r="Y101" s="595"/>
      <c r="Z101" s="195"/>
    </row>
    <row r="102" spans="1:26" ht="12.75" hidden="1" customHeight="1" x14ac:dyDescent="0.2">
      <c r="A102" s="8" t="s">
        <v>3066</v>
      </c>
      <c r="B102" s="591"/>
      <c r="C102" s="987"/>
      <c r="D102" s="987"/>
      <c r="E102" s="8"/>
      <c r="F102" s="1586"/>
      <c r="G102" s="987"/>
      <c r="H102" s="1579"/>
      <c r="I102" s="592"/>
      <c r="J102" s="987"/>
      <c r="K102" s="1488"/>
      <c r="L102" s="593"/>
      <c r="M102" s="1488"/>
      <c r="N102" s="1020"/>
      <c r="O102" s="8"/>
      <c r="P102" s="2114"/>
      <c r="Q102" s="2114"/>
      <c r="R102" s="2114"/>
      <c r="S102" s="2114"/>
      <c r="U102" s="594" t="str">
        <f t="shared" si="6"/>
        <v>5 (1405)</v>
      </c>
      <c r="V102" s="1592" t="str">
        <f t="shared" si="7"/>
        <v/>
      </c>
      <c r="W102" s="1018"/>
      <c r="X102" s="595"/>
      <c r="Y102" s="595"/>
      <c r="Z102" s="195"/>
    </row>
    <row r="103" spans="1:26" ht="12.75" hidden="1" customHeight="1" x14ac:dyDescent="0.2">
      <c r="A103" s="8" t="s">
        <v>3067</v>
      </c>
      <c r="B103" s="591"/>
      <c r="C103" s="987"/>
      <c r="D103" s="987"/>
      <c r="E103" s="8"/>
      <c r="F103" s="1586"/>
      <c r="G103" s="987"/>
      <c r="H103" s="1579"/>
      <c r="I103" s="592"/>
      <c r="J103" s="987"/>
      <c r="K103" s="1488"/>
      <c r="L103" s="593"/>
      <c r="M103" s="1488"/>
      <c r="N103" s="1020"/>
      <c r="O103" s="8"/>
      <c r="P103" s="2114"/>
      <c r="Q103" s="2114"/>
      <c r="R103" s="2114"/>
      <c r="S103" s="2114"/>
      <c r="U103" s="594" t="str">
        <f t="shared" si="6"/>
        <v>6 (1406)</v>
      </c>
      <c r="V103" s="1592" t="str">
        <f t="shared" si="7"/>
        <v/>
      </c>
      <c r="W103" s="1018"/>
      <c r="X103" s="595"/>
      <c r="Y103" s="595"/>
      <c r="Z103" s="195"/>
    </row>
    <row r="104" spans="1:26" ht="12.75" hidden="1" customHeight="1" x14ac:dyDescent="0.2">
      <c r="A104" s="8" t="s">
        <v>3068</v>
      </c>
      <c r="B104" s="591"/>
      <c r="C104" s="987"/>
      <c r="D104" s="987"/>
      <c r="E104" s="8"/>
      <c r="F104" s="1586"/>
      <c r="G104" s="987"/>
      <c r="H104" s="1579"/>
      <c r="I104" s="592"/>
      <c r="J104" s="987"/>
      <c r="K104" s="1488"/>
      <c r="L104" s="593"/>
      <c r="M104" s="1488"/>
      <c r="N104" s="1020"/>
      <c r="O104" s="8"/>
      <c r="P104" s="2114"/>
      <c r="Q104" s="2114"/>
      <c r="R104" s="2114"/>
      <c r="S104" s="2114"/>
      <c r="U104" s="594" t="str">
        <f t="shared" si="6"/>
        <v>7 (1407)</v>
      </c>
      <c r="V104" s="1592" t="str">
        <f t="shared" si="7"/>
        <v/>
      </c>
      <c r="W104" s="1018"/>
      <c r="X104" s="595"/>
      <c r="Y104" s="595"/>
      <c r="Z104" s="195"/>
    </row>
    <row r="105" spans="1:26" ht="12.75" hidden="1" customHeight="1" x14ac:dyDescent="0.2">
      <c r="A105" s="8" t="s">
        <v>3069</v>
      </c>
      <c r="B105" s="591"/>
      <c r="C105" s="987"/>
      <c r="D105" s="987"/>
      <c r="E105" s="8"/>
      <c r="F105" s="1586"/>
      <c r="G105" s="987"/>
      <c r="H105" s="1579"/>
      <c r="I105" s="592"/>
      <c r="J105" s="987"/>
      <c r="K105" s="1488"/>
      <c r="L105" s="593"/>
      <c r="M105" s="1488"/>
      <c r="N105" s="1020"/>
      <c r="O105" s="8"/>
      <c r="P105" s="2114"/>
      <c r="Q105" s="2114"/>
      <c r="R105" s="2114"/>
      <c r="S105" s="2114"/>
      <c r="U105" s="594" t="str">
        <f t="shared" si="6"/>
        <v>8 (1408)</v>
      </c>
      <c r="V105" s="1592" t="str">
        <f t="shared" si="7"/>
        <v/>
      </c>
      <c r="W105" s="1018"/>
      <c r="X105" s="595"/>
      <c r="Y105" s="595"/>
      <c r="Z105" s="195"/>
    </row>
    <row r="106" spans="1:26" ht="12.75" hidden="1" customHeight="1" x14ac:dyDescent="0.2">
      <c r="A106" s="8" t="s">
        <v>3070</v>
      </c>
      <c r="B106" s="591"/>
      <c r="C106" s="987"/>
      <c r="D106" s="987"/>
      <c r="E106" s="8"/>
      <c r="F106" s="1586"/>
      <c r="G106" s="987"/>
      <c r="H106" s="1579"/>
      <c r="I106" s="592"/>
      <c r="J106" s="987"/>
      <c r="K106" s="1488"/>
      <c r="L106" s="593"/>
      <c r="M106" s="1488"/>
      <c r="N106" s="1020"/>
      <c r="O106" s="8"/>
      <c r="P106" s="2114"/>
      <c r="Q106" s="2114"/>
      <c r="R106" s="2114"/>
      <c r="S106" s="2114"/>
      <c r="U106" s="594" t="str">
        <f t="shared" si="6"/>
        <v>9 (1409)</v>
      </c>
      <c r="V106" s="1592" t="str">
        <f t="shared" si="7"/>
        <v/>
      </c>
      <c r="W106" s="1018"/>
      <c r="X106" s="595"/>
      <c r="Y106" s="595"/>
      <c r="Z106" s="195"/>
    </row>
    <row r="107" spans="1:26" ht="12.75" hidden="1" customHeight="1" x14ac:dyDescent="0.2">
      <c r="A107" s="8" t="s">
        <v>3071</v>
      </c>
      <c r="B107" s="591"/>
      <c r="C107" s="987"/>
      <c r="D107" s="987"/>
      <c r="E107" s="8"/>
      <c r="F107" s="1586"/>
      <c r="G107" s="987"/>
      <c r="H107" s="1579"/>
      <c r="I107" s="592"/>
      <c r="J107" s="987"/>
      <c r="K107" s="1488"/>
      <c r="L107" s="593"/>
      <c r="M107" s="1488"/>
      <c r="N107" s="1020"/>
      <c r="O107" s="8"/>
      <c r="P107" s="2114"/>
      <c r="Q107" s="2114"/>
      <c r="R107" s="2114"/>
      <c r="S107" s="2114"/>
      <c r="U107" s="594" t="str">
        <f t="shared" si="6"/>
        <v>10 (1410)</v>
      </c>
      <c r="V107" s="1592" t="str">
        <f t="shared" si="7"/>
        <v/>
      </c>
      <c r="W107" s="1018"/>
      <c r="X107" s="595"/>
      <c r="Y107" s="595"/>
      <c r="Z107" s="195"/>
    </row>
    <row r="108" spans="1:26" ht="12.75" hidden="1" customHeight="1" x14ac:dyDescent="0.2">
      <c r="A108" s="8" t="s">
        <v>3072</v>
      </c>
      <c r="B108" s="591"/>
      <c r="C108" s="987"/>
      <c r="D108" s="987"/>
      <c r="E108" s="8"/>
      <c r="F108" s="1586"/>
      <c r="G108" s="987"/>
      <c r="H108" s="1579"/>
      <c r="I108" s="592"/>
      <c r="J108" s="987"/>
      <c r="K108" s="1488"/>
      <c r="L108" s="593"/>
      <c r="M108" s="1488"/>
      <c r="N108" s="1020"/>
      <c r="O108" s="8"/>
      <c r="P108" s="2114"/>
      <c r="Q108" s="2114"/>
      <c r="R108" s="2114"/>
      <c r="S108" s="2114"/>
      <c r="U108" s="594" t="str">
        <f t="shared" si="6"/>
        <v>11 (1411)</v>
      </c>
      <c r="V108" s="1592" t="str">
        <f t="shared" si="7"/>
        <v/>
      </c>
      <c r="W108" s="1018"/>
      <c r="X108" s="595"/>
      <c r="Y108" s="595"/>
      <c r="Z108" s="195"/>
    </row>
    <row r="109" spans="1:26" ht="12.75" hidden="1" customHeight="1" x14ac:dyDescent="0.2">
      <c r="A109" s="8" t="s">
        <v>3073</v>
      </c>
      <c r="B109" s="591"/>
      <c r="C109" s="987"/>
      <c r="D109" s="987"/>
      <c r="E109" s="8"/>
      <c r="F109" s="1586"/>
      <c r="G109" s="987"/>
      <c r="H109" s="1579"/>
      <c r="I109" s="592"/>
      <c r="J109" s="987"/>
      <c r="K109" s="1488"/>
      <c r="L109" s="593"/>
      <c r="M109" s="1488"/>
      <c r="N109" s="1020"/>
      <c r="O109" s="8"/>
      <c r="P109" s="2114"/>
      <c r="Q109" s="2114"/>
      <c r="R109" s="2114"/>
      <c r="S109" s="2114"/>
      <c r="U109" s="594" t="str">
        <f t="shared" si="6"/>
        <v>12 (1412)</v>
      </c>
      <c r="V109" s="1592" t="str">
        <f t="shared" si="7"/>
        <v/>
      </c>
      <c r="W109" s="1018"/>
      <c r="X109" s="595"/>
      <c r="Y109" s="595"/>
      <c r="Z109" s="195"/>
    </row>
    <row r="110" spans="1:26" ht="12.75" hidden="1" customHeight="1" x14ac:dyDescent="0.2">
      <c r="A110" s="8" t="s">
        <v>3074</v>
      </c>
      <c r="B110" s="591"/>
      <c r="C110" s="987"/>
      <c r="D110" s="987"/>
      <c r="E110" s="8"/>
      <c r="F110" s="1586"/>
      <c r="G110" s="987"/>
      <c r="H110" s="1579"/>
      <c r="I110" s="592"/>
      <c r="J110" s="987"/>
      <c r="K110" s="1488"/>
      <c r="L110" s="593"/>
      <c r="M110" s="1488"/>
      <c r="N110" s="1020"/>
      <c r="O110" s="8"/>
      <c r="P110" s="2114"/>
      <c r="Q110" s="2114"/>
      <c r="R110" s="2114"/>
      <c r="S110" s="2114"/>
      <c r="U110" s="594" t="str">
        <f t="shared" si="6"/>
        <v>13 (1413)</v>
      </c>
      <c r="V110" s="1592" t="str">
        <f t="shared" si="7"/>
        <v/>
      </c>
      <c r="W110" s="1018"/>
      <c r="X110" s="595"/>
      <c r="Y110" s="595"/>
      <c r="Z110" s="195"/>
    </row>
    <row r="111" spans="1:26" ht="12.75" hidden="1" customHeight="1" x14ac:dyDescent="0.2">
      <c r="A111" s="8" t="s">
        <v>3075</v>
      </c>
      <c r="B111" s="591"/>
      <c r="C111" s="987"/>
      <c r="D111" s="987"/>
      <c r="E111" s="8"/>
      <c r="F111" s="1586"/>
      <c r="G111" s="987"/>
      <c r="H111" s="1579"/>
      <c r="I111" s="592"/>
      <c r="J111" s="987"/>
      <c r="K111" s="1488"/>
      <c r="L111" s="593"/>
      <c r="M111" s="1488"/>
      <c r="N111" s="1020"/>
      <c r="O111" s="8"/>
      <c r="P111" s="2114"/>
      <c r="Q111" s="2114"/>
      <c r="R111" s="2114"/>
      <c r="S111" s="2114"/>
      <c r="U111" s="594" t="str">
        <f t="shared" si="6"/>
        <v>14 (1414)</v>
      </c>
      <c r="V111" s="1592" t="str">
        <f t="shared" si="7"/>
        <v/>
      </c>
      <c r="W111" s="1018"/>
      <c r="X111" s="595"/>
      <c r="Y111" s="595"/>
      <c r="Z111" s="195"/>
    </row>
    <row r="112" spans="1:26" ht="12.75" hidden="1" customHeight="1" x14ac:dyDescent="0.2">
      <c r="A112" s="8" t="s">
        <v>3076</v>
      </c>
      <c r="B112" s="591"/>
      <c r="C112" s="987"/>
      <c r="D112" s="987"/>
      <c r="E112" s="8"/>
      <c r="F112" s="1586"/>
      <c r="G112" s="987"/>
      <c r="H112" s="1579"/>
      <c r="I112" s="592"/>
      <c r="J112" s="987"/>
      <c r="K112" s="1488"/>
      <c r="L112" s="593"/>
      <c r="M112" s="1488"/>
      <c r="N112" s="1020"/>
      <c r="O112" s="8"/>
      <c r="P112" s="2114"/>
      <c r="Q112" s="2114"/>
      <c r="R112" s="2114"/>
      <c r="S112" s="2114"/>
      <c r="U112" s="594" t="str">
        <f t="shared" si="6"/>
        <v>15 (1415)</v>
      </c>
      <c r="V112" s="1592" t="str">
        <f t="shared" si="7"/>
        <v/>
      </c>
      <c r="W112" s="1018"/>
      <c r="X112" s="595"/>
      <c r="Y112" s="595"/>
      <c r="Z112" s="195"/>
    </row>
    <row r="113" spans="1:26" ht="12.75" hidden="1" customHeight="1" x14ac:dyDescent="0.2">
      <c r="A113" s="8" t="s">
        <v>3077</v>
      </c>
      <c r="B113" s="591"/>
      <c r="C113" s="987"/>
      <c r="D113" s="987"/>
      <c r="E113" s="8"/>
      <c r="F113" s="1586"/>
      <c r="G113" s="987"/>
      <c r="H113" s="1579"/>
      <c r="I113" s="592"/>
      <c r="J113" s="987"/>
      <c r="K113" s="1488"/>
      <c r="L113" s="593"/>
      <c r="M113" s="1488"/>
      <c r="N113" s="1020"/>
      <c r="O113" s="8"/>
      <c r="P113" s="2114"/>
      <c r="Q113" s="2114"/>
      <c r="R113" s="2114"/>
      <c r="S113" s="2114"/>
      <c r="U113" s="594" t="str">
        <f t="shared" si="6"/>
        <v>16 (1416)</v>
      </c>
      <c r="V113" s="1592" t="str">
        <f t="shared" si="7"/>
        <v/>
      </c>
      <c r="W113" s="1018"/>
      <c r="X113" s="595"/>
      <c r="Y113" s="595"/>
      <c r="Z113" s="195"/>
    </row>
    <row r="114" spans="1:26" ht="12.75" hidden="1" customHeight="1" x14ac:dyDescent="0.2">
      <c r="A114" s="8" t="s">
        <v>3078</v>
      </c>
      <c r="B114" s="591"/>
      <c r="C114" s="987"/>
      <c r="D114" s="987"/>
      <c r="E114" s="8"/>
      <c r="F114" s="1586"/>
      <c r="G114" s="987"/>
      <c r="H114" s="1579"/>
      <c r="I114" s="592"/>
      <c r="J114" s="987"/>
      <c r="K114" s="1488"/>
      <c r="L114" s="593"/>
      <c r="M114" s="1488"/>
      <c r="N114" s="1020"/>
      <c r="O114" s="8"/>
      <c r="P114" s="2114"/>
      <c r="Q114" s="2114"/>
      <c r="R114" s="2114"/>
      <c r="S114" s="2114"/>
      <c r="U114" s="594" t="str">
        <f t="shared" si="6"/>
        <v>17 (1417)</v>
      </c>
      <c r="V114" s="1592" t="str">
        <f t="shared" si="7"/>
        <v/>
      </c>
      <c r="W114" s="1018"/>
      <c r="X114" s="595"/>
      <c r="Y114" s="595"/>
      <c r="Z114" s="195"/>
    </row>
    <row r="115" spans="1:26" ht="12.75" hidden="1" customHeight="1" x14ac:dyDescent="0.2">
      <c r="A115" s="8" t="s">
        <v>3079</v>
      </c>
      <c r="B115" s="591"/>
      <c r="C115" s="987"/>
      <c r="D115" s="987"/>
      <c r="E115" s="8"/>
      <c r="F115" s="1586"/>
      <c r="G115" s="987"/>
      <c r="H115" s="1579"/>
      <c r="I115" s="592"/>
      <c r="J115" s="987"/>
      <c r="K115" s="1488"/>
      <c r="L115" s="593"/>
      <c r="M115" s="1488"/>
      <c r="N115" s="1020"/>
      <c r="O115" s="8"/>
      <c r="P115" s="2114"/>
      <c r="Q115" s="2114"/>
      <c r="R115" s="2114"/>
      <c r="S115" s="2114"/>
      <c r="U115" s="594" t="str">
        <f t="shared" si="6"/>
        <v>18 (1418)</v>
      </c>
      <c r="V115" s="1592" t="str">
        <f t="shared" si="7"/>
        <v/>
      </c>
      <c r="W115" s="1018"/>
      <c r="X115" s="595"/>
      <c r="Y115" s="595"/>
      <c r="Z115" s="195"/>
    </row>
    <row r="116" spans="1:26" ht="12.75" hidden="1" customHeight="1" x14ac:dyDescent="0.2">
      <c r="A116" s="8" t="s">
        <v>3080</v>
      </c>
      <c r="B116" s="591"/>
      <c r="C116" s="987"/>
      <c r="D116" s="987"/>
      <c r="E116" s="8"/>
      <c r="F116" s="1586"/>
      <c r="G116" s="987"/>
      <c r="H116" s="1579"/>
      <c r="I116" s="592"/>
      <c r="J116" s="987"/>
      <c r="K116" s="1488"/>
      <c r="L116" s="593"/>
      <c r="M116" s="1488"/>
      <c r="N116" s="1020"/>
      <c r="O116" s="8"/>
      <c r="P116" s="2114"/>
      <c r="Q116" s="2114"/>
      <c r="R116" s="2114"/>
      <c r="S116" s="2114"/>
      <c r="U116" s="594" t="str">
        <f t="shared" si="6"/>
        <v>19 (1419)</v>
      </c>
      <c r="V116" s="1592" t="str">
        <f t="shared" si="7"/>
        <v/>
      </c>
      <c r="W116" s="1018"/>
      <c r="X116" s="595"/>
      <c r="Y116" s="595"/>
      <c r="Z116" s="195"/>
    </row>
    <row r="117" spans="1:26" ht="12.75" hidden="1" customHeight="1" x14ac:dyDescent="0.2">
      <c r="A117" s="8" t="s">
        <v>3081</v>
      </c>
      <c r="B117" s="591"/>
      <c r="C117" s="987"/>
      <c r="D117" s="987"/>
      <c r="E117" s="8"/>
      <c r="F117" s="1586"/>
      <c r="G117" s="987"/>
      <c r="H117" s="1579"/>
      <c r="I117" s="592"/>
      <c r="J117" s="987"/>
      <c r="K117" s="1488"/>
      <c r="L117" s="593"/>
      <c r="M117" s="1488"/>
      <c r="N117" s="1020"/>
      <c r="O117" s="8"/>
      <c r="P117" s="2114"/>
      <c r="Q117" s="2114"/>
      <c r="R117" s="2114"/>
      <c r="S117" s="2114"/>
      <c r="U117" s="594" t="str">
        <f t="shared" si="6"/>
        <v>20 (1420)</v>
      </c>
      <c r="V117" s="1592" t="str">
        <f t="shared" si="7"/>
        <v/>
      </c>
      <c r="W117" s="1018"/>
      <c r="X117" s="595"/>
      <c r="Y117" s="595"/>
      <c r="Z117" s="195"/>
    </row>
    <row r="118" spans="1:26" ht="12.75" hidden="1" customHeight="1" x14ac:dyDescent="0.2">
      <c r="A118" s="8" t="s">
        <v>3082</v>
      </c>
      <c r="B118" s="591"/>
      <c r="C118" s="987"/>
      <c r="D118" s="987"/>
      <c r="E118" s="8"/>
      <c r="F118" s="1586"/>
      <c r="G118" s="987"/>
      <c r="H118" s="1579"/>
      <c r="I118" s="592"/>
      <c r="J118" s="987"/>
      <c r="K118" s="1488"/>
      <c r="L118" s="593"/>
      <c r="M118" s="1488"/>
      <c r="N118" s="1020"/>
      <c r="O118" s="8"/>
      <c r="P118" s="2114"/>
      <c r="Q118" s="2114"/>
      <c r="R118" s="2114"/>
      <c r="S118" s="2114"/>
      <c r="U118" s="594" t="str">
        <f t="shared" si="6"/>
        <v>21 (1421)</v>
      </c>
      <c r="V118" s="1592" t="str">
        <f t="shared" si="7"/>
        <v/>
      </c>
      <c r="W118" s="1018"/>
      <c r="X118" s="595"/>
      <c r="Y118" s="595"/>
      <c r="Z118" s="195"/>
    </row>
    <row r="119" spans="1:26" ht="12.75" hidden="1" customHeight="1" x14ac:dyDescent="0.2">
      <c r="A119" s="8" t="s">
        <v>3083</v>
      </c>
      <c r="B119" s="591"/>
      <c r="C119" s="987"/>
      <c r="D119" s="987"/>
      <c r="E119" s="8"/>
      <c r="F119" s="1586"/>
      <c r="G119" s="987"/>
      <c r="H119" s="1579"/>
      <c r="I119" s="592"/>
      <c r="J119" s="987"/>
      <c r="K119" s="1488"/>
      <c r="L119" s="593"/>
      <c r="M119" s="1488"/>
      <c r="N119" s="1020"/>
      <c r="O119" s="8"/>
      <c r="P119" s="2114"/>
      <c r="Q119" s="2114"/>
      <c r="R119" s="2114"/>
      <c r="S119" s="2114"/>
      <c r="U119" s="594" t="str">
        <f t="shared" si="6"/>
        <v>22 (1422)</v>
      </c>
      <c r="V119" s="1592" t="str">
        <f t="shared" si="7"/>
        <v/>
      </c>
      <c r="W119" s="1018"/>
      <c r="X119" s="595"/>
      <c r="Y119" s="595"/>
      <c r="Z119" s="195"/>
    </row>
    <row r="120" spans="1:26" ht="12.75" hidden="1" customHeight="1" x14ac:dyDescent="0.2">
      <c r="A120" s="8" t="s">
        <v>3084</v>
      </c>
      <c r="B120" s="591"/>
      <c r="C120" s="987"/>
      <c r="D120" s="987"/>
      <c r="E120" s="8"/>
      <c r="F120" s="1586"/>
      <c r="G120" s="987"/>
      <c r="H120" s="1579"/>
      <c r="I120" s="592"/>
      <c r="J120" s="987"/>
      <c r="K120" s="1488"/>
      <c r="L120" s="593"/>
      <c r="M120" s="1488"/>
      <c r="N120" s="1020"/>
      <c r="O120" s="8"/>
      <c r="P120" s="2114"/>
      <c r="Q120" s="2114"/>
      <c r="R120" s="2114"/>
      <c r="S120" s="2114"/>
      <c r="U120" s="594" t="str">
        <f t="shared" si="6"/>
        <v>23 (1423)</v>
      </c>
      <c r="V120" s="1592" t="str">
        <f t="shared" si="7"/>
        <v/>
      </c>
      <c r="W120" s="1018"/>
      <c r="X120" s="595"/>
      <c r="Y120" s="595"/>
      <c r="Z120" s="195"/>
    </row>
    <row r="121" spans="1:26" ht="12.75" hidden="1" customHeight="1" x14ac:dyDescent="0.2">
      <c r="A121" s="8" t="s">
        <v>3085</v>
      </c>
      <c r="B121" s="591"/>
      <c r="C121" s="987"/>
      <c r="D121" s="987"/>
      <c r="E121" s="8"/>
      <c r="F121" s="1586"/>
      <c r="G121" s="987"/>
      <c r="H121" s="1579"/>
      <c r="I121" s="592"/>
      <c r="J121" s="987"/>
      <c r="K121" s="1488"/>
      <c r="L121" s="593"/>
      <c r="M121" s="1488"/>
      <c r="N121" s="1020"/>
      <c r="O121" s="8"/>
      <c r="P121" s="2114"/>
      <c r="Q121" s="2114"/>
      <c r="R121" s="2114"/>
      <c r="S121" s="2114"/>
      <c r="U121" s="594" t="str">
        <f t="shared" si="6"/>
        <v>24 (1424)</v>
      </c>
      <c r="V121" s="1592" t="str">
        <f t="shared" si="7"/>
        <v/>
      </c>
      <c r="W121" s="1018"/>
      <c r="X121" s="595"/>
      <c r="Y121" s="595"/>
      <c r="Z121" s="195"/>
    </row>
    <row r="122" spans="1:26" x14ac:dyDescent="0.2">
      <c r="A122" s="8" t="s">
        <v>3086</v>
      </c>
      <c r="B122" s="591"/>
      <c r="C122" s="987"/>
      <c r="D122" s="987"/>
      <c r="E122" s="8"/>
      <c r="F122" s="1586"/>
      <c r="G122" s="987"/>
      <c r="H122" s="1579"/>
      <c r="I122" s="592"/>
      <c r="J122" s="987"/>
      <c r="K122" s="1488"/>
      <c r="L122" s="593"/>
      <c r="M122" s="1488"/>
      <c r="N122" s="1020"/>
      <c r="O122" s="8"/>
      <c r="P122" s="2114"/>
      <c r="Q122" s="2114"/>
      <c r="R122" s="2114"/>
      <c r="S122" s="2114"/>
      <c r="U122" s="594" t="str">
        <f t="shared" si="6"/>
        <v>25 (1425)</v>
      </c>
      <c r="V122" s="1592" t="str">
        <f t="shared" si="7"/>
        <v/>
      </c>
      <c r="W122" s="1018"/>
      <c r="X122" s="595"/>
      <c r="Y122" s="595"/>
      <c r="Z122" s="195"/>
    </row>
    <row r="123" spans="1:26" x14ac:dyDescent="0.2">
      <c r="A123" s="51" t="s">
        <v>3087</v>
      </c>
      <c r="B123" s="1593">
        <v>100</v>
      </c>
      <c r="C123" s="987"/>
      <c r="D123" s="987"/>
      <c r="E123" s="8"/>
      <c r="F123" s="1586"/>
      <c r="G123" s="987"/>
      <c r="H123" s="1372"/>
      <c r="I123" s="596"/>
      <c r="J123" s="987"/>
      <c r="K123" s="1644"/>
      <c r="L123" s="593"/>
      <c r="M123" s="1644"/>
      <c r="N123" s="1595"/>
      <c r="O123" s="8"/>
      <c r="P123" s="2116"/>
      <c r="Q123" s="2116"/>
      <c r="R123" s="2116"/>
      <c r="S123" s="2116"/>
      <c r="U123" s="597" t="str">
        <f>$A$123</f>
        <v>(1426)</v>
      </c>
      <c r="V123" s="1596">
        <f>$B123</f>
        <v>100</v>
      </c>
      <c r="W123" s="1018"/>
      <c r="X123" s="595"/>
      <c r="Y123" s="595"/>
      <c r="Z123" s="195"/>
    </row>
    <row r="124" spans="1:26" x14ac:dyDescent="0.2">
      <c r="A124" s="24" t="s">
        <v>3088</v>
      </c>
      <c r="B124" s="1489" t="s">
        <v>3089</v>
      </c>
      <c r="C124" s="986"/>
      <c r="D124" s="986"/>
      <c r="F124" s="1586"/>
      <c r="G124" s="1491"/>
      <c r="H124" s="1597"/>
      <c r="I124" s="598"/>
      <c r="J124" s="986"/>
      <c r="K124" s="1645"/>
      <c r="L124" s="599"/>
      <c r="M124" s="1645"/>
      <c r="N124" s="600"/>
      <c r="P124" s="2112"/>
      <c r="Q124" s="2112"/>
      <c r="R124" s="2112"/>
      <c r="S124" s="2112"/>
      <c r="U124" s="597" t="str">
        <f>$A$124</f>
        <v>(1400)</v>
      </c>
      <c r="V124" s="1490" t="str">
        <f>$B124</f>
        <v>Global</v>
      </c>
      <c r="W124" s="1018"/>
      <c r="X124" s="601"/>
      <c r="Y124" s="601"/>
      <c r="Z124" s="195"/>
    </row>
    <row r="125" spans="1:26" ht="6" customHeight="1" x14ac:dyDescent="0.2">
      <c r="U125" s="588"/>
      <c r="V125" s="588"/>
      <c r="Z125" s="195"/>
    </row>
    <row r="126" spans="1:26" x14ac:dyDescent="0.2">
      <c r="B126" s="23" t="s">
        <v>1878</v>
      </c>
      <c r="U126" s="588"/>
      <c r="V126" s="589" t="str">
        <f>$B126</f>
        <v>Autres éléments hors bilan (505)</v>
      </c>
      <c r="Z126" s="195"/>
    </row>
    <row r="127" spans="1:26" x14ac:dyDescent="0.2">
      <c r="A127" s="8" t="s">
        <v>3062</v>
      </c>
      <c r="B127" s="591"/>
      <c r="C127" s="987"/>
      <c r="D127" s="987"/>
      <c r="E127" s="8"/>
      <c r="F127" s="1586"/>
      <c r="G127" s="987"/>
      <c r="H127" s="1579"/>
      <c r="I127" s="592"/>
      <c r="J127" s="1591"/>
      <c r="K127" s="986"/>
      <c r="L127" s="1591"/>
      <c r="M127" s="593"/>
      <c r="N127" s="1020"/>
      <c r="O127" s="8"/>
      <c r="P127" s="2114"/>
      <c r="Q127" s="2114"/>
      <c r="R127" s="2114"/>
      <c r="S127" s="2114"/>
      <c r="U127" s="594" t="str">
        <f t="shared" ref="U127:U151" si="8">$A127</f>
        <v>1 (1401)</v>
      </c>
      <c r="V127" s="1592" t="str">
        <f t="shared" ref="V127:V151" si="9">IF($B127="","",$B127)</f>
        <v/>
      </c>
      <c r="W127" s="1018"/>
      <c r="X127" s="595"/>
      <c r="Y127" s="595"/>
      <c r="Z127" s="195"/>
    </row>
    <row r="128" spans="1:26" x14ac:dyDescent="0.2">
      <c r="A128" s="8" t="s">
        <v>3063</v>
      </c>
      <c r="B128" s="591"/>
      <c r="C128" s="987"/>
      <c r="D128" s="987"/>
      <c r="E128" s="8"/>
      <c r="F128" s="1586"/>
      <c r="G128" s="987"/>
      <c r="H128" s="1579"/>
      <c r="I128" s="592"/>
      <c r="J128" s="1591"/>
      <c r="K128" s="986"/>
      <c r="L128" s="1591"/>
      <c r="M128" s="593"/>
      <c r="N128" s="1020"/>
      <c r="O128" s="8"/>
      <c r="P128" s="2114"/>
      <c r="Q128" s="2114"/>
      <c r="R128" s="2114"/>
      <c r="S128" s="2114"/>
      <c r="U128" s="594" t="str">
        <f t="shared" si="8"/>
        <v>2 (1402)</v>
      </c>
      <c r="V128" s="1592" t="str">
        <f t="shared" si="9"/>
        <v/>
      </c>
      <c r="W128" s="1018"/>
      <c r="X128" s="595"/>
      <c r="Y128" s="595"/>
      <c r="Z128" s="195"/>
    </row>
    <row r="129" spans="1:26" x14ac:dyDescent="0.2">
      <c r="A129" s="8" t="s">
        <v>3064</v>
      </c>
      <c r="B129" s="591"/>
      <c r="C129" s="987"/>
      <c r="D129" s="987"/>
      <c r="E129" s="8"/>
      <c r="F129" s="1586"/>
      <c r="G129" s="987"/>
      <c r="H129" s="1579"/>
      <c r="I129" s="592"/>
      <c r="J129" s="1591"/>
      <c r="K129" s="986"/>
      <c r="L129" s="1591"/>
      <c r="M129" s="593"/>
      <c r="N129" s="1020"/>
      <c r="O129" s="8"/>
      <c r="P129" s="2114"/>
      <c r="Q129" s="2114"/>
      <c r="R129" s="2114"/>
      <c r="S129" s="2114"/>
      <c r="U129" s="594" t="str">
        <f t="shared" si="8"/>
        <v>3 (1403)</v>
      </c>
      <c r="V129" s="1592" t="str">
        <f t="shared" si="9"/>
        <v/>
      </c>
      <c r="W129" s="1018"/>
      <c r="X129" s="595"/>
      <c r="Y129" s="595"/>
      <c r="Z129" s="195"/>
    </row>
    <row r="130" spans="1:26" ht="12.75" hidden="1" customHeight="1" x14ac:dyDescent="0.2">
      <c r="A130" s="8" t="s">
        <v>3065</v>
      </c>
      <c r="B130" s="591"/>
      <c r="C130" s="987"/>
      <c r="D130" s="987"/>
      <c r="E130" s="8"/>
      <c r="F130" s="1586"/>
      <c r="G130" s="987"/>
      <c r="H130" s="1579"/>
      <c r="I130" s="592"/>
      <c r="J130" s="1591"/>
      <c r="K130" s="986"/>
      <c r="L130" s="1591"/>
      <c r="M130" s="593"/>
      <c r="N130" s="1020"/>
      <c r="O130" s="8"/>
      <c r="P130" s="2114"/>
      <c r="Q130" s="2114"/>
      <c r="R130" s="2114"/>
      <c r="S130" s="2114"/>
      <c r="U130" s="594" t="str">
        <f t="shared" si="8"/>
        <v>4 (1404)</v>
      </c>
      <c r="V130" s="1592" t="str">
        <f t="shared" si="9"/>
        <v/>
      </c>
      <c r="W130" s="1018"/>
      <c r="X130" s="595"/>
      <c r="Y130" s="595"/>
      <c r="Z130" s="195"/>
    </row>
    <row r="131" spans="1:26" ht="12.75" hidden="1" customHeight="1" x14ac:dyDescent="0.2">
      <c r="A131" s="8" t="s">
        <v>3066</v>
      </c>
      <c r="B131" s="591"/>
      <c r="C131" s="987"/>
      <c r="D131" s="987"/>
      <c r="E131" s="8"/>
      <c r="F131" s="1586"/>
      <c r="G131" s="987"/>
      <c r="H131" s="1579"/>
      <c r="I131" s="592"/>
      <c r="J131" s="1591"/>
      <c r="K131" s="986"/>
      <c r="L131" s="1591"/>
      <c r="M131" s="593"/>
      <c r="N131" s="1020"/>
      <c r="O131" s="8"/>
      <c r="P131" s="2114"/>
      <c r="Q131" s="2114"/>
      <c r="R131" s="2114"/>
      <c r="S131" s="2114"/>
      <c r="U131" s="594" t="str">
        <f t="shared" si="8"/>
        <v>5 (1405)</v>
      </c>
      <c r="V131" s="1592" t="str">
        <f t="shared" si="9"/>
        <v/>
      </c>
      <c r="W131" s="1018"/>
      <c r="X131" s="595"/>
      <c r="Y131" s="595"/>
      <c r="Z131" s="195"/>
    </row>
    <row r="132" spans="1:26" ht="12.75" hidden="1" customHeight="1" x14ac:dyDescent="0.2">
      <c r="A132" s="8" t="s">
        <v>3067</v>
      </c>
      <c r="B132" s="591"/>
      <c r="C132" s="987"/>
      <c r="D132" s="987"/>
      <c r="E132" s="8"/>
      <c r="F132" s="1586"/>
      <c r="G132" s="987"/>
      <c r="H132" s="1579"/>
      <c r="I132" s="592"/>
      <c r="J132" s="1591"/>
      <c r="K132" s="986"/>
      <c r="L132" s="1591"/>
      <c r="M132" s="593"/>
      <c r="N132" s="1020"/>
      <c r="O132" s="8"/>
      <c r="P132" s="2114"/>
      <c r="Q132" s="2114"/>
      <c r="R132" s="2114"/>
      <c r="S132" s="2114"/>
      <c r="U132" s="594" t="str">
        <f t="shared" si="8"/>
        <v>6 (1406)</v>
      </c>
      <c r="V132" s="1592" t="str">
        <f t="shared" si="9"/>
        <v/>
      </c>
      <c r="W132" s="1018"/>
      <c r="X132" s="595"/>
      <c r="Y132" s="595"/>
      <c r="Z132" s="195"/>
    </row>
    <row r="133" spans="1:26" ht="12.75" hidden="1" customHeight="1" x14ac:dyDescent="0.2">
      <c r="A133" s="8" t="s">
        <v>3068</v>
      </c>
      <c r="B133" s="591"/>
      <c r="C133" s="987"/>
      <c r="D133" s="987"/>
      <c r="E133" s="8"/>
      <c r="F133" s="1586"/>
      <c r="G133" s="987"/>
      <c r="H133" s="1579"/>
      <c r="I133" s="592"/>
      <c r="J133" s="1591"/>
      <c r="K133" s="986"/>
      <c r="L133" s="1591"/>
      <c r="M133" s="593"/>
      <c r="N133" s="1020"/>
      <c r="O133" s="8"/>
      <c r="P133" s="2114"/>
      <c r="Q133" s="2114"/>
      <c r="R133" s="2114"/>
      <c r="S133" s="2114"/>
      <c r="U133" s="594" t="str">
        <f t="shared" si="8"/>
        <v>7 (1407)</v>
      </c>
      <c r="V133" s="1592" t="str">
        <f t="shared" si="9"/>
        <v/>
      </c>
      <c r="W133" s="1018"/>
      <c r="X133" s="595"/>
      <c r="Y133" s="595"/>
      <c r="Z133" s="195"/>
    </row>
    <row r="134" spans="1:26" ht="12.75" hidden="1" customHeight="1" x14ac:dyDescent="0.2">
      <c r="A134" s="8" t="s">
        <v>3069</v>
      </c>
      <c r="B134" s="591"/>
      <c r="C134" s="987"/>
      <c r="D134" s="987"/>
      <c r="E134" s="8"/>
      <c r="F134" s="1586"/>
      <c r="G134" s="987"/>
      <c r="H134" s="1579"/>
      <c r="I134" s="592"/>
      <c r="J134" s="1591"/>
      <c r="K134" s="986"/>
      <c r="L134" s="1591"/>
      <c r="M134" s="593"/>
      <c r="N134" s="1020"/>
      <c r="O134" s="8"/>
      <c r="P134" s="2114"/>
      <c r="Q134" s="2114"/>
      <c r="R134" s="2114"/>
      <c r="S134" s="2114"/>
      <c r="U134" s="594" t="str">
        <f t="shared" si="8"/>
        <v>8 (1408)</v>
      </c>
      <c r="V134" s="1592" t="str">
        <f t="shared" si="9"/>
        <v/>
      </c>
      <c r="W134" s="1018"/>
      <c r="X134" s="595"/>
      <c r="Y134" s="595"/>
      <c r="Z134" s="195"/>
    </row>
    <row r="135" spans="1:26" ht="12.75" hidden="1" customHeight="1" x14ac:dyDescent="0.2">
      <c r="A135" s="8" t="s">
        <v>3070</v>
      </c>
      <c r="B135" s="591"/>
      <c r="C135" s="987"/>
      <c r="D135" s="987"/>
      <c r="E135" s="8"/>
      <c r="F135" s="1586"/>
      <c r="G135" s="987"/>
      <c r="H135" s="1579"/>
      <c r="I135" s="592"/>
      <c r="J135" s="1591"/>
      <c r="K135" s="986"/>
      <c r="L135" s="1591"/>
      <c r="M135" s="593"/>
      <c r="N135" s="1020"/>
      <c r="O135" s="8"/>
      <c r="P135" s="2114"/>
      <c r="Q135" s="2114"/>
      <c r="R135" s="2114"/>
      <c r="S135" s="2114"/>
      <c r="U135" s="594" t="str">
        <f t="shared" si="8"/>
        <v>9 (1409)</v>
      </c>
      <c r="V135" s="1592" t="str">
        <f t="shared" si="9"/>
        <v/>
      </c>
      <c r="W135" s="1018"/>
      <c r="X135" s="595"/>
      <c r="Y135" s="595"/>
      <c r="Z135" s="195"/>
    </row>
    <row r="136" spans="1:26" ht="12.75" hidden="1" customHeight="1" x14ac:dyDescent="0.2">
      <c r="A136" s="8" t="s">
        <v>3071</v>
      </c>
      <c r="B136" s="591"/>
      <c r="C136" s="987"/>
      <c r="D136" s="987"/>
      <c r="E136" s="8"/>
      <c r="F136" s="1586"/>
      <c r="G136" s="987"/>
      <c r="H136" s="1579"/>
      <c r="I136" s="592"/>
      <c r="J136" s="1591"/>
      <c r="K136" s="986"/>
      <c r="L136" s="1591"/>
      <c r="M136" s="593"/>
      <c r="N136" s="1020"/>
      <c r="O136" s="8"/>
      <c r="P136" s="2114"/>
      <c r="Q136" s="2114"/>
      <c r="R136" s="2114"/>
      <c r="S136" s="2114"/>
      <c r="U136" s="594" t="str">
        <f t="shared" si="8"/>
        <v>10 (1410)</v>
      </c>
      <c r="V136" s="1592" t="str">
        <f t="shared" si="9"/>
        <v/>
      </c>
      <c r="W136" s="1018"/>
      <c r="X136" s="595"/>
      <c r="Y136" s="595"/>
      <c r="Z136" s="195"/>
    </row>
    <row r="137" spans="1:26" ht="12.75" hidden="1" customHeight="1" x14ac:dyDescent="0.2">
      <c r="A137" s="8" t="s">
        <v>3072</v>
      </c>
      <c r="B137" s="591"/>
      <c r="C137" s="987"/>
      <c r="D137" s="987"/>
      <c r="E137" s="8"/>
      <c r="F137" s="1586"/>
      <c r="G137" s="987"/>
      <c r="H137" s="1579"/>
      <c r="I137" s="592"/>
      <c r="J137" s="1591"/>
      <c r="K137" s="986"/>
      <c r="L137" s="1591"/>
      <c r="M137" s="593"/>
      <c r="N137" s="1020"/>
      <c r="O137" s="8"/>
      <c r="P137" s="2114"/>
      <c r="Q137" s="2114"/>
      <c r="R137" s="2114"/>
      <c r="S137" s="2114"/>
      <c r="U137" s="594" t="str">
        <f t="shared" si="8"/>
        <v>11 (1411)</v>
      </c>
      <c r="V137" s="1592" t="str">
        <f t="shared" si="9"/>
        <v/>
      </c>
      <c r="W137" s="1018"/>
      <c r="X137" s="595"/>
      <c r="Y137" s="595"/>
      <c r="Z137" s="195"/>
    </row>
    <row r="138" spans="1:26" ht="12.75" hidden="1" customHeight="1" x14ac:dyDescent="0.2">
      <c r="A138" s="8" t="s">
        <v>3073</v>
      </c>
      <c r="B138" s="591"/>
      <c r="C138" s="987"/>
      <c r="D138" s="987"/>
      <c r="E138" s="8"/>
      <c r="F138" s="1586"/>
      <c r="G138" s="987"/>
      <c r="H138" s="1579"/>
      <c r="I138" s="592"/>
      <c r="J138" s="1591"/>
      <c r="K138" s="986"/>
      <c r="L138" s="1591"/>
      <c r="M138" s="593"/>
      <c r="N138" s="1020"/>
      <c r="O138" s="8"/>
      <c r="P138" s="2114"/>
      <c r="Q138" s="2114"/>
      <c r="R138" s="2114"/>
      <c r="S138" s="2114"/>
      <c r="U138" s="594" t="str">
        <f t="shared" si="8"/>
        <v>12 (1412)</v>
      </c>
      <c r="V138" s="1592" t="str">
        <f t="shared" si="9"/>
        <v/>
      </c>
      <c r="W138" s="1018"/>
      <c r="X138" s="595"/>
      <c r="Y138" s="595"/>
      <c r="Z138" s="195"/>
    </row>
    <row r="139" spans="1:26" ht="12.75" hidden="1" customHeight="1" x14ac:dyDescent="0.2">
      <c r="A139" s="8" t="s">
        <v>3074</v>
      </c>
      <c r="B139" s="591"/>
      <c r="C139" s="987"/>
      <c r="D139" s="987"/>
      <c r="E139" s="8"/>
      <c r="F139" s="1586"/>
      <c r="G139" s="987"/>
      <c r="H139" s="1579"/>
      <c r="I139" s="592"/>
      <c r="J139" s="1591"/>
      <c r="K139" s="986"/>
      <c r="L139" s="1591"/>
      <c r="M139" s="593"/>
      <c r="N139" s="1020"/>
      <c r="O139" s="8"/>
      <c r="P139" s="2114"/>
      <c r="Q139" s="2114"/>
      <c r="R139" s="2114"/>
      <c r="S139" s="2114"/>
      <c r="U139" s="594" t="str">
        <f t="shared" si="8"/>
        <v>13 (1413)</v>
      </c>
      <c r="V139" s="1592" t="str">
        <f t="shared" si="9"/>
        <v/>
      </c>
      <c r="W139" s="1018"/>
      <c r="X139" s="595"/>
      <c r="Y139" s="595"/>
      <c r="Z139" s="195"/>
    </row>
    <row r="140" spans="1:26" ht="12.75" hidden="1" customHeight="1" x14ac:dyDescent="0.2">
      <c r="A140" s="8" t="s">
        <v>3075</v>
      </c>
      <c r="B140" s="591"/>
      <c r="C140" s="987"/>
      <c r="D140" s="987"/>
      <c r="E140" s="8"/>
      <c r="F140" s="1586"/>
      <c r="G140" s="987"/>
      <c r="H140" s="1579"/>
      <c r="I140" s="592"/>
      <c r="J140" s="1591"/>
      <c r="K140" s="986"/>
      <c r="L140" s="1591"/>
      <c r="M140" s="593"/>
      <c r="N140" s="1020"/>
      <c r="O140" s="8"/>
      <c r="P140" s="2114"/>
      <c r="Q140" s="2114"/>
      <c r="R140" s="2114"/>
      <c r="S140" s="2114"/>
      <c r="U140" s="594" t="str">
        <f t="shared" si="8"/>
        <v>14 (1414)</v>
      </c>
      <c r="V140" s="1592" t="str">
        <f t="shared" si="9"/>
        <v/>
      </c>
      <c r="W140" s="1018"/>
      <c r="X140" s="595"/>
      <c r="Y140" s="595"/>
      <c r="Z140" s="195"/>
    </row>
    <row r="141" spans="1:26" ht="12.75" hidden="1" customHeight="1" x14ac:dyDescent="0.2">
      <c r="A141" s="8" t="s">
        <v>3076</v>
      </c>
      <c r="B141" s="591"/>
      <c r="C141" s="987"/>
      <c r="D141" s="987"/>
      <c r="E141" s="8"/>
      <c r="F141" s="1586"/>
      <c r="G141" s="987"/>
      <c r="H141" s="1579"/>
      <c r="I141" s="592"/>
      <c r="J141" s="1591"/>
      <c r="K141" s="986"/>
      <c r="L141" s="1591"/>
      <c r="M141" s="593"/>
      <c r="N141" s="1020"/>
      <c r="O141" s="8"/>
      <c r="P141" s="2114"/>
      <c r="Q141" s="2114"/>
      <c r="R141" s="2114"/>
      <c r="S141" s="2114"/>
      <c r="U141" s="594" t="str">
        <f t="shared" si="8"/>
        <v>15 (1415)</v>
      </c>
      <c r="V141" s="1592" t="str">
        <f t="shared" si="9"/>
        <v/>
      </c>
      <c r="W141" s="1018"/>
      <c r="X141" s="595"/>
      <c r="Y141" s="595"/>
      <c r="Z141" s="195"/>
    </row>
    <row r="142" spans="1:26" ht="12.75" hidden="1" customHeight="1" x14ac:dyDescent="0.2">
      <c r="A142" s="8" t="s">
        <v>3077</v>
      </c>
      <c r="B142" s="591"/>
      <c r="C142" s="987"/>
      <c r="D142" s="987"/>
      <c r="E142" s="8"/>
      <c r="F142" s="1586"/>
      <c r="G142" s="987"/>
      <c r="H142" s="1579"/>
      <c r="I142" s="592"/>
      <c r="J142" s="1591"/>
      <c r="K142" s="986"/>
      <c r="L142" s="1591"/>
      <c r="M142" s="593"/>
      <c r="N142" s="1020"/>
      <c r="O142" s="8"/>
      <c r="P142" s="2114"/>
      <c r="Q142" s="2114"/>
      <c r="R142" s="2114"/>
      <c r="S142" s="2114"/>
      <c r="U142" s="594" t="str">
        <f t="shared" si="8"/>
        <v>16 (1416)</v>
      </c>
      <c r="V142" s="1592" t="str">
        <f t="shared" si="9"/>
        <v/>
      </c>
      <c r="W142" s="1018"/>
      <c r="X142" s="595"/>
      <c r="Y142" s="595"/>
      <c r="Z142" s="195"/>
    </row>
    <row r="143" spans="1:26" ht="12.75" hidden="1" customHeight="1" x14ac:dyDescent="0.2">
      <c r="A143" s="8" t="s">
        <v>3078</v>
      </c>
      <c r="B143" s="591"/>
      <c r="C143" s="987"/>
      <c r="D143" s="987"/>
      <c r="E143" s="8"/>
      <c r="F143" s="1586"/>
      <c r="G143" s="987"/>
      <c r="H143" s="1579"/>
      <c r="I143" s="592"/>
      <c r="J143" s="1591"/>
      <c r="K143" s="986"/>
      <c r="L143" s="1591"/>
      <c r="M143" s="593"/>
      <c r="N143" s="1020"/>
      <c r="O143" s="8"/>
      <c r="P143" s="2114"/>
      <c r="Q143" s="2114"/>
      <c r="R143" s="2114"/>
      <c r="S143" s="2114"/>
      <c r="U143" s="594" t="str">
        <f t="shared" si="8"/>
        <v>17 (1417)</v>
      </c>
      <c r="V143" s="1592" t="str">
        <f t="shared" si="9"/>
        <v/>
      </c>
      <c r="W143" s="1018"/>
      <c r="X143" s="595"/>
      <c r="Y143" s="595"/>
      <c r="Z143" s="195"/>
    </row>
    <row r="144" spans="1:26" ht="12.75" hidden="1" customHeight="1" x14ac:dyDescent="0.2">
      <c r="A144" s="8" t="s">
        <v>3079</v>
      </c>
      <c r="B144" s="591"/>
      <c r="C144" s="987"/>
      <c r="D144" s="987"/>
      <c r="E144" s="8"/>
      <c r="F144" s="1586"/>
      <c r="G144" s="987"/>
      <c r="H144" s="1579"/>
      <c r="I144" s="592"/>
      <c r="J144" s="1591"/>
      <c r="K144" s="986"/>
      <c r="L144" s="1591"/>
      <c r="M144" s="593"/>
      <c r="N144" s="1020"/>
      <c r="O144" s="8"/>
      <c r="P144" s="2114"/>
      <c r="Q144" s="2114"/>
      <c r="R144" s="2114"/>
      <c r="S144" s="2114"/>
      <c r="U144" s="594" t="str">
        <f t="shared" si="8"/>
        <v>18 (1418)</v>
      </c>
      <c r="V144" s="1592" t="str">
        <f t="shared" si="9"/>
        <v/>
      </c>
      <c r="W144" s="1018"/>
      <c r="X144" s="595"/>
      <c r="Y144" s="595"/>
      <c r="Z144" s="195"/>
    </row>
    <row r="145" spans="1:27" ht="12.75" hidden="1" customHeight="1" x14ac:dyDescent="0.2">
      <c r="A145" s="8" t="s">
        <v>3080</v>
      </c>
      <c r="B145" s="591"/>
      <c r="C145" s="987"/>
      <c r="D145" s="987"/>
      <c r="E145" s="8"/>
      <c r="F145" s="1586"/>
      <c r="G145" s="987"/>
      <c r="H145" s="1579"/>
      <c r="I145" s="592"/>
      <c r="J145" s="1591"/>
      <c r="K145" s="986"/>
      <c r="L145" s="1591"/>
      <c r="M145" s="593"/>
      <c r="N145" s="1020"/>
      <c r="O145" s="8"/>
      <c r="P145" s="2114"/>
      <c r="Q145" s="2114"/>
      <c r="R145" s="2114"/>
      <c r="S145" s="2114"/>
      <c r="U145" s="594" t="str">
        <f t="shared" si="8"/>
        <v>19 (1419)</v>
      </c>
      <c r="V145" s="1592" t="str">
        <f t="shared" si="9"/>
        <v/>
      </c>
      <c r="W145" s="1018"/>
      <c r="X145" s="595"/>
      <c r="Y145" s="595"/>
      <c r="Z145" s="195"/>
    </row>
    <row r="146" spans="1:27" ht="12.75" hidden="1" customHeight="1" x14ac:dyDescent="0.2">
      <c r="A146" s="8" t="s">
        <v>3081</v>
      </c>
      <c r="B146" s="591"/>
      <c r="C146" s="987"/>
      <c r="D146" s="987"/>
      <c r="E146" s="8"/>
      <c r="F146" s="1586"/>
      <c r="G146" s="987"/>
      <c r="H146" s="1579"/>
      <c r="I146" s="592"/>
      <c r="J146" s="1591"/>
      <c r="K146" s="986"/>
      <c r="L146" s="1591"/>
      <c r="M146" s="593"/>
      <c r="N146" s="1020"/>
      <c r="O146" s="8"/>
      <c r="P146" s="2114"/>
      <c r="Q146" s="2114"/>
      <c r="R146" s="2114"/>
      <c r="S146" s="2114"/>
      <c r="U146" s="594" t="str">
        <f t="shared" si="8"/>
        <v>20 (1420)</v>
      </c>
      <c r="V146" s="1592" t="str">
        <f t="shared" si="9"/>
        <v/>
      </c>
      <c r="W146" s="1018"/>
      <c r="X146" s="595"/>
      <c r="Y146" s="595"/>
      <c r="Z146" s="195"/>
    </row>
    <row r="147" spans="1:27" ht="12.75" hidden="1" customHeight="1" x14ac:dyDescent="0.2">
      <c r="A147" s="8" t="s">
        <v>3082</v>
      </c>
      <c r="B147" s="591"/>
      <c r="C147" s="987"/>
      <c r="D147" s="987"/>
      <c r="E147" s="8"/>
      <c r="F147" s="1586"/>
      <c r="G147" s="987"/>
      <c r="H147" s="1579"/>
      <c r="I147" s="592"/>
      <c r="J147" s="1591"/>
      <c r="K147" s="986"/>
      <c r="L147" s="1591"/>
      <c r="M147" s="593"/>
      <c r="N147" s="1020"/>
      <c r="O147" s="8"/>
      <c r="P147" s="2114"/>
      <c r="Q147" s="2114"/>
      <c r="R147" s="2114"/>
      <c r="S147" s="2114"/>
      <c r="U147" s="594" t="str">
        <f t="shared" si="8"/>
        <v>21 (1421)</v>
      </c>
      <c r="V147" s="1592" t="str">
        <f t="shared" si="9"/>
        <v/>
      </c>
      <c r="W147" s="1018"/>
      <c r="X147" s="595"/>
      <c r="Y147" s="595"/>
      <c r="Z147" s="195"/>
    </row>
    <row r="148" spans="1:27" ht="12.75" hidden="1" customHeight="1" x14ac:dyDescent="0.2">
      <c r="A148" s="8" t="s">
        <v>3083</v>
      </c>
      <c r="B148" s="591"/>
      <c r="C148" s="987"/>
      <c r="D148" s="987"/>
      <c r="E148" s="8"/>
      <c r="F148" s="1586"/>
      <c r="G148" s="987"/>
      <c r="H148" s="1579"/>
      <c r="I148" s="592"/>
      <c r="J148" s="1591"/>
      <c r="K148" s="986"/>
      <c r="L148" s="1591"/>
      <c r="M148" s="593"/>
      <c r="N148" s="1020"/>
      <c r="O148" s="8"/>
      <c r="P148" s="2114"/>
      <c r="Q148" s="2114"/>
      <c r="R148" s="2114"/>
      <c r="S148" s="2114"/>
      <c r="U148" s="594" t="str">
        <f t="shared" si="8"/>
        <v>22 (1422)</v>
      </c>
      <c r="V148" s="1592" t="str">
        <f t="shared" si="9"/>
        <v/>
      </c>
      <c r="W148" s="1018"/>
      <c r="X148" s="595"/>
      <c r="Y148" s="595"/>
      <c r="Z148" s="195"/>
    </row>
    <row r="149" spans="1:27" ht="12.75" hidden="1" customHeight="1" x14ac:dyDescent="0.2">
      <c r="A149" s="8" t="s">
        <v>3084</v>
      </c>
      <c r="B149" s="591"/>
      <c r="C149" s="987"/>
      <c r="D149" s="987"/>
      <c r="E149" s="8"/>
      <c r="F149" s="1586"/>
      <c r="G149" s="987"/>
      <c r="H149" s="1579"/>
      <c r="I149" s="592"/>
      <c r="J149" s="1591"/>
      <c r="K149" s="986"/>
      <c r="L149" s="1591"/>
      <c r="M149" s="593"/>
      <c r="N149" s="1020"/>
      <c r="O149" s="8"/>
      <c r="P149" s="2114"/>
      <c r="Q149" s="2114"/>
      <c r="R149" s="2114"/>
      <c r="S149" s="2114"/>
      <c r="U149" s="594" t="str">
        <f t="shared" si="8"/>
        <v>23 (1423)</v>
      </c>
      <c r="V149" s="1592" t="str">
        <f t="shared" si="9"/>
        <v/>
      </c>
      <c r="W149" s="1018"/>
      <c r="X149" s="595"/>
      <c r="Y149" s="595"/>
      <c r="Z149" s="195"/>
    </row>
    <row r="150" spans="1:27" ht="12.75" hidden="1" customHeight="1" x14ac:dyDescent="0.2">
      <c r="A150" s="8" t="s">
        <v>3085</v>
      </c>
      <c r="B150" s="591"/>
      <c r="C150" s="987"/>
      <c r="D150" s="987"/>
      <c r="E150" s="8"/>
      <c r="F150" s="1586"/>
      <c r="G150" s="987"/>
      <c r="H150" s="1579"/>
      <c r="I150" s="592"/>
      <c r="J150" s="1591"/>
      <c r="K150" s="986"/>
      <c r="L150" s="1591"/>
      <c r="M150" s="593"/>
      <c r="N150" s="1020"/>
      <c r="O150" s="8"/>
      <c r="P150" s="2114"/>
      <c r="Q150" s="2114"/>
      <c r="R150" s="2114"/>
      <c r="S150" s="2114"/>
      <c r="U150" s="594" t="str">
        <f t="shared" si="8"/>
        <v>24 (1424)</v>
      </c>
      <c r="V150" s="1592" t="str">
        <f t="shared" si="9"/>
        <v/>
      </c>
      <c r="W150" s="1018"/>
      <c r="X150" s="595"/>
      <c r="Y150" s="595"/>
      <c r="Z150" s="195"/>
    </row>
    <row r="151" spans="1:27" x14ac:dyDescent="0.2">
      <c r="A151" s="8" t="s">
        <v>3086</v>
      </c>
      <c r="B151" s="591"/>
      <c r="C151" s="987"/>
      <c r="D151" s="987"/>
      <c r="E151" s="8"/>
      <c r="F151" s="1586"/>
      <c r="G151" s="987"/>
      <c r="H151" s="1579"/>
      <c r="I151" s="592"/>
      <c r="J151" s="1591"/>
      <c r="K151" s="986"/>
      <c r="L151" s="1591"/>
      <c r="M151" s="593"/>
      <c r="N151" s="1020"/>
      <c r="O151" s="8"/>
      <c r="P151" s="2114"/>
      <c r="Q151" s="2114"/>
      <c r="R151" s="2114"/>
      <c r="S151" s="2114"/>
      <c r="U151" s="594" t="str">
        <f t="shared" si="8"/>
        <v>25 (1425)</v>
      </c>
      <c r="V151" s="1592" t="str">
        <f t="shared" si="9"/>
        <v/>
      </c>
      <c r="W151" s="1018"/>
      <c r="X151" s="595"/>
      <c r="Y151" s="595"/>
      <c r="Z151" s="195"/>
    </row>
    <row r="152" spans="1:27" x14ac:dyDescent="0.2">
      <c r="A152" s="51" t="s">
        <v>3087</v>
      </c>
      <c r="B152" s="1593">
        <v>100</v>
      </c>
      <c r="C152" s="987"/>
      <c r="D152" s="987"/>
      <c r="E152" s="8"/>
      <c r="F152" s="1586"/>
      <c r="G152" s="987"/>
      <c r="H152" s="1372"/>
      <c r="I152" s="596"/>
      <c r="J152" s="1591"/>
      <c r="K152" s="986"/>
      <c r="L152" s="1591"/>
      <c r="M152" s="593"/>
      <c r="N152" s="1595"/>
      <c r="O152" s="8"/>
      <c r="P152" s="2116"/>
      <c r="Q152" s="2116"/>
      <c r="R152" s="2116"/>
      <c r="S152" s="2116"/>
      <c r="U152" s="597" t="str">
        <f>$A$152</f>
        <v>(1426)</v>
      </c>
      <c r="V152" s="1596">
        <f>$B152</f>
        <v>100</v>
      </c>
      <c r="W152" s="1018"/>
      <c r="X152" s="595"/>
      <c r="Y152" s="595"/>
      <c r="Z152" s="195"/>
    </row>
    <row r="153" spans="1:27" x14ac:dyDescent="0.2">
      <c r="A153" s="24" t="s">
        <v>3088</v>
      </c>
      <c r="B153" s="1489" t="s">
        <v>3089</v>
      </c>
      <c r="C153" s="986"/>
      <c r="D153" s="986"/>
      <c r="F153" s="1586"/>
      <c r="G153" s="1491"/>
      <c r="H153" s="1597"/>
      <c r="I153" s="598"/>
      <c r="J153" s="1591"/>
      <c r="K153" s="986"/>
      <c r="L153" s="1591"/>
      <c r="M153" s="599"/>
      <c r="N153" s="600"/>
      <c r="P153" s="2112"/>
      <c r="Q153" s="2112"/>
      <c r="R153" s="2112"/>
      <c r="S153" s="2112"/>
      <c r="U153" s="597" t="str">
        <f>$A$153</f>
        <v>(1400)</v>
      </c>
      <c r="V153" s="1490" t="str">
        <f>$B153</f>
        <v>Global</v>
      </c>
      <c r="W153" s="1018"/>
      <c r="X153" s="601"/>
      <c r="Y153" s="601"/>
      <c r="Z153" s="195"/>
    </row>
    <row r="154" spans="1:27" x14ac:dyDescent="0.2">
      <c r="B154" s="2"/>
      <c r="C154" s="606"/>
      <c r="D154" s="606"/>
      <c r="F154" s="606"/>
      <c r="G154" s="418"/>
      <c r="H154" s="607"/>
      <c r="I154" s="607"/>
      <c r="J154" s="606"/>
      <c r="K154" s="606"/>
      <c r="L154" s="606"/>
      <c r="M154" s="606"/>
      <c r="N154" s="608"/>
      <c r="P154" s="353"/>
      <c r="Q154" s="353"/>
      <c r="R154" s="353"/>
      <c r="S154" s="353"/>
      <c r="U154" s="609"/>
      <c r="V154" s="609"/>
      <c r="W154" s="353"/>
      <c r="X154" s="353"/>
      <c r="Y154" s="353"/>
      <c r="Z154" s="353"/>
    </row>
    <row r="155" spans="1:27" x14ac:dyDescent="0.2">
      <c r="A155" s="82"/>
      <c r="B155" s="805" t="s">
        <v>3090</v>
      </c>
      <c r="C155" s="640"/>
      <c r="D155" s="640"/>
      <c r="F155" s="641"/>
      <c r="G155" s="427"/>
      <c r="H155" s="607"/>
      <c r="I155" s="607"/>
      <c r="J155" s="641"/>
      <c r="K155" s="641"/>
      <c r="L155" s="641"/>
      <c r="M155" s="641"/>
      <c r="N155" s="611"/>
      <c r="P155" s="618"/>
      <c r="Q155" s="618"/>
      <c r="R155" s="618"/>
      <c r="S155" s="618"/>
      <c r="U155" s="610"/>
      <c r="V155" s="610"/>
      <c r="W155" s="618"/>
      <c r="X155" s="618"/>
      <c r="Y155" s="618"/>
      <c r="Z155" s="618"/>
      <c r="AA155" s="1"/>
    </row>
    <row r="156" spans="1:27" x14ac:dyDescent="0.2">
      <c r="A156" s="83" t="s">
        <v>3088</v>
      </c>
      <c r="B156" s="1628" t="s">
        <v>3089</v>
      </c>
      <c r="C156" s="1601"/>
      <c r="D156" s="1601"/>
      <c r="E156" s="622"/>
      <c r="F156" s="1601"/>
      <c r="G156" s="1601"/>
      <c r="H156" s="1602"/>
      <c r="I156" s="623"/>
      <c r="J156" s="1603"/>
      <c r="K156" s="1603"/>
      <c r="L156" s="1603"/>
      <c r="M156" s="1603"/>
      <c r="N156" s="1603"/>
      <c r="O156" s="8"/>
      <c r="P156" s="2114"/>
      <c r="Q156" s="2114"/>
      <c r="R156" s="2115"/>
      <c r="S156" s="2115"/>
      <c r="U156" s="610"/>
      <c r="V156" s="610"/>
      <c r="W156" s="618"/>
      <c r="X156" s="618"/>
      <c r="Y156" s="618"/>
      <c r="Z156" s="618"/>
      <c r="AA156" s="1"/>
    </row>
    <row r="157" spans="1:27" x14ac:dyDescent="0.2">
      <c r="A157" s="29"/>
      <c r="B157" s="642"/>
      <c r="C157" s="622"/>
      <c r="D157" s="622"/>
      <c r="E157" s="622"/>
      <c r="F157" s="622"/>
      <c r="G157" s="622"/>
      <c r="H157" s="643"/>
      <c r="I157" s="643"/>
      <c r="J157" s="644"/>
      <c r="K157" s="644"/>
      <c r="L157" s="644"/>
      <c r="M157" s="644"/>
      <c r="N157" s="644"/>
      <c r="O157" s="8"/>
      <c r="P157" s="763"/>
      <c r="Q157" s="763"/>
      <c r="R157" s="763"/>
      <c r="S157" s="763"/>
      <c r="U157" s="665"/>
      <c r="V157" s="665"/>
      <c r="W157" s="618"/>
      <c r="X157" s="618"/>
      <c r="Y157" s="618"/>
      <c r="Z157" s="618"/>
      <c r="AA157" s="1"/>
    </row>
    <row r="158" spans="1:27" x14ac:dyDescent="0.2">
      <c r="B158" s="23" t="s">
        <v>811</v>
      </c>
      <c r="C158" s="606"/>
      <c r="D158" s="986"/>
      <c r="F158" s="606"/>
      <c r="G158" s="418"/>
      <c r="H158" s="607"/>
      <c r="I158" s="607"/>
      <c r="J158" s="606"/>
      <c r="K158" s="606"/>
      <c r="L158" s="606"/>
      <c r="M158" s="606"/>
      <c r="N158" s="608"/>
      <c r="P158" s="2112"/>
      <c r="Q158" s="2112"/>
      <c r="R158" s="2112"/>
      <c r="S158" s="2112"/>
      <c r="U158" s="625"/>
      <c r="V158" s="589" t="str">
        <f>$B158</f>
        <v>Total (500)</v>
      </c>
      <c r="W158" s="1018"/>
      <c r="Y158" s="186"/>
      <c r="Z158" s="186"/>
    </row>
    <row r="159" spans="1:27" x14ac:dyDescent="0.2">
      <c r="B159" s="2"/>
      <c r="C159" s="2"/>
      <c r="D159" s="651"/>
      <c r="F159" s="418"/>
      <c r="G159" s="418"/>
      <c r="H159" s="418"/>
      <c r="I159" s="418"/>
      <c r="J159" s="651"/>
      <c r="K159" s="651"/>
      <c r="L159" s="651"/>
      <c r="M159" s="652"/>
      <c r="N159" s="8"/>
      <c r="P159" s="651"/>
      <c r="Q159" s="651"/>
      <c r="R159" s="651"/>
      <c r="S159" s="651"/>
    </row>
    <row r="160" spans="1:27" s="13" customFormat="1" ht="33.75" customHeight="1" x14ac:dyDescent="0.2">
      <c r="B160" s="885" t="s">
        <v>3144</v>
      </c>
      <c r="C160" s="82"/>
      <c r="D160" s="82"/>
      <c r="E160" s="82"/>
      <c r="F160" s="82"/>
      <c r="G160" s="82"/>
      <c r="H160" s="82"/>
      <c r="I160" s="82"/>
      <c r="J160" s="82"/>
      <c r="K160" s="82"/>
      <c r="L160" s="82"/>
      <c r="M160" s="82"/>
      <c r="N160" s="82"/>
      <c r="O160" s="82"/>
      <c r="P160" s="1357" t="s">
        <v>3145</v>
      </c>
      <c r="Q160" s="1357" t="s">
        <v>3146</v>
      </c>
      <c r="R160" s="1357" t="s">
        <v>3145</v>
      </c>
      <c r="S160" s="1357" t="s">
        <v>3146</v>
      </c>
    </row>
    <row r="161" spans="1:26" s="13" customFormat="1" ht="42.6" customHeight="1" x14ac:dyDescent="0.2">
      <c r="A161" s="666"/>
      <c r="B161" s="1539" t="s">
        <v>1874</v>
      </c>
      <c r="C161" s="1646"/>
      <c r="D161" s="992"/>
      <c r="E161" s="82"/>
      <c r="F161" s="1646"/>
      <c r="G161" s="1646"/>
      <c r="H161" s="1646"/>
      <c r="I161" s="886"/>
      <c r="J161" s="1647"/>
      <c r="K161" s="993"/>
      <c r="L161" s="1647"/>
      <c r="M161" s="838"/>
      <c r="N161" s="839"/>
      <c r="O161" s="82"/>
      <c r="P161" s="992"/>
      <c r="Q161" s="992"/>
      <c r="R161" s="992"/>
      <c r="S161" s="992"/>
      <c r="Y161" s="653"/>
      <c r="Z161" s="653"/>
    </row>
    <row r="162" spans="1:26" s="13" customFormat="1" ht="42" customHeight="1" x14ac:dyDescent="0.2">
      <c r="A162" s="666"/>
      <c r="B162" s="1648" t="s">
        <v>1875</v>
      </c>
      <c r="C162" s="992"/>
      <c r="D162" s="992"/>
      <c r="E162" s="82"/>
      <c r="F162" s="1646"/>
      <c r="G162" s="1646"/>
      <c r="H162" s="1646"/>
      <c r="I162" s="886"/>
      <c r="J162" s="1647"/>
      <c r="K162" s="993"/>
      <c r="L162" s="1647"/>
      <c r="M162" s="838"/>
      <c r="N162" s="839"/>
      <c r="O162" s="82"/>
      <c r="P162" s="992"/>
      <c r="Q162" s="992"/>
      <c r="R162" s="992"/>
      <c r="S162" s="992"/>
    </row>
    <row r="163" spans="1:26" x14ac:dyDescent="0.2">
      <c r="B163" s="55"/>
      <c r="C163" s="55"/>
      <c r="D163" s="865"/>
      <c r="E163" s="82"/>
      <c r="F163" s="851"/>
      <c r="G163" s="851"/>
      <c r="H163" s="851"/>
      <c r="I163" s="851"/>
      <c r="J163" s="851"/>
      <c r="K163" s="865"/>
      <c r="L163" s="865"/>
      <c r="M163" s="866"/>
      <c r="N163" s="31"/>
      <c r="O163" s="82"/>
      <c r="P163" s="82"/>
      <c r="Q163" s="865"/>
      <c r="R163" s="865"/>
      <c r="S163" s="865"/>
    </row>
    <row r="164" spans="1:26" ht="33" customHeight="1" x14ac:dyDescent="0.2">
      <c r="A164" s="626">
        <v>1</v>
      </c>
      <c r="B164" s="1984" t="s">
        <v>3091</v>
      </c>
      <c r="C164" s="2058"/>
      <c r="D164" s="2058"/>
      <c r="E164" s="2058"/>
      <c r="F164" s="2058"/>
      <c r="G164" s="2058"/>
      <c r="H164" s="2058"/>
      <c r="I164" s="82"/>
      <c r="J164" s="627">
        <v>4</v>
      </c>
      <c r="K164" s="1984" t="s">
        <v>3092</v>
      </c>
      <c r="L164" s="2113"/>
      <c r="M164" s="2113"/>
      <c r="N164" s="2113"/>
      <c r="O164" s="2113"/>
      <c r="P164" s="2113"/>
      <c r="Q164" s="2113"/>
      <c r="R164" s="2113"/>
      <c r="S164" s="2113"/>
    </row>
    <row r="165" spans="1:26" ht="34.5" customHeight="1" x14ac:dyDescent="0.2">
      <c r="A165" s="626">
        <v>2</v>
      </c>
      <c r="B165" s="1984" t="s">
        <v>3120</v>
      </c>
      <c r="C165" s="2058"/>
      <c r="D165" s="2058"/>
      <c r="E165" s="2058"/>
      <c r="F165" s="2058"/>
      <c r="G165" s="2058"/>
      <c r="H165" s="2058"/>
      <c r="I165" s="82"/>
      <c r="J165" s="627">
        <v>5</v>
      </c>
      <c r="K165" s="1984" t="s">
        <v>3094</v>
      </c>
      <c r="L165" s="2058"/>
      <c r="M165" s="2058"/>
      <c r="N165" s="2058"/>
      <c r="O165" s="2058"/>
      <c r="P165" s="2058"/>
      <c r="Q165" s="2058"/>
      <c r="R165" s="2058"/>
      <c r="S165" s="2058"/>
    </row>
    <row r="166" spans="1:26" ht="33" customHeight="1" x14ac:dyDescent="0.2">
      <c r="A166" s="626">
        <v>3</v>
      </c>
      <c r="B166" s="1984" t="s">
        <v>3095</v>
      </c>
      <c r="C166" s="2058"/>
      <c r="D166" s="2058"/>
      <c r="E166" s="2058"/>
      <c r="F166" s="2058"/>
      <c r="G166" s="2058"/>
      <c r="H166" s="2058"/>
      <c r="I166" s="82"/>
      <c r="J166" s="627">
        <v>6</v>
      </c>
      <c r="K166" s="1984" t="s">
        <v>3096</v>
      </c>
      <c r="L166" s="2058"/>
      <c r="M166" s="2058"/>
      <c r="N166" s="2058"/>
      <c r="O166" s="2058"/>
      <c r="P166" s="2058"/>
      <c r="Q166" s="2058"/>
      <c r="R166" s="2058"/>
      <c r="S166" s="2058"/>
    </row>
    <row r="167" spans="1:26" x14ac:dyDescent="0.2">
      <c r="J167" s="411"/>
      <c r="K167" s="7"/>
    </row>
    <row r="168" spans="1:26" ht="14.25" x14ac:dyDescent="0.2">
      <c r="A168" s="630"/>
      <c r="B168" s="8"/>
    </row>
    <row r="169" spans="1:26" x14ac:dyDescent="0.2">
      <c r="B169" s="13"/>
    </row>
  </sheetData>
  <mergeCells count="295">
    <mergeCell ref="B4:S4"/>
    <mergeCell ref="U4:Z4"/>
    <mergeCell ref="J6:N6"/>
    <mergeCell ref="U6:V7"/>
    <mergeCell ref="B2:E2"/>
    <mergeCell ref="P8:Q8"/>
    <mergeCell ref="R8:S8"/>
    <mergeCell ref="J7:K7"/>
    <mergeCell ref="L7:M7"/>
    <mergeCell ref="U2:AC3"/>
    <mergeCell ref="B6:D7"/>
    <mergeCell ref="F6:H7"/>
    <mergeCell ref="J10:K10"/>
    <mergeCell ref="P11:Q11"/>
    <mergeCell ref="R11:S11"/>
    <mergeCell ref="P12:Q12"/>
    <mergeCell ref="R12:S12"/>
    <mergeCell ref="N7:N8"/>
    <mergeCell ref="X7:Y7"/>
    <mergeCell ref="P13:Q13"/>
    <mergeCell ref="R13:S13"/>
    <mergeCell ref="P17:Q17"/>
    <mergeCell ref="R17:S17"/>
    <mergeCell ref="P18:Q18"/>
    <mergeCell ref="R18:S18"/>
    <mergeCell ref="P15:Q15"/>
    <mergeCell ref="R15:S15"/>
    <mergeCell ref="P16:Q16"/>
    <mergeCell ref="R16:S16"/>
    <mergeCell ref="P14:Q14"/>
    <mergeCell ref="R14:S14"/>
    <mergeCell ref="P23:Q23"/>
    <mergeCell ref="R23:S23"/>
    <mergeCell ref="P24:Q24"/>
    <mergeCell ref="R24:S24"/>
    <mergeCell ref="P21:Q21"/>
    <mergeCell ref="R21:S21"/>
    <mergeCell ref="P22:Q22"/>
    <mergeCell ref="R22:S22"/>
    <mergeCell ref="P19:Q19"/>
    <mergeCell ref="R19:S19"/>
    <mergeCell ref="P20:Q20"/>
    <mergeCell ref="R20:S20"/>
    <mergeCell ref="P29:Q29"/>
    <mergeCell ref="R29:S29"/>
    <mergeCell ref="P30:Q30"/>
    <mergeCell ref="R30:S30"/>
    <mergeCell ref="P27:Q27"/>
    <mergeCell ref="R27:S27"/>
    <mergeCell ref="P28:Q28"/>
    <mergeCell ref="R28:S28"/>
    <mergeCell ref="P25:Q25"/>
    <mergeCell ref="R25:S25"/>
    <mergeCell ref="P26:Q26"/>
    <mergeCell ref="R26:S26"/>
    <mergeCell ref="P35:Q35"/>
    <mergeCell ref="R35:S35"/>
    <mergeCell ref="P36:Q36"/>
    <mergeCell ref="R36:S36"/>
    <mergeCell ref="P33:Q33"/>
    <mergeCell ref="R33:S33"/>
    <mergeCell ref="P34:Q34"/>
    <mergeCell ref="R34:S34"/>
    <mergeCell ref="P31:Q31"/>
    <mergeCell ref="R31:S31"/>
    <mergeCell ref="P32:Q32"/>
    <mergeCell ref="R32:S32"/>
    <mergeCell ref="P43:Q43"/>
    <mergeCell ref="R43:S43"/>
    <mergeCell ref="P44:Q44"/>
    <mergeCell ref="R44:S44"/>
    <mergeCell ref="P41:Q41"/>
    <mergeCell ref="R41:S41"/>
    <mergeCell ref="P42:Q42"/>
    <mergeCell ref="R42:S42"/>
    <mergeCell ref="P37:Q37"/>
    <mergeCell ref="R37:S37"/>
    <mergeCell ref="P40:Q40"/>
    <mergeCell ref="R40:S40"/>
    <mergeCell ref="P49:Q49"/>
    <mergeCell ref="R49:S49"/>
    <mergeCell ref="P50:Q50"/>
    <mergeCell ref="R50:S50"/>
    <mergeCell ref="P47:Q47"/>
    <mergeCell ref="R47:S47"/>
    <mergeCell ref="P48:Q48"/>
    <mergeCell ref="R48:S48"/>
    <mergeCell ref="P45:Q45"/>
    <mergeCell ref="R45:S45"/>
    <mergeCell ref="P46:Q46"/>
    <mergeCell ref="R46:S46"/>
    <mergeCell ref="P55:Q55"/>
    <mergeCell ref="R55:S55"/>
    <mergeCell ref="P56:Q56"/>
    <mergeCell ref="R56:S56"/>
    <mergeCell ref="P53:Q53"/>
    <mergeCell ref="R53:S53"/>
    <mergeCell ref="P54:Q54"/>
    <mergeCell ref="R54:S54"/>
    <mergeCell ref="P51:Q51"/>
    <mergeCell ref="R51:S51"/>
    <mergeCell ref="P52:Q52"/>
    <mergeCell ref="R52:S52"/>
    <mergeCell ref="P61:Q61"/>
    <mergeCell ref="R61:S61"/>
    <mergeCell ref="P62:Q62"/>
    <mergeCell ref="R62:S62"/>
    <mergeCell ref="P59:Q59"/>
    <mergeCell ref="R59:S59"/>
    <mergeCell ref="P60:Q60"/>
    <mergeCell ref="R60:S60"/>
    <mergeCell ref="P57:Q57"/>
    <mergeCell ref="R57:S57"/>
    <mergeCell ref="P58:Q58"/>
    <mergeCell ref="R58:S58"/>
    <mergeCell ref="P69:Q69"/>
    <mergeCell ref="R69:S69"/>
    <mergeCell ref="P70:Q70"/>
    <mergeCell ref="R70:S70"/>
    <mergeCell ref="P65:Q65"/>
    <mergeCell ref="R65:S65"/>
    <mergeCell ref="P66:Q66"/>
    <mergeCell ref="R66:S66"/>
    <mergeCell ref="P63:Q63"/>
    <mergeCell ref="R63:S63"/>
    <mergeCell ref="P64:Q64"/>
    <mergeCell ref="R64:S64"/>
    <mergeCell ref="P75:Q75"/>
    <mergeCell ref="R75:S75"/>
    <mergeCell ref="P76:Q76"/>
    <mergeCell ref="R76:S76"/>
    <mergeCell ref="P73:Q73"/>
    <mergeCell ref="R73:S73"/>
    <mergeCell ref="P74:Q74"/>
    <mergeCell ref="R74:S74"/>
    <mergeCell ref="P71:Q71"/>
    <mergeCell ref="R71:S71"/>
    <mergeCell ref="P72:Q72"/>
    <mergeCell ref="R72:S72"/>
    <mergeCell ref="P81:Q81"/>
    <mergeCell ref="R81:S81"/>
    <mergeCell ref="P82:Q82"/>
    <mergeCell ref="R82:S82"/>
    <mergeCell ref="P79:Q79"/>
    <mergeCell ref="R79:S79"/>
    <mergeCell ref="P80:Q80"/>
    <mergeCell ref="R80:S80"/>
    <mergeCell ref="P77:Q77"/>
    <mergeCell ref="R77:S77"/>
    <mergeCell ref="P78:Q78"/>
    <mergeCell ref="R78:S78"/>
    <mergeCell ref="P87:Q87"/>
    <mergeCell ref="R87:S87"/>
    <mergeCell ref="P88:Q88"/>
    <mergeCell ref="R88:S88"/>
    <mergeCell ref="P85:Q85"/>
    <mergeCell ref="R85:S85"/>
    <mergeCell ref="P86:Q86"/>
    <mergeCell ref="R86:S86"/>
    <mergeCell ref="P83:Q83"/>
    <mergeCell ref="R83:S83"/>
    <mergeCell ref="P84:Q84"/>
    <mergeCell ref="R84:S84"/>
    <mergeCell ref="P93:Q93"/>
    <mergeCell ref="R93:S93"/>
    <mergeCell ref="P94:Q94"/>
    <mergeCell ref="R94:S94"/>
    <mergeCell ref="P91:Q91"/>
    <mergeCell ref="R91:S91"/>
    <mergeCell ref="P92:Q92"/>
    <mergeCell ref="R92:S92"/>
    <mergeCell ref="P89:Q89"/>
    <mergeCell ref="R89:S89"/>
    <mergeCell ref="P90:Q90"/>
    <mergeCell ref="R90:S90"/>
    <mergeCell ref="P101:Q101"/>
    <mergeCell ref="R101:S101"/>
    <mergeCell ref="P102:Q102"/>
    <mergeCell ref="R102:S102"/>
    <mergeCell ref="P99:Q99"/>
    <mergeCell ref="R99:S99"/>
    <mergeCell ref="P100:Q100"/>
    <mergeCell ref="R100:S100"/>
    <mergeCell ref="P95:Q95"/>
    <mergeCell ref="R95:S95"/>
    <mergeCell ref="P98:Q98"/>
    <mergeCell ref="R98:S98"/>
    <mergeCell ref="P107:Q107"/>
    <mergeCell ref="R107:S107"/>
    <mergeCell ref="P108:Q108"/>
    <mergeCell ref="R108:S108"/>
    <mergeCell ref="P105:Q105"/>
    <mergeCell ref="R105:S105"/>
    <mergeCell ref="P106:Q106"/>
    <mergeCell ref="R106:S106"/>
    <mergeCell ref="P103:Q103"/>
    <mergeCell ref="R103:S103"/>
    <mergeCell ref="P104:Q104"/>
    <mergeCell ref="R104:S104"/>
    <mergeCell ref="P113:Q113"/>
    <mergeCell ref="R113:S113"/>
    <mergeCell ref="P114:Q114"/>
    <mergeCell ref="R114:S114"/>
    <mergeCell ref="P111:Q111"/>
    <mergeCell ref="R111:S111"/>
    <mergeCell ref="P112:Q112"/>
    <mergeCell ref="R112:S112"/>
    <mergeCell ref="P109:Q109"/>
    <mergeCell ref="R109:S109"/>
    <mergeCell ref="P110:Q110"/>
    <mergeCell ref="R110:S110"/>
    <mergeCell ref="P119:Q119"/>
    <mergeCell ref="R119:S119"/>
    <mergeCell ref="P120:Q120"/>
    <mergeCell ref="R120:S120"/>
    <mergeCell ref="P117:Q117"/>
    <mergeCell ref="R117:S117"/>
    <mergeCell ref="P118:Q118"/>
    <mergeCell ref="R118:S118"/>
    <mergeCell ref="P115:Q115"/>
    <mergeCell ref="R115:S115"/>
    <mergeCell ref="P116:Q116"/>
    <mergeCell ref="R116:S116"/>
    <mergeCell ref="P127:Q127"/>
    <mergeCell ref="R127:S127"/>
    <mergeCell ref="P128:Q128"/>
    <mergeCell ref="R128:S128"/>
    <mergeCell ref="P123:Q123"/>
    <mergeCell ref="R123:S123"/>
    <mergeCell ref="P124:Q124"/>
    <mergeCell ref="R124:S124"/>
    <mergeCell ref="P121:Q121"/>
    <mergeCell ref="R121:S121"/>
    <mergeCell ref="P122:Q122"/>
    <mergeCell ref="R122:S122"/>
    <mergeCell ref="P133:Q133"/>
    <mergeCell ref="R133:S133"/>
    <mergeCell ref="P134:Q134"/>
    <mergeCell ref="R134:S134"/>
    <mergeCell ref="P131:Q131"/>
    <mergeCell ref="R131:S131"/>
    <mergeCell ref="P132:Q132"/>
    <mergeCell ref="R132:S132"/>
    <mergeCell ref="P129:Q129"/>
    <mergeCell ref="R129:S129"/>
    <mergeCell ref="P130:Q130"/>
    <mergeCell ref="R130:S130"/>
    <mergeCell ref="P139:Q139"/>
    <mergeCell ref="R139:S139"/>
    <mergeCell ref="P140:Q140"/>
    <mergeCell ref="R140:S140"/>
    <mergeCell ref="P137:Q137"/>
    <mergeCell ref="R137:S137"/>
    <mergeCell ref="P138:Q138"/>
    <mergeCell ref="R138:S138"/>
    <mergeCell ref="P135:Q135"/>
    <mergeCell ref="R135:S135"/>
    <mergeCell ref="P136:Q136"/>
    <mergeCell ref="R136:S136"/>
    <mergeCell ref="P145:Q145"/>
    <mergeCell ref="R145:S145"/>
    <mergeCell ref="P146:Q146"/>
    <mergeCell ref="R146:S146"/>
    <mergeCell ref="P143:Q143"/>
    <mergeCell ref="R143:S143"/>
    <mergeCell ref="P144:Q144"/>
    <mergeCell ref="R144:S144"/>
    <mergeCell ref="P141:Q141"/>
    <mergeCell ref="R141:S141"/>
    <mergeCell ref="P142:Q142"/>
    <mergeCell ref="R142:S142"/>
    <mergeCell ref="B165:H165"/>
    <mergeCell ref="K165:S165"/>
    <mergeCell ref="B166:H166"/>
    <mergeCell ref="K166:S166"/>
    <mergeCell ref="P158:Q158"/>
    <mergeCell ref="R158:S158"/>
    <mergeCell ref="B164:H164"/>
    <mergeCell ref="K164:S164"/>
    <mergeCell ref="P153:Q153"/>
    <mergeCell ref="R153:S153"/>
    <mergeCell ref="P156:Q156"/>
    <mergeCell ref="R156:S156"/>
    <mergeCell ref="P151:Q151"/>
    <mergeCell ref="R151:S151"/>
    <mergeCell ref="P152:Q152"/>
    <mergeCell ref="R152:S152"/>
    <mergeCell ref="P149:Q149"/>
    <mergeCell ref="R149:S149"/>
    <mergeCell ref="P150:Q150"/>
    <mergeCell ref="R150:S150"/>
    <mergeCell ref="P147:Q147"/>
    <mergeCell ref="R147:S147"/>
    <mergeCell ref="P148:Q148"/>
    <mergeCell ref="R148:S148"/>
  </mergeCells>
  <hyperlinks>
    <hyperlink ref="B2:E2" location="'Liste tableaux'!A1" display="Retour à la liste des tableaux" xr:uid="{5ECAA95F-9D8F-4A48-BC86-03E2EB5E87C3}"/>
  </hyperlinks>
  <pageMargins left="0.7" right="0.7" top="0.75" bottom="0.75" header="0.3" footer="0.3"/>
  <headerFooter>
    <oddHeader>&amp;R&amp;"Calibri"&amp;10&amp;K000000 Protected B - Internal / Protégé B - Interne&amp;1#_x000D_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826FF-8303-4322-A790-C0902A9AFA40}">
  <sheetPr codeName="Feuil6">
    <tabColor rgb="FFFFFF00"/>
  </sheetPr>
  <dimension ref="A1:P135"/>
  <sheetViews>
    <sheetView showGridLines="0" topLeftCell="A14" zoomScale="110" zoomScaleNormal="110" workbookViewId="0">
      <selection activeCell="A38" sqref="A38"/>
    </sheetView>
  </sheetViews>
  <sheetFormatPr defaultColWidth="8.85546875" defaultRowHeight="15" x14ac:dyDescent="0.25"/>
  <cols>
    <col min="1" max="1" width="65.42578125" customWidth="1"/>
    <col min="3" max="3" width="11" customWidth="1"/>
    <col min="5" max="5" width="10.5703125" customWidth="1"/>
    <col min="6" max="6" width="11.42578125" customWidth="1"/>
    <col min="8" max="8" width="4.5703125" customWidth="1"/>
  </cols>
  <sheetData>
    <row r="1" spans="1:10" ht="15.75" x14ac:dyDescent="0.25">
      <c r="A1" s="216" t="s">
        <v>371</v>
      </c>
      <c r="D1" s="8"/>
      <c r="E1" s="8"/>
      <c r="F1" s="8"/>
      <c r="G1" s="8"/>
      <c r="I1" s="8"/>
      <c r="J1" s="8"/>
    </row>
    <row r="2" spans="1:10" ht="12.75" customHeight="1" x14ac:dyDescent="0.25">
      <c r="A2" s="1318" t="s">
        <v>145</v>
      </c>
      <c r="D2" s="39"/>
      <c r="E2" s="1"/>
      <c r="F2" s="1"/>
      <c r="G2" s="1"/>
    </row>
    <row r="3" spans="1:10" ht="12.75" customHeight="1" x14ac:dyDescent="0.25">
      <c r="A3" s="21" t="s">
        <v>146</v>
      </c>
      <c r="D3" s="1"/>
      <c r="E3" s="1"/>
      <c r="F3" s="1"/>
    </row>
    <row r="4" spans="1:10" ht="12.75" customHeight="1" x14ac:dyDescent="0.25"/>
    <row r="5" spans="1:10" ht="12.75" customHeight="1" x14ac:dyDescent="0.25">
      <c r="A5" s="23" t="s">
        <v>372</v>
      </c>
    </row>
    <row r="6" spans="1:10" ht="12.75" customHeight="1" x14ac:dyDescent="0.25">
      <c r="A6" s="219" t="s">
        <v>373</v>
      </c>
      <c r="C6" s="1"/>
      <c r="G6" s="1351">
        <v>1188</v>
      </c>
      <c r="H6" t="s">
        <v>125</v>
      </c>
      <c r="I6" s="84"/>
    </row>
    <row r="7" spans="1:10" ht="12.75" customHeight="1" x14ac:dyDescent="0.25">
      <c r="A7" s="219" t="s">
        <v>374</v>
      </c>
      <c r="B7" s="1008"/>
      <c r="C7" s="1"/>
      <c r="D7" s="1008"/>
      <c r="E7" s="1008"/>
      <c r="F7" s="24" t="s">
        <v>375</v>
      </c>
      <c r="G7" s="1351">
        <v>1198</v>
      </c>
      <c r="H7" s="1008" t="s">
        <v>127</v>
      </c>
      <c r="I7" s="84"/>
    </row>
    <row r="8" spans="1:10" ht="12.75" customHeight="1" x14ac:dyDescent="0.25">
      <c r="A8" s="219" t="s">
        <v>376</v>
      </c>
      <c r="B8" s="1008"/>
      <c r="C8" s="1008"/>
      <c r="D8" s="1"/>
      <c r="E8" s="1008"/>
      <c r="F8" s="24" t="s">
        <v>377</v>
      </c>
      <c r="G8" s="1351">
        <v>1325</v>
      </c>
      <c r="H8" s="1008" t="s">
        <v>165</v>
      </c>
      <c r="I8" s="26"/>
    </row>
    <row r="9" spans="1:10" ht="12.75" customHeight="1" x14ac:dyDescent="0.25">
      <c r="A9" s="85"/>
      <c r="B9" s="1008"/>
      <c r="C9" s="1008"/>
      <c r="D9" s="1"/>
      <c r="E9" s="1008"/>
      <c r="F9" s="86"/>
      <c r="G9" s="87"/>
      <c r="H9" s="1008"/>
      <c r="I9" s="26"/>
    </row>
    <row r="10" spans="1:10" ht="12.75" customHeight="1" x14ac:dyDescent="0.25">
      <c r="A10" s="8"/>
      <c r="B10" s="1008"/>
      <c r="C10" s="1"/>
      <c r="D10" s="1008"/>
      <c r="E10" s="1008"/>
      <c r="F10" s="1008"/>
      <c r="G10" s="87"/>
      <c r="H10" s="1008"/>
      <c r="I10" s="84"/>
    </row>
    <row r="11" spans="1:10" ht="57" x14ac:dyDescent="0.25">
      <c r="A11" s="88" t="s">
        <v>378</v>
      </c>
      <c r="B11" s="1008"/>
      <c r="C11" s="1357" t="s">
        <v>379</v>
      </c>
      <c r="D11" s="1008"/>
      <c r="E11" s="1358" t="s">
        <v>380</v>
      </c>
      <c r="F11" s="1008"/>
      <c r="G11" s="1008"/>
      <c r="H11" s="1008"/>
    </row>
    <row r="12" spans="1:10" ht="12.75" customHeight="1" x14ac:dyDescent="0.25">
      <c r="A12" s="219" t="s">
        <v>381</v>
      </c>
      <c r="B12" s="1008"/>
      <c r="C12" s="1008"/>
      <c r="D12" s="1008"/>
      <c r="E12" s="1008"/>
      <c r="F12" s="1008"/>
      <c r="G12" s="1008"/>
      <c r="H12" s="1008"/>
    </row>
    <row r="13" spans="1:10" ht="12.75" customHeight="1" x14ac:dyDescent="0.25">
      <c r="A13" s="89" t="s">
        <v>79</v>
      </c>
      <c r="B13" s="1008"/>
      <c r="C13" s="1351">
        <v>1327</v>
      </c>
      <c r="D13" s="1008"/>
      <c r="E13" s="1351">
        <v>1336</v>
      </c>
      <c r="F13" s="1008"/>
      <c r="G13" s="1008"/>
      <c r="H13" s="1008"/>
    </row>
    <row r="14" spans="1:10" s="37" customFormat="1" ht="12.75" customHeight="1" x14ac:dyDescent="0.25">
      <c r="A14" s="89" t="s">
        <v>311</v>
      </c>
      <c r="B14" s="803"/>
      <c r="C14" s="1336">
        <v>10301</v>
      </c>
      <c r="D14" s="803"/>
      <c r="E14" s="1336">
        <v>10302</v>
      </c>
    </row>
    <row r="15" spans="1:10" ht="12.75" customHeight="1" x14ac:dyDescent="0.25">
      <c r="A15" s="89" t="s">
        <v>312</v>
      </c>
      <c r="B15" s="803"/>
      <c r="C15" s="1336">
        <v>10303</v>
      </c>
      <c r="D15" s="803"/>
      <c r="E15" s="1336">
        <v>10304</v>
      </c>
      <c r="F15" s="1008"/>
      <c r="G15" s="1008"/>
      <c r="H15" s="1008"/>
    </row>
    <row r="16" spans="1:10" ht="12.75" customHeight="1" x14ac:dyDescent="0.25">
      <c r="A16" s="89" t="s">
        <v>313</v>
      </c>
      <c r="B16" s="803"/>
      <c r="C16" s="1336">
        <v>10305</v>
      </c>
      <c r="D16" s="803"/>
      <c r="E16" s="1336">
        <v>10306</v>
      </c>
      <c r="F16" s="1008"/>
      <c r="G16" s="1008"/>
      <c r="H16" s="1008"/>
    </row>
    <row r="17" spans="1:8" x14ac:dyDescent="0.25">
      <c r="A17" s="89" t="s">
        <v>83</v>
      </c>
      <c r="B17" s="803"/>
      <c r="C17" s="1336">
        <v>10307</v>
      </c>
      <c r="D17" s="803"/>
      <c r="E17" s="1336">
        <v>10308</v>
      </c>
      <c r="F17" s="1008"/>
      <c r="G17" s="1008"/>
      <c r="H17" s="1008"/>
    </row>
    <row r="18" spans="1:8" ht="23.25" x14ac:dyDescent="0.25">
      <c r="A18" s="246" t="s">
        <v>115</v>
      </c>
      <c r="B18" s="803"/>
      <c r="C18" s="1336">
        <v>10309</v>
      </c>
      <c r="D18" s="803"/>
      <c r="E18" s="1336">
        <v>10310</v>
      </c>
      <c r="F18" s="1008"/>
      <c r="G18" s="1008"/>
      <c r="H18" s="1008"/>
    </row>
    <row r="19" spans="1:8" ht="12.75" customHeight="1" x14ac:dyDescent="0.25">
      <c r="A19" s="89" t="s">
        <v>85</v>
      </c>
      <c r="B19" s="803"/>
      <c r="C19" s="1336">
        <v>10311</v>
      </c>
      <c r="D19" s="803"/>
      <c r="E19" s="1336">
        <v>10312</v>
      </c>
      <c r="F19" s="1008"/>
      <c r="G19" s="1008"/>
      <c r="H19" s="1008"/>
    </row>
    <row r="20" spans="1:8" ht="12.75" customHeight="1" x14ac:dyDescent="0.25">
      <c r="A20" s="89" t="s">
        <v>86</v>
      </c>
      <c r="B20" s="803"/>
      <c r="C20" s="1336">
        <v>10313</v>
      </c>
      <c r="D20" s="803"/>
      <c r="E20" s="1336">
        <v>10314</v>
      </c>
      <c r="F20" s="1008"/>
      <c r="G20" s="1008"/>
      <c r="H20" s="1008"/>
    </row>
    <row r="21" spans="1:8" ht="13.5" customHeight="1" x14ac:dyDescent="0.25">
      <c r="A21" s="247" t="s">
        <v>382</v>
      </c>
      <c r="B21" s="803"/>
      <c r="C21" s="1336">
        <v>10315</v>
      </c>
      <c r="D21" s="803"/>
      <c r="E21" s="1336">
        <v>10316</v>
      </c>
      <c r="F21" s="1008"/>
      <c r="G21" s="1008"/>
      <c r="H21" s="1008"/>
    </row>
    <row r="22" spans="1:8" ht="24.75" customHeight="1" x14ac:dyDescent="0.25">
      <c r="A22" s="247" t="s">
        <v>118</v>
      </c>
      <c r="B22" s="803"/>
      <c r="C22" s="1336">
        <v>10317</v>
      </c>
      <c r="D22" s="803"/>
      <c r="E22" s="1336">
        <v>10318</v>
      </c>
      <c r="F22" s="1008"/>
      <c r="G22" s="1008"/>
      <c r="H22" s="1008"/>
    </row>
    <row r="23" spans="1:8" s="37" customFormat="1" ht="12.75" customHeight="1" x14ac:dyDescent="0.25">
      <c r="A23" s="89" t="s">
        <v>89</v>
      </c>
      <c r="B23" s="803"/>
      <c r="C23" s="1336">
        <v>10319</v>
      </c>
      <c r="D23" s="803"/>
      <c r="E23" s="1336">
        <v>10320</v>
      </c>
    </row>
    <row r="24" spans="1:8" s="37" customFormat="1" ht="12.75" customHeight="1" x14ac:dyDescent="0.25">
      <c r="A24" s="89" t="s">
        <v>315</v>
      </c>
      <c r="B24" s="803"/>
      <c r="C24" s="1336">
        <v>10321</v>
      </c>
      <c r="D24" s="803"/>
      <c r="E24" s="1336">
        <v>10322</v>
      </c>
    </row>
    <row r="25" spans="1:8" s="37" customFormat="1" ht="12.75" customHeight="1" x14ac:dyDescent="0.25">
      <c r="A25" s="89" t="s">
        <v>316</v>
      </c>
      <c r="B25" s="803"/>
      <c r="C25" s="1336">
        <v>10323</v>
      </c>
      <c r="D25" s="803"/>
      <c r="E25" s="1336">
        <v>10324</v>
      </c>
    </row>
    <row r="26" spans="1:8" s="37" customFormat="1" ht="12.75" customHeight="1" x14ac:dyDescent="0.25">
      <c r="A26" s="89" t="s">
        <v>317</v>
      </c>
      <c r="B26" s="803"/>
      <c r="C26" s="1336">
        <v>10325</v>
      </c>
      <c r="D26" s="803"/>
      <c r="E26" s="1336">
        <v>10326</v>
      </c>
    </row>
    <row r="27" spans="1:8" s="37" customFormat="1" ht="33.75" customHeight="1" x14ac:dyDescent="0.25">
      <c r="A27" s="247" t="s">
        <v>383</v>
      </c>
      <c r="B27" s="803"/>
      <c r="C27" s="1336">
        <v>10327</v>
      </c>
      <c r="D27" s="803"/>
      <c r="E27" s="1336">
        <v>10328</v>
      </c>
    </row>
    <row r="28" spans="1:8" s="37" customFormat="1" ht="12.75" customHeight="1" x14ac:dyDescent="0.25">
      <c r="A28" s="89" t="s">
        <v>319</v>
      </c>
      <c r="B28" s="803"/>
      <c r="C28" s="1336">
        <v>10329</v>
      </c>
      <c r="D28" s="803"/>
      <c r="E28" s="1336">
        <v>10330</v>
      </c>
    </row>
    <row r="29" spans="1:8" ht="12.75" customHeight="1" x14ac:dyDescent="0.25">
      <c r="A29" s="246" t="s">
        <v>320</v>
      </c>
      <c r="B29" s="803"/>
      <c r="C29" s="1336">
        <v>10331</v>
      </c>
      <c r="D29" s="803"/>
      <c r="E29" s="1336">
        <v>10332</v>
      </c>
      <c r="F29" s="1008"/>
      <c r="G29" s="1008"/>
      <c r="H29" s="1008"/>
    </row>
    <row r="30" spans="1:8" ht="12.75" customHeight="1" x14ac:dyDescent="0.25">
      <c r="A30" s="246" t="s">
        <v>321</v>
      </c>
      <c r="B30" s="803"/>
      <c r="C30" s="1336">
        <v>10333</v>
      </c>
      <c r="D30" s="803"/>
      <c r="E30" s="1336">
        <v>10334</v>
      </c>
      <c r="F30" s="1008"/>
      <c r="G30" s="1008"/>
      <c r="H30" s="1008"/>
    </row>
    <row r="31" spans="1:8" ht="24.75" customHeight="1" x14ac:dyDescent="0.25">
      <c r="A31" s="246" t="s">
        <v>322</v>
      </c>
      <c r="B31" s="803"/>
      <c r="C31" s="1336">
        <v>10335</v>
      </c>
      <c r="D31" s="803"/>
      <c r="E31" s="1336">
        <v>10336</v>
      </c>
      <c r="F31" s="1008"/>
      <c r="G31" s="1008"/>
      <c r="H31" s="1008"/>
    </row>
    <row r="32" spans="1:8" ht="27.75" customHeight="1" x14ac:dyDescent="0.25">
      <c r="A32" s="246" t="s">
        <v>323</v>
      </c>
      <c r="B32" s="803"/>
      <c r="C32" s="1336">
        <v>1331</v>
      </c>
      <c r="D32" s="803"/>
      <c r="E32" s="1336">
        <v>1340</v>
      </c>
      <c r="F32" s="1008"/>
      <c r="G32" s="1008"/>
      <c r="H32" s="1008"/>
    </row>
    <row r="33" spans="1:16" ht="22.5" x14ac:dyDescent="0.25">
      <c r="A33" s="247" t="s">
        <v>324</v>
      </c>
      <c r="B33" s="803"/>
      <c r="C33" s="1336">
        <v>10337</v>
      </c>
      <c r="D33" s="803"/>
      <c r="E33" s="1336">
        <v>10338</v>
      </c>
      <c r="F33" s="1008"/>
      <c r="G33" s="1008"/>
      <c r="H33" s="1008"/>
    </row>
    <row r="34" spans="1:16" ht="12.75" customHeight="1" x14ac:dyDescent="0.25">
      <c r="A34" s="247" t="s">
        <v>96</v>
      </c>
      <c r="B34" s="803"/>
      <c r="C34" s="1336">
        <v>1330</v>
      </c>
      <c r="D34" s="803"/>
      <c r="E34" s="1336">
        <v>1339</v>
      </c>
      <c r="F34" s="1008"/>
      <c r="G34" s="1008"/>
      <c r="H34" s="1008"/>
    </row>
    <row r="35" spans="1:16" s="90" customFormat="1" x14ac:dyDescent="0.25">
      <c r="A35" s="247" t="s">
        <v>384</v>
      </c>
      <c r="B35" s="248"/>
      <c r="C35" s="1336">
        <v>10339</v>
      </c>
      <c r="D35" s="803"/>
      <c r="E35" s="1336">
        <v>10340</v>
      </c>
    </row>
    <row r="36" spans="1:16" s="37" customFormat="1" ht="12.75" customHeight="1" x14ac:dyDescent="0.25">
      <c r="A36" s="89" t="s">
        <v>385</v>
      </c>
      <c r="B36" s="803"/>
      <c r="C36" s="1336">
        <v>10341</v>
      </c>
      <c r="D36" s="803"/>
      <c r="E36" s="1336">
        <v>10342</v>
      </c>
    </row>
    <row r="37" spans="1:16" s="37" customFormat="1" ht="22.5" x14ac:dyDescent="0.25">
      <c r="A37" s="247" t="s">
        <v>99</v>
      </c>
      <c r="B37" s="803"/>
      <c r="C37" s="1336">
        <v>10343</v>
      </c>
      <c r="D37" s="803"/>
      <c r="E37" s="1336">
        <v>10344</v>
      </c>
    </row>
    <row r="38" spans="1:16" s="37" customFormat="1" ht="12.75" customHeight="1" x14ac:dyDescent="0.25">
      <c r="A38" s="1852" t="s">
        <v>386</v>
      </c>
      <c r="B38" s="803"/>
      <c r="C38" s="1336">
        <v>10345</v>
      </c>
      <c r="D38" s="803"/>
      <c r="E38" s="1336">
        <v>10346</v>
      </c>
    </row>
    <row r="39" spans="1:16" s="37" customFormat="1" ht="23.25" x14ac:dyDescent="0.25">
      <c r="A39" s="971" t="s">
        <v>387</v>
      </c>
      <c r="B39" s="803"/>
      <c r="C39" s="1336">
        <v>10347</v>
      </c>
      <c r="D39" s="803"/>
      <c r="E39" s="1336">
        <v>10348</v>
      </c>
    </row>
    <row r="40" spans="1:16" s="37" customFormat="1" ht="23.25" x14ac:dyDescent="0.25">
      <c r="A40" s="971" t="s">
        <v>388</v>
      </c>
      <c r="B40" s="803"/>
      <c r="C40" s="1336">
        <v>10349</v>
      </c>
      <c r="D40" s="803"/>
      <c r="E40" s="1336">
        <v>10350</v>
      </c>
    </row>
    <row r="41" spans="1:16" s="37" customFormat="1" ht="12.75" customHeight="1" x14ac:dyDescent="0.25">
      <c r="A41" s="1849" t="s">
        <v>331</v>
      </c>
      <c r="B41" s="1757"/>
      <c r="C41" s="1850">
        <v>10351</v>
      </c>
      <c r="D41" s="1757"/>
      <c r="E41" s="1850">
        <v>10352</v>
      </c>
      <c r="F41" s="1758"/>
      <c r="G41" s="1758"/>
      <c r="H41" s="1758"/>
      <c r="I41" s="1758"/>
      <c r="J41" s="1758"/>
      <c r="K41" s="1758"/>
      <c r="L41" s="1758"/>
      <c r="M41" s="1758"/>
      <c r="N41" s="1758"/>
      <c r="O41" s="1758"/>
      <c r="P41" s="1758"/>
    </row>
    <row r="42" spans="1:16" s="37" customFormat="1" ht="12.75" customHeight="1" x14ac:dyDescent="0.25">
      <c r="A42" s="89" t="s">
        <v>332</v>
      </c>
      <c r="B42" s="803"/>
      <c r="C42" s="1336">
        <v>10353</v>
      </c>
      <c r="D42" s="803"/>
      <c r="E42" s="1336">
        <v>10354</v>
      </c>
    </row>
    <row r="43" spans="1:16" s="37" customFormat="1" ht="12.75" customHeight="1" x14ac:dyDescent="0.25">
      <c r="A43" s="1847" t="s">
        <v>333</v>
      </c>
      <c r="B43" s="1757"/>
      <c r="C43" s="1839">
        <v>10355</v>
      </c>
      <c r="D43" s="1757"/>
      <c r="E43" s="1839">
        <v>10356</v>
      </c>
    </row>
    <row r="44" spans="1:16" s="37" customFormat="1" ht="12.75" customHeight="1" x14ac:dyDescent="0.25">
      <c r="A44" s="1823" t="s">
        <v>4716</v>
      </c>
      <c r="B44" s="1757"/>
      <c r="C44" s="1834">
        <v>10648</v>
      </c>
      <c r="D44" s="1757"/>
      <c r="E44" s="1834">
        <v>10649</v>
      </c>
    </row>
    <row r="45" spans="1:16" s="37" customFormat="1" ht="12.75" customHeight="1" x14ac:dyDescent="0.25">
      <c r="A45" s="1823" t="s">
        <v>4707</v>
      </c>
      <c r="B45" s="1757"/>
      <c r="C45" s="1834">
        <v>10650</v>
      </c>
      <c r="D45" s="1757"/>
      <c r="E45" s="1834">
        <v>10651</v>
      </c>
    </row>
    <row r="46" spans="1:16" s="37" customFormat="1" ht="12.75" customHeight="1" x14ac:dyDescent="0.25">
      <c r="A46" s="1823" t="s">
        <v>4708</v>
      </c>
      <c r="B46" s="1757"/>
      <c r="C46" s="1834">
        <v>10652</v>
      </c>
      <c r="D46" s="1757"/>
      <c r="E46" s="1834">
        <v>10653</v>
      </c>
    </row>
    <row r="47" spans="1:16" s="37" customFormat="1" ht="12.75" customHeight="1" x14ac:dyDescent="0.25">
      <c r="A47" s="89" t="s">
        <v>107</v>
      </c>
      <c r="B47" s="803"/>
      <c r="C47" s="1336">
        <v>10357</v>
      </c>
      <c r="D47" s="803"/>
      <c r="E47" s="1336">
        <v>10358</v>
      </c>
    </row>
    <row r="48" spans="1:16" ht="12.75" customHeight="1" x14ac:dyDescent="0.25">
      <c r="A48" s="89" t="s">
        <v>389</v>
      </c>
      <c r="B48" s="803"/>
      <c r="C48" s="1336">
        <v>10359</v>
      </c>
      <c r="D48" s="803"/>
      <c r="E48" s="1336">
        <v>10360</v>
      </c>
      <c r="F48" s="37"/>
      <c r="G48" s="37"/>
      <c r="H48" s="37"/>
    </row>
    <row r="49" spans="1:10" ht="12.75" customHeight="1" x14ac:dyDescent="0.25">
      <c r="A49" s="89" t="s">
        <v>90</v>
      </c>
      <c r="B49" s="803"/>
      <c r="C49" s="1336">
        <v>10361</v>
      </c>
      <c r="D49" s="803"/>
      <c r="E49" s="1336">
        <v>10362</v>
      </c>
      <c r="F49" s="1008"/>
      <c r="G49" s="1008"/>
      <c r="H49" s="1008"/>
    </row>
    <row r="50" spans="1:10" ht="12.75" customHeight="1" x14ac:dyDescent="0.25">
      <c r="A50" s="89" t="s">
        <v>110</v>
      </c>
      <c r="B50" s="803"/>
      <c r="C50" s="1336">
        <v>10363</v>
      </c>
      <c r="D50" s="803"/>
      <c r="E50" s="1336">
        <v>10364</v>
      </c>
      <c r="F50" s="1008"/>
      <c r="G50" s="1008"/>
      <c r="H50" s="1008"/>
      <c r="J50" s="37"/>
    </row>
    <row r="51" spans="1:10" ht="12.75" customHeight="1" x14ac:dyDescent="0.25">
      <c r="A51" s="89" t="s">
        <v>390</v>
      </c>
      <c r="B51" s="803"/>
      <c r="C51" s="1336">
        <v>10365</v>
      </c>
      <c r="D51" s="803"/>
      <c r="E51" s="1336">
        <v>10366</v>
      </c>
      <c r="F51" s="1008"/>
      <c r="G51" s="1008"/>
      <c r="H51" s="1008"/>
      <c r="J51" s="37"/>
    </row>
    <row r="52" spans="1:10" ht="12.75" customHeight="1" x14ac:dyDescent="0.25">
      <c r="A52" s="89" t="s">
        <v>141</v>
      </c>
      <c r="B52" s="803"/>
      <c r="C52" s="1359"/>
      <c r="D52" s="803"/>
      <c r="E52" s="1336">
        <v>10368</v>
      </c>
      <c r="F52" s="1008"/>
      <c r="G52" s="1008"/>
      <c r="H52" s="1008"/>
      <c r="J52" s="37"/>
    </row>
    <row r="53" spans="1:10" ht="12.75" customHeight="1" x14ac:dyDescent="0.25">
      <c r="A53" s="89" t="s">
        <v>342</v>
      </c>
      <c r="B53" s="803"/>
      <c r="C53" s="1336">
        <v>1334</v>
      </c>
      <c r="D53" s="803"/>
      <c r="E53" s="1336">
        <v>1343</v>
      </c>
      <c r="F53" s="1008"/>
      <c r="G53" s="1008"/>
      <c r="H53" s="1008"/>
    </row>
    <row r="54" spans="1:10" ht="12.75" customHeight="1" x14ac:dyDescent="0.25">
      <c r="A54" s="89" t="s">
        <v>343</v>
      </c>
      <c r="B54" s="803"/>
      <c r="C54" s="1336">
        <v>1333</v>
      </c>
      <c r="D54" s="803"/>
      <c r="E54" s="1336">
        <v>1342</v>
      </c>
      <c r="F54" s="1008"/>
      <c r="G54" s="1008"/>
      <c r="H54" s="1008"/>
    </row>
    <row r="55" spans="1:10" ht="12.75" customHeight="1" x14ac:dyDescent="0.25">
      <c r="A55" s="246" t="s">
        <v>391</v>
      </c>
      <c r="B55" s="1008"/>
      <c r="C55" s="37"/>
      <c r="D55" s="83" t="s">
        <v>341</v>
      </c>
      <c r="E55" s="1336">
        <v>10369</v>
      </c>
      <c r="F55" s="1008"/>
      <c r="G55" s="1008"/>
      <c r="H55" s="1008"/>
    </row>
    <row r="56" spans="1:10" ht="12.75" customHeight="1" x14ac:dyDescent="0.25">
      <c r="A56" s="219" t="s">
        <v>347</v>
      </c>
      <c r="B56" s="1008"/>
      <c r="C56" s="1008"/>
      <c r="D56" s="1008"/>
      <c r="E56" s="1336">
        <v>1345</v>
      </c>
      <c r="F56" s="1008" t="s">
        <v>169</v>
      </c>
      <c r="G56" s="1008"/>
      <c r="H56" s="1008"/>
      <c r="I56" s="84"/>
    </row>
    <row r="57" spans="1:10" ht="12.75" customHeight="1" x14ac:dyDescent="0.25">
      <c r="A57" s="219" t="s">
        <v>353</v>
      </c>
      <c r="B57" s="1008"/>
      <c r="C57" s="1008"/>
      <c r="D57" s="1008"/>
      <c r="E57" s="1336">
        <v>10370</v>
      </c>
      <c r="F57" t="s">
        <v>172</v>
      </c>
    </row>
    <row r="58" spans="1:10" ht="12.75" customHeight="1" x14ac:dyDescent="0.25">
      <c r="A58" s="50" t="s">
        <v>392</v>
      </c>
      <c r="B58" s="1008"/>
      <c r="C58" s="1008"/>
      <c r="D58" s="1008"/>
      <c r="E58" s="1008"/>
      <c r="G58" s="1314" t="s">
        <v>393</v>
      </c>
      <c r="H58" t="s">
        <v>176</v>
      </c>
    </row>
    <row r="59" spans="1:10" ht="12.75" customHeight="1" x14ac:dyDescent="0.25">
      <c r="A59" s="50"/>
      <c r="B59" s="1008"/>
      <c r="C59" s="1008"/>
      <c r="D59" s="1008"/>
      <c r="E59" s="1008"/>
    </row>
    <row r="60" spans="1:10" ht="12.75" customHeight="1" x14ac:dyDescent="0.25">
      <c r="A60" s="803"/>
      <c r="B60" s="1008"/>
      <c r="I60" s="84"/>
    </row>
    <row r="61" spans="1:10" ht="12.75" customHeight="1" x14ac:dyDescent="0.25">
      <c r="A61" s="88" t="s">
        <v>394</v>
      </c>
      <c r="B61" s="1008"/>
      <c r="I61" s="26"/>
    </row>
    <row r="62" spans="1:10" ht="12.75" customHeight="1" x14ac:dyDescent="0.25">
      <c r="A62" s="54" t="s">
        <v>395</v>
      </c>
      <c r="B62" s="1008"/>
      <c r="C62" s="37"/>
      <c r="D62" s="37"/>
      <c r="E62" s="37"/>
      <c r="F62" s="83" t="s">
        <v>396</v>
      </c>
      <c r="G62" s="1314" t="s">
        <v>397</v>
      </c>
      <c r="H62" t="s">
        <v>398</v>
      </c>
    </row>
    <row r="63" spans="1:10" ht="12.75" customHeight="1" x14ac:dyDescent="0.25">
      <c r="A63" s="54" t="s">
        <v>399</v>
      </c>
      <c r="B63" s="1008"/>
      <c r="C63" s="1008"/>
      <c r="D63" s="1008"/>
      <c r="E63" s="37"/>
      <c r="F63" s="83" t="s">
        <v>400</v>
      </c>
      <c r="G63" s="1335">
        <v>1346</v>
      </c>
      <c r="H63" t="s">
        <v>227</v>
      </c>
    </row>
    <row r="64" spans="1:10" ht="12.75" customHeight="1" x14ac:dyDescent="0.25">
      <c r="A64" s="54" t="s">
        <v>401</v>
      </c>
      <c r="B64" s="1008"/>
      <c r="C64" s="1008"/>
      <c r="D64" s="1008"/>
      <c r="E64" s="37"/>
      <c r="F64" s="83" t="s">
        <v>171</v>
      </c>
      <c r="G64" s="1335">
        <v>1347</v>
      </c>
      <c r="H64" t="s">
        <v>230</v>
      </c>
    </row>
    <row r="65" spans="1:8" ht="12.75" customHeight="1" x14ac:dyDescent="0.25">
      <c r="A65" s="54"/>
      <c r="B65" s="1008"/>
      <c r="C65" s="1008"/>
      <c r="D65" s="1008"/>
      <c r="E65" s="24"/>
      <c r="F65" s="24"/>
      <c r="G65" s="1008"/>
      <c r="H65" s="1008"/>
    </row>
    <row r="66" spans="1:8" ht="12.75" customHeight="1" x14ac:dyDescent="0.25">
      <c r="A66" s="54"/>
      <c r="B66" s="1008"/>
      <c r="C66" s="1008"/>
      <c r="D66" s="1008"/>
      <c r="E66" s="24"/>
      <c r="F66" s="24"/>
      <c r="G66" s="1008"/>
      <c r="H66" s="1008"/>
    </row>
    <row r="67" spans="1:8" ht="40.5" customHeight="1" x14ac:dyDescent="0.25">
      <c r="A67" s="91" t="s">
        <v>402</v>
      </c>
      <c r="B67" s="1008"/>
      <c r="C67" s="1360" t="s">
        <v>403</v>
      </c>
      <c r="D67" s="1008"/>
      <c r="E67" s="1358" t="s">
        <v>380</v>
      </c>
      <c r="F67" s="1"/>
      <c r="G67" s="47"/>
      <c r="H67" s="1008"/>
    </row>
    <row r="68" spans="1:8" ht="12.75" customHeight="1" x14ac:dyDescent="0.25">
      <c r="A68" s="25" t="s">
        <v>404</v>
      </c>
      <c r="B68" s="1008"/>
      <c r="C68" s="1008"/>
      <c r="D68" s="1008"/>
      <c r="E68" s="1008"/>
      <c r="F68" s="1008"/>
      <c r="G68" s="1008"/>
      <c r="H68" s="1008"/>
    </row>
    <row r="69" spans="1:8" ht="12.75" customHeight="1" x14ac:dyDescent="0.25">
      <c r="A69" s="89" t="s">
        <v>79</v>
      </c>
      <c r="B69" s="1008"/>
      <c r="C69" s="1351">
        <v>1349</v>
      </c>
      <c r="D69" s="1008"/>
      <c r="E69" s="1351">
        <v>1357</v>
      </c>
      <c r="F69" s="1008"/>
      <c r="G69" s="1008"/>
      <c r="H69" s="1008"/>
    </row>
    <row r="70" spans="1:8" ht="12.75" customHeight="1" x14ac:dyDescent="0.25">
      <c r="A70" s="89" t="s">
        <v>311</v>
      </c>
      <c r="B70" s="803"/>
      <c r="C70" s="1336">
        <v>10371</v>
      </c>
      <c r="D70" s="803"/>
      <c r="E70" s="1336">
        <v>10372</v>
      </c>
      <c r="F70" s="1008"/>
      <c r="G70" s="1008"/>
      <c r="H70" s="1008"/>
    </row>
    <row r="71" spans="1:8" ht="12.75" customHeight="1" x14ac:dyDescent="0.25">
      <c r="A71" s="89" t="s">
        <v>312</v>
      </c>
      <c r="B71" s="803"/>
      <c r="C71" s="1336">
        <v>10373</v>
      </c>
      <c r="D71" s="803"/>
      <c r="E71" s="1336">
        <v>10374</v>
      </c>
      <c r="F71" s="1008"/>
      <c r="G71" s="1008"/>
      <c r="H71" s="1008"/>
    </row>
    <row r="72" spans="1:8" ht="12.75" customHeight="1" x14ac:dyDescent="0.25">
      <c r="A72" s="89" t="s">
        <v>313</v>
      </c>
      <c r="B72" s="803"/>
      <c r="C72" s="1336">
        <v>1350</v>
      </c>
      <c r="D72" s="803"/>
      <c r="E72" s="1336">
        <v>1358</v>
      </c>
      <c r="F72" s="1008"/>
      <c r="G72" s="1008"/>
      <c r="H72" s="1008"/>
    </row>
    <row r="73" spans="1:8" ht="12.75" customHeight="1" x14ac:dyDescent="0.25">
      <c r="A73" s="246" t="s">
        <v>83</v>
      </c>
      <c r="B73" s="803"/>
      <c r="C73" s="1336">
        <v>10375</v>
      </c>
      <c r="D73" s="803"/>
      <c r="E73" s="1336">
        <v>10376</v>
      </c>
      <c r="F73" s="1008"/>
      <c r="G73" s="1008"/>
      <c r="H73" s="1008"/>
    </row>
    <row r="74" spans="1:8" ht="22.5" x14ac:dyDescent="0.25">
      <c r="A74" s="247" t="s">
        <v>115</v>
      </c>
      <c r="B74" s="803"/>
      <c r="C74" s="1336">
        <v>10377</v>
      </c>
      <c r="D74" s="803"/>
      <c r="E74" s="1336">
        <v>10378</v>
      </c>
      <c r="F74" s="1008"/>
      <c r="G74" s="1008"/>
      <c r="H74" s="1008"/>
    </row>
    <row r="75" spans="1:8" ht="12.75" customHeight="1" x14ac:dyDescent="0.25">
      <c r="A75" s="89" t="s">
        <v>85</v>
      </c>
      <c r="B75" s="803"/>
      <c r="C75" s="1336">
        <v>1348</v>
      </c>
      <c r="D75" s="803"/>
      <c r="E75" s="1336">
        <v>1356</v>
      </c>
      <c r="F75" s="1008"/>
      <c r="G75" s="1008"/>
      <c r="H75" s="1008"/>
    </row>
    <row r="76" spans="1:8" ht="12.75" customHeight="1" x14ac:dyDescent="0.25">
      <c r="A76" s="89" t="s">
        <v>86</v>
      </c>
      <c r="B76" s="803"/>
      <c r="C76" s="1336">
        <v>10379</v>
      </c>
      <c r="D76" s="803"/>
      <c r="E76" s="1336">
        <v>10380</v>
      </c>
      <c r="F76" s="1008"/>
      <c r="G76" s="1008"/>
      <c r="H76" s="1008"/>
    </row>
    <row r="77" spans="1:8" x14ac:dyDescent="0.25">
      <c r="A77" s="247" t="s">
        <v>382</v>
      </c>
      <c r="B77" s="803"/>
      <c r="C77" s="1336">
        <v>10381</v>
      </c>
      <c r="D77" s="803"/>
      <c r="E77" s="1336">
        <v>10382</v>
      </c>
      <c r="F77" s="1008"/>
      <c r="G77" s="1008"/>
      <c r="H77" s="1008"/>
    </row>
    <row r="78" spans="1:8" ht="22.5" x14ac:dyDescent="0.25">
      <c r="A78" s="247" t="s">
        <v>118</v>
      </c>
      <c r="B78" s="803"/>
      <c r="C78" s="1336">
        <v>10383</v>
      </c>
      <c r="D78" s="803"/>
      <c r="E78" s="1336">
        <v>10384</v>
      </c>
      <c r="F78" s="1008"/>
      <c r="G78" s="1008"/>
      <c r="H78" s="1008"/>
    </row>
    <row r="79" spans="1:8" ht="12.75" customHeight="1" x14ac:dyDescent="0.25">
      <c r="A79" s="89" t="s">
        <v>89</v>
      </c>
      <c r="B79" s="803"/>
      <c r="C79" s="1336">
        <v>10385</v>
      </c>
      <c r="D79" s="803"/>
      <c r="E79" s="1336">
        <v>10386</v>
      </c>
      <c r="F79" s="1008"/>
      <c r="G79" s="1008"/>
      <c r="H79" s="1008"/>
    </row>
    <row r="80" spans="1:8" x14ac:dyDescent="0.25">
      <c r="A80" s="89" t="s">
        <v>315</v>
      </c>
      <c r="B80" s="803"/>
      <c r="C80" s="1336">
        <v>10387</v>
      </c>
      <c r="D80" s="803"/>
      <c r="E80" s="1336">
        <v>10388</v>
      </c>
      <c r="F80" s="1008"/>
      <c r="G80" s="1008"/>
      <c r="H80" s="1008"/>
    </row>
    <row r="81" spans="1:8" x14ac:dyDescent="0.25">
      <c r="A81" s="89" t="s">
        <v>316</v>
      </c>
      <c r="B81" s="803"/>
      <c r="C81" s="1336">
        <v>10389</v>
      </c>
      <c r="D81" s="803"/>
      <c r="E81" s="1336">
        <v>10390</v>
      </c>
      <c r="F81" s="1008"/>
      <c r="G81" s="1008"/>
      <c r="H81" s="1008"/>
    </row>
    <row r="82" spans="1:8" x14ac:dyDescent="0.25">
      <c r="A82" s="89" t="s">
        <v>317</v>
      </c>
      <c r="B82" s="803"/>
      <c r="C82" s="1336">
        <v>10391</v>
      </c>
      <c r="D82" s="803"/>
      <c r="E82" s="1336">
        <v>10392</v>
      </c>
      <c r="F82" s="1008"/>
      <c r="G82" s="1008"/>
      <c r="H82" s="1008"/>
    </row>
    <row r="83" spans="1:8" ht="33.75" customHeight="1" x14ac:dyDescent="0.25">
      <c r="A83" s="247" t="s">
        <v>318</v>
      </c>
      <c r="B83" s="803"/>
      <c r="C83" s="1336">
        <v>10393</v>
      </c>
      <c r="D83" s="803"/>
      <c r="E83" s="1336">
        <v>10394</v>
      </c>
      <c r="F83" s="1008"/>
      <c r="G83" s="1008"/>
      <c r="H83" s="1008"/>
    </row>
    <row r="84" spans="1:8" x14ac:dyDescent="0.25">
      <c r="A84" s="89" t="s">
        <v>319</v>
      </c>
      <c r="B84" s="803"/>
      <c r="C84" s="1336">
        <v>10395</v>
      </c>
      <c r="D84" s="803"/>
      <c r="E84" s="1336">
        <v>10396</v>
      </c>
      <c r="F84" s="1008"/>
      <c r="G84" s="1008"/>
      <c r="H84" s="1008"/>
    </row>
    <row r="85" spans="1:8" ht="12.75" customHeight="1" x14ac:dyDescent="0.25">
      <c r="A85" s="246" t="s">
        <v>320</v>
      </c>
      <c r="B85" s="803"/>
      <c r="C85" s="1336">
        <v>10397</v>
      </c>
      <c r="D85" s="803"/>
      <c r="E85" s="1336">
        <v>10398</v>
      </c>
      <c r="F85" s="1008"/>
      <c r="G85" s="1008"/>
      <c r="H85" s="1008"/>
    </row>
    <row r="86" spans="1:8" ht="12.75" customHeight="1" x14ac:dyDescent="0.25">
      <c r="A86" s="246" t="s">
        <v>321</v>
      </c>
      <c r="B86" s="803"/>
      <c r="C86" s="1336">
        <v>10399</v>
      </c>
      <c r="D86" s="803"/>
      <c r="E86" s="1336">
        <v>10400</v>
      </c>
      <c r="F86" s="1008"/>
      <c r="G86" s="1008"/>
      <c r="H86" s="1008"/>
    </row>
    <row r="87" spans="1:8" ht="23.25" x14ac:dyDescent="0.25">
      <c r="A87" s="246" t="s">
        <v>322</v>
      </c>
      <c r="B87" s="803"/>
      <c r="C87" s="1336">
        <v>10401</v>
      </c>
      <c r="D87" s="803"/>
      <c r="E87" s="1336">
        <v>10402</v>
      </c>
      <c r="F87" s="1008"/>
      <c r="G87" s="1008"/>
      <c r="H87" s="1008"/>
    </row>
    <row r="88" spans="1:8" ht="23.25" x14ac:dyDescent="0.25">
      <c r="A88" s="246" t="s">
        <v>323</v>
      </c>
      <c r="B88" s="803"/>
      <c r="C88" s="1336">
        <v>1353</v>
      </c>
      <c r="D88" s="803"/>
      <c r="E88" s="1336">
        <v>1361</v>
      </c>
      <c r="F88" s="1008"/>
      <c r="G88" s="1008"/>
      <c r="H88" s="1008"/>
    </row>
    <row r="89" spans="1:8" ht="22.5" x14ac:dyDescent="0.25">
      <c r="A89" s="247" t="s">
        <v>324</v>
      </c>
      <c r="B89" s="803"/>
      <c r="C89" s="1336">
        <v>10403</v>
      </c>
      <c r="D89" s="803"/>
      <c r="E89" s="1336">
        <v>10404</v>
      </c>
      <c r="F89" s="1008"/>
      <c r="G89" s="1008"/>
      <c r="H89" s="1008"/>
    </row>
    <row r="90" spans="1:8" ht="12.6" customHeight="1" x14ac:dyDescent="0.25">
      <c r="A90" s="246" t="s">
        <v>96</v>
      </c>
      <c r="B90" s="803"/>
      <c r="C90" s="1336">
        <v>1352</v>
      </c>
      <c r="D90" s="803"/>
      <c r="E90" s="1336">
        <v>1360</v>
      </c>
      <c r="F90" s="1008"/>
      <c r="G90" s="1008"/>
      <c r="H90" s="1008"/>
    </row>
    <row r="91" spans="1:8" ht="24.75" customHeight="1" x14ac:dyDescent="0.25">
      <c r="A91" s="247" t="s">
        <v>405</v>
      </c>
      <c r="B91" s="803"/>
      <c r="C91" s="1336">
        <v>1351</v>
      </c>
      <c r="D91" s="803"/>
      <c r="E91" s="1336">
        <v>1359</v>
      </c>
      <c r="F91" s="1008"/>
      <c r="G91" s="1008"/>
      <c r="H91" s="1008"/>
    </row>
    <row r="92" spans="1:8" s="93" customFormat="1" x14ac:dyDescent="0.25">
      <c r="A92" s="89" t="s">
        <v>385</v>
      </c>
      <c r="B92" s="249"/>
      <c r="C92" s="1336">
        <v>10405</v>
      </c>
      <c r="D92" s="803"/>
      <c r="E92" s="1336">
        <v>10406</v>
      </c>
      <c r="F92" s="92"/>
      <c r="G92" s="92"/>
      <c r="H92" s="92"/>
    </row>
    <row r="93" spans="1:8" ht="12.75" customHeight="1" x14ac:dyDescent="0.25">
      <c r="A93" s="247" t="s">
        <v>406</v>
      </c>
      <c r="B93" s="803"/>
      <c r="C93" s="1336">
        <v>10407</v>
      </c>
      <c r="D93" s="803"/>
      <c r="E93" s="1336">
        <v>10408</v>
      </c>
      <c r="F93" s="1008"/>
      <c r="G93" s="1008"/>
      <c r="H93" s="1008"/>
    </row>
    <row r="94" spans="1:8" ht="12.75" customHeight="1" x14ac:dyDescent="0.25">
      <c r="A94" s="89" t="s">
        <v>386</v>
      </c>
      <c r="B94" s="803"/>
      <c r="C94" s="1336">
        <v>10409</v>
      </c>
      <c r="D94" s="803"/>
      <c r="E94" s="1336">
        <v>10410</v>
      </c>
      <c r="F94" s="1008"/>
      <c r="G94" s="1008"/>
      <c r="H94" s="1008"/>
    </row>
    <row r="95" spans="1:8" ht="23.25" x14ac:dyDescent="0.25">
      <c r="A95" s="971" t="s">
        <v>387</v>
      </c>
      <c r="B95" s="803"/>
      <c r="C95" s="1336">
        <v>10411</v>
      </c>
      <c r="D95" s="803"/>
      <c r="E95" s="1336">
        <v>10412</v>
      </c>
      <c r="F95" s="1008"/>
      <c r="G95" s="1008"/>
      <c r="H95" s="1008"/>
    </row>
    <row r="96" spans="1:8" ht="23.25" x14ac:dyDescent="0.25">
      <c r="A96" s="971" t="s">
        <v>388</v>
      </c>
      <c r="B96" s="803"/>
      <c r="C96" s="1336">
        <v>10413</v>
      </c>
      <c r="D96" s="803"/>
      <c r="E96" s="1336">
        <v>10414</v>
      </c>
      <c r="F96" s="1008"/>
      <c r="G96" s="1008"/>
      <c r="H96" s="1008"/>
    </row>
    <row r="97" spans="1:10" ht="12.75" customHeight="1" x14ac:dyDescent="0.25">
      <c r="A97" s="89" t="s">
        <v>331</v>
      </c>
      <c r="B97" s="803"/>
      <c r="C97" s="1336">
        <v>10415</v>
      </c>
      <c r="D97" s="803"/>
      <c r="E97" s="1336">
        <v>10416</v>
      </c>
      <c r="F97" s="1008"/>
      <c r="G97" s="1008"/>
      <c r="H97" s="1008"/>
    </row>
    <row r="98" spans="1:10" ht="12.75" customHeight="1" x14ac:dyDescent="0.25">
      <c r="A98" s="89" t="s">
        <v>332</v>
      </c>
      <c r="B98" s="803"/>
      <c r="C98" s="1336">
        <v>10417</v>
      </c>
      <c r="D98" s="803"/>
      <c r="E98" s="1336">
        <v>10418</v>
      </c>
      <c r="F98" s="1008"/>
      <c r="G98" s="1008"/>
      <c r="H98" s="1008"/>
    </row>
    <row r="99" spans="1:10" ht="12.75" customHeight="1" x14ac:dyDescent="0.25">
      <c r="A99" s="89" t="s">
        <v>333</v>
      </c>
      <c r="B99" s="803"/>
      <c r="C99" s="1336">
        <v>10419</v>
      </c>
      <c r="D99" s="803"/>
      <c r="E99" s="1336">
        <v>10420</v>
      </c>
      <c r="F99" s="1008"/>
      <c r="G99" s="1008"/>
      <c r="H99" s="1008"/>
    </row>
    <row r="100" spans="1:10" ht="12.75" customHeight="1" x14ac:dyDescent="0.25">
      <c r="A100" s="1847" t="s">
        <v>333</v>
      </c>
      <c r="B100" s="1758"/>
      <c r="C100" s="1839">
        <v>10419</v>
      </c>
      <c r="D100" s="1758"/>
      <c r="E100" s="1839">
        <v>10420</v>
      </c>
      <c r="F100" s="1008"/>
      <c r="G100" s="1008"/>
      <c r="H100" s="1008"/>
    </row>
    <row r="101" spans="1:10" ht="12.75" customHeight="1" x14ac:dyDescent="0.25">
      <c r="A101" s="1823" t="s">
        <v>4716</v>
      </c>
      <c r="B101" s="1758"/>
      <c r="C101" s="1834">
        <v>10660</v>
      </c>
      <c r="D101" s="1758"/>
      <c r="E101" s="1834">
        <v>10661</v>
      </c>
      <c r="F101" s="1008"/>
      <c r="G101" s="1008"/>
      <c r="H101" s="1008"/>
    </row>
    <row r="102" spans="1:10" ht="12.75" customHeight="1" x14ac:dyDescent="0.25">
      <c r="A102" s="1823" t="s">
        <v>4707</v>
      </c>
      <c r="B102" s="1758"/>
      <c r="C102" s="1834">
        <v>10662</v>
      </c>
      <c r="D102" s="1758"/>
      <c r="E102" s="1834">
        <v>10663</v>
      </c>
      <c r="F102" s="1008"/>
      <c r="G102" s="1008"/>
      <c r="H102" s="1008"/>
    </row>
    <row r="103" spans="1:10" ht="12.75" customHeight="1" x14ac:dyDescent="0.25">
      <c r="A103" s="1823" t="s">
        <v>4708</v>
      </c>
      <c r="B103" s="1758"/>
      <c r="C103" s="1834">
        <v>10664</v>
      </c>
      <c r="D103" s="1758"/>
      <c r="E103" s="1834">
        <v>10665</v>
      </c>
      <c r="F103" s="1008"/>
      <c r="G103" s="1008"/>
      <c r="H103" s="1008"/>
    </row>
    <row r="104" spans="1:10" x14ac:dyDescent="0.25">
      <c r="A104" s="89" t="s">
        <v>389</v>
      </c>
      <c r="B104" s="803"/>
      <c r="C104" s="1336">
        <v>10423</v>
      </c>
      <c r="D104" s="803"/>
      <c r="E104" s="1336">
        <v>10424</v>
      </c>
      <c r="F104" s="1008"/>
      <c r="G104" s="1008"/>
      <c r="H104" s="1008"/>
    </row>
    <row r="105" spans="1:10" ht="12.75" customHeight="1" x14ac:dyDescent="0.25">
      <c r="A105" s="247" t="s">
        <v>90</v>
      </c>
      <c r="B105" s="803"/>
      <c r="C105" s="1336">
        <v>10425</v>
      </c>
      <c r="D105" s="803"/>
      <c r="E105" s="1336">
        <v>10426</v>
      </c>
      <c r="F105" s="1008"/>
      <c r="G105" s="1008"/>
      <c r="H105" s="1008"/>
    </row>
    <row r="106" spans="1:10" ht="12.75" customHeight="1" x14ac:dyDescent="0.25">
      <c r="A106" s="89" t="s">
        <v>110</v>
      </c>
      <c r="B106" s="803"/>
      <c r="C106" s="1336">
        <v>10427</v>
      </c>
      <c r="D106" s="803"/>
      <c r="E106" s="1336">
        <v>10428</v>
      </c>
      <c r="F106" s="1008"/>
      <c r="G106" s="1008"/>
      <c r="H106" s="1008"/>
      <c r="J106" s="37"/>
    </row>
    <row r="107" spans="1:10" ht="12.75" customHeight="1" x14ac:dyDescent="0.25">
      <c r="A107" s="89" t="s">
        <v>390</v>
      </c>
      <c r="B107" s="803"/>
      <c r="C107" s="1336">
        <v>10429</v>
      </c>
      <c r="D107" s="803"/>
      <c r="E107" s="1336">
        <v>10430</v>
      </c>
      <c r="F107" s="1008"/>
      <c r="G107" s="1008"/>
      <c r="H107" s="1008"/>
      <c r="J107" s="37"/>
    </row>
    <row r="108" spans="1:10" ht="12.75" customHeight="1" x14ac:dyDescent="0.25">
      <c r="A108" s="89" t="s">
        <v>141</v>
      </c>
      <c r="B108" s="803"/>
      <c r="C108" s="1359"/>
      <c r="D108" s="803"/>
      <c r="E108" s="1336">
        <v>10432</v>
      </c>
      <c r="F108" s="1008"/>
      <c r="G108" s="1008"/>
      <c r="H108" s="1008"/>
    </row>
    <row r="109" spans="1:10" ht="12.75" customHeight="1" x14ac:dyDescent="0.25">
      <c r="A109" s="89" t="s">
        <v>343</v>
      </c>
      <c r="B109" s="803"/>
      <c r="C109" s="1335">
        <v>1355</v>
      </c>
      <c r="D109" s="803"/>
      <c r="E109" s="1335">
        <v>1363</v>
      </c>
    </row>
    <row r="110" spans="1:10" ht="12.75" customHeight="1" x14ac:dyDescent="0.25">
      <c r="D110" s="47"/>
      <c r="E110" s="1"/>
    </row>
    <row r="111" spans="1:10" ht="12.75" customHeight="1" x14ac:dyDescent="0.25">
      <c r="A111" s="13"/>
    </row>
    <row r="118" spans="1:10" ht="12.75" customHeight="1" x14ac:dyDescent="0.25">
      <c r="J118" s="84"/>
    </row>
    <row r="119" spans="1:10" ht="12.75" customHeight="1" x14ac:dyDescent="0.25"/>
    <row r="120" spans="1:10" ht="12.75" customHeight="1" x14ac:dyDescent="0.25"/>
    <row r="121" spans="1:10" ht="12.75" customHeight="1" x14ac:dyDescent="0.25"/>
    <row r="122" spans="1:10" ht="12.75" customHeight="1" x14ac:dyDescent="0.25"/>
    <row r="124" spans="1:10" ht="12.75" customHeight="1" x14ac:dyDescent="0.25"/>
    <row r="125" spans="1:10" ht="12.75" customHeight="1" x14ac:dyDescent="0.25"/>
    <row r="126" spans="1:10" ht="12.75" customHeight="1" x14ac:dyDescent="0.25"/>
    <row r="127" spans="1:10" ht="12.75" customHeight="1" x14ac:dyDescent="0.25">
      <c r="D127" s="84"/>
      <c r="E127" s="84"/>
    </row>
    <row r="128" spans="1:10" ht="12.75" customHeight="1" x14ac:dyDescent="0.25">
      <c r="A128" s="84"/>
      <c r="D128" s="84"/>
      <c r="E128" s="84"/>
    </row>
    <row r="129" spans="1:1" ht="12.75" customHeight="1" x14ac:dyDescent="0.25">
      <c r="A129" s="23"/>
    </row>
    <row r="130" spans="1:1" ht="12.75" customHeight="1" x14ac:dyDescent="0.25"/>
    <row r="131" spans="1:1" ht="12.75" customHeight="1" x14ac:dyDescent="0.25"/>
    <row r="132" spans="1:1" ht="12.75" customHeight="1" x14ac:dyDescent="0.25"/>
    <row r="133" spans="1:1" ht="12.75" customHeight="1" x14ac:dyDescent="0.25"/>
    <row r="134" spans="1:1" ht="12.75" customHeight="1" x14ac:dyDescent="0.25"/>
    <row r="135" spans="1:1" ht="12.75" customHeight="1" x14ac:dyDescent="0.25">
      <c r="A135" s="84"/>
    </row>
  </sheetData>
  <hyperlinks>
    <hyperlink ref="A2" location="'Liste tableaux'!A1" display="Retour à la liste des tableaux" xr:uid="{D1CBA525-49D6-47FE-A397-C74E73F3EE06}"/>
  </hyperlinks>
  <pageMargins left="0.7" right="0.7" top="0.75" bottom="0.75" header="0.3" footer="0.3"/>
  <headerFooter>
    <oddHeader>&amp;R&amp;"Calibri"&amp;10&amp;K000000 Protected B - Internal / Protégé B - Interne&amp;1#_x000D_</oddHead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222EF-3988-4027-910A-69AF18AFB25F}">
  <sheetPr codeName="Feuil59"/>
  <dimension ref="A1:AD167"/>
  <sheetViews>
    <sheetView showGridLines="0" workbookViewId="0">
      <selection activeCell="F2" sqref="F2"/>
    </sheetView>
  </sheetViews>
  <sheetFormatPr defaultColWidth="9.140625" defaultRowHeight="12.75" x14ac:dyDescent="0.2"/>
  <cols>
    <col min="1" max="1" width="7.85546875" style="1" customWidth="1"/>
    <col min="2" max="2" width="9" style="1" customWidth="1"/>
    <col min="3" max="4" width="8.5703125" style="1" customWidth="1"/>
    <col min="5" max="5" width="0.85546875" style="1" customWidth="1"/>
    <col min="6" max="6" width="10.42578125" style="1" customWidth="1"/>
    <col min="7" max="7" width="8.5703125" style="1" customWidth="1"/>
    <col min="8" max="8" width="0.85546875" style="1" customWidth="1"/>
    <col min="9" max="9" width="9.42578125" style="1" customWidth="1"/>
    <col min="10" max="13" width="8.5703125" style="1" customWidth="1"/>
    <col min="14" max="14" width="0.85546875" style="1" customWidth="1"/>
    <col min="15" max="15" width="6.85546875" style="1" customWidth="1"/>
    <col min="16" max="16" width="7.42578125" style="1" customWidth="1"/>
    <col min="17" max="17" width="6.85546875" style="1" customWidth="1"/>
    <col min="18" max="18" width="7.5703125" style="1" customWidth="1"/>
    <col min="19" max="19" width="2.140625" style="1" customWidth="1"/>
    <col min="20" max="20" width="7.140625" style="82" customWidth="1"/>
    <col min="21" max="21" width="9" style="82" customWidth="1"/>
    <col min="22" max="24" width="9.42578125" style="82" customWidth="1"/>
    <col min="25" max="25" width="0.85546875" style="1" customWidth="1"/>
    <col min="26" max="228" width="9.140625" style="1"/>
    <col min="229" max="229" width="7.140625" style="1" customWidth="1"/>
    <col min="230" max="230" width="9" style="1" customWidth="1"/>
    <col min="231" max="232" width="8.5703125" style="1" customWidth="1"/>
    <col min="233" max="233" width="0.85546875" style="1" customWidth="1"/>
    <col min="234" max="234" width="10.5703125" style="1" customWidth="1"/>
    <col min="235" max="235" width="10.42578125" style="1" customWidth="1"/>
    <col min="236" max="236" width="8.5703125" style="1" customWidth="1"/>
    <col min="237" max="237" width="0.85546875" style="1" customWidth="1"/>
    <col min="238" max="238" width="9.42578125" style="1" customWidth="1"/>
    <col min="239" max="242" width="8.5703125" style="1" customWidth="1"/>
    <col min="243" max="243" width="0.85546875" style="1" customWidth="1"/>
    <col min="244" max="244" width="6.85546875" style="1" customWidth="1"/>
    <col min="245" max="245" width="7.42578125" style="1" customWidth="1"/>
    <col min="246" max="246" width="6.85546875" style="1" customWidth="1"/>
    <col min="247" max="247" width="7.5703125" style="1" customWidth="1"/>
    <col min="248" max="248" width="2.140625" style="1" customWidth="1"/>
    <col min="249" max="249" width="7.140625" style="1" customWidth="1"/>
    <col min="250" max="250" width="9" style="1" customWidth="1"/>
    <col min="251" max="253" width="9.42578125" style="1" customWidth="1"/>
    <col min="254" max="254" width="0.85546875" style="1" customWidth="1"/>
    <col min="255" max="262" width="8.5703125" style="1" customWidth="1"/>
    <col min="263" max="484" width="9.140625" style="1"/>
    <col min="485" max="485" width="7.140625" style="1" customWidth="1"/>
    <col min="486" max="486" width="9" style="1" customWidth="1"/>
    <col min="487" max="488" width="8.5703125" style="1" customWidth="1"/>
    <col min="489" max="489" width="0.85546875" style="1" customWidth="1"/>
    <col min="490" max="490" width="10.5703125" style="1" customWidth="1"/>
    <col min="491" max="491" width="10.42578125" style="1" customWidth="1"/>
    <col min="492" max="492" width="8.5703125" style="1" customWidth="1"/>
    <col min="493" max="493" width="0.85546875" style="1" customWidth="1"/>
    <col min="494" max="494" width="9.42578125" style="1" customWidth="1"/>
    <col min="495" max="498" width="8.5703125" style="1" customWidth="1"/>
    <col min="499" max="499" width="0.85546875" style="1" customWidth="1"/>
    <col min="500" max="500" width="6.85546875" style="1" customWidth="1"/>
    <col min="501" max="501" width="7.42578125" style="1" customWidth="1"/>
    <col min="502" max="502" width="6.85546875" style="1" customWidth="1"/>
    <col min="503" max="503" width="7.5703125" style="1" customWidth="1"/>
    <col min="504" max="504" width="2.140625" style="1" customWidth="1"/>
    <col min="505" max="505" width="7.140625" style="1" customWidth="1"/>
    <col min="506" max="506" width="9" style="1" customWidth="1"/>
    <col min="507" max="509" width="9.42578125" style="1" customWidth="1"/>
    <col min="510" max="510" width="0.85546875" style="1" customWidth="1"/>
    <col min="511" max="518" width="8.5703125" style="1" customWidth="1"/>
    <col min="519" max="740" width="9.140625" style="1"/>
    <col min="741" max="741" width="7.140625" style="1" customWidth="1"/>
    <col min="742" max="742" width="9" style="1" customWidth="1"/>
    <col min="743" max="744" width="8.5703125" style="1" customWidth="1"/>
    <col min="745" max="745" width="0.85546875" style="1" customWidth="1"/>
    <col min="746" max="746" width="10.5703125" style="1" customWidth="1"/>
    <col min="747" max="747" width="10.42578125" style="1" customWidth="1"/>
    <col min="748" max="748" width="8.5703125" style="1" customWidth="1"/>
    <col min="749" max="749" width="0.85546875" style="1" customWidth="1"/>
    <col min="750" max="750" width="9.42578125" style="1" customWidth="1"/>
    <col min="751" max="754" width="8.5703125" style="1" customWidth="1"/>
    <col min="755" max="755" width="0.85546875" style="1" customWidth="1"/>
    <col min="756" max="756" width="6.85546875" style="1" customWidth="1"/>
    <col min="757" max="757" width="7.42578125" style="1" customWidth="1"/>
    <col min="758" max="758" width="6.85546875" style="1" customWidth="1"/>
    <col min="759" max="759" width="7.5703125" style="1" customWidth="1"/>
    <col min="760" max="760" width="2.140625" style="1" customWidth="1"/>
    <col min="761" max="761" width="7.140625" style="1" customWidth="1"/>
    <col min="762" max="762" width="9" style="1" customWidth="1"/>
    <col min="763" max="765" width="9.42578125" style="1" customWidth="1"/>
    <col min="766" max="766" width="0.85546875" style="1" customWidth="1"/>
    <col min="767" max="774" width="8.5703125" style="1" customWidth="1"/>
    <col min="775" max="996" width="9.140625" style="1"/>
    <col min="997" max="997" width="7.140625" style="1" customWidth="1"/>
    <col min="998" max="998" width="9" style="1" customWidth="1"/>
    <col min="999" max="1000" width="8.5703125" style="1" customWidth="1"/>
    <col min="1001" max="1001" width="0.85546875" style="1" customWidth="1"/>
    <col min="1002" max="1002" width="10.5703125" style="1" customWidth="1"/>
    <col min="1003" max="1003" width="10.42578125" style="1" customWidth="1"/>
    <col min="1004" max="1004" width="8.5703125" style="1" customWidth="1"/>
    <col min="1005" max="1005" width="0.85546875" style="1" customWidth="1"/>
    <col min="1006" max="1006" width="9.42578125" style="1" customWidth="1"/>
    <col min="1007" max="1010" width="8.5703125" style="1" customWidth="1"/>
    <col min="1011" max="1011" width="0.85546875" style="1" customWidth="1"/>
    <col min="1012" max="1012" width="6.85546875" style="1" customWidth="1"/>
    <col min="1013" max="1013" width="7.42578125" style="1" customWidth="1"/>
    <col min="1014" max="1014" width="6.85546875" style="1" customWidth="1"/>
    <col min="1015" max="1015" width="7.5703125" style="1" customWidth="1"/>
    <col min="1016" max="1016" width="2.140625" style="1" customWidth="1"/>
    <col min="1017" max="1017" width="7.140625" style="1" customWidth="1"/>
    <col min="1018" max="1018" width="9" style="1" customWidth="1"/>
    <col min="1019" max="1021" width="9.42578125" style="1" customWidth="1"/>
    <col min="1022" max="1022" width="0.85546875" style="1" customWidth="1"/>
    <col min="1023" max="1030" width="8.5703125" style="1" customWidth="1"/>
    <col min="1031" max="1252" width="9.140625" style="1"/>
    <col min="1253" max="1253" width="7.140625" style="1" customWidth="1"/>
    <col min="1254" max="1254" width="9" style="1" customWidth="1"/>
    <col min="1255" max="1256" width="8.5703125" style="1" customWidth="1"/>
    <col min="1257" max="1257" width="0.85546875" style="1" customWidth="1"/>
    <col min="1258" max="1258" width="10.5703125" style="1" customWidth="1"/>
    <col min="1259" max="1259" width="10.42578125" style="1" customWidth="1"/>
    <col min="1260" max="1260" width="8.5703125" style="1" customWidth="1"/>
    <col min="1261" max="1261" width="0.85546875" style="1" customWidth="1"/>
    <col min="1262" max="1262" width="9.42578125" style="1" customWidth="1"/>
    <col min="1263" max="1266" width="8.5703125" style="1" customWidth="1"/>
    <col min="1267" max="1267" width="0.85546875" style="1" customWidth="1"/>
    <col min="1268" max="1268" width="6.85546875" style="1" customWidth="1"/>
    <col min="1269" max="1269" width="7.42578125" style="1" customWidth="1"/>
    <col min="1270" max="1270" width="6.85546875" style="1" customWidth="1"/>
    <col min="1271" max="1271" width="7.5703125" style="1" customWidth="1"/>
    <col min="1272" max="1272" width="2.140625" style="1" customWidth="1"/>
    <col min="1273" max="1273" width="7.140625" style="1" customWidth="1"/>
    <col min="1274" max="1274" width="9" style="1" customWidth="1"/>
    <col min="1275" max="1277" width="9.42578125" style="1" customWidth="1"/>
    <col min="1278" max="1278" width="0.85546875" style="1" customWidth="1"/>
    <col min="1279" max="1286" width="8.5703125" style="1" customWidth="1"/>
    <col min="1287" max="1508" width="9.140625" style="1"/>
    <col min="1509" max="1509" width="7.140625" style="1" customWidth="1"/>
    <col min="1510" max="1510" width="9" style="1" customWidth="1"/>
    <col min="1511" max="1512" width="8.5703125" style="1" customWidth="1"/>
    <col min="1513" max="1513" width="0.85546875" style="1" customWidth="1"/>
    <col min="1514" max="1514" width="10.5703125" style="1" customWidth="1"/>
    <col min="1515" max="1515" width="10.42578125" style="1" customWidth="1"/>
    <col min="1516" max="1516" width="8.5703125" style="1" customWidth="1"/>
    <col min="1517" max="1517" width="0.85546875" style="1" customWidth="1"/>
    <col min="1518" max="1518" width="9.42578125" style="1" customWidth="1"/>
    <col min="1519" max="1522" width="8.5703125" style="1" customWidth="1"/>
    <col min="1523" max="1523" width="0.85546875" style="1" customWidth="1"/>
    <col min="1524" max="1524" width="6.85546875" style="1" customWidth="1"/>
    <col min="1525" max="1525" width="7.42578125" style="1" customWidth="1"/>
    <col min="1526" max="1526" width="6.85546875" style="1" customWidth="1"/>
    <col min="1527" max="1527" width="7.5703125" style="1" customWidth="1"/>
    <col min="1528" max="1528" width="2.140625" style="1" customWidth="1"/>
    <col min="1529" max="1529" width="7.140625" style="1" customWidth="1"/>
    <col min="1530" max="1530" width="9" style="1" customWidth="1"/>
    <col min="1531" max="1533" width="9.42578125" style="1" customWidth="1"/>
    <col min="1534" max="1534" width="0.85546875" style="1" customWidth="1"/>
    <col min="1535" max="1542" width="8.5703125" style="1" customWidth="1"/>
    <col min="1543" max="1764" width="9.140625" style="1"/>
    <col min="1765" max="1765" width="7.140625" style="1" customWidth="1"/>
    <col min="1766" max="1766" width="9" style="1" customWidth="1"/>
    <col min="1767" max="1768" width="8.5703125" style="1" customWidth="1"/>
    <col min="1769" max="1769" width="0.85546875" style="1" customWidth="1"/>
    <col min="1770" max="1770" width="10.5703125" style="1" customWidth="1"/>
    <col min="1771" max="1771" width="10.42578125" style="1" customWidth="1"/>
    <col min="1772" max="1772" width="8.5703125" style="1" customWidth="1"/>
    <col min="1773" max="1773" width="0.85546875" style="1" customWidth="1"/>
    <col min="1774" max="1774" width="9.42578125" style="1" customWidth="1"/>
    <col min="1775" max="1778" width="8.5703125" style="1" customWidth="1"/>
    <col min="1779" max="1779" width="0.85546875" style="1" customWidth="1"/>
    <col min="1780" max="1780" width="6.85546875" style="1" customWidth="1"/>
    <col min="1781" max="1781" width="7.42578125" style="1" customWidth="1"/>
    <col min="1782" max="1782" width="6.85546875" style="1" customWidth="1"/>
    <col min="1783" max="1783" width="7.5703125" style="1" customWidth="1"/>
    <col min="1784" max="1784" width="2.140625" style="1" customWidth="1"/>
    <col min="1785" max="1785" width="7.140625" style="1" customWidth="1"/>
    <col min="1786" max="1786" width="9" style="1" customWidth="1"/>
    <col min="1787" max="1789" width="9.42578125" style="1" customWidth="1"/>
    <col min="1790" max="1790" width="0.85546875" style="1" customWidth="1"/>
    <col min="1791" max="1798" width="8.5703125" style="1" customWidth="1"/>
    <col min="1799" max="2020" width="9.140625" style="1"/>
    <col min="2021" max="2021" width="7.140625" style="1" customWidth="1"/>
    <col min="2022" max="2022" width="9" style="1" customWidth="1"/>
    <col min="2023" max="2024" width="8.5703125" style="1" customWidth="1"/>
    <col min="2025" max="2025" width="0.85546875" style="1" customWidth="1"/>
    <col min="2026" max="2026" width="10.5703125" style="1" customWidth="1"/>
    <col min="2027" max="2027" width="10.42578125" style="1" customWidth="1"/>
    <col min="2028" max="2028" width="8.5703125" style="1" customWidth="1"/>
    <col min="2029" max="2029" width="0.85546875" style="1" customWidth="1"/>
    <col min="2030" max="2030" width="9.42578125" style="1" customWidth="1"/>
    <col min="2031" max="2034" width="8.5703125" style="1" customWidth="1"/>
    <col min="2035" max="2035" width="0.85546875" style="1" customWidth="1"/>
    <col min="2036" max="2036" width="6.85546875" style="1" customWidth="1"/>
    <col min="2037" max="2037" width="7.42578125" style="1" customWidth="1"/>
    <col min="2038" max="2038" width="6.85546875" style="1" customWidth="1"/>
    <col min="2039" max="2039" width="7.5703125" style="1" customWidth="1"/>
    <col min="2040" max="2040" width="2.140625" style="1" customWidth="1"/>
    <col min="2041" max="2041" width="7.140625" style="1" customWidth="1"/>
    <col min="2042" max="2042" width="9" style="1" customWidth="1"/>
    <col min="2043" max="2045" width="9.42578125" style="1" customWidth="1"/>
    <col min="2046" max="2046" width="0.85546875" style="1" customWidth="1"/>
    <col min="2047" max="2054" width="8.5703125" style="1" customWidth="1"/>
    <col min="2055" max="2276" width="9.140625" style="1"/>
    <col min="2277" max="2277" width="7.140625" style="1" customWidth="1"/>
    <col min="2278" max="2278" width="9" style="1" customWidth="1"/>
    <col min="2279" max="2280" width="8.5703125" style="1" customWidth="1"/>
    <col min="2281" max="2281" width="0.85546875" style="1" customWidth="1"/>
    <col min="2282" max="2282" width="10.5703125" style="1" customWidth="1"/>
    <col min="2283" max="2283" width="10.42578125" style="1" customWidth="1"/>
    <col min="2284" max="2284" width="8.5703125" style="1" customWidth="1"/>
    <col min="2285" max="2285" width="0.85546875" style="1" customWidth="1"/>
    <col min="2286" max="2286" width="9.42578125" style="1" customWidth="1"/>
    <col min="2287" max="2290" width="8.5703125" style="1" customWidth="1"/>
    <col min="2291" max="2291" width="0.85546875" style="1" customWidth="1"/>
    <col min="2292" max="2292" width="6.85546875" style="1" customWidth="1"/>
    <col min="2293" max="2293" width="7.42578125" style="1" customWidth="1"/>
    <col min="2294" max="2294" width="6.85546875" style="1" customWidth="1"/>
    <col min="2295" max="2295" width="7.5703125" style="1" customWidth="1"/>
    <col min="2296" max="2296" width="2.140625" style="1" customWidth="1"/>
    <col min="2297" max="2297" width="7.140625" style="1" customWidth="1"/>
    <col min="2298" max="2298" width="9" style="1" customWidth="1"/>
    <col min="2299" max="2301" width="9.42578125" style="1" customWidth="1"/>
    <col min="2302" max="2302" width="0.85546875" style="1" customWidth="1"/>
    <col min="2303" max="2310" width="8.5703125" style="1" customWidth="1"/>
    <col min="2311" max="2532" width="9.140625" style="1"/>
    <col min="2533" max="2533" width="7.140625" style="1" customWidth="1"/>
    <col min="2534" max="2534" width="9" style="1" customWidth="1"/>
    <col min="2535" max="2536" width="8.5703125" style="1" customWidth="1"/>
    <col min="2537" max="2537" width="0.85546875" style="1" customWidth="1"/>
    <col min="2538" max="2538" width="10.5703125" style="1" customWidth="1"/>
    <col min="2539" max="2539" width="10.42578125" style="1" customWidth="1"/>
    <col min="2540" max="2540" width="8.5703125" style="1" customWidth="1"/>
    <col min="2541" max="2541" width="0.85546875" style="1" customWidth="1"/>
    <col min="2542" max="2542" width="9.42578125" style="1" customWidth="1"/>
    <col min="2543" max="2546" width="8.5703125" style="1" customWidth="1"/>
    <col min="2547" max="2547" width="0.85546875" style="1" customWidth="1"/>
    <col min="2548" max="2548" width="6.85546875" style="1" customWidth="1"/>
    <col min="2549" max="2549" width="7.42578125" style="1" customWidth="1"/>
    <col min="2550" max="2550" width="6.85546875" style="1" customWidth="1"/>
    <col min="2551" max="2551" width="7.5703125" style="1" customWidth="1"/>
    <col min="2552" max="2552" width="2.140625" style="1" customWidth="1"/>
    <col min="2553" max="2553" width="7.140625" style="1" customWidth="1"/>
    <col min="2554" max="2554" width="9" style="1" customWidth="1"/>
    <col min="2555" max="2557" width="9.42578125" style="1" customWidth="1"/>
    <col min="2558" max="2558" width="0.85546875" style="1" customWidth="1"/>
    <col min="2559" max="2566" width="8.5703125" style="1" customWidth="1"/>
    <col min="2567" max="2788" width="9.140625" style="1"/>
    <col min="2789" max="2789" width="7.140625" style="1" customWidth="1"/>
    <col min="2790" max="2790" width="9" style="1" customWidth="1"/>
    <col min="2791" max="2792" width="8.5703125" style="1" customWidth="1"/>
    <col min="2793" max="2793" width="0.85546875" style="1" customWidth="1"/>
    <col min="2794" max="2794" width="10.5703125" style="1" customWidth="1"/>
    <col min="2795" max="2795" width="10.42578125" style="1" customWidth="1"/>
    <col min="2796" max="2796" width="8.5703125" style="1" customWidth="1"/>
    <col min="2797" max="2797" width="0.85546875" style="1" customWidth="1"/>
    <col min="2798" max="2798" width="9.42578125" style="1" customWidth="1"/>
    <col min="2799" max="2802" width="8.5703125" style="1" customWidth="1"/>
    <col min="2803" max="2803" width="0.85546875" style="1" customWidth="1"/>
    <col min="2804" max="2804" width="6.85546875" style="1" customWidth="1"/>
    <col min="2805" max="2805" width="7.42578125" style="1" customWidth="1"/>
    <col min="2806" max="2806" width="6.85546875" style="1" customWidth="1"/>
    <col min="2807" max="2807" width="7.5703125" style="1" customWidth="1"/>
    <col min="2808" max="2808" width="2.140625" style="1" customWidth="1"/>
    <col min="2809" max="2809" width="7.140625" style="1" customWidth="1"/>
    <col min="2810" max="2810" width="9" style="1" customWidth="1"/>
    <col min="2811" max="2813" width="9.42578125" style="1" customWidth="1"/>
    <col min="2814" max="2814" width="0.85546875" style="1" customWidth="1"/>
    <col min="2815" max="2822" width="8.5703125" style="1" customWidth="1"/>
    <col min="2823" max="3044" width="9.140625" style="1"/>
    <col min="3045" max="3045" width="7.140625" style="1" customWidth="1"/>
    <col min="3046" max="3046" width="9" style="1" customWidth="1"/>
    <col min="3047" max="3048" width="8.5703125" style="1" customWidth="1"/>
    <col min="3049" max="3049" width="0.85546875" style="1" customWidth="1"/>
    <col min="3050" max="3050" width="10.5703125" style="1" customWidth="1"/>
    <col min="3051" max="3051" width="10.42578125" style="1" customWidth="1"/>
    <col min="3052" max="3052" width="8.5703125" style="1" customWidth="1"/>
    <col min="3053" max="3053" width="0.85546875" style="1" customWidth="1"/>
    <col min="3054" max="3054" width="9.42578125" style="1" customWidth="1"/>
    <col min="3055" max="3058" width="8.5703125" style="1" customWidth="1"/>
    <col min="3059" max="3059" width="0.85546875" style="1" customWidth="1"/>
    <col min="3060" max="3060" width="6.85546875" style="1" customWidth="1"/>
    <col min="3061" max="3061" width="7.42578125" style="1" customWidth="1"/>
    <col min="3062" max="3062" width="6.85546875" style="1" customWidth="1"/>
    <col min="3063" max="3063" width="7.5703125" style="1" customWidth="1"/>
    <col min="3064" max="3064" width="2.140625" style="1" customWidth="1"/>
    <col min="3065" max="3065" width="7.140625" style="1" customWidth="1"/>
    <col min="3066" max="3066" width="9" style="1" customWidth="1"/>
    <col min="3067" max="3069" width="9.42578125" style="1" customWidth="1"/>
    <col min="3070" max="3070" width="0.85546875" style="1" customWidth="1"/>
    <col min="3071" max="3078" width="8.5703125" style="1" customWidth="1"/>
    <col min="3079" max="3300" width="9.140625" style="1"/>
    <col min="3301" max="3301" width="7.140625" style="1" customWidth="1"/>
    <col min="3302" max="3302" width="9" style="1" customWidth="1"/>
    <col min="3303" max="3304" width="8.5703125" style="1" customWidth="1"/>
    <col min="3305" max="3305" width="0.85546875" style="1" customWidth="1"/>
    <col min="3306" max="3306" width="10.5703125" style="1" customWidth="1"/>
    <col min="3307" max="3307" width="10.42578125" style="1" customWidth="1"/>
    <col min="3308" max="3308" width="8.5703125" style="1" customWidth="1"/>
    <col min="3309" max="3309" width="0.85546875" style="1" customWidth="1"/>
    <col min="3310" max="3310" width="9.42578125" style="1" customWidth="1"/>
    <col min="3311" max="3314" width="8.5703125" style="1" customWidth="1"/>
    <col min="3315" max="3315" width="0.85546875" style="1" customWidth="1"/>
    <col min="3316" max="3316" width="6.85546875" style="1" customWidth="1"/>
    <col min="3317" max="3317" width="7.42578125" style="1" customWidth="1"/>
    <col min="3318" max="3318" width="6.85546875" style="1" customWidth="1"/>
    <col min="3319" max="3319" width="7.5703125" style="1" customWidth="1"/>
    <col min="3320" max="3320" width="2.140625" style="1" customWidth="1"/>
    <col min="3321" max="3321" width="7.140625" style="1" customWidth="1"/>
    <col min="3322" max="3322" width="9" style="1" customWidth="1"/>
    <col min="3323" max="3325" width="9.42578125" style="1" customWidth="1"/>
    <col min="3326" max="3326" width="0.85546875" style="1" customWidth="1"/>
    <col min="3327" max="3334" width="8.5703125" style="1" customWidth="1"/>
    <col min="3335" max="3556" width="9.140625" style="1"/>
    <col min="3557" max="3557" width="7.140625" style="1" customWidth="1"/>
    <col min="3558" max="3558" width="9" style="1" customWidth="1"/>
    <col min="3559" max="3560" width="8.5703125" style="1" customWidth="1"/>
    <col min="3561" max="3561" width="0.85546875" style="1" customWidth="1"/>
    <col min="3562" max="3562" width="10.5703125" style="1" customWidth="1"/>
    <col min="3563" max="3563" width="10.42578125" style="1" customWidth="1"/>
    <col min="3564" max="3564" width="8.5703125" style="1" customWidth="1"/>
    <col min="3565" max="3565" width="0.85546875" style="1" customWidth="1"/>
    <col min="3566" max="3566" width="9.42578125" style="1" customWidth="1"/>
    <col min="3567" max="3570" width="8.5703125" style="1" customWidth="1"/>
    <col min="3571" max="3571" width="0.85546875" style="1" customWidth="1"/>
    <col min="3572" max="3572" width="6.85546875" style="1" customWidth="1"/>
    <col min="3573" max="3573" width="7.42578125" style="1" customWidth="1"/>
    <col min="3574" max="3574" width="6.85546875" style="1" customWidth="1"/>
    <col min="3575" max="3575" width="7.5703125" style="1" customWidth="1"/>
    <col min="3576" max="3576" width="2.140625" style="1" customWidth="1"/>
    <col min="3577" max="3577" width="7.140625" style="1" customWidth="1"/>
    <col min="3578" max="3578" width="9" style="1" customWidth="1"/>
    <col min="3579" max="3581" width="9.42578125" style="1" customWidth="1"/>
    <col min="3582" max="3582" width="0.85546875" style="1" customWidth="1"/>
    <col min="3583" max="3590" width="8.5703125" style="1" customWidth="1"/>
    <col min="3591" max="3812" width="9.140625" style="1"/>
    <col min="3813" max="3813" width="7.140625" style="1" customWidth="1"/>
    <col min="3814" max="3814" width="9" style="1" customWidth="1"/>
    <col min="3815" max="3816" width="8.5703125" style="1" customWidth="1"/>
    <col min="3817" max="3817" width="0.85546875" style="1" customWidth="1"/>
    <col min="3818" max="3818" width="10.5703125" style="1" customWidth="1"/>
    <col min="3819" max="3819" width="10.42578125" style="1" customWidth="1"/>
    <col min="3820" max="3820" width="8.5703125" style="1" customWidth="1"/>
    <col min="3821" max="3821" width="0.85546875" style="1" customWidth="1"/>
    <col min="3822" max="3822" width="9.42578125" style="1" customWidth="1"/>
    <col min="3823" max="3826" width="8.5703125" style="1" customWidth="1"/>
    <col min="3827" max="3827" width="0.85546875" style="1" customWidth="1"/>
    <col min="3828" max="3828" width="6.85546875" style="1" customWidth="1"/>
    <col min="3829" max="3829" width="7.42578125" style="1" customWidth="1"/>
    <col min="3830" max="3830" width="6.85546875" style="1" customWidth="1"/>
    <col min="3831" max="3831" width="7.5703125" style="1" customWidth="1"/>
    <col min="3832" max="3832" width="2.140625" style="1" customWidth="1"/>
    <col min="3833" max="3833" width="7.140625" style="1" customWidth="1"/>
    <col min="3834" max="3834" width="9" style="1" customWidth="1"/>
    <col min="3835" max="3837" width="9.42578125" style="1" customWidth="1"/>
    <col min="3838" max="3838" width="0.85546875" style="1" customWidth="1"/>
    <col min="3839" max="3846" width="8.5703125" style="1" customWidth="1"/>
    <col min="3847" max="4068" width="9.140625" style="1"/>
    <col min="4069" max="4069" width="7.140625" style="1" customWidth="1"/>
    <col min="4070" max="4070" width="9" style="1" customWidth="1"/>
    <col min="4071" max="4072" width="8.5703125" style="1" customWidth="1"/>
    <col min="4073" max="4073" width="0.85546875" style="1" customWidth="1"/>
    <col min="4074" max="4074" width="10.5703125" style="1" customWidth="1"/>
    <col min="4075" max="4075" width="10.42578125" style="1" customWidth="1"/>
    <col min="4076" max="4076" width="8.5703125" style="1" customWidth="1"/>
    <col min="4077" max="4077" width="0.85546875" style="1" customWidth="1"/>
    <col min="4078" max="4078" width="9.42578125" style="1" customWidth="1"/>
    <col min="4079" max="4082" width="8.5703125" style="1" customWidth="1"/>
    <col min="4083" max="4083" width="0.85546875" style="1" customWidth="1"/>
    <col min="4084" max="4084" width="6.85546875" style="1" customWidth="1"/>
    <col min="4085" max="4085" width="7.42578125" style="1" customWidth="1"/>
    <col min="4086" max="4086" width="6.85546875" style="1" customWidth="1"/>
    <col min="4087" max="4087" width="7.5703125" style="1" customWidth="1"/>
    <col min="4088" max="4088" width="2.140625" style="1" customWidth="1"/>
    <col min="4089" max="4089" width="7.140625" style="1" customWidth="1"/>
    <col min="4090" max="4090" width="9" style="1" customWidth="1"/>
    <col min="4091" max="4093" width="9.42578125" style="1" customWidth="1"/>
    <col min="4094" max="4094" width="0.85546875" style="1" customWidth="1"/>
    <col min="4095" max="4102" width="8.5703125" style="1" customWidth="1"/>
    <col min="4103" max="4324" width="9.140625" style="1"/>
    <col min="4325" max="4325" width="7.140625" style="1" customWidth="1"/>
    <col min="4326" max="4326" width="9" style="1" customWidth="1"/>
    <col min="4327" max="4328" width="8.5703125" style="1" customWidth="1"/>
    <col min="4329" max="4329" width="0.85546875" style="1" customWidth="1"/>
    <col min="4330" max="4330" width="10.5703125" style="1" customWidth="1"/>
    <col min="4331" max="4331" width="10.42578125" style="1" customWidth="1"/>
    <col min="4332" max="4332" width="8.5703125" style="1" customWidth="1"/>
    <col min="4333" max="4333" width="0.85546875" style="1" customWidth="1"/>
    <col min="4334" max="4334" width="9.42578125" style="1" customWidth="1"/>
    <col min="4335" max="4338" width="8.5703125" style="1" customWidth="1"/>
    <col min="4339" max="4339" width="0.85546875" style="1" customWidth="1"/>
    <col min="4340" max="4340" width="6.85546875" style="1" customWidth="1"/>
    <col min="4341" max="4341" width="7.42578125" style="1" customWidth="1"/>
    <col min="4342" max="4342" width="6.85546875" style="1" customWidth="1"/>
    <col min="4343" max="4343" width="7.5703125" style="1" customWidth="1"/>
    <col min="4344" max="4344" width="2.140625" style="1" customWidth="1"/>
    <col min="4345" max="4345" width="7.140625" style="1" customWidth="1"/>
    <col min="4346" max="4346" width="9" style="1" customWidth="1"/>
    <col min="4347" max="4349" width="9.42578125" style="1" customWidth="1"/>
    <col min="4350" max="4350" width="0.85546875" style="1" customWidth="1"/>
    <col min="4351" max="4358" width="8.5703125" style="1" customWidth="1"/>
    <col min="4359" max="4580" width="9.140625" style="1"/>
    <col min="4581" max="4581" width="7.140625" style="1" customWidth="1"/>
    <col min="4582" max="4582" width="9" style="1" customWidth="1"/>
    <col min="4583" max="4584" width="8.5703125" style="1" customWidth="1"/>
    <col min="4585" max="4585" width="0.85546875" style="1" customWidth="1"/>
    <col min="4586" max="4586" width="10.5703125" style="1" customWidth="1"/>
    <col min="4587" max="4587" width="10.42578125" style="1" customWidth="1"/>
    <col min="4588" max="4588" width="8.5703125" style="1" customWidth="1"/>
    <col min="4589" max="4589" width="0.85546875" style="1" customWidth="1"/>
    <col min="4590" max="4590" width="9.42578125" style="1" customWidth="1"/>
    <col min="4591" max="4594" width="8.5703125" style="1" customWidth="1"/>
    <col min="4595" max="4595" width="0.85546875" style="1" customWidth="1"/>
    <col min="4596" max="4596" width="6.85546875" style="1" customWidth="1"/>
    <col min="4597" max="4597" width="7.42578125" style="1" customWidth="1"/>
    <col min="4598" max="4598" width="6.85546875" style="1" customWidth="1"/>
    <col min="4599" max="4599" width="7.5703125" style="1" customWidth="1"/>
    <col min="4600" max="4600" width="2.140625" style="1" customWidth="1"/>
    <col min="4601" max="4601" width="7.140625" style="1" customWidth="1"/>
    <col min="4602" max="4602" width="9" style="1" customWidth="1"/>
    <col min="4603" max="4605" width="9.42578125" style="1" customWidth="1"/>
    <col min="4606" max="4606" width="0.85546875" style="1" customWidth="1"/>
    <col min="4607" max="4614" width="8.5703125" style="1" customWidth="1"/>
    <col min="4615" max="4836" width="9.140625" style="1"/>
    <col min="4837" max="4837" width="7.140625" style="1" customWidth="1"/>
    <col min="4838" max="4838" width="9" style="1" customWidth="1"/>
    <col min="4839" max="4840" width="8.5703125" style="1" customWidth="1"/>
    <col min="4841" max="4841" width="0.85546875" style="1" customWidth="1"/>
    <col min="4842" max="4842" width="10.5703125" style="1" customWidth="1"/>
    <col min="4843" max="4843" width="10.42578125" style="1" customWidth="1"/>
    <col min="4844" max="4844" width="8.5703125" style="1" customWidth="1"/>
    <col min="4845" max="4845" width="0.85546875" style="1" customWidth="1"/>
    <col min="4846" max="4846" width="9.42578125" style="1" customWidth="1"/>
    <col min="4847" max="4850" width="8.5703125" style="1" customWidth="1"/>
    <col min="4851" max="4851" width="0.85546875" style="1" customWidth="1"/>
    <col min="4852" max="4852" width="6.85546875" style="1" customWidth="1"/>
    <col min="4853" max="4853" width="7.42578125" style="1" customWidth="1"/>
    <col min="4854" max="4854" width="6.85546875" style="1" customWidth="1"/>
    <col min="4855" max="4855" width="7.5703125" style="1" customWidth="1"/>
    <col min="4856" max="4856" width="2.140625" style="1" customWidth="1"/>
    <col min="4857" max="4857" width="7.140625" style="1" customWidth="1"/>
    <col min="4858" max="4858" width="9" style="1" customWidth="1"/>
    <col min="4859" max="4861" width="9.42578125" style="1" customWidth="1"/>
    <col min="4862" max="4862" width="0.85546875" style="1" customWidth="1"/>
    <col min="4863" max="4870" width="8.5703125" style="1" customWidth="1"/>
    <col min="4871" max="5092" width="9.140625" style="1"/>
    <col min="5093" max="5093" width="7.140625" style="1" customWidth="1"/>
    <col min="5094" max="5094" width="9" style="1" customWidth="1"/>
    <col min="5095" max="5096" width="8.5703125" style="1" customWidth="1"/>
    <col min="5097" max="5097" width="0.85546875" style="1" customWidth="1"/>
    <col min="5098" max="5098" width="10.5703125" style="1" customWidth="1"/>
    <col min="5099" max="5099" width="10.42578125" style="1" customWidth="1"/>
    <col min="5100" max="5100" width="8.5703125" style="1" customWidth="1"/>
    <col min="5101" max="5101" width="0.85546875" style="1" customWidth="1"/>
    <col min="5102" max="5102" width="9.42578125" style="1" customWidth="1"/>
    <col min="5103" max="5106" width="8.5703125" style="1" customWidth="1"/>
    <col min="5107" max="5107" width="0.85546875" style="1" customWidth="1"/>
    <col min="5108" max="5108" width="6.85546875" style="1" customWidth="1"/>
    <col min="5109" max="5109" width="7.42578125" style="1" customWidth="1"/>
    <col min="5110" max="5110" width="6.85546875" style="1" customWidth="1"/>
    <col min="5111" max="5111" width="7.5703125" style="1" customWidth="1"/>
    <col min="5112" max="5112" width="2.140625" style="1" customWidth="1"/>
    <col min="5113" max="5113" width="7.140625" style="1" customWidth="1"/>
    <col min="5114" max="5114" width="9" style="1" customWidth="1"/>
    <col min="5115" max="5117" width="9.42578125" style="1" customWidth="1"/>
    <col min="5118" max="5118" width="0.85546875" style="1" customWidth="1"/>
    <col min="5119" max="5126" width="8.5703125" style="1" customWidth="1"/>
    <col min="5127" max="5348" width="9.140625" style="1"/>
    <col min="5349" max="5349" width="7.140625" style="1" customWidth="1"/>
    <col min="5350" max="5350" width="9" style="1" customWidth="1"/>
    <col min="5351" max="5352" width="8.5703125" style="1" customWidth="1"/>
    <col min="5353" max="5353" width="0.85546875" style="1" customWidth="1"/>
    <col min="5354" max="5354" width="10.5703125" style="1" customWidth="1"/>
    <col min="5355" max="5355" width="10.42578125" style="1" customWidth="1"/>
    <col min="5356" max="5356" width="8.5703125" style="1" customWidth="1"/>
    <col min="5357" max="5357" width="0.85546875" style="1" customWidth="1"/>
    <col min="5358" max="5358" width="9.42578125" style="1" customWidth="1"/>
    <col min="5359" max="5362" width="8.5703125" style="1" customWidth="1"/>
    <col min="5363" max="5363" width="0.85546875" style="1" customWidth="1"/>
    <col min="5364" max="5364" width="6.85546875" style="1" customWidth="1"/>
    <col min="5365" max="5365" width="7.42578125" style="1" customWidth="1"/>
    <col min="5366" max="5366" width="6.85546875" style="1" customWidth="1"/>
    <col min="5367" max="5367" width="7.5703125" style="1" customWidth="1"/>
    <col min="5368" max="5368" width="2.140625" style="1" customWidth="1"/>
    <col min="5369" max="5369" width="7.140625" style="1" customWidth="1"/>
    <col min="5370" max="5370" width="9" style="1" customWidth="1"/>
    <col min="5371" max="5373" width="9.42578125" style="1" customWidth="1"/>
    <col min="5374" max="5374" width="0.85546875" style="1" customWidth="1"/>
    <col min="5375" max="5382" width="8.5703125" style="1" customWidth="1"/>
    <col min="5383" max="5604" width="9.140625" style="1"/>
    <col min="5605" max="5605" width="7.140625" style="1" customWidth="1"/>
    <col min="5606" max="5606" width="9" style="1" customWidth="1"/>
    <col min="5607" max="5608" width="8.5703125" style="1" customWidth="1"/>
    <col min="5609" max="5609" width="0.85546875" style="1" customWidth="1"/>
    <col min="5610" max="5610" width="10.5703125" style="1" customWidth="1"/>
    <col min="5611" max="5611" width="10.42578125" style="1" customWidth="1"/>
    <col min="5612" max="5612" width="8.5703125" style="1" customWidth="1"/>
    <col min="5613" max="5613" width="0.85546875" style="1" customWidth="1"/>
    <col min="5614" max="5614" width="9.42578125" style="1" customWidth="1"/>
    <col min="5615" max="5618" width="8.5703125" style="1" customWidth="1"/>
    <col min="5619" max="5619" width="0.85546875" style="1" customWidth="1"/>
    <col min="5620" max="5620" width="6.85546875" style="1" customWidth="1"/>
    <col min="5621" max="5621" width="7.42578125" style="1" customWidth="1"/>
    <col min="5622" max="5622" width="6.85546875" style="1" customWidth="1"/>
    <col min="5623" max="5623" width="7.5703125" style="1" customWidth="1"/>
    <col min="5624" max="5624" width="2.140625" style="1" customWidth="1"/>
    <col min="5625" max="5625" width="7.140625" style="1" customWidth="1"/>
    <col min="5626" max="5626" width="9" style="1" customWidth="1"/>
    <col min="5627" max="5629" width="9.42578125" style="1" customWidth="1"/>
    <col min="5630" max="5630" width="0.85546875" style="1" customWidth="1"/>
    <col min="5631" max="5638" width="8.5703125" style="1" customWidth="1"/>
    <col min="5639" max="5860" width="9.140625" style="1"/>
    <col min="5861" max="5861" width="7.140625" style="1" customWidth="1"/>
    <col min="5862" max="5862" width="9" style="1" customWidth="1"/>
    <col min="5863" max="5864" width="8.5703125" style="1" customWidth="1"/>
    <col min="5865" max="5865" width="0.85546875" style="1" customWidth="1"/>
    <col min="5866" max="5866" width="10.5703125" style="1" customWidth="1"/>
    <col min="5867" max="5867" width="10.42578125" style="1" customWidth="1"/>
    <col min="5868" max="5868" width="8.5703125" style="1" customWidth="1"/>
    <col min="5869" max="5869" width="0.85546875" style="1" customWidth="1"/>
    <col min="5870" max="5870" width="9.42578125" style="1" customWidth="1"/>
    <col min="5871" max="5874" width="8.5703125" style="1" customWidth="1"/>
    <col min="5875" max="5875" width="0.85546875" style="1" customWidth="1"/>
    <col min="5876" max="5876" width="6.85546875" style="1" customWidth="1"/>
    <col min="5877" max="5877" width="7.42578125" style="1" customWidth="1"/>
    <col min="5878" max="5878" width="6.85546875" style="1" customWidth="1"/>
    <col min="5879" max="5879" width="7.5703125" style="1" customWidth="1"/>
    <col min="5880" max="5880" width="2.140625" style="1" customWidth="1"/>
    <col min="5881" max="5881" width="7.140625" style="1" customWidth="1"/>
    <col min="5882" max="5882" width="9" style="1" customWidth="1"/>
    <col min="5883" max="5885" width="9.42578125" style="1" customWidth="1"/>
    <col min="5886" max="5886" width="0.85546875" style="1" customWidth="1"/>
    <col min="5887" max="5894" width="8.5703125" style="1" customWidth="1"/>
    <col min="5895" max="6116" width="9.140625" style="1"/>
    <col min="6117" max="6117" width="7.140625" style="1" customWidth="1"/>
    <col min="6118" max="6118" width="9" style="1" customWidth="1"/>
    <col min="6119" max="6120" width="8.5703125" style="1" customWidth="1"/>
    <col min="6121" max="6121" width="0.85546875" style="1" customWidth="1"/>
    <col min="6122" max="6122" width="10.5703125" style="1" customWidth="1"/>
    <col min="6123" max="6123" width="10.42578125" style="1" customWidth="1"/>
    <col min="6124" max="6124" width="8.5703125" style="1" customWidth="1"/>
    <col min="6125" max="6125" width="0.85546875" style="1" customWidth="1"/>
    <col min="6126" max="6126" width="9.42578125" style="1" customWidth="1"/>
    <col min="6127" max="6130" width="8.5703125" style="1" customWidth="1"/>
    <col min="6131" max="6131" width="0.85546875" style="1" customWidth="1"/>
    <col min="6132" max="6132" width="6.85546875" style="1" customWidth="1"/>
    <col min="6133" max="6133" width="7.42578125" style="1" customWidth="1"/>
    <col min="6134" max="6134" width="6.85546875" style="1" customWidth="1"/>
    <col min="6135" max="6135" width="7.5703125" style="1" customWidth="1"/>
    <col min="6136" max="6136" width="2.140625" style="1" customWidth="1"/>
    <col min="6137" max="6137" width="7.140625" style="1" customWidth="1"/>
    <col min="6138" max="6138" width="9" style="1" customWidth="1"/>
    <col min="6139" max="6141" width="9.42578125" style="1" customWidth="1"/>
    <col min="6142" max="6142" width="0.85546875" style="1" customWidth="1"/>
    <col min="6143" max="6150" width="8.5703125" style="1" customWidth="1"/>
    <col min="6151" max="6372" width="9.140625" style="1"/>
    <col min="6373" max="6373" width="7.140625" style="1" customWidth="1"/>
    <col min="6374" max="6374" width="9" style="1" customWidth="1"/>
    <col min="6375" max="6376" width="8.5703125" style="1" customWidth="1"/>
    <col min="6377" max="6377" width="0.85546875" style="1" customWidth="1"/>
    <col min="6378" max="6378" width="10.5703125" style="1" customWidth="1"/>
    <col min="6379" max="6379" width="10.42578125" style="1" customWidth="1"/>
    <col min="6380" max="6380" width="8.5703125" style="1" customWidth="1"/>
    <col min="6381" max="6381" width="0.85546875" style="1" customWidth="1"/>
    <col min="6382" max="6382" width="9.42578125" style="1" customWidth="1"/>
    <col min="6383" max="6386" width="8.5703125" style="1" customWidth="1"/>
    <col min="6387" max="6387" width="0.85546875" style="1" customWidth="1"/>
    <col min="6388" max="6388" width="6.85546875" style="1" customWidth="1"/>
    <col min="6389" max="6389" width="7.42578125" style="1" customWidth="1"/>
    <col min="6390" max="6390" width="6.85546875" style="1" customWidth="1"/>
    <col min="6391" max="6391" width="7.5703125" style="1" customWidth="1"/>
    <col min="6392" max="6392" width="2.140625" style="1" customWidth="1"/>
    <col min="6393" max="6393" width="7.140625" style="1" customWidth="1"/>
    <col min="6394" max="6394" width="9" style="1" customWidth="1"/>
    <col min="6395" max="6397" width="9.42578125" style="1" customWidth="1"/>
    <col min="6398" max="6398" width="0.85546875" style="1" customWidth="1"/>
    <col min="6399" max="6406" width="8.5703125" style="1" customWidth="1"/>
    <col min="6407" max="6628" width="9.140625" style="1"/>
    <col min="6629" max="6629" width="7.140625" style="1" customWidth="1"/>
    <col min="6630" max="6630" width="9" style="1" customWidth="1"/>
    <col min="6631" max="6632" width="8.5703125" style="1" customWidth="1"/>
    <col min="6633" max="6633" width="0.85546875" style="1" customWidth="1"/>
    <col min="6634" max="6634" width="10.5703125" style="1" customWidth="1"/>
    <col min="6635" max="6635" width="10.42578125" style="1" customWidth="1"/>
    <col min="6636" max="6636" width="8.5703125" style="1" customWidth="1"/>
    <col min="6637" max="6637" width="0.85546875" style="1" customWidth="1"/>
    <col min="6638" max="6638" width="9.42578125" style="1" customWidth="1"/>
    <col min="6639" max="6642" width="8.5703125" style="1" customWidth="1"/>
    <col min="6643" max="6643" width="0.85546875" style="1" customWidth="1"/>
    <col min="6644" max="6644" width="6.85546875" style="1" customWidth="1"/>
    <col min="6645" max="6645" width="7.42578125" style="1" customWidth="1"/>
    <col min="6646" max="6646" width="6.85546875" style="1" customWidth="1"/>
    <col min="6647" max="6647" width="7.5703125" style="1" customWidth="1"/>
    <col min="6648" max="6648" width="2.140625" style="1" customWidth="1"/>
    <col min="6649" max="6649" width="7.140625" style="1" customWidth="1"/>
    <col min="6650" max="6650" width="9" style="1" customWidth="1"/>
    <col min="6651" max="6653" width="9.42578125" style="1" customWidth="1"/>
    <col min="6654" max="6654" width="0.85546875" style="1" customWidth="1"/>
    <col min="6655" max="6662" width="8.5703125" style="1" customWidth="1"/>
    <col min="6663" max="6884" width="9.140625" style="1"/>
    <col min="6885" max="6885" width="7.140625" style="1" customWidth="1"/>
    <col min="6886" max="6886" width="9" style="1" customWidth="1"/>
    <col min="6887" max="6888" width="8.5703125" style="1" customWidth="1"/>
    <col min="6889" max="6889" width="0.85546875" style="1" customWidth="1"/>
    <col min="6890" max="6890" width="10.5703125" style="1" customWidth="1"/>
    <col min="6891" max="6891" width="10.42578125" style="1" customWidth="1"/>
    <col min="6892" max="6892" width="8.5703125" style="1" customWidth="1"/>
    <col min="6893" max="6893" width="0.85546875" style="1" customWidth="1"/>
    <col min="6894" max="6894" width="9.42578125" style="1" customWidth="1"/>
    <col min="6895" max="6898" width="8.5703125" style="1" customWidth="1"/>
    <col min="6899" max="6899" width="0.85546875" style="1" customWidth="1"/>
    <col min="6900" max="6900" width="6.85546875" style="1" customWidth="1"/>
    <col min="6901" max="6901" width="7.42578125" style="1" customWidth="1"/>
    <col min="6902" max="6902" width="6.85546875" style="1" customWidth="1"/>
    <col min="6903" max="6903" width="7.5703125" style="1" customWidth="1"/>
    <col min="6904" max="6904" width="2.140625" style="1" customWidth="1"/>
    <col min="6905" max="6905" width="7.140625" style="1" customWidth="1"/>
    <col min="6906" max="6906" width="9" style="1" customWidth="1"/>
    <col min="6907" max="6909" width="9.42578125" style="1" customWidth="1"/>
    <col min="6910" max="6910" width="0.85546875" style="1" customWidth="1"/>
    <col min="6911" max="6918" width="8.5703125" style="1" customWidth="1"/>
    <col min="6919" max="7140" width="9.140625" style="1"/>
    <col min="7141" max="7141" width="7.140625" style="1" customWidth="1"/>
    <col min="7142" max="7142" width="9" style="1" customWidth="1"/>
    <col min="7143" max="7144" width="8.5703125" style="1" customWidth="1"/>
    <col min="7145" max="7145" width="0.85546875" style="1" customWidth="1"/>
    <col min="7146" max="7146" width="10.5703125" style="1" customWidth="1"/>
    <col min="7147" max="7147" width="10.42578125" style="1" customWidth="1"/>
    <col min="7148" max="7148" width="8.5703125" style="1" customWidth="1"/>
    <col min="7149" max="7149" width="0.85546875" style="1" customWidth="1"/>
    <col min="7150" max="7150" width="9.42578125" style="1" customWidth="1"/>
    <col min="7151" max="7154" width="8.5703125" style="1" customWidth="1"/>
    <col min="7155" max="7155" width="0.85546875" style="1" customWidth="1"/>
    <col min="7156" max="7156" width="6.85546875" style="1" customWidth="1"/>
    <col min="7157" max="7157" width="7.42578125" style="1" customWidth="1"/>
    <col min="7158" max="7158" width="6.85546875" style="1" customWidth="1"/>
    <col min="7159" max="7159" width="7.5703125" style="1" customWidth="1"/>
    <col min="7160" max="7160" width="2.140625" style="1" customWidth="1"/>
    <col min="7161" max="7161" width="7.140625" style="1" customWidth="1"/>
    <col min="7162" max="7162" width="9" style="1" customWidth="1"/>
    <col min="7163" max="7165" width="9.42578125" style="1" customWidth="1"/>
    <col min="7166" max="7166" width="0.85546875" style="1" customWidth="1"/>
    <col min="7167" max="7174" width="8.5703125" style="1" customWidth="1"/>
    <col min="7175" max="7396" width="9.140625" style="1"/>
    <col min="7397" max="7397" width="7.140625" style="1" customWidth="1"/>
    <col min="7398" max="7398" width="9" style="1" customWidth="1"/>
    <col min="7399" max="7400" width="8.5703125" style="1" customWidth="1"/>
    <col min="7401" max="7401" width="0.85546875" style="1" customWidth="1"/>
    <col min="7402" max="7402" width="10.5703125" style="1" customWidth="1"/>
    <col min="7403" max="7403" width="10.42578125" style="1" customWidth="1"/>
    <col min="7404" max="7404" width="8.5703125" style="1" customWidth="1"/>
    <col min="7405" max="7405" width="0.85546875" style="1" customWidth="1"/>
    <col min="7406" max="7406" width="9.42578125" style="1" customWidth="1"/>
    <col min="7407" max="7410" width="8.5703125" style="1" customWidth="1"/>
    <col min="7411" max="7411" width="0.85546875" style="1" customWidth="1"/>
    <col min="7412" max="7412" width="6.85546875" style="1" customWidth="1"/>
    <col min="7413" max="7413" width="7.42578125" style="1" customWidth="1"/>
    <col min="7414" max="7414" width="6.85546875" style="1" customWidth="1"/>
    <col min="7415" max="7415" width="7.5703125" style="1" customWidth="1"/>
    <col min="7416" max="7416" width="2.140625" style="1" customWidth="1"/>
    <col min="7417" max="7417" width="7.140625" style="1" customWidth="1"/>
    <col min="7418" max="7418" width="9" style="1" customWidth="1"/>
    <col min="7419" max="7421" width="9.42578125" style="1" customWidth="1"/>
    <col min="7422" max="7422" width="0.85546875" style="1" customWidth="1"/>
    <col min="7423" max="7430" width="8.5703125" style="1" customWidth="1"/>
    <col min="7431" max="7652" width="9.140625" style="1"/>
    <col min="7653" max="7653" width="7.140625" style="1" customWidth="1"/>
    <col min="7654" max="7654" width="9" style="1" customWidth="1"/>
    <col min="7655" max="7656" width="8.5703125" style="1" customWidth="1"/>
    <col min="7657" max="7657" width="0.85546875" style="1" customWidth="1"/>
    <col min="7658" max="7658" width="10.5703125" style="1" customWidth="1"/>
    <col min="7659" max="7659" width="10.42578125" style="1" customWidth="1"/>
    <col min="7660" max="7660" width="8.5703125" style="1" customWidth="1"/>
    <col min="7661" max="7661" width="0.85546875" style="1" customWidth="1"/>
    <col min="7662" max="7662" width="9.42578125" style="1" customWidth="1"/>
    <col min="7663" max="7666" width="8.5703125" style="1" customWidth="1"/>
    <col min="7667" max="7667" width="0.85546875" style="1" customWidth="1"/>
    <col min="7668" max="7668" width="6.85546875" style="1" customWidth="1"/>
    <col min="7669" max="7669" width="7.42578125" style="1" customWidth="1"/>
    <col min="7670" max="7670" width="6.85546875" style="1" customWidth="1"/>
    <col min="7671" max="7671" width="7.5703125" style="1" customWidth="1"/>
    <col min="7672" max="7672" width="2.140625" style="1" customWidth="1"/>
    <col min="7673" max="7673" width="7.140625" style="1" customWidth="1"/>
    <col min="7674" max="7674" width="9" style="1" customWidth="1"/>
    <col min="7675" max="7677" width="9.42578125" style="1" customWidth="1"/>
    <col min="7678" max="7678" width="0.85546875" style="1" customWidth="1"/>
    <col min="7679" max="7686" width="8.5703125" style="1" customWidth="1"/>
    <col min="7687" max="7908" width="9.140625" style="1"/>
    <col min="7909" max="7909" width="7.140625" style="1" customWidth="1"/>
    <col min="7910" max="7910" width="9" style="1" customWidth="1"/>
    <col min="7911" max="7912" width="8.5703125" style="1" customWidth="1"/>
    <col min="7913" max="7913" width="0.85546875" style="1" customWidth="1"/>
    <col min="7914" max="7914" width="10.5703125" style="1" customWidth="1"/>
    <col min="7915" max="7915" width="10.42578125" style="1" customWidth="1"/>
    <col min="7916" max="7916" width="8.5703125" style="1" customWidth="1"/>
    <col min="7917" max="7917" width="0.85546875" style="1" customWidth="1"/>
    <col min="7918" max="7918" width="9.42578125" style="1" customWidth="1"/>
    <col min="7919" max="7922" width="8.5703125" style="1" customWidth="1"/>
    <col min="7923" max="7923" width="0.85546875" style="1" customWidth="1"/>
    <col min="7924" max="7924" width="6.85546875" style="1" customWidth="1"/>
    <col min="7925" max="7925" width="7.42578125" style="1" customWidth="1"/>
    <col min="7926" max="7926" width="6.85546875" style="1" customWidth="1"/>
    <col min="7927" max="7927" width="7.5703125" style="1" customWidth="1"/>
    <col min="7928" max="7928" width="2.140625" style="1" customWidth="1"/>
    <col min="7929" max="7929" width="7.140625" style="1" customWidth="1"/>
    <col min="7930" max="7930" width="9" style="1" customWidth="1"/>
    <col min="7931" max="7933" width="9.42578125" style="1" customWidth="1"/>
    <col min="7934" max="7934" width="0.85546875" style="1" customWidth="1"/>
    <col min="7935" max="7942" width="8.5703125" style="1" customWidth="1"/>
    <col min="7943" max="8164" width="9.140625" style="1"/>
    <col min="8165" max="8165" width="7.140625" style="1" customWidth="1"/>
    <col min="8166" max="8166" width="9" style="1" customWidth="1"/>
    <col min="8167" max="8168" width="8.5703125" style="1" customWidth="1"/>
    <col min="8169" max="8169" width="0.85546875" style="1" customWidth="1"/>
    <col min="8170" max="8170" width="10.5703125" style="1" customWidth="1"/>
    <col min="8171" max="8171" width="10.42578125" style="1" customWidth="1"/>
    <col min="8172" max="8172" width="8.5703125" style="1" customWidth="1"/>
    <col min="8173" max="8173" width="0.85546875" style="1" customWidth="1"/>
    <col min="8174" max="8174" width="9.42578125" style="1" customWidth="1"/>
    <col min="8175" max="8178" width="8.5703125" style="1" customWidth="1"/>
    <col min="8179" max="8179" width="0.85546875" style="1" customWidth="1"/>
    <col min="8180" max="8180" width="6.85546875" style="1" customWidth="1"/>
    <col min="8181" max="8181" width="7.42578125" style="1" customWidth="1"/>
    <col min="8182" max="8182" width="6.85546875" style="1" customWidth="1"/>
    <col min="8183" max="8183" width="7.5703125" style="1" customWidth="1"/>
    <col min="8184" max="8184" width="2.140625" style="1" customWidth="1"/>
    <col min="8185" max="8185" width="7.140625" style="1" customWidth="1"/>
    <col min="8186" max="8186" width="9" style="1" customWidth="1"/>
    <col min="8187" max="8189" width="9.42578125" style="1" customWidth="1"/>
    <col min="8190" max="8190" width="0.85546875" style="1" customWidth="1"/>
    <col min="8191" max="8198" width="8.5703125" style="1" customWidth="1"/>
    <col min="8199" max="8420" width="9.140625" style="1"/>
    <col min="8421" max="8421" width="7.140625" style="1" customWidth="1"/>
    <col min="8422" max="8422" width="9" style="1" customWidth="1"/>
    <col min="8423" max="8424" width="8.5703125" style="1" customWidth="1"/>
    <col min="8425" max="8425" width="0.85546875" style="1" customWidth="1"/>
    <col min="8426" max="8426" width="10.5703125" style="1" customWidth="1"/>
    <col min="8427" max="8427" width="10.42578125" style="1" customWidth="1"/>
    <col min="8428" max="8428" width="8.5703125" style="1" customWidth="1"/>
    <col min="8429" max="8429" width="0.85546875" style="1" customWidth="1"/>
    <col min="8430" max="8430" width="9.42578125" style="1" customWidth="1"/>
    <col min="8431" max="8434" width="8.5703125" style="1" customWidth="1"/>
    <col min="8435" max="8435" width="0.85546875" style="1" customWidth="1"/>
    <col min="8436" max="8436" width="6.85546875" style="1" customWidth="1"/>
    <col min="8437" max="8437" width="7.42578125" style="1" customWidth="1"/>
    <col min="8438" max="8438" width="6.85546875" style="1" customWidth="1"/>
    <col min="8439" max="8439" width="7.5703125" style="1" customWidth="1"/>
    <col min="8440" max="8440" width="2.140625" style="1" customWidth="1"/>
    <col min="8441" max="8441" width="7.140625" style="1" customWidth="1"/>
    <col min="8442" max="8442" width="9" style="1" customWidth="1"/>
    <col min="8443" max="8445" width="9.42578125" style="1" customWidth="1"/>
    <col min="8446" max="8446" width="0.85546875" style="1" customWidth="1"/>
    <col min="8447" max="8454" width="8.5703125" style="1" customWidth="1"/>
    <col min="8455" max="8676" width="9.140625" style="1"/>
    <col min="8677" max="8677" width="7.140625" style="1" customWidth="1"/>
    <col min="8678" max="8678" width="9" style="1" customWidth="1"/>
    <col min="8679" max="8680" width="8.5703125" style="1" customWidth="1"/>
    <col min="8681" max="8681" width="0.85546875" style="1" customWidth="1"/>
    <col min="8682" max="8682" width="10.5703125" style="1" customWidth="1"/>
    <col min="8683" max="8683" width="10.42578125" style="1" customWidth="1"/>
    <col min="8684" max="8684" width="8.5703125" style="1" customWidth="1"/>
    <col min="8685" max="8685" width="0.85546875" style="1" customWidth="1"/>
    <col min="8686" max="8686" width="9.42578125" style="1" customWidth="1"/>
    <col min="8687" max="8690" width="8.5703125" style="1" customWidth="1"/>
    <col min="8691" max="8691" width="0.85546875" style="1" customWidth="1"/>
    <col min="8692" max="8692" width="6.85546875" style="1" customWidth="1"/>
    <col min="8693" max="8693" width="7.42578125" style="1" customWidth="1"/>
    <col min="8694" max="8694" width="6.85546875" style="1" customWidth="1"/>
    <col min="8695" max="8695" width="7.5703125" style="1" customWidth="1"/>
    <col min="8696" max="8696" width="2.140625" style="1" customWidth="1"/>
    <col min="8697" max="8697" width="7.140625" style="1" customWidth="1"/>
    <col min="8698" max="8698" width="9" style="1" customWidth="1"/>
    <col min="8699" max="8701" width="9.42578125" style="1" customWidth="1"/>
    <col min="8702" max="8702" width="0.85546875" style="1" customWidth="1"/>
    <col min="8703" max="8710" width="8.5703125" style="1" customWidth="1"/>
    <col min="8711" max="8932" width="9.140625" style="1"/>
    <col min="8933" max="8933" width="7.140625" style="1" customWidth="1"/>
    <col min="8934" max="8934" width="9" style="1" customWidth="1"/>
    <col min="8935" max="8936" width="8.5703125" style="1" customWidth="1"/>
    <col min="8937" max="8937" width="0.85546875" style="1" customWidth="1"/>
    <col min="8938" max="8938" width="10.5703125" style="1" customWidth="1"/>
    <col min="8939" max="8939" width="10.42578125" style="1" customWidth="1"/>
    <col min="8940" max="8940" width="8.5703125" style="1" customWidth="1"/>
    <col min="8941" max="8941" width="0.85546875" style="1" customWidth="1"/>
    <col min="8942" max="8942" width="9.42578125" style="1" customWidth="1"/>
    <col min="8943" max="8946" width="8.5703125" style="1" customWidth="1"/>
    <col min="8947" max="8947" width="0.85546875" style="1" customWidth="1"/>
    <col min="8948" max="8948" width="6.85546875" style="1" customWidth="1"/>
    <col min="8949" max="8949" width="7.42578125" style="1" customWidth="1"/>
    <col min="8950" max="8950" width="6.85546875" style="1" customWidth="1"/>
    <col min="8951" max="8951" width="7.5703125" style="1" customWidth="1"/>
    <col min="8952" max="8952" width="2.140625" style="1" customWidth="1"/>
    <col min="8953" max="8953" width="7.140625" style="1" customWidth="1"/>
    <col min="8954" max="8954" width="9" style="1" customWidth="1"/>
    <col min="8955" max="8957" width="9.42578125" style="1" customWidth="1"/>
    <col min="8958" max="8958" width="0.85546875" style="1" customWidth="1"/>
    <col min="8959" max="8966" width="8.5703125" style="1" customWidth="1"/>
    <col min="8967" max="9188" width="9.140625" style="1"/>
    <col min="9189" max="9189" width="7.140625" style="1" customWidth="1"/>
    <col min="9190" max="9190" width="9" style="1" customWidth="1"/>
    <col min="9191" max="9192" width="8.5703125" style="1" customWidth="1"/>
    <col min="9193" max="9193" width="0.85546875" style="1" customWidth="1"/>
    <col min="9194" max="9194" width="10.5703125" style="1" customWidth="1"/>
    <col min="9195" max="9195" width="10.42578125" style="1" customWidth="1"/>
    <col min="9196" max="9196" width="8.5703125" style="1" customWidth="1"/>
    <col min="9197" max="9197" width="0.85546875" style="1" customWidth="1"/>
    <col min="9198" max="9198" width="9.42578125" style="1" customWidth="1"/>
    <col min="9199" max="9202" width="8.5703125" style="1" customWidth="1"/>
    <col min="9203" max="9203" width="0.85546875" style="1" customWidth="1"/>
    <col min="9204" max="9204" width="6.85546875" style="1" customWidth="1"/>
    <col min="9205" max="9205" width="7.42578125" style="1" customWidth="1"/>
    <col min="9206" max="9206" width="6.85546875" style="1" customWidth="1"/>
    <col min="9207" max="9207" width="7.5703125" style="1" customWidth="1"/>
    <col min="9208" max="9208" width="2.140625" style="1" customWidth="1"/>
    <col min="9209" max="9209" width="7.140625" style="1" customWidth="1"/>
    <col min="9210" max="9210" width="9" style="1" customWidth="1"/>
    <col min="9211" max="9213" width="9.42578125" style="1" customWidth="1"/>
    <col min="9214" max="9214" width="0.85546875" style="1" customWidth="1"/>
    <col min="9215" max="9222" width="8.5703125" style="1" customWidth="1"/>
    <col min="9223" max="9444" width="9.140625" style="1"/>
    <col min="9445" max="9445" width="7.140625" style="1" customWidth="1"/>
    <col min="9446" max="9446" width="9" style="1" customWidth="1"/>
    <col min="9447" max="9448" width="8.5703125" style="1" customWidth="1"/>
    <col min="9449" max="9449" width="0.85546875" style="1" customWidth="1"/>
    <col min="9450" max="9450" width="10.5703125" style="1" customWidth="1"/>
    <col min="9451" max="9451" width="10.42578125" style="1" customWidth="1"/>
    <col min="9452" max="9452" width="8.5703125" style="1" customWidth="1"/>
    <col min="9453" max="9453" width="0.85546875" style="1" customWidth="1"/>
    <col min="9454" max="9454" width="9.42578125" style="1" customWidth="1"/>
    <col min="9455" max="9458" width="8.5703125" style="1" customWidth="1"/>
    <col min="9459" max="9459" width="0.85546875" style="1" customWidth="1"/>
    <col min="9460" max="9460" width="6.85546875" style="1" customWidth="1"/>
    <col min="9461" max="9461" width="7.42578125" style="1" customWidth="1"/>
    <col min="9462" max="9462" width="6.85546875" style="1" customWidth="1"/>
    <col min="9463" max="9463" width="7.5703125" style="1" customWidth="1"/>
    <col min="9464" max="9464" width="2.140625" style="1" customWidth="1"/>
    <col min="9465" max="9465" width="7.140625" style="1" customWidth="1"/>
    <col min="9466" max="9466" width="9" style="1" customWidth="1"/>
    <col min="9467" max="9469" width="9.42578125" style="1" customWidth="1"/>
    <col min="9470" max="9470" width="0.85546875" style="1" customWidth="1"/>
    <col min="9471" max="9478" width="8.5703125" style="1" customWidth="1"/>
    <col min="9479" max="9700" width="9.140625" style="1"/>
    <col min="9701" max="9701" width="7.140625" style="1" customWidth="1"/>
    <col min="9702" max="9702" width="9" style="1" customWidth="1"/>
    <col min="9703" max="9704" width="8.5703125" style="1" customWidth="1"/>
    <col min="9705" max="9705" width="0.85546875" style="1" customWidth="1"/>
    <col min="9706" max="9706" width="10.5703125" style="1" customWidth="1"/>
    <col min="9707" max="9707" width="10.42578125" style="1" customWidth="1"/>
    <col min="9708" max="9708" width="8.5703125" style="1" customWidth="1"/>
    <col min="9709" max="9709" width="0.85546875" style="1" customWidth="1"/>
    <col min="9710" max="9710" width="9.42578125" style="1" customWidth="1"/>
    <col min="9711" max="9714" width="8.5703125" style="1" customWidth="1"/>
    <col min="9715" max="9715" width="0.85546875" style="1" customWidth="1"/>
    <col min="9716" max="9716" width="6.85546875" style="1" customWidth="1"/>
    <col min="9717" max="9717" width="7.42578125" style="1" customWidth="1"/>
    <col min="9718" max="9718" width="6.85546875" style="1" customWidth="1"/>
    <col min="9719" max="9719" width="7.5703125" style="1" customWidth="1"/>
    <col min="9720" max="9720" width="2.140625" style="1" customWidth="1"/>
    <col min="9721" max="9721" width="7.140625" style="1" customWidth="1"/>
    <col min="9722" max="9722" width="9" style="1" customWidth="1"/>
    <col min="9723" max="9725" width="9.42578125" style="1" customWidth="1"/>
    <col min="9726" max="9726" width="0.85546875" style="1" customWidth="1"/>
    <col min="9727" max="9734" width="8.5703125" style="1" customWidth="1"/>
    <col min="9735" max="9956" width="9.140625" style="1"/>
    <col min="9957" max="9957" width="7.140625" style="1" customWidth="1"/>
    <col min="9958" max="9958" width="9" style="1" customWidth="1"/>
    <col min="9959" max="9960" width="8.5703125" style="1" customWidth="1"/>
    <col min="9961" max="9961" width="0.85546875" style="1" customWidth="1"/>
    <col min="9962" max="9962" width="10.5703125" style="1" customWidth="1"/>
    <col min="9963" max="9963" width="10.42578125" style="1" customWidth="1"/>
    <col min="9964" max="9964" width="8.5703125" style="1" customWidth="1"/>
    <col min="9965" max="9965" width="0.85546875" style="1" customWidth="1"/>
    <col min="9966" max="9966" width="9.42578125" style="1" customWidth="1"/>
    <col min="9967" max="9970" width="8.5703125" style="1" customWidth="1"/>
    <col min="9971" max="9971" width="0.85546875" style="1" customWidth="1"/>
    <col min="9972" max="9972" width="6.85546875" style="1" customWidth="1"/>
    <col min="9973" max="9973" width="7.42578125" style="1" customWidth="1"/>
    <col min="9974" max="9974" width="6.85546875" style="1" customWidth="1"/>
    <col min="9975" max="9975" width="7.5703125" style="1" customWidth="1"/>
    <col min="9976" max="9976" width="2.140625" style="1" customWidth="1"/>
    <col min="9977" max="9977" width="7.140625" style="1" customWidth="1"/>
    <col min="9978" max="9978" width="9" style="1" customWidth="1"/>
    <col min="9979" max="9981" width="9.42578125" style="1" customWidth="1"/>
    <col min="9982" max="9982" width="0.85546875" style="1" customWidth="1"/>
    <col min="9983" max="9990" width="8.5703125" style="1" customWidth="1"/>
    <col min="9991" max="10212" width="9.140625" style="1"/>
    <col min="10213" max="10213" width="7.140625" style="1" customWidth="1"/>
    <col min="10214" max="10214" width="9" style="1" customWidth="1"/>
    <col min="10215" max="10216" width="8.5703125" style="1" customWidth="1"/>
    <col min="10217" max="10217" width="0.85546875" style="1" customWidth="1"/>
    <col min="10218" max="10218" width="10.5703125" style="1" customWidth="1"/>
    <col min="10219" max="10219" width="10.42578125" style="1" customWidth="1"/>
    <col min="10220" max="10220" width="8.5703125" style="1" customWidth="1"/>
    <col min="10221" max="10221" width="0.85546875" style="1" customWidth="1"/>
    <col min="10222" max="10222" width="9.42578125" style="1" customWidth="1"/>
    <col min="10223" max="10226" width="8.5703125" style="1" customWidth="1"/>
    <col min="10227" max="10227" width="0.85546875" style="1" customWidth="1"/>
    <col min="10228" max="10228" width="6.85546875" style="1" customWidth="1"/>
    <col min="10229" max="10229" width="7.42578125" style="1" customWidth="1"/>
    <col min="10230" max="10230" width="6.85546875" style="1" customWidth="1"/>
    <col min="10231" max="10231" width="7.5703125" style="1" customWidth="1"/>
    <col min="10232" max="10232" width="2.140625" style="1" customWidth="1"/>
    <col min="10233" max="10233" width="7.140625" style="1" customWidth="1"/>
    <col min="10234" max="10234" width="9" style="1" customWidth="1"/>
    <col min="10235" max="10237" width="9.42578125" style="1" customWidth="1"/>
    <col min="10238" max="10238" width="0.85546875" style="1" customWidth="1"/>
    <col min="10239" max="10246" width="8.5703125" style="1" customWidth="1"/>
    <col min="10247" max="10468" width="9.140625" style="1"/>
    <col min="10469" max="10469" width="7.140625" style="1" customWidth="1"/>
    <col min="10470" max="10470" width="9" style="1" customWidth="1"/>
    <col min="10471" max="10472" width="8.5703125" style="1" customWidth="1"/>
    <col min="10473" max="10473" width="0.85546875" style="1" customWidth="1"/>
    <col min="10474" max="10474" width="10.5703125" style="1" customWidth="1"/>
    <col min="10475" max="10475" width="10.42578125" style="1" customWidth="1"/>
    <col min="10476" max="10476" width="8.5703125" style="1" customWidth="1"/>
    <col min="10477" max="10477" width="0.85546875" style="1" customWidth="1"/>
    <col min="10478" max="10478" width="9.42578125" style="1" customWidth="1"/>
    <col min="10479" max="10482" width="8.5703125" style="1" customWidth="1"/>
    <col min="10483" max="10483" width="0.85546875" style="1" customWidth="1"/>
    <col min="10484" max="10484" width="6.85546875" style="1" customWidth="1"/>
    <col min="10485" max="10485" width="7.42578125" style="1" customWidth="1"/>
    <col min="10486" max="10486" width="6.85546875" style="1" customWidth="1"/>
    <col min="10487" max="10487" width="7.5703125" style="1" customWidth="1"/>
    <col min="10488" max="10488" width="2.140625" style="1" customWidth="1"/>
    <col min="10489" max="10489" width="7.140625" style="1" customWidth="1"/>
    <col min="10490" max="10490" width="9" style="1" customWidth="1"/>
    <col min="10491" max="10493" width="9.42578125" style="1" customWidth="1"/>
    <col min="10494" max="10494" width="0.85546875" style="1" customWidth="1"/>
    <col min="10495" max="10502" width="8.5703125" style="1" customWidth="1"/>
    <col min="10503" max="10724" width="9.140625" style="1"/>
    <col min="10725" max="10725" width="7.140625" style="1" customWidth="1"/>
    <col min="10726" max="10726" width="9" style="1" customWidth="1"/>
    <col min="10727" max="10728" width="8.5703125" style="1" customWidth="1"/>
    <col min="10729" max="10729" width="0.85546875" style="1" customWidth="1"/>
    <col min="10730" max="10730" width="10.5703125" style="1" customWidth="1"/>
    <col min="10731" max="10731" width="10.42578125" style="1" customWidth="1"/>
    <col min="10732" max="10732" width="8.5703125" style="1" customWidth="1"/>
    <col min="10733" max="10733" width="0.85546875" style="1" customWidth="1"/>
    <col min="10734" max="10734" width="9.42578125" style="1" customWidth="1"/>
    <col min="10735" max="10738" width="8.5703125" style="1" customWidth="1"/>
    <col min="10739" max="10739" width="0.85546875" style="1" customWidth="1"/>
    <col min="10740" max="10740" width="6.85546875" style="1" customWidth="1"/>
    <col min="10741" max="10741" width="7.42578125" style="1" customWidth="1"/>
    <col min="10742" max="10742" width="6.85546875" style="1" customWidth="1"/>
    <col min="10743" max="10743" width="7.5703125" style="1" customWidth="1"/>
    <col min="10744" max="10744" width="2.140625" style="1" customWidth="1"/>
    <col min="10745" max="10745" width="7.140625" style="1" customWidth="1"/>
    <col min="10746" max="10746" width="9" style="1" customWidth="1"/>
    <col min="10747" max="10749" width="9.42578125" style="1" customWidth="1"/>
    <col min="10750" max="10750" width="0.85546875" style="1" customWidth="1"/>
    <col min="10751" max="10758" width="8.5703125" style="1" customWidth="1"/>
    <col min="10759" max="10980" width="9.140625" style="1"/>
    <col min="10981" max="10981" width="7.140625" style="1" customWidth="1"/>
    <col min="10982" max="10982" width="9" style="1" customWidth="1"/>
    <col min="10983" max="10984" width="8.5703125" style="1" customWidth="1"/>
    <col min="10985" max="10985" width="0.85546875" style="1" customWidth="1"/>
    <col min="10986" max="10986" width="10.5703125" style="1" customWidth="1"/>
    <col min="10987" max="10987" width="10.42578125" style="1" customWidth="1"/>
    <col min="10988" max="10988" width="8.5703125" style="1" customWidth="1"/>
    <col min="10989" max="10989" width="0.85546875" style="1" customWidth="1"/>
    <col min="10990" max="10990" width="9.42578125" style="1" customWidth="1"/>
    <col min="10991" max="10994" width="8.5703125" style="1" customWidth="1"/>
    <col min="10995" max="10995" width="0.85546875" style="1" customWidth="1"/>
    <col min="10996" max="10996" width="6.85546875" style="1" customWidth="1"/>
    <col min="10997" max="10997" width="7.42578125" style="1" customWidth="1"/>
    <col min="10998" max="10998" width="6.85546875" style="1" customWidth="1"/>
    <col min="10999" max="10999" width="7.5703125" style="1" customWidth="1"/>
    <col min="11000" max="11000" width="2.140625" style="1" customWidth="1"/>
    <col min="11001" max="11001" width="7.140625" style="1" customWidth="1"/>
    <col min="11002" max="11002" width="9" style="1" customWidth="1"/>
    <col min="11003" max="11005" width="9.42578125" style="1" customWidth="1"/>
    <col min="11006" max="11006" width="0.85546875" style="1" customWidth="1"/>
    <col min="11007" max="11014" width="8.5703125" style="1" customWidth="1"/>
    <col min="11015" max="11236" width="9.140625" style="1"/>
    <col min="11237" max="11237" width="7.140625" style="1" customWidth="1"/>
    <col min="11238" max="11238" width="9" style="1" customWidth="1"/>
    <col min="11239" max="11240" width="8.5703125" style="1" customWidth="1"/>
    <col min="11241" max="11241" width="0.85546875" style="1" customWidth="1"/>
    <col min="11242" max="11242" width="10.5703125" style="1" customWidth="1"/>
    <col min="11243" max="11243" width="10.42578125" style="1" customWidth="1"/>
    <col min="11244" max="11244" width="8.5703125" style="1" customWidth="1"/>
    <col min="11245" max="11245" width="0.85546875" style="1" customWidth="1"/>
    <col min="11246" max="11246" width="9.42578125" style="1" customWidth="1"/>
    <col min="11247" max="11250" width="8.5703125" style="1" customWidth="1"/>
    <col min="11251" max="11251" width="0.85546875" style="1" customWidth="1"/>
    <col min="11252" max="11252" width="6.85546875" style="1" customWidth="1"/>
    <col min="11253" max="11253" width="7.42578125" style="1" customWidth="1"/>
    <col min="11254" max="11254" width="6.85546875" style="1" customWidth="1"/>
    <col min="11255" max="11255" width="7.5703125" style="1" customWidth="1"/>
    <col min="11256" max="11256" width="2.140625" style="1" customWidth="1"/>
    <col min="11257" max="11257" width="7.140625" style="1" customWidth="1"/>
    <col min="11258" max="11258" width="9" style="1" customWidth="1"/>
    <col min="11259" max="11261" width="9.42578125" style="1" customWidth="1"/>
    <col min="11262" max="11262" width="0.85546875" style="1" customWidth="1"/>
    <col min="11263" max="11270" width="8.5703125" style="1" customWidth="1"/>
    <col min="11271" max="11492" width="9.140625" style="1"/>
    <col min="11493" max="11493" width="7.140625" style="1" customWidth="1"/>
    <col min="11494" max="11494" width="9" style="1" customWidth="1"/>
    <col min="11495" max="11496" width="8.5703125" style="1" customWidth="1"/>
    <col min="11497" max="11497" width="0.85546875" style="1" customWidth="1"/>
    <col min="11498" max="11498" width="10.5703125" style="1" customWidth="1"/>
    <col min="11499" max="11499" width="10.42578125" style="1" customWidth="1"/>
    <col min="11500" max="11500" width="8.5703125" style="1" customWidth="1"/>
    <col min="11501" max="11501" width="0.85546875" style="1" customWidth="1"/>
    <col min="11502" max="11502" width="9.42578125" style="1" customWidth="1"/>
    <col min="11503" max="11506" width="8.5703125" style="1" customWidth="1"/>
    <col min="11507" max="11507" width="0.85546875" style="1" customWidth="1"/>
    <col min="11508" max="11508" width="6.85546875" style="1" customWidth="1"/>
    <col min="11509" max="11509" width="7.42578125" style="1" customWidth="1"/>
    <col min="11510" max="11510" width="6.85546875" style="1" customWidth="1"/>
    <col min="11511" max="11511" width="7.5703125" style="1" customWidth="1"/>
    <col min="11512" max="11512" width="2.140625" style="1" customWidth="1"/>
    <col min="11513" max="11513" width="7.140625" style="1" customWidth="1"/>
    <col min="11514" max="11514" width="9" style="1" customWidth="1"/>
    <col min="11515" max="11517" width="9.42578125" style="1" customWidth="1"/>
    <col min="11518" max="11518" width="0.85546875" style="1" customWidth="1"/>
    <col min="11519" max="11526" width="8.5703125" style="1" customWidth="1"/>
    <col min="11527" max="11748" width="9.140625" style="1"/>
    <col min="11749" max="11749" width="7.140625" style="1" customWidth="1"/>
    <col min="11750" max="11750" width="9" style="1" customWidth="1"/>
    <col min="11751" max="11752" width="8.5703125" style="1" customWidth="1"/>
    <col min="11753" max="11753" width="0.85546875" style="1" customWidth="1"/>
    <col min="11754" max="11754" width="10.5703125" style="1" customWidth="1"/>
    <col min="11755" max="11755" width="10.42578125" style="1" customWidth="1"/>
    <col min="11756" max="11756" width="8.5703125" style="1" customWidth="1"/>
    <col min="11757" max="11757" width="0.85546875" style="1" customWidth="1"/>
    <col min="11758" max="11758" width="9.42578125" style="1" customWidth="1"/>
    <col min="11759" max="11762" width="8.5703125" style="1" customWidth="1"/>
    <col min="11763" max="11763" width="0.85546875" style="1" customWidth="1"/>
    <col min="11764" max="11764" width="6.85546875" style="1" customWidth="1"/>
    <col min="11765" max="11765" width="7.42578125" style="1" customWidth="1"/>
    <col min="11766" max="11766" width="6.85546875" style="1" customWidth="1"/>
    <col min="11767" max="11767" width="7.5703125" style="1" customWidth="1"/>
    <col min="11768" max="11768" width="2.140625" style="1" customWidth="1"/>
    <col min="11769" max="11769" width="7.140625" style="1" customWidth="1"/>
    <col min="11770" max="11770" width="9" style="1" customWidth="1"/>
    <col min="11771" max="11773" width="9.42578125" style="1" customWidth="1"/>
    <col min="11774" max="11774" width="0.85546875" style="1" customWidth="1"/>
    <col min="11775" max="11782" width="8.5703125" style="1" customWidth="1"/>
    <col min="11783" max="12004" width="9.140625" style="1"/>
    <col min="12005" max="12005" width="7.140625" style="1" customWidth="1"/>
    <col min="12006" max="12006" width="9" style="1" customWidth="1"/>
    <col min="12007" max="12008" width="8.5703125" style="1" customWidth="1"/>
    <col min="12009" max="12009" width="0.85546875" style="1" customWidth="1"/>
    <col min="12010" max="12010" width="10.5703125" style="1" customWidth="1"/>
    <col min="12011" max="12011" width="10.42578125" style="1" customWidth="1"/>
    <col min="12012" max="12012" width="8.5703125" style="1" customWidth="1"/>
    <col min="12013" max="12013" width="0.85546875" style="1" customWidth="1"/>
    <col min="12014" max="12014" width="9.42578125" style="1" customWidth="1"/>
    <col min="12015" max="12018" width="8.5703125" style="1" customWidth="1"/>
    <col min="12019" max="12019" width="0.85546875" style="1" customWidth="1"/>
    <col min="12020" max="12020" width="6.85546875" style="1" customWidth="1"/>
    <col min="12021" max="12021" width="7.42578125" style="1" customWidth="1"/>
    <col min="12022" max="12022" width="6.85546875" style="1" customWidth="1"/>
    <col min="12023" max="12023" width="7.5703125" style="1" customWidth="1"/>
    <col min="12024" max="12024" width="2.140625" style="1" customWidth="1"/>
    <col min="12025" max="12025" width="7.140625" style="1" customWidth="1"/>
    <col min="12026" max="12026" width="9" style="1" customWidth="1"/>
    <col min="12027" max="12029" width="9.42578125" style="1" customWidth="1"/>
    <col min="12030" max="12030" width="0.85546875" style="1" customWidth="1"/>
    <col min="12031" max="12038" width="8.5703125" style="1" customWidth="1"/>
    <col min="12039" max="12260" width="9.140625" style="1"/>
    <col min="12261" max="12261" width="7.140625" style="1" customWidth="1"/>
    <col min="12262" max="12262" width="9" style="1" customWidth="1"/>
    <col min="12263" max="12264" width="8.5703125" style="1" customWidth="1"/>
    <col min="12265" max="12265" width="0.85546875" style="1" customWidth="1"/>
    <col min="12266" max="12266" width="10.5703125" style="1" customWidth="1"/>
    <col min="12267" max="12267" width="10.42578125" style="1" customWidth="1"/>
    <col min="12268" max="12268" width="8.5703125" style="1" customWidth="1"/>
    <col min="12269" max="12269" width="0.85546875" style="1" customWidth="1"/>
    <col min="12270" max="12270" width="9.42578125" style="1" customWidth="1"/>
    <col min="12271" max="12274" width="8.5703125" style="1" customWidth="1"/>
    <col min="12275" max="12275" width="0.85546875" style="1" customWidth="1"/>
    <col min="12276" max="12276" width="6.85546875" style="1" customWidth="1"/>
    <col min="12277" max="12277" width="7.42578125" style="1" customWidth="1"/>
    <col min="12278" max="12278" width="6.85546875" style="1" customWidth="1"/>
    <col min="12279" max="12279" width="7.5703125" style="1" customWidth="1"/>
    <col min="12280" max="12280" width="2.140625" style="1" customWidth="1"/>
    <col min="12281" max="12281" width="7.140625" style="1" customWidth="1"/>
    <col min="12282" max="12282" width="9" style="1" customWidth="1"/>
    <col min="12283" max="12285" width="9.42578125" style="1" customWidth="1"/>
    <col min="12286" max="12286" width="0.85546875" style="1" customWidth="1"/>
    <col min="12287" max="12294" width="8.5703125" style="1" customWidth="1"/>
    <col min="12295" max="12516" width="9.140625" style="1"/>
    <col min="12517" max="12517" width="7.140625" style="1" customWidth="1"/>
    <col min="12518" max="12518" width="9" style="1" customWidth="1"/>
    <col min="12519" max="12520" width="8.5703125" style="1" customWidth="1"/>
    <col min="12521" max="12521" width="0.85546875" style="1" customWidth="1"/>
    <col min="12522" max="12522" width="10.5703125" style="1" customWidth="1"/>
    <col min="12523" max="12523" width="10.42578125" style="1" customWidth="1"/>
    <col min="12524" max="12524" width="8.5703125" style="1" customWidth="1"/>
    <col min="12525" max="12525" width="0.85546875" style="1" customWidth="1"/>
    <col min="12526" max="12526" width="9.42578125" style="1" customWidth="1"/>
    <col min="12527" max="12530" width="8.5703125" style="1" customWidth="1"/>
    <col min="12531" max="12531" width="0.85546875" style="1" customWidth="1"/>
    <col min="12532" max="12532" width="6.85546875" style="1" customWidth="1"/>
    <col min="12533" max="12533" width="7.42578125" style="1" customWidth="1"/>
    <col min="12534" max="12534" width="6.85546875" style="1" customWidth="1"/>
    <col min="12535" max="12535" width="7.5703125" style="1" customWidth="1"/>
    <col min="12536" max="12536" width="2.140625" style="1" customWidth="1"/>
    <col min="12537" max="12537" width="7.140625" style="1" customWidth="1"/>
    <col min="12538" max="12538" width="9" style="1" customWidth="1"/>
    <col min="12539" max="12541" width="9.42578125" style="1" customWidth="1"/>
    <col min="12542" max="12542" width="0.85546875" style="1" customWidth="1"/>
    <col min="12543" max="12550" width="8.5703125" style="1" customWidth="1"/>
    <col min="12551" max="12772" width="9.140625" style="1"/>
    <col min="12773" max="12773" width="7.140625" style="1" customWidth="1"/>
    <col min="12774" max="12774" width="9" style="1" customWidth="1"/>
    <col min="12775" max="12776" width="8.5703125" style="1" customWidth="1"/>
    <col min="12777" max="12777" width="0.85546875" style="1" customWidth="1"/>
    <col min="12778" max="12778" width="10.5703125" style="1" customWidth="1"/>
    <col min="12779" max="12779" width="10.42578125" style="1" customWidth="1"/>
    <col min="12780" max="12780" width="8.5703125" style="1" customWidth="1"/>
    <col min="12781" max="12781" width="0.85546875" style="1" customWidth="1"/>
    <col min="12782" max="12782" width="9.42578125" style="1" customWidth="1"/>
    <col min="12783" max="12786" width="8.5703125" style="1" customWidth="1"/>
    <col min="12787" max="12787" width="0.85546875" style="1" customWidth="1"/>
    <col min="12788" max="12788" width="6.85546875" style="1" customWidth="1"/>
    <col min="12789" max="12789" width="7.42578125" style="1" customWidth="1"/>
    <col min="12790" max="12790" width="6.85546875" style="1" customWidth="1"/>
    <col min="12791" max="12791" width="7.5703125" style="1" customWidth="1"/>
    <col min="12792" max="12792" width="2.140625" style="1" customWidth="1"/>
    <col min="12793" max="12793" width="7.140625" style="1" customWidth="1"/>
    <col min="12794" max="12794" width="9" style="1" customWidth="1"/>
    <col min="12795" max="12797" width="9.42578125" style="1" customWidth="1"/>
    <col min="12798" max="12798" width="0.85546875" style="1" customWidth="1"/>
    <col min="12799" max="12806" width="8.5703125" style="1" customWidth="1"/>
    <col min="12807" max="13028" width="9.140625" style="1"/>
    <col min="13029" max="13029" width="7.140625" style="1" customWidth="1"/>
    <col min="13030" max="13030" width="9" style="1" customWidth="1"/>
    <col min="13031" max="13032" width="8.5703125" style="1" customWidth="1"/>
    <col min="13033" max="13033" width="0.85546875" style="1" customWidth="1"/>
    <col min="13034" max="13034" width="10.5703125" style="1" customWidth="1"/>
    <col min="13035" max="13035" width="10.42578125" style="1" customWidth="1"/>
    <col min="13036" max="13036" width="8.5703125" style="1" customWidth="1"/>
    <col min="13037" max="13037" width="0.85546875" style="1" customWidth="1"/>
    <col min="13038" max="13038" width="9.42578125" style="1" customWidth="1"/>
    <col min="13039" max="13042" width="8.5703125" style="1" customWidth="1"/>
    <col min="13043" max="13043" width="0.85546875" style="1" customWidth="1"/>
    <col min="13044" max="13044" width="6.85546875" style="1" customWidth="1"/>
    <col min="13045" max="13045" width="7.42578125" style="1" customWidth="1"/>
    <col min="13046" max="13046" width="6.85546875" style="1" customWidth="1"/>
    <col min="13047" max="13047" width="7.5703125" style="1" customWidth="1"/>
    <col min="13048" max="13048" width="2.140625" style="1" customWidth="1"/>
    <col min="13049" max="13049" width="7.140625" style="1" customWidth="1"/>
    <col min="13050" max="13050" width="9" style="1" customWidth="1"/>
    <col min="13051" max="13053" width="9.42578125" style="1" customWidth="1"/>
    <col min="13054" max="13054" width="0.85546875" style="1" customWidth="1"/>
    <col min="13055" max="13062" width="8.5703125" style="1" customWidth="1"/>
    <col min="13063" max="13284" width="9.140625" style="1"/>
    <col min="13285" max="13285" width="7.140625" style="1" customWidth="1"/>
    <col min="13286" max="13286" width="9" style="1" customWidth="1"/>
    <col min="13287" max="13288" width="8.5703125" style="1" customWidth="1"/>
    <col min="13289" max="13289" width="0.85546875" style="1" customWidth="1"/>
    <col min="13290" max="13290" width="10.5703125" style="1" customWidth="1"/>
    <col min="13291" max="13291" width="10.42578125" style="1" customWidth="1"/>
    <col min="13292" max="13292" width="8.5703125" style="1" customWidth="1"/>
    <col min="13293" max="13293" width="0.85546875" style="1" customWidth="1"/>
    <col min="13294" max="13294" width="9.42578125" style="1" customWidth="1"/>
    <col min="13295" max="13298" width="8.5703125" style="1" customWidth="1"/>
    <col min="13299" max="13299" width="0.85546875" style="1" customWidth="1"/>
    <col min="13300" max="13300" width="6.85546875" style="1" customWidth="1"/>
    <col min="13301" max="13301" width="7.42578125" style="1" customWidth="1"/>
    <col min="13302" max="13302" width="6.85546875" style="1" customWidth="1"/>
    <col min="13303" max="13303" width="7.5703125" style="1" customWidth="1"/>
    <col min="13304" max="13304" width="2.140625" style="1" customWidth="1"/>
    <col min="13305" max="13305" width="7.140625" style="1" customWidth="1"/>
    <col min="13306" max="13306" width="9" style="1" customWidth="1"/>
    <col min="13307" max="13309" width="9.42578125" style="1" customWidth="1"/>
    <col min="13310" max="13310" width="0.85546875" style="1" customWidth="1"/>
    <col min="13311" max="13318" width="8.5703125" style="1" customWidth="1"/>
    <col min="13319" max="13540" width="9.140625" style="1"/>
    <col min="13541" max="13541" width="7.140625" style="1" customWidth="1"/>
    <col min="13542" max="13542" width="9" style="1" customWidth="1"/>
    <col min="13543" max="13544" width="8.5703125" style="1" customWidth="1"/>
    <col min="13545" max="13545" width="0.85546875" style="1" customWidth="1"/>
    <col min="13546" max="13546" width="10.5703125" style="1" customWidth="1"/>
    <col min="13547" max="13547" width="10.42578125" style="1" customWidth="1"/>
    <col min="13548" max="13548" width="8.5703125" style="1" customWidth="1"/>
    <col min="13549" max="13549" width="0.85546875" style="1" customWidth="1"/>
    <col min="13550" max="13550" width="9.42578125" style="1" customWidth="1"/>
    <col min="13551" max="13554" width="8.5703125" style="1" customWidth="1"/>
    <col min="13555" max="13555" width="0.85546875" style="1" customWidth="1"/>
    <col min="13556" max="13556" width="6.85546875" style="1" customWidth="1"/>
    <col min="13557" max="13557" width="7.42578125" style="1" customWidth="1"/>
    <col min="13558" max="13558" width="6.85546875" style="1" customWidth="1"/>
    <col min="13559" max="13559" width="7.5703125" style="1" customWidth="1"/>
    <col min="13560" max="13560" width="2.140625" style="1" customWidth="1"/>
    <col min="13561" max="13561" width="7.140625" style="1" customWidth="1"/>
    <col min="13562" max="13562" width="9" style="1" customWidth="1"/>
    <col min="13563" max="13565" width="9.42578125" style="1" customWidth="1"/>
    <col min="13566" max="13566" width="0.85546875" style="1" customWidth="1"/>
    <col min="13567" max="13574" width="8.5703125" style="1" customWidth="1"/>
    <col min="13575" max="13796" width="9.140625" style="1"/>
    <col min="13797" max="13797" width="7.140625" style="1" customWidth="1"/>
    <col min="13798" max="13798" width="9" style="1" customWidth="1"/>
    <col min="13799" max="13800" width="8.5703125" style="1" customWidth="1"/>
    <col min="13801" max="13801" width="0.85546875" style="1" customWidth="1"/>
    <col min="13802" max="13802" width="10.5703125" style="1" customWidth="1"/>
    <col min="13803" max="13803" width="10.42578125" style="1" customWidth="1"/>
    <col min="13804" max="13804" width="8.5703125" style="1" customWidth="1"/>
    <col min="13805" max="13805" width="0.85546875" style="1" customWidth="1"/>
    <col min="13806" max="13806" width="9.42578125" style="1" customWidth="1"/>
    <col min="13807" max="13810" width="8.5703125" style="1" customWidth="1"/>
    <col min="13811" max="13811" width="0.85546875" style="1" customWidth="1"/>
    <col min="13812" max="13812" width="6.85546875" style="1" customWidth="1"/>
    <col min="13813" max="13813" width="7.42578125" style="1" customWidth="1"/>
    <col min="13814" max="13814" width="6.85546875" style="1" customWidth="1"/>
    <col min="13815" max="13815" width="7.5703125" style="1" customWidth="1"/>
    <col min="13816" max="13816" width="2.140625" style="1" customWidth="1"/>
    <col min="13817" max="13817" width="7.140625" style="1" customWidth="1"/>
    <col min="13818" max="13818" width="9" style="1" customWidth="1"/>
    <col min="13819" max="13821" width="9.42578125" style="1" customWidth="1"/>
    <col min="13822" max="13822" width="0.85546875" style="1" customWidth="1"/>
    <col min="13823" max="13830" width="8.5703125" style="1" customWidth="1"/>
    <col min="13831" max="14052" width="9.140625" style="1"/>
    <col min="14053" max="14053" width="7.140625" style="1" customWidth="1"/>
    <col min="14054" max="14054" width="9" style="1" customWidth="1"/>
    <col min="14055" max="14056" width="8.5703125" style="1" customWidth="1"/>
    <col min="14057" max="14057" width="0.85546875" style="1" customWidth="1"/>
    <col min="14058" max="14058" width="10.5703125" style="1" customWidth="1"/>
    <col min="14059" max="14059" width="10.42578125" style="1" customWidth="1"/>
    <col min="14060" max="14060" width="8.5703125" style="1" customWidth="1"/>
    <col min="14061" max="14061" width="0.85546875" style="1" customWidth="1"/>
    <col min="14062" max="14062" width="9.42578125" style="1" customWidth="1"/>
    <col min="14063" max="14066" width="8.5703125" style="1" customWidth="1"/>
    <col min="14067" max="14067" width="0.85546875" style="1" customWidth="1"/>
    <col min="14068" max="14068" width="6.85546875" style="1" customWidth="1"/>
    <col min="14069" max="14069" width="7.42578125" style="1" customWidth="1"/>
    <col min="14070" max="14070" width="6.85546875" style="1" customWidth="1"/>
    <col min="14071" max="14071" width="7.5703125" style="1" customWidth="1"/>
    <col min="14072" max="14072" width="2.140625" style="1" customWidth="1"/>
    <col min="14073" max="14073" width="7.140625" style="1" customWidth="1"/>
    <col min="14074" max="14074" width="9" style="1" customWidth="1"/>
    <col min="14075" max="14077" width="9.42578125" style="1" customWidth="1"/>
    <col min="14078" max="14078" width="0.85546875" style="1" customWidth="1"/>
    <col min="14079" max="14086" width="8.5703125" style="1" customWidth="1"/>
    <col min="14087" max="14308" width="9.140625" style="1"/>
    <col min="14309" max="14309" width="7.140625" style="1" customWidth="1"/>
    <col min="14310" max="14310" width="9" style="1" customWidth="1"/>
    <col min="14311" max="14312" width="8.5703125" style="1" customWidth="1"/>
    <col min="14313" max="14313" width="0.85546875" style="1" customWidth="1"/>
    <col min="14314" max="14314" width="10.5703125" style="1" customWidth="1"/>
    <col min="14315" max="14315" width="10.42578125" style="1" customWidth="1"/>
    <col min="14316" max="14316" width="8.5703125" style="1" customWidth="1"/>
    <col min="14317" max="14317" width="0.85546875" style="1" customWidth="1"/>
    <col min="14318" max="14318" width="9.42578125" style="1" customWidth="1"/>
    <col min="14319" max="14322" width="8.5703125" style="1" customWidth="1"/>
    <col min="14323" max="14323" width="0.85546875" style="1" customWidth="1"/>
    <col min="14324" max="14324" width="6.85546875" style="1" customWidth="1"/>
    <col min="14325" max="14325" width="7.42578125" style="1" customWidth="1"/>
    <col min="14326" max="14326" width="6.85546875" style="1" customWidth="1"/>
    <col min="14327" max="14327" width="7.5703125" style="1" customWidth="1"/>
    <col min="14328" max="14328" width="2.140625" style="1" customWidth="1"/>
    <col min="14329" max="14329" width="7.140625" style="1" customWidth="1"/>
    <col min="14330" max="14330" width="9" style="1" customWidth="1"/>
    <col min="14331" max="14333" width="9.42578125" style="1" customWidth="1"/>
    <col min="14334" max="14334" width="0.85546875" style="1" customWidth="1"/>
    <col min="14335" max="14342" width="8.5703125" style="1" customWidth="1"/>
    <col min="14343" max="14564" width="9.140625" style="1"/>
    <col min="14565" max="14565" width="7.140625" style="1" customWidth="1"/>
    <col min="14566" max="14566" width="9" style="1" customWidth="1"/>
    <col min="14567" max="14568" width="8.5703125" style="1" customWidth="1"/>
    <col min="14569" max="14569" width="0.85546875" style="1" customWidth="1"/>
    <col min="14570" max="14570" width="10.5703125" style="1" customWidth="1"/>
    <col min="14571" max="14571" width="10.42578125" style="1" customWidth="1"/>
    <col min="14572" max="14572" width="8.5703125" style="1" customWidth="1"/>
    <col min="14573" max="14573" width="0.85546875" style="1" customWidth="1"/>
    <col min="14574" max="14574" width="9.42578125" style="1" customWidth="1"/>
    <col min="14575" max="14578" width="8.5703125" style="1" customWidth="1"/>
    <col min="14579" max="14579" width="0.85546875" style="1" customWidth="1"/>
    <col min="14580" max="14580" width="6.85546875" style="1" customWidth="1"/>
    <col min="14581" max="14581" width="7.42578125" style="1" customWidth="1"/>
    <col min="14582" max="14582" width="6.85546875" style="1" customWidth="1"/>
    <col min="14583" max="14583" width="7.5703125" style="1" customWidth="1"/>
    <col min="14584" max="14584" width="2.140625" style="1" customWidth="1"/>
    <col min="14585" max="14585" width="7.140625" style="1" customWidth="1"/>
    <col min="14586" max="14586" width="9" style="1" customWidth="1"/>
    <col min="14587" max="14589" width="9.42578125" style="1" customWidth="1"/>
    <col min="14590" max="14590" width="0.85546875" style="1" customWidth="1"/>
    <col min="14591" max="14598" width="8.5703125" style="1" customWidth="1"/>
    <col min="14599" max="14820" width="9.140625" style="1"/>
    <col min="14821" max="14821" width="7.140625" style="1" customWidth="1"/>
    <col min="14822" max="14822" width="9" style="1" customWidth="1"/>
    <col min="14823" max="14824" width="8.5703125" style="1" customWidth="1"/>
    <col min="14825" max="14825" width="0.85546875" style="1" customWidth="1"/>
    <col min="14826" max="14826" width="10.5703125" style="1" customWidth="1"/>
    <col min="14827" max="14827" width="10.42578125" style="1" customWidth="1"/>
    <col min="14828" max="14828" width="8.5703125" style="1" customWidth="1"/>
    <col min="14829" max="14829" width="0.85546875" style="1" customWidth="1"/>
    <col min="14830" max="14830" width="9.42578125" style="1" customWidth="1"/>
    <col min="14831" max="14834" width="8.5703125" style="1" customWidth="1"/>
    <col min="14835" max="14835" width="0.85546875" style="1" customWidth="1"/>
    <col min="14836" max="14836" width="6.85546875" style="1" customWidth="1"/>
    <col min="14837" max="14837" width="7.42578125" style="1" customWidth="1"/>
    <col min="14838" max="14838" width="6.85546875" style="1" customWidth="1"/>
    <col min="14839" max="14839" width="7.5703125" style="1" customWidth="1"/>
    <col min="14840" max="14840" width="2.140625" style="1" customWidth="1"/>
    <col min="14841" max="14841" width="7.140625" style="1" customWidth="1"/>
    <col min="14842" max="14842" width="9" style="1" customWidth="1"/>
    <col min="14843" max="14845" width="9.42578125" style="1" customWidth="1"/>
    <col min="14846" max="14846" width="0.85546875" style="1" customWidth="1"/>
    <col min="14847" max="14854" width="8.5703125" style="1" customWidth="1"/>
    <col min="14855" max="15076" width="9.140625" style="1"/>
    <col min="15077" max="15077" width="7.140625" style="1" customWidth="1"/>
    <col min="15078" max="15078" width="9" style="1" customWidth="1"/>
    <col min="15079" max="15080" width="8.5703125" style="1" customWidth="1"/>
    <col min="15081" max="15081" width="0.85546875" style="1" customWidth="1"/>
    <col min="15082" max="15082" width="10.5703125" style="1" customWidth="1"/>
    <col min="15083" max="15083" width="10.42578125" style="1" customWidth="1"/>
    <col min="15084" max="15084" width="8.5703125" style="1" customWidth="1"/>
    <col min="15085" max="15085" width="0.85546875" style="1" customWidth="1"/>
    <col min="15086" max="15086" width="9.42578125" style="1" customWidth="1"/>
    <col min="15087" max="15090" width="8.5703125" style="1" customWidth="1"/>
    <col min="15091" max="15091" width="0.85546875" style="1" customWidth="1"/>
    <col min="15092" max="15092" width="6.85546875" style="1" customWidth="1"/>
    <col min="15093" max="15093" width="7.42578125" style="1" customWidth="1"/>
    <col min="15094" max="15094" width="6.85546875" style="1" customWidth="1"/>
    <col min="15095" max="15095" width="7.5703125" style="1" customWidth="1"/>
    <col min="15096" max="15096" width="2.140625" style="1" customWidth="1"/>
    <col min="15097" max="15097" width="7.140625" style="1" customWidth="1"/>
    <col min="15098" max="15098" width="9" style="1" customWidth="1"/>
    <col min="15099" max="15101" width="9.42578125" style="1" customWidth="1"/>
    <col min="15102" max="15102" width="0.85546875" style="1" customWidth="1"/>
    <col min="15103" max="15110" width="8.5703125" style="1" customWidth="1"/>
    <col min="15111" max="15332" width="9.140625" style="1"/>
    <col min="15333" max="15333" width="7.140625" style="1" customWidth="1"/>
    <col min="15334" max="15334" width="9" style="1" customWidth="1"/>
    <col min="15335" max="15336" width="8.5703125" style="1" customWidth="1"/>
    <col min="15337" max="15337" width="0.85546875" style="1" customWidth="1"/>
    <col min="15338" max="15338" width="10.5703125" style="1" customWidth="1"/>
    <col min="15339" max="15339" width="10.42578125" style="1" customWidth="1"/>
    <col min="15340" max="15340" width="8.5703125" style="1" customWidth="1"/>
    <col min="15341" max="15341" width="0.85546875" style="1" customWidth="1"/>
    <col min="15342" max="15342" width="9.42578125" style="1" customWidth="1"/>
    <col min="15343" max="15346" width="8.5703125" style="1" customWidth="1"/>
    <col min="15347" max="15347" width="0.85546875" style="1" customWidth="1"/>
    <col min="15348" max="15348" width="6.85546875" style="1" customWidth="1"/>
    <col min="15349" max="15349" width="7.42578125" style="1" customWidth="1"/>
    <col min="15350" max="15350" width="6.85546875" style="1" customWidth="1"/>
    <col min="15351" max="15351" width="7.5703125" style="1" customWidth="1"/>
    <col min="15352" max="15352" width="2.140625" style="1" customWidth="1"/>
    <col min="15353" max="15353" width="7.140625" style="1" customWidth="1"/>
    <col min="15354" max="15354" width="9" style="1" customWidth="1"/>
    <col min="15355" max="15357" width="9.42578125" style="1" customWidth="1"/>
    <col min="15358" max="15358" width="0.85546875" style="1" customWidth="1"/>
    <col min="15359" max="15366" width="8.5703125" style="1" customWidth="1"/>
    <col min="15367" max="15588" width="9.140625" style="1"/>
    <col min="15589" max="15589" width="7.140625" style="1" customWidth="1"/>
    <col min="15590" max="15590" width="9" style="1" customWidth="1"/>
    <col min="15591" max="15592" width="8.5703125" style="1" customWidth="1"/>
    <col min="15593" max="15593" width="0.85546875" style="1" customWidth="1"/>
    <col min="15594" max="15594" width="10.5703125" style="1" customWidth="1"/>
    <col min="15595" max="15595" width="10.42578125" style="1" customWidth="1"/>
    <col min="15596" max="15596" width="8.5703125" style="1" customWidth="1"/>
    <col min="15597" max="15597" width="0.85546875" style="1" customWidth="1"/>
    <col min="15598" max="15598" width="9.42578125" style="1" customWidth="1"/>
    <col min="15599" max="15602" width="8.5703125" style="1" customWidth="1"/>
    <col min="15603" max="15603" width="0.85546875" style="1" customWidth="1"/>
    <col min="15604" max="15604" width="6.85546875" style="1" customWidth="1"/>
    <col min="15605" max="15605" width="7.42578125" style="1" customWidth="1"/>
    <col min="15606" max="15606" width="6.85546875" style="1" customWidth="1"/>
    <col min="15607" max="15607" width="7.5703125" style="1" customWidth="1"/>
    <col min="15608" max="15608" width="2.140625" style="1" customWidth="1"/>
    <col min="15609" max="15609" width="7.140625" style="1" customWidth="1"/>
    <col min="15610" max="15610" width="9" style="1" customWidth="1"/>
    <col min="15611" max="15613" width="9.42578125" style="1" customWidth="1"/>
    <col min="15614" max="15614" width="0.85546875" style="1" customWidth="1"/>
    <col min="15615" max="15622" width="8.5703125" style="1" customWidth="1"/>
    <col min="15623" max="15844" width="9.140625" style="1"/>
    <col min="15845" max="15845" width="7.140625" style="1" customWidth="1"/>
    <col min="15846" max="15846" width="9" style="1" customWidth="1"/>
    <col min="15847" max="15848" width="8.5703125" style="1" customWidth="1"/>
    <col min="15849" max="15849" width="0.85546875" style="1" customWidth="1"/>
    <col min="15850" max="15850" width="10.5703125" style="1" customWidth="1"/>
    <col min="15851" max="15851" width="10.42578125" style="1" customWidth="1"/>
    <col min="15852" max="15852" width="8.5703125" style="1" customWidth="1"/>
    <col min="15853" max="15853" width="0.85546875" style="1" customWidth="1"/>
    <col min="15854" max="15854" width="9.42578125" style="1" customWidth="1"/>
    <col min="15855" max="15858" width="8.5703125" style="1" customWidth="1"/>
    <col min="15859" max="15859" width="0.85546875" style="1" customWidth="1"/>
    <col min="15860" max="15860" width="6.85546875" style="1" customWidth="1"/>
    <col min="15861" max="15861" width="7.42578125" style="1" customWidth="1"/>
    <col min="15862" max="15862" width="6.85546875" style="1" customWidth="1"/>
    <col min="15863" max="15863" width="7.5703125" style="1" customWidth="1"/>
    <col min="15864" max="15864" width="2.140625" style="1" customWidth="1"/>
    <col min="15865" max="15865" width="7.140625" style="1" customWidth="1"/>
    <col min="15866" max="15866" width="9" style="1" customWidth="1"/>
    <col min="15867" max="15869" width="9.42578125" style="1" customWidth="1"/>
    <col min="15870" max="15870" width="0.85546875" style="1" customWidth="1"/>
    <col min="15871" max="15878" width="8.5703125" style="1" customWidth="1"/>
    <col min="15879" max="16100" width="9.140625" style="1"/>
    <col min="16101" max="16101" width="7.140625" style="1" customWidth="1"/>
    <col min="16102" max="16102" width="9" style="1" customWidth="1"/>
    <col min="16103" max="16104" width="8.5703125" style="1" customWidth="1"/>
    <col min="16105" max="16105" width="0.85546875" style="1" customWidth="1"/>
    <col min="16106" max="16106" width="10.5703125" style="1" customWidth="1"/>
    <col min="16107" max="16107" width="10.42578125" style="1" customWidth="1"/>
    <col min="16108" max="16108" width="8.5703125" style="1" customWidth="1"/>
    <col min="16109" max="16109" width="0.85546875" style="1" customWidth="1"/>
    <col min="16110" max="16110" width="9.42578125" style="1" customWidth="1"/>
    <col min="16111" max="16114" width="8.5703125" style="1" customWidth="1"/>
    <col min="16115" max="16115" width="0.85546875" style="1" customWidth="1"/>
    <col min="16116" max="16116" width="6.85546875" style="1" customWidth="1"/>
    <col min="16117" max="16117" width="7.42578125" style="1" customWidth="1"/>
    <col min="16118" max="16118" width="6.85546875" style="1" customWidth="1"/>
    <col min="16119" max="16119" width="7.5703125" style="1" customWidth="1"/>
    <col min="16120" max="16120" width="2.140625" style="1" customWidth="1"/>
    <col min="16121" max="16121" width="7.140625" style="1" customWidth="1"/>
    <col min="16122" max="16122" width="9" style="1" customWidth="1"/>
    <col min="16123" max="16125" width="9.42578125" style="1" customWidth="1"/>
    <col min="16126" max="16126" width="0.85546875" style="1" customWidth="1"/>
    <col min="16127" max="16134" width="8.5703125" style="1" customWidth="1"/>
    <col min="16135" max="16384" width="9.140625" style="1"/>
  </cols>
  <sheetData>
    <row r="1" spans="1:30" ht="15.75" x14ac:dyDescent="0.25">
      <c r="B1" s="216" t="s">
        <v>3147</v>
      </c>
      <c r="C1" s="18"/>
      <c r="D1" s="18"/>
      <c r="T1" s="216" t="str">
        <f>$B1</f>
        <v>Tableau 50.080 - Approche fondée sur les notations internes - Actifs pondérés en fonction du risque de crédit</v>
      </c>
    </row>
    <row r="2" spans="1:30" ht="15" customHeight="1" x14ac:dyDescent="0.25">
      <c r="A2" s="20">
        <v>22</v>
      </c>
      <c r="B2" s="1867" t="s">
        <v>145</v>
      </c>
      <c r="C2" s="1868"/>
      <c r="D2" s="1868"/>
      <c r="E2" s="1869"/>
      <c r="F2" s="39"/>
      <c r="T2" s="2190" t="s">
        <v>3135</v>
      </c>
      <c r="U2" s="2190"/>
      <c r="V2" s="2190"/>
      <c r="W2" s="2190"/>
      <c r="X2" s="2190"/>
      <c r="Y2" s="2190"/>
      <c r="Z2" s="2190"/>
      <c r="AA2" s="2190"/>
      <c r="AB2" s="2190"/>
      <c r="AC2" s="2190"/>
      <c r="AD2" s="2190"/>
    </row>
    <row r="3" spans="1:30" ht="15" x14ac:dyDescent="0.2">
      <c r="A3" s="20"/>
      <c r="B3" s="568"/>
      <c r="C3" s="195"/>
      <c r="D3" s="195"/>
      <c r="E3" s="195"/>
      <c r="F3" s="39"/>
      <c r="T3" s="2190"/>
      <c r="U3" s="2190"/>
      <c r="V3" s="2190"/>
      <c r="W3" s="2190"/>
      <c r="X3" s="2190"/>
      <c r="Y3" s="2190"/>
      <c r="Z3" s="2190"/>
      <c r="AA3" s="2190"/>
      <c r="AB3" s="2190"/>
      <c r="AC3" s="2190"/>
      <c r="AD3" s="2190"/>
    </row>
    <row r="4" spans="1:30" ht="12.75" customHeight="1" x14ac:dyDescent="0.2">
      <c r="B4" s="2069" t="s">
        <v>2520</v>
      </c>
      <c r="C4" s="2091"/>
      <c r="D4" s="2091"/>
      <c r="E4" s="2091"/>
      <c r="F4" s="2091"/>
      <c r="G4" s="2091"/>
      <c r="H4" s="2091"/>
      <c r="I4" s="2091"/>
      <c r="J4" s="2091"/>
      <c r="K4" s="2091"/>
      <c r="L4" s="2091"/>
      <c r="M4" s="2091"/>
      <c r="N4" s="2091"/>
      <c r="O4" s="2091"/>
      <c r="P4" s="2091"/>
      <c r="Q4" s="2091"/>
      <c r="R4" s="2091"/>
      <c r="T4" s="329" t="str">
        <f>$B4</f>
        <v>Pour le portefeuille bancaire – Expositions sur les moyennes entreprises (124)</v>
      </c>
      <c r="U4" s="329"/>
      <c r="V4" s="329"/>
      <c r="W4" s="329"/>
      <c r="X4" s="329"/>
      <c r="Y4" s="112"/>
    </row>
    <row r="5" spans="1:30" ht="15" x14ac:dyDescent="0.2">
      <c r="B5" s="569"/>
      <c r="C5" s="199"/>
      <c r="T5" s="828"/>
    </row>
    <row r="6" spans="1:30" ht="15" x14ac:dyDescent="0.2">
      <c r="A6" s="82"/>
      <c r="B6" s="181" t="s">
        <v>3040</v>
      </c>
      <c r="C6" s="329"/>
      <c r="D6" s="82"/>
      <c r="E6" s="82"/>
      <c r="F6" s="82"/>
      <c r="G6" s="82"/>
      <c r="H6" s="82"/>
      <c r="I6" s="82"/>
      <c r="J6" s="82"/>
      <c r="K6" s="82"/>
      <c r="L6" s="82"/>
      <c r="M6" s="82"/>
      <c r="N6" s="82"/>
      <c r="O6" s="82"/>
      <c r="P6" s="82"/>
      <c r="Q6" s="82"/>
      <c r="R6" s="82"/>
      <c r="T6" s="181" t="str">
        <f>$B6</f>
        <v>Dollars, en milliers, Type d’enregistrement 010</v>
      </c>
      <c r="U6" s="830"/>
      <c r="V6" s="497"/>
      <c r="W6" s="497"/>
      <c r="X6" s="497"/>
      <c r="Y6" s="331"/>
    </row>
    <row r="7" spans="1:30" ht="22.5" customHeight="1" x14ac:dyDescent="0.2">
      <c r="A7" s="82"/>
      <c r="B7" s="2166" t="s">
        <v>2440</v>
      </c>
      <c r="C7" s="2167"/>
      <c r="D7" s="2168"/>
      <c r="E7" s="495"/>
      <c r="F7" s="2174" t="s">
        <v>2441</v>
      </c>
      <c r="G7" s="2176"/>
      <c r="H7" s="497"/>
      <c r="I7" s="2049" t="s">
        <v>2902</v>
      </c>
      <c r="J7" s="1855"/>
      <c r="K7" s="1855"/>
      <c r="L7" s="1855"/>
      <c r="M7" s="1856"/>
      <c r="N7" s="82"/>
      <c r="O7" s="82"/>
      <c r="P7" s="82"/>
      <c r="Q7" s="82"/>
      <c r="R7" s="82"/>
      <c r="T7" s="2170" t="s">
        <v>3041</v>
      </c>
      <c r="U7" s="2170"/>
      <c r="V7" s="576"/>
      <c r="W7" s="831"/>
      <c r="X7" s="831"/>
      <c r="Y7" s="577"/>
    </row>
    <row r="8" spans="1:30" ht="30" customHeight="1" x14ac:dyDescent="0.2">
      <c r="A8" s="82"/>
      <c r="B8" s="648"/>
      <c r="C8" s="649"/>
      <c r="D8" s="999"/>
      <c r="E8" s="495"/>
      <c r="F8" s="2177"/>
      <c r="G8" s="2179"/>
      <c r="H8" s="497"/>
      <c r="I8" s="2059" t="s">
        <v>3042</v>
      </c>
      <c r="J8" s="2163"/>
      <c r="K8" s="2059" t="s">
        <v>3043</v>
      </c>
      <c r="L8" s="2163"/>
      <c r="M8" s="1985" t="s">
        <v>3044</v>
      </c>
      <c r="N8" s="495"/>
      <c r="O8" s="495"/>
      <c r="P8" s="495"/>
      <c r="Q8" s="495"/>
      <c r="R8" s="495"/>
      <c r="T8" s="2171"/>
      <c r="U8" s="2171"/>
      <c r="V8" s="576"/>
      <c r="W8" s="2059" t="s">
        <v>3101</v>
      </c>
      <c r="X8" s="1863"/>
      <c r="Y8" s="577"/>
    </row>
    <row r="9" spans="1:30" ht="92.25" customHeight="1" x14ac:dyDescent="0.2">
      <c r="A9" s="1387" t="s">
        <v>3045</v>
      </c>
      <c r="B9" s="1387" t="s">
        <v>3046</v>
      </c>
      <c r="C9" s="1387" t="s">
        <v>2443</v>
      </c>
      <c r="D9" s="1387" t="s">
        <v>3103</v>
      </c>
      <c r="E9" s="123"/>
      <c r="F9" s="332" t="s">
        <v>2446</v>
      </c>
      <c r="G9" s="1387" t="s">
        <v>3104</v>
      </c>
      <c r="H9" s="721"/>
      <c r="I9" s="1387" t="s">
        <v>3050</v>
      </c>
      <c r="J9" s="1387" t="s">
        <v>3051</v>
      </c>
      <c r="K9" s="1387" t="s">
        <v>3052</v>
      </c>
      <c r="L9" s="1387" t="s">
        <v>3053</v>
      </c>
      <c r="M9" s="2164"/>
      <c r="N9" s="123"/>
      <c r="O9" s="1861" t="s">
        <v>2450</v>
      </c>
      <c r="P9" s="1863"/>
      <c r="Q9" s="1861" t="s">
        <v>3055</v>
      </c>
      <c r="R9" s="1863"/>
      <c r="T9" s="1606" t="str">
        <f>$A9</f>
        <v>Fourchette de probabilité de défaut (PD)</v>
      </c>
      <c r="U9" s="1606" t="str">
        <f>$B9</f>
        <v>PD estimative (%) (M3)</v>
      </c>
      <c r="V9" s="1387" t="s">
        <v>3105</v>
      </c>
      <c r="W9" s="1387" t="s">
        <v>3057</v>
      </c>
      <c r="X9" s="1387" t="s">
        <v>3058</v>
      </c>
      <c r="Y9" s="578"/>
    </row>
    <row r="10" spans="1:30" s="490" customFormat="1" ht="15" x14ac:dyDescent="0.25">
      <c r="A10" s="576"/>
      <c r="B10" s="229" t="s">
        <v>299</v>
      </c>
      <c r="C10" s="229"/>
      <c r="D10" s="229" t="s">
        <v>300</v>
      </c>
      <c r="E10" s="229"/>
      <c r="F10" s="229" t="s">
        <v>301</v>
      </c>
      <c r="G10" s="229" t="s">
        <v>3059</v>
      </c>
      <c r="H10" s="863"/>
      <c r="I10" s="229" t="s">
        <v>466</v>
      </c>
      <c r="J10" s="229" t="s">
        <v>304</v>
      </c>
      <c r="K10" s="803"/>
      <c r="L10" s="803"/>
      <c r="M10" s="803"/>
      <c r="N10" s="229"/>
      <c r="O10" s="229"/>
      <c r="P10" s="229"/>
      <c r="Q10" s="229"/>
      <c r="R10" s="229"/>
      <c r="T10" s="833"/>
      <c r="U10" s="834" t="s">
        <v>3060</v>
      </c>
      <c r="V10" s="229"/>
      <c r="W10" s="82"/>
      <c r="X10" s="229"/>
      <c r="Y10" s="155"/>
    </row>
    <row r="11" spans="1:30" ht="12.75" customHeight="1" x14ac:dyDescent="0.2">
      <c r="A11" s="82"/>
      <c r="B11" s="88" t="s">
        <v>1874</v>
      </c>
      <c r="C11" s="82"/>
      <c r="D11" s="337"/>
      <c r="E11" s="337"/>
      <c r="F11" s="337"/>
      <c r="G11" s="337"/>
      <c r="H11" s="337"/>
      <c r="I11" s="2165" t="s">
        <v>3123</v>
      </c>
      <c r="J11" s="2165"/>
      <c r="K11" s="337"/>
      <c r="L11" s="337"/>
      <c r="M11" s="337"/>
      <c r="N11" s="337"/>
      <c r="O11" s="337"/>
      <c r="P11" s="337"/>
      <c r="Q11" s="82"/>
      <c r="R11" s="82"/>
      <c r="T11" s="835"/>
      <c r="U11" s="836" t="str">
        <f>$B11</f>
        <v>Engagements utilisés (501)</v>
      </c>
    </row>
    <row r="12" spans="1:30" s="12" customFormat="1" ht="12.75" customHeight="1" x14ac:dyDescent="0.2">
      <c r="A12" s="31" t="s">
        <v>3062</v>
      </c>
      <c r="B12" s="602"/>
      <c r="C12" s="1612"/>
      <c r="D12" s="992"/>
      <c r="E12" s="31"/>
      <c r="F12" s="992"/>
      <c r="G12" s="1613"/>
      <c r="H12" s="837"/>
      <c r="I12" s="1614"/>
      <c r="J12" s="993"/>
      <c r="K12" s="1614"/>
      <c r="L12" s="838"/>
      <c r="M12" s="839"/>
      <c r="N12" s="31"/>
      <c r="O12" s="2159"/>
      <c r="P12" s="2159"/>
      <c r="Q12" s="2159"/>
      <c r="R12" s="2159"/>
      <c r="T12" s="840" t="str">
        <f t="shared" ref="T12:T36" si="0">$A12</f>
        <v>1 (1401)</v>
      </c>
      <c r="U12" s="1615" t="str">
        <f t="shared" ref="U12:U36" si="1">IF($B12="","",$B12)</f>
        <v/>
      </c>
      <c r="V12" s="190"/>
      <c r="W12" s="841"/>
      <c r="X12" s="841"/>
      <c r="Y12" s="193"/>
    </row>
    <row r="13" spans="1:30" s="12" customFormat="1" x14ac:dyDescent="0.2">
      <c r="A13" s="31" t="s">
        <v>3063</v>
      </c>
      <c r="B13" s="602"/>
      <c r="C13" s="1612"/>
      <c r="D13" s="992"/>
      <c r="E13" s="31"/>
      <c r="F13" s="992"/>
      <c r="G13" s="1613"/>
      <c r="H13" s="837"/>
      <c r="I13" s="1614"/>
      <c r="J13" s="993"/>
      <c r="K13" s="1614"/>
      <c r="L13" s="838"/>
      <c r="M13" s="839"/>
      <c r="N13" s="31"/>
      <c r="O13" s="2159"/>
      <c r="P13" s="2159"/>
      <c r="Q13" s="2159"/>
      <c r="R13" s="2159"/>
      <c r="T13" s="840" t="str">
        <f t="shared" si="0"/>
        <v>2 (1402)</v>
      </c>
      <c r="U13" s="1615" t="str">
        <f t="shared" si="1"/>
        <v/>
      </c>
      <c r="V13" s="190"/>
      <c r="W13" s="841"/>
      <c r="X13" s="841"/>
      <c r="Y13" s="193"/>
    </row>
    <row r="14" spans="1:30" s="12" customFormat="1" x14ac:dyDescent="0.2">
      <c r="A14" s="31" t="s">
        <v>3064</v>
      </c>
      <c r="B14" s="602"/>
      <c r="C14" s="1612"/>
      <c r="D14" s="992"/>
      <c r="E14" s="31"/>
      <c r="F14" s="992"/>
      <c r="G14" s="1613"/>
      <c r="H14" s="837"/>
      <c r="I14" s="1614"/>
      <c r="J14" s="993"/>
      <c r="K14" s="1614"/>
      <c r="L14" s="838"/>
      <c r="M14" s="839"/>
      <c r="N14" s="31"/>
      <c r="O14" s="2159"/>
      <c r="P14" s="2159"/>
      <c r="Q14" s="2159"/>
      <c r="R14" s="2159"/>
      <c r="T14" s="840" t="str">
        <f t="shared" si="0"/>
        <v>3 (1403)</v>
      </c>
      <c r="U14" s="1615" t="str">
        <f t="shared" si="1"/>
        <v/>
      </c>
      <c r="V14" s="190"/>
      <c r="W14" s="841"/>
      <c r="X14" s="841"/>
      <c r="Y14" s="193"/>
    </row>
    <row r="15" spans="1:30" s="12" customFormat="1" ht="12.75" hidden="1" customHeight="1" x14ac:dyDescent="0.2">
      <c r="A15" s="31" t="s">
        <v>3065</v>
      </c>
      <c r="B15" s="602"/>
      <c r="C15" s="1612"/>
      <c r="D15" s="992"/>
      <c r="E15" s="31"/>
      <c r="F15" s="992"/>
      <c r="G15" s="1613"/>
      <c r="H15" s="837"/>
      <c r="I15" s="1614"/>
      <c r="J15" s="993"/>
      <c r="K15" s="1614"/>
      <c r="L15" s="838"/>
      <c r="M15" s="839"/>
      <c r="N15" s="31"/>
      <c r="O15" s="2159"/>
      <c r="P15" s="2159"/>
      <c r="Q15" s="2159"/>
      <c r="R15" s="2159"/>
      <c r="T15" s="840" t="str">
        <f t="shared" si="0"/>
        <v>4 (1404)</v>
      </c>
      <c r="U15" s="1615" t="str">
        <f t="shared" si="1"/>
        <v/>
      </c>
      <c r="V15" s="190"/>
      <c r="W15" s="841"/>
      <c r="X15" s="841"/>
      <c r="Y15" s="193"/>
    </row>
    <row r="16" spans="1:30" s="12" customFormat="1" ht="12.75" hidden="1" customHeight="1" x14ac:dyDescent="0.2">
      <c r="A16" s="31" t="s">
        <v>3066</v>
      </c>
      <c r="B16" s="602"/>
      <c r="C16" s="1612"/>
      <c r="D16" s="992"/>
      <c r="E16" s="31"/>
      <c r="F16" s="992"/>
      <c r="G16" s="1613"/>
      <c r="H16" s="837"/>
      <c r="I16" s="1614"/>
      <c r="J16" s="993"/>
      <c r="K16" s="1614"/>
      <c r="L16" s="838"/>
      <c r="M16" s="839"/>
      <c r="N16" s="31"/>
      <c r="O16" s="2159"/>
      <c r="P16" s="2159"/>
      <c r="Q16" s="2159"/>
      <c r="R16" s="2159"/>
      <c r="T16" s="840" t="str">
        <f t="shared" si="0"/>
        <v>5 (1405)</v>
      </c>
      <c r="U16" s="1615" t="str">
        <f t="shared" si="1"/>
        <v/>
      </c>
      <c r="V16" s="190"/>
      <c r="W16" s="841"/>
      <c r="X16" s="841"/>
      <c r="Y16" s="193"/>
    </row>
    <row r="17" spans="1:25" s="12" customFormat="1" ht="12.75" hidden="1" customHeight="1" x14ac:dyDescent="0.2">
      <c r="A17" s="31" t="s">
        <v>3067</v>
      </c>
      <c r="B17" s="602"/>
      <c r="C17" s="1612"/>
      <c r="D17" s="992"/>
      <c r="E17" s="31"/>
      <c r="F17" s="992"/>
      <c r="G17" s="1613"/>
      <c r="H17" s="837"/>
      <c r="I17" s="1614"/>
      <c r="J17" s="993"/>
      <c r="K17" s="1614"/>
      <c r="L17" s="838"/>
      <c r="M17" s="839"/>
      <c r="N17" s="31"/>
      <c r="O17" s="2159"/>
      <c r="P17" s="2159"/>
      <c r="Q17" s="2159"/>
      <c r="R17" s="2159"/>
      <c r="T17" s="840" t="str">
        <f t="shared" si="0"/>
        <v>6 (1406)</v>
      </c>
      <c r="U17" s="1615" t="str">
        <f t="shared" si="1"/>
        <v/>
      </c>
      <c r="V17" s="190"/>
      <c r="W17" s="841"/>
      <c r="X17" s="841"/>
      <c r="Y17" s="193"/>
    </row>
    <row r="18" spans="1:25" s="12" customFormat="1" ht="12.75" hidden="1" customHeight="1" x14ac:dyDescent="0.2">
      <c r="A18" s="31" t="s">
        <v>3068</v>
      </c>
      <c r="B18" s="602"/>
      <c r="C18" s="1612"/>
      <c r="D18" s="992"/>
      <c r="E18" s="31"/>
      <c r="F18" s="992"/>
      <c r="G18" s="1613"/>
      <c r="H18" s="837"/>
      <c r="I18" s="1614"/>
      <c r="J18" s="993"/>
      <c r="K18" s="1614"/>
      <c r="L18" s="838"/>
      <c r="M18" s="839"/>
      <c r="N18" s="31"/>
      <c r="O18" s="2159"/>
      <c r="P18" s="2159"/>
      <c r="Q18" s="2159"/>
      <c r="R18" s="2159"/>
      <c r="T18" s="840" t="str">
        <f t="shared" si="0"/>
        <v>7 (1407)</v>
      </c>
      <c r="U18" s="1615" t="str">
        <f t="shared" si="1"/>
        <v/>
      </c>
      <c r="V18" s="190"/>
      <c r="W18" s="841"/>
      <c r="X18" s="841"/>
      <c r="Y18" s="193"/>
    </row>
    <row r="19" spans="1:25" s="12" customFormat="1" ht="12.75" hidden="1" customHeight="1" x14ac:dyDescent="0.2">
      <c r="A19" s="31" t="s">
        <v>3069</v>
      </c>
      <c r="B19" s="602"/>
      <c r="C19" s="1612"/>
      <c r="D19" s="992"/>
      <c r="E19" s="31"/>
      <c r="F19" s="992"/>
      <c r="G19" s="1613"/>
      <c r="H19" s="837"/>
      <c r="I19" s="1614"/>
      <c r="J19" s="993"/>
      <c r="K19" s="1614"/>
      <c r="L19" s="838"/>
      <c r="M19" s="839"/>
      <c r="N19" s="31"/>
      <c r="O19" s="2159"/>
      <c r="P19" s="2159"/>
      <c r="Q19" s="2159"/>
      <c r="R19" s="2159"/>
      <c r="T19" s="840" t="str">
        <f t="shared" si="0"/>
        <v>8 (1408)</v>
      </c>
      <c r="U19" s="1615" t="str">
        <f t="shared" si="1"/>
        <v/>
      </c>
      <c r="V19" s="190"/>
      <c r="W19" s="841"/>
      <c r="X19" s="841"/>
      <c r="Y19" s="193"/>
    </row>
    <row r="20" spans="1:25" s="12" customFormat="1" ht="12.75" hidden="1" customHeight="1" x14ac:dyDescent="0.2">
      <c r="A20" s="31" t="s">
        <v>3070</v>
      </c>
      <c r="B20" s="602"/>
      <c r="C20" s="1612"/>
      <c r="D20" s="992"/>
      <c r="E20" s="31"/>
      <c r="F20" s="992"/>
      <c r="G20" s="1613"/>
      <c r="H20" s="837"/>
      <c r="I20" s="1614"/>
      <c r="J20" s="993"/>
      <c r="K20" s="1614"/>
      <c r="L20" s="838"/>
      <c r="M20" s="839"/>
      <c r="N20" s="31"/>
      <c r="O20" s="2159"/>
      <c r="P20" s="2159"/>
      <c r="Q20" s="2159"/>
      <c r="R20" s="2159"/>
      <c r="T20" s="840" t="str">
        <f t="shared" si="0"/>
        <v>9 (1409)</v>
      </c>
      <c r="U20" s="1615" t="str">
        <f t="shared" si="1"/>
        <v/>
      </c>
      <c r="V20" s="190"/>
      <c r="W20" s="841"/>
      <c r="X20" s="841"/>
      <c r="Y20" s="193"/>
    </row>
    <row r="21" spans="1:25" s="12" customFormat="1" ht="12.75" hidden="1" customHeight="1" x14ac:dyDescent="0.2">
      <c r="A21" s="31" t="s">
        <v>3071</v>
      </c>
      <c r="B21" s="602"/>
      <c r="C21" s="1612"/>
      <c r="D21" s="992"/>
      <c r="E21" s="31"/>
      <c r="F21" s="992"/>
      <c r="G21" s="1613"/>
      <c r="H21" s="837"/>
      <c r="I21" s="1614"/>
      <c r="J21" s="993"/>
      <c r="K21" s="1614"/>
      <c r="L21" s="838"/>
      <c r="M21" s="839"/>
      <c r="N21" s="31"/>
      <c r="O21" s="2159"/>
      <c r="P21" s="2159"/>
      <c r="Q21" s="2159"/>
      <c r="R21" s="2159"/>
      <c r="T21" s="840" t="str">
        <f t="shared" si="0"/>
        <v>10 (1410)</v>
      </c>
      <c r="U21" s="1615" t="str">
        <f t="shared" si="1"/>
        <v/>
      </c>
      <c r="V21" s="190"/>
      <c r="W21" s="841"/>
      <c r="X21" s="841"/>
      <c r="Y21" s="193"/>
    </row>
    <row r="22" spans="1:25" s="12" customFormat="1" ht="12.75" hidden="1" customHeight="1" x14ac:dyDescent="0.2">
      <c r="A22" s="31" t="s">
        <v>3072</v>
      </c>
      <c r="B22" s="602"/>
      <c r="C22" s="1612"/>
      <c r="D22" s="992"/>
      <c r="E22" s="31"/>
      <c r="F22" s="992"/>
      <c r="G22" s="1613"/>
      <c r="H22" s="837"/>
      <c r="I22" s="1614"/>
      <c r="J22" s="993"/>
      <c r="K22" s="1614"/>
      <c r="L22" s="838"/>
      <c r="M22" s="839"/>
      <c r="N22" s="31"/>
      <c r="O22" s="2159"/>
      <c r="P22" s="2159"/>
      <c r="Q22" s="2159"/>
      <c r="R22" s="2159"/>
      <c r="T22" s="840" t="str">
        <f t="shared" si="0"/>
        <v>11 (1411)</v>
      </c>
      <c r="U22" s="1615" t="str">
        <f t="shared" si="1"/>
        <v/>
      </c>
      <c r="V22" s="190"/>
      <c r="W22" s="841"/>
      <c r="X22" s="841"/>
      <c r="Y22" s="193"/>
    </row>
    <row r="23" spans="1:25" s="12" customFormat="1" ht="12.75" hidden="1" customHeight="1" x14ac:dyDescent="0.2">
      <c r="A23" s="31" t="s">
        <v>3073</v>
      </c>
      <c r="B23" s="602"/>
      <c r="C23" s="1612"/>
      <c r="D23" s="992"/>
      <c r="E23" s="31"/>
      <c r="F23" s="992"/>
      <c r="G23" s="1613"/>
      <c r="H23" s="837"/>
      <c r="I23" s="1614"/>
      <c r="J23" s="993"/>
      <c r="K23" s="1614"/>
      <c r="L23" s="838"/>
      <c r="M23" s="839"/>
      <c r="N23" s="31"/>
      <c r="O23" s="2159"/>
      <c r="P23" s="2159"/>
      <c r="Q23" s="2159"/>
      <c r="R23" s="2159"/>
      <c r="T23" s="840" t="str">
        <f t="shared" si="0"/>
        <v>12 (1412)</v>
      </c>
      <c r="U23" s="1615" t="str">
        <f t="shared" si="1"/>
        <v/>
      </c>
      <c r="V23" s="190"/>
      <c r="W23" s="841"/>
      <c r="X23" s="841"/>
      <c r="Y23" s="193"/>
    </row>
    <row r="24" spans="1:25" s="12" customFormat="1" ht="12.75" hidden="1" customHeight="1" x14ac:dyDescent="0.2">
      <c r="A24" s="31" t="s">
        <v>3074</v>
      </c>
      <c r="B24" s="602"/>
      <c r="C24" s="1612"/>
      <c r="D24" s="992"/>
      <c r="E24" s="31"/>
      <c r="F24" s="992"/>
      <c r="G24" s="1613"/>
      <c r="H24" s="837"/>
      <c r="I24" s="1614"/>
      <c r="J24" s="993"/>
      <c r="K24" s="1614"/>
      <c r="L24" s="838"/>
      <c r="M24" s="839"/>
      <c r="N24" s="31"/>
      <c r="O24" s="2159"/>
      <c r="P24" s="2159"/>
      <c r="Q24" s="2159"/>
      <c r="R24" s="2159"/>
      <c r="T24" s="840" t="str">
        <f t="shared" si="0"/>
        <v>13 (1413)</v>
      </c>
      <c r="U24" s="1615" t="str">
        <f t="shared" si="1"/>
        <v/>
      </c>
      <c r="V24" s="190"/>
      <c r="W24" s="841"/>
      <c r="X24" s="841"/>
      <c r="Y24" s="193"/>
    </row>
    <row r="25" spans="1:25" s="12" customFormat="1" ht="12.75" hidden="1" customHeight="1" x14ac:dyDescent="0.2">
      <c r="A25" s="31" t="s">
        <v>3075</v>
      </c>
      <c r="B25" s="602"/>
      <c r="C25" s="1612"/>
      <c r="D25" s="992"/>
      <c r="E25" s="31"/>
      <c r="F25" s="992"/>
      <c r="G25" s="1613"/>
      <c r="H25" s="837"/>
      <c r="I25" s="1614"/>
      <c r="J25" s="993"/>
      <c r="K25" s="1614"/>
      <c r="L25" s="838"/>
      <c r="M25" s="839"/>
      <c r="N25" s="31"/>
      <c r="O25" s="2159"/>
      <c r="P25" s="2159"/>
      <c r="Q25" s="2159"/>
      <c r="R25" s="2159"/>
      <c r="T25" s="840" t="str">
        <f t="shared" si="0"/>
        <v>14 (1414)</v>
      </c>
      <c r="U25" s="1615" t="str">
        <f t="shared" si="1"/>
        <v/>
      </c>
      <c r="V25" s="190"/>
      <c r="W25" s="841"/>
      <c r="X25" s="841"/>
      <c r="Y25" s="193"/>
    </row>
    <row r="26" spans="1:25" s="12" customFormat="1" ht="12.75" hidden="1" customHeight="1" x14ac:dyDescent="0.2">
      <c r="A26" s="31" t="s">
        <v>3076</v>
      </c>
      <c r="B26" s="602"/>
      <c r="C26" s="1612"/>
      <c r="D26" s="992"/>
      <c r="E26" s="31"/>
      <c r="F26" s="992"/>
      <c r="G26" s="1613"/>
      <c r="H26" s="837"/>
      <c r="I26" s="1614"/>
      <c r="J26" s="993"/>
      <c r="K26" s="1614"/>
      <c r="L26" s="838"/>
      <c r="M26" s="839"/>
      <c r="N26" s="31"/>
      <c r="O26" s="2159"/>
      <c r="P26" s="2159"/>
      <c r="Q26" s="2159"/>
      <c r="R26" s="2159"/>
      <c r="T26" s="840" t="str">
        <f t="shared" si="0"/>
        <v>15 (1415)</v>
      </c>
      <c r="U26" s="1615" t="str">
        <f t="shared" si="1"/>
        <v/>
      </c>
      <c r="V26" s="190"/>
      <c r="W26" s="841"/>
      <c r="X26" s="841"/>
      <c r="Y26" s="193"/>
    </row>
    <row r="27" spans="1:25" s="12" customFormat="1" ht="12.75" hidden="1" customHeight="1" x14ac:dyDescent="0.2">
      <c r="A27" s="31" t="s">
        <v>3077</v>
      </c>
      <c r="B27" s="602"/>
      <c r="C27" s="1612"/>
      <c r="D27" s="992"/>
      <c r="E27" s="31"/>
      <c r="F27" s="992"/>
      <c r="G27" s="1613"/>
      <c r="H27" s="837"/>
      <c r="I27" s="1614"/>
      <c r="J27" s="993"/>
      <c r="K27" s="1614"/>
      <c r="L27" s="838"/>
      <c r="M27" s="839"/>
      <c r="N27" s="31"/>
      <c r="O27" s="2159"/>
      <c r="P27" s="2159"/>
      <c r="Q27" s="2159"/>
      <c r="R27" s="2159"/>
      <c r="T27" s="840" t="str">
        <f t="shared" si="0"/>
        <v>16 (1416)</v>
      </c>
      <c r="U27" s="1615" t="str">
        <f t="shared" si="1"/>
        <v/>
      </c>
      <c r="V27" s="190"/>
      <c r="W27" s="841"/>
      <c r="X27" s="841"/>
      <c r="Y27" s="193"/>
    </row>
    <row r="28" spans="1:25" s="12" customFormat="1" ht="12.75" hidden="1" customHeight="1" x14ac:dyDescent="0.2">
      <c r="A28" s="31" t="s">
        <v>3078</v>
      </c>
      <c r="B28" s="602"/>
      <c r="C28" s="1612"/>
      <c r="D28" s="992"/>
      <c r="E28" s="31"/>
      <c r="F28" s="992"/>
      <c r="G28" s="1613"/>
      <c r="H28" s="837"/>
      <c r="I28" s="1614"/>
      <c r="J28" s="993"/>
      <c r="K28" s="1614"/>
      <c r="L28" s="838"/>
      <c r="M28" s="839"/>
      <c r="N28" s="31"/>
      <c r="O28" s="2159"/>
      <c r="P28" s="2159"/>
      <c r="Q28" s="2159"/>
      <c r="R28" s="2159"/>
      <c r="T28" s="840" t="str">
        <f t="shared" si="0"/>
        <v>17 (1417)</v>
      </c>
      <c r="U28" s="1615" t="str">
        <f t="shared" si="1"/>
        <v/>
      </c>
      <c r="V28" s="190"/>
      <c r="W28" s="841"/>
      <c r="X28" s="841"/>
      <c r="Y28" s="193"/>
    </row>
    <row r="29" spans="1:25" s="12" customFormat="1" ht="12.75" hidden="1" customHeight="1" x14ac:dyDescent="0.2">
      <c r="A29" s="31" t="s">
        <v>3079</v>
      </c>
      <c r="B29" s="602"/>
      <c r="C29" s="1612"/>
      <c r="D29" s="992"/>
      <c r="E29" s="31"/>
      <c r="F29" s="992"/>
      <c r="G29" s="1613"/>
      <c r="H29" s="837"/>
      <c r="I29" s="1614"/>
      <c r="J29" s="993"/>
      <c r="K29" s="1614"/>
      <c r="L29" s="838"/>
      <c r="M29" s="839"/>
      <c r="N29" s="31"/>
      <c r="O29" s="2159"/>
      <c r="P29" s="2159"/>
      <c r="Q29" s="2159"/>
      <c r="R29" s="2159"/>
      <c r="T29" s="840" t="str">
        <f t="shared" si="0"/>
        <v>18 (1418)</v>
      </c>
      <c r="U29" s="1615" t="str">
        <f t="shared" si="1"/>
        <v/>
      </c>
      <c r="V29" s="190"/>
      <c r="W29" s="841"/>
      <c r="X29" s="841"/>
      <c r="Y29" s="193"/>
    </row>
    <row r="30" spans="1:25" s="12" customFormat="1" ht="12.75" hidden="1" customHeight="1" x14ac:dyDescent="0.2">
      <c r="A30" s="31" t="s">
        <v>3080</v>
      </c>
      <c r="B30" s="602"/>
      <c r="C30" s="1612"/>
      <c r="D30" s="992"/>
      <c r="E30" s="31"/>
      <c r="F30" s="992"/>
      <c r="G30" s="1613"/>
      <c r="H30" s="837"/>
      <c r="I30" s="1614"/>
      <c r="J30" s="993"/>
      <c r="K30" s="1614"/>
      <c r="L30" s="838"/>
      <c r="M30" s="839"/>
      <c r="N30" s="31"/>
      <c r="O30" s="2159"/>
      <c r="P30" s="2159"/>
      <c r="Q30" s="2159"/>
      <c r="R30" s="2159"/>
      <c r="T30" s="840" t="str">
        <f t="shared" si="0"/>
        <v>19 (1419)</v>
      </c>
      <c r="U30" s="1615" t="str">
        <f t="shared" si="1"/>
        <v/>
      </c>
      <c r="V30" s="190"/>
      <c r="W30" s="841"/>
      <c r="X30" s="841"/>
      <c r="Y30" s="193"/>
    </row>
    <row r="31" spans="1:25" s="12" customFormat="1" ht="12.75" hidden="1" customHeight="1" x14ac:dyDescent="0.2">
      <c r="A31" s="31" t="s">
        <v>3081</v>
      </c>
      <c r="B31" s="602"/>
      <c r="C31" s="1612"/>
      <c r="D31" s="992"/>
      <c r="E31" s="31"/>
      <c r="F31" s="992"/>
      <c r="G31" s="1613"/>
      <c r="H31" s="837"/>
      <c r="I31" s="1614"/>
      <c r="J31" s="993"/>
      <c r="K31" s="1614"/>
      <c r="L31" s="838"/>
      <c r="M31" s="839"/>
      <c r="N31" s="31"/>
      <c r="O31" s="2159"/>
      <c r="P31" s="2159"/>
      <c r="Q31" s="2159"/>
      <c r="R31" s="2159"/>
      <c r="T31" s="840" t="str">
        <f t="shared" si="0"/>
        <v>20 (1420)</v>
      </c>
      <c r="U31" s="1615" t="str">
        <f t="shared" si="1"/>
        <v/>
      </c>
      <c r="V31" s="190"/>
      <c r="W31" s="841"/>
      <c r="X31" s="841"/>
      <c r="Y31" s="193"/>
    </row>
    <row r="32" spans="1:25" s="12" customFormat="1" ht="12.75" hidden="1" customHeight="1" x14ac:dyDescent="0.2">
      <c r="A32" s="31" t="s">
        <v>3082</v>
      </c>
      <c r="B32" s="602"/>
      <c r="C32" s="1612"/>
      <c r="D32" s="992"/>
      <c r="E32" s="31"/>
      <c r="F32" s="992"/>
      <c r="G32" s="1613"/>
      <c r="H32" s="837"/>
      <c r="I32" s="1614"/>
      <c r="J32" s="993"/>
      <c r="K32" s="1614"/>
      <c r="L32" s="838"/>
      <c r="M32" s="839"/>
      <c r="N32" s="31"/>
      <c r="O32" s="2159"/>
      <c r="P32" s="2159"/>
      <c r="Q32" s="2159"/>
      <c r="R32" s="2159"/>
      <c r="T32" s="840" t="str">
        <f t="shared" si="0"/>
        <v>21 (1421)</v>
      </c>
      <c r="U32" s="1615" t="str">
        <f t="shared" si="1"/>
        <v/>
      </c>
      <c r="V32" s="190"/>
      <c r="W32" s="841"/>
      <c r="X32" s="841"/>
      <c r="Y32" s="193"/>
    </row>
    <row r="33" spans="1:25" s="12" customFormat="1" ht="12.75" hidden="1" customHeight="1" x14ac:dyDescent="0.2">
      <c r="A33" s="31" t="s">
        <v>3083</v>
      </c>
      <c r="B33" s="602"/>
      <c r="C33" s="1612"/>
      <c r="D33" s="992"/>
      <c r="E33" s="31"/>
      <c r="F33" s="992"/>
      <c r="G33" s="1613"/>
      <c r="H33" s="837"/>
      <c r="I33" s="1614"/>
      <c r="J33" s="993"/>
      <c r="K33" s="1614"/>
      <c r="L33" s="838"/>
      <c r="M33" s="839"/>
      <c r="N33" s="31"/>
      <c r="O33" s="2159"/>
      <c r="P33" s="2159"/>
      <c r="Q33" s="2159"/>
      <c r="R33" s="2159"/>
      <c r="T33" s="840" t="str">
        <f t="shared" si="0"/>
        <v>22 (1422)</v>
      </c>
      <c r="U33" s="1615" t="str">
        <f t="shared" si="1"/>
        <v/>
      </c>
      <c r="V33" s="190"/>
      <c r="W33" s="841"/>
      <c r="X33" s="841"/>
      <c r="Y33" s="193"/>
    </row>
    <row r="34" spans="1:25" s="12" customFormat="1" ht="12.75" hidden="1" customHeight="1" x14ac:dyDescent="0.2">
      <c r="A34" s="31" t="s">
        <v>3084</v>
      </c>
      <c r="B34" s="602"/>
      <c r="C34" s="1612"/>
      <c r="D34" s="992"/>
      <c r="E34" s="31"/>
      <c r="F34" s="992"/>
      <c r="G34" s="1613"/>
      <c r="H34" s="837"/>
      <c r="I34" s="1614"/>
      <c r="J34" s="993"/>
      <c r="K34" s="1614"/>
      <c r="L34" s="838"/>
      <c r="M34" s="839"/>
      <c r="N34" s="31"/>
      <c r="O34" s="2159"/>
      <c r="P34" s="2159"/>
      <c r="Q34" s="2159"/>
      <c r="R34" s="2159"/>
      <c r="T34" s="840" t="str">
        <f t="shared" si="0"/>
        <v>23 (1423)</v>
      </c>
      <c r="U34" s="1615" t="str">
        <f t="shared" si="1"/>
        <v/>
      </c>
      <c r="V34" s="190"/>
      <c r="W34" s="841"/>
      <c r="X34" s="841"/>
      <c r="Y34" s="193"/>
    </row>
    <row r="35" spans="1:25" s="12" customFormat="1" ht="12.75" hidden="1" customHeight="1" x14ac:dyDescent="0.2">
      <c r="A35" s="31" t="s">
        <v>3085</v>
      </c>
      <c r="B35" s="602"/>
      <c r="C35" s="1612"/>
      <c r="D35" s="992"/>
      <c r="E35" s="31"/>
      <c r="F35" s="992"/>
      <c r="G35" s="1613"/>
      <c r="H35" s="837"/>
      <c r="I35" s="1614"/>
      <c r="J35" s="993"/>
      <c r="K35" s="1614"/>
      <c r="L35" s="838"/>
      <c r="M35" s="839"/>
      <c r="N35" s="31"/>
      <c r="O35" s="2159"/>
      <c r="P35" s="2159"/>
      <c r="Q35" s="2159"/>
      <c r="R35" s="2159"/>
      <c r="T35" s="840" t="str">
        <f t="shared" si="0"/>
        <v>24 (1424)</v>
      </c>
      <c r="U35" s="1615" t="str">
        <f t="shared" si="1"/>
        <v/>
      </c>
      <c r="V35" s="190"/>
      <c r="W35" s="841"/>
      <c r="X35" s="841"/>
      <c r="Y35" s="193"/>
    </row>
    <row r="36" spans="1:25" s="12" customFormat="1" x14ac:dyDescent="0.2">
      <c r="A36" s="31" t="s">
        <v>3086</v>
      </c>
      <c r="B36" s="602"/>
      <c r="C36" s="1612"/>
      <c r="D36" s="992"/>
      <c r="E36" s="31"/>
      <c r="F36" s="992"/>
      <c r="G36" s="1613"/>
      <c r="H36" s="837"/>
      <c r="I36" s="1614"/>
      <c r="J36" s="993"/>
      <c r="K36" s="1614"/>
      <c r="L36" s="838"/>
      <c r="M36" s="839"/>
      <c r="N36" s="31"/>
      <c r="O36" s="2159"/>
      <c r="P36" s="2159"/>
      <c r="Q36" s="2159"/>
      <c r="R36" s="2159"/>
      <c r="T36" s="840" t="str">
        <f t="shared" si="0"/>
        <v>25 (1425)</v>
      </c>
      <c r="U36" s="1615" t="str">
        <f t="shared" si="1"/>
        <v/>
      </c>
      <c r="V36" s="190"/>
      <c r="W36" s="841"/>
      <c r="X36" s="841"/>
      <c r="Y36" s="193"/>
    </row>
    <row r="37" spans="1:25" s="12" customFormat="1" x14ac:dyDescent="0.2">
      <c r="A37" s="239" t="s">
        <v>3087</v>
      </c>
      <c r="B37" s="1598">
        <v>100</v>
      </c>
      <c r="C37" s="1617"/>
      <c r="D37" s="992"/>
      <c r="E37" s="31"/>
      <c r="F37" s="992"/>
      <c r="G37" s="1383"/>
      <c r="H37" s="842"/>
      <c r="I37" s="1614"/>
      <c r="J37" s="993"/>
      <c r="K37" s="1614"/>
      <c r="L37" s="838"/>
      <c r="M37" s="1618"/>
      <c r="N37" s="31"/>
      <c r="O37" s="2162"/>
      <c r="P37" s="2162"/>
      <c r="Q37" s="2162"/>
      <c r="R37" s="2162"/>
      <c r="T37" s="887" t="str">
        <f>$A$37</f>
        <v>(1426)</v>
      </c>
      <c r="U37" s="1619">
        <f>$B37</f>
        <v>100</v>
      </c>
      <c r="V37" s="190"/>
      <c r="W37" s="841"/>
      <c r="X37" s="841"/>
      <c r="Y37" s="193"/>
    </row>
    <row r="38" spans="1:25" s="12" customFormat="1" x14ac:dyDescent="0.2">
      <c r="A38" s="83" t="s">
        <v>3088</v>
      </c>
      <c r="B38" s="1494" t="s">
        <v>3089</v>
      </c>
      <c r="C38" s="1495"/>
      <c r="D38" s="993"/>
      <c r="E38" s="82"/>
      <c r="F38" s="1496"/>
      <c r="G38" s="1622"/>
      <c r="H38" s="843"/>
      <c r="I38" s="1614"/>
      <c r="J38" s="993"/>
      <c r="K38" s="1614"/>
      <c r="L38" s="844"/>
      <c r="M38" s="845"/>
      <c r="N38" s="82"/>
      <c r="O38" s="2161"/>
      <c r="P38" s="2161"/>
      <c r="Q38" s="2161"/>
      <c r="R38" s="2161"/>
      <c r="T38" s="887" t="str">
        <f>$A$38</f>
        <v>(1400)</v>
      </c>
      <c r="U38" s="1495" t="str">
        <f>$B38</f>
        <v>Global</v>
      </c>
      <c r="V38" s="190"/>
      <c r="W38" s="846"/>
      <c r="X38" s="846"/>
      <c r="Y38" s="193"/>
    </row>
    <row r="39" spans="1:25" ht="6" customHeight="1" x14ac:dyDescent="0.2">
      <c r="A39" s="82"/>
      <c r="B39" s="82"/>
      <c r="C39" s="82"/>
      <c r="D39" s="82"/>
      <c r="E39" s="82"/>
      <c r="F39" s="82"/>
      <c r="G39" s="82"/>
      <c r="H39" s="82"/>
      <c r="I39" s="82"/>
      <c r="J39" s="82"/>
      <c r="K39" s="82"/>
      <c r="L39" s="82"/>
      <c r="M39" s="82"/>
      <c r="N39" s="82"/>
      <c r="O39" s="82"/>
      <c r="P39" s="82"/>
      <c r="Q39" s="82"/>
      <c r="R39" s="82"/>
      <c r="T39" s="835"/>
      <c r="U39" s="835"/>
      <c r="Y39" s="195"/>
    </row>
    <row r="40" spans="1:25" x14ac:dyDescent="0.2">
      <c r="A40" s="82"/>
      <c r="B40" s="88" t="s">
        <v>1875</v>
      </c>
      <c r="C40" s="82"/>
      <c r="D40" s="82"/>
      <c r="E40" s="82"/>
      <c r="F40" s="82"/>
      <c r="G40" s="82"/>
      <c r="H40" s="82"/>
      <c r="I40" s="82"/>
      <c r="J40" s="82"/>
      <c r="K40" s="82"/>
      <c r="L40" s="82"/>
      <c r="M40" s="82"/>
      <c r="N40" s="82"/>
      <c r="O40" s="82"/>
      <c r="P40" s="82"/>
      <c r="Q40" s="82"/>
      <c r="R40" s="82"/>
      <c r="T40" s="835"/>
      <c r="U40" s="836" t="str">
        <f>$B40</f>
        <v>Engagements inutilisés (502)</v>
      </c>
      <c r="Y40" s="195"/>
    </row>
    <row r="41" spans="1:25" s="12" customFormat="1" x14ac:dyDescent="0.2">
      <c r="A41" s="31" t="s">
        <v>3062</v>
      </c>
      <c r="B41" s="602"/>
      <c r="C41" s="992"/>
      <c r="D41" s="992"/>
      <c r="E41" s="31"/>
      <c r="F41" s="992"/>
      <c r="G41" s="1613"/>
      <c r="H41" s="837"/>
      <c r="I41" s="1614"/>
      <c r="J41" s="993"/>
      <c r="K41" s="1614"/>
      <c r="L41" s="838"/>
      <c r="M41" s="839"/>
      <c r="N41" s="31"/>
      <c r="O41" s="2159"/>
      <c r="P41" s="2159"/>
      <c r="Q41" s="2159"/>
      <c r="R41" s="2159"/>
      <c r="T41" s="840" t="str">
        <f t="shared" ref="T41:T65" si="2">$A41</f>
        <v>1 (1401)</v>
      </c>
      <c r="U41" s="1615" t="str">
        <f t="shared" ref="U41:U65" si="3">IF($B41="","",$B41)</f>
        <v/>
      </c>
      <c r="V41" s="190"/>
      <c r="W41" s="841"/>
      <c r="X41" s="841"/>
      <c r="Y41" s="193"/>
    </row>
    <row r="42" spans="1:25" s="12" customFormat="1" x14ac:dyDescent="0.2">
      <c r="A42" s="31" t="s">
        <v>3063</v>
      </c>
      <c r="B42" s="602"/>
      <c r="C42" s="992"/>
      <c r="D42" s="992"/>
      <c r="E42" s="31"/>
      <c r="F42" s="992"/>
      <c r="G42" s="1613"/>
      <c r="H42" s="837"/>
      <c r="I42" s="1614"/>
      <c r="J42" s="993"/>
      <c r="K42" s="1614"/>
      <c r="L42" s="838"/>
      <c r="M42" s="839"/>
      <c r="N42" s="31"/>
      <c r="O42" s="2159"/>
      <c r="P42" s="2159"/>
      <c r="Q42" s="2159"/>
      <c r="R42" s="2159"/>
      <c r="T42" s="840" t="str">
        <f t="shared" si="2"/>
        <v>2 (1402)</v>
      </c>
      <c r="U42" s="1615" t="str">
        <f t="shared" si="3"/>
        <v/>
      </c>
      <c r="V42" s="190"/>
      <c r="W42" s="841"/>
      <c r="X42" s="841"/>
      <c r="Y42" s="193"/>
    </row>
    <row r="43" spans="1:25" s="12" customFormat="1" x14ac:dyDescent="0.2">
      <c r="A43" s="31" t="s">
        <v>3064</v>
      </c>
      <c r="B43" s="602"/>
      <c r="C43" s="992"/>
      <c r="D43" s="992"/>
      <c r="E43" s="31"/>
      <c r="F43" s="992"/>
      <c r="G43" s="1613"/>
      <c r="H43" s="837"/>
      <c r="I43" s="1614"/>
      <c r="J43" s="993"/>
      <c r="K43" s="1614"/>
      <c r="L43" s="838"/>
      <c r="M43" s="839"/>
      <c r="N43" s="31"/>
      <c r="O43" s="2159"/>
      <c r="P43" s="2159"/>
      <c r="Q43" s="2159"/>
      <c r="R43" s="2159"/>
      <c r="T43" s="840" t="str">
        <f t="shared" si="2"/>
        <v>3 (1403)</v>
      </c>
      <c r="U43" s="1615" t="str">
        <f t="shared" si="3"/>
        <v/>
      </c>
      <c r="V43" s="190"/>
      <c r="W43" s="841"/>
      <c r="X43" s="841"/>
      <c r="Y43" s="193"/>
    </row>
    <row r="44" spans="1:25" s="12" customFormat="1" ht="12.75" hidden="1" customHeight="1" x14ac:dyDescent="0.2">
      <c r="A44" s="31" t="s">
        <v>3065</v>
      </c>
      <c r="B44" s="602"/>
      <c r="C44" s="992"/>
      <c r="D44" s="992"/>
      <c r="E44" s="31"/>
      <c r="F44" s="992"/>
      <c r="G44" s="1613"/>
      <c r="H44" s="837"/>
      <c r="I44" s="1614"/>
      <c r="J44" s="993"/>
      <c r="K44" s="1614"/>
      <c r="L44" s="838"/>
      <c r="M44" s="839"/>
      <c r="N44" s="31"/>
      <c r="O44" s="2159"/>
      <c r="P44" s="2159"/>
      <c r="Q44" s="2159"/>
      <c r="R44" s="2159"/>
      <c r="T44" s="840" t="str">
        <f t="shared" si="2"/>
        <v>4 (1404)</v>
      </c>
      <c r="U44" s="1615" t="str">
        <f t="shared" si="3"/>
        <v/>
      </c>
      <c r="V44" s="190"/>
      <c r="W44" s="841"/>
      <c r="X44" s="841"/>
      <c r="Y44" s="193"/>
    </row>
    <row r="45" spans="1:25" s="12" customFormat="1" ht="12.75" hidden="1" customHeight="1" x14ac:dyDescent="0.2">
      <c r="A45" s="31" t="s">
        <v>3066</v>
      </c>
      <c r="B45" s="602"/>
      <c r="C45" s="992"/>
      <c r="D45" s="992"/>
      <c r="E45" s="31"/>
      <c r="F45" s="992"/>
      <c r="G45" s="1613"/>
      <c r="H45" s="837"/>
      <c r="I45" s="1614"/>
      <c r="J45" s="993"/>
      <c r="K45" s="1614"/>
      <c r="L45" s="838"/>
      <c r="M45" s="839"/>
      <c r="N45" s="31"/>
      <c r="O45" s="2159"/>
      <c r="P45" s="2159"/>
      <c r="Q45" s="2159"/>
      <c r="R45" s="2159"/>
      <c r="T45" s="840" t="str">
        <f t="shared" si="2"/>
        <v>5 (1405)</v>
      </c>
      <c r="U45" s="1615" t="str">
        <f t="shared" si="3"/>
        <v/>
      </c>
      <c r="V45" s="190"/>
      <c r="W45" s="841"/>
      <c r="X45" s="841"/>
      <c r="Y45" s="193"/>
    </row>
    <row r="46" spans="1:25" s="12" customFormat="1" ht="12.75" hidden="1" customHeight="1" x14ac:dyDescent="0.2">
      <c r="A46" s="31" t="s">
        <v>3067</v>
      </c>
      <c r="B46" s="602"/>
      <c r="C46" s="992"/>
      <c r="D46" s="992"/>
      <c r="E46" s="31"/>
      <c r="F46" s="992"/>
      <c r="G46" s="1613"/>
      <c r="H46" s="837"/>
      <c r="I46" s="1614"/>
      <c r="J46" s="993"/>
      <c r="K46" s="1614"/>
      <c r="L46" s="838"/>
      <c r="M46" s="839"/>
      <c r="N46" s="31"/>
      <c r="O46" s="2159"/>
      <c r="P46" s="2159"/>
      <c r="Q46" s="2159"/>
      <c r="R46" s="2159"/>
      <c r="T46" s="840" t="str">
        <f t="shared" si="2"/>
        <v>6 (1406)</v>
      </c>
      <c r="U46" s="1615" t="str">
        <f t="shared" si="3"/>
        <v/>
      </c>
      <c r="V46" s="190"/>
      <c r="W46" s="841"/>
      <c r="X46" s="841"/>
      <c r="Y46" s="193"/>
    </row>
    <row r="47" spans="1:25" s="12" customFormat="1" ht="12.75" hidden="1" customHeight="1" x14ac:dyDescent="0.2">
      <c r="A47" s="31" t="s">
        <v>3068</v>
      </c>
      <c r="B47" s="602"/>
      <c r="C47" s="992"/>
      <c r="D47" s="992"/>
      <c r="E47" s="31"/>
      <c r="F47" s="992"/>
      <c r="G47" s="1613"/>
      <c r="H47" s="837"/>
      <c r="I47" s="1614"/>
      <c r="J47" s="993"/>
      <c r="K47" s="1614"/>
      <c r="L47" s="838"/>
      <c r="M47" s="839"/>
      <c r="N47" s="31"/>
      <c r="O47" s="2159"/>
      <c r="P47" s="2159"/>
      <c r="Q47" s="2159"/>
      <c r="R47" s="2159"/>
      <c r="T47" s="840" t="str">
        <f t="shared" si="2"/>
        <v>7 (1407)</v>
      </c>
      <c r="U47" s="1615" t="str">
        <f t="shared" si="3"/>
        <v/>
      </c>
      <c r="V47" s="190"/>
      <c r="W47" s="841"/>
      <c r="X47" s="841"/>
      <c r="Y47" s="193"/>
    </row>
    <row r="48" spans="1:25" s="12" customFormat="1" ht="12.75" hidden="1" customHeight="1" x14ac:dyDescent="0.2">
      <c r="A48" s="31" t="s">
        <v>3069</v>
      </c>
      <c r="B48" s="602"/>
      <c r="C48" s="992"/>
      <c r="D48" s="992"/>
      <c r="E48" s="31"/>
      <c r="F48" s="992"/>
      <c r="G48" s="1613"/>
      <c r="H48" s="837"/>
      <c r="I48" s="1614"/>
      <c r="J48" s="993"/>
      <c r="K48" s="1614"/>
      <c r="L48" s="838"/>
      <c r="M48" s="839"/>
      <c r="N48" s="31"/>
      <c r="O48" s="2159"/>
      <c r="P48" s="2159"/>
      <c r="Q48" s="2159"/>
      <c r="R48" s="2159"/>
      <c r="T48" s="840" t="str">
        <f t="shared" si="2"/>
        <v>8 (1408)</v>
      </c>
      <c r="U48" s="1615" t="str">
        <f t="shared" si="3"/>
        <v/>
      </c>
      <c r="V48" s="190"/>
      <c r="W48" s="841"/>
      <c r="X48" s="841"/>
      <c r="Y48" s="193"/>
    </row>
    <row r="49" spans="1:25" s="12" customFormat="1" ht="12.75" hidden="1" customHeight="1" x14ac:dyDescent="0.2">
      <c r="A49" s="31" t="s">
        <v>3070</v>
      </c>
      <c r="B49" s="602"/>
      <c r="C49" s="992"/>
      <c r="D49" s="992"/>
      <c r="E49" s="31"/>
      <c r="F49" s="992"/>
      <c r="G49" s="1613"/>
      <c r="H49" s="837"/>
      <c r="I49" s="1614"/>
      <c r="J49" s="993"/>
      <c r="K49" s="1614"/>
      <c r="L49" s="838"/>
      <c r="M49" s="839"/>
      <c r="N49" s="31"/>
      <c r="O49" s="2159"/>
      <c r="P49" s="2159"/>
      <c r="Q49" s="2159"/>
      <c r="R49" s="2159"/>
      <c r="T49" s="840" t="str">
        <f t="shared" si="2"/>
        <v>9 (1409)</v>
      </c>
      <c r="U49" s="1615" t="str">
        <f t="shared" si="3"/>
        <v/>
      </c>
      <c r="V49" s="190"/>
      <c r="W49" s="841"/>
      <c r="X49" s="841"/>
      <c r="Y49" s="193"/>
    </row>
    <row r="50" spans="1:25" s="12" customFormat="1" ht="12.75" hidden="1" customHeight="1" x14ac:dyDescent="0.2">
      <c r="A50" s="31" t="s">
        <v>3071</v>
      </c>
      <c r="B50" s="602"/>
      <c r="C50" s="992"/>
      <c r="D50" s="992"/>
      <c r="E50" s="31"/>
      <c r="F50" s="992"/>
      <c r="G50" s="1613"/>
      <c r="H50" s="837"/>
      <c r="I50" s="1614"/>
      <c r="J50" s="993"/>
      <c r="K50" s="1614"/>
      <c r="L50" s="838"/>
      <c r="M50" s="839"/>
      <c r="N50" s="31"/>
      <c r="O50" s="2159"/>
      <c r="P50" s="2159"/>
      <c r="Q50" s="2159"/>
      <c r="R50" s="2159"/>
      <c r="T50" s="840" t="str">
        <f t="shared" si="2"/>
        <v>10 (1410)</v>
      </c>
      <c r="U50" s="1615" t="str">
        <f t="shared" si="3"/>
        <v/>
      </c>
      <c r="V50" s="190"/>
      <c r="W50" s="841"/>
      <c r="X50" s="841"/>
      <c r="Y50" s="193"/>
    </row>
    <row r="51" spans="1:25" s="12" customFormat="1" ht="12.75" hidden="1" customHeight="1" x14ac:dyDescent="0.2">
      <c r="A51" s="31" t="s">
        <v>3072</v>
      </c>
      <c r="B51" s="602"/>
      <c r="C51" s="992"/>
      <c r="D51" s="992"/>
      <c r="E51" s="31"/>
      <c r="F51" s="992"/>
      <c r="G51" s="1613"/>
      <c r="H51" s="837"/>
      <c r="I51" s="1614"/>
      <c r="J51" s="993"/>
      <c r="K51" s="1614"/>
      <c r="L51" s="838"/>
      <c r="M51" s="839"/>
      <c r="N51" s="31"/>
      <c r="O51" s="2159"/>
      <c r="P51" s="2159"/>
      <c r="Q51" s="2159"/>
      <c r="R51" s="2159"/>
      <c r="T51" s="840" t="str">
        <f t="shared" si="2"/>
        <v>11 (1411)</v>
      </c>
      <c r="U51" s="1615" t="str">
        <f t="shared" si="3"/>
        <v/>
      </c>
      <c r="V51" s="190"/>
      <c r="W51" s="841"/>
      <c r="X51" s="841"/>
      <c r="Y51" s="193"/>
    </row>
    <row r="52" spans="1:25" s="12" customFormat="1" ht="12.75" hidden="1" customHeight="1" x14ac:dyDescent="0.2">
      <c r="A52" s="31" t="s">
        <v>3073</v>
      </c>
      <c r="B52" s="602"/>
      <c r="C52" s="992"/>
      <c r="D52" s="992"/>
      <c r="E52" s="31"/>
      <c r="F52" s="992"/>
      <c r="G52" s="1613"/>
      <c r="H52" s="837"/>
      <c r="I52" s="1614"/>
      <c r="J52" s="993"/>
      <c r="K52" s="1614"/>
      <c r="L52" s="838"/>
      <c r="M52" s="839"/>
      <c r="N52" s="31"/>
      <c r="O52" s="2159"/>
      <c r="P52" s="2159"/>
      <c r="Q52" s="2159"/>
      <c r="R52" s="2159"/>
      <c r="T52" s="840" t="str">
        <f t="shared" si="2"/>
        <v>12 (1412)</v>
      </c>
      <c r="U52" s="1615" t="str">
        <f t="shared" si="3"/>
        <v/>
      </c>
      <c r="V52" s="190"/>
      <c r="W52" s="841"/>
      <c r="X52" s="841"/>
      <c r="Y52" s="193"/>
    </row>
    <row r="53" spans="1:25" s="12" customFormat="1" ht="12.75" hidden="1" customHeight="1" x14ac:dyDescent="0.2">
      <c r="A53" s="31" t="s">
        <v>3074</v>
      </c>
      <c r="B53" s="602"/>
      <c r="C53" s="992"/>
      <c r="D53" s="992"/>
      <c r="E53" s="31"/>
      <c r="F53" s="992"/>
      <c r="G53" s="1613"/>
      <c r="H53" s="837"/>
      <c r="I53" s="1614"/>
      <c r="J53" s="993"/>
      <c r="K53" s="1614"/>
      <c r="L53" s="838"/>
      <c r="M53" s="839"/>
      <c r="N53" s="31"/>
      <c r="O53" s="2159"/>
      <c r="P53" s="2159"/>
      <c r="Q53" s="2159"/>
      <c r="R53" s="2159"/>
      <c r="T53" s="840" t="str">
        <f t="shared" si="2"/>
        <v>13 (1413)</v>
      </c>
      <c r="U53" s="1615" t="str">
        <f t="shared" si="3"/>
        <v/>
      </c>
      <c r="V53" s="190"/>
      <c r="W53" s="841"/>
      <c r="X53" s="841"/>
      <c r="Y53" s="193"/>
    </row>
    <row r="54" spans="1:25" s="12" customFormat="1" ht="12.75" hidden="1" customHeight="1" x14ac:dyDescent="0.2">
      <c r="A54" s="31" t="s">
        <v>3075</v>
      </c>
      <c r="B54" s="602"/>
      <c r="C54" s="992"/>
      <c r="D54" s="992"/>
      <c r="E54" s="31"/>
      <c r="F54" s="992"/>
      <c r="G54" s="1613"/>
      <c r="H54" s="837"/>
      <c r="I54" s="1614"/>
      <c r="J54" s="993"/>
      <c r="K54" s="1614"/>
      <c r="L54" s="838"/>
      <c r="M54" s="839"/>
      <c r="N54" s="31"/>
      <c r="O54" s="2159"/>
      <c r="P54" s="2159"/>
      <c r="Q54" s="2159"/>
      <c r="R54" s="2159"/>
      <c r="T54" s="840" t="str">
        <f t="shared" si="2"/>
        <v>14 (1414)</v>
      </c>
      <c r="U54" s="1615" t="str">
        <f t="shared" si="3"/>
        <v/>
      </c>
      <c r="V54" s="190"/>
      <c r="W54" s="841"/>
      <c r="X54" s="841"/>
      <c r="Y54" s="193"/>
    </row>
    <row r="55" spans="1:25" s="12" customFormat="1" ht="12.75" hidden="1" customHeight="1" x14ac:dyDescent="0.2">
      <c r="A55" s="31" t="s">
        <v>3076</v>
      </c>
      <c r="B55" s="602"/>
      <c r="C55" s="992"/>
      <c r="D55" s="992"/>
      <c r="E55" s="31"/>
      <c r="F55" s="992"/>
      <c r="G55" s="1613"/>
      <c r="H55" s="837"/>
      <c r="I55" s="1614"/>
      <c r="J55" s="993"/>
      <c r="K55" s="1614"/>
      <c r="L55" s="838"/>
      <c r="M55" s="839"/>
      <c r="N55" s="31"/>
      <c r="O55" s="2159"/>
      <c r="P55" s="2159"/>
      <c r="Q55" s="2159"/>
      <c r="R55" s="2159"/>
      <c r="T55" s="840" t="str">
        <f t="shared" si="2"/>
        <v>15 (1415)</v>
      </c>
      <c r="U55" s="1615" t="str">
        <f t="shared" si="3"/>
        <v/>
      </c>
      <c r="V55" s="190"/>
      <c r="W55" s="841"/>
      <c r="X55" s="841"/>
      <c r="Y55" s="193"/>
    </row>
    <row r="56" spans="1:25" s="12" customFormat="1" ht="12.75" hidden="1" customHeight="1" x14ac:dyDescent="0.2">
      <c r="A56" s="31" t="s">
        <v>3077</v>
      </c>
      <c r="B56" s="602"/>
      <c r="C56" s="992"/>
      <c r="D56" s="992"/>
      <c r="E56" s="31"/>
      <c r="F56" s="992"/>
      <c r="G56" s="1613"/>
      <c r="H56" s="837"/>
      <c r="I56" s="1614"/>
      <c r="J56" s="993"/>
      <c r="K56" s="1614"/>
      <c r="L56" s="838"/>
      <c r="M56" s="839"/>
      <c r="N56" s="31"/>
      <c r="O56" s="2159"/>
      <c r="P56" s="2159"/>
      <c r="Q56" s="2159"/>
      <c r="R56" s="2159"/>
      <c r="T56" s="840" t="str">
        <f t="shared" si="2"/>
        <v>16 (1416)</v>
      </c>
      <c r="U56" s="1615" t="str">
        <f t="shared" si="3"/>
        <v/>
      </c>
      <c r="V56" s="190"/>
      <c r="W56" s="841"/>
      <c r="X56" s="841"/>
      <c r="Y56" s="193"/>
    </row>
    <row r="57" spans="1:25" s="12" customFormat="1" ht="12.75" hidden="1" customHeight="1" x14ac:dyDescent="0.2">
      <c r="A57" s="31" t="s">
        <v>3078</v>
      </c>
      <c r="B57" s="602"/>
      <c r="C57" s="992"/>
      <c r="D57" s="992"/>
      <c r="E57" s="31"/>
      <c r="F57" s="992"/>
      <c r="G57" s="1613"/>
      <c r="H57" s="837"/>
      <c r="I57" s="1614"/>
      <c r="J57" s="993"/>
      <c r="K57" s="1614"/>
      <c r="L57" s="838"/>
      <c r="M57" s="839"/>
      <c r="N57" s="31"/>
      <c r="O57" s="2159"/>
      <c r="P57" s="2159"/>
      <c r="Q57" s="2159"/>
      <c r="R57" s="2159"/>
      <c r="T57" s="840" t="str">
        <f t="shared" si="2"/>
        <v>17 (1417)</v>
      </c>
      <c r="U57" s="1615" t="str">
        <f t="shared" si="3"/>
        <v/>
      </c>
      <c r="V57" s="190"/>
      <c r="W57" s="841"/>
      <c r="X57" s="841"/>
      <c r="Y57" s="193"/>
    </row>
    <row r="58" spans="1:25" s="12" customFormat="1" ht="12.75" hidden="1" customHeight="1" x14ac:dyDescent="0.2">
      <c r="A58" s="31" t="s">
        <v>3079</v>
      </c>
      <c r="B58" s="602"/>
      <c r="C58" s="992"/>
      <c r="D58" s="992"/>
      <c r="E58" s="31"/>
      <c r="F58" s="992"/>
      <c r="G58" s="1613"/>
      <c r="H58" s="837"/>
      <c r="I58" s="1614"/>
      <c r="J58" s="993"/>
      <c r="K58" s="1614"/>
      <c r="L58" s="838"/>
      <c r="M58" s="839"/>
      <c r="N58" s="31"/>
      <c r="O58" s="2159"/>
      <c r="P58" s="2159"/>
      <c r="Q58" s="2159"/>
      <c r="R58" s="2159"/>
      <c r="T58" s="840" t="str">
        <f t="shared" si="2"/>
        <v>18 (1418)</v>
      </c>
      <c r="U58" s="1615" t="str">
        <f t="shared" si="3"/>
        <v/>
      </c>
      <c r="V58" s="190"/>
      <c r="W58" s="841"/>
      <c r="X58" s="841"/>
      <c r="Y58" s="193"/>
    </row>
    <row r="59" spans="1:25" s="12" customFormat="1" ht="12.75" hidden="1" customHeight="1" x14ac:dyDescent="0.2">
      <c r="A59" s="31" t="s">
        <v>3080</v>
      </c>
      <c r="B59" s="602"/>
      <c r="C59" s="992"/>
      <c r="D59" s="992"/>
      <c r="E59" s="31"/>
      <c r="F59" s="992"/>
      <c r="G59" s="1613"/>
      <c r="H59" s="837"/>
      <c r="I59" s="1614"/>
      <c r="J59" s="993"/>
      <c r="K59" s="1614"/>
      <c r="L59" s="838"/>
      <c r="M59" s="839"/>
      <c r="N59" s="31"/>
      <c r="O59" s="2159"/>
      <c r="P59" s="2159"/>
      <c r="Q59" s="2159"/>
      <c r="R59" s="2159"/>
      <c r="T59" s="840" t="str">
        <f t="shared" si="2"/>
        <v>19 (1419)</v>
      </c>
      <c r="U59" s="1615" t="str">
        <f t="shared" si="3"/>
        <v/>
      </c>
      <c r="V59" s="190"/>
      <c r="W59" s="841"/>
      <c r="X59" s="841"/>
      <c r="Y59" s="193"/>
    </row>
    <row r="60" spans="1:25" s="12" customFormat="1" ht="12.75" hidden="1" customHeight="1" x14ac:dyDescent="0.2">
      <c r="A60" s="31" t="s">
        <v>3081</v>
      </c>
      <c r="B60" s="602"/>
      <c r="C60" s="992"/>
      <c r="D60" s="992"/>
      <c r="E60" s="31"/>
      <c r="F60" s="992"/>
      <c r="G60" s="1613"/>
      <c r="H60" s="837"/>
      <c r="I60" s="1614"/>
      <c r="J60" s="993"/>
      <c r="K60" s="1614"/>
      <c r="L60" s="838"/>
      <c r="M60" s="839"/>
      <c r="N60" s="31"/>
      <c r="O60" s="2159"/>
      <c r="P60" s="2159"/>
      <c r="Q60" s="2159"/>
      <c r="R60" s="2159"/>
      <c r="T60" s="840" t="str">
        <f t="shared" si="2"/>
        <v>20 (1420)</v>
      </c>
      <c r="U60" s="1615" t="str">
        <f t="shared" si="3"/>
        <v/>
      </c>
      <c r="V60" s="190"/>
      <c r="W60" s="841"/>
      <c r="X60" s="841"/>
      <c r="Y60" s="193"/>
    </row>
    <row r="61" spans="1:25" s="12" customFormat="1" ht="12.75" hidden="1" customHeight="1" x14ac:dyDescent="0.2">
      <c r="A61" s="31" t="s">
        <v>3082</v>
      </c>
      <c r="B61" s="602"/>
      <c r="C61" s="992"/>
      <c r="D61" s="992"/>
      <c r="E61" s="31"/>
      <c r="F61" s="992"/>
      <c r="G61" s="1613"/>
      <c r="H61" s="837"/>
      <c r="I61" s="1614"/>
      <c r="J61" s="993"/>
      <c r="K61" s="1614"/>
      <c r="L61" s="838"/>
      <c r="M61" s="839"/>
      <c r="N61" s="31"/>
      <c r="O61" s="2159"/>
      <c r="P61" s="2159"/>
      <c r="Q61" s="2159"/>
      <c r="R61" s="2159"/>
      <c r="T61" s="840" t="str">
        <f t="shared" si="2"/>
        <v>21 (1421)</v>
      </c>
      <c r="U61" s="1615" t="str">
        <f t="shared" si="3"/>
        <v/>
      </c>
      <c r="V61" s="190"/>
      <c r="W61" s="841"/>
      <c r="X61" s="841"/>
      <c r="Y61" s="193"/>
    </row>
    <row r="62" spans="1:25" s="12" customFormat="1" ht="12.75" hidden="1" customHeight="1" x14ac:dyDescent="0.2">
      <c r="A62" s="31" t="s">
        <v>3083</v>
      </c>
      <c r="B62" s="602"/>
      <c r="C62" s="992"/>
      <c r="D62" s="992"/>
      <c r="E62" s="31"/>
      <c r="F62" s="992"/>
      <c r="G62" s="1613"/>
      <c r="H62" s="837"/>
      <c r="I62" s="1614"/>
      <c r="J62" s="993"/>
      <c r="K62" s="1614"/>
      <c r="L62" s="838"/>
      <c r="M62" s="839"/>
      <c r="N62" s="31"/>
      <c r="O62" s="2159"/>
      <c r="P62" s="2159"/>
      <c r="Q62" s="2159"/>
      <c r="R62" s="2159"/>
      <c r="T62" s="840" t="str">
        <f t="shared" si="2"/>
        <v>22 (1422)</v>
      </c>
      <c r="U62" s="1615" t="str">
        <f t="shared" si="3"/>
        <v/>
      </c>
      <c r="V62" s="190"/>
      <c r="W62" s="841"/>
      <c r="X62" s="841"/>
      <c r="Y62" s="193"/>
    </row>
    <row r="63" spans="1:25" s="12" customFormat="1" ht="12.75" hidden="1" customHeight="1" x14ac:dyDescent="0.2">
      <c r="A63" s="31" t="s">
        <v>3084</v>
      </c>
      <c r="B63" s="602"/>
      <c r="C63" s="992"/>
      <c r="D63" s="992"/>
      <c r="E63" s="31"/>
      <c r="F63" s="992"/>
      <c r="G63" s="1613"/>
      <c r="H63" s="837"/>
      <c r="I63" s="1614"/>
      <c r="J63" s="993"/>
      <c r="K63" s="1614"/>
      <c r="L63" s="838"/>
      <c r="M63" s="839"/>
      <c r="N63" s="31"/>
      <c r="O63" s="2159"/>
      <c r="P63" s="2159"/>
      <c r="Q63" s="2159"/>
      <c r="R63" s="2159"/>
      <c r="T63" s="840" t="str">
        <f t="shared" si="2"/>
        <v>23 (1423)</v>
      </c>
      <c r="U63" s="1615" t="str">
        <f t="shared" si="3"/>
        <v/>
      </c>
      <c r="V63" s="190"/>
      <c r="W63" s="841"/>
      <c r="X63" s="841"/>
      <c r="Y63" s="193"/>
    </row>
    <row r="64" spans="1:25" s="12" customFormat="1" ht="12.75" hidden="1" customHeight="1" x14ac:dyDescent="0.2">
      <c r="A64" s="31" t="s">
        <v>3085</v>
      </c>
      <c r="B64" s="602"/>
      <c r="C64" s="992"/>
      <c r="D64" s="992"/>
      <c r="E64" s="31"/>
      <c r="F64" s="992"/>
      <c r="G64" s="1613"/>
      <c r="H64" s="837"/>
      <c r="I64" s="1614"/>
      <c r="J64" s="993"/>
      <c r="K64" s="1614"/>
      <c r="L64" s="838"/>
      <c r="M64" s="839"/>
      <c r="N64" s="31"/>
      <c r="O64" s="2159"/>
      <c r="P64" s="2159"/>
      <c r="Q64" s="2159"/>
      <c r="R64" s="2159"/>
      <c r="T64" s="840" t="str">
        <f t="shared" si="2"/>
        <v>24 (1424)</v>
      </c>
      <c r="U64" s="1615" t="str">
        <f t="shared" si="3"/>
        <v/>
      </c>
      <c r="V64" s="190"/>
      <c r="W64" s="841"/>
      <c r="X64" s="841"/>
      <c r="Y64" s="193"/>
    </row>
    <row r="65" spans="1:25" s="12" customFormat="1" x14ac:dyDescent="0.2">
      <c r="A65" s="31" t="s">
        <v>3086</v>
      </c>
      <c r="B65" s="602"/>
      <c r="C65" s="992"/>
      <c r="D65" s="992"/>
      <c r="E65" s="31"/>
      <c r="F65" s="992"/>
      <c r="G65" s="1613"/>
      <c r="H65" s="837"/>
      <c r="I65" s="1614"/>
      <c r="J65" s="993"/>
      <c r="K65" s="1614"/>
      <c r="L65" s="838"/>
      <c r="M65" s="839"/>
      <c r="N65" s="31"/>
      <c r="O65" s="2159"/>
      <c r="P65" s="2159"/>
      <c r="Q65" s="2159"/>
      <c r="R65" s="2159"/>
      <c r="T65" s="840" t="str">
        <f t="shared" si="2"/>
        <v>25 (1425)</v>
      </c>
      <c r="U65" s="1615" t="str">
        <f t="shared" si="3"/>
        <v/>
      </c>
      <c r="V65" s="190"/>
      <c r="W65" s="841"/>
      <c r="X65" s="841"/>
      <c r="Y65" s="193"/>
    </row>
    <row r="66" spans="1:25" s="12" customFormat="1" x14ac:dyDescent="0.2">
      <c r="A66" s="239" t="s">
        <v>3087</v>
      </c>
      <c r="B66" s="1598">
        <v>100</v>
      </c>
      <c r="C66" s="992"/>
      <c r="D66" s="992"/>
      <c r="E66" s="31"/>
      <c r="F66" s="992"/>
      <c r="G66" s="1383"/>
      <c r="H66" s="842"/>
      <c r="I66" s="1614"/>
      <c r="J66" s="993"/>
      <c r="K66" s="1614"/>
      <c r="L66" s="838"/>
      <c r="M66" s="1618"/>
      <c r="N66" s="31"/>
      <c r="O66" s="2162"/>
      <c r="P66" s="2162"/>
      <c r="Q66" s="2162"/>
      <c r="R66" s="2162"/>
      <c r="T66" s="887" t="str">
        <f>$A$66</f>
        <v>(1426)</v>
      </c>
      <c r="U66" s="1619">
        <f>$B66</f>
        <v>100</v>
      </c>
      <c r="V66" s="190"/>
      <c r="W66" s="841"/>
      <c r="X66" s="841"/>
      <c r="Y66" s="193"/>
    </row>
    <row r="67" spans="1:25" s="12" customFormat="1" ht="12.75" customHeight="1" x14ac:dyDescent="0.2">
      <c r="A67" s="83" t="s">
        <v>3088</v>
      </c>
      <c r="B67" s="1494" t="s">
        <v>3089</v>
      </c>
      <c r="C67" s="993"/>
      <c r="D67" s="993"/>
      <c r="E67" s="82"/>
      <c r="F67" s="1496"/>
      <c r="G67" s="1622"/>
      <c r="H67" s="843"/>
      <c r="I67" s="1614"/>
      <c r="J67" s="993"/>
      <c r="K67" s="1614"/>
      <c r="L67" s="844"/>
      <c r="M67" s="845"/>
      <c r="N67" s="82"/>
      <c r="O67" s="2161"/>
      <c r="P67" s="2161"/>
      <c r="Q67" s="2161"/>
      <c r="R67" s="2161"/>
      <c r="T67" s="887" t="str">
        <f>$A$67</f>
        <v>(1400)</v>
      </c>
      <c r="U67" s="1495" t="str">
        <f>$B67</f>
        <v>Global</v>
      </c>
      <c r="V67" s="190"/>
      <c r="W67" s="846"/>
      <c r="X67" s="846"/>
      <c r="Y67" s="193"/>
    </row>
    <row r="68" spans="1:25" ht="6" customHeight="1" x14ac:dyDescent="0.2">
      <c r="A68" s="82"/>
      <c r="B68" s="82"/>
      <c r="C68" s="82"/>
      <c r="D68" s="82"/>
      <c r="E68" s="82"/>
      <c r="F68" s="82"/>
      <c r="G68" s="82"/>
      <c r="H68" s="82"/>
      <c r="I68" s="82"/>
      <c r="J68" s="82"/>
      <c r="K68" s="82"/>
      <c r="L68" s="82"/>
      <c r="M68" s="82"/>
      <c r="N68" s="82"/>
      <c r="O68" s="82"/>
      <c r="P68" s="82"/>
      <c r="Q68" s="82"/>
      <c r="R68" s="82"/>
      <c r="T68" s="835"/>
      <c r="U68" s="835"/>
      <c r="Y68" s="195"/>
    </row>
    <row r="69" spans="1:25" x14ac:dyDescent="0.2">
      <c r="A69" s="82"/>
      <c r="B69" s="88" t="s">
        <v>1876</v>
      </c>
      <c r="C69" s="82"/>
      <c r="D69" s="82"/>
      <c r="E69" s="82"/>
      <c r="F69" s="82"/>
      <c r="G69" s="82"/>
      <c r="H69" s="82"/>
      <c r="I69" s="82"/>
      <c r="J69" s="82"/>
      <c r="K69" s="82"/>
      <c r="L69" s="82"/>
      <c r="M69" s="82"/>
      <c r="N69" s="82"/>
      <c r="O69" s="82"/>
      <c r="P69" s="82"/>
      <c r="Q69" s="82"/>
      <c r="R69" s="82"/>
      <c r="T69" s="835"/>
      <c r="U69" s="836" t="str">
        <f>$B69</f>
        <v>Transactions assimilables à des pensions (503)</v>
      </c>
      <c r="Y69" s="195"/>
    </row>
    <row r="70" spans="1:25" s="12" customFormat="1" x14ac:dyDescent="0.2">
      <c r="A70" s="31" t="s">
        <v>3062</v>
      </c>
      <c r="B70" s="602"/>
      <c r="C70" s="1612"/>
      <c r="D70" s="992"/>
      <c r="E70" s="31"/>
      <c r="F70" s="992"/>
      <c r="G70" s="992"/>
      <c r="H70" s="847"/>
      <c r="I70" s="992"/>
      <c r="J70" s="838"/>
      <c r="K70" s="838"/>
      <c r="L70" s="838"/>
      <c r="M70" s="839"/>
      <c r="N70" s="31"/>
      <c r="O70" s="2159"/>
      <c r="P70" s="2159"/>
      <c r="Q70" s="2159"/>
      <c r="R70" s="2159"/>
      <c r="T70" s="840" t="str">
        <f t="shared" ref="T70:T94" si="4">$A70</f>
        <v>1 (1401)</v>
      </c>
      <c r="U70" s="1615" t="str">
        <f t="shared" ref="U70:U94" si="5">IF($B70="","",$B70)</f>
        <v/>
      </c>
      <c r="V70" s="190"/>
      <c r="W70" s="841"/>
      <c r="X70" s="841"/>
      <c r="Y70" s="193"/>
    </row>
    <row r="71" spans="1:25" s="12" customFormat="1" x14ac:dyDescent="0.2">
      <c r="A71" s="31" t="s">
        <v>3063</v>
      </c>
      <c r="B71" s="602"/>
      <c r="C71" s="1612"/>
      <c r="D71" s="992"/>
      <c r="E71" s="31"/>
      <c r="F71" s="992"/>
      <c r="G71" s="992"/>
      <c r="H71" s="847"/>
      <c r="I71" s="992"/>
      <c r="J71" s="838"/>
      <c r="K71" s="838"/>
      <c r="L71" s="838"/>
      <c r="M71" s="839"/>
      <c r="N71" s="31"/>
      <c r="O71" s="2159"/>
      <c r="P71" s="2159"/>
      <c r="Q71" s="2159"/>
      <c r="R71" s="2159"/>
      <c r="T71" s="840" t="str">
        <f t="shared" si="4"/>
        <v>2 (1402)</v>
      </c>
      <c r="U71" s="1615" t="str">
        <f t="shared" si="5"/>
        <v/>
      </c>
      <c r="V71" s="190"/>
      <c r="W71" s="841"/>
      <c r="X71" s="841"/>
      <c r="Y71" s="193"/>
    </row>
    <row r="72" spans="1:25" s="12" customFormat="1" x14ac:dyDescent="0.2">
      <c r="A72" s="31" t="s">
        <v>3064</v>
      </c>
      <c r="B72" s="602"/>
      <c r="C72" s="1612"/>
      <c r="D72" s="992"/>
      <c r="E72" s="31"/>
      <c r="F72" s="992"/>
      <c r="G72" s="992"/>
      <c r="H72" s="847"/>
      <c r="I72" s="992"/>
      <c r="J72" s="838"/>
      <c r="K72" s="838"/>
      <c r="L72" s="838"/>
      <c r="M72" s="839"/>
      <c r="N72" s="31"/>
      <c r="O72" s="2159"/>
      <c r="P72" s="2159"/>
      <c r="Q72" s="2159"/>
      <c r="R72" s="2159"/>
      <c r="T72" s="840" t="str">
        <f t="shared" si="4"/>
        <v>3 (1403)</v>
      </c>
      <c r="U72" s="1615" t="str">
        <f t="shared" si="5"/>
        <v/>
      </c>
      <c r="V72" s="190"/>
      <c r="W72" s="841"/>
      <c r="X72" s="841"/>
      <c r="Y72" s="193"/>
    </row>
    <row r="73" spans="1:25" s="12" customFormat="1" ht="12.75" hidden="1" customHeight="1" x14ac:dyDescent="0.2">
      <c r="A73" s="31" t="s">
        <v>3065</v>
      </c>
      <c r="B73" s="602"/>
      <c r="C73" s="1612"/>
      <c r="D73" s="992"/>
      <c r="E73" s="31"/>
      <c r="F73" s="992"/>
      <c r="G73" s="992"/>
      <c r="H73" s="847"/>
      <c r="I73" s="992"/>
      <c r="J73" s="838"/>
      <c r="K73" s="838"/>
      <c r="L73" s="838"/>
      <c r="M73" s="839"/>
      <c r="N73" s="31"/>
      <c r="O73" s="2159"/>
      <c r="P73" s="2159"/>
      <c r="Q73" s="2159"/>
      <c r="R73" s="2159"/>
      <c r="T73" s="840" t="str">
        <f t="shared" si="4"/>
        <v>4 (1404)</v>
      </c>
      <c r="U73" s="1615" t="str">
        <f t="shared" si="5"/>
        <v/>
      </c>
      <c r="V73" s="190"/>
      <c r="W73" s="841"/>
      <c r="X73" s="841"/>
      <c r="Y73" s="193"/>
    </row>
    <row r="74" spans="1:25" s="12" customFormat="1" ht="12.75" hidden="1" customHeight="1" x14ac:dyDescent="0.2">
      <c r="A74" s="31" t="s">
        <v>3066</v>
      </c>
      <c r="B74" s="602"/>
      <c r="C74" s="1612"/>
      <c r="D74" s="992"/>
      <c r="E74" s="31"/>
      <c r="F74" s="992"/>
      <c r="G74" s="992"/>
      <c r="H74" s="847"/>
      <c r="I74" s="992"/>
      <c r="J74" s="838"/>
      <c r="K74" s="838"/>
      <c r="L74" s="838"/>
      <c r="M74" s="839"/>
      <c r="N74" s="31"/>
      <c r="O74" s="2159"/>
      <c r="P74" s="2159"/>
      <c r="Q74" s="2159"/>
      <c r="R74" s="2159"/>
      <c r="T74" s="840" t="str">
        <f t="shared" si="4"/>
        <v>5 (1405)</v>
      </c>
      <c r="U74" s="1615" t="str">
        <f t="shared" si="5"/>
        <v/>
      </c>
      <c r="V74" s="190"/>
      <c r="W74" s="841"/>
      <c r="X74" s="841"/>
      <c r="Y74" s="193"/>
    </row>
    <row r="75" spans="1:25" s="12" customFormat="1" ht="12.75" hidden="1" customHeight="1" x14ac:dyDescent="0.2">
      <c r="A75" s="31" t="s">
        <v>3067</v>
      </c>
      <c r="B75" s="602"/>
      <c r="C75" s="1612"/>
      <c r="D75" s="992"/>
      <c r="E75" s="31"/>
      <c r="F75" s="992"/>
      <c r="G75" s="992"/>
      <c r="H75" s="847"/>
      <c r="I75" s="992"/>
      <c r="J75" s="838"/>
      <c r="K75" s="838"/>
      <c r="L75" s="838"/>
      <c r="M75" s="839"/>
      <c r="N75" s="31"/>
      <c r="O75" s="2159"/>
      <c r="P75" s="2159"/>
      <c r="Q75" s="2159"/>
      <c r="R75" s="2159"/>
      <c r="T75" s="840" t="str">
        <f t="shared" si="4"/>
        <v>6 (1406)</v>
      </c>
      <c r="U75" s="1615" t="str">
        <f t="shared" si="5"/>
        <v/>
      </c>
      <c r="V75" s="190"/>
      <c r="W75" s="841"/>
      <c r="X75" s="841"/>
      <c r="Y75" s="193"/>
    </row>
    <row r="76" spans="1:25" s="12" customFormat="1" ht="12.75" hidden="1" customHeight="1" x14ac:dyDescent="0.2">
      <c r="A76" s="31" t="s">
        <v>3068</v>
      </c>
      <c r="B76" s="602"/>
      <c r="C76" s="1612"/>
      <c r="D76" s="992"/>
      <c r="E76" s="31"/>
      <c r="F76" s="992"/>
      <c r="G76" s="992"/>
      <c r="H76" s="847"/>
      <c r="I76" s="992"/>
      <c r="J76" s="838"/>
      <c r="K76" s="838"/>
      <c r="L76" s="838"/>
      <c r="M76" s="839"/>
      <c r="N76" s="31"/>
      <c r="O76" s="2159"/>
      <c r="P76" s="2159"/>
      <c r="Q76" s="2159"/>
      <c r="R76" s="2159"/>
      <c r="T76" s="840" t="str">
        <f t="shared" si="4"/>
        <v>7 (1407)</v>
      </c>
      <c r="U76" s="1615" t="str">
        <f t="shared" si="5"/>
        <v/>
      </c>
      <c r="V76" s="190"/>
      <c r="W76" s="841"/>
      <c r="X76" s="841"/>
      <c r="Y76" s="193"/>
    </row>
    <row r="77" spans="1:25" s="12" customFormat="1" ht="12.75" hidden="1" customHeight="1" x14ac:dyDescent="0.2">
      <c r="A77" s="31" t="s">
        <v>3069</v>
      </c>
      <c r="B77" s="602"/>
      <c r="C77" s="1612"/>
      <c r="D77" s="992"/>
      <c r="E77" s="31"/>
      <c r="F77" s="992"/>
      <c r="G77" s="992"/>
      <c r="H77" s="847"/>
      <c r="I77" s="992"/>
      <c r="J77" s="838"/>
      <c r="K77" s="838"/>
      <c r="L77" s="838"/>
      <c r="M77" s="839"/>
      <c r="N77" s="31"/>
      <c r="O77" s="2159"/>
      <c r="P77" s="2159"/>
      <c r="Q77" s="2159"/>
      <c r="R77" s="2159"/>
      <c r="T77" s="840" t="str">
        <f t="shared" si="4"/>
        <v>8 (1408)</v>
      </c>
      <c r="U77" s="1615" t="str">
        <f t="shared" si="5"/>
        <v/>
      </c>
      <c r="V77" s="190"/>
      <c r="W77" s="841"/>
      <c r="X77" s="841"/>
      <c r="Y77" s="193"/>
    </row>
    <row r="78" spans="1:25" s="12" customFormat="1" ht="12.75" hidden="1" customHeight="1" x14ac:dyDescent="0.2">
      <c r="A78" s="31" t="s">
        <v>3070</v>
      </c>
      <c r="B78" s="602"/>
      <c r="C78" s="1612"/>
      <c r="D78" s="992"/>
      <c r="E78" s="31"/>
      <c r="F78" s="992"/>
      <c r="G78" s="992"/>
      <c r="H78" s="847"/>
      <c r="I78" s="992"/>
      <c r="J78" s="838"/>
      <c r="K78" s="838"/>
      <c r="L78" s="838"/>
      <c r="M78" s="839"/>
      <c r="N78" s="31"/>
      <c r="O78" s="2159"/>
      <c r="P78" s="2159"/>
      <c r="Q78" s="2159"/>
      <c r="R78" s="2159"/>
      <c r="T78" s="840" t="str">
        <f t="shared" si="4"/>
        <v>9 (1409)</v>
      </c>
      <c r="U78" s="1615" t="str">
        <f t="shared" si="5"/>
        <v/>
      </c>
      <c r="V78" s="190"/>
      <c r="W78" s="841"/>
      <c r="X78" s="841"/>
      <c r="Y78" s="193"/>
    </row>
    <row r="79" spans="1:25" s="12" customFormat="1" ht="12.75" hidden="1" customHeight="1" x14ac:dyDescent="0.2">
      <c r="A79" s="31" t="s">
        <v>3071</v>
      </c>
      <c r="B79" s="602"/>
      <c r="C79" s="1612"/>
      <c r="D79" s="992"/>
      <c r="E79" s="31"/>
      <c r="F79" s="992"/>
      <c r="G79" s="992"/>
      <c r="H79" s="847"/>
      <c r="I79" s="992"/>
      <c r="J79" s="838"/>
      <c r="K79" s="838"/>
      <c r="L79" s="838"/>
      <c r="M79" s="839"/>
      <c r="N79" s="31"/>
      <c r="O79" s="2159"/>
      <c r="P79" s="2159"/>
      <c r="Q79" s="2159"/>
      <c r="R79" s="2159"/>
      <c r="T79" s="840" t="str">
        <f t="shared" si="4"/>
        <v>10 (1410)</v>
      </c>
      <c r="U79" s="1615" t="str">
        <f t="shared" si="5"/>
        <v/>
      </c>
      <c r="V79" s="190"/>
      <c r="W79" s="841"/>
      <c r="X79" s="841"/>
      <c r="Y79" s="193"/>
    </row>
    <row r="80" spans="1:25" s="12" customFormat="1" ht="12.75" hidden="1" customHeight="1" x14ac:dyDescent="0.2">
      <c r="A80" s="31" t="s">
        <v>3072</v>
      </c>
      <c r="B80" s="602"/>
      <c r="C80" s="1612"/>
      <c r="D80" s="992"/>
      <c r="E80" s="31"/>
      <c r="F80" s="992"/>
      <c r="G80" s="992"/>
      <c r="H80" s="847"/>
      <c r="I80" s="992"/>
      <c r="J80" s="838"/>
      <c r="K80" s="838"/>
      <c r="L80" s="838"/>
      <c r="M80" s="839"/>
      <c r="N80" s="31"/>
      <c r="O80" s="2159"/>
      <c r="P80" s="2159"/>
      <c r="Q80" s="2159"/>
      <c r="R80" s="2159"/>
      <c r="T80" s="840" t="str">
        <f t="shared" si="4"/>
        <v>11 (1411)</v>
      </c>
      <c r="U80" s="1615" t="str">
        <f t="shared" si="5"/>
        <v/>
      </c>
      <c r="V80" s="190"/>
      <c r="W80" s="841"/>
      <c r="X80" s="841"/>
      <c r="Y80" s="193"/>
    </row>
    <row r="81" spans="1:25" s="12" customFormat="1" ht="12.75" hidden="1" customHeight="1" x14ac:dyDescent="0.2">
      <c r="A81" s="31" t="s">
        <v>3073</v>
      </c>
      <c r="B81" s="602"/>
      <c r="C81" s="1612"/>
      <c r="D81" s="992"/>
      <c r="E81" s="31"/>
      <c r="F81" s="992"/>
      <c r="G81" s="992"/>
      <c r="H81" s="847"/>
      <c r="I81" s="992"/>
      <c r="J81" s="838"/>
      <c r="K81" s="838"/>
      <c r="L81" s="838"/>
      <c r="M81" s="839"/>
      <c r="N81" s="31"/>
      <c r="O81" s="2159"/>
      <c r="P81" s="2159"/>
      <c r="Q81" s="2159"/>
      <c r="R81" s="2159"/>
      <c r="T81" s="840" t="str">
        <f t="shared" si="4"/>
        <v>12 (1412)</v>
      </c>
      <c r="U81" s="1615" t="str">
        <f t="shared" si="5"/>
        <v/>
      </c>
      <c r="V81" s="190"/>
      <c r="W81" s="841"/>
      <c r="X81" s="841"/>
      <c r="Y81" s="193"/>
    </row>
    <row r="82" spans="1:25" s="12" customFormat="1" ht="12.75" hidden="1" customHeight="1" x14ac:dyDescent="0.2">
      <c r="A82" s="31" t="s">
        <v>3074</v>
      </c>
      <c r="B82" s="602"/>
      <c r="C82" s="1612"/>
      <c r="D82" s="992"/>
      <c r="E82" s="31"/>
      <c r="F82" s="992"/>
      <c r="G82" s="992"/>
      <c r="H82" s="847"/>
      <c r="I82" s="992"/>
      <c r="J82" s="838"/>
      <c r="K82" s="838"/>
      <c r="L82" s="838"/>
      <c r="M82" s="839"/>
      <c r="N82" s="31"/>
      <c r="O82" s="2159"/>
      <c r="P82" s="2159"/>
      <c r="Q82" s="2159"/>
      <c r="R82" s="2159"/>
      <c r="T82" s="840" t="str">
        <f t="shared" si="4"/>
        <v>13 (1413)</v>
      </c>
      <c r="U82" s="1615" t="str">
        <f t="shared" si="5"/>
        <v/>
      </c>
      <c r="V82" s="190"/>
      <c r="W82" s="841"/>
      <c r="X82" s="841"/>
      <c r="Y82" s="193"/>
    </row>
    <row r="83" spans="1:25" s="12" customFormat="1" ht="12.75" hidden="1" customHeight="1" x14ac:dyDescent="0.2">
      <c r="A83" s="31" t="s">
        <v>3075</v>
      </c>
      <c r="B83" s="602"/>
      <c r="C83" s="1612"/>
      <c r="D83" s="992"/>
      <c r="E83" s="31"/>
      <c r="F83" s="992"/>
      <c r="G83" s="992"/>
      <c r="H83" s="847"/>
      <c r="I83" s="992"/>
      <c r="J83" s="838"/>
      <c r="K83" s="838"/>
      <c r="L83" s="838"/>
      <c r="M83" s="839"/>
      <c r="N83" s="31"/>
      <c r="O83" s="2159"/>
      <c r="P83" s="2159"/>
      <c r="Q83" s="2159"/>
      <c r="R83" s="2159"/>
      <c r="T83" s="840" t="str">
        <f t="shared" si="4"/>
        <v>14 (1414)</v>
      </c>
      <c r="U83" s="1615" t="str">
        <f t="shared" si="5"/>
        <v/>
      </c>
      <c r="V83" s="190"/>
      <c r="W83" s="841"/>
      <c r="X83" s="841"/>
      <c r="Y83" s="193"/>
    </row>
    <row r="84" spans="1:25" s="12" customFormat="1" ht="12.75" hidden="1" customHeight="1" x14ac:dyDescent="0.2">
      <c r="A84" s="31" t="s">
        <v>3076</v>
      </c>
      <c r="B84" s="602"/>
      <c r="C84" s="1612"/>
      <c r="D84" s="992"/>
      <c r="E84" s="31"/>
      <c r="F84" s="992"/>
      <c r="G84" s="992"/>
      <c r="H84" s="847"/>
      <c r="I84" s="992"/>
      <c r="J84" s="838"/>
      <c r="K84" s="838"/>
      <c r="L84" s="838"/>
      <c r="M84" s="839"/>
      <c r="N84" s="31"/>
      <c r="O84" s="2159"/>
      <c r="P84" s="2159"/>
      <c r="Q84" s="2159"/>
      <c r="R84" s="2159"/>
      <c r="T84" s="840" t="str">
        <f t="shared" si="4"/>
        <v>15 (1415)</v>
      </c>
      <c r="U84" s="1615" t="str">
        <f t="shared" si="5"/>
        <v/>
      </c>
      <c r="V84" s="190"/>
      <c r="W84" s="841"/>
      <c r="X84" s="841"/>
      <c r="Y84" s="193"/>
    </row>
    <row r="85" spans="1:25" s="12" customFormat="1" ht="12.75" hidden="1" customHeight="1" x14ac:dyDescent="0.2">
      <c r="A85" s="31" t="s">
        <v>3077</v>
      </c>
      <c r="B85" s="602"/>
      <c r="C85" s="1612"/>
      <c r="D85" s="992"/>
      <c r="E85" s="31"/>
      <c r="F85" s="992"/>
      <c r="G85" s="992"/>
      <c r="H85" s="847"/>
      <c r="I85" s="992"/>
      <c r="J85" s="838"/>
      <c r="K85" s="838"/>
      <c r="L85" s="838"/>
      <c r="M85" s="839"/>
      <c r="N85" s="31"/>
      <c r="O85" s="2159"/>
      <c r="P85" s="2159"/>
      <c r="Q85" s="2159"/>
      <c r="R85" s="2159"/>
      <c r="T85" s="840" t="str">
        <f t="shared" si="4"/>
        <v>16 (1416)</v>
      </c>
      <c r="U85" s="1615" t="str">
        <f t="shared" si="5"/>
        <v/>
      </c>
      <c r="V85" s="190"/>
      <c r="W85" s="841"/>
      <c r="X85" s="841"/>
      <c r="Y85" s="193"/>
    </row>
    <row r="86" spans="1:25" s="12" customFormat="1" ht="12.75" hidden="1" customHeight="1" x14ac:dyDescent="0.2">
      <c r="A86" s="31" t="s">
        <v>3078</v>
      </c>
      <c r="B86" s="602"/>
      <c r="C86" s="1612"/>
      <c r="D86" s="992"/>
      <c r="E86" s="31"/>
      <c r="F86" s="992"/>
      <c r="G86" s="992"/>
      <c r="H86" s="847"/>
      <c r="I86" s="992"/>
      <c r="J86" s="838"/>
      <c r="K86" s="838"/>
      <c r="L86" s="838"/>
      <c r="M86" s="839"/>
      <c r="N86" s="31"/>
      <c r="O86" s="2159"/>
      <c r="P86" s="2159"/>
      <c r="Q86" s="2159"/>
      <c r="R86" s="2159"/>
      <c r="T86" s="840" t="str">
        <f t="shared" si="4"/>
        <v>17 (1417)</v>
      </c>
      <c r="U86" s="1615" t="str">
        <f t="shared" si="5"/>
        <v/>
      </c>
      <c r="V86" s="190"/>
      <c r="W86" s="841"/>
      <c r="X86" s="841"/>
      <c r="Y86" s="193"/>
    </row>
    <row r="87" spans="1:25" s="12" customFormat="1" ht="12.75" hidden="1" customHeight="1" x14ac:dyDescent="0.2">
      <c r="A87" s="31" t="s">
        <v>3079</v>
      </c>
      <c r="B87" s="602"/>
      <c r="C87" s="1612"/>
      <c r="D87" s="992"/>
      <c r="E87" s="31"/>
      <c r="F87" s="992"/>
      <c r="G87" s="992"/>
      <c r="H87" s="847"/>
      <c r="I87" s="992"/>
      <c r="J87" s="838"/>
      <c r="K87" s="838"/>
      <c r="L87" s="838"/>
      <c r="M87" s="839"/>
      <c r="N87" s="31"/>
      <c r="O87" s="2159"/>
      <c r="P87" s="2159"/>
      <c r="Q87" s="2159"/>
      <c r="R87" s="2159"/>
      <c r="T87" s="840" t="str">
        <f t="shared" si="4"/>
        <v>18 (1418)</v>
      </c>
      <c r="U87" s="1615" t="str">
        <f t="shared" si="5"/>
        <v/>
      </c>
      <c r="V87" s="190"/>
      <c r="W87" s="841"/>
      <c r="X87" s="841"/>
      <c r="Y87" s="193"/>
    </row>
    <row r="88" spans="1:25" s="12" customFormat="1" ht="12.75" hidden="1" customHeight="1" x14ac:dyDescent="0.2">
      <c r="A88" s="31" t="s">
        <v>3080</v>
      </c>
      <c r="B88" s="602"/>
      <c r="C88" s="1612"/>
      <c r="D88" s="992"/>
      <c r="E88" s="31"/>
      <c r="F88" s="992"/>
      <c r="G88" s="992"/>
      <c r="H88" s="847"/>
      <c r="I88" s="992"/>
      <c r="J88" s="838"/>
      <c r="K88" s="838"/>
      <c r="L88" s="838"/>
      <c r="M88" s="839"/>
      <c r="N88" s="31"/>
      <c r="O88" s="2159"/>
      <c r="P88" s="2159"/>
      <c r="Q88" s="2159"/>
      <c r="R88" s="2159"/>
      <c r="T88" s="840" t="str">
        <f t="shared" si="4"/>
        <v>19 (1419)</v>
      </c>
      <c r="U88" s="1615" t="str">
        <f t="shared" si="5"/>
        <v/>
      </c>
      <c r="V88" s="190"/>
      <c r="W88" s="841"/>
      <c r="X88" s="841"/>
      <c r="Y88" s="193"/>
    </row>
    <row r="89" spans="1:25" s="12" customFormat="1" ht="12.75" hidden="1" customHeight="1" x14ac:dyDescent="0.2">
      <c r="A89" s="31" t="s">
        <v>3081</v>
      </c>
      <c r="B89" s="602"/>
      <c r="C89" s="1612"/>
      <c r="D89" s="992"/>
      <c r="E89" s="31"/>
      <c r="F89" s="992"/>
      <c r="G89" s="992"/>
      <c r="H89" s="847"/>
      <c r="I89" s="992"/>
      <c r="J89" s="838"/>
      <c r="K89" s="838"/>
      <c r="L89" s="838"/>
      <c r="M89" s="839"/>
      <c r="N89" s="31"/>
      <c r="O89" s="2159"/>
      <c r="P89" s="2159"/>
      <c r="Q89" s="2159"/>
      <c r="R89" s="2159"/>
      <c r="T89" s="840" t="str">
        <f t="shared" si="4"/>
        <v>20 (1420)</v>
      </c>
      <c r="U89" s="1615" t="str">
        <f t="shared" si="5"/>
        <v/>
      </c>
      <c r="V89" s="190"/>
      <c r="W89" s="841"/>
      <c r="X89" s="841"/>
      <c r="Y89" s="193"/>
    </row>
    <row r="90" spans="1:25" s="12" customFormat="1" ht="12.75" hidden="1" customHeight="1" x14ac:dyDescent="0.2">
      <c r="A90" s="31" t="s">
        <v>3082</v>
      </c>
      <c r="B90" s="602"/>
      <c r="C90" s="1612"/>
      <c r="D90" s="992"/>
      <c r="E90" s="31"/>
      <c r="F90" s="992"/>
      <c r="G90" s="992"/>
      <c r="H90" s="847"/>
      <c r="I90" s="992"/>
      <c r="J90" s="838"/>
      <c r="K90" s="838"/>
      <c r="L90" s="838"/>
      <c r="M90" s="839"/>
      <c r="N90" s="31"/>
      <c r="O90" s="2159"/>
      <c r="P90" s="2159"/>
      <c r="Q90" s="2159"/>
      <c r="R90" s="2159"/>
      <c r="T90" s="840" t="str">
        <f t="shared" si="4"/>
        <v>21 (1421)</v>
      </c>
      <c r="U90" s="1615" t="str">
        <f t="shared" si="5"/>
        <v/>
      </c>
      <c r="V90" s="190"/>
      <c r="W90" s="841"/>
      <c r="X90" s="841"/>
      <c r="Y90" s="193"/>
    </row>
    <row r="91" spans="1:25" s="12" customFormat="1" ht="12.75" hidden="1" customHeight="1" x14ac:dyDescent="0.2">
      <c r="A91" s="31" t="s">
        <v>3083</v>
      </c>
      <c r="B91" s="602"/>
      <c r="C91" s="1612"/>
      <c r="D91" s="992"/>
      <c r="E91" s="31"/>
      <c r="F91" s="992"/>
      <c r="G91" s="992"/>
      <c r="H91" s="847"/>
      <c r="I91" s="992"/>
      <c r="J91" s="838"/>
      <c r="K91" s="838"/>
      <c r="L91" s="838"/>
      <c r="M91" s="839"/>
      <c r="N91" s="31"/>
      <c r="O91" s="2159"/>
      <c r="P91" s="2159"/>
      <c r="Q91" s="2159"/>
      <c r="R91" s="2159"/>
      <c r="T91" s="840" t="str">
        <f t="shared" si="4"/>
        <v>22 (1422)</v>
      </c>
      <c r="U91" s="1615" t="str">
        <f t="shared" si="5"/>
        <v/>
      </c>
      <c r="V91" s="190"/>
      <c r="W91" s="841"/>
      <c r="X91" s="841"/>
      <c r="Y91" s="193"/>
    </row>
    <row r="92" spans="1:25" s="12" customFormat="1" ht="12.75" hidden="1" customHeight="1" x14ac:dyDescent="0.2">
      <c r="A92" s="31" t="s">
        <v>3084</v>
      </c>
      <c r="B92" s="602"/>
      <c r="C92" s="1612"/>
      <c r="D92" s="992"/>
      <c r="E92" s="31"/>
      <c r="F92" s="992"/>
      <c r="G92" s="992"/>
      <c r="H92" s="847"/>
      <c r="I92" s="992"/>
      <c r="J92" s="838"/>
      <c r="K92" s="838"/>
      <c r="L92" s="838"/>
      <c r="M92" s="839"/>
      <c r="N92" s="31"/>
      <c r="O92" s="2159"/>
      <c r="P92" s="2159"/>
      <c r="Q92" s="2159"/>
      <c r="R92" s="2159"/>
      <c r="T92" s="840" t="str">
        <f t="shared" si="4"/>
        <v>23 (1423)</v>
      </c>
      <c r="U92" s="1615" t="str">
        <f t="shared" si="5"/>
        <v/>
      </c>
      <c r="V92" s="190"/>
      <c r="W92" s="841"/>
      <c r="X92" s="841"/>
      <c r="Y92" s="193"/>
    </row>
    <row r="93" spans="1:25" s="12" customFormat="1" ht="12.75" hidden="1" customHeight="1" x14ac:dyDescent="0.2">
      <c r="A93" s="31" t="s">
        <v>3085</v>
      </c>
      <c r="B93" s="602"/>
      <c r="C93" s="1612"/>
      <c r="D93" s="992"/>
      <c r="E93" s="31"/>
      <c r="F93" s="992"/>
      <c r="G93" s="992"/>
      <c r="H93" s="847"/>
      <c r="I93" s="992"/>
      <c r="J93" s="838"/>
      <c r="K93" s="838"/>
      <c r="L93" s="838"/>
      <c r="M93" s="839"/>
      <c r="N93" s="31"/>
      <c r="O93" s="2159"/>
      <c r="P93" s="2159"/>
      <c r="Q93" s="2159"/>
      <c r="R93" s="2159"/>
      <c r="T93" s="840" t="str">
        <f t="shared" si="4"/>
        <v>24 (1424)</v>
      </c>
      <c r="U93" s="1615" t="str">
        <f t="shared" si="5"/>
        <v/>
      </c>
      <c r="V93" s="190"/>
      <c r="W93" s="841"/>
      <c r="X93" s="841"/>
      <c r="Y93" s="193"/>
    </row>
    <row r="94" spans="1:25" s="12" customFormat="1" x14ac:dyDescent="0.2">
      <c r="A94" s="31" t="s">
        <v>3086</v>
      </c>
      <c r="B94" s="602"/>
      <c r="C94" s="1612"/>
      <c r="D94" s="992"/>
      <c r="E94" s="31"/>
      <c r="F94" s="992"/>
      <c r="G94" s="992"/>
      <c r="H94" s="847"/>
      <c r="I94" s="992"/>
      <c r="J94" s="838"/>
      <c r="K94" s="838"/>
      <c r="L94" s="838"/>
      <c r="M94" s="839"/>
      <c r="N94" s="31"/>
      <c r="O94" s="2159"/>
      <c r="P94" s="2159"/>
      <c r="Q94" s="2159"/>
      <c r="R94" s="2159"/>
      <c r="T94" s="840" t="str">
        <f t="shared" si="4"/>
        <v>25 (1425)</v>
      </c>
      <c r="U94" s="1615" t="str">
        <f t="shared" si="5"/>
        <v/>
      </c>
      <c r="V94" s="190"/>
      <c r="W94" s="841"/>
      <c r="X94" s="841"/>
      <c r="Y94" s="193"/>
    </row>
    <row r="95" spans="1:25" s="12" customFormat="1" x14ac:dyDescent="0.2">
      <c r="A95" s="239" t="s">
        <v>3087</v>
      </c>
      <c r="B95" s="1598">
        <v>100</v>
      </c>
      <c r="C95" s="1617"/>
      <c r="D95" s="992"/>
      <c r="E95" s="31"/>
      <c r="F95" s="992"/>
      <c r="G95" s="992"/>
      <c r="H95" s="847"/>
      <c r="I95" s="992"/>
      <c r="J95" s="838"/>
      <c r="K95" s="838"/>
      <c r="L95" s="838"/>
      <c r="M95" s="1618"/>
      <c r="N95" s="31"/>
      <c r="O95" s="2162"/>
      <c r="P95" s="2162"/>
      <c r="Q95" s="2162"/>
      <c r="R95" s="2162"/>
      <c r="T95" s="887" t="str">
        <f>$A$95</f>
        <v>(1426)</v>
      </c>
      <c r="U95" s="1619">
        <f>$B95</f>
        <v>100</v>
      </c>
      <c r="V95" s="190"/>
      <c r="W95" s="841"/>
      <c r="X95" s="841"/>
      <c r="Y95" s="193"/>
    </row>
    <row r="96" spans="1:25" s="12" customFormat="1" x14ac:dyDescent="0.2">
      <c r="A96" s="83" t="s">
        <v>3088</v>
      </c>
      <c r="B96" s="1494" t="s">
        <v>3089</v>
      </c>
      <c r="C96" s="1495"/>
      <c r="D96" s="993"/>
      <c r="E96" s="82"/>
      <c r="F96" s="1496"/>
      <c r="G96" s="993"/>
      <c r="H96" s="848"/>
      <c r="I96" s="993"/>
      <c r="J96" s="844"/>
      <c r="K96" s="844"/>
      <c r="L96" s="844"/>
      <c r="M96" s="845"/>
      <c r="N96" s="82"/>
      <c r="O96" s="2161"/>
      <c r="P96" s="2161"/>
      <c r="Q96" s="2161"/>
      <c r="R96" s="2161"/>
      <c r="T96" s="887" t="str">
        <f>$A$96</f>
        <v>(1400)</v>
      </c>
      <c r="U96" s="1495" t="str">
        <f>$B96</f>
        <v>Global</v>
      </c>
      <c r="V96" s="190"/>
      <c r="W96" s="846"/>
      <c r="X96" s="846"/>
      <c r="Y96" s="193"/>
    </row>
    <row r="97" spans="1:25" ht="6" customHeight="1" x14ac:dyDescent="0.2">
      <c r="A97" s="82"/>
      <c r="B97" s="82"/>
      <c r="C97" s="82"/>
      <c r="D97" s="82"/>
      <c r="E97" s="82"/>
      <c r="F97" s="82"/>
      <c r="G97" s="82"/>
      <c r="H97" s="82"/>
      <c r="I97" s="82"/>
      <c r="J97" s="82"/>
      <c r="K97" s="82"/>
      <c r="L97" s="82"/>
      <c r="M97" s="82"/>
      <c r="N97" s="82"/>
      <c r="O97" s="82"/>
      <c r="P97" s="82"/>
      <c r="Q97" s="82"/>
      <c r="R97" s="82"/>
      <c r="T97" s="835"/>
      <c r="U97" s="835"/>
      <c r="Y97" s="195"/>
    </row>
    <row r="98" spans="1:25" s="12" customFormat="1" x14ac:dyDescent="0.2">
      <c r="A98" s="82"/>
      <c r="B98" s="88" t="s">
        <v>1877</v>
      </c>
      <c r="C98" s="82"/>
      <c r="D98" s="82"/>
      <c r="E98" s="82"/>
      <c r="F98" s="82"/>
      <c r="G98" s="82"/>
      <c r="H98" s="82"/>
      <c r="I98" s="82"/>
      <c r="J98" s="82"/>
      <c r="K98" s="82"/>
      <c r="L98" s="82"/>
      <c r="M98" s="82"/>
      <c r="N98" s="82"/>
      <c r="O98" s="82"/>
      <c r="P98" s="82"/>
      <c r="Q98" s="82"/>
      <c r="R98" s="82"/>
      <c r="T98" s="835"/>
      <c r="U98" s="836" t="str">
        <f>$B98</f>
        <v>Dérivés hors cote (504)</v>
      </c>
      <c r="V98" s="82"/>
      <c r="W98" s="82"/>
      <c r="X98" s="82"/>
      <c r="Y98" s="193"/>
    </row>
    <row r="99" spans="1:25" s="12" customFormat="1" x14ac:dyDescent="0.2">
      <c r="A99" s="31" t="s">
        <v>3062</v>
      </c>
      <c r="B99" s="602"/>
      <c r="C99" s="992"/>
      <c r="D99" s="992"/>
      <c r="E99" s="31"/>
      <c r="F99" s="992"/>
      <c r="G99" s="1613"/>
      <c r="H99" s="837"/>
      <c r="I99" s="992"/>
      <c r="J99" s="1493"/>
      <c r="K99" s="838"/>
      <c r="L99" s="1493"/>
      <c r="M99" s="839"/>
      <c r="N99" s="31"/>
      <c r="O99" s="2159"/>
      <c r="P99" s="2159"/>
      <c r="Q99" s="2159"/>
      <c r="R99" s="2159"/>
      <c r="T99" s="840" t="str">
        <f t="shared" ref="T99:T123" si="6">$A99</f>
        <v>1 (1401)</v>
      </c>
      <c r="U99" s="1615" t="str">
        <f t="shared" ref="U99:U123" si="7">IF($B99="","",$B99)</f>
        <v/>
      </c>
      <c r="V99" s="190"/>
      <c r="W99" s="841"/>
      <c r="X99" s="841"/>
      <c r="Y99" s="193"/>
    </row>
    <row r="100" spans="1:25" s="12" customFormat="1" x14ac:dyDescent="0.2">
      <c r="A100" s="31" t="s">
        <v>3063</v>
      </c>
      <c r="B100" s="602"/>
      <c r="C100" s="992"/>
      <c r="D100" s="992"/>
      <c r="E100" s="31"/>
      <c r="F100" s="992"/>
      <c r="G100" s="1613"/>
      <c r="H100" s="837"/>
      <c r="I100" s="992"/>
      <c r="J100" s="1493"/>
      <c r="K100" s="838"/>
      <c r="L100" s="1493"/>
      <c r="M100" s="839"/>
      <c r="N100" s="31"/>
      <c r="O100" s="2159"/>
      <c r="P100" s="2159"/>
      <c r="Q100" s="2159"/>
      <c r="R100" s="2159"/>
      <c r="T100" s="840" t="str">
        <f t="shared" si="6"/>
        <v>2 (1402)</v>
      </c>
      <c r="U100" s="1615" t="str">
        <f t="shared" si="7"/>
        <v/>
      </c>
      <c r="V100" s="190"/>
      <c r="W100" s="841"/>
      <c r="X100" s="841"/>
      <c r="Y100" s="193"/>
    </row>
    <row r="101" spans="1:25" s="12" customFormat="1" x14ac:dyDescent="0.2">
      <c r="A101" s="31" t="s">
        <v>3064</v>
      </c>
      <c r="B101" s="602"/>
      <c r="C101" s="992"/>
      <c r="D101" s="992"/>
      <c r="E101" s="31"/>
      <c r="F101" s="992"/>
      <c r="G101" s="1613"/>
      <c r="H101" s="837"/>
      <c r="I101" s="992"/>
      <c r="J101" s="1493"/>
      <c r="K101" s="838"/>
      <c r="L101" s="1493"/>
      <c r="M101" s="839"/>
      <c r="N101" s="31"/>
      <c r="O101" s="2159"/>
      <c r="P101" s="2159"/>
      <c r="Q101" s="2159"/>
      <c r="R101" s="2159"/>
      <c r="T101" s="840" t="str">
        <f t="shared" si="6"/>
        <v>3 (1403)</v>
      </c>
      <c r="U101" s="1615" t="str">
        <f t="shared" si="7"/>
        <v/>
      </c>
      <c r="V101" s="190"/>
      <c r="W101" s="841"/>
      <c r="X101" s="841"/>
      <c r="Y101" s="193"/>
    </row>
    <row r="102" spans="1:25" s="12" customFormat="1" ht="12.75" hidden="1" customHeight="1" x14ac:dyDescent="0.2">
      <c r="A102" s="31" t="s">
        <v>3065</v>
      </c>
      <c r="B102" s="602"/>
      <c r="C102" s="992"/>
      <c r="D102" s="992"/>
      <c r="E102" s="31"/>
      <c r="F102" s="992"/>
      <c r="G102" s="1613"/>
      <c r="H102" s="837"/>
      <c r="I102" s="992"/>
      <c r="J102" s="1493"/>
      <c r="K102" s="838"/>
      <c r="L102" s="1493"/>
      <c r="M102" s="839"/>
      <c r="N102" s="31"/>
      <c r="O102" s="2159"/>
      <c r="P102" s="2159"/>
      <c r="Q102" s="2159"/>
      <c r="R102" s="2159"/>
      <c r="T102" s="840" t="str">
        <f t="shared" si="6"/>
        <v>4 (1404)</v>
      </c>
      <c r="U102" s="1615" t="str">
        <f t="shared" si="7"/>
        <v/>
      </c>
      <c r="V102" s="190"/>
      <c r="W102" s="841"/>
      <c r="X102" s="841"/>
      <c r="Y102" s="193"/>
    </row>
    <row r="103" spans="1:25" s="12" customFormat="1" ht="12.75" hidden="1" customHeight="1" x14ac:dyDescent="0.2">
      <c r="A103" s="31" t="s">
        <v>3066</v>
      </c>
      <c r="B103" s="602"/>
      <c r="C103" s="992"/>
      <c r="D103" s="992"/>
      <c r="E103" s="31"/>
      <c r="F103" s="992"/>
      <c r="G103" s="1613"/>
      <c r="H103" s="837"/>
      <c r="I103" s="992"/>
      <c r="J103" s="1493"/>
      <c r="K103" s="838"/>
      <c r="L103" s="1493"/>
      <c r="M103" s="839"/>
      <c r="N103" s="31"/>
      <c r="O103" s="2159"/>
      <c r="P103" s="2159"/>
      <c r="Q103" s="2159"/>
      <c r="R103" s="2159"/>
      <c r="T103" s="840" t="str">
        <f t="shared" si="6"/>
        <v>5 (1405)</v>
      </c>
      <c r="U103" s="1615" t="str">
        <f t="shared" si="7"/>
        <v/>
      </c>
      <c r="V103" s="190"/>
      <c r="W103" s="841"/>
      <c r="X103" s="841"/>
      <c r="Y103" s="193"/>
    </row>
    <row r="104" spans="1:25" s="12" customFormat="1" ht="12.75" hidden="1" customHeight="1" x14ac:dyDescent="0.2">
      <c r="A104" s="31" t="s">
        <v>3067</v>
      </c>
      <c r="B104" s="602"/>
      <c r="C104" s="992"/>
      <c r="D104" s="992"/>
      <c r="E104" s="31"/>
      <c r="F104" s="992"/>
      <c r="G104" s="1613"/>
      <c r="H104" s="837"/>
      <c r="I104" s="992"/>
      <c r="J104" s="1493"/>
      <c r="K104" s="838"/>
      <c r="L104" s="1493"/>
      <c r="M104" s="839"/>
      <c r="N104" s="31"/>
      <c r="O104" s="2159"/>
      <c r="P104" s="2159"/>
      <c r="Q104" s="2159"/>
      <c r="R104" s="2159"/>
      <c r="T104" s="840" t="str">
        <f t="shared" si="6"/>
        <v>6 (1406)</v>
      </c>
      <c r="U104" s="1615" t="str">
        <f t="shared" si="7"/>
        <v/>
      </c>
      <c r="V104" s="190"/>
      <c r="W104" s="841"/>
      <c r="X104" s="841"/>
      <c r="Y104" s="193"/>
    </row>
    <row r="105" spans="1:25" s="12" customFormat="1" ht="12.75" hidden="1" customHeight="1" x14ac:dyDescent="0.2">
      <c r="A105" s="31" t="s">
        <v>3068</v>
      </c>
      <c r="B105" s="602"/>
      <c r="C105" s="992"/>
      <c r="D105" s="992"/>
      <c r="E105" s="31"/>
      <c r="F105" s="992"/>
      <c r="G105" s="1613"/>
      <c r="H105" s="837"/>
      <c r="I105" s="992"/>
      <c r="J105" s="1493"/>
      <c r="K105" s="838"/>
      <c r="L105" s="1493"/>
      <c r="M105" s="839"/>
      <c r="N105" s="31"/>
      <c r="O105" s="2159"/>
      <c r="P105" s="2159"/>
      <c r="Q105" s="2159"/>
      <c r="R105" s="2159"/>
      <c r="T105" s="840" t="str">
        <f t="shared" si="6"/>
        <v>7 (1407)</v>
      </c>
      <c r="U105" s="1615" t="str">
        <f t="shared" si="7"/>
        <v/>
      </c>
      <c r="V105" s="190"/>
      <c r="W105" s="841"/>
      <c r="X105" s="841"/>
      <c r="Y105" s="193"/>
    </row>
    <row r="106" spans="1:25" s="12" customFormat="1" ht="12.75" hidden="1" customHeight="1" x14ac:dyDescent="0.2">
      <c r="A106" s="31" t="s">
        <v>3069</v>
      </c>
      <c r="B106" s="602"/>
      <c r="C106" s="992"/>
      <c r="D106" s="992"/>
      <c r="E106" s="31"/>
      <c r="F106" s="992"/>
      <c r="G106" s="1613"/>
      <c r="H106" s="837"/>
      <c r="I106" s="992"/>
      <c r="J106" s="1493"/>
      <c r="K106" s="838"/>
      <c r="L106" s="1493"/>
      <c r="M106" s="839"/>
      <c r="N106" s="31"/>
      <c r="O106" s="2159"/>
      <c r="P106" s="2159"/>
      <c r="Q106" s="2159"/>
      <c r="R106" s="2159"/>
      <c r="T106" s="840" t="str">
        <f t="shared" si="6"/>
        <v>8 (1408)</v>
      </c>
      <c r="U106" s="1615" t="str">
        <f t="shared" si="7"/>
        <v/>
      </c>
      <c r="V106" s="190"/>
      <c r="W106" s="841"/>
      <c r="X106" s="841"/>
      <c r="Y106" s="193"/>
    </row>
    <row r="107" spans="1:25" s="12" customFormat="1" ht="12.75" hidden="1" customHeight="1" x14ac:dyDescent="0.2">
      <c r="A107" s="31" t="s">
        <v>3070</v>
      </c>
      <c r="B107" s="602"/>
      <c r="C107" s="992"/>
      <c r="D107" s="992"/>
      <c r="E107" s="31"/>
      <c r="F107" s="992"/>
      <c r="G107" s="1613"/>
      <c r="H107" s="837"/>
      <c r="I107" s="992"/>
      <c r="J107" s="1493"/>
      <c r="K107" s="838"/>
      <c r="L107" s="1493"/>
      <c r="M107" s="839"/>
      <c r="N107" s="31"/>
      <c r="O107" s="2159"/>
      <c r="P107" s="2159"/>
      <c r="Q107" s="2159"/>
      <c r="R107" s="2159"/>
      <c r="T107" s="840" t="str">
        <f t="shared" si="6"/>
        <v>9 (1409)</v>
      </c>
      <c r="U107" s="1615" t="str">
        <f t="shared" si="7"/>
        <v/>
      </c>
      <c r="V107" s="190"/>
      <c r="W107" s="841"/>
      <c r="X107" s="841"/>
      <c r="Y107" s="193"/>
    </row>
    <row r="108" spans="1:25" s="12" customFormat="1" ht="12.75" hidden="1" customHeight="1" x14ac:dyDescent="0.2">
      <c r="A108" s="31" t="s">
        <v>3071</v>
      </c>
      <c r="B108" s="602"/>
      <c r="C108" s="992"/>
      <c r="D108" s="992"/>
      <c r="E108" s="31"/>
      <c r="F108" s="992"/>
      <c r="G108" s="1613"/>
      <c r="H108" s="837"/>
      <c r="I108" s="992"/>
      <c r="J108" s="1493"/>
      <c r="K108" s="838"/>
      <c r="L108" s="1493"/>
      <c r="M108" s="839"/>
      <c r="N108" s="31"/>
      <c r="O108" s="2159"/>
      <c r="P108" s="2159"/>
      <c r="Q108" s="2159"/>
      <c r="R108" s="2159"/>
      <c r="T108" s="840" t="str">
        <f t="shared" si="6"/>
        <v>10 (1410)</v>
      </c>
      <c r="U108" s="1615" t="str">
        <f t="shared" si="7"/>
        <v/>
      </c>
      <c r="V108" s="190"/>
      <c r="W108" s="841"/>
      <c r="X108" s="841"/>
      <c r="Y108" s="193"/>
    </row>
    <row r="109" spans="1:25" s="12" customFormat="1" ht="12.75" hidden="1" customHeight="1" x14ac:dyDescent="0.2">
      <c r="A109" s="31" t="s">
        <v>3072</v>
      </c>
      <c r="B109" s="602"/>
      <c r="C109" s="992"/>
      <c r="D109" s="992"/>
      <c r="E109" s="31"/>
      <c r="F109" s="992"/>
      <c r="G109" s="1613"/>
      <c r="H109" s="837"/>
      <c r="I109" s="992"/>
      <c r="J109" s="1493"/>
      <c r="K109" s="838"/>
      <c r="L109" s="1493"/>
      <c r="M109" s="839"/>
      <c r="N109" s="31"/>
      <c r="O109" s="2159"/>
      <c r="P109" s="2159"/>
      <c r="Q109" s="2159"/>
      <c r="R109" s="2159"/>
      <c r="T109" s="840" t="str">
        <f t="shared" si="6"/>
        <v>11 (1411)</v>
      </c>
      <c r="U109" s="1615" t="str">
        <f t="shared" si="7"/>
        <v/>
      </c>
      <c r="V109" s="190"/>
      <c r="W109" s="841"/>
      <c r="X109" s="841"/>
      <c r="Y109" s="193"/>
    </row>
    <row r="110" spans="1:25" s="12" customFormat="1" ht="12.75" hidden="1" customHeight="1" x14ac:dyDescent="0.2">
      <c r="A110" s="31" t="s">
        <v>3073</v>
      </c>
      <c r="B110" s="602"/>
      <c r="C110" s="992"/>
      <c r="D110" s="992"/>
      <c r="E110" s="31"/>
      <c r="F110" s="992"/>
      <c r="G110" s="1613"/>
      <c r="H110" s="837"/>
      <c r="I110" s="992"/>
      <c r="J110" s="1493"/>
      <c r="K110" s="838"/>
      <c r="L110" s="1493"/>
      <c r="M110" s="839"/>
      <c r="N110" s="31"/>
      <c r="O110" s="2159"/>
      <c r="P110" s="2159"/>
      <c r="Q110" s="2159"/>
      <c r="R110" s="2159"/>
      <c r="T110" s="840" t="str">
        <f t="shared" si="6"/>
        <v>12 (1412)</v>
      </c>
      <c r="U110" s="1615" t="str">
        <f t="shared" si="7"/>
        <v/>
      </c>
      <c r="V110" s="190"/>
      <c r="W110" s="841"/>
      <c r="X110" s="841"/>
      <c r="Y110" s="193"/>
    </row>
    <row r="111" spans="1:25" s="12" customFormat="1" ht="12.75" hidden="1" customHeight="1" x14ac:dyDescent="0.2">
      <c r="A111" s="31" t="s">
        <v>3074</v>
      </c>
      <c r="B111" s="602"/>
      <c r="C111" s="992"/>
      <c r="D111" s="992"/>
      <c r="E111" s="31"/>
      <c r="F111" s="992"/>
      <c r="G111" s="1613"/>
      <c r="H111" s="837"/>
      <c r="I111" s="992"/>
      <c r="J111" s="1493"/>
      <c r="K111" s="838"/>
      <c r="L111" s="1493"/>
      <c r="M111" s="839"/>
      <c r="N111" s="31"/>
      <c r="O111" s="2159"/>
      <c r="P111" s="2159"/>
      <c r="Q111" s="2159"/>
      <c r="R111" s="2159"/>
      <c r="T111" s="840" t="str">
        <f t="shared" si="6"/>
        <v>13 (1413)</v>
      </c>
      <c r="U111" s="1615" t="str">
        <f t="shared" si="7"/>
        <v/>
      </c>
      <c r="V111" s="190"/>
      <c r="W111" s="841"/>
      <c r="X111" s="841"/>
      <c r="Y111" s="193"/>
    </row>
    <row r="112" spans="1:25" s="12" customFormat="1" ht="12.75" hidden="1" customHeight="1" x14ac:dyDescent="0.2">
      <c r="A112" s="31" t="s">
        <v>3075</v>
      </c>
      <c r="B112" s="602"/>
      <c r="C112" s="992"/>
      <c r="D112" s="992"/>
      <c r="E112" s="31"/>
      <c r="F112" s="992"/>
      <c r="G112" s="1613"/>
      <c r="H112" s="837"/>
      <c r="I112" s="992"/>
      <c r="J112" s="1493"/>
      <c r="K112" s="838"/>
      <c r="L112" s="1493"/>
      <c r="M112" s="839"/>
      <c r="N112" s="31"/>
      <c r="O112" s="2159"/>
      <c r="P112" s="2159"/>
      <c r="Q112" s="2159"/>
      <c r="R112" s="2159"/>
      <c r="T112" s="840" t="str">
        <f t="shared" si="6"/>
        <v>14 (1414)</v>
      </c>
      <c r="U112" s="1615" t="str">
        <f t="shared" si="7"/>
        <v/>
      </c>
      <c r="V112" s="190"/>
      <c r="W112" s="841"/>
      <c r="X112" s="841"/>
      <c r="Y112" s="193"/>
    </row>
    <row r="113" spans="1:25" s="12" customFormat="1" ht="12.75" hidden="1" customHeight="1" x14ac:dyDescent="0.2">
      <c r="A113" s="31" t="s">
        <v>3076</v>
      </c>
      <c r="B113" s="602"/>
      <c r="C113" s="992"/>
      <c r="D113" s="992"/>
      <c r="E113" s="31"/>
      <c r="F113" s="992"/>
      <c r="G113" s="1613"/>
      <c r="H113" s="837"/>
      <c r="I113" s="992"/>
      <c r="J113" s="1493"/>
      <c r="K113" s="838"/>
      <c r="L113" s="1493"/>
      <c r="M113" s="839"/>
      <c r="N113" s="31"/>
      <c r="O113" s="2159"/>
      <c r="P113" s="2159"/>
      <c r="Q113" s="2159"/>
      <c r="R113" s="2159"/>
      <c r="T113" s="840" t="str">
        <f t="shared" si="6"/>
        <v>15 (1415)</v>
      </c>
      <c r="U113" s="1615" t="str">
        <f t="shared" si="7"/>
        <v/>
      </c>
      <c r="V113" s="190"/>
      <c r="W113" s="841"/>
      <c r="X113" s="841"/>
      <c r="Y113" s="193"/>
    </row>
    <row r="114" spans="1:25" s="12" customFormat="1" ht="12.75" hidden="1" customHeight="1" x14ac:dyDescent="0.2">
      <c r="A114" s="31" t="s">
        <v>3077</v>
      </c>
      <c r="B114" s="602"/>
      <c r="C114" s="992"/>
      <c r="D114" s="992"/>
      <c r="E114" s="31"/>
      <c r="F114" s="992"/>
      <c r="G114" s="1613"/>
      <c r="H114" s="837"/>
      <c r="I114" s="992"/>
      <c r="J114" s="1493"/>
      <c r="K114" s="838"/>
      <c r="L114" s="1493"/>
      <c r="M114" s="839"/>
      <c r="N114" s="31"/>
      <c r="O114" s="2159"/>
      <c r="P114" s="2159"/>
      <c r="Q114" s="2159"/>
      <c r="R114" s="2159"/>
      <c r="T114" s="840" t="str">
        <f t="shared" si="6"/>
        <v>16 (1416)</v>
      </c>
      <c r="U114" s="1615" t="str">
        <f t="shared" si="7"/>
        <v/>
      </c>
      <c r="V114" s="190"/>
      <c r="W114" s="841"/>
      <c r="X114" s="841"/>
      <c r="Y114" s="193"/>
    </row>
    <row r="115" spans="1:25" s="12" customFormat="1" ht="12.75" hidden="1" customHeight="1" x14ac:dyDescent="0.2">
      <c r="A115" s="31" t="s">
        <v>3078</v>
      </c>
      <c r="B115" s="602"/>
      <c r="C115" s="992"/>
      <c r="D115" s="992"/>
      <c r="E115" s="31"/>
      <c r="F115" s="992"/>
      <c r="G115" s="1613"/>
      <c r="H115" s="837"/>
      <c r="I115" s="992"/>
      <c r="J115" s="1493"/>
      <c r="K115" s="838"/>
      <c r="L115" s="1493"/>
      <c r="M115" s="839"/>
      <c r="N115" s="31"/>
      <c r="O115" s="2159"/>
      <c r="P115" s="2159"/>
      <c r="Q115" s="2159"/>
      <c r="R115" s="2159"/>
      <c r="T115" s="840" t="str">
        <f t="shared" si="6"/>
        <v>17 (1417)</v>
      </c>
      <c r="U115" s="1615" t="str">
        <f t="shared" si="7"/>
        <v/>
      </c>
      <c r="V115" s="190"/>
      <c r="W115" s="841"/>
      <c r="X115" s="841"/>
      <c r="Y115" s="193"/>
    </row>
    <row r="116" spans="1:25" s="12" customFormat="1" ht="12.75" hidden="1" customHeight="1" x14ac:dyDescent="0.2">
      <c r="A116" s="31" t="s">
        <v>3079</v>
      </c>
      <c r="B116" s="602"/>
      <c r="C116" s="992"/>
      <c r="D116" s="992"/>
      <c r="E116" s="31"/>
      <c r="F116" s="992"/>
      <c r="G116" s="1613"/>
      <c r="H116" s="837"/>
      <c r="I116" s="992"/>
      <c r="J116" s="1493"/>
      <c r="K116" s="838"/>
      <c r="L116" s="1493"/>
      <c r="M116" s="839"/>
      <c r="N116" s="31"/>
      <c r="O116" s="2159"/>
      <c r="P116" s="2159"/>
      <c r="Q116" s="2159"/>
      <c r="R116" s="2159"/>
      <c r="T116" s="840" t="str">
        <f t="shared" si="6"/>
        <v>18 (1418)</v>
      </c>
      <c r="U116" s="1615" t="str">
        <f t="shared" si="7"/>
        <v/>
      </c>
      <c r="V116" s="190"/>
      <c r="W116" s="841"/>
      <c r="X116" s="841"/>
      <c r="Y116" s="193"/>
    </row>
    <row r="117" spans="1:25" s="12" customFormat="1" ht="12.75" hidden="1" customHeight="1" x14ac:dyDescent="0.2">
      <c r="A117" s="31" t="s">
        <v>3080</v>
      </c>
      <c r="B117" s="602"/>
      <c r="C117" s="992"/>
      <c r="D117" s="992"/>
      <c r="E117" s="31"/>
      <c r="F117" s="992"/>
      <c r="G117" s="1613"/>
      <c r="H117" s="837"/>
      <c r="I117" s="992"/>
      <c r="J117" s="1493"/>
      <c r="K117" s="838"/>
      <c r="L117" s="1493"/>
      <c r="M117" s="839"/>
      <c r="N117" s="31"/>
      <c r="O117" s="2159"/>
      <c r="P117" s="2159"/>
      <c r="Q117" s="2159"/>
      <c r="R117" s="2159"/>
      <c r="T117" s="840" t="str">
        <f t="shared" si="6"/>
        <v>19 (1419)</v>
      </c>
      <c r="U117" s="1615" t="str">
        <f t="shared" si="7"/>
        <v/>
      </c>
      <c r="V117" s="190"/>
      <c r="W117" s="841"/>
      <c r="X117" s="841"/>
      <c r="Y117" s="193"/>
    </row>
    <row r="118" spans="1:25" s="12" customFormat="1" ht="12.75" hidden="1" customHeight="1" x14ac:dyDescent="0.2">
      <c r="A118" s="31" t="s">
        <v>3081</v>
      </c>
      <c r="B118" s="602"/>
      <c r="C118" s="992"/>
      <c r="D118" s="992"/>
      <c r="E118" s="31"/>
      <c r="F118" s="992"/>
      <c r="G118" s="1613"/>
      <c r="H118" s="837"/>
      <c r="I118" s="992"/>
      <c r="J118" s="1493"/>
      <c r="K118" s="838"/>
      <c r="L118" s="1493"/>
      <c r="M118" s="839"/>
      <c r="N118" s="31"/>
      <c r="O118" s="2159"/>
      <c r="P118" s="2159"/>
      <c r="Q118" s="2159"/>
      <c r="R118" s="2159"/>
      <c r="T118" s="840" t="str">
        <f t="shared" si="6"/>
        <v>20 (1420)</v>
      </c>
      <c r="U118" s="1615" t="str">
        <f t="shared" si="7"/>
        <v/>
      </c>
      <c r="V118" s="190"/>
      <c r="W118" s="841"/>
      <c r="X118" s="841"/>
      <c r="Y118" s="193"/>
    </row>
    <row r="119" spans="1:25" s="12" customFormat="1" ht="12.75" hidden="1" customHeight="1" x14ac:dyDescent="0.2">
      <c r="A119" s="31" t="s">
        <v>3082</v>
      </c>
      <c r="B119" s="602"/>
      <c r="C119" s="992"/>
      <c r="D119" s="992"/>
      <c r="E119" s="31"/>
      <c r="F119" s="992"/>
      <c r="G119" s="1613"/>
      <c r="H119" s="837"/>
      <c r="I119" s="992"/>
      <c r="J119" s="1493"/>
      <c r="K119" s="838"/>
      <c r="L119" s="1493"/>
      <c r="M119" s="839"/>
      <c r="N119" s="31"/>
      <c r="O119" s="2159"/>
      <c r="P119" s="2159"/>
      <c r="Q119" s="2159"/>
      <c r="R119" s="2159"/>
      <c r="T119" s="840" t="str">
        <f t="shared" si="6"/>
        <v>21 (1421)</v>
      </c>
      <c r="U119" s="1615" t="str">
        <f t="shared" si="7"/>
        <v/>
      </c>
      <c r="V119" s="190"/>
      <c r="W119" s="841"/>
      <c r="X119" s="841"/>
      <c r="Y119" s="193"/>
    </row>
    <row r="120" spans="1:25" s="12" customFormat="1" ht="12.75" hidden="1" customHeight="1" x14ac:dyDescent="0.2">
      <c r="A120" s="31" t="s">
        <v>3083</v>
      </c>
      <c r="B120" s="602"/>
      <c r="C120" s="992"/>
      <c r="D120" s="992"/>
      <c r="E120" s="31"/>
      <c r="F120" s="992"/>
      <c r="G120" s="1613"/>
      <c r="H120" s="837"/>
      <c r="I120" s="992"/>
      <c r="J120" s="1493"/>
      <c r="K120" s="838"/>
      <c r="L120" s="1493"/>
      <c r="M120" s="839"/>
      <c r="N120" s="31"/>
      <c r="O120" s="2159"/>
      <c r="P120" s="2159"/>
      <c r="Q120" s="2159"/>
      <c r="R120" s="2159"/>
      <c r="T120" s="840" t="str">
        <f t="shared" si="6"/>
        <v>22 (1422)</v>
      </c>
      <c r="U120" s="1615" t="str">
        <f t="shared" si="7"/>
        <v/>
      </c>
      <c r="V120" s="190"/>
      <c r="W120" s="841"/>
      <c r="X120" s="841"/>
      <c r="Y120" s="193"/>
    </row>
    <row r="121" spans="1:25" s="12" customFormat="1" ht="12.75" hidden="1" customHeight="1" x14ac:dyDescent="0.2">
      <c r="A121" s="31" t="s">
        <v>3084</v>
      </c>
      <c r="B121" s="602"/>
      <c r="C121" s="992"/>
      <c r="D121" s="992"/>
      <c r="E121" s="31"/>
      <c r="F121" s="992"/>
      <c r="G121" s="1613"/>
      <c r="H121" s="837"/>
      <c r="I121" s="992"/>
      <c r="J121" s="1493"/>
      <c r="K121" s="838"/>
      <c r="L121" s="1493"/>
      <c r="M121" s="839"/>
      <c r="N121" s="31"/>
      <c r="O121" s="2159"/>
      <c r="P121" s="2159"/>
      <c r="Q121" s="2159"/>
      <c r="R121" s="2159"/>
      <c r="T121" s="840" t="str">
        <f t="shared" si="6"/>
        <v>23 (1423)</v>
      </c>
      <c r="U121" s="1615" t="str">
        <f t="shared" si="7"/>
        <v/>
      </c>
      <c r="V121" s="190"/>
      <c r="W121" s="841"/>
      <c r="X121" s="841"/>
      <c r="Y121" s="193"/>
    </row>
    <row r="122" spans="1:25" s="12" customFormat="1" ht="12.75" hidden="1" customHeight="1" x14ac:dyDescent="0.2">
      <c r="A122" s="31" t="s">
        <v>3085</v>
      </c>
      <c r="B122" s="602"/>
      <c r="C122" s="992"/>
      <c r="D122" s="992"/>
      <c r="E122" s="31"/>
      <c r="F122" s="992"/>
      <c r="G122" s="1613"/>
      <c r="H122" s="837"/>
      <c r="I122" s="992"/>
      <c r="J122" s="1493"/>
      <c r="K122" s="838"/>
      <c r="L122" s="1493"/>
      <c r="M122" s="839"/>
      <c r="N122" s="31"/>
      <c r="O122" s="2159"/>
      <c r="P122" s="2159"/>
      <c r="Q122" s="2159"/>
      <c r="R122" s="2159"/>
      <c r="T122" s="840" t="str">
        <f t="shared" si="6"/>
        <v>24 (1424)</v>
      </c>
      <c r="U122" s="1615" t="str">
        <f t="shared" si="7"/>
        <v/>
      </c>
      <c r="V122" s="190"/>
      <c r="W122" s="841"/>
      <c r="X122" s="841"/>
      <c r="Y122" s="193"/>
    </row>
    <row r="123" spans="1:25" s="12" customFormat="1" x14ac:dyDescent="0.2">
      <c r="A123" s="31" t="s">
        <v>3086</v>
      </c>
      <c r="B123" s="602"/>
      <c r="C123" s="992"/>
      <c r="D123" s="992"/>
      <c r="E123" s="31"/>
      <c r="F123" s="992"/>
      <c r="G123" s="1613"/>
      <c r="H123" s="837"/>
      <c r="I123" s="992"/>
      <c r="J123" s="1493"/>
      <c r="K123" s="838"/>
      <c r="L123" s="1493"/>
      <c r="M123" s="839"/>
      <c r="N123" s="31"/>
      <c r="O123" s="2159"/>
      <c r="P123" s="2159"/>
      <c r="Q123" s="2159"/>
      <c r="R123" s="2159"/>
      <c r="T123" s="840" t="str">
        <f t="shared" si="6"/>
        <v>25 (1425)</v>
      </c>
      <c r="U123" s="1615" t="str">
        <f t="shared" si="7"/>
        <v/>
      </c>
      <c r="V123" s="190"/>
      <c r="W123" s="841"/>
      <c r="X123" s="841"/>
      <c r="Y123" s="193"/>
    </row>
    <row r="124" spans="1:25" s="12" customFormat="1" x14ac:dyDescent="0.2">
      <c r="A124" s="239" t="s">
        <v>3087</v>
      </c>
      <c r="B124" s="1598">
        <v>100</v>
      </c>
      <c r="C124" s="992"/>
      <c r="D124" s="992"/>
      <c r="E124" s="31"/>
      <c r="F124" s="992"/>
      <c r="G124" s="1383"/>
      <c r="H124" s="842"/>
      <c r="I124" s="992"/>
      <c r="J124" s="1324"/>
      <c r="K124" s="838"/>
      <c r="L124" s="1324"/>
      <c r="M124" s="1618"/>
      <c r="N124" s="31"/>
      <c r="O124" s="2162"/>
      <c r="P124" s="2162"/>
      <c r="Q124" s="2162"/>
      <c r="R124" s="2162"/>
      <c r="T124" s="887" t="str">
        <f>$A$124</f>
        <v>(1426)</v>
      </c>
      <c r="U124" s="1619">
        <f>$B124</f>
        <v>100</v>
      </c>
      <c r="V124" s="190"/>
      <c r="W124" s="841"/>
      <c r="X124" s="841"/>
      <c r="Y124" s="193"/>
    </row>
    <row r="125" spans="1:25" s="12" customFormat="1" x14ac:dyDescent="0.2">
      <c r="A125" s="83" t="s">
        <v>3088</v>
      </c>
      <c r="B125" s="1494" t="s">
        <v>3089</v>
      </c>
      <c r="C125" s="993"/>
      <c r="D125" s="993"/>
      <c r="E125" s="82"/>
      <c r="F125" s="1496"/>
      <c r="G125" s="1622"/>
      <c r="H125" s="843"/>
      <c r="I125" s="993"/>
      <c r="J125" s="1649"/>
      <c r="K125" s="844"/>
      <c r="L125" s="1649"/>
      <c r="M125" s="845"/>
      <c r="N125" s="82"/>
      <c r="O125" s="2161"/>
      <c r="P125" s="2161"/>
      <c r="Q125" s="2161"/>
      <c r="R125" s="2161"/>
      <c r="T125" s="887" t="str">
        <f>$A$125</f>
        <v>(1400)</v>
      </c>
      <c r="U125" s="1495" t="str">
        <f>$B125</f>
        <v>Global</v>
      </c>
      <c r="V125" s="190"/>
      <c r="W125" s="846"/>
      <c r="X125" s="846"/>
      <c r="Y125" s="193"/>
    </row>
    <row r="126" spans="1:25" s="12" customFormat="1" ht="6" customHeight="1" x14ac:dyDescent="0.2">
      <c r="A126" s="82"/>
      <c r="B126" s="82"/>
      <c r="C126" s="82"/>
      <c r="D126" s="82"/>
      <c r="E126" s="82"/>
      <c r="F126" s="82"/>
      <c r="G126" s="82"/>
      <c r="H126" s="82"/>
      <c r="I126" s="82"/>
      <c r="J126" s="82"/>
      <c r="K126" s="82"/>
      <c r="L126" s="82"/>
      <c r="M126" s="82"/>
      <c r="N126" s="82"/>
      <c r="O126" s="82"/>
      <c r="P126" s="82"/>
      <c r="Q126" s="82"/>
      <c r="R126" s="82"/>
      <c r="T126" s="835"/>
      <c r="U126" s="835"/>
      <c r="V126" s="82"/>
      <c r="W126" s="82"/>
      <c r="X126" s="82"/>
      <c r="Y126" s="193"/>
    </row>
    <row r="127" spans="1:25" s="12" customFormat="1" x14ac:dyDescent="0.2">
      <c r="A127" s="82"/>
      <c r="B127" s="88" t="s">
        <v>1878</v>
      </c>
      <c r="C127" s="82"/>
      <c r="D127" s="82"/>
      <c r="E127" s="82"/>
      <c r="F127" s="82"/>
      <c r="G127" s="82"/>
      <c r="H127" s="82"/>
      <c r="I127" s="82"/>
      <c r="J127" s="82"/>
      <c r="K127" s="82"/>
      <c r="L127" s="82"/>
      <c r="M127" s="82"/>
      <c r="N127" s="82"/>
      <c r="O127" s="82"/>
      <c r="P127" s="82"/>
      <c r="Q127" s="82"/>
      <c r="R127" s="82"/>
      <c r="T127" s="835"/>
      <c r="U127" s="836" t="str">
        <f>$B127</f>
        <v>Autres éléments hors bilan (505)</v>
      </c>
      <c r="V127" s="82"/>
      <c r="W127" s="82"/>
      <c r="X127" s="82"/>
      <c r="Y127" s="193"/>
    </row>
    <row r="128" spans="1:25" s="12" customFormat="1" x14ac:dyDescent="0.2">
      <c r="A128" s="31" t="s">
        <v>3062</v>
      </c>
      <c r="B128" s="602"/>
      <c r="C128" s="992"/>
      <c r="D128" s="992"/>
      <c r="E128" s="31"/>
      <c r="F128" s="992"/>
      <c r="G128" s="1613"/>
      <c r="H128" s="837"/>
      <c r="I128" s="1614"/>
      <c r="J128" s="993"/>
      <c r="K128" s="1614"/>
      <c r="L128" s="838"/>
      <c r="M128" s="839"/>
      <c r="N128" s="31"/>
      <c r="O128" s="2159"/>
      <c r="P128" s="2159"/>
      <c r="Q128" s="2159"/>
      <c r="R128" s="2159"/>
      <c r="T128" s="840" t="str">
        <f t="shared" ref="T128:T152" si="8">$A128</f>
        <v>1 (1401)</v>
      </c>
      <c r="U128" s="1615" t="str">
        <f t="shared" ref="U128:U152" si="9">IF($B128="","",$B128)</f>
        <v/>
      </c>
      <c r="V128" s="190"/>
      <c r="W128" s="841"/>
      <c r="X128" s="841"/>
      <c r="Y128" s="193"/>
    </row>
    <row r="129" spans="1:25" s="12" customFormat="1" x14ac:dyDescent="0.2">
      <c r="A129" s="31" t="s">
        <v>3063</v>
      </c>
      <c r="B129" s="602"/>
      <c r="C129" s="992"/>
      <c r="D129" s="992"/>
      <c r="E129" s="31"/>
      <c r="F129" s="992"/>
      <c r="G129" s="1613"/>
      <c r="H129" s="837"/>
      <c r="I129" s="1614"/>
      <c r="J129" s="993"/>
      <c r="K129" s="1614"/>
      <c r="L129" s="838"/>
      <c r="M129" s="839"/>
      <c r="N129" s="31"/>
      <c r="O129" s="2159"/>
      <c r="P129" s="2159"/>
      <c r="Q129" s="2159"/>
      <c r="R129" s="2159"/>
      <c r="T129" s="840" t="str">
        <f t="shared" si="8"/>
        <v>2 (1402)</v>
      </c>
      <c r="U129" s="1615" t="str">
        <f t="shared" si="9"/>
        <v/>
      </c>
      <c r="V129" s="190"/>
      <c r="W129" s="841"/>
      <c r="X129" s="841"/>
      <c r="Y129" s="193"/>
    </row>
    <row r="130" spans="1:25" s="12" customFormat="1" x14ac:dyDescent="0.2">
      <c r="A130" s="31" t="s">
        <v>3064</v>
      </c>
      <c r="B130" s="602"/>
      <c r="C130" s="992"/>
      <c r="D130" s="992"/>
      <c r="E130" s="31"/>
      <c r="F130" s="992"/>
      <c r="G130" s="1613"/>
      <c r="H130" s="837"/>
      <c r="I130" s="1614"/>
      <c r="J130" s="993"/>
      <c r="K130" s="1614"/>
      <c r="L130" s="838"/>
      <c r="M130" s="839"/>
      <c r="N130" s="31"/>
      <c r="O130" s="2159"/>
      <c r="P130" s="2159"/>
      <c r="Q130" s="2159"/>
      <c r="R130" s="2159"/>
      <c r="T130" s="840" t="str">
        <f t="shared" si="8"/>
        <v>3 (1403)</v>
      </c>
      <c r="U130" s="1615" t="str">
        <f t="shared" si="9"/>
        <v/>
      </c>
      <c r="V130" s="190"/>
      <c r="W130" s="841"/>
      <c r="X130" s="841"/>
      <c r="Y130" s="193"/>
    </row>
    <row r="131" spans="1:25" s="12" customFormat="1" ht="12.75" hidden="1" customHeight="1" x14ac:dyDescent="0.2">
      <c r="A131" s="31" t="s">
        <v>3065</v>
      </c>
      <c r="B131" s="602"/>
      <c r="C131" s="992"/>
      <c r="D131" s="992"/>
      <c r="E131" s="31"/>
      <c r="F131" s="992"/>
      <c r="G131" s="1613"/>
      <c r="H131" s="837"/>
      <c r="I131" s="1614"/>
      <c r="J131" s="993"/>
      <c r="K131" s="1614"/>
      <c r="L131" s="838"/>
      <c r="M131" s="839"/>
      <c r="N131" s="31"/>
      <c r="O131" s="2159"/>
      <c r="P131" s="2159"/>
      <c r="Q131" s="2159"/>
      <c r="R131" s="2159"/>
      <c r="T131" s="840" t="str">
        <f t="shared" si="8"/>
        <v>4 (1404)</v>
      </c>
      <c r="U131" s="1615" t="str">
        <f t="shared" si="9"/>
        <v/>
      </c>
      <c r="V131" s="190"/>
      <c r="W131" s="841"/>
      <c r="X131" s="841"/>
      <c r="Y131" s="193"/>
    </row>
    <row r="132" spans="1:25" s="12" customFormat="1" ht="12.75" hidden="1" customHeight="1" x14ac:dyDescent="0.2">
      <c r="A132" s="31" t="s">
        <v>3066</v>
      </c>
      <c r="B132" s="602"/>
      <c r="C132" s="992"/>
      <c r="D132" s="992"/>
      <c r="E132" s="31"/>
      <c r="F132" s="992"/>
      <c r="G132" s="1613"/>
      <c r="H132" s="837"/>
      <c r="I132" s="1614"/>
      <c r="J132" s="993"/>
      <c r="K132" s="1614"/>
      <c r="L132" s="838"/>
      <c r="M132" s="839"/>
      <c r="N132" s="31"/>
      <c r="O132" s="2159"/>
      <c r="P132" s="2159"/>
      <c r="Q132" s="2159"/>
      <c r="R132" s="2159"/>
      <c r="T132" s="840" t="str">
        <f t="shared" si="8"/>
        <v>5 (1405)</v>
      </c>
      <c r="U132" s="1615" t="str">
        <f t="shared" si="9"/>
        <v/>
      </c>
      <c r="V132" s="190"/>
      <c r="W132" s="841"/>
      <c r="X132" s="841"/>
      <c r="Y132" s="193"/>
    </row>
    <row r="133" spans="1:25" s="12" customFormat="1" ht="12.75" hidden="1" customHeight="1" x14ac:dyDescent="0.2">
      <c r="A133" s="31" t="s">
        <v>3067</v>
      </c>
      <c r="B133" s="602"/>
      <c r="C133" s="992"/>
      <c r="D133" s="992"/>
      <c r="E133" s="31"/>
      <c r="F133" s="992"/>
      <c r="G133" s="1613"/>
      <c r="H133" s="837"/>
      <c r="I133" s="1614"/>
      <c r="J133" s="993"/>
      <c r="K133" s="1614"/>
      <c r="L133" s="838"/>
      <c r="M133" s="839"/>
      <c r="N133" s="31"/>
      <c r="O133" s="2159"/>
      <c r="P133" s="2159"/>
      <c r="Q133" s="2159"/>
      <c r="R133" s="2159"/>
      <c r="T133" s="840" t="str">
        <f t="shared" si="8"/>
        <v>6 (1406)</v>
      </c>
      <c r="U133" s="1615" t="str">
        <f t="shared" si="9"/>
        <v/>
      </c>
      <c r="V133" s="190"/>
      <c r="W133" s="841"/>
      <c r="X133" s="841"/>
      <c r="Y133" s="193"/>
    </row>
    <row r="134" spans="1:25" s="12" customFormat="1" ht="12.75" hidden="1" customHeight="1" x14ac:dyDescent="0.2">
      <c r="A134" s="31" t="s">
        <v>3068</v>
      </c>
      <c r="B134" s="602"/>
      <c r="C134" s="992"/>
      <c r="D134" s="992"/>
      <c r="E134" s="31"/>
      <c r="F134" s="992"/>
      <c r="G134" s="1613"/>
      <c r="H134" s="837"/>
      <c r="I134" s="1614"/>
      <c r="J134" s="993"/>
      <c r="K134" s="1614"/>
      <c r="L134" s="838"/>
      <c r="M134" s="839"/>
      <c r="N134" s="31"/>
      <c r="O134" s="2159"/>
      <c r="P134" s="2159"/>
      <c r="Q134" s="2159"/>
      <c r="R134" s="2159"/>
      <c r="T134" s="840" t="str">
        <f t="shared" si="8"/>
        <v>7 (1407)</v>
      </c>
      <c r="U134" s="1615" t="str">
        <f t="shared" si="9"/>
        <v/>
      </c>
      <c r="V134" s="190"/>
      <c r="W134" s="841"/>
      <c r="X134" s="841"/>
      <c r="Y134" s="193"/>
    </row>
    <row r="135" spans="1:25" s="12" customFormat="1" ht="12.75" hidden="1" customHeight="1" x14ac:dyDescent="0.2">
      <c r="A135" s="31" t="s">
        <v>3069</v>
      </c>
      <c r="B135" s="602"/>
      <c r="C135" s="992"/>
      <c r="D135" s="992"/>
      <c r="E135" s="31"/>
      <c r="F135" s="992"/>
      <c r="G135" s="1613"/>
      <c r="H135" s="837"/>
      <c r="I135" s="1614"/>
      <c r="J135" s="993"/>
      <c r="K135" s="1614"/>
      <c r="L135" s="838"/>
      <c r="M135" s="839"/>
      <c r="N135" s="31"/>
      <c r="O135" s="2159"/>
      <c r="P135" s="2159"/>
      <c r="Q135" s="2159"/>
      <c r="R135" s="2159"/>
      <c r="T135" s="840" t="str">
        <f t="shared" si="8"/>
        <v>8 (1408)</v>
      </c>
      <c r="U135" s="1615" t="str">
        <f t="shared" si="9"/>
        <v/>
      </c>
      <c r="V135" s="190"/>
      <c r="W135" s="841"/>
      <c r="X135" s="841"/>
      <c r="Y135" s="193"/>
    </row>
    <row r="136" spans="1:25" s="12" customFormat="1" ht="12.75" hidden="1" customHeight="1" x14ac:dyDescent="0.2">
      <c r="A136" s="31" t="s">
        <v>3070</v>
      </c>
      <c r="B136" s="602"/>
      <c r="C136" s="992"/>
      <c r="D136" s="992"/>
      <c r="E136" s="31"/>
      <c r="F136" s="992"/>
      <c r="G136" s="1613"/>
      <c r="H136" s="837"/>
      <c r="I136" s="1614"/>
      <c r="J136" s="993"/>
      <c r="K136" s="1614"/>
      <c r="L136" s="838"/>
      <c r="M136" s="839"/>
      <c r="N136" s="31"/>
      <c r="O136" s="2159"/>
      <c r="P136" s="2159"/>
      <c r="Q136" s="2159"/>
      <c r="R136" s="2159"/>
      <c r="T136" s="840" t="str">
        <f t="shared" si="8"/>
        <v>9 (1409)</v>
      </c>
      <c r="U136" s="1615" t="str">
        <f t="shared" si="9"/>
        <v/>
      </c>
      <c r="V136" s="190"/>
      <c r="W136" s="841"/>
      <c r="X136" s="841"/>
      <c r="Y136" s="193"/>
    </row>
    <row r="137" spans="1:25" s="12" customFormat="1" ht="12.75" hidden="1" customHeight="1" x14ac:dyDescent="0.2">
      <c r="A137" s="31" t="s">
        <v>3071</v>
      </c>
      <c r="B137" s="602"/>
      <c r="C137" s="992"/>
      <c r="D137" s="992"/>
      <c r="E137" s="31"/>
      <c r="F137" s="992"/>
      <c r="G137" s="1613"/>
      <c r="H137" s="837"/>
      <c r="I137" s="1614"/>
      <c r="J137" s="993"/>
      <c r="K137" s="1614"/>
      <c r="L137" s="838"/>
      <c r="M137" s="839"/>
      <c r="N137" s="31"/>
      <c r="O137" s="2159"/>
      <c r="P137" s="2159"/>
      <c r="Q137" s="2159"/>
      <c r="R137" s="2159"/>
      <c r="T137" s="840" t="str">
        <f t="shared" si="8"/>
        <v>10 (1410)</v>
      </c>
      <c r="U137" s="1615" t="str">
        <f t="shared" si="9"/>
        <v/>
      </c>
      <c r="V137" s="190"/>
      <c r="W137" s="841"/>
      <c r="X137" s="841"/>
      <c r="Y137" s="193"/>
    </row>
    <row r="138" spans="1:25" s="12" customFormat="1" ht="12.75" hidden="1" customHeight="1" x14ac:dyDescent="0.2">
      <c r="A138" s="31" t="s">
        <v>3072</v>
      </c>
      <c r="B138" s="602"/>
      <c r="C138" s="992"/>
      <c r="D138" s="992"/>
      <c r="E138" s="31"/>
      <c r="F138" s="992"/>
      <c r="G138" s="1613"/>
      <c r="H138" s="837"/>
      <c r="I138" s="1614"/>
      <c r="J138" s="993"/>
      <c r="K138" s="1614"/>
      <c r="L138" s="838"/>
      <c r="M138" s="839"/>
      <c r="N138" s="31"/>
      <c r="O138" s="2159"/>
      <c r="P138" s="2159"/>
      <c r="Q138" s="2159"/>
      <c r="R138" s="2159"/>
      <c r="T138" s="840" t="str">
        <f t="shared" si="8"/>
        <v>11 (1411)</v>
      </c>
      <c r="U138" s="1615" t="str">
        <f t="shared" si="9"/>
        <v/>
      </c>
      <c r="V138" s="190"/>
      <c r="W138" s="841"/>
      <c r="X138" s="841"/>
      <c r="Y138" s="193"/>
    </row>
    <row r="139" spans="1:25" s="12" customFormat="1" ht="12.75" hidden="1" customHeight="1" x14ac:dyDescent="0.2">
      <c r="A139" s="31" t="s">
        <v>3073</v>
      </c>
      <c r="B139" s="602"/>
      <c r="C139" s="992"/>
      <c r="D139" s="992"/>
      <c r="E139" s="31"/>
      <c r="F139" s="992"/>
      <c r="G139" s="1613"/>
      <c r="H139" s="837"/>
      <c r="I139" s="1614"/>
      <c r="J139" s="993"/>
      <c r="K139" s="1614"/>
      <c r="L139" s="838"/>
      <c r="M139" s="839"/>
      <c r="N139" s="31"/>
      <c r="O139" s="2159"/>
      <c r="P139" s="2159"/>
      <c r="Q139" s="2159"/>
      <c r="R139" s="2159"/>
      <c r="T139" s="840" t="str">
        <f t="shared" si="8"/>
        <v>12 (1412)</v>
      </c>
      <c r="U139" s="1615" t="str">
        <f t="shared" si="9"/>
        <v/>
      </c>
      <c r="V139" s="190"/>
      <c r="W139" s="841"/>
      <c r="X139" s="841"/>
      <c r="Y139" s="193"/>
    </row>
    <row r="140" spans="1:25" s="12" customFormat="1" ht="12.75" hidden="1" customHeight="1" x14ac:dyDescent="0.2">
      <c r="A140" s="31" t="s">
        <v>3074</v>
      </c>
      <c r="B140" s="602"/>
      <c r="C140" s="992"/>
      <c r="D140" s="992"/>
      <c r="E140" s="31"/>
      <c r="F140" s="992"/>
      <c r="G140" s="1613"/>
      <c r="H140" s="837"/>
      <c r="I140" s="1614"/>
      <c r="J140" s="993"/>
      <c r="K140" s="1614"/>
      <c r="L140" s="838"/>
      <c r="M140" s="839"/>
      <c r="N140" s="31"/>
      <c r="O140" s="2159"/>
      <c r="P140" s="2159"/>
      <c r="Q140" s="2159"/>
      <c r="R140" s="2159"/>
      <c r="T140" s="840" t="str">
        <f t="shared" si="8"/>
        <v>13 (1413)</v>
      </c>
      <c r="U140" s="1615" t="str">
        <f t="shared" si="9"/>
        <v/>
      </c>
      <c r="V140" s="190"/>
      <c r="W140" s="841"/>
      <c r="X140" s="841"/>
      <c r="Y140" s="193"/>
    </row>
    <row r="141" spans="1:25" s="12" customFormat="1" ht="12.75" hidden="1" customHeight="1" x14ac:dyDescent="0.2">
      <c r="A141" s="31" t="s">
        <v>3075</v>
      </c>
      <c r="B141" s="602"/>
      <c r="C141" s="992"/>
      <c r="D141" s="992"/>
      <c r="E141" s="31"/>
      <c r="F141" s="992"/>
      <c r="G141" s="1613"/>
      <c r="H141" s="837"/>
      <c r="I141" s="1614"/>
      <c r="J141" s="993"/>
      <c r="K141" s="1614"/>
      <c r="L141" s="838"/>
      <c r="M141" s="839"/>
      <c r="N141" s="31"/>
      <c r="O141" s="2159"/>
      <c r="P141" s="2159"/>
      <c r="Q141" s="2159"/>
      <c r="R141" s="2159"/>
      <c r="T141" s="840" t="str">
        <f t="shared" si="8"/>
        <v>14 (1414)</v>
      </c>
      <c r="U141" s="1615" t="str">
        <f t="shared" si="9"/>
        <v/>
      </c>
      <c r="V141" s="190"/>
      <c r="W141" s="841"/>
      <c r="X141" s="841"/>
      <c r="Y141" s="193"/>
    </row>
    <row r="142" spans="1:25" s="12" customFormat="1" ht="12.75" hidden="1" customHeight="1" x14ac:dyDescent="0.2">
      <c r="A142" s="31" t="s">
        <v>3076</v>
      </c>
      <c r="B142" s="602"/>
      <c r="C142" s="992"/>
      <c r="D142" s="992"/>
      <c r="E142" s="31"/>
      <c r="F142" s="992"/>
      <c r="G142" s="1613"/>
      <c r="H142" s="837"/>
      <c r="I142" s="1614"/>
      <c r="J142" s="993"/>
      <c r="K142" s="1614"/>
      <c r="L142" s="838"/>
      <c r="M142" s="839"/>
      <c r="N142" s="31"/>
      <c r="O142" s="2159"/>
      <c r="P142" s="2159"/>
      <c r="Q142" s="2159"/>
      <c r="R142" s="2159"/>
      <c r="T142" s="840" t="str">
        <f t="shared" si="8"/>
        <v>15 (1415)</v>
      </c>
      <c r="U142" s="1615" t="str">
        <f t="shared" si="9"/>
        <v/>
      </c>
      <c r="V142" s="190"/>
      <c r="W142" s="841"/>
      <c r="X142" s="841"/>
      <c r="Y142" s="193"/>
    </row>
    <row r="143" spans="1:25" s="12" customFormat="1" ht="12.75" hidden="1" customHeight="1" x14ac:dyDescent="0.2">
      <c r="A143" s="31" t="s">
        <v>3077</v>
      </c>
      <c r="B143" s="602"/>
      <c r="C143" s="992"/>
      <c r="D143" s="992"/>
      <c r="E143" s="31"/>
      <c r="F143" s="992"/>
      <c r="G143" s="1613"/>
      <c r="H143" s="837"/>
      <c r="I143" s="1614"/>
      <c r="J143" s="993"/>
      <c r="K143" s="1614"/>
      <c r="L143" s="838"/>
      <c r="M143" s="839"/>
      <c r="N143" s="31"/>
      <c r="O143" s="2159"/>
      <c r="P143" s="2159"/>
      <c r="Q143" s="2159"/>
      <c r="R143" s="2159"/>
      <c r="T143" s="840" t="str">
        <f t="shared" si="8"/>
        <v>16 (1416)</v>
      </c>
      <c r="U143" s="1615" t="str">
        <f t="shared" si="9"/>
        <v/>
      </c>
      <c r="V143" s="190"/>
      <c r="W143" s="841"/>
      <c r="X143" s="841"/>
      <c r="Y143" s="193"/>
    </row>
    <row r="144" spans="1:25" s="12" customFormat="1" ht="12.75" hidden="1" customHeight="1" x14ac:dyDescent="0.2">
      <c r="A144" s="31" t="s">
        <v>3078</v>
      </c>
      <c r="B144" s="602"/>
      <c r="C144" s="992"/>
      <c r="D144" s="992"/>
      <c r="E144" s="31"/>
      <c r="F144" s="992"/>
      <c r="G144" s="1613"/>
      <c r="H144" s="837"/>
      <c r="I144" s="1614"/>
      <c r="J144" s="993"/>
      <c r="K144" s="1614"/>
      <c r="L144" s="838"/>
      <c r="M144" s="839"/>
      <c r="N144" s="31"/>
      <c r="O144" s="2159"/>
      <c r="P144" s="2159"/>
      <c r="Q144" s="2159"/>
      <c r="R144" s="2159"/>
      <c r="T144" s="840" t="str">
        <f t="shared" si="8"/>
        <v>17 (1417)</v>
      </c>
      <c r="U144" s="1615" t="str">
        <f t="shared" si="9"/>
        <v/>
      </c>
      <c r="V144" s="190"/>
      <c r="W144" s="841"/>
      <c r="X144" s="841"/>
      <c r="Y144" s="193"/>
    </row>
    <row r="145" spans="1:25" s="12" customFormat="1" ht="12.75" hidden="1" customHeight="1" x14ac:dyDescent="0.2">
      <c r="A145" s="31" t="s">
        <v>3079</v>
      </c>
      <c r="B145" s="602"/>
      <c r="C145" s="992"/>
      <c r="D145" s="992"/>
      <c r="E145" s="31"/>
      <c r="F145" s="992"/>
      <c r="G145" s="1613"/>
      <c r="H145" s="837"/>
      <c r="I145" s="1614"/>
      <c r="J145" s="993"/>
      <c r="K145" s="1614"/>
      <c r="L145" s="838"/>
      <c r="M145" s="839"/>
      <c r="N145" s="31"/>
      <c r="O145" s="2159"/>
      <c r="P145" s="2159"/>
      <c r="Q145" s="2159"/>
      <c r="R145" s="2159"/>
      <c r="T145" s="840" t="str">
        <f t="shared" si="8"/>
        <v>18 (1418)</v>
      </c>
      <c r="U145" s="1615" t="str">
        <f t="shared" si="9"/>
        <v/>
      </c>
      <c r="V145" s="190"/>
      <c r="W145" s="841"/>
      <c r="X145" s="841"/>
      <c r="Y145" s="193"/>
    </row>
    <row r="146" spans="1:25" s="12" customFormat="1" ht="12.75" hidden="1" customHeight="1" x14ac:dyDescent="0.2">
      <c r="A146" s="31" t="s">
        <v>3080</v>
      </c>
      <c r="B146" s="602"/>
      <c r="C146" s="992"/>
      <c r="D146" s="992"/>
      <c r="E146" s="31"/>
      <c r="F146" s="992"/>
      <c r="G146" s="1613"/>
      <c r="H146" s="837"/>
      <c r="I146" s="1614"/>
      <c r="J146" s="993"/>
      <c r="K146" s="1614"/>
      <c r="L146" s="838"/>
      <c r="M146" s="839"/>
      <c r="N146" s="31"/>
      <c r="O146" s="2159"/>
      <c r="P146" s="2159"/>
      <c r="Q146" s="2159"/>
      <c r="R146" s="2159"/>
      <c r="T146" s="840" t="str">
        <f t="shared" si="8"/>
        <v>19 (1419)</v>
      </c>
      <c r="U146" s="1615" t="str">
        <f t="shared" si="9"/>
        <v/>
      </c>
      <c r="V146" s="190"/>
      <c r="W146" s="841"/>
      <c r="X146" s="841"/>
      <c r="Y146" s="193"/>
    </row>
    <row r="147" spans="1:25" s="12" customFormat="1" ht="12.75" hidden="1" customHeight="1" x14ac:dyDescent="0.2">
      <c r="A147" s="31" t="s">
        <v>3081</v>
      </c>
      <c r="B147" s="602"/>
      <c r="C147" s="992"/>
      <c r="D147" s="992"/>
      <c r="E147" s="31"/>
      <c r="F147" s="992"/>
      <c r="G147" s="1613"/>
      <c r="H147" s="837"/>
      <c r="I147" s="1614"/>
      <c r="J147" s="993"/>
      <c r="K147" s="1614"/>
      <c r="L147" s="838"/>
      <c r="M147" s="839"/>
      <c r="N147" s="31"/>
      <c r="O147" s="2159"/>
      <c r="P147" s="2159"/>
      <c r="Q147" s="2159"/>
      <c r="R147" s="2159"/>
      <c r="T147" s="840" t="str">
        <f t="shared" si="8"/>
        <v>20 (1420)</v>
      </c>
      <c r="U147" s="1615" t="str">
        <f t="shared" si="9"/>
        <v/>
      </c>
      <c r="V147" s="190"/>
      <c r="W147" s="841"/>
      <c r="X147" s="841"/>
      <c r="Y147" s="193"/>
    </row>
    <row r="148" spans="1:25" s="12" customFormat="1" ht="12.75" hidden="1" customHeight="1" x14ac:dyDescent="0.2">
      <c r="A148" s="31" t="s">
        <v>3082</v>
      </c>
      <c r="B148" s="602"/>
      <c r="C148" s="992"/>
      <c r="D148" s="992"/>
      <c r="E148" s="31"/>
      <c r="F148" s="992"/>
      <c r="G148" s="1613"/>
      <c r="H148" s="837"/>
      <c r="I148" s="1614"/>
      <c r="J148" s="993"/>
      <c r="K148" s="1614"/>
      <c r="L148" s="838"/>
      <c r="M148" s="839"/>
      <c r="N148" s="31"/>
      <c r="O148" s="2159"/>
      <c r="P148" s="2159"/>
      <c r="Q148" s="2159"/>
      <c r="R148" s="2159"/>
      <c r="T148" s="840" t="str">
        <f t="shared" si="8"/>
        <v>21 (1421)</v>
      </c>
      <c r="U148" s="1615" t="str">
        <f t="shared" si="9"/>
        <v/>
      </c>
      <c r="V148" s="190"/>
      <c r="W148" s="841"/>
      <c r="X148" s="841"/>
      <c r="Y148" s="193"/>
    </row>
    <row r="149" spans="1:25" s="12" customFormat="1" ht="12.75" hidden="1" customHeight="1" x14ac:dyDescent="0.2">
      <c r="A149" s="31" t="s">
        <v>3083</v>
      </c>
      <c r="B149" s="602"/>
      <c r="C149" s="992"/>
      <c r="D149" s="992"/>
      <c r="E149" s="31"/>
      <c r="F149" s="992"/>
      <c r="G149" s="1613"/>
      <c r="H149" s="837"/>
      <c r="I149" s="1614"/>
      <c r="J149" s="993"/>
      <c r="K149" s="1614"/>
      <c r="L149" s="838"/>
      <c r="M149" s="839"/>
      <c r="N149" s="31"/>
      <c r="O149" s="2159"/>
      <c r="P149" s="2159"/>
      <c r="Q149" s="2159"/>
      <c r="R149" s="2159"/>
      <c r="T149" s="840" t="str">
        <f t="shared" si="8"/>
        <v>22 (1422)</v>
      </c>
      <c r="U149" s="1615" t="str">
        <f t="shared" si="9"/>
        <v/>
      </c>
      <c r="V149" s="190"/>
      <c r="W149" s="841"/>
      <c r="X149" s="841"/>
      <c r="Y149" s="193"/>
    </row>
    <row r="150" spans="1:25" s="12" customFormat="1" ht="12.75" hidden="1" customHeight="1" x14ac:dyDescent="0.2">
      <c r="A150" s="31" t="s">
        <v>3084</v>
      </c>
      <c r="B150" s="602"/>
      <c r="C150" s="992"/>
      <c r="D150" s="992"/>
      <c r="E150" s="31"/>
      <c r="F150" s="992"/>
      <c r="G150" s="1613"/>
      <c r="H150" s="837"/>
      <c r="I150" s="1614"/>
      <c r="J150" s="993"/>
      <c r="K150" s="1614"/>
      <c r="L150" s="838"/>
      <c r="M150" s="839"/>
      <c r="N150" s="31"/>
      <c r="O150" s="2159"/>
      <c r="P150" s="2159"/>
      <c r="Q150" s="2159"/>
      <c r="R150" s="2159"/>
      <c r="T150" s="840" t="str">
        <f t="shared" si="8"/>
        <v>23 (1423)</v>
      </c>
      <c r="U150" s="1615" t="str">
        <f t="shared" si="9"/>
        <v/>
      </c>
      <c r="V150" s="190"/>
      <c r="W150" s="841"/>
      <c r="X150" s="841"/>
      <c r="Y150" s="193"/>
    </row>
    <row r="151" spans="1:25" s="12" customFormat="1" ht="12.75" hidden="1" customHeight="1" x14ac:dyDescent="0.2">
      <c r="A151" s="31" t="s">
        <v>3085</v>
      </c>
      <c r="B151" s="602"/>
      <c r="C151" s="992"/>
      <c r="D151" s="992"/>
      <c r="E151" s="31"/>
      <c r="F151" s="992"/>
      <c r="G151" s="1613"/>
      <c r="H151" s="837"/>
      <c r="I151" s="1614"/>
      <c r="J151" s="993"/>
      <c r="K151" s="1614"/>
      <c r="L151" s="838"/>
      <c r="M151" s="839"/>
      <c r="N151" s="31"/>
      <c r="O151" s="2159"/>
      <c r="P151" s="2159"/>
      <c r="Q151" s="2159"/>
      <c r="R151" s="2159"/>
      <c r="T151" s="840" t="str">
        <f t="shared" si="8"/>
        <v>24 (1424)</v>
      </c>
      <c r="U151" s="1615" t="str">
        <f t="shared" si="9"/>
        <v/>
      </c>
      <c r="V151" s="190"/>
      <c r="W151" s="841"/>
      <c r="X151" s="841"/>
      <c r="Y151" s="193"/>
    </row>
    <row r="152" spans="1:25" s="12" customFormat="1" x14ac:dyDescent="0.2">
      <c r="A152" s="31" t="s">
        <v>3086</v>
      </c>
      <c r="B152" s="602"/>
      <c r="C152" s="992"/>
      <c r="D152" s="992"/>
      <c r="E152" s="31"/>
      <c r="F152" s="992"/>
      <c r="G152" s="1613"/>
      <c r="H152" s="837"/>
      <c r="I152" s="1614"/>
      <c r="J152" s="993"/>
      <c r="K152" s="1614"/>
      <c r="L152" s="838"/>
      <c r="M152" s="839"/>
      <c r="N152" s="31"/>
      <c r="O152" s="2159"/>
      <c r="P152" s="2159"/>
      <c r="Q152" s="2159"/>
      <c r="R152" s="2159"/>
      <c r="T152" s="840" t="str">
        <f t="shared" si="8"/>
        <v>25 (1425)</v>
      </c>
      <c r="U152" s="1615" t="str">
        <f t="shared" si="9"/>
        <v/>
      </c>
      <c r="V152" s="190"/>
      <c r="W152" s="841"/>
      <c r="X152" s="841"/>
      <c r="Y152" s="193"/>
    </row>
    <row r="153" spans="1:25" s="12" customFormat="1" x14ac:dyDescent="0.2">
      <c r="A153" s="239" t="s">
        <v>3087</v>
      </c>
      <c r="B153" s="1598">
        <v>100</v>
      </c>
      <c r="C153" s="992"/>
      <c r="D153" s="992"/>
      <c r="E153" s="31"/>
      <c r="F153" s="992"/>
      <c r="G153" s="1383"/>
      <c r="H153" s="842"/>
      <c r="I153" s="1614"/>
      <c r="J153" s="993"/>
      <c r="K153" s="1614"/>
      <c r="L153" s="838"/>
      <c r="M153" s="1618"/>
      <c r="N153" s="31"/>
      <c r="O153" s="2162"/>
      <c r="P153" s="2162"/>
      <c r="Q153" s="2162"/>
      <c r="R153" s="2162"/>
      <c r="T153" s="887" t="str">
        <f>$A$153</f>
        <v>(1426)</v>
      </c>
      <c r="U153" s="1619">
        <f>$B153</f>
        <v>100</v>
      </c>
      <c r="V153" s="190"/>
      <c r="W153" s="841"/>
      <c r="X153" s="841"/>
      <c r="Y153" s="193"/>
    </row>
    <row r="154" spans="1:25" s="12" customFormat="1" x14ac:dyDescent="0.2">
      <c r="A154" s="83" t="s">
        <v>3088</v>
      </c>
      <c r="B154" s="1494" t="s">
        <v>3089</v>
      </c>
      <c r="C154" s="993"/>
      <c r="D154" s="993"/>
      <c r="E154" s="82"/>
      <c r="F154" s="1496"/>
      <c r="G154" s="1622"/>
      <c r="H154" s="843"/>
      <c r="I154" s="1614"/>
      <c r="J154" s="993"/>
      <c r="K154" s="1614"/>
      <c r="L154" s="844"/>
      <c r="M154" s="845"/>
      <c r="N154" s="82"/>
      <c r="O154" s="2161"/>
      <c r="P154" s="2161"/>
      <c r="Q154" s="2161"/>
      <c r="R154" s="2161"/>
      <c r="T154" s="887" t="str">
        <f>$A$154</f>
        <v>(1400)</v>
      </c>
      <c r="U154" s="1495" t="str">
        <f>$B154</f>
        <v>Global</v>
      </c>
      <c r="V154" s="190"/>
      <c r="W154" s="846"/>
      <c r="X154" s="846"/>
      <c r="Y154" s="193"/>
    </row>
    <row r="155" spans="1:25" x14ac:dyDescent="0.2">
      <c r="A155" s="82"/>
      <c r="B155" s="55"/>
      <c r="C155" s="850"/>
      <c r="D155" s="850"/>
      <c r="E155" s="82"/>
      <c r="F155" s="851"/>
      <c r="G155" s="807"/>
      <c r="H155" s="807"/>
      <c r="I155" s="850"/>
      <c r="J155" s="850"/>
      <c r="K155" s="850"/>
      <c r="L155" s="850"/>
      <c r="M155" s="852"/>
      <c r="N155" s="82"/>
      <c r="O155" s="507"/>
      <c r="P155" s="507"/>
      <c r="Q155" s="507"/>
      <c r="R155" s="507"/>
      <c r="T155" s="853"/>
      <c r="U155" s="853"/>
      <c r="V155" s="507"/>
      <c r="W155" s="507"/>
      <c r="X155" s="507"/>
      <c r="Y155" s="353"/>
    </row>
    <row r="156" spans="1:25" x14ac:dyDescent="0.2">
      <c r="A156" s="82"/>
      <c r="B156" s="805" t="s">
        <v>3090</v>
      </c>
      <c r="C156" s="806"/>
      <c r="D156" s="806"/>
      <c r="E156" s="82"/>
      <c r="F156" s="542"/>
      <c r="G156" s="807"/>
      <c r="H156" s="807"/>
      <c r="I156" s="806"/>
      <c r="J156" s="806"/>
      <c r="K156" s="806"/>
      <c r="L156" s="806"/>
      <c r="M156" s="854"/>
      <c r="N156" s="82"/>
      <c r="O156" s="296"/>
      <c r="P156" s="296"/>
      <c r="Q156" s="296"/>
      <c r="R156" s="296"/>
      <c r="T156" s="855"/>
      <c r="U156" s="855"/>
      <c r="V156" s="296"/>
      <c r="W156" s="296"/>
      <c r="X156" s="296"/>
      <c r="Y156" s="618"/>
    </row>
    <row r="157" spans="1:25" x14ac:dyDescent="0.2">
      <c r="A157" s="83" t="s">
        <v>3088</v>
      </c>
      <c r="B157" s="1628" t="s">
        <v>3089</v>
      </c>
      <c r="C157" s="1629"/>
      <c r="D157" s="1629"/>
      <c r="E157" s="808"/>
      <c r="F157" s="1650"/>
      <c r="G157" s="1651"/>
      <c r="H157" s="856"/>
      <c r="I157" s="1652"/>
      <c r="J157" s="1652"/>
      <c r="K157" s="1652"/>
      <c r="L157" s="1652"/>
      <c r="M157" s="1652"/>
      <c r="N157" s="31"/>
      <c r="O157" s="2159"/>
      <c r="P157" s="2159"/>
      <c r="Q157" s="2160"/>
      <c r="R157" s="2160"/>
      <c r="T157" s="855"/>
      <c r="U157" s="855"/>
      <c r="V157" s="296"/>
      <c r="W157" s="296"/>
      <c r="X157" s="296"/>
      <c r="Y157" s="618"/>
    </row>
    <row r="158" spans="1:25" x14ac:dyDescent="0.2">
      <c r="A158" s="83"/>
      <c r="B158" s="857"/>
      <c r="C158" s="808"/>
      <c r="D158" s="808"/>
      <c r="E158" s="808"/>
      <c r="F158" s="808"/>
      <c r="G158" s="858"/>
      <c r="H158" s="858"/>
      <c r="I158" s="859"/>
      <c r="J158" s="859"/>
      <c r="K158" s="859"/>
      <c r="L158" s="859"/>
      <c r="M158" s="859"/>
      <c r="N158" s="31"/>
      <c r="O158" s="1007"/>
      <c r="P158" s="1007"/>
      <c r="Q158" s="1007"/>
      <c r="R158" s="1007"/>
      <c r="T158" s="862"/>
      <c r="U158" s="862"/>
      <c r="V158" s="296"/>
      <c r="W158" s="296"/>
      <c r="X158" s="296"/>
      <c r="Y158" s="618"/>
    </row>
    <row r="159" spans="1:25" x14ac:dyDescent="0.2">
      <c r="A159" s="82"/>
      <c r="B159" s="88" t="s">
        <v>811</v>
      </c>
      <c r="C159" s="850"/>
      <c r="D159" s="993"/>
      <c r="E159" s="82"/>
      <c r="F159" s="851"/>
      <c r="G159" s="807"/>
      <c r="H159" s="807"/>
      <c r="I159" s="850"/>
      <c r="J159" s="850"/>
      <c r="K159" s="850"/>
      <c r="L159" s="850"/>
      <c r="M159" s="852"/>
      <c r="N159" s="82"/>
      <c r="O159" s="2161"/>
      <c r="P159" s="2161"/>
      <c r="Q159" s="2161"/>
      <c r="R159" s="2161"/>
      <c r="T159" s="860"/>
      <c r="U159" s="836" t="str">
        <f>$B159</f>
        <v>Total (500)</v>
      </c>
      <c r="V159" s="190"/>
      <c r="X159" s="861"/>
      <c r="Y159" s="186"/>
    </row>
    <row r="160" spans="1:25" x14ac:dyDescent="0.2">
      <c r="A160" s="82"/>
      <c r="B160" s="55"/>
      <c r="C160" s="55"/>
      <c r="D160" s="865"/>
      <c r="E160" s="82"/>
      <c r="F160" s="851"/>
      <c r="G160" s="851"/>
      <c r="H160" s="851"/>
      <c r="I160" s="865"/>
      <c r="J160" s="865"/>
      <c r="K160" s="865"/>
      <c r="L160" s="866"/>
      <c r="M160" s="31"/>
      <c r="N160" s="82"/>
      <c r="O160" s="865"/>
      <c r="P160" s="865"/>
      <c r="Q160" s="865"/>
      <c r="R160" s="865"/>
    </row>
    <row r="161" spans="1:25" s="13" customFormat="1" ht="33.75" customHeight="1" x14ac:dyDescent="0.2">
      <c r="A161" s="558"/>
      <c r="B161" s="885" t="s">
        <v>3144</v>
      </c>
      <c r="C161" s="82"/>
      <c r="D161" s="82"/>
      <c r="E161" s="82"/>
      <c r="F161" s="82"/>
      <c r="G161" s="82"/>
      <c r="H161" s="82"/>
      <c r="I161" s="82"/>
      <c r="J161" s="82"/>
      <c r="K161" s="82"/>
      <c r="L161" s="82"/>
      <c r="M161" s="82"/>
      <c r="N161" s="82"/>
      <c r="O161" s="1357" t="s">
        <v>3145</v>
      </c>
      <c r="P161" s="1357" t="s">
        <v>3146</v>
      </c>
      <c r="Q161" s="1357" t="s">
        <v>3145</v>
      </c>
      <c r="R161" s="1357" t="s">
        <v>3146</v>
      </c>
      <c r="T161" s="558"/>
      <c r="U161" s="558"/>
      <c r="V161" s="558"/>
      <c r="W161" s="558"/>
      <c r="X161" s="558"/>
    </row>
    <row r="162" spans="1:25" s="13" customFormat="1" ht="42.6" customHeight="1" x14ac:dyDescent="0.2">
      <c r="A162" s="889"/>
      <c r="B162" s="1539" t="s">
        <v>1874</v>
      </c>
      <c r="C162" s="1646"/>
      <c r="D162" s="992"/>
      <c r="E162" s="82"/>
      <c r="F162" s="1646"/>
      <c r="G162" s="1646"/>
      <c r="H162" s="886"/>
      <c r="I162" s="1647"/>
      <c r="J162" s="993"/>
      <c r="K162" s="1647"/>
      <c r="L162" s="838"/>
      <c r="M162" s="839"/>
      <c r="N162" s="82"/>
      <c r="O162" s="992"/>
      <c r="P162" s="992"/>
      <c r="Q162" s="992"/>
      <c r="R162" s="992"/>
      <c r="T162" s="558"/>
      <c r="U162" s="558"/>
      <c r="V162" s="558"/>
      <c r="W162" s="558"/>
      <c r="X162" s="888"/>
      <c r="Y162" s="653"/>
    </row>
    <row r="163" spans="1:25" s="13" customFormat="1" ht="42" customHeight="1" x14ac:dyDescent="0.2">
      <c r="A163" s="889"/>
      <c r="B163" s="1648" t="s">
        <v>1875</v>
      </c>
      <c r="C163" s="992"/>
      <c r="D163" s="992"/>
      <c r="E163" s="82"/>
      <c r="F163" s="1646"/>
      <c r="G163" s="1646"/>
      <c r="H163" s="886"/>
      <c r="I163" s="1647"/>
      <c r="J163" s="993"/>
      <c r="K163" s="1647"/>
      <c r="L163" s="838"/>
      <c r="M163" s="839"/>
      <c r="N163" s="82"/>
      <c r="O163" s="992"/>
      <c r="P163" s="992"/>
      <c r="Q163" s="992"/>
      <c r="R163" s="992"/>
      <c r="T163" s="558"/>
      <c r="U163" s="558"/>
      <c r="V163" s="558"/>
      <c r="W163" s="558"/>
      <c r="X163" s="558"/>
    </row>
    <row r="164" spans="1:25" x14ac:dyDescent="0.2">
      <c r="A164" s="82"/>
      <c r="B164" s="55"/>
      <c r="C164" s="55"/>
      <c r="D164" s="865"/>
      <c r="E164" s="82"/>
      <c r="F164" s="851"/>
      <c r="G164" s="851"/>
      <c r="H164" s="851"/>
      <c r="I164" s="851"/>
      <c r="J164" s="865"/>
      <c r="K164" s="865"/>
      <c r="L164" s="866"/>
      <c r="M164" s="31"/>
      <c r="N164" s="82"/>
      <c r="O164" s="82"/>
      <c r="P164" s="865"/>
      <c r="Q164" s="865"/>
      <c r="R164" s="865"/>
    </row>
    <row r="165" spans="1:25" ht="33" customHeight="1" x14ac:dyDescent="0.2">
      <c r="A165" s="708">
        <v>1</v>
      </c>
      <c r="B165" s="1984" t="s">
        <v>3091</v>
      </c>
      <c r="C165" s="2058"/>
      <c r="D165" s="2058"/>
      <c r="E165" s="2058"/>
      <c r="F165" s="2058"/>
      <c r="G165" s="2058"/>
      <c r="H165" s="82"/>
      <c r="I165" s="627">
        <v>4</v>
      </c>
      <c r="J165" s="1984" t="s">
        <v>3092</v>
      </c>
      <c r="K165" s="2113"/>
      <c r="L165" s="2113"/>
      <c r="M165" s="2113"/>
      <c r="N165" s="2113"/>
      <c r="O165" s="2113"/>
      <c r="P165" s="2113"/>
      <c r="Q165" s="2113"/>
      <c r="R165" s="2113"/>
    </row>
    <row r="166" spans="1:25" ht="34.5" customHeight="1" x14ac:dyDescent="0.2">
      <c r="A166" s="708">
        <v>2</v>
      </c>
      <c r="B166" s="1984" t="s">
        <v>3120</v>
      </c>
      <c r="C166" s="2058"/>
      <c r="D166" s="2058"/>
      <c r="E166" s="2058"/>
      <c r="F166" s="2058"/>
      <c r="G166" s="2058"/>
      <c r="H166" s="82"/>
      <c r="I166" s="627">
        <v>5</v>
      </c>
      <c r="J166" s="1984" t="s">
        <v>3094</v>
      </c>
      <c r="K166" s="2058"/>
      <c r="L166" s="2058"/>
      <c r="M166" s="2058"/>
      <c r="N166" s="2058"/>
      <c r="O166" s="2058"/>
      <c r="P166" s="2058"/>
      <c r="Q166" s="2058"/>
      <c r="R166" s="2058"/>
    </row>
    <row r="167" spans="1:25" ht="33" customHeight="1" x14ac:dyDescent="0.2">
      <c r="A167" s="708">
        <v>3</v>
      </c>
      <c r="B167" s="1984" t="s">
        <v>3095</v>
      </c>
      <c r="C167" s="2058"/>
      <c r="D167" s="2058"/>
      <c r="E167" s="2058"/>
      <c r="F167" s="2058"/>
      <c r="G167" s="2058"/>
      <c r="H167" s="82"/>
      <c r="I167" s="627">
        <v>6</v>
      </c>
      <c r="J167" s="1984" t="s">
        <v>3096</v>
      </c>
      <c r="K167" s="2058"/>
      <c r="L167" s="2058"/>
      <c r="M167" s="2058"/>
      <c r="N167" s="2058"/>
      <c r="O167" s="2058"/>
      <c r="P167" s="2058"/>
      <c r="Q167" s="2058"/>
      <c r="R167" s="2058"/>
    </row>
  </sheetData>
  <mergeCells count="294">
    <mergeCell ref="M8:M9"/>
    <mergeCell ref="W8:X8"/>
    <mergeCell ref="O9:P9"/>
    <mergeCell ref="Q9:R9"/>
    <mergeCell ref="I11:J11"/>
    <mergeCell ref="O12:P12"/>
    <mergeCell ref="Q12:R12"/>
    <mergeCell ref="B2:E2"/>
    <mergeCell ref="B4:R4"/>
    <mergeCell ref="B7:D7"/>
    <mergeCell ref="F7:G8"/>
    <mergeCell ref="I7:M7"/>
    <mergeCell ref="T7:U8"/>
    <mergeCell ref="I8:J8"/>
    <mergeCell ref="K8:L8"/>
    <mergeCell ref="T2:AD3"/>
    <mergeCell ref="O16:P16"/>
    <mergeCell ref="Q16:R16"/>
    <mergeCell ref="O17:P17"/>
    <mergeCell ref="Q17:R17"/>
    <mergeCell ref="O18:P18"/>
    <mergeCell ref="Q18:R18"/>
    <mergeCell ref="O13:P13"/>
    <mergeCell ref="Q13:R13"/>
    <mergeCell ref="O14:P14"/>
    <mergeCell ref="Q14:R14"/>
    <mergeCell ref="O15:P15"/>
    <mergeCell ref="Q15:R15"/>
    <mergeCell ref="O22:P22"/>
    <mergeCell ref="Q22:R22"/>
    <mergeCell ref="O23:P23"/>
    <mergeCell ref="Q23:R23"/>
    <mergeCell ref="O24:P24"/>
    <mergeCell ref="Q24:R24"/>
    <mergeCell ref="O19:P19"/>
    <mergeCell ref="Q19:R19"/>
    <mergeCell ref="O20:P20"/>
    <mergeCell ref="Q20:R20"/>
    <mergeCell ref="O21:P21"/>
    <mergeCell ref="Q21:R21"/>
    <mergeCell ref="O28:P28"/>
    <mergeCell ref="Q28:R28"/>
    <mergeCell ref="O29:P29"/>
    <mergeCell ref="Q29:R29"/>
    <mergeCell ref="O30:P30"/>
    <mergeCell ref="Q30:R30"/>
    <mergeCell ref="O25:P25"/>
    <mergeCell ref="Q25:R25"/>
    <mergeCell ref="O26:P26"/>
    <mergeCell ref="Q26:R26"/>
    <mergeCell ref="O27:P27"/>
    <mergeCell ref="Q27:R27"/>
    <mergeCell ref="O34:P34"/>
    <mergeCell ref="Q34:R34"/>
    <mergeCell ref="O35:P35"/>
    <mergeCell ref="Q35:R35"/>
    <mergeCell ref="O36:P36"/>
    <mergeCell ref="Q36:R36"/>
    <mergeCell ref="O31:P31"/>
    <mergeCell ref="Q31:R31"/>
    <mergeCell ref="O32:P32"/>
    <mergeCell ref="Q32:R32"/>
    <mergeCell ref="O33:P33"/>
    <mergeCell ref="Q33:R33"/>
    <mergeCell ref="O42:P42"/>
    <mergeCell ref="Q42:R42"/>
    <mergeCell ref="O43:P43"/>
    <mergeCell ref="Q43:R43"/>
    <mergeCell ref="O44:P44"/>
    <mergeCell ref="Q44:R44"/>
    <mergeCell ref="O37:P37"/>
    <mergeCell ref="Q37:R37"/>
    <mergeCell ref="O38:P38"/>
    <mergeCell ref="Q38:R38"/>
    <mergeCell ref="O41:P41"/>
    <mergeCell ref="Q41:R41"/>
    <mergeCell ref="O48:P48"/>
    <mergeCell ref="Q48:R48"/>
    <mergeCell ref="O49:P49"/>
    <mergeCell ref="Q49:R49"/>
    <mergeCell ref="O50:P50"/>
    <mergeCell ref="Q50:R50"/>
    <mergeCell ref="O45:P45"/>
    <mergeCell ref="Q45:R45"/>
    <mergeCell ref="O46:P46"/>
    <mergeCell ref="Q46:R46"/>
    <mergeCell ref="O47:P47"/>
    <mergeCell ref="Q47:R47"/>
    <mergeCell ref="O54:P54"/>
    <mergeCell ref="Q54:R54"/>
    <mergeCell ref="O55:P55"/>
    <mergeCell ref="Q55:R55"/>
    <mergeCell ref="O56:P56"/>
    <mergeCell ref="Q56:R56"/>
    <mergeCell ref="O51:P51"/>
    <mergeCell ref="Q51:R51"/>
    <mergeCell ref="O52:P52"/>
    <mergeCell ref="Q52:R52"/>
    <mergeCell ref="O53:P53"/>
    <mergeCell ref="Q53:R53"/>
    <mergeCell ref="O60:P60"/>
    <mergeCell ref="Q60:R60"/>
    <mergeCell ref="O61:P61"/>
    <mergeCell ref="Q61:R61"/>
    <mergeCell ref="O62:P62"/>
    <mergeCell ref="Q62:R62"/>
    <mergeCell ref="O57:P57"/>
    <mergeCell ref="Q57:R57"/>
    <mergeCell ref="O58:P58"/>
    <mergeCell ref="Q58:R58"/>
    <mergeCell ref="O59:P59"/>
    <mergeCell ref="Q59:R59"/>
    <mergeCell ref="O66:P66"/>
    <mergeCell ref="Q66:R66"/>
    <mergeCell ref="O67:P67"/>
    <mergeCell ref="Q67:R67"/>
    <mergeCell ref="O70:P70"/>
    <mergeCell ref="Q70:R70"/>
    <mergeCell ref="O63:P63"/>
    <mergeCell ref="Q63:R63"/>
    <mergeCell ref="O64:P64"/>
    <mergeCell ref="Q64:R64"/>
    <mergeCell ref="O65:P65"/>
    <mergeCell ref="Q65:R65"/>
    <mergeCell ref="O74:P74"/>
    <mergeCell ref="Q74:R74"/>
    <mergeCell ref="O75:P75"/>
    <mergeCell ref="Q75:R75"/>
    <mergeCell ref="O76:P76"/>
    <mergeCell ref="Q76:R76"/>
    <mergeCell ref="O71:P71"/>
    <mergeCell ref="Q71:R71"/>
    <mergeCell ref="O72:P72"/>
    <mergeCell ref="Q72:R72"/>
    <mergeCell ref="O73:P73"/>
    <mergeCell ref="Q73:R73"/>
    <mergeCell ref="O80:P80"/>
    <mergeCell ref="Q80:R80"/>
    <mergeCell ref="O81:P81"/>
    <mergeCell ref="Q81:R81"/>
    <mergeCell ref="O82:P82"/>
    <mergeCell ref="Q82:R82"/>
    <mergeCell ref="O77:P77"/>
    <mergeCell ref="Q77:R77"/>
    <mergeCell ref="O78:P78"/>
    <mergeCell ref="Q78:R78"/>
    <mergeCell ref="O79:P79"/>
    <mergeCell ref="Q79:R79"/>
    <mergeCell ref="O86:P86"/>
    <mergeCell ref="Q86:R86"/>
    <mergeCell ref="O87:P87"/>
    <mergeCell ref="Q87:R87"/>
    <mergeCell ref="O88:P88"/>
    <mergeCell ref="Q88:R88"/>
    <mergeCell ref="O83:P83"/>
    <mergeCell ref="Q83:R83"/>
    <mergeCell ref="O84:P84"/>
    <mergeCell ref="Q84:R84"/>
    <mergeCell ref="O85:P85"/>
    <mergeCell ref="Q85:R85"/>
    <mergeCell ref="O92:P92"/>
    <mergeCell ref="Q92:R92"/>
    <mergeCell ref="O93:P93"/>
    <mergeCell ref="Q93:R93"/>
    <mergeCell ref="O94:P94"/>
    <mergeCell ref="Q94:R94"/>
    <mergeCell ref="O89:P89"/>
    <mergeCell ref="Q89:R89"/>
    <mergeCell ref="O90:P90"/>
    <mergeCell ref="Q90:R90"/>
    <mergeCell ref="O91:P91"/>
    <mergeCell ref="Q91:R91"/>
    <mergeCell ref="O100:P100"/>
    <mergeCell ref="Q100:R100"/>
    <mergeCell ref="O101:P101"/>
    <mergeCell ref="Q101:R101"/>
    <mergeCell ref="O102:P102"/>
    <mergeCell ref="Q102:R102"/>
    <mergeCell ref="O95:P95"/>
    <mergeCell ref="Q95:R95"/>
    <mergeCell ref="O96:P96"/>
    <mergeCell ref="Q96:R96"/>
    <mergeCell ref="O99:P99"/>
    <mergeCell ref="Q99:R99"/>
    <mergeCell ref="O106:P106"/>
    <mergeCell ref="Q106:R106"/>
    <mergeCell ref="O107:P107"/>
    <mergeCell ref="Q107:R107"/>
    <mergeCell ref="O108:P108"/>
    <mergeCell ref="Q108:R108"/>
    <mergeCell ref="O103:P103"/>
    <mergeCell ref="Q103:R103"/>
    <mergeCell ref="O104:P104"/>
    <mergeCell ref="Q104:R104"/>
    <mergeCell ref="O105:P105"/>
    <mergeCell ref="Q105:R105"/>
    <mergeCell ref="O112:P112"/>
    <mergeCell ref="Q112:R112"/>
    <mergeCell ref="O113:P113"/>
    <mergeCell ref="Q113:R113"/>
    <mergeCell ref="O114:P114"/>
    <mergeCell ref="Q114:R114"/>
    <mergeCell ref="O109:P109"/>
    <mergeCell ref="Q109:R109"/>
    <mergeCell ref="O110:P110"/>
    <mergeCell ref="Q110:R110"/>
    <mergeCell ref="O111:P111"/>
    <mergeCell ref="Q111:R111"/>
    <mergeCell ref="O118:P118"/>
    <mergeCell ref="Q118:R118"/>
    <mergeCell ref="O119:P119"/>
    <mergeCell ref="Q119:R119"/>
    <mergeCell ref="O120:P120"/>
    <mergeCell ref="Q120:R120"/>
    <mergeCell ref="O115:P115"/>
    <mergeCell ref="Q115:R115"/>
    <mergeCell ref="O116:P116"/>
    <mergeCell ref="Q116:R116"/>
    <mergeCell ref="O117:P117"/>
    <mergeCell ref="Q117:R117"/>
    <mergeCell ref="O124:P124"/>
    <mergeCell ref="Q124:R124"/>
    <mergeCell ref="O125:P125"/>
    <mergeCell ref="Q125:R125"/>
    <mergeCell ref="O128:P128"/>
    <mergeCell ref="Q128:R128"/>
    <mergeCell ref="O121:P121"/>
    <mergeCell ref="Q121:R121"/>
    <mergeCell ref="O122:P122"/>
    <mergeCell ref="Q122:R122"/>
    <mergeCell ref="O123:P123"/>
    <mergeCell ref="Q123:R123"/>
    <mergeCell ref="O132:P132"/>
    <mergeCell ref="Q132:R132"/>
    <mergeCell ref="O133:P133"/>
    <mergeCell ref="Q133:R133"/>
    <mergeCell ref="O134:P134"/>
    <mergeCell ref="Q134:R134"/>
    <mergeCell ref="O129:P129"/>
    <mergeCell ref="Q129:R129"/>
    <mergeCell ref="O130:P130"/>
    <mergeCell ref="Q130:R130"/>
    <mergeCell ref="O131:P131"/>
    <mergeCell ref="Q131:R131"/>
    <mergeCell ref="O138:P138"/>
    <mergeCell ref="Q138:R138"/>
    <mergeCell ref="O139:P139"/>
    <mergeCell ref="Q139:R139"/>
    <mergeCell ref="O140:P140"/>
    <mergeCell ref="Q140:R140"/>
    <mergeCell ref="O135:P135"/>
    <mergeCell ref="Q135:R135"/>
    <mergeCell ref="O136:P136"/>
    <mergeCell ref="Q136:R136"/>
    <mergeCell ref="O137:P137"/>
    <mergeCell ref="Q137:R137"/>
    <mergeCell ref="O144:P144"/>
    <mergeCell ref="Q144:R144"/>
    <mergeCell ref="O145:P145"/>
    <mergeCell ref="Q145:R145"/>
    <mergeCell ref="O146:P146"/>
    <mergeCell ref="Q146:R146"/>
    <mergeCell ref="O141:P141"/>
    <mergeCell ref="Q141:R141"/>
    <mergeCell ref="O142:P142"/>
    <mergeCell ref="Q142:R142"/>
    <mergeCell ref="O143:P143"/>
    <mergeCell ref="Q143:R143"/>
    <mergeCell ref="O150:P150"/>
    <mergeCell ref="Q150:R150"/>
    <mergeCell ref="O151:P151"/>
    <mergeCell ref="Q151:R151"/>
    <mergeCell ref="O152:P152"/>
    <mergeCell ref="Q152:R152"/>
    <mergeCell ref="O147:P147"/>
    <mergeCell ref="Q147:R147"/>
    <mergeCell ref="O148:P148"/>
    <mergeCell ref="Q148:R148"/>
    <mergeCell ref="O149:P149"/>
    <mergeCell ref="Q149:R149"/>
    <mergeCell ref="B167:G167"/>
    <mergeCell ref="J167:R167"/>
    <mergeCell ref="O159:P159"/>
    <mergeCell ref="Q159:R159"/>
    <mergeCell ref="B165:G165"/>
    <mergeCell ref="J165:R165"/>
    <mergeCell ref="B166:G166"/>
    <mergeCell ref="J166:R166"/>
    <mergeCell ref="O153:P153"/>
    <mergeCell ref="Q153:R153"/>
    <mergeCell ref="O154:P154"/>
    <mergeCell ref="Q154:R154"/>
    <mergeCell ref="O157:P157"/>
    <mergeCell ref="Q157:R157"/>
  </mergeCells>
  <hyperlinks>
    <hyperlink ref="B2:E2" location="'Liste tableaux'!A1" display="Retour à la liste des tableaux" xr:uid="{204C1587-FB10-4EDF-83A1-86B76B259AA6}"/>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418B0-8F10-4A37-83B0-7B47DB821756}">
  <sheetPr codeName="Feuil60"/>
  <dimension ref="A1:AS174"/>
  <sheetViews>
    <sheetView showGridLines="0" workbookViewId="0">
      <selection activeCell="B2" sqref="B2:E2"/>
    </sheetView>
  </sheetViews>
  <sheetFormatPr defaultColWidth="9.140625" defaultRowHeight="12.75" x14ac:dyDescent="0.2"/>
  <cols>
    <col min="1" max="1" width="7.5703125" style="1" customWidth="1"/>
    <col min="2" max="2" width="11.140625" style="1" customWidth="1"/>
    <col min="3" max="4" width="9" style="1" customWidth="1"/>
    <col min="5" max="5" width="0.85546875" style="1" customWidth="1"/>
    <col min="6" max="6" width="8.5703125" style="1" customWidth="1"/>
    <col min="7" max="8" width="10.42578125" style="1" customWidth="1"/>
    <col min="9" max="9" width="0.85546875" style="1" customWidth="1"/>
    <col min="10" max="14" width="8.5703125" style="1" customWidth="1"/>
    <col min="15" max="15" width="8.42578125" style="1" customWidth="1"/>
    <col min="16" max="16" width="0.85546875" style="1" customWidth="1"/>
    <col min="17" max="20" width="5.5703125" style="1" customWidth="1"/>
    <col min="21" max="21" width="2.140625" style="1" customWidth="1"/>
    <col min="22" max="22" width="6.5703125" style="1" customWidth="1"/>
    <col min="23" max="23" width="9" style="1" customWidth="1"/>
    <col min="24" max="24" width="13" style="1" customWidth="1"/>
    <col min="25" max="26" width="9.42578125" style="1" customWidth="1"/>
    <col min="27" max="27" width="0.85546875" style="1" customWidth="1"/>
    <col min="28" max="248" width="9.140625" style="1"/>
    <col min="249" max="249" width="7.140625" style="1" customWidth="1"/>
    <col min="250" max="250" width="8.85546875" style="1" customWidth="1"/>
    <col min="251" max="252" width="9" style="1" customWidth="1"/>
    <col min="253" max="253" width="0.85546875" style="1" customWidth="1"/>
    <col min="254" max="254" width="8.5703125" style="1" customWidth="1"/>
    <col min="255" max="256" width="10.42578125" style="1" customWidth="1"/>
    <col min="257" max="257" width="0.85546875" style="1" customWidth="1"/>
    <col min="258" max="262" width="8.5703125" style="1" customWidth="1"/>
    <col min="263" max="263" width="8.42578125" style="1" customWidth="1"/>
    <col min="264" max="264" width="0.85546875" style="1" customWidth="1"/>
    <col min="265" max="268" width="5.5703125" style="1" customWidth="1"/>
    <col min="269" max="269" width="2.140625" style="1" customWidth="1"/>
    <col min="270" max="270" width="6.5703125" style="1" customWidth="1"/>
    <col min="271" max="271" width="9" style="1" customWidth="1"/>
    <col min="272" max="274" width="9.42578125" style="1" customWidth="1"/>
    <col min="275" max="275" width="0.85546875" style="1" customWidth="1"/>
    <col min="276" max="283" width="8.5703125" style="1" customWidth="1"/>
    <col min="284" max="504" width="9.140625" style="1"/>
    <col min="505" max="505" width="7.140625" style="1" customWidth="1"/>
    <col min="506" max="506" width="8.85546875" style="1" customWidth="1"/>
    <col min="507" max="508" width="9" style="1" customWidth="1"/>
    <col min="509" max="509" width="0.85546875" style="1" customWidth="1"/>
    <col min="510" max="510" width="8.5703125" style="1" customWidth="1"/>
    <col min="511" max="512" width="10.42578125" style="1" customWidth="1"/>
    <col min="513" max="513" width="0.85546875" style="1" customWidth="1"/>
    <col min="514" max="518" width="8.5703125" style="1" customWidth="1"/>
    <col min="519" max="519" width="8.42578125" style="1" customWidth="1"/>
    <col min="520" max="520" width="0.85546875" style="1" customWidth="1"/>
    <col min="521" max="524" width="5.5703125" style="1" customWidth="1"/>
    <col min="525" max="525" width="2.140625" style="1" customWidth="1"/>
    <col min="526" max="526" width="6.5703125" style="1" customWidth="1"/>
    <col min="527" max="527" width="9" style="1" customWidth="1"/>
    <col min="528" max="530" width="9.42578125" style="1" customWidth="1"/>
    <col min="531" max="531" width="0.85546875" style="1" customWidth="1"/>
    <col min="532" max="539" width="8.5703125" style="1" customWidth="1"/>
    <col min="540" max="760" width="9.140625" style="1"/>
    <col min="761" max="761" width="7.140625" style="1" customWidth="1"/>
    <col min="762" max="762" width="8.85546875" style="1" customWidth="1"/>
    <col min="763" max="764" width="9" style="1" customWidth="1"/>
    <col min="765" max="765" width="0.85546875" style="1" customWidth="1"/>
    <col min="766" max="766" width="8.5703125" style="1" customWidth="1"/>
    <col min="767" max="768" width="10.42578125" style="1" customWidth="1"/>
    <col min="769" max="769" width="0.85546875" style="1" customWidth="1"/>
    <col min="770" max="774" width="8.5703125" style="1" customWidth="1"/>
    <col min="775" max="775" width="8.42578125" style="1" customWidth="1"/>
    <col min="776" max="776" width="0.85546875" style="1" customWidth="1"/>
    <col min="777" max="780" width="5.5703125" style="1" customWidth="1"/>
    <col min="781" max="781" width="2.140625" style="1" customWidth="1"/>
    <col min="782" max="782" width="6.5703125" style="1" customWidth="1"/>
    <col min="783" max="783" width="9" style="1" customWidth="1"/>
    <col min="784" max="786" width="9.42578125" style="1" customWidth="1"/>
    <col min="787" max="787" width="0.85546875" style="1" customWidth="1"/>
    <col min="788" max="795" width="8.5703125" style="1" customWidth="1"/>
    <col min="796" max="1016" width="9.140625" style="1"/>
    <col min="1017" max="1017" width="7.140625" style="1" customWidth="1"/>
    <col min="1018" max="1018" width="8.85546875" style="1" customWidth="1"/>
    <col min="1019" max="1020" width="9" style="1" customWidth="1"/>
    <col min="1021" max="1021" width="0.85546875" style="1" customWidth="1"/>
    <col min="1022" max="1022" width="8.5703125" style="1" customWidth="1"/>
    <col min="1023" max="1024" width="10.42578125" style="1" customWidth="1"/>
    <col min="1025" max="1025" width="0.85546875" style="1" customWidth="1"/>
    <col min="1026" max="1030" width="8.5703125" style="1" customWidth="1"/>
    <col min="1031" max="1031" width="8.42578125" style="1" customWidth="1"/>
    <col min="1032" max="1032" width="0.85546875" style="1" customWidth="1"/>
    <col min="1033" max="1036" width="5.5703125" style="1" customWidth="1"/>
    <col min="1037" max="1037" width="2.140625" style="1" customWidth="1"/>
    <col min="1038" max="1038" width="6.5703125" style="1" customWidth="1"/>
    <col min="1039" max="1039" width="9" style="1" customWidth="1"/>
    <col min="1040" max="1042" width="9.42578125" style="1" customWidth="1"/>
    <col min="1043" max="1043" width="0.85546875" style="1" customWidth="1"/>
    <col min="1044" max="1051" width="8.5703125" style="1" customWidth="1"/>
    <col min="1052" max="1272" width="9.140625" style="1"/>
    <col min="1273" max="1273" width="7.140625" style="1" customWidth="1"/>
    <col min="1274" max="1274" width="8.85546875" style="1" customWidth="1"/>
    <col min="1275" max="1276" width="9" style="1" customWidth="1"/>
    <col min="1277" max="1277" width="0.85546875" style="1" customWidth="1"/>
    <col min="1278" max="1278" width="8.5703125" style="1" customWidth="1"/>
    <col min="1279" max="1280" width="10.42578125" style="1" customWidth="1"/>
    <col min="1281" max="1281" width="0.85546875" style="1" customWidth="1"/>
    <col min="1282" max="1286" width="8.5703125" style="1" customWidth="1"/>
    <col min="1287" max="1287" width="8.42578125" style="1" customWidth="1"/>
    <col min="1288" max="1288" width="0.85546875" style="1" customWidth="1"/>
    <col min="1289" max="1292" width="5.5703125" style="1" customWidth="1"/>
    <col min="1293" max="1293" width="2.140625" style="1" customWidth="1"/>
    <col min="1294" max="1294" width="6.5703125" style="1" customWidth="1"/>
    <col min="1295" max="1295" width="9" style="1" customWidth="1"/>
    <col min="1296" max="1298" width="9.42578125" style="1" customWidth="1"/>
    <col min="1299" max="1299" width="0.85546875" style="1" customWidth="1"/>
    <col min="1300" max="1307" width="8.5703125" style="1" customWidth="1"/>
    <col min="1308" max="1528" width="9.140625" style="1"/>
    <col min="1529" max="1529" width="7.140625" style="1" customWidth="1"/>
    <col min="1530" max="1530" width="8.85546875" style="1" customWidth="1"/>
    <col min="1531" max="1532" width="9" style="1" customWidth="1"/>
    <col min="1533" max="1533" width="0.85546875" style="1" customWidth="1"/>
    <col min="1534" max="1534" width="8.5703125" style="1" customWidth="1"/>
    <col min="1535" max="1536" width="10.42578125" style="1" customWidth="1"/>
    <col min="1537" max="1537" width="0.85546875" style="1" customWidth="1"/>
    <col min="1538" max="1542" width="8.5703125" style="1" customWidth="1"/>
    <col min="1543" max="1543" width="8.42578125" style="1" customWidth="1"/>
    <col min="1544" max="1544" width="0.85546875" style="1" customWidth="1"/>
    <col min="1545" max="1548" width="5.5703125" style="1" customWidth="1"/>
    <col min="1549" max="1549" width="2.140625" style="1" customWidth="1"/>
    <col min="1550" max="1550" width="6.5703125" style="1" customWidth="1"/>
    <col min="1551" max="1551" width="9" style="1" customWidth="1"/>
    <col min="1552" max="1554" width="9.42578125" style="1" customWidth="1"/>
    <col min="1555" max="1555" width="0.85546875" style="1" customWidth="1"/>
    <col min="1556" max="1563" width="8.5703125" style="1" customWidth="1"/>
    <col min="1564" max="1784" width="9.140625" style="1"/>
    <col min="1785" max="1785" width="7.140625" style="1" customWidth="1"/>
    <col min="1786" max="1786" width="8.85546875" style="1" customWidth="1"/>
    <col min="1787" max="1788" width="9" style="1" customWidth="1"/>
    <col min="1789" max="1789" width="0.85546875" style="1" customWidth="1"/>
    <col min="1790" max="1790" width="8.5703125" style="1" customWidth="1"/>
    <col min="1791" max="1792" width="10.42578125" style="1" customWidth="1"/>
    <col min="1793" max="1793" width="0.85546875" style="1" customWidth="1"/>
    <col min="1794" max="1798" width="8.5703125" style="1" customWidth="1"/>
    <col min="1799" max="1799" width="8.42578125" style="1" customWidth="1"/>
    <col min="1800" max="1800" width="0.85546875" style="1" customWidth="1"/>
    <col min="1801" max="1804" width="5.5703125" style="1" customWidth="1"/>
    <col min="1805" max="1805" width="2.140625" style="1" customWidth="1"/>
    <col min="1806" max="1806" width="6.5703125" style="1" customWidth="1"/>
    <col min="1807" max="1807" width="9" style="1" customWidth="1"/>
    <col min="1808" max="1810" width="9.42578125" style="1" customWidth="1"/>
    <col min="1811" max="1811" width="0.85546875" style="1" customWidth="1"/>
    <col min="1812" max="1819" width="8.5703125" style="1" customWidth="1"/>
    <col min="1820" max="2040" width="9.140625" style="1"/>
    <col min="2041" max="2041" width="7.140625" style="1" customWidth="1"/>
    <col min="2042" max="2042" width="8.85546875" style="1" customWidth="1"/>
    <col min="2043" max="2044" width="9" style="1" customWidth="1"/>
    <col min="2045" max="2045" width="0.85546875" style="1" customWidth="1"/>
    <col min="2046" max="2046" width="8.5703125" style="1" customWidth="1"/>
    <col min="2047" max="2048" width="10.42578125" style="1" customWidth="1"/>
    <col min="2049" max="2049" width="0.85546875" style="1" customWidth="1"/>
    <col min="2050" max="2054" width="8.5703125" style="1" customWidth="1"/>
    <col min="2055" max="2055" width="8.42578125" style="1" customWidth="1"/>
    <col min="2056" max="2056" width="0.85546875" style="1" customWidth="1"/>
    <col min="2057" max="2060" width="5.5703125" style="1" customWidth="1"/>
    <col min="2061" max="2061" width="2.140625" style="1" customWidth="1"/>
    <col min="2062" max="2062" width="6.5703125" style="1" customWidth="1"/>
    <col min="2063" max="2063" width="9" style="1" customWidth="1"/>
    <col min="2064" max="2066" width="9.42578125" style="1" customWidth="1"/>
    <col min="2067" max="2067" width="0.85546875" style="1" customWidth="1"/>
    <col min="2068" max="2075" width="8.5703125" style="1" customWidth="1"/>
    <col min="2076" max="2296" width="9.140625" style="1"/>
    <col min="2297" max="2297" width="7.140625" style="1" customWidth="1"/>
    <col min="2298" max="2298" width="8.85546875" style="1" customWidth="1"/>
    <col min="2299" max="2300" width="9" style="1" customWidth="1"/>
    <col min="2301" max="2301" width="0.85546875" style="1" customWidth="1"/>
    <col min="2302" max="2302" width="8.5703125" style="1" customWidth="1"/>
    <col min="2303" max="2304" width="10.42578125" style="1" customWidth="1"/>
    <col min="2305" max="2305" width="0.85546875" style="1" customWidth="1"/>
    <col min="2306" max="2310" width="8.5703125" style="1" customWidth="1"/>
    <col min="2311" max="2311" width="8.42578125" style="1" customWidth="1"/>
    <col min="2312" max="2312" width="0.85546875" style="1" customWidth="1"/>
    <col min="2313" max="2316" width="5.5703125" style="1" customWidth="1"/>
    <col min="2317" max="2317" width="2.140625" style="1" customWidth="1"/>
    <col min="2318" max="2318" width="6.5703125" style="1" customWidth="1"/>
    <col min="2319" max="2319" width="9" style="1" customWidth="1"/>
    <col min="2320" max="2322" width="9.42578125" style="1" customWidth="1"/>
    <col min="2323" max="2323" width="0.85546875" style="1" customWidth="1"/>
    <col min="2324" max="2331" width="8.5703125" style="1" customWidth="1"/>
    <col min="2332" max="2552" width="9.140625" style="1"/>
    <col min="2553" max="2553" width="7.140625" style="1" customWidth="1"/>
    <col min="2554" max="2554" width="8.85546875" style="1" customWidth="1"/>
    <col min="2555" max="2556" width="9" style="1" customWidth="1"/>
    <col min="2557" max="2557" width="0.85546875" style="1" customWidth="1"/>
    <col min="2558" max="2558" width="8.5703125" style="1" customWidth="1"/>
    <col min="2559" max="2560" width="10.42578125" style="1" customWidth="1"/>
    <col min="2561" max="2561" width="0.85546875" style="1" customWidth="1"/>
    <col min="2562" max="2566" width="8.5703125" style="1" customWidth="1"/>
    <col min="2567" max="2567" width="8.42578125" style="1" customWidth="1"/>
    <col min="2568" max="2568" width="0.85546875" style="1" customWidth="1"/>
    <col min="2569" max="2572" width="5.5703125" style="1" customWidth="1"/>
    <col min="2573" max="2573" width="2.140625" style="1" customWidth="1"/>
    <col min="2574" max="2574" width="6.5703125" style="1" customWidth="1"/>
    <col min="2575" max="2575" width="9" style="1" customWidth="1"/>
    <col min="2576" max="2578" width="9.42578125" style="1" customWidth="1"/>
    <col min="2579" max="2579" width="0.85546875" style="1" customWidth="1"/>
    <col min="2580" max="2587" width="8.5703125" style="1" customWidth="1"/>
    <col min="2588" max="2808" width="9.140625" style="1"/>
    <col min="2809" max="2809" width="7.140625" style="1" customWidth="1"/>
    <col min="2810" max="2810" width="8.85546875" style="1" customWidth="1"/>
    <col min="2811" max="2812" width="9" style="1" customWidth="1"/>
    <col min="2813" max="2813" width="0.85546875" style="1" customWidth="1"/>
    <col min="2814" max="2814" width="8.5703125" style="1" customWidth="1"/>
    <col min="2815" max="2816" width="10.42578125" style="1" customWidth="1"/>
    <col min="2817" max="2817" width="0.85546875" style="1" customWidth="1"/>
    <col min="2818" max="2822" width="8.5703125" style="1" customWidth="1"/>
    <col min="2823" max="2823" width="8.42578125" style="1" customWidth="1"/>
    <col min="2824" max="2824" width="0.85546875" style="1" customWidth="1"/>
    <col min="2825" max="2828" width="5.5703125" style="1" customWidth="1"/>
    <col min="2829" max="2829" width="2.140625" style="1" customWidth="1"/>
    <col min="2830" max="2830" width="6.5703125" style="1" customWidth="1"/>
    <col min="2831" max="2831" width="9" style="1" customWidth="1"/>
    <col min="2832" max="2834" width="9.42578125" style="1" customWidth="1"/>
    <col min="2835" max="2835" width="0.85546875" style="1" customWidth="1"/>
    <col min="2836" max="2843" width="8.5703125" style="1" customWidth="1"/>
    <col min="2844" max="3064" width="9.140625" style="1"/>
    <col min="3065" max="3065" width="7.140625" style="1" customWidth="1"/>
    <col min="3066" max="3066" width="8.85546875" style="1" customWidth="1"/>
    <col min="3067" max="3068" width="9" style="1" customWidth="1"/>
    <col min="3069" max="3069" width="0.85546875" style="1" customWidth="1"/>
    <col min="3070" max="3070" width="8.5703125" style="1" customWidth="1"/>
    <col min="3071" max="3072" width="10.42578125" style="1" customWidth="1"/>
    <col min="3073" max="3073" width="0.85546875" style="1" customWidth="1"/>
    <col min="3074" max="3078" width="8.5703125" style="1" customWidth="1"/>
    <col min="3079" max="3079" width="8.42578125" style="1" customWidth="1"/>
    <col min="3080" max="3080" width="0.85546875" style="1" customWidth="1"/>
    <col min="3081" max="3084" width="5.5703125" style="1" customWidth="1"/>
    <col min="3085" max="3085" width="2.140625" style="1" customWidth="1"/>
    <col min="3086" max="3086" width="6.5703125" style="1" customWidth="1"/>
    <col min="3087" max="3087" width="9" style="1" customWidth="1"/>
    <col min="3088" max="3090" width="9.42578125" style="1" customWidth="1"/>
    <col min="3091" max="3091" width="0.85546875" style="1" customWidth="1"/>
    <col min="3092" max="3099" width="8.5703125" style="1" customWidth="1"/>
    <col min="3100" max="3320" width="9.140625" style="1"/>
    <col min="3321" max="3321" width="7.140625" style="1" customWidth="1"/>
    <col min="3322" max="3322" width="8.85546875" style="1" customWidth="1"/>
    <col min="3323" max="3324" width="9" style="1" customWidth="1"/>
    <col min="3325" max="3325" width="0.85546875" style="1" customWidth="1"/>
    <col min="3326" max="3326" width="8.5703125" style="1" customWidth="1"/>
    <col min="3327" max="3328" width="10.42578125" style="1" customWidth="1"/>
    <col min="3329" max="3329" width="0.85546875" style="1" customWidth="1"/>
    <col min="3330" max="3334" width="8.5703125" style="1" customWidth="1"/>
    <col min="3335" max="3335" width="8.42578125" style="1" customWidth="1"/>
    <col min="3336" max="3336" width="0.85546875" style="1" customWidth="1"/>
    <col min="3337" max="3340" width="5.5703125" style="1" customWidth="1"/>
    <col min="3341" max="3341" width="2.140625" style="1" customWidth="1"/>
    <col min="3342" max="3342" width="6.5703125" style="1" customWidth="1"/>
    <col min="3343" max="3343" width="9" style="1" customWidth="1"/>
    <col min="3344" max="3346" width="9.42578125" style="1" customWidth="1"/>
    <col min="3347" max="3347" width="0.85546875" style="1" customWidth="1"/>
    <col min="3348" max="3355" width="8.5703125" style="1" customWidth="1"/>
    <col min="3356" max="3576" width="9.140625" style="1"/>
    <col min="3577" max="3577" width="7.140625" style="1" customWidth="1"/>
    <col min="3578" max="3578" width="8.85546875" style="1" customWidth="1"/>
    <col min="3579" max="3580" width="9" style="1" customWidth="1"/>
    <col min="3581" max="3581" width="0.85546875" style="1" customWidth="1"/>
    <col min="3582" max="3582" width="8.5703125" style="1" customWidth="1"/>
    <col min="3583" max="3584" width="10.42578125" style="1" customWidth="1"/>
    <col min="3585" max="3585" width="0.85546875" style="1" customWidth="1"/>
    <col min="3586" max="3590" width="8.5703125" style="1" customWidth="1"/>
    <col min="3591" max="3591" width="8.42578125" style="1" customWidth="1"/>
    <col min="3592" max="3592" width="0.85546875" style="1" customWidth="1"/>
    <col min="3593" max="3596" width="5.5703125" style="1" customWidth="1"/>
    <col min="3597" max="3597" width="2.140625" style="1" customWidth="1"/>
    <col min="3598" max="3598" width="6.5703125" style="1" customWidth="1"/>
    <col min="3599" max="3599" width="9" style="1" customWidth="1"/>
    <col min="3600" max="3602" width="9.42578125" style="1" customWidth="1"/>
    <col min="3603" max="3603" width="0.85546875" style="1" customWidth="1"/>
    <col min="3604" max="3611" width="8.5703125" style="1" customWidth="1"/>
    <col min="3612" max="3832" width="9.140625" style="1"/>
    <col min="3833" max="3833" width="7.140625" style="1" customWidth="1"/>
    <col min="3834" max="3834" width="8.85546875" style="1" customWidth="1"/>
    <col min="3835" max="3836" width="9" style="1" customWidth="1"/>
    <col min="3837" max="3837" width="0.85546875" style="1" customWidth="1"/>
    <col min="3838" max="3838" width="8.5703125" style="1" customWidth="1"/>
    <col min="3839" max="3840" width="10.42578125" style="1" customWidth="1"/>
    <col min="3841" max="3841" width="0.85546875" style="1" customWidth="1"/>
    <col min="3842" max="3846" width="8.5703125" style="1" customWidth="1"/>
    <col min="3847" max="3847" width="8.42578125" style="1" customWidth="1"/>
    <col min="3848" max="3848" width="0.85546875" style="1" customWidth="1"/>
    <col min="3849" max="3852" width="5.5703125" style="1" customWidth="1"/>
    <col min="3853" max="3853" width="2.140625" style="1" customWidth="1"/>
    <col min="3854" max="3854" width="6.5703125" style="1" customWidth="1"/>
    <col min="3855" max="3855" width="9" style="1" customWidth="1"/>
    <col min="3856" max="3858" width="9.42578125" style="1" customWidth="1"/>
    <col min="3859" max="3859" width="0.85546875" style="1" customWidth="1"/>
    <col min="3860" max="3867" width="8.5703125" style="1" customWidth="1"/>
    <col min="3868" max="4088" width="9.140625" style="1"/>
    <col min="4089" max="4089" width="7.140625" style="1" customWidth="1"/>
    <col min="4090" max="4090" width="8.85546875" style="1" customWidth="1"/>
    <col min="4091" max="4092" width="9" style="1" customWidth="1"/>
    <col min="4093" max="4093" width="0.85546875" style="1" customWidth="1"/>
    <col min="4094" max="4094" width="8.5703125" style="1" customWidth="1"/>
    <col min="4095" max="4096" width="10.42578125" style="1" customWidth="1"/>
    <col min="4097" max="4097" width="0.85546875" style="1" customWidth="1"/>
    <col min="4098" max="4102" width="8.5703125" style="1" customWidth="1"/>
    <col min="4103" max="4103" width="8.42578125" style="1" customWidth="1"/>
    <col min="4104" max="4104" width="0.85546875" style="1" customWidth="1"/>
    <col min="4105" max="4108" width="5.5703125" style="1" customWidth="1"/>
    <col min="4109" max="4109" width="2.140625" style="1" customWidth="1"/>
    <col min="4110" max="4110" width="6.5703125" style="1" customWidth="1"/>
    <col min="4111" max="4111" width="9" style="1" customWidth="1"/>
    <col min="4112" max="4114" width="9.42578125" style="1" customWidth="1"/>
    <col min="4115" max="4115" width="0.85546875" style="1" customWidth="1"/>
    <col min="4116" max="4123" width="8.5703125" style="1" customWidth="1"/>
    <col min="4124" max="4344" width="9.140625" style="1"/>
    <col min="4345" max="4345" width="7.140625" style="1" customWidth="1"/>
    <col min="4346" max="4346" width="8.85546875" style="1" customWidth="1"/>
    <col min="4347" max="4348" width="9" style="1" customWidth="1"/>
    <col min="4349" max="4349" width="0.85546875" style="1" customWidth="1"/>
    <col min="4350" max="4350" width="8.5703125" style="1" customWidth="1"/>
    <col min="4351" max="4352" width="10.42578125" style="1" customWidth="1"/>
    <col min="4353" max="4353" width="0.85546875" style="1" customWidth="1"/>
    <col min="4354" max="4358" width="8.5703125" style="1" customWidth="1"/>
    <col min="4359" max="4359" width="8.42578125" style="1" customWidth="1"/>
    <col min="4360" max="4360" width="0.85546875" style="1" customWidth="1"/>
    <col min="4361" max="4364" width="5.5703125" style="1" customWidth="1"/>
    <col min="4365" max="4365" width="2.140625" style="1" customWidth="1"/>
    <col min="4366" max="4366" width="6.5703125" style="1" customWidth="1"/>
    <col min="4367" max="4367" width="9" style="1" customWidth="1"/>
    <col min="4368" max="4370" width="9.42578125" style="1" customWidth="1"/>
    <col min="4371" max="4371" width="0.85546875" style="1" customWidth="1"/>
    <col min="4372" max="4379" width="8.5703125" style="1" customWidth="1"/>
    <col min="4380" max="4600" width="9.140625" style="1"/>
    <col min="4601" max="4601" width="7.140625" style="1" customWidth="1"/>
    <col min="4602" max="4602" width="8.85546875" style="1" customWidth="1"/>
    <col min="4603" max="4604" width="9" style="1" customWidth="1"/>
    <col min="4605" max="4605" width="0.85546875" style="1" customWidth="1"/>
    <col min="4606" max="4606" width="8.5703125" style="1" customWidth="1"/>
    <col min="4607" max="4608" width="10.42578125" style="1" customWidth="1"/>
    <col min="4609" max="4609" width="0.85546875" style="1" customWidth="1"/>
    <col min="4610" max="4614" width="8.5703125" style="1" customWidth="1"/>
    <col min="4615" max="4615" width="8.42578125" style="1" customWidth="1"/>
    <col min="4616" max="4616" width="0.85546875" style="1" customWidth="1"/>
    <col min="4617" max="4620" width="5.5703125" style="1" customWidth="1"/>
    <col min="4621" max="4621" width="2.140625" style="1" customWidth="1"/>
    <col min="4622" max="4622" width="6.5703125" style="1" customWidth="1"/>
    <col min="4623" max="4623" width="9" style="1" customWidth="1"/>
    <col min="4624" max="4626" width="9.42578125" style="1" customWidth="1"/>
    <col min="4627" max="4627" width="0.85546875" style="1" customWidth="1"/>
    <col min="4628" max="4635" width="8.5703125" style="1" customWidth="1"/>
    <col min="4636" max="4856" width="9.140625" style="1"/>
    <col min="4857" max="4857" width="7.140625" style="1" customWidth="1"/>
    <col min="4858" max="4858" width="8.85546875" style="1" customWidth="1"/>
    <col min="4859" max="4860" width="9" style="1" customWidth="1"/>
    <col min="4861" max="4861" width="0.85546875" style="1" customWidth="1"/>
    <col min="4862" max="4862" width="8.5703125" style="1" customWidth="1"/>
    <col min="4863" max="4864" width="10.42578125" style="1" customWidth="1"/>
    <col min="4865" max="4865" width="0.85546875" style="1" customWidth="1"/>
    <col min="4866" max="4870" width="8.5703125" style="1" customWidth="1"/>
    <col min="4871" max="4871" width="8.42578125" style="1" customWidth="1"/>
    <col min="4872" max="4872" width="0.85546875" style="1" customWidth="1"/>
    <col min="4873" max="4876" width="5.5703125" style="1" customWidth="1"/>
    <col min="4877" max="4877" width="2.140625" style="1" customWidth="1"/>
    <col min="4878" max="4878" width="6.5703125" style="1" customWidth="1"/>
    <col min="4879" max="4879" width="9" style="1" customWidth="1"/>
    <col min="4880" max="4882" width="9.42578125" style="1" customWidth="1"/>
    <col min="4883" max="4883" width="0.85546875" style="1" customWidth="1"/>
    <col min="4884" max="4891" width="8.5703125" style="1" customWidth="1"/>
    <col min="4892" max="5112" width="9.140625" style="1"/>
    <col min="5113" max="5113" width="7.140625" style="1" customWidth="1"/>
    <col min="5114" max="5114" width="8.85546875" style="1" customWidth="1"/>
    <col min="5115" max="5116" width="9" style="1" customWidth="1"/>
    <col min="5117" max="5117" width="0.85546875" style="1" customWidth="1"/>
    <col min="5118" max="5118" width="8.5703125" style="1" customWidth="1"/>
    <col min="5119" max="5120" width="10.42578125" style="1" customWidth="1"/>
    <col min="5121" max="5121" width="0.85546875" style="1" customWidth="1"/>
    <col min="5122" max="5126" width="8.5703125" style="1" customWidth="1"/>
    <col min="5127" max="5127" width="8.42578125" style="1" customWidth="1"/>
    <col min="5128" max="5128" width="0.85546875" style="1" customWidth="1"/>
    <col min="5129" max="5132" width="5.5703125" style="1" customWidth="1"/>
    <col min="5133" max="5133" width="2.140625" style="1" customWidth="1"/>
    <col min="5134" max="5134" width="6.5703125" style="1" customWidth="1"/>
    <col min="5135" max="5135" width="9" style="1" customWidth="1"/>
    <col min="5136" max="5138" width="9.42578125" style="1" customWidth="1"/>
    <col min="5139" max="5139" width="0.85546875" style="1" customWidth="1"/>
    <col min="5140" max="5147" width="8.5703125" style="1" customWidth="1"/>
    <col min="5148" max="5368" width="9.140625" style="1"/>
    <col min="5369" max="5369" width="7.140625" style="1" customWidth="1"/>
    <col min="5370" max="5370" width="8.85546875" style="1" customWidth="1"/>
    <col min="5371" max="5372" width="9" style="1" customWidth="1"/>
    <col min="5373" max="5373" width="0.85546875" style="1" customWidth="1"/>
    <col min="5374" max="5374" width="8.5703125" style="1" customWidth="1"/>
    <col min="5375" max="5376" width="10.42578125" style="1" customWidth="1"/>
    <col min="5377" max="5377" width="0.85546875" style="1" customWidth="1"/>
    <col min="5378" max="5382" width="8.5703125" style="1" customWidth="1"/>
    <col min="5383" max="5383" width="8.42578125" style="1" customWidth="1"/>
    <col min="5384" max="5384" width="0.85546875" style="1" customWidth="1"/>
    <col min="5385" max="5388" width="5.5703125" style="1" customWidth="1"/>
    <col min="5389" max="5389" width="2.140625" style="1" customWidth="1"/>
    <col min="5390" max="5390" width="6.5703125" style="1" customWidth="1"/>
    <col min="5391" max="5391" width="9" style="1" customWidth="1"/>
    <col min="5392" max="5394" width="9.42578125" style="1" customWidth="1"/>
    <col min="5395" max="5395" width="0.85546875" style="1" customWidth="1"/>
    <col min="5396" max="5403" width="8.5703125" style="1" customWidth="1"/>
    <col min="5404" max="5624" width="9.140625" style="1"/>
    <col min="5625" max="5625" width="7.140625" style="1" customWidth="1"/>
    <col min="5626" max="5626" width="8.85546875" style="1" customWidth="1"/>
    <col min="5627" max="5628" width="9" style="1" customWidth="1"/>
    <col min="5629" max="5629" width="0.85546875" style="1" customWidth="1"/>
    <col min="5630" max="5630" width="8.5703125" style="1" customWidth="1"/>
    <col min="5631" max="5632" width="10.42578125" style="1" customWidth="1"/>
    <col min="5633" max="5633" width="0.85546875" style="1" customWidth="1"/>
    <col min="5634" max="5638" width="8.5703125" style="1" customWidth="1"/>
    <col min="5639" max="5639" width="8.42578125" style="1" customWidth="1"/>
    <col min="5640" max="5640" width="0.85546875" style="1" customWidth="1"/>
    <col min="5641" max="5644" width="5.5703125" style="1" customWidth="1"/>
    <col min="5645" max="5645" width="2.140625" style="1" customWidth="1"/>
    <col min="5646" max="5646" width="6.5703125" style="1" customWidth="1"/>
    <col min="5647" max="5647" width="9" style="1" customWidth="1"/>
    <col min="5648" max="5650" width="9.42578125" style="1" customWidth="1"/>
    <col min="5651" max="5651" width="0.85546875" style="1" customWidth="1"/>
    <col min="5652" max="5659" width="8.5703125" style="1" customWidth="1"/>
    <col min="5660" max="5880" width="9.140625" style="1"/>
    <col min="5881" max="5881" width="7.140625" style="1" customWidth="1"/>
    <col min="5882" max="5882" width="8.85546875" style="1" customWidth="1"/>
    <col min="5883" max="5884" width="9" style="1" customWidth="1"/>
    <col min="5885" max="5885" width="0.85546875" style="1" customWidth="1"/>
    <col min="5886" max="5886" width="8.5703125" style="1" customWidth="1"/>
    <col min="5887" max="5888" width="10.42578125" style="1" customWidth="1"/>
    <col min="5889" max="5889" width="0.85546875" style="1" customWidth="1"/>
    <col min="5890" max="5894" width="8.5703125" style="1" customWidth="1"/>
    <col min="5895" max="5895" width="8.42578125" style="1" customWidth="1"/>
    <col min="5896" max="5896" width="0.85546875" style="1" customWidth="1"/>
    <col min="5897" max="5900" width="5.5703125" style="1" customWidth="1"/>
    <col min="5901" max="5901" width="2.140625" style="1" customWidth="1"/>
    <col min="5902" max="5902" width="6.5703125" style="1" customWidth="1"/>
    <col min="5903" max="5903" width="9" style="1" customWidth="1"/>
    <col min="5904" max="5906" width="9.42578125" style="1" customWidth="1"/>
    <col min="5907" max="5907" width="0.85546875" style="1" customWidth="1"/>
    <col min="5908" max="5915" width="8.5703125" style="1" customWidth="1"/>
    <col min="5916" max="6136" width="9.140625" style="1"/>
    <col min="6137" max="6137" width="7.140625" style="1" customWidth="1"/>
    <col min="6138" max="6138" width="8.85546875" style="1" customWidth="1"/>
    <col min="6139" max="6140" width="9" style="1" customWidth="1"/>
    <col min="6141" max="6141" width="0.85546875" style="1" customWidth="1"/>
    <col min="6142" max="6142" width="8.5703125" style="1" customWidth="1"/>
    <col min="6143" max="6144" width="10.42578125" style="1" customWidth="1"/>
    <col min="6145" max="6145" width="0.85546875" style="1" customWidth="1"/>
    <col min="6146" max="6150" width="8.5703125" style="1" customWidth="1"/>
    <col min="6151" max="6151" width="8.42578125" style="1" customWidth="1"/>
    <col min="6152" max="6152" width="0.85546875" style="1" customWidth="1"/>
    <col min="6153" max="6156" width="5.5703125" style="1" customWidth="1"/>
    <col min="6157" max="6157" width="2.140625" style="1" customWidth="1"/>
    <col min="6158" max="6158" width="6.5703125" style="1" customWidth="1"/>
    <col min="6159" max="6159" width="9" style="1" customWidth="1"/>
    <col min="6160" max="6162" width="9.42578125" style="1" customWidth="1"/>
    <col min="6163" max="6163" width="0.85546875" style="1" customWidth="1"/>
    <col min="6164" max="6171" width="8.5703125" style="1" customWidth="1"/>
    <col min="6172" max="6392" width="9.140625" style="1"/>
    <col min="6393" max="6393" width="7.140625" style="1" customWidth="1"/>
    <col min="6394" max="6394" width="8.85546875" style="1" customWidth="1"/>
    <col min="6395" max="6396" width="9" style="1" customWidth="1"/>
    <col min="6397" max="6397" width="0.85546875" style="1" customWidth="1"/>
    <col min="6398" max="6398" width="8.5703125" style="1" customWidth="1"/>
    <col min="6399" max="6400" width="10.42578125" style="1" customWidth="1"/>
    <col min="6401" max="6401" width="0.85546875" style="1" customWidth="1"/>
    <col min="6402" max="6406" width="8.5703125" style="1" customWidth="1"/>
    <col min="6407" max="6407" width="8.42578125" style="1" customWidth="1"/>
    <col min="6408" max="6408" width="0.85546875" style="1" customWidth="1"/>
    <col min="6409" max="6412" width="5.5703125" style="1" customWidth="1"/>
    <col min="6413" max="6413" width="2.140625" style="1" customWidth="1"/>
    <col min="6414" max="6414" width="6.5703125" style="1" customWidth="1"/>
    <col min="6415" max="6415" width="9" style="1" customWidth="1"/>
    <col min="6416" max="6418" width="9.42578125" style="1" customWidth="1"/>
    <col min="6419" max="6419" width="0.85546875" style="1" customWidth="1"/>
    <col min="6420" max="6427" width="8.5703125" style="1" customWidth="1"/>
    <col min="6428" max="6648" width="9.140625" style="1"/>
    <col min="6649" max="6649" width="7.140625" style="1" customWidth="1"/>
    <col min="6650" max="6650" width="8.85546875" style="1" customWidth="1"/>
    <col min="6651" max="6652" width="9" style="1" customWidth="1"/>
    <col min="6653" max="6653" width="0.85546875" style="1" customWidth="1"/>
    <col min="6654" max="6654" width="8.5703125" style="1" customWidth="1"/>
    <col min="6655" max="6656" width="10.42578125" style="1" customWidth="1"/>
    <col min="6657" max="6657" width="0.85546875" style="1" customWidth="1"/>
    <col min="6658" max="6662" width="8.5703125" style="1" customWidth="1"/>
    <col min="6663" max="6663" width="8.42578125" style="1" customWidth="1"/>
    <col min="6664" max="6664" width="0.85546875" style="1" customWidth="1"/>
    <col min="6665" max="6668" width="5.5703125" style="1" customWidth="1"/>
    <col min="6669" max="6669" width="2.140625" style="1" customWidth="1"/>
    <col min="6670" max="6670" width="6.5703125" style="1" customWidth="1"/>
    <col min="6671" max="6671" width="9" style="1" customWidth="1"/>
    <col min="6672" max="6674" width="9.42578125" style="1" customWidth="1"/>
    <col min="6675" max="6675" width="0.85546875" style="1" customWidth="1"/>
    <col min="6676" max="6683" width="8.5703125" style="1" customWidth="1"/>
    <col min="6684" max="6904" width="9.140625" style="1"/>
    <col min="6905" max="6905" width="7.140625" style="1" customWidth="1"/>
    <col min="6906" max="6906" width="8.85546875" style="1" customWidth="1"/>
    <col min="6907" max="6908" width="9" style="1" customWidth="1"/>
    <col min="6909" max="6909" width="0.85546875" style="1" customWidth="1"/>
    <col min="6910" max="6910" width="8.5703125" style="1" customWidth="1"/>
    <col min="6911" max="6912" width="10.42578125" style="1" customWidth="1"/>
    <col min="6913" max="6913" width="0.85546875" style="1" customWidth="1"/>
    <col min="6914" max="6918" width="8.5703125" style="1" customWidth="1"/>
    <col min="6919" max="6919" width="8.42578125" style="1" customWidth="1"/>
    <col min="6920" max="6920" width="0.85546875" style="1" customWidth="1"/>
    <col min="6921" max="6924" width="5.5703125" style="1" customWidth="1"/>
    <col min="6925" max="6925" width="2.140625" style="1" customWidth="1"/>
    <col min="6926" max="6926" width="6.5703125" style="1" customWidth="1"/>
    <col min="6927" max="6927" width="9" style="1" customWidth="1"/>
    <col min="6928" max="6930" width="9.42578125" style="1" customWidth="1"/>
    <col min="6931" max="6931" width="0.85546875" style="1" customWidth="1"/>
    <col min="6932" max="6939" width="8.5703125" style="1" customWidth="1"/>
    <col min="6940" max="7160" width="9.140625" style="1"/>
    <col min="7161" max="7161" width="7.140625" style="1" customWidth="1"/>
    <col min="7162" max="7162" width="8.85546875" style="1" customWidth="1"/>
    <col min="7163" max="7164" width="9" style="1" customWidth="1"/>
    <col min="7165" max="7165" width="0.85546875" style="1" customWidth="1"/>
    <col min="7166" max="7166" width="8.5703125" style="1" customWidth="1"/>
    <col min="7167" max="7168" width="10.42578125" style="1" customWidth="1"/>
    <col min="7169" max="7169" width="0.85546875" style="1" customWidth="1"/>
    <col min="7170" max="7174" width="8.5703125" style="1" customWidth="1"/>
    <col min="7175" max="7175" width="8.42578125" style="1" customWidth="1"/>
    <col min="7176" max="7176" width="0.85546875" style="1" customWidth="1"/>
    <col min="7177" max="7180" width="5.5703125" style="1" customWidth="1"/>
    <col min="7181" max="7181" width="2.140625" style="1" customWidth="1"/>
    <col min="7182" max="7182" width="6.5703125" style="1" customWidth="1"/>
    <col min="7183" max="7183" width="9" style="1" customWidth="1"/>
    <col min="7184" max="7186" width="9.42578125" style="1" customWidth="1"/>
    <col min="7187" max="7187" width="0.85546875" style="1" customWidth="1"/>
    <col min="7188" max="7195" width="8.5703125" style="1" customWidth="1"/>
    <col min="7196" max="7416" width="9.140625" style="1"/>
    <col min="7417" max="7417" width="7.140625" style="1" customWidth="1"/>
    <col min="7418" max="7418" width="8.85546875" style="1" customWidth="1"/>
    <col min="7419" max="7420" width="9" style="1" customWidth="1"/>
    <col min="7421" max="7421" width="0.85546875" style="1" customWidth="1"/>
    <col min="7422" max="7422" width="8.5703125" style="1" customWidth="1"/>
    <col min="7423" max="7424" width="10.42578125" style="1" customWidth="1"/>
    <col min="7425" max="7425" width="0.85546875" style="1" customWidth="1"/>
    <col min="7426" max="7430" width="8.5703125" style="1" customWidth="1"/>
    <col min="7431" max="7431" width="8.42578125" style="1" customWidth="1"/>
    <col min="7432" max="7432" width="0.85546875" style="1" customWidth="1"/>
    <col min="7433" max="7436" width="5.5703125" style="1" customWidth="1"/>
    <col min="7437" max="7437" width="2.140625" style="1" customWidth="1"/>
    <col min="7438" max="7438" width="6.5703125" style="1" customWidth="1"/>
    <col min="7439" max="7439" width="9" style="1" customWidth="1"/>
    <col min="7440" max="7442" width="9.42578125" style="1" customWidth="1"/>
    <col min="7443" max="7443" width="0.85546875" style="1" customWidth="1"/>
    <col min="7444" max="7451" width="8.5703125" style="1" customWidth="1"/>
    <col min="7452" max="7672" width="9.140625" style="1"/>
    <col min="7673" max="7673" width="7.140625" style="1" customWidth="1"/>
    <col min="7674" max="7674" width="8.85546875" style="1" customWidth="1"/>
    <col min="7675" max="7676" width="9" style="1" customWidth="1"/>
    <col min="7677" max="7677" width="0.85546875" style="1" customWidth="1"/>
    <col min="7678" max="7678" width="8.5703125" style="1" customWidth="1"/>
    <col min="7679" max="7680" width="10.42578125" style="1" customWidth="1"/>
    <col min="7681" max="7681" width="0.85546875" style="1" customWidth="1"/>
    <col min="7682" max="7686" width="8.5703125" style="1" customWidth="1"/>
    <col min="7687" max="7687" width="8.42578125" style="1" customWidth="1"/>
    <col min="7688" max="7688" width="0.85546875" style="1" customWidth="1"/>
    <col min="7689" max="7692" width="5.5703125" style="1" customWidth="1"/>
    <col min="7693" max="7693" width="2.140625" style="1" customWidth="1"/>
    <col min="7694" max="7694" width="6.5703125" style="1" customWidth="1"/>
    <col min="7695" max="7695" width="9" style="1" customWidth="1"/>
    <col min="7696" max="7698" width="9.42578125" style="1" customWidth="1"/>
    <col min="7699" max="7699" width="0.85546875" style="1" customWidth="1"/>
    <col min="7700" max="7707" width="8.5703125" style="1" customWidth="1"/>
    <col min="7708" max="7928" width="9.140625" style="1"/>
    <col min="7929" max="7929" width="7.140625" style="1" customWidth="1"/>
    <col min="7930" max="7930" width="8.85546875" style="1" customWidth="1"/>
    <col min="7931" max="7932" width="9" style="1" customWidth="1"/>
    <col min="7933" max="7933" width="0.85546875" style="1" customWidth="1"/>
    <col min="7934" max="7934" width="8.5703125" style="1" customWidth="1"/>
    <col min="7935" max="7936" width="10.42578125" style="1" customWidth="1"/>
    <col min="7937" max="7937" width="0.85546875" style="1" customWidth="1"/>
    <col min="7938" max="7942" width="8.5703125" style="1" customWidth="1"/>
    <col min="7943" max="7943" width="8.42578125" style="1" customWidth="1"/>
    <col min="7944" max="7944" width="0.85546875" style="1" customWidth="1"/>
    <col min="7945" max="7948" width="5.5703125" style="1" customWidth="1"/>
    <col min="7949" max="7949" width="2.140625" style="1" customWidth="1"/>
    <col min="7950" max="7950" width="6.5703125" style="1" customWidth="1"/>
    <col min="7951" max="7951" width="9" style="1" customWidth="1"/>
    <col min="7952" max="7954" width="9.42578125" style="1" customWidth="1"/>
    <col min="7955" max="7955" width="0.85546875" style="1" customWidth="1"/>
    <col min="7956" max="7963" width="8.5703125" style="1" customWidth="1"/>
    <col min="7964" max="8184" width="9.140625" style="1"/>
    <col min="8185" max="8185" width="7.140625" style="1" customWidth="1"/>
    <col min="8186" max="8186" width="8.85546875" style="1" customWidth="1"/>
    <col min="8187" max="8188" width="9" style="1" customWidth="1"/>
    <col min="8189" max="8189" width="0.85546875" style="1" customWidth="1"/>
    <col min="8190" max="8190" width="8.5703125" style="1" customWidth="1"/>
    <col min="8191" max="8192" width="10.42578125" style="1" customWidth="1"/>
    <col min="8193" max="8193" width="0.85546875" style="1" customWidth="1"/>
    <col min="8194" max="8198" width="8.5703125" style="1" customWidth="1"/>
    <col min="8199" max="8199" width="8.42578125" style="1" customWidth="1"/>
    <col min="8200" max="8200" width="0.85546875" style="1" customWidth="1"/>
    <col min="8201" max="8204" width="5.5703125" style="1" customWidth="1"/>
    <col min="8205" max="8205" width="2.140625" style="1" customWidth="1"/>
    <col min="8206" max="8206" width="6.5703125" style="1" customWidth="1"/>
    <col min="8207" max="8207" width="9" style="1" customWidth="1"/>
    <col min="8208" max="8210" width="9.42578125" style="1" customWidth="1"/>
    <col min="8211" max="8211" width="0.85546875" style="1" customWidth="1"/>
    <col min="8212" max="8219" width="8.5703125" style="1" customWidth="1"/>
    <col min="8220" max="8440" width="9.140625" style="1"/>
    <col min="8441" max="8441" width="7.140625" style="1" customWidth="1"/>
    <col min="8442" max="8442" width="8.85546875" style="1" customWidth="1"/>
    <col min="8443" max="8444" width="9" style="1" customWidth="1"/>
    <col min="8445" max="8445" width="0.85546875" style="1" customWidth="1"/>
    <col min="8446" max="8446" width="8.5703125" style="1" customWidth="1"/>
    <col min="8447" max="8448" width="10.42578125" style="1" customWidth="1"/>
    <col min="8449" max="8449" width="0.85546875" style="1" customWidth="1"/>
    <col min="8450" max="8454" width="8.5703125" style="1" customWidth="1"/>
    <col min="8455" max="8455" width="8.42578125" style="1" customWidth="1"/>
    <col min="8456" max="8456" width="0.85546875" style="1" customWidth="1"/>
    <col min="8457" max="8460" width="5.5703125" style="1" customWidth="1"/>
    <col min="8461" max="8461" width="2.140625" style="1" customWidth="1"/>
    <col min="8462" max="8462" width="6.5703125" style="1" customWidth="1"/>
    <col min="8463" max="8463" width="9" style="1" customWidth="1"/>
    <col min="8464" max="8466" width="9.42578125" style="1" customWidth="1"/>
    <col min="8467" max="8467" width="0.85546875" style="1" customWidth="1"/>
    <col min="8468" max="8475" width="8.5703125" style="1" customWidth="1"/>
    <col min="8476" max="8696" width="9.140625" style="1"/>
    <col min="8697" max="8697" width="7.140625" style="1" customWidth="1"/>
    <col min="8698" max="8698" width="8.85546875" style="1" customWidth="1"/>
    <col min="8699" max="8700" width="9" style="1" customWidth="1"/>
    <col min="8701" max="8701" width="0.85546875" style="1" customWidth="1"/>
    <col min="8702" max="8702" width="8.5703125" style="1" customWidth="1"/>
    <col min="8703" max="8704" width="10.42578125" style="1" customWidth="1"/>
    <col min="8705" max="8705" width="0.85546875" style="1" customWidth="1"/>
    <col min="8706" max="8710" width="8.5703125" style="1" customWidth="1"/>
    <col min="8711" max="8711" width="8.42578125" style="1" customWidth="1"/>
    <col min="8712" max="8712" width="0.85546875" style="1" customWidth="1"/>
    <col min="8713" max="8716" width="5.5703125" style="1" customWidth="1"/>
    <col min="8717" max="8717" width="2.140625" style="1" customWidth="1"/>
    <col min="8718" max="8718" width="6.5703125" style="1" customWidth="1"/>
    <col min="8719" max="8719" width="9" style="1" customWidth="1"/>
    <col min="8720" max="8722" width="9.42578125" style="1" customWidth="1"/>
    <col min="8723" max="8723" width="0.85546875" style="1" customWidth="1"/>
    <col min="8724" max="8731" width="8.5703125" style="1" customWidth="1"/>
    <col min="8732" max="8952" width="9.140625" style="1"/>
    <col min="8953" max="8953" width="7.140625" style="1" customWidth="1"/>
    <col min="8954" max="8954" width="8.85546875" style="1" customWidth="1"/>
    <col min="8955" max="8956" width="9" style="1" customWidth="1"/>
    <col min="8957" max="8957" width="0.85546875" style="1" customWidth="1"/>
    <col min="8958" max="8958" width="8.5703125" style="1" customWidth="1"/>
    <col min="8959" max="8960" width="10.42578125" style="1" customWidth="1"/>
    <col min="8961" max="8961" width="0.85546875" style="1" customWidth="1"/>
    <col min="8962" max="8966" width="8.5703125" style="1" customWidth="1"/>
    <col min="8967" max="8967" width="8.42578125" style="1" customWidth="1"/>
    <col min="8968" max="8968" width="0.85546875" style="1" customWidth="1"/>
    <col min="8969" max="8972" width="5.5703125" style="1" customWidth="1"/>
    <col min="8973" max="8973" width="2.140625" style="1" customWidth="1"/>
    <col min="8974" max="8974" width="6.5703125" style="1" customWidth="1"/>
    <col min="8975" max="8975" width="9" style="1" customWidth="1"/>
    <col min="8976" max="8978" width="9.42578125" style="1" customWidth="1"/>
    <col min="8979" max="8979" width="0.85546875" style="1" customWidth="1"/>
    <col min="8980" max="8987" width="8.5703125" style="1" customWidth="1"/>
    <col min="8988" max="9208" width="9.140625" style="1"/>
    <col min="9209" max="9209" width="7.140625" style="1" customWidth="1"/>
    <col min="9210" max="9210" width="8.85546875" style="1" customWidth="1"/>
    <col min="9211" max="9212" width="9" style="1" customWidth="1"/>
    <col min="9213" max="9213" width="0.85546875" style="1" customWidth="1"/>
    <col min="9214" max="9214" width="8.5703125" style="1" customWidth="1"/>
    <col min="9215" max="9216" width="10.42578125" style="1" customWidth="1"/>
    <col min="9217" max="9217" width="0.85546875" style="1" customWidth="1"/>
    <col min="9218" max="9222" width="8.5703125" style="1" customWidth="1"/>
    <col min="9223" max="9223" width="8.42578125" style="1" customWidth="1"/>
    <col min="9224" max="9224" width="0.85546875" style="1" customWidth="1"/>
    <col min="9225" max="9228" width="5.5703125" style="1" customWidth="1"/>
    <col min="9229" max="9229" width="2.140625" style="1" customWidth="1"/>
    <col min="9230" max="9230" width="6.5703125" style="1" customWidth="1"/>
    <col min="9231" max="9231" width="9" style="1" customWidth="1"/>
    <col min="9232" max="9234" width="9.42578125" style="1" customWidth="1"/>
    <col min="9235" max="9235" width="0.85546875" style="1" customWidth="1"/>
    <col min="9236" max="9243" width="8.5703125" style="1" customWidth="1"/>
    <col min="9244" max="9464" width="9.140625" style="1"/>
    <col min="9465" max="9465" width="7.140625" style="1" customWidth="1"/>
    <col min="9466" max="9466" width="8.85546875" style="1" customWidth="1"/>
    <col min="9467" max="9468" width="9" style="1" customWidth="1"/>
    <col min="9469" max="9469" width="0.85546875" style="1" customWidth="1"/>
    <col min="9470" max="9470" width="8.5703125" style="1" customWidth="1"/>
    <col min="9471" max="9472" width="10.42578125" style="1" customWidth="1"/>
    <col min="9473" max="9473" width="0.85546875" style="1" customWidth="1"/>
    <col min="9474" max="9478" width="8.5703125" style="1" customWidth="1"/>
    <col min="9479" max="9479" width="8.42578125" style="1" customWidth="1"/>
    <col min="9480" max="9480" width="0.85546875" style="1" customWidth="1"/>
    <col min="9481" max="9484" width="5.5703125" style="1" customWidth="1"/>
    <col min="9485" max="9485" width="2.140625" style="1" customWidth="1"/>
    <col min="9486" max="9486" width="6.5703125" style="1" customWidth="1"/>
    <col min="9487" max="9487" width="9" style="1" customWidth="1"/>
    <col min="9488" max="9490" width="9.42578125" style="1" customWidth="1"/>
    <col min="9491" max="9491" width="0.85546875" style="1" customWidth="1"/>
    <col min="9492" max="9499" width="8.5703125" style="1" customWidth="1"/>
    <col min="9500" max="9720" width="9.140625" style="1"/>
    <col min="9721" max="9721" width="7.140625" style="1" customWidth="1"/>
    <col min="9722" max="9722" width="8.85546875" style="1" customWidth="1"/>
    <col min="9723" max="9724" width="9" style="1" customWidth="1"/>
    <col min="9725" max="9725" width="0.85546875" style="1" customWidth="1"/>
    <col min="9726" max="9726" width="8.5703125" style="1" customWidth="1"/>
    <col min="9727" max="9728" width="10.42578125" style="1" customWidth="1"/>
    <col min="9729" max="9729" width="0.85546875" style="1" customWidth="1"/>
    <col min="9730" max="9734" width="8.5703125" style="1" customWidth="1"/>
    <col min="9735" max="9735" width="8.42578125" style="1" customWidth="1"/>
    <col min="9736" max="9736" width="0.85546875" style="1" customWidth="1"/>
    <col min="9737" max="9740" width="5.5703125" style="1" customWidth="1"/>
    <col min="9741" max="9741" width="2.140625" style="1" customWidth="1"/>
    <col min="9742" max="9742" width="6.5703125" style="1" customWidth="1"/>
    <col min="9743" max="9743" width="9" style="1" customWidth="1"/>
    <col min="9744" max="9746" width="9.42578125" style="1" customWidth="1"/>
    <col min="9747" max="9747" width="0.85546875" style="1" customWidth="1"/>
    <col min="9748" max="9755" width="8.5703125" style="1" customWidth="1"/>
    <col min="9756" max="9976" width="9.140625" style="1"/>
    <col min="9977" max="9977" width="7.140625" style="1" customWidth="1"/>
    <col min="9978" max="9978" width="8.85546875" style="1" customWidth="1"/>
    <col min="9979" max="9980" width="9" style="1" customWidth="1"/>
    <col min="9981" max="9981" width="0.85546875" style="1" customWidth="1"/>
    <col min="9982" max="9982" width="8.5703125" style="1" customWidth="1"/>
    <col min="9983" max="9984" width="10.42578125" style="1" customWidth="1"/>
    <col min="9985" max="9985" width="0.85546875" style="1" customWidth="1"/>
    <col min="9986" max="9990" width="8.5703125" style="1" customWidth="1"/>
    <col min="9991" max="9991" width="8.42578125" style="1" customWidth="1"/>
    <col min="9992" max="9992" width="0.85546875" style="1" customWidth="1"/>
    <col min="9993" max="9996" width="5.5703125" style="1" customWidth="1"/>
    <col min="9997" max="9997" width="2.140625" style="1" customWidth="1"/>
    <col min="9998" max="9998" width="6.5703125" style="1" customWidth="1"/>
    <col min="9999" max="9999" width="9" style="1" customWidth="1"/>
    <col min="10000" max="10002" width="9.42578125" style="1" customWidth="1"/>
    <col min="10003" max="10003" width="0.85546875" style="1" customWidth="1"/>
    <col min="10004" max="10011" width="8.5703125" style="1" customWidth="1"/>
    <col min="10012" max="10232" width="9.140625" style="1"/>
    <col min="10233" max="10233" width="7.140625" style="1" customWidth="1"/>
    <col min="10234" max="10234" width="8.85546875" style="1" customWidth="1"/>
    <col min="10235" max="10236" width="9" style="1" customWidth="1"/>
    <col min="10237" max="10237" width="0.85546875" style="1" customWidth="1"/>
    <col min="10238" max="10238" width="8.5703125" style="1" customWidth="1"/>
    <col min="10239" max="10240" width="10.42578125" style="1" customWidth="1"/>
    <col min="10241" max="10241" width="0.85546875" style="1" customWidth="1"/>
    <col min="10242" max="10246" width="8.5703125" style="1" customWidth="1"/>
    <col min="10247" max="10247" width="8.42578125" style="1" customWidth="1"/>
    <col min="10248" max="10248" width="0.85546875" style="1" customWidth="1"/>
    <col min="10249" max="10252" width="5.5703125" style="1" customWidth="1"/>
    <col min="10253" max="10253" width="2.140625" style="1" customWidth="1"/>
    <col min="10254" max="10254" width="6.5703125" style="1" customWidth="1"/>
    <col min="10255" max="10255" width="9" style="1" customWidth="1"/>
    <col min="10256" max="10258" width="9.42578125" style="1" customWidth="1"/>
    <col min="10259" max="10259" width="0.85546875" style="1" customWidth="1"/>
    <col min="10260" max="10267" width="8.5703125" style="1" customWidth="1"/>
    <col min="10268" max="10488" width="9.140625" style="1"/>
    <col min="10489" max="10489" width="7.140625" style="1" customWidth="1"/>
    <col min="10490" max="10490" width="8.85546875" style="1" customWidth="1"/>
    <col min="10491" max="10492" width="9" style="1" customWidth="1"/>
    <col min="10493" max="10493" width="0.85546875" style="1" customWidth="1"/>
    <col min="10494" max="10494" width="8.5703125" style="1" customWidth="1"/>
    <col min="10495" max="10496" width="10.42578125" style="1" customWidth="1"/>
    <col min="10497" max="10497" width="0.85546875" style="1" customWidth="1"/>
    <col min="10498" max="10502" width="8.5703125" style="1" customWidth="1"/>
    <col min="10503" max="10503" width="8.42578125" style="1" customWidth="1"/>
    <col min="10504" max="10504" width="0.85546875" style="1" customWidth="1"/>
    <col min="10505" max="10508" width="5.5703125" style="1" customWidth="1"/>
    <col min="10509" max="10509" width="2.140625" style="1" customWidth="1"/>
    <col min="10510" max="10510" width="6.5703125" style="1" customWidth="1"/>
    <col min="10511" max="10511" width="9" style="1" customWidth="1"/>
    <col min="10512" max="10514" width="9.42578125" style="1" customWidth="1"/>
    <col min="10515" max="10515" width="0.85546875" style="1" customWidth="1"/>
    <col min="10516" max="10523" width="8.5703125" style="1" customWidth="1"/>
    <col min="10524" max="10744" width="9.140625" style="1"/>
    <col min="10745" max="10745" width="7.140625" style="1" customWidth="1"/>
    <col min="10746" max="10746" width="8.85546875" style="1" customWidth="1"/>
    <col min="10747" max="10748" width="9" style="1" customWidth="1"/>
    <col min="10749" max="10749" width="0.85546875" style="1" customWidth="1"/>
    <col min="10750" max="10750" width="8.5703125" style="1" customWidth="1"/>
    <col min="10751" max="10752" width="10.42578125" style="1" customWidth="1"/>
    <col min="10753" max="10753" width="0.85546875" style="1" customWidth="1"/>
    <col min="10754" max="10758" width="8.5703125" style="1" customWidth="1"/>
    <col min="10759" max="10759" width="8.42578125" style="1" customWidth="1"/>
    <col min="10760" max="10760" width="0.85546875" style="1" customWidth="1"/>
    <col min="10761" max="10764" width="5.5703125" style="1" customWidth="1"/>
    <col min="10765" max="10765" width="2.140625" style="1" customWidth="1"/>
    <col min="10766" max="10766" width="6.5703125" style="1" customWidth="1"/>
    <col min="10767" max="10767" width="9" style="1" customWidth="1"/>
    <col min="10768" max="10770" width="9.42578125" style="1" customWidth="1"/>
    <col min="10771" max="10771" width="0.85546875" style="1" customWidth="1"/>
    <col min="10772" max="10779" width="8.5703125" style="1" customWidth="1"/>
    <col min="10780" max="11000" width="9.140625" style="1"/>
    <col min="11001" max="11001" width="7.140625" style="1" customWidth="1"/>
    <col min="11002" max="11002" width="8.85546875" style="1" customWidth="1"/>
    <col min="11003" max="11004" width="9" style="1" customWidth="1"/>
    <col min="11005" max="11005" width="0.85546875" style="1" customWidth="1"/>
    <col min="11006" max="11006" width="8.5703125" style="1" customWidth="1"/>
    <col min="11007" max="11008" width="10.42578125" style="1" customWidth="1"/>
    <col min="11009" max="11009" width="0.85546875" style="1" customWidth="1"/>
    <col min="11010" max="11014" width="8.5703125" style="1" customWidth="1"/>
    <col min="11015" max="11015" width="8.42578125" style="1" customWidth="1"/>
    <col min="11016" max="11016" width="0.85546875" style="1" customWidth="1"/>
    <col min="11017" max="11020" width="5.5703125" style="1" customWidth="1"/>
    <col min="11021" max="11021" width="2.140625" style="1" customWidth="1"/>
    <col min="11022" max="11022" width="6.5703125" style="1" customWidth="1"/>
    <col min="11023" max="11023" width="9" style="1" customWidth="1"/>
    <col min="11024" max="11026" width="9.42578125" style="1" customWidth="1"/>
    <col min="11027" max="11027" width="0.85546875" style="1" customWidth="1"/>
    <col min="11028" max="11035" width="8.5703125" style="1" customWidth="1"/>
    <col min="11036" max="11256" width="9.140625" style="1"/>
    <col min="11257" max="11257" width="7.140625" style="1" customWidth="1"/>
    <col min="11258" max="11258" width="8.85546875" style="1" customWidth="1"/>
    <col min="11259" max="11260" width="9" style="1" customWidth="1"/>
    <col min="11261" max="11261" width="0.85546875" style="1" customWidth="1"/>
    <col min="11262" max="11262" width="8.5703125" style="1" customWidth="1"/>
    <col min="11263" max="11264" width="10.42578125" style="1" customWidth="1"/>
    <col min="11265" max="11265" width="0.85546875" style="1" customWidth="1"/>
    <col min="11266" max="11270" width="8.5703125" style="1" customWidth="1"/>
    <col min="11271" max="11271" width="8.42578125" style="1" customWidth="1"/>
    <col min="11272" max="11272" width="0.85546875" style="1" customWidth="1"/>
    <col min="11273" max="11276" width="5.5703125" style="1" customWidth="1"/>
    <col min="11277" max="11277" width="2.140625" style="1" customWidth="1"/>
    <col min="11278" max="11278" width="6.5703125" style="1" customWidth="1"/>
    <col min="11279" max="11279" width="9" style="1" customWidth="1"/>
    <col min="11280" max="11282" width="9.42578125" style="1" customWidth="1"/>
    <col min="11283" max="11283" width="0.85546875" style="1" customWidth="1"/>
    <col min="11284" max="11291" width="8.5703125" style="1" customWidth="1"/>
    <col min="11292" max="11512" width="9.140625" style="1"/>
    <col min="11513" max="11513" width="7.140625" style="1" customWidth="1"/>
    <col min="11514" max="11514" width="8.85546875" style="1" customWidth="1"/>
    <col min="11515" max="11516" width="9" style="1" customWidth="1"/>
    <col min="11517" max="11517" width="0.85546875" style="1" customWidth="1"/>
    <col min="11518" max="11518" width="8.5703125" style="1" customWidth="1"/>
    <col min="11519" max="11520" width="10.42578125" style="1" customWidth="1"/>
    <col min="11521" max="11521" width="0.85546875" style="1" customWidth="1"/>
    <col min="11522" max="11526" width="8.5703125" style="1" customWidth="1"/>
    <col min="11527" max="11527" width="8.42578125" style="1" customWidth="1"/>
    <col min="11528" max="11528" width="0.85546875" style="1" customWidth="1"/>
    <col min="11529" max="11532" width="5.5703125" style="1" customWidth="1"/>
    <col min="11533" max="11533" width="2.140625" style="1" customWidth="1"/>
    <col min="11534" max="11534" width="6.5703125" style="1" customWidth="1"/>
    <col min="11535" max="11535" width="9" style="1" customWidth="1"/>
    <col min="11536" max="11538" width="9.42578125" style="1" customWidth="1"/>
    <col min="11539" max="11539" width="0.85546875" style="1" customWidth="1"/>
    <col min="11540" max="11547" width="8.5703125" style="1" customWidth="1"/>
    <col min="11548" max="11768" width="9.140625" style="1"/>
    <col min="11769" max="11769" width="7.140625" style="1" customWidth="1"/>
    <col min="11770" max="11770" width="8.85546875" style="1" customWidth="1"/>
    <col min="11771" max="11772" width="9" style="1" customWidth="1"/>
    <col min="11773" max="11773" width="0.85546875" style="1" customWidth="1"/>
    <col min="11774" max="11774" width="8.5703125" style="1" customWidth="1"/>
    <col min="11775" max="11776" width="10.42578125" style="1" customWidth="1"/>
    <col min="11777" max="11777" width="0.85546875" style="1" customWidth="1"/>
    <col min="11778" max="11782" width="8.5703125" style="1" customWidth="1"/>
    <col min="11783" max="11783" width="8.42578125" style="1" customWidth="1"/>
    <col min="11784" max="11784" width="0.85546875" style="1" customWidth="1"/>
    <col min="11785" max="11788" width="5.5703125" style="1" customWidth="1"/>
    <col min="11789" max="11789" width="2.140625" style="1" customWidth="1"/>
    <col min="11790" max="11790" width="6.5703125" style="1" customWidth="1"/>
    <col min="11791" max="11791" width="9" style="1" customWidth="1"/>
    <col min="11792" max="11794" width="9.42578125" style="1" customWidth="1"/>
    <col min="11795" max="11795" width="0.85546875" style="1" customWidth="1"/>
    <col min="11796" max="11803" width="8.5703125" style="1" customWidth="1"/>
    <col min="11804" max="12024" width="9.140625" style="1"/>
    <col min="12025" max="12025" width="7.140625" style="1" customWidth="1"/>
    <col min="12026" max="12026" width="8.85546875" style="1" customWidth="1"/>
    <col min="12027" max="12028" width="9" style="1" customWidth="1"/>
    <col min="12029" max="12029" width="0.85546875" style="1" customWidth="1"/>
    <col min="12030" max="12030" width="8.5703125" style="1" customWidth="1"/>
    <col min="12031" max="12032" width="10.42578125" style="1" customWidth="1"/>
    <col min="12033" max="12033" width="0.85546875" style="1" customWidth="1"/>
    <col min="12034" max="12038" width="8.5703125" style="1" customWidth="1"/>
    <col min="12039" max="12039" width="8.42578125" style="1" customWidth="1"/>
    <col min="12040" max="12040" width="0.85546875" style="1" customWidth="1"/>
    <col min="12041" max="12044" width="5.5703125" style="1" customWidth="1"/>
    <col min="12045" max="12045" width="2.140625" style="1" customWidth="1"/>
    <col min="12046" max="12046" width="6.5703125" style="1" customWidth="1"/>
    <col min="12047" max="12047" width="9" style="1" customWidth="1"/>
    <col min="12048" max="12050" width="9.42578125" style="1" customWidth="1"/>
    <col min="12051" max="12051" width="0.85546875" style="1" customWidth="1"/>
    <col min="12052" max="12059" width="8.5703125" style="1" customWidth="1"/>
    <col min="12060" max="12280" width="9.140625" style="1"/>
    <col min="12281" max="12281" width="7.140625" style="1" customWidth="1"/>
    <col min="12282" max="12282" width="8.85546875" style="1" customWidth="1"/>
    <col min="12283" max="12284" width="9" style="1" customWidth="1"/>
    <col min="12285" max="12285" width="0.85546875" style="1" customWidth="1"/>
    <col min="12286" max="12286" width="8.5703125" style="1" customWidth="1"/>
    <col min="12287" max="12288" width="10.42578125" style="1" customWidth="1"/>
    <col min="12289" max="12289" width="0.85546875" style="1" customWidth="1"/>
    <col min="12290" max="12294" width="8.5703125" style="1" customWidth="1"/>
    <col min="12295" max="12295" width="8.42578125" style="1" customWidth="1"/>
    <col min="12296" max="12296" width="0.85546875" style="1" customWidth="1"/>
    <col min="12297" max="12300" width="5.5703125" style="1" customWidth="1"/>
    <col min="12301" max="12301" width="2.140625" style="1" customWidth="1"/>
    <col min="12302" max="12302" width="6.5703125" style="1" customWidth="1"/>
    <col min="12303" max="12303" width="9" style="1" customWidth="1"/>
    <col min="12304" max="12306" width="9.42578125" style="1" customWidth="1"/>
    <col min="12307" max="12307" width="0.85546875" style="1" customWidth="1"/>
    <col min="12308" max="12315" width="8.5703125" style="1" customWidth="1"/>
    <col min="12316" max="12536" width="9.140625" style="1"/>
    <col min="12537" max="12537" width="7.140625" style="1" customWidth="1"/>
    <col min="12538" max="12538" width="8.85546875" style="1" customWidth="1"/>
    <col min="12539" max="12540" width="9" style="1" customWidth="1"/>
    <col min="12541" max="12541" width="0.85546875" style="1" customWidth="1"/>
    <col min="12542" max="12542" width="8.5703125" style="1" customWidth="1"/>
    <col min="12543" max="12544" width="10.42578125" style="1" customWidth="1"/>
    <col min="12545" max="12545" width="0.85546875" style="1" customWidth="1"/>
    <col min="12546" max="12550" width="8.5703125" style="1" customWidth="1"/>
    <col min="12551" max="12551" width="8.42578125" style="1" customWidth="1"/>
    <col min="12552" max="12552" width="0.85546875" style="1" customWidth="1"/>
    <col min="12553" max="12556" width="5.5703125" style="1" customWidth="1"/>
    <col min="12557" max="12557" width="2.140625" style="1" customWidth="1"/>
    <col min="12558" max="12558" width="6.5703125" style="1" customWidth="1"/>
    <col min="12559" max="12559" width="9" style="1" customWidth="1"/>
    <col min="12560" max="12562" width="9.42578125" style="1" customWidth="1"/>
    <col min="12563" max="12563" width="0.85546875" style="1" customWidth="1"/>
    <col min="12564" max="12571" width="8.5703125" style="1" customWidth="1"/>
    <col min="12572" max="12792" width="9.140625" style="1"/>
    <col min="12793" max="12793" width="7.140625" style="1" customWidth="1"/>
    <col min="12794" max="12794" width="8.85546875" style="1" customWidth="1"/>
    <col min="12795" max="12796" width="9" style="1" customWidth="1"/>
    <col min="12797" max="12797" width="0.85546875" style="1" customWidth="1"/>
    <col min="12798" max="12798" width="8.5703125" style="1" customWidth="1"/>
    <col min="12799" max="12800" width="10.42578125" style="1" customWidth="1"/>
    <col min="12801" max="12801" width="0.85546875" style="1" customWidth="1"/>
    <col min="12802" max="12806" width="8.5703125" style="1" customWidth="1"/>
    <col min="12807" max="12807" width="8.42578125" style="1" customWidth="1"/>
    <col min="12808" max="12808" width="0.85546875" style="1" customWidth="1"/>
    <col min="12809" max="12812" width="5.5703125" style="1" customWidth="1"/>
    <col min="12813" max="12813" width="2.140625" style="1" customWidth="1"/>
    <col min="12814" max="12814" width="6.5703125" style="1" customWidth="1"/>
    <col min="12815" max="12815" width="9" style="1" customWidth="1"/>
    <col min="12816" max="12818" width="9.42578125" style="1" customWidth="1"/>
    <col min="12819" max="12819" width="0.85546875" style="1" customWidth="1"/>
    <col min="12820" max="12827" width="8.5703125" style="1" customWidth="1"/>
    <col min="12828" max="13048" width="9.140625" style="1"/>
    <col min="13049" max="13049" width="7.140625" style="1" customWidth="1"/>
    <col min="13050" max="13050" width="8.85546875" style="1" customWidth="1"/>
    <col min="13051" max="13052" width="9" style="1" customWidth="1"/>
    <col min="13053" max="13053" width="0.85546875" style="1" customWidth="1"/>
    <col min="13054" max="13054" width="8.5703125" style="1" customWidth="1"/>
    <col min="13055" max="13056" width="10.42578125" style="1" customWidth="1"/>
    <col min="13057" max="13057" width="0.85546875" style="1" customWidth="1"/>
    <col min="13058" max="13062" width="8.5703125" style="1" customWidth="1"/>
    <col min="13063" max="13063" width="8.42578125" style="1" customWidth="1"/>
    <col min="13064" max="13064" width="0.85546875" style="1" customWidth="1"/>
    <col min="13065" max="13068" width="5.5703125" style="1" customWidth="1"/>
    <col min="13069" max="13069" width="2.140625" style="1" customWidth="1"/>
    <col min="13070" max="13070" width="6.5703125" style="1" customWidth="1"/>
    <col min="13071" max="13071" width="9" style="1" customWidth="1"/>
    <col min="13072" max="13074" width="9.42578125" style="1" customWidth="1"/>
    <col min="13075" max="13075" width="0.85546875" style="1" customWidth="1"/>
    <col min="13076" max="13083" width="8.5703125" style="1" customWidth="1"/>
    <col min="13084" max="13304" width="9.140625" style="1"/>
    <col min="13305" max="13305" width="7.140625" style="1" customWidth="1"/>
    <col min="13306" max="13306" width="8.85546875" style="1" customWidth="1"/>
    <col min="13307" max="13308" width="9" style="1" customWidth="1"/>
    <col min="13309" max="13309" width="0.85546875" style="1" customWidth="1"/>
    <col min="13310" max="13310" width="8.5703125" style="1" customWidth="1"/>
    <col min="13311" max="13312" width="10.42578125" style="1" customWidth="1"/>
    <col min="13313" max="13313" width="0.85546875" style="1" customWidth="1"/>
    <col min="13314" max="13318" width="8.5703125" style="1" customWidth="1"/>
    <col min="13319" max="13319" width="8.42578125" style="1" customWidth="1"/>
    <col min="13320" max="13320" width="0.85546875" style="1" customWidth="1"/>
    <col min="13321" max="13324" width="5.5703125" style="1" customWidth="1"/>
    <col min="13325" max="13325" width="2.140625" style="1" customWidth="1"/>
    <col min="13326" max="13326" width="6.5703125" style="1" customWidth="1"/>
    <col min="13327" max="13327" width="9" style="1" customWidth="1"/>
    <col min="13328" max="13330" width="9.42578125" style="1" customWidth="1"/>
    <col min="13331" max="13331" width="0.85546875" style="1" customWidth="1"/>
    <col min="13332" max="13339" width="8.5703125" style="1" customWidth="1"/>
    <col min="13340" max="13560" width="9.140625" style="1"/>
    <col min="13561" max="13561" width="7.140625" style="1" customWidth="1"/>
    <col min="13562" max="13562" width="8.85546875" style="1" customWidth="1"/>
    <col min="13563" max="13564" width="9" style="1" customWidth="1"/>
    <col min="13565" max="13565" width="0.85546875" style="1" customWidth="1"/>
    <col min="13566" max="13566" width="8.5703125" style="1" customWidth="1"/>
    <col min="13567" max="13568" width="10.42578125" style="1" customWidth="1"/>
    <col min="13569" max="13569" width="0.85546875" style="1" customWidth="1"/>
    <col min="13570" max="13574" width="8.5703125" style="1" customWidth="1"/>
    <col min="13575" max="13575" width="8.42578125" style="1" customWidth="1"/>
    <col min="13576" max="13576" width="0.85546875" style="1" customWidth="1"/>
    <col min="13577" max="13580" width="5.5703125" style="1" customWidth="1"/>
    <col min="13581" max="13581" width="2.140625" style="1" customWidth="1"/>
    <col min="13582" max="13582" width="6.5703125" style="1" customWidth="1"/>
    <col min="13583" max="13583" width="9" style="1" customWidth="1"/>
    <col min="13584" max="13586" width="9.42578125" style="1" customWidth="1"/>
    <col min="13587" max="13587" width="0.85546875" style="1" customWidth="1"/>
    <col min="13588" max="13595" width="8.5703125" style="1" customWidth="1"/>
    <col min="13596" max="13816" width="9.140625" style="1"/>
    <col min="13817" max="13817" width="7.140625" style="1" customWidth="1"/>
    <col min="13818" max="13818" width="8.85546875" style="1" customWidth="1"/>
    <col min="13819" max="13820" width="9" style="1" customWidth="1"/>
    <col min="13821" max="13821" width="0.85546875" style="1" customWidth="1"/>
    <col min="13822" max="13822" width="8.5703125" style="1" customWidth="1"/>
    <col min="13823" max="13824" width="10.42578125" style="1" customWidth="1"/>
    <col min="13825" max="13825" width="0.85546875" style="1" customWidth="1"/>
    <col min="13826" max="13830" width="8.5703125" style="1" customWidth="1"/>
    <col min="13831" max="13831" width="8.42578125" style="1" customWidth="1"/>
    <col min="13832" max="13832" width="0.85546875" style="1" customWidth="1"/>
    <col min="13833" max="13836" width="5.5703125" style="1" customWidth="1"/>
    <col min="13837" max="13837" width="2.140625" style="1" customWidth="1"/>
    <col min="13838" max="13838" width="6.5703125" style="1" customWidth="1"/>
    <col min="13839" max="13839" width="9" style="1" customWidth="1"/>
    <col min="13840" max="13842" width="9.42578125" style="1" customWidth="1"/>
    <col min="13843" max="13843" width="0.85546875" style="1" customWidth="1"/>
    <col min="13844" max="13851" width="8.5703125" style="1" customWidth="1"/>
    <col min="13852" max="14072" width="9.140625" style="1"/>
    <col min="14073" max="14073" width="7.140625" style="1" customWidth="1"/>
    <col min="14074" max="14074" width="8.85546875" style="1" customWidth="1"/>
    <col min="14075" max="14076" width="9" style="1" customWidth="1"/>
    <col min="14077" max="14077" width="0.85546875" style="1" customWidth="1"/>
    <col min="14078" max="14078" width="8.5703125" style="1" customWidth="1"/>
    <col min="14079" max="14080" width="10.42578125" style="1" customWidth="1"/>
    <col min="14081" max="14081" width="0.85546875" style="1" customWidth="1"/>
    <col min="14082" max="14086" width="8.5703125" style="1" customWidth="1"/>
    <col min="14087" max="14087" width="8.42578125" style="1" customWidth="1"/>
    <col min="14088" max="14088" width="0.85546875" style="1" customWidth="1"/>
    <col min="14089" max="14092" width="5.5703125" style="1" customWidth="1"/>
    <col min="14093" max="14093" width="2.140625" style="1" customWidth="1"/>
    <col min="14094" max="14094" width="6.5703125" style="1" customWidth="1"/>
    <col min="14095" max="14095" width="9" style="1" customWidth="1"/>
    <col min="14096" max="14098" width="9.42578125" style="1" customWidth="1"/>
    <col min="14099" max="14099" width="0.85546875" style="1" customWidth="1"/>
    <col min="14100" max="14107" width="8.5703125" style="1" customWidth="1"/>
    <col min="14108" max="14328" width="9.140625" style="1"/>
    <col min="14329" max="14329" width="7.140625" style="1" customWidth="1"/>
    <col min="14330" max="14330" width="8.85546875" style="1" customWidth="1"/>
    <col min="14331" max="14332" width="9" style="1" customWidth="1"/>
    <col min="14333" max="14333" width="0.85546875" style="1" customWidth="1"/>
    <col min="14334" max="14334" width="8.5703125" style="1" customWidth="1"/>
    <col min="14335" max="14336" width="10.42578125" style="1" customWidth="1"/>
    <col min="14337" max="14337" width="0.85546875" style="1" customWidth="1"/>
    <col min="14338" max="14342" width="8.5703125" style="1" customWidth="1"/>
    <col min="14343" max="14343" width="8.42578125" style="1" customWidth="1"/>
    <col min="14344" max="14344" width="0.85546875" style="1" customWidth="1"/>
    <col min="14345" max="14348" width="5.5703125" style="1" customWidth="1"/>
    <col min="14349" max="14349" width="2.140625" style="1" customWidth="1"/>
    <col min="14350" max="14350" width="6.5703125" style="1" customWidth="1"/>
    <col min="14351" max="14351" width="9" style="1" customWidth="1"/>
    <col min="14352" max="14354" width="9.42578125" style="1" customWidth="1"/>
    <col min="14355" max="14355" width="0.85546875" style="1" customWidth="1"/>
    <col min="14356" max="14363" width="8.5703125" style="1" customWidth="1"/>
    <col min="14364" max="14584" width="9.140625" style="1"/>
    <col min="14585" max="14585" width="7.140625" style="1" customWidth="1"/>
    <col min="14586" max="14586" width="8.85546875" style="1" customWidth="1"/>
    <col min="14587" max="14588" width="9" style="1" customWidth="1"/>
    <col min="14589" max="14589" width="0.85546875" style="1" customWidth="1"/>
    <col min="14590" max="14590" width="8.5703125" style="1" customWidth="1"/>
    <col min="14591" max="14592" width="10.42578125" style="1" customWidth="1"/>
    <col min="14593" max="14593" width="0.85546875" style="1" customWidth="1"/>
    <col min="14594" max="14598" width="8.5703125" style="1" customWidth="1"/>
    <col min="14599" max="14599" width="8.42578125" style="1" customWidth="1"/>
    <col min="14600" max="14600" width="0.85546875" style="1" customWidth="1"/>
    <col min="14601" max="14604" width="5.5703125" style="1" customWidth="1"/>
    <col min="14605" max="14605" width="2.140625" style="1" customWidth="1"/>
    <col min="14606" max="14606" width="6.5703125" style="1" customWidth="1"/>
    <col min="14607" max="14607" width="9" style="1" customWidth="1"/>
    <col min="14608" max="14610" width="9.42578125" style="1" customWidth="1"/>
    <col min="14611" max="14611" width="0.85546875" style="1" customWidth="1"/>
    <col min="14612" max="14619" width="8.5703125" style="1" customWidth="1"/>
    <col min="14620" max="14840" width="9.140625" style="1"/>
    <col min="14841" max="14841" width="7.140625" style="1" customWidth="1"/>
    <col min="14842" max="14842" width="8.85546875" style="1" customWidth="1"/>
    <col min="14843" max="14844" width="9" style="1" customWidth="1"/>
    <col min="14845" max="14845" width="0.85546875" style="1" customWidth="1"/>
    <col min="14846" max="14846" width="8.5703125" style="1" customWidth="1"/>
    <col min="14847" max="14848" width="10.42578125" style="1" customWidth="1"/>
    <col min="14849" max="14849" width="0.85546875" style="1" customWidth="1"/>
    <col min="14850" max="14854" width="8.5703125" style="1" customWidth="1"/>
    <col min="14855" max="14855" width="8.42578125" style="1" customWidth="1"/>
    <col min="14856" max="14856" width="0.85546875" style="1" customWidth="1"/>
    <col min="14857" max="14860" width="5.5703125" style="1" customWidth="1"/>
    <col min="14861" max="14861" width="2.140625" style="1" customWidth="1"/>
    <col min="14862" max="14862" width="6.5703125" style="1" customWidth="1"/>
    <col min="14863" max="14863" width="9" style="1" customWidth="1"/>
    <col min="14864" max="14866" width="9.42578125" style="1" customWidth="1"/>
    <col min="14867" max="14867" width="0.85546875" style="1" customWidth="1"/>
    <col min="14868" max="14875" width="8.5703125" style="1" customWidth="1"/>
    <col min="14876" max="15096" width="9.140625" style="1"/>
    <col min="15097" max="15097" width="7.140625" style="1" customWidth="1"/>
    <col min="15098" max="15098" width="8.85546875" style="1" customWidth="1"/>
    <col min="15099" max="15100" width="9" style="1" customWidth="1"/>
    <col min="15101" max="15101" width="0.85546875" style="1" customWidth="1"/>
    <col min="15102" max="15102" width="8.5703125" style="1" customWidth="1"/>
    <col min="15103" max="15104" width="10.42578125" style="1" customWidth="1"/>
    <col min="15105" max="15105" width="0.85546875" style="1" customWidth="1"/>
    <col min="15106" max="15110" width="8.5703125" style="1" customWidth="1"/>
    <col min="15111" max="15111" width="8.42578125" style="1" customWidth="1"/>
    <col min="15112" max="15112" width="0.85546875" style="1" customWidth="1"/>
    <col min="15113" max="15116" width="5.5703125" style="1" customWidth="1"/>
    <col min="15117" max="15117" width="2.140625" style="1" customWidth="1"/>
    <col min="15118" max="15118" width="6.5703125" style="1" customWidth="1"/>
    <col min="15119" max="15119" width="9" style="1" customWidth="1"/>
    <col min="15120" max="15122" width="9.42578125" style="1" customWidth="1"/>
    <col min="15123" max="15123" width="0.85546875" style="1" customWidth="1"/>
    <col min="15124" max="15131" width="8.5703125" style="1" customWidth="1"/>
    <col min="15132" max="15352" width="9.140625" style="1"/>
    <col min="15353" max="15353" width="7.140625" style="1" customWidth="1"/>
    <col min="15354" max="15354" width="8.85546875" style="1" customWidth="1"/>
    <col min="15355" max="15356" width="9" style="1" customWidth="1"/>
    <col min="15357" max="15357" width="0.85546875" style="1" customWidth="1"/>
    <col min="15358" max="15358" width="8.5703125" style="1" customWidth="1"/>
    <col min="15359" max="15360" width="10.42578125" style="1" customWidth="1"/>
    <col min="15361" max="15361" width="0.85546875" style="1" customWidth="1"/>
    <col min="15362" max="15366" width="8.5703125" style="1" customWidth="1"/>
    <col min="15367" max="15367" width="8.42578125" style="1" customWidth="1"/>
    <col min="15368" max="15368" width="0.85546875" style="1" customWidth="1"/>
    <col min="15369" max="15372" width="5.5703125" style="1" customWidth="1"/>
    <col min="15373" max="15373" width="2.140625" style="1" customWidth="1"/>
    <col min="15374" max="15374" width="6.5703125" style="1" customWidth="1"/>
    <col min="15375" max="15375" width="9" style="1" customWidth="1"/>
    <col min="15376" max="15378" width="9.42578125" style="1" customWidth="1"/>
    <col min="15379" max="15379" width="0.85546875" style="1" customWidth="1"/>
    <col min="15380" max="15387" width="8.5703125" style="1" customWidth="1"/>
    <col min="15388" max="15608" width="9.140625" style="1"/>
    <col min="15609" max="15609" width="7.140625" style="1" customWidth="1"/>
    <col min="15610" max="15610" width="8.85546875" style="1" customWidth="1"/>
    <col min="15611" max="15612" width="9" style="1" customWidth="1"/>
    <col min="15613" max="15613" width="0.85546875" style="1" customWidth="1"/>
    <col min="15614" max="15614" width="8.5703125" style="1" customWidth="1"/>
    <col min="15615" max="15616" width="10.42578125" style="1" customWidth="1"/>
    <col min="15617" max="15617" width="0.85546875" style="1" customWidth="1"/>
    <col min="15618" max="15622" width="8.5703125" style="1" customWidth="1"/>
    <col min="15623" max="15623" width="8.42578125" style="1" customWidth="1"/>
    <col min="15624" max="15624" width="0.85546875" style="1" customWidth="1"/>
    <col min="15625" max="15628" width="5.5703125" style="1" customWidth="1"/>
    <col min="15629" max="15629" width="2.140625" style="1" customWidth="1"/>
    <col min="15630" max="15630" width="6.5703125" style="1" customWidth="1"/>
    <col min="15631" max="15631" width="9" style="1" customWidth="1"/>
    <col min="15632" max="15634" width="9.42578125" style="1" customWidth="1"/>
    <col min="15635" max="15635" width="0.85546875" style="1" customWidth="1"/>
    <col min="15636" max="15643" width="8.5703125" style="1" customWidth="1"/>
    <col min="15644" max="15864" width="9.140625" style="1"/>
    <col min="15865" max="15865" width="7.140625" style="1" customWidth="1"/>
    <col min="15866" max="15866" width="8.85546875" style="1" customWidth="1"/>
    <col min="15867" max="15868" width="9" style="1" customWidth="1"/>
    <col min="15869" max="15869" width="0.85546875" style="1" customWidth="1"/>
    <col min="15870" max="15870" width="8.5703125" style="1" customWidth="1"/>
    <col min="15871" max="15872" width="10.42578125" style="1" customWidth="1"/>
    <col min="15873" max="15873" width="0.85546875" style="1" customWidth="1"/>
    <col min="15874" max="15878" width="8.5703125" style="1" customWidth="1"/>
    <col min="15879" max="15879" width="8.42578125" style="1" customWidth="1"/>
    <col min="15880" max="15880" width="0.85546875" style="1" customWidth="1"/>
    <col min="15881" max="15884" width="5.5703125" style="1" customWidth="1"/>
    <col min="15885" max="15885" width="2.140625" style="1" customWidth="1"/>
    <col min="15886" max="15886" width="6.5703125" style="1" customWidth="1"/>
    <col min="15887" max="15887" width="9" style="1" customWidth="1"/>
    <col min="15888" max="15890" width="9.42578125" style="1" customWidth="1"/>
    <col min="15891" max="15891" width="0.85546875" style="1" customWidth="1"/>
    <col min="15892" max="15899" width="8.5703125" style="1" customWidth="1"/>
    <col min="15900" max="16120" width="9.140625" style="1"/>
    <col min="16121" max="16121" width="7.140625" style="1" customWidth="1"/>
    <col min="16122" max="16122" width="8.85546875" style="1" customWidth="1"/>
    <col min="16123" max="16124" width="9" style="1" customWidth="1"/>
    <col min="16125" max="16125" width="0.85546875" style="1" customWidth="1"/>
    <col min="16126" max="16126" width="8.5703125" style="1" customWidth="1"/>
    <col min="16127" max="16128" width="10.42578125" style="1" customWidth="1"/>
    <col min="16129" max="16129" width="0.85546875" style="1" customWidth="1"/>
    <col min="16130" max="16134" width="8.5703125" style="1" customWidth="1"/>
    <col min="16135" max="16135" width="8.42578125" style="1" customWidth="1"/>
    <col min="16136" max="16136" width="0.85546875" style="1" customWidth="1"/>
    <col min="16137" max="16140" width="5.5703125" style="1" customWidth="1"/>
    <col min="16141" max="16141" width="2.140625" style="1" customWidth="1"/>
    <col min="16142" max="16142" width="6.5703125" style="1" customWidth="1"/>
    <col min="16143" max="16143" width="9" style="1" customWidth="1"/>
    <col min="16144" max="16146" width="9.42578125" style="1" customWidth="1"/>
    <col min="16147" max="16147" width="0.85546875" style="1" customWidth="1"/>
    <col min="16148" max="16155" width="8.5703125" style="1" customWidth="1"/>
    <col min="16156" max="16384" width="9.140625" style="1"/>
  </cols>
  <sheetData>
    <row r="1" spans="1:27" ht="15.75" x14ac:dyDescent="0.25">
      <c r="B1" s="18" t="s">
        <v>3148</v>
      </c>
      <c r="C1" s="18"/>
      <c r="D1" s="18"/>
      <c r="V1" s="18" t="str">
        <f>$B1</f>
        <v>Tableau 50.090 - Approche fondée sur les notations internes - Actifs pondérés en fonction du risque de crédit</v>
      </c>
    </row>
    <row r="2" spans="1:27" ht="15.75" x14ac:dyDescent="0.25">
      <c r="A2" s="20">
        <v>25</v>
      </c>
      <c r="B2" s="1867" t="s">
        <v>145</v>
      </c>
      <c r="C2" s="1868"/>
      <c r="D2" s="1868"/>
      <c r="E2" s="1869"/>
      <c r="F2" s="658"/>
      <c r="G2" s="39"/>
      <c r="W2" s="199"/>
      <c r="X2" s="199"/>
      <c r="Y2" s="199"/>
      <c r="Z2" s="199"/>
      <c r="AA2" s="199"/>
    </row>
    <row r="3" spans="1:27" ht="15" x14ac:dyDescent="0.2">
      <c r="A3" s="20"/>
      <c r="B3" s="568"/>
      <c r="C3" s="195"/>
      <c r="D3" s="195"/>
      <c r="E3" s="195"/>
      <c r="F3" s="195"/>
      <c r="G3" s="39"/>
      <c r="V3" s="199" t="s">
        <v>3149</v>
      </c>
      <c r="W3" s="195"/>
      <c r="X3" s="195"/>
      <c r="Y3" s="195"/>
      <c r="Z3" s="195"/>
      <c r="AA3" s="195"/>
    </row>
    <row r="4" spans="1:27" ht="15" x14ac:dyDescent="0.2">
      <c r="B4" s="329" t="s">
        <v>2523</v>
      </c>
      <c r="C4" s="199"/>
      <c r="V4" s="199" t="str">
        <f>$B4</f>
        <v>Pour le portefeuille bancaire – Expositions sur les petites et moyennes entités assimilées à des entreprises (105)</v>
      </c>
      <c r="W4" s="199"/>
      <c r="X4" s="199"/>
      <c r="Y4" s="199"/>
      <c r="Z4" s="199"/>
      <c r="AA4" s="199"/>
    </row>
    <row r="5" spans="1:27" ht="15" customHeight="1" x14ac:dyDescent="0.2">
      <c r="B5" s="21" t="s">
        <v>3040</v>
      </c>
      <c r="V5" s="21" t="str">
        <f>$B5</f>
        <v>Dollars, en milliers, Type d’enregistrement 010</v>
      </c>
      <c r="W5" s="571"/>
      <c r="X5" s="331"/>
      <c r="Y5" s="331"/>
      <c r="Z5" s="331"/>
      <c r="AA5" s="331"/>
    </row>
    <row r="6" spans="1:27" ht="25.5" customHeight="1" x14ac:dyDescent="0.2">
      <c r="A6" s="82"/>
      <c r="B6" s="2174" t="s">
        <v>2440</v>
      </c>
      <c r="C6" s="2175"/>
      <c r="D6" s="2176"/>
      <c r="E6" s="139"/>
      <c r="F6" s="2174" t="s">
        <v>2441</v>
      </c>
      <c r="G6" s="2198"/>
      <c r="H6" s="2199"/>
      <c r="I6" s="331"/>
      <c r="J6" s="2074" t="s">
        <v>2902</v>
      </c>
      <c r="K6" s="2075"/>
      <c r="L6" s="2075"/>
      <c r="M6" s="2075"/>
      <c r="N6" s="2076"/>
      <c r="O6" s="1653"/>
      <c r="P6" s="139"/>
      <c r="Q6" s="139"/>
      <c r="R6" s="139"/>
      <c r="S6" s="139"/>
      <c r="T6" s="139"/>
      <c r="V6" s="2133" t="s">
        <v>3041</v>
      </c>
      <c r="W6" s="2133"/>
      <c r="X6" s="490"/>
      <c r="Y6" s="158"/>
      <c r="Z6" s="158"/>
    </row>
    <row r="7" spans="1:27" ht="30" customHeight="1" x14ac:dyDescent="0.2">
      <c r="A7" s="82"/>
      <c r="B7" s="2177"/>
      <c r="C7" s="2178"/>
      <c r="D7" s="2179"/>
      <c r="E7" s="139"/>
      <c r="F7" s="2200"/>
      <c r="G7" s="2201"/>
      <c r="H7" s="2202"/>
      <c r="I7" s="331"/>
      <c r="J7" s="2059" t="s">
        <v>3042</v>
      </c>
      <c r="K7" s="2163"/>
      <c r="L7" s="2059" t="s">
        <v>3043</v>
      </c>
      <c r="M7" s="2163"/>
      <c r="N7" s="1985" t="s">
        <v>3044</v>
      </c>
      <c r="O7" s="1985" t="s">
        <v>3150</v>
      </c>
      <c r="P7" s="495"/>
      <c r="Q7" s="495"/>
      <c r="R7" s="495"/>
      <c r="S7" s="495"/>
      <c r="T7" s="495"/>
      <c r="V7" s="2134"/>
      <c r="W7" s="2134"/>
      <c r="X7" s="490"/>
      <c r="Y7" s="2192" t="s">
        <v>3101</v>
      </c>
      <c r="Z7" s="2181"/>
      <c r="AA7" s="577"/>
    </row>
    <row r="8" spans="1:27" ht="72" customHeight="1" x14ac:dyDescent="0.2">
      <c r="A8" s="1387" t="s">
        <v>3045</v>
      </c>
      <c r="B8" s="1387" t="s">
        <v>3046</v>
      </c>
      <c r="C8" s="1387" t="s">
        <v>2443</v>
      </c>
      <c r="D8" s="1387" t="s">
        <v>3103</v>
      </c>
      <c r="E8" s="336"/>
      <c r="F8" s="1579"/>
      <c r="G8" s="334" t="s">
        <v>3151</v>
      </c>
      <c r="H8" s="1386" t="s">
        <v>3104</v>
      </c>
      <c r="I8" s="633"/>
      <c r="J8" s="1387" t="s">
        <v>3050</v>
      </c>
      <c r="K8" s="1387" t="s">
        <v>3051</v>
      </c>
      <c r="L8" s="1387" t="s">
        <v>3052</v>
      </c>
      <c r="M8" s="1387" t="s">
        <v>3053</v>
      </c>
      <c r="N8" s="2164"/>
      <c r="O8" s="2164" t="s">
        <v>3152</v>
      </c>
      <c r="P8" s="123"/>
      <c r="Q8" s="1861" t="s">
        <v>2450</v>
      </c>
      <c r="R8" s="1863"/>
      <c r="S8" s="1861" t="s">
        <v>3055</v>
      </c>
      <c r="T8" s="1863"/>
      <c r="V8" s="1643" t="str">
        <f>$A8</f>
        <v>Fourchette de probabilité de défaut (PD)</v>
      </c>
      <c r="W8" s="1643" t="str">
        <f>$B8</f>
        <v>PD estimative (%) (M3)</v>
      </c>
      <c r="X8" s="1387" t="s">
        <v>3105</v>
      </c>
      <c r="Y8" s="1386" t="s">
        <v>3057</v>
      </c>
      <c r="Z8" s="1386" t="s">
        <v>3058</v>
      </c>
      <c r="AA8" s="578"/>
    </row>
    <row r="9" spans="1:27" s="490" customFormat="1" ht="15" x14ac:dyDescent="0.25">
      <c r="A9" s="576"/>
      <c r="B9" s="229" t="s">
        <v>299</v>
      </c>
      <c r="C9" s="229"/>
      <c r="D9" s="229" t="s">
        <v>300</v>
      </c>
      <c r="E9" s="155"/>
      <c r="F9" s="586"/>
      <c r="G9" s="229" t="s">
        <v>301</v>
      </c>
      <c r="H9" s="229" t="s">
        <v>3059</v>
      </c>
      <c r="I9" s="863"/>
      <c r="J9" s="229" t="s">
        <v>466</v>
      </c>
      <c r="K9" s="229" t="s">
        <v>304</v>
      </c>
      <c r="L9"/>
      <c r="M9"/>
      <c r="N9"/>
      <c r="O9" s="155"/>
      <c r="P9" s="155"/>
      <c r="Q9" s="155"/>
      <c r="R9" s="155"/>
      <c r="S9" s="155"/>
      <c r="T9" s="155"/>
      <c r="V9" s="584"/>
      <c r="W9" s="585" t="s">
        <v>3060</v>
      </c>
      <c r="X9" s="586"/>
      <c r="Y9" s="1"/>
      <c r="Z9" s="155"/>
      <c r="AA9" s="155"/>
    </row>
    <row r="10" spans="1:27" ht="23.25" customHeight="1" x14ac:dyDescent="0.2">
      <c r="A10" s="82"/>
      <c r="B10" s="88" t="s">
        <v>1874</v>
      </c>
      <c r="C10" s="82"/>
      <c r="D10" s="337"/>
      <c r="E10" s="196"/>
      <c r="F10" s="196"/>
      <c r="G10" s="337"/>
      <c r="H10" s="337"/>
      <c r="I10" s="337"/>
      <c r="J10" s="2165" t="s">
        <v>3128</v>
      </c>
      <c r="K10" s="2165"/>
      <c r="L10" s="196"/>
      <c r="M10" s="196"/>
      <c r="N10" s="196"/>
      <c r="O10" s="196"/>
      <c r="P10" s="196"/>
      <c r="Q10" s="196"/>
      <c r="R10" s="196"/>
      <c r="V10" s="588"/>
      <c r="W10" s="589" t="str">
        <f>$B10</f>
        <v>Engagements utilisés (501)</v>
      </c>
    </row>
    <row r="11" spans="1:27" ht="12.75" customHeight="1" x14ac:dyDescent="0.2">
      <c r="A11" s="8" t="s">
        <v>3062</v>
      </c>
      <c r="B11" s="591"/>
      <c r="C11" s="1586"/>
      <c r="D11" s="987"/>
      <c r="E11" s="8"/>
      <c r="F11" s="1579"/>
      <c r="G11" s="987"/>
      <c r="H11" s="1579"/>
      <c r="I11" s="592"/>
      <c r="J11" s="1591"/>
      <c r="K11" s="986"/>
      <c r="L11" s="1591"/>
      <c r="M11" s="593"/>
      <c r="N11" s="1020"/>
      <c r="O11" s="987"/>
      <c r="P11" s="8"/>
      <c r="Q11" s="2114"/>
      <c r="R11" s="2114"/>
      <c r="S11" s="2114"/>
      <c r="T11" s="2114"/>
      <c r="V11" s="594" t="str">
        <f t="shared" ref="V11:V35" si="0">$A11</f>
        <v>1 (1401)</v>
      </c>
      <c r="W11" s="1592" t="str">
        <f t="shared" ref="W11:W35" si="1">IF($B11="","",$B11)</f>
        <v/>
      </c>
      <c r="X11" s="1018"/>
      <c r="Y11" s="595"/>
      <c r="Z11" s="595"/>
      <c r="AA11" s="195"/>
    </row>
    <row r="12" spans="1:27" x14ac:dyDescent="0.2">
      <c r="A12" s="8" t="s">
        <v>3063</v>
      </c>
      <c r="B12" s="591"/>
      <c r="C12" s="1586"/>
      <c r="D12" s="987"/>
      <c r="E12" s="8"/>
      <c r="F12" s="1579"/>
      <c r="G12" s="987"/>
      <c r="H12" s="1579"/>
      <c r="I12" s="592"/>
      <c r="J12" s="1591"/>
      <c r="K12" s="986"/>
      <c r="L12" s="1591"/>
      <c r="M12" s="593"/>
      <c r="N12" s="1020"/>
      <c r="O12" s="987"/>
      <c r="P12" s="8"/>
      <c r="Q12" s="2114"/>
      <c r="R12" s="2114"/>
      <c r="S12" s="2114"/>
      <c r="T12" s="2114"/>
      <c r="V12" s="594" t="str">
        <f t="shared" si="0"/>
        <v>2 (1402)</v>
      </c>
      <c r="W12" s="1592" t="str">
        <f t="shared" si="1"/>
        <v/>
      </c>
      <c r="X12" s="1018"/>
      <c r="Y12" s="595"/>
      <c r="Z12" s="595"/>
      <c r="AA12" s="195"/>
    </row>
    <row r="13" spans="1:27" x14ac:dyDescent="0.2">
      <c r="A13" s="8" t="s">
        <v>3064</v>
      </c>
      <c r="B13" s="591"/>
      <c r="C13" s="1586"/>
      <c r="D13" s="987"/>
      <c r="E13" s="8"/>
      <c r="F13" s="1579"/>
      <c r="G13" s="987"/>
      <c r="H13" s="1579"/>
      <c r="I13" s="592"/>
      <c r="J13" s="1591"/>
      <c r="K13" s="986"/>
      <c r="L13" s="1591"/>
      <c r="M13" s="593"/>
      <c r="N13" s="1020"/>
      <c r="O13" s="987"/>
      <c r="P13" s="8"/>
      <c r="Q13" s="2114"/>
      <c r="R13" s="2114"/>
      <c r="S13" s="2114"/>
      <c r="T13" s="2114"/>
      <c r="V13" s="594" t="str">
        <f t="shared" si="0"/>
        <v>3 (1403)</v>
      </c>
      <c r="W13" s="1592" t="str">
        <f t="shared" si="1"/>
        <v/>
      </c>
      <c r="X13" s="1018"/>
      <c r="Y13" s="595"/>
      <c r="Z13" s="595"/>
      <c r="AA13" s="195"/>
    </row>
    <row r="14" spans="1:27" hidden="1" x14ac:dyDescent="0.2">
      <c r="A14" s="8" t="s">
        <v>3065</v>
      </c>
      <c r="B14" s="591"/>
      <c r="C14" s="1586"/>
      <c r="D14" s="987"/>
      <c r="E14" s="8"/>
      <c r="F14" s="987"/>
      <c r="G14" s="987"/>
      <c r="H14" s="1579"/>
      <c r="I14" s="592"/>
      <c r="J14" s="1591"/>
      <c r="K14" s="986"/>
      <c r="L14" s="1591"/>
      <c r="M14" s="593"/>
      <c r="N14" s="1020"/>
      <c r="O14" s="987"/>
      <c r="P14" s="8"/>
      <c r="Q14" s="2114"/>
      <c r="R14" s="2114"/>
      <c r="S14" s="2114"/>
      <c r="T14" s="2114"/>
      <c r="V14" s="594" t="str">
        <f t="shared" si="0"/>
        <v>4 (1404)</v>
      </c>
      <c r="W14" s="1592" t="str">
        <f t="shared" si="1"/>
        <v/>
      </c>
      <c r="X14" s="1018"/>
      <c r="Y14" s="595"/>
      <c r="Z14" s="595"/>
      <c r="AA14" s="195"/>
    </row>
    <row r="15" spans="1:27" hidden="1" x14ac:dyDescent="0.2">
      <c r="A15" s="8" t="s">
        <v>3066</v>
      </c>
      <c r="B15" s="591"/>
      <c r="C15" s="1586"/>
      <c r="D15" s="987"/>
      <c r="E15" s="8"/>
      <c r="F15" s="987"/>
      <c r="G15" s="987"/>
      <c r="H15" s="1579"/>
      <c r="I15" s="592"/>
      <c r="J15" s="1591"/>
      <c r="K15" s="986"/>
      <c r="L15" s="1591"/>
      <c r="M15" s="593"/>
      <c r="N15" s="1020"/>
      <c r="O15" s="987"/>
      <c r="P15" s="8"/>
      <c r="Q15" s="2114"/>
      <c r="R15" s="2114"/>
      <c r="S15" s="2114"/>
      <c r="T15" s="2114"/>
      <c r="V15" s="594" t="str">
        <f t="shared" si="0"/>
        <v>5 (1405)</v>
      </c>
      <c r="W15" s="1592" t="str">
        <f t="shared" si="1"/>
        <v/>
      </c>
      <c r="X15" s="1018"/>
      <c r="Y15" s="595"/>
      <c r="Z15" s="595"/>
      <c r="AA15" s="195"/>
    </row>
    <row r="16" spans="1:27" hidden="1" x14ac:dyDescent="0.2">
      <c r="A16" s="8" t="s">
        <v>3067</v>
      </c>
      <c r="B16" s="591"/>
      <c r="C16" s="1586"/>
      <c r="D16" s="987"/>
      <c r="E16" s="8"/>
      <c r="F16" s="987"/>
      <c r="G16" s="987"/>
      <c r="H16" s="1579"/>
      <c r="I16" s="592"/>
      <c r="J16" s="1591"/>
      <c r="K16" s="986"/>
      <c r="L16" s="1591"/>
      <c r="M16" s="593"/>
      <c r="N16" s="1020"/>
      <c r="O16" s="987"/>
      <c r="P16" s="8"/>
      <c r="Q16" s="2114"/>
      <c r="R16" s="2114"/>
      <c r="S16" s="2114"/>
      <c r="T16" s="2114"/>
      <c r="V16" s="594" t="str">
        <f t="shared" si="0"/>
        <v>6 (1406)</v>
      </c>
      <c r="W16" s="1592" t="str">
        <f t="shared" si="1"/>
        <v/>
      </c>
      <c r="X16" s="1018"/>
      <c r="Y16" s="595"/>
      <c r="Z16" s="595"/>
      <c r="AA16" s="195"/>
    </row>
    <row r="17" spans="1:27" hidden="1" x14ac:dyDescent="0.2">
      <c r="A17" s="8" t="s">
        <v>3068</v>
      </c>
      <c r="B17" s="591"/>
      <c r="C17" s="1586"/>
      <c r="D17" s="987"/>
      <c r="E17" s="8"/>
      <c r="F17" s="987"/>
      <c r="G17" s="987"/>
      <c r="H17" s="1579"/>
      <c r="I17" s="592"/>
      <c r="J17" s="1591"/>
      <c r="K17" s="986"/>
      <c r="L17" s="1591"/>
      <c r="M17" s="593"/>
      <c r="N17" s="1020"/>
      <c r="O17" s="987"/>
      <c r="P17" s="8"/>
      <c r="Q17" s="2114"/>
      <c r="R17" s="2114"/>
      <c r="S17" s="2114"/>
      <c r="T17" s="2114"/>
      <c r="V17" s="594" t="str">
        <f t="shared" si="0"/>
        <v>7 (1407)</v>
      </c>
      <c r="W17" s="1592" t="str">
        <f t="shared" si="1"/>
        <v/>
      </c>
      <c r="X17" s="1018"/>
      <c r="Y17" s="595"/>
      <c r="Z17" s="595"/>
      <c r="AA17" s="195"/>
    </row>
    <row r="18" spans="1:27" hidden="1" x14ac:dyDescent="0.2">
      <c r="A18" s="8" t="s">
        <v>3069</v>
      </c>
      <c r="B18" s="591"/>
      <c r="C18" s="1586"/>
      <c r="D18" s="987"/>
      <c r="E18" s="8"/>
      <c r="F18" s="987"/>
      <c r="G18" s="987"/>
      <c r="H18" s="1579"/>
      <c r="I18" s="592"/>
      <c r="J18" s="1591"/>
      <c r="K18" s="986"/>
      <c r="L18" s="1591"/>
      <c r="M18" s="593"/>
      <c r="N18" s="1020"/>
      <c r="O18" s="987"/>
      <c r="P18" s="8"/>
      <c r="Q18" s="2114"/>
      <c r="R18" s="2114"/>
      <c r="S18" s="2114"/>
      <c r="T18" s="2114"/>
      <c r="V18" s="594" t="str">
        <f t="shared" si="0"/>
        <v>8 (1408)</v>
      </c>
      <c r="W18" s="1592" t="str">
        <f t="shared" si="1"/>
        <v/>
      </c>
      <c r="X18" s="1018"/>
      <c r="Y18" s="595"/>
      <c r="Z18" s="595"/>
      <c r="AA18" s="195"/>
    </row>
    <row r="19" spans="1:27" hidden="1" x14ac:dyDescent="0.2">
      <c r="A19" s="8" t="s">
        <v>3070</v>
      </c>
      <c r="B19" s="591"/>
      <c r="C19" s="1586"/>
      <c r="D19" s="987"/>
      <c r="E19" s="8"/>
      <c r="F19" s="987"/>
      <c r="G19" s="987"/>
      <c r="H19" s="1579"/>
      <c r="I19" s="592"/>
      <c r="J19" s="1591"/>
      <c r="K19" s="986"/>
      <c r="L19" s="1591"/>
      <c r="M19" s="593"/>
      <c r="N19" s="1020"/>
      <c r="O19" s="987"/>
      <c r="P19" s="8"/>
      <c r="Q19" s="2114"/>
      <c r="R19" s="2114"/>
      <c r="S19" s="2114"/>
      <c r="T19" s="2114"/>
      <c r="V19" s="594" t="str">
        <f t="shared" si="0"/>
        <v>9 (1409)</v>
      </c>
      <c r="W19" s="1592" t="str">
        <f t="shared" si="1"/>
        <v/>
      </c>
      <c r="X19" s="1018"/>
      <c r="Y19" s="595"/>
      <c r="Z19" s="595"/>
      <c r="AA19" s="195"/>
    </row>
    <row r="20" spans="1:27" hidden="1" x14ac:dyDescent="0.2">
      <c r="A20" s="8" t="s">
        <v>3071</v>
      </c>
      <c r="B20" s="591"/>
      <c r="C20" s="1586"/>
      <c r="D20" s="987"/>
      <c r="E20" s="8"/>
      <c r="F20" s="987"/>
      <c r="G20" s="987"/>
      <c r="H20" s="1579"/>
      <c r="I20" s="592"/>
      <c r="J20" s="1591"/>
      <c r="K20" s="986"/>
      <c r="L20" s="1591"/>
      <c r="M20" s="593"/>
      <c r="N20" s="1020"/>
      <c r="O20" s="987"/>
      <c r="P20" s="8"/>
      <c r="Q20" s="2114"/>
      <c r="R20" s="2114"/>
      <c r="S20" s="2114"/>
      <c r="T20" s="2114"/>
      <c r="V20" s="594" t="str">
        <f t="shared" si="0"/>
        <v>10 (1410)</v>
      </c>
      <c r="W20" s="1592" t="str">
        <f t="shared" si="1"/>
        <v/>
      </c>
      <c r="X20" s="1018"/>
      <c r="Y20" s="595"/>
      <c r="Z20" s="595"/>
      <c r="AA20" s="195"/>
    </row>
    <row r="21" spans="1:27" hidden="1" x14ac:dyDescent="0.2">
      <c r="A21" s="8" t="s">
        <v>3072</v>
      </c>
      <c r="B21" s="591"/>
      <c r="C21" s="1586"/>
      <c r="D21" s="987"/>
      <c r="E21" s="8"/>
      <c r="F21" s="987"/>
      <c r="G21" s="987"/>
      <c r="H21" s="1579"/>
      <c r="I21" s="592"/>
      <c r="J21" s="1591"/>
      <c r="K21" s="986"/>
      <c r="L21" s="1591"/>
      <c r="M21" s="593"/>
      <c r="N21" s="1020"/>
      <c r="O21" s="987"/>
      <c r="P21" s="8"/>
      <c r="Q21" s="2114"/>
      <c r="R21" s="2114"/>
      <c r="S21" s="2114"/>
      <c r="T21" s="2114"/>
      <c r="V21" s="594" t="str">
        <f t="shared" si="0"/>
        <v>11 (1411)</v>
      </c>
      <c r="W21" s="1592" t="str">
        <f t="shared" si="1"/>
        <v/>
      </c>
      <c r="X21" s="1018"/>
      <c r="Y21" s="595"/>
      <c r="Z21" s="595"/>
      <c r="AA21" s="195"/>
    </row>
    <row r="22" spans="1:27" hidden="1" x14ac:dyDescent="0.2">
      <c r="A22" s="8" t="s">
        <v>3073</v>
      </c>
      <c r="B22" s="591"/>
      <c r="C22" s="1586"/>
      <c r="D22" s="987"/>
      <c r="E22" s="8"/>
      <c r="F22" s="987"/>
      <c r="G22" s="987"/>
      <c r="H22" s="1579"/>
      <c r="I22" s="592"/>
      <c r="J22" s="1591"/>
      <c r="K22" s="986"/>
      <c r="L22" s="1591"/>
      <c r="M22" s="593"/>
      <c r="N22" s="1020"/>
      <c r="O22" s="987"/>
      <c r="P22" s="8"/>
      <c r="Q22" s="2114"/>
      <c r="R22" s="2114"/>
      <c r="S22" s="2114"/>
      <c r="T22" s="2114"/>
      <c r="V22" s="594" t="str">
        <f t="shared" si="0"/>
        <v>12 (1412)</v>
      </c>
      <c r="W22" s="1592" t="str">
        <f t="shared" si="1"/>
        <v/>
      </c>
      <c r="X22" s="1018"/>
      <c r="Y22" s="595"/>
      <c r="Z22" s="595"/>
      <c r="AA22" s="195"/>
    </row>
    <row r="23" spans="1:27" hidden="1" x14ac:dyDescent="0.2">
      <c r="A23" s="8" t="s">
        <v>3074</v>
      </c>
      <c r="B23" s="591"/>
      <c r="C23" s="1586"/>
      <c r="D23" s="987"/>
      <c r="E23" s="8"/>
      <c r="F23" s="987"/>
      <c r="G23" s="987"/>
      <c r="H23" s="1579"/>
      <c r="I23" s="592"/>
      <c r="J23" s="1591"/>
      <c r="K23" s="986"/>
      <c r="L23" s="1591"/>
      <c r="M23" s="593"/>
      <c r="N23" s="1020"/>
      <c r="O23" s="987"/>
      <c r="P23" s="8"/>
      <c r="Q23" s="2114"/>
      <c r="R23" s="2114"/>
      <c r="S23" s="2114"/>
      <c r="T23" s="2114"/>
      <c r="V23" s="594" t="str">
        <f t="shared" si="0"/>
        <v>13 (1413)</v>
      </c>
      <c r="W23" s="1592" t="str">
        <f t="shared" si="1"/>
        <v/>
      </c>
      <c r="X23" s="1018"/>
      <c r="Y23" s="595"/>
      <c r="Z23" s="595"/>
      <c r="AA23" s="195"/>
    </row>
    <row r="24" spans="1:27" hidden="1" x14ac:dyDescent="0.2">
      <c r="A24" s="8" t="s">
        <v>3075</v>
      </c>
      <c r="B24" s="591"/>
      <c r="C24" s="1586"/>
      <c r="D24" s="987"/>
      <c r="E24" s="8"/>
      <c r="F24" s="987"/>
      <c r="G24" s="987"/>
      <c r="H24" s="1579"/>
      <c r="I24" s="592"/>
      <c r="J24" s="1591"/>
      <c r="K24" s="986"/>
      <c r="L24" s="1591"/>
      <c r="M24" s="593"/>
      <c r="N24" s="1020"/>
      <c r="O24" s="987"/>
      <c r="P24" s="8"/>
      <c r="Q24" s="2114"/>
      <c r="R24" s="2114"/>
      <c r="S24" s="2114"/>
      <c r="T24" s="2114"/>
      <c r="V24" s="594" t="str">
        <f t="shared" si="0"/>
        <v>14 (1414)</v>
      </c>
      <c r="W24" s="1592" t="str">
        <f t="shared" si="1"/>
        <v/>
      </c>
      <c r="X24" s="1018"/>
      <c r="Y24" s="595"/>
      <c r="Z24" s="595"/>
      <c r="AA24" s="195"/>
    </row>
    <row r="25" spans="1:27" hidden="1" x14ac:dyDescent="0.2">
      <c r="A25" s="8" t="s">
        <v>3076</v>
      </c>
      <c r="B25" s="591"/>
      <c r="C25" s="1586"/>
      <c r="D25" s="987"/>
      <c r="E25" s="8"/>
      <c r="F25" s="987"/>
      <c r="G25" s="987"/>
      <c r="H25" s="1579"/>
      <c r="I25" s="592"/>
      <c r="J25" s="1591"/>
      <c r="K25" s="986"/>
      <c r="L25" s="1591"/>
      <c r="M25" s="593"/>
      <c r="N25" s="1020"/>
      <c r="O25" s="987"/>
      <c r="P25" s="8"/>
      <c r="Q25" s="2114"/>
      <c r="R25" s="2114"/>
      <c r="S25" s="2114"/>
      <c r="T25" s="2114"/>
      <c r="V25" s="594" t="str">
        <f t="shared" si="0"/>
        <v>15 (1415)</v>
      </c>
      <c r="W25" s="1592" t="str">
        <f t="shared" si="1"/>
        <v/>
      </c>
      <c r="X25" s="1018"/>
      <c r="Y25" s="595"/>
      <c r="Z25" s="595"/>
      <c r="AA25" s="195"/>
    </row>
    <row r="26" spans="1:27" hidden="1" x14ac:dyDescent="0.2">
      <c r="A26" s="8" t="s">
        <v>3077</v>
      </c>
      <c r="B26" s="591"/>
      <c r="C26" s="1586"/>
      <c r="D26" s="987"/>
      <c r="E26" s="8"/>
      <c r="F26" s="987"/>
      <c r="G26" s="987"/>
      <c r="H26" s="1579"/>
      <c r="I26" s="592"/>
      <c r="J26" s="1591"/>
      <c r="K26" s="986"/>
      <c r="L26" s="1591"/>
      <c r="M26" s="593"/>
      <c r="N26" s="1020"/>
      <c r="O26" s="987"/>
      <c r="P26" s="8"/>
      <c r="Q26" s="2114"/>
      <c r="R26" s="2114"/>
      <c r="S26" s="2114"/>
      <c r="T26" s="2114"/>
      <c r="V26" s="594" t="str">
        <f t="shared" si="0"/>
        <v>16 (1416)</v>
      </c>
      <c r="W26" s="1592" t="str">
        <f t="shared" si="1"/>
        <v/>
      </c>
      <c r="X26" s="1018"/>
      <c r="Y26" s="595"/>
      <c r="Z26" s="595"/>
      <c r="AA26" s="195"/>
    </row>
    <row r="27" spans="1:27" hidden="1" x14ac:dyDescent="0.2">
      <c r="A27" s="8" t="s">
        <v>3078</v>
      </c>
      <c r="B27" s="591"/>
      <c r="C27" s="1586"/>
      <c r="D27" s="987"/>
      <c r="E27" s="8"/>
      <c r="F27" s="987"/>
      <c r="G27" s="987"/>
      <c r="H27" s="1579"/>
      <c r="I27" s="592"/>
      <c r="J27" s="1591"/>
      <c r="K27" s="986"/>
      <c r="L27" s="1591"/>
      <c r="M27" s="593"/>
      <c r="N27" s="1020"/>
      <c r="O27" s="987"/>
      <c r="P27" s="8"/>
      <c r="Q27" s="2114"/>
      <c r="R27" s="2114"/>
      <c r="S27" s="2114"/>
      <c r="T27" s="2114"/>
      <c r="V27" s="594" t="str">
        <f t="shared" si="0"/>
        <v>17 (1417)</v>
      </c>
      <c r="W27" s="1592" t="str">
        <f t="shared" si="1"/>
        <v/>
      </c>
      <c r="X27" s="1018"/>
      <c r="Y27" s="595"/>
      <c r="Z27" s="595"/>
      <c r="AA27" s="195"/>
    </row>
    <row r="28" spans="1:27" hidden="1" x14ac:dyDescent="0.2">
      <c r="A28" s="8" t="s">
        <v>3079</v>
      </c>
      <c r="B28" s="591"/>
      <c r="C28" s="1586"/>
      <c r="D28" s="987"/>
      <c r="E28" s="8"/>
      <c r="F28" s="987"/>
      <c r="G28" s="987"/>
      <c r="H28" s="1579"/>
      <c r="I28" s="592"/>
      <c r="J28" s="1591"/>
      <c r="K28" s="986"/>
      <c r="L28" s="1591"/>
      <c r="M28" s="593"/>
      <c r="N28" s="1020"/>
      <c r="O28" s="987"/>
      <c r="P28" s="8"/>
      <c r="Q28" s="2114"/>
      <c r="R28" s="2114"/>
      <c r="S28" s="2114"/>
      <c r="T28" s="2114"/>
      <c r="V28" s="594" t="str">
        <f t="shared" si="0"/>
        <v>18 (1418)</v>
      </c>
      <c r="W28" s="1592" t="str">
        <f t="shared" si="1"/>
        <v/>
      </c>
      <c r="X28" s="1018"/>
      <c r="Y28" s="595"/>
      <c r="Z28" s="595"/>
      <c r="AA28" s="195"/>
    </row>
    <row r="29" spans="1:27" hidden="1" x14ac:dyDescent="0.2">
      <c r="A29" s="8" t="s">
        <v>3080</v>
      </c>
      <c r="B29" s="591"/>
      <c r="C29" s="1586"/>
      <c r="D29" s="987"/>
      <c r="E29" s="8"/>
      <c r="F29" s="987"/>
      <c r="G29" s="987"/>
      <c r="H29" s="1579"/>
      <c r="I29" s="592"/>
      <c r="J29" s="1591"/>
      <c r="K29" s="986"/>
      <c r="L29" s="1591"/>
      <c r="M29" s="593"/>
      <c r="N29" s="1020"/>
      <c r="O29" s="987"/>
      <c r="P29" s="8"/>
      <c r="Q29" s="2114"/>
      <c r="R29" s="2114"/>
      <c r="S29" s="2114"/>
      <c r="T29" s="2114"/>
      <c r="V29" s="594" t="str">
        <f t="shared" si="0"/>
        <v>19 (1419)</v>
      </c>
      <c r="W29" s="1592" t="str">
        <f t="shared" si="1"/>
        <v/>
      </c>
      <c r="X29" s="1018"/>
      <c r="Y29" s="595"/>
      <c r="Z29" s="595"/>
      <c r="AA29" s="195"/>
    </row>
    <row r="30" spans="1:27" hidden="1" x14ac:dyDescent="0.2">
      <c r="A30" s="8" t="s">
        <v>3081</v>
      </c>
      <c r="B30" s="591"/>
      <c r="C30" s="1586"/>
      <c r="D30" s="987"/>
      <c r="E30" s="8"/>
      <c r="F30" s="987"/>
      <c r="G30" s="987"/>
      <c r="H30" s="1579"/>
      <c r="I30" s="592"/>
      <c r="J30" s="1591"/>
      <c r="K30" s="986"/>
      <c r="L30" s="1591"/>
      <c r="M30" s="593"/>
      <c r="N30" s="1020"/>
      <c r="O30" s="987"/>
      <c r="P30" s="8"/>
      <c r="Q30" s="2114"/>
      <c r="R30" s="2114"/>
      <c r="S30" s="2114"/>
      <c r="T30" s="2114"/>
      <c r="V30" s="594" t="str">
        <f t="shared" si="0"/>
        <v>20 (1420)</v>
      </c>
      <c r="W30" s="1592" t="str">
        <f t="shared" si="1"/>
        <v/>
      </c>
      <c r="X30" s="1018"/>
      <c r="Y30" s="595"/>
      <c r="Z30" s="595"/>
      <c r="AA30" s="195"/>
    </row>
    <row r="31" spans="1:27" hidden="1" x14ac:dyDescent="0.2">
      <c r="A31" s="8" t="s">
        <v>3082</v>
      </c>
      <c r="B31" s="591"/>
      <c r="C31" s="1586"/>
      <c r="D31" s="987"/>
      <c r="E31" s="8"/>
      <c r="F31" s="987"/>
      <c r="G31" s="987"/>
      <c r="H31" s="1579"/>
      <c r="I31" s="592"/>
      <c r="J31" s="1591"/>
      <c r="K31" s="986"/>
      <c r="L31" s="1591"/>
      <c r="M31" s="593"/>
      <c r="N31" s="1020"/>
      <c r="O31" s="987"/>
      <c r="P31" s="8"/>
      <c r="Q31" s="2114"/>
      <c r="R31" s="2114"/>
      <c r="S31" s="2114"/>
      <c r="T31" s="2114"/>
      <c r="V31" s="594" t="str">
        <f t="shared" si="0"/>
        <v>21 (1421)</v>
      </c>
      <c r="W31" s="1592" t="str">
        <f t="shared" si="1"/>
        <v/>
      </c>
      <c r="X31" s="1018"/>
      <c r="Y31" s="595"/>
      <c r="Z31" s="595"/>
      <c r="AA31" s="195"/>
    </row>
    <row r="32" spans="1:27" hidden="1" x14ac:dyDescent="0.2">
      <c r="A32" s="8" t="s">
        <v>3083</v>
      </c>
      <c r="B32" s="591"/>
      <c r="C32" s="1586"/>
      <c r="D32" s="987"/>
      <c r="E32" s="8"/>
      <c r="F32" s="987"/>
      <c r="G32" s="987"/>
      <c r="H32" s="1579"/>
      <c r="I32" s="592"/>
      <c r="J32" s="1591"/>
      <c r="K32" s="986"/>
      <c r="L32" s="1591"/>
      <c r="M32" s="593"/>
      <c r="N32" s="1020"/>
      <c r="O32" s="987"/>
      <c r="P32" s="8"/>
      <c r="Q32" s="2114"/>
      <c r="R32" s="2114"/>
      <c r="S32" s="2114"/>
      <c r="T32" s="2114"/>
      <c r="V32" s="594" t="str">
        <f t="shared" si="0"/>
        <v>22 (1422)</v>
      </c>
      <c r="W32" s="1592" t="str">
        <f t="shared" si="1"/>
        <v/>
      </c>
      <c r="X32" s="1018"/>
      <c r="Y32" s="595"/>
      <c r="Z32" s="595"/>
      <c r="AA32" s="195"/>
    </row>
    <row r="33" spans="1:27" hidden="1" x14ac:dyDescent="0.2">
      <c r="A33" s="8" t="s">
        <v>3084</v>
      </c>
      <c r="B33" s="591"/>
      <c r="C33" s="1586"/>
      <c r="D33" s="987"/>
      <c r="E33" s="8"/>
      <c r="F33" s="987"/>
      <c r="G33" s="987"/>
      <c r="H33" s="1579"/>
      <c r="I33" s="592"/>
      <c r="J33" s="1591"/>
      <c r="K33" s="986"/>
      <c r="L33" s="1591"/>
      <c r="M33" s="593"/>
      <c r="N33" s="1020"/>
      <c r="O33" s="987"/>
      <c r="P33" s="8"/>
      <c r="Q33" s="2114"/>
      <c r="R33" s="2114"/>
      <c r="S33" s="2114"/>
      <c r="T33" s="2114"/>
      <c r="V33" s="594" t="str">
        <f t="shared" si="0"/>
        <v>23 (1423)</v>
      </c>
      <c r="W33" s="1592" t="str">
        <f t="shared" si="1"/>
        <v/>
      </c>
      <c r="X33" s="1018"/>
      <c r="Y33" s="595"/>
      <c r="Z33" s="595"/>
      <c r="AA33" s="195"/>
    </row>
    <row r="34" spans="1:27" hidden="1" x14ac:dyDescent="0.2">
      <c r="A34" s="8" t="s">
        <v>3085</v>
      </c>
      <c r="B34" s="591"/>
      <c r="C34" s="1586"/>
      <c r="D34" s="987"/>
      <c r="E34" s="8"/>
      <c r="F34" s="987"/>
      <c r="G34" s="987"/>
      <c r="H34" s="1579"/>
      <c r="I34" s="592"/>
      <c r="J34" s="1591"/>
      <c r="K34" s="986"/>
      <c r="L34" s="1591"/>
      <c r="M34" s="593"/>
      <c r="N34" s="1020"/>
      <c r="O34" s="987"/>
      <c r="P34" s="8"/>
      <c r="Q34" s="2114"/>
      <c r="R34" s="2114"/>
      <c r="S34" s="2114"/>
      <c r="T34" s="2114"/>
      <c r="V34" s="594" t="str">
        <f t="shared" si="0"/>
        <v>24 (1424)</v>
      </c>
      <c r="W34" s="1592" t="str">
        <f t="shared" si="1"/>
        <v/>
      </c>
      <c r="X34" s="1018"/>
      <c r="Y34" s="595"/>
      <c r="Z34" s="595"/>
      <c r="AA34" s="195"/>
    </row>
    <row r="35" spans="1:27" x14ac:dyDescent="0.2">
      <c r="A35" s="8" t="s">
        <v>3086</v>
      </c>
      <c r="B35" s="591"/>
      <c r="C35" s="1586"/>
      <c r="D35" s="987"/>
      <c r="E35" s="8"/>
      <c r="F35" s="1579"/>
      <c r="G35" s="987"/>
      <c r="H35" s="1579"/>
      <c r="I35" s="592"/>
      <c r="J35" s="1591"/>
      <c r="K35" s="986"/>
      <c r="L35" s="1591"/>
      <c r="M35" s="593"/>
      <c r="N35" s="1020"/>
      <c r="O35" s="987"/>
      <c r="P35" s="8"/>
      <c r="Q35" s="2114"/>
      <c r="R35" s="2114"/>
      <c r="S35" s="2114"/>
      <c r="T35" s="2114"/>
      <c r="V35" s="594" t="str">
        <f t="shared" si="0"/>
        <v>25 (1425)</v>
      </c>
      <c r="W35" s="1592" t="str">
        <f t="shared" si="1"/>
        <v/>
      </c>
      <c r="X35" s="1018"/>
      <c r="Y35" s="595"/>
      <c r="Z35" s="595"/>
      <c r="AA35" s="195"/>
    </row>
    <row r="36" spans="1:27" x14ac:dyDescent="0.2">
      <c r="A36" s="51" t="s">
        <v>3087</v>
      </c>
      <c r="B36" s="1593">
        <v>100</v>
      </c>
      <c r="C36" s="1594"/>
      <c r="D36" s="987"/>
      <c r="E36" s="8"/>
      <c r="F36" s="1579"/>
      <c r="G36" s="987"/>
      <c r="H36" s="1372"/>
      <c r="I36" s="596"/>
      <c r="J36" s="1591"/>
      <c r="K36" s="986"/>
      <c r="L36" s="1591"/>
      <c r="M36" s="593"/>
      <c r="N36" s="1595"/>
      <c r="O36" s="987"/>
      <c r="P36" s="8"/>
      <c r="Q36" s="2116"/>
      <c r="R36" s="2116"/>
      <c r="S36" s="2116"/>
      <c r="T36" s="2116"/>
      <c r="V36" s="588"/>
      <c r="W36" s="1596">
        <f>$B36</f>
        <v>100</v>
      </c>
      <c r="X36" s="1018"/>
      <c r="Y36" s="595"/>
      <c r="Z36" s="595"/>
      <c r="AA36" s="195"/>
    </row>
    <row r="37" spans="1:27" x14ac:dyDescent="0.2">
      <c r="A37" s="24" t="s">
        <v>3088</v>
      </c>
      <c r="B37" s="1489" t="s">
        <v>3089</v>
      </c>
      <c r="C37" s="1490"/>
      <c r="D37" s="986"/>
      <c r="F37" s="1579"/>
      <c r="G37" s="1491"/>
      <c r="H37" s="1597"/>
      <c r="I37" s="598"/>
      <c r="J37" s="1591"/>
      <c r="K37" s="986"/>
      <c r="L37" s="1591"/>
      <c r="M37" s="599"/>
      <c r="N37" s="600"/>
      <c r="O37" s="986"/>
      <c r="Q37" s="2112"/>
      <c r="R37" s="2112"/>
      <c r="S37" s="2112"/>
      <c r="T37" s="2112"/>
      <c r="V37" s="588"/>
      <c r="W37" s="1490" t="str">
        <f>$B37</f>
        <v>Global</v>
      </c>
      <c r="X37" s="1018"/>
      <c r="Y37" s="601"/>
      <c r="Z37" s="601"/>
      <c r="AA37" s="195"/>
    </row>
    <row r="38" spans="1:27" ht="6" customHeight="1" x14ac:dyDescent="0.2">
      <c r="V38" s="588"/>
      <c r="W38" s="588"/>
      <c r="AA38" s="195"/>
    </row>
    <row r="39" spans="1:27" x14ac:dyDescent="0.2">
      <c r="B39" s="88" t="s">
        <v>1875</v>
      </c>
      <c r="V39" s="588"/>
      <c r="W39" s="589" t="str">
        <f>$B39</f>
        <v>Engagements inutilisés (502)</v>
      </c>
      <c r="AA39" s="195"/>
    </row>
    <row r="40" spans="1:27" x14ac:dyDescent="0.2">
      <c r="A40" s="8" t="s">
        <v>3062</v>
      </c>
      <c r="B40" s="591"/>
      <c r="C40" s="987"/>
      <c r="D40" s="987"/>
      <c r="E40" s="8"/>
      <c r="F40" s="1579"/>
      <c r="G40" s="987"/>
      <c r="H40" s="1579"/>
      <c r="I40" s="592"/>
      <c r="J40" s="1591"/>
      <c r="K40" s="986"/>
      <c r="L40" s="1591"/>
      <c r="M40" s="593"/>
      <c r="N40" s="1020"/>
      <c r="O40" s="987"/>
      <c r="P40" s="8"/>
      <c r="Q40" s="2114"/>
      <c r="R40" s="2114"/>
      <c r="S40" s="2114"/>
      <c r="T40" s="2114"/>
      <c r="V40" s="594" t="str">
        <f t="shared" ref="V40:V64" si="2">$A40</f>
        <v>1 (1401)</v>
      </c>
      <c r="W40" s="1592" t="str">
        <f t="shared" ref="W40:W64" si="3">IF($B40="","",$B40)</f>
        <v/>
      </c>
      <c r="X40" s="1018"/>
      <c r="Y40" s="595"/>
      <c r="Z40" s="595"/>
      <c r="AA40" s="195"/>
    </row>
    <row r="41" spans="1:27" x14ac:dyDescent="0.2">
      <c r="A41" s="8" t="s">
        <v>3063</v>
      </c>
      <c r="B41" s="591"/>
      <c r="C41" s="987"/>
      <c r="D41" s="987"/>
      <c r="E41" s="8"/>
      <c r="F41" s="1579"/>
      <c r="G41" s="987"/>
      <c r="H41" s="1579"/>
      <c r="I41" s="592"/>
      <c r="J41" s="1591"/>
      <c r="K41" s="986"/>
      <c r="L41" s="1591"/>
      <c r="M41" s="593"/>
      <c r="N41" s="1020"/>
      <c r="O41" s="987"/>
      <c r="P41" s="8"/>
      <c r="Q41" s="2114"/>
      <c r="R41" s="2114"/>
      <c r="S41" s="2114"/>
      <c r="T41" s="2114"/>
      <c r="V41" s="594" t="str">
        <f t="shared" si="2"/>
        <v>2 (1402)</v>
      </c>
      <c r="W41" s="1592" t="str">
        <f t="shared" si="3"/>
        <v/>
      </c>
      <c r="X41" s="1018"/>
      <c r="Y41" s="595"/>
      <c r="Z41" s="595"/>
      <c r="AA41" s="195"/>
    </row>
    <row r="42" spans="1:27" x14ac:dyDescent="0.2">
      <c r="A42" s="8" t="s">
        <v>3064</v>
      </c>
      <c r="B42" s="591"/>
      <c r="C42" s="987"/>
      <c r="D42" s="987"/>
      <c r="E42" s="8"/>
      <c r="F42" s="1579"/>
      <c r="G42" s="987"/>
      <c r="H42" s="1579"/>
      <c r="I42" s="592"/>
      <c r="J42" s="1591"/>
      <c r="K42" s="986"/>
      <c r="L42" s="1591"/>
      <c r="M42" s="593"/>
      <c r="N42" s="1020"/>
      <c r="O42" s="987"/>
      <c r="P42" s="8"/>
      <c r="Q42" s="2114"/>
      <c r="R42" s="2114"/>
      <c r="S42" s="2114"/>
      <c r="T42" s="2114"/>
      <c r="V42" s="594" t="str">
        <f t="shared" si="2"/>
        <v>3 (1403)</v>
      </c>
      <c r="W42" s="1592" t="str">
        <f t="shared" si="3"/>
        <v/>
      </c>
      <c r="X42" s="1018"/>
      <c r="Y42" s="595"/>
      <c r="Z42" s="595"/>
      <c r="AA42" s="195"/>
    </row>
    <row r="43" spans="1:27" hidden="1" x14ac:dyDescent="0.2">
      <c r="A43" s="8" t="s">
        <v>3065</v>
      </c>
      <c r="B43" s="591"/>
      <c r="C43" s="987"/>
      <c r="D43" s="987"/>
      <c r="E43" s="8"/>
      <c r="F43" s="987"/>
      <c r="G43" s="987"/>
      <c r="H43" s="1579"/>
      <c r="I43" s="592"/>
      <c r="J43" s="1591"/>
      <c r="K43" s="986"/>
      <c r="L43" s="1591"/>
      <c r="M43" s="593"/>
      <c r="N43" s="1020"/>
      <c r="O43" s="987"/>
      <c r="P43" s="8"/>
      <c r="Q43" s="2114"/>
      <c r="R43" s="2114"/>
      <c r="S43" s="2114"/>
      <c r="T43" s="2114"/>
      <c r="V43" s="594" t="str">
        <f t="shared" si="2"/>
        <v>4 (1404)</v>
      </c>
      <c r="W43" s="1592" t="str">
        <f t="shared" si="3"/>
        <v/>
      </c>
      <c r="X43" s="1018"/>
      <c r="Y43" s="595"/>
      <c r="Z43" s="595"/>
      <c r="AA43" s="195"/>
    </row>
    <row r="44" spans="1:27" hidden="1" x14ac:dyDescent="0.2">
      <c r="A44" s="8" t="s">
        <v>3066</v>
      </c>
      <c r="B44" s="591"/>
      <c r="C44" s="987"/>
      <c r="D44" s="987"/>
      <c r="E44" s="8"/>
      <c r="F44" s="987"/>
      <c r="G44" s="987"/>
      <c r="H44" s="1579"/>
      <c r="I44" s="592"/>
      <c r="J44" s="1591"/>
      <c r="K44" s="986"/>
      <c r="L44" s="1591"/>
      <c r="M44" s="593"/>
      <c r="N44" s="1020"/>
      <c r="O44" s="987"/>
      <c r="P44" s="8"/>
      <c r="Q44" s="2114"/>
      <c r="R44" s="2114"/>
      <c r="S44" s="2114"/>
      <c r="T44" s="2114"/>
      <c r="V44" s="594" t="str">
        <f t="shared" si="2"/>
        <v>5 (1405)</v>
      </c>
      <c r="W44" s="1592" t="str">
        <f t="shared" si="3"/>
        <v/>
      </c>
      <c r="X44" s="1018"/>
      <c r="Y44" s="595"/>
      <c r="Z44" s="595"/>
      <c r="AA44" s="195"/>
    </row>
    <row r="45" spans="1:27" hidden="1" x14ac:dyDescent="0.2">
      <c r="A45" s="8" t="s">
        <v>3067</v>
      </c>
      <c r="B45" s="591"/>
      <c r="C45" s="987"/>
      <c r="D45" s="987"/>
      <c r="E45" s="8"/>
      <c r="F45" s="987"/>
      <c r="G45" s="987"/>
      <c r="H45" s="1579"/>
      <c r="I45" s="592"/>
      <c r="J45" s="1591"/>
      <c r="K45" s="986"/>
      <c r="L45" s="1591"/>
      <c r="M45" s="593"/>
      <c r="N45" s="1020"/>
      <c r="O45" s="987"/>
      <c r="P45" s="8"/>
      <c r="Q45" s="2114"/>
      <c r="R45" s="2114"/>
      <c r="S45" s="2114"/>
      <c r="T45" s="2114"/>
      <c r="V45" s="594" t="str">
        <f t="shared" si="2"/>
        <v>6 (1406)</v>
      </c>
      <c r="W45" s="1592" t="str">
        <f t="shared" si="3"/>
        <v/>
      </c>
      <c r="X45" s="1018"/>
      <c r="Y45" s="595"/>
      <c r="Z45" s="595"/>
      <c r="AA45" s="195"/>
    </row>
    <row r="46" spans="1:27" hidden="1" x14ac:dyDescent="0.2">
      <c r="A46" s="8" t="s">
        <v>3068</v>
      </c>
      <c r="B46" s="591"/>
      <c r="C46" s="987"/>
      <c r="D46" s="987"/>
      <c r="E46" s="8"/>
      <c r="F46" s="987"/>
      <c r="G46" s="987"/>
      <c r="H46" s="1579"/>
      <c r="I46" s="592"/>
      <c r="J46" s="1591"/>
      <c r="K46" s="986"/>
      <c r="L46" s="1591"/>
      <c r="M46" s="593"/>
      <c r="N46" s="1020"/>
      <c r="O46" s="987"/>
      <c r="P46" s="8"/>
      <c r="Q46" s="2114"/>
      <c r="R46" s="2114"/>
      <c r="S46" s="2114"/>
      <c r="T46" s="2114"/>
      <c r="V46" s="594" t="str">
        <f t="shared" si="2"/>
        <v>7 (1407)</v>
      </c>
      <c r="W46" s="1592" t="str">
        <f t="shared" si="3"/>
        <v/>
      </c>
      <c r="X46" s="1018"/>
      <c r="Y46" s="595"/>
      <c r="Z46" s="595"/>
      <c r="AA46" s="195"/>
    </row>
    <row r="47" spans="1:27" hidden="1" x14ac:dyDescent="0.2">
      <c r="A47" s="8" t="s">
        <v>3069</v>
      </c>
      <c r="B47" s="591"/>
      <c r="C47" s="987"/>
      <c r="D47" s="987"/>
      <c r="E47" s="8"/>
      <c r="F47" s="987"/>
      <c r="G47" s="987"/>
      <c r="H47" s="1579"/>
      <c r="I47" s="592"/>
      <c r="J47" s="1591"/>
      <c r="K47" s="986"/>
      <c r="L47" s="1591"/>
      <c r="M47" s="593"/>
      <c r="N47" s="1020"/>
      <c r="O47" s="987"/>
      <c r="P47" s="8"/>
      <c r="Q47" s="2114"/>
      <c r="R47" s="2114"/>
      <c r="S47" s="2114"/>
      <c r="T47" s="2114"/>
      <c r="V47" s="594" t="str">
        <f t="shared" si="2"/>
        <v>8 (1408)</v>
      </c>
      <c r="W47" s="1592" t="str">
        <f t="shared" si="3"/>
        <v/>
      </c>
      <c r="X47" s="1018"/>
      <c r="Y47" s="595"/>
      <c r="Z47" s="595"/>
      <c r="AA47" s="195"/>
    </row>
    <row r="48" spans="1:27" hidden="1" x14ac:dyDescent="0.2">
      <c r="A48" s="8" t="s">
        <v>3070</v>
      </c>
      <c r="B48" s="591"/>
      <c r="C48" s="987"/>
      <c r="D48" s="987"/>
      <c r="E48" s="8"/>
      <c r="F48" s="987"/>
      <c r="G48" s="987"/>
      <c r="H48" s="1579"/>
      <c r="I48" s="592"/>
      <c r="J48" s="1591"/>
      <c r="K48" s="986"/>
      <c r="L48" s="1591"/>
      <c r="M48" s="593"/>
      <c r="N48" s="1020"/>
      <c r="O48" s="987"/>
      <c r="P48" s="8"/>
      <c r="Q48" s="2114"/>
      <c r="R48" s="2114"/>
      <c r="S48" s="2114"/>
      <c r="T48" s="2114"/>
      <c r="V48" s="594" t="str">
        <f t="shared" si="2"/>
        <v>9 (1409)</v>
      </c>
      <c r="W48" s="1592" t="str">
        <f t="shared" si="3"/>
        <v/>
      </c>
      <c r="X48" s="1018"/>
      <c r="Y48" s="595"/>
      <c r="Z48" s="595"/>
      <c r="AA48" s="195"/>
    </row>
    <row r="49" spans="1:27" hidden="1" x14ac:dyDescent="0.2">
      <c r="A49" s="8" t="s">
        <v>3071</v>
      </c>
      <c r="B49" s="591"/>
      <c r="C49" s="987"/>
      <c r="D49" s="987"/>
      <c r="E49" s="8"/>
      <c r="F49" s="987"/>
      <c r="G49" s="987"/>
      <c r="H49" s="1579"/>
      <c r="I49" s="592"/>
      <c r="J49" s="1591"/>
      <c r="K49" s="986"/>
      <c r="L49" s="1591"/>
      <c r="M49" s="593"/>
      <c r="N49" s="1020"/>
      <c r="O49" s="987"/>
      <c r="P49" s="8"/>
      <c r="Q49" s="2114"/>
      <c r="R49" s="2114"/>
      <c r="S49" s="2114"/>
      <c r="T49" s="2114"/>
      <c r="V49" s="594" t="str">
        <f t="shared" si="2"/>
        <v>10 (1410)</v>
      </c>
      <c r="W49" s="1592" t="str">
        <f t="shared" si="3"/>
        <v/>
      </c>
      <c r="X49" s="1018"/>
      <c r="Y49" s="595"/>
      <c r="Z49" s="595"/>
      <c r="AA49" s="195"/>
    </row>
    <row r="50" spans="1:27" hidden="1" x14ac:dyDescent="0.2">
      <c r="A50" s="8" t="s">
        <v>3072</v>
      </c>
      <c r="B50" s="591"/>
      <c r="C50" s="987"/>
      <c r="D50" s="987"/>
      <c r="E50" s="8"/>
      <c r="F50" s="987"/>
      <c r="G50" s="987"/>
      <c r="H50" s="1579"/>
      <c r="I50" s="592"/>
      <c r="J50" s="1591"/>
      <c r="K50" s="986"/>
      <c r="L50" s="1591"/>
      <c r="M50" s="593"/>
      <c r="N50" s="1020"/>
      <c r="O50" s="987"/>
      <c r="P50" s="8"/>
      <c r="Q50" s="2114"/>
      <c r="R50" s="2114"/>
      <c r="S50" s="2114"/>
      <c r="T50" s="2114"/>
      <c r="V50" s="594" t="str">
        <f t="shared" si="2"/>
        <v>11 (1411)</v>
      </c>
      <c r="W50" s="1592" t="str">
        <f t="shared" si="3"/>
        <v/>
      </c>
      <c r="X50" s="1018"/>
      <c r="Y50" s="595"/>
      <c r="Z50" s="595"/>
      <c r="AA50" s="195"/>
    </row>
    <row r="51" spans="1:27" hidden="1" x14ac:dyDescent="0.2">
      <c r="A51" s="8" t="s">
        <v>3073</v>
      </c>
      <c r="B51" s="591"/>
      <c r="C51" s="987"/>
      <c r="D51" s="987"/>
      <c r="E51" s="8"/>
      <c r="F51" s="987"/>
      <c r="G51" s="987"/>
      <c r="H51" s="1579"/>
      <c r="I51" s="592"/>
      <c r="J51" s="1591"/>
      <c r="K51" s="986"/>
      <c r="L51" s="1591"/>
      <c r="M51" s="593"/>
      <c r="N51" s="1020"/>
      <c r="O51" s="987"/>
      <c r="P51" s="8"/>
      <c r="Q51" s="2114"/>
      <c r="R51" s="2114"/>
      <c r="S51" s="2114"/>
      <c r="T51" s="2114"/>
      <c r="V51" s="594" t="str">
        <f t="shared" si="2"/>
        <v>12 (1412)</v>
      </c>
      <c r="W51" s="1592" t="str">
        <f t="shared" si="3"/>
        <v/>
      </c>
      <c r="X51" s="1018"/>
      <c r="Y51" s="595"/>
      <c r="Z51" s="595"/>
      <c r="AA51" s="195"/>
    </row>
    <row r="52" spans="1:27" hidden="1" x14ac:dyDescent="0.2">
      <c r="A52" s="8" t="s">
        <v>3074</v>
      </c>
      <c r="B52" s="591"/>
      <c r="C52" s="987"/>
      <c r="D52" s="987"/>
      <c r="E52" s="8"/>
      <c r="F52" s="987"/>
      <c r="G52" s="987"/>
      <c r="H52" s="1579"/>
      <c r="I52" s="592"/>
      <c r="J52" s="1591"/>
      <c r="K52" s="986"/>
      <c r="L52" s="1591"/>
      <c r="M52" s="593"/>
      <c r="N52" s="1020"/>
      <c r="O52" s="987"/>
      <c r="P52" s="8"/>
      <c r="Q52" s="2114"/>
      <c r="R52" s="2114"/>
      <c r="S52" s="2114"/>
      <c r="T52" s="2114"/>
      <c r="V52" s="594" t="str">
        <f t="shared" si="2"/>
        <v>13 (1413)</v>
      </c>
      <c r="W52" s="1592" t="str">
        <f t="shared" si="3"/>
        <v/>
      </c>
      <c r="X52" s="1018"/>
      <c r="Y52" s="595"/>
      <c r="Z52" s="595"/>
      <c r="AA52" s="195"/>
    </row>
    <row r="53" spans="1:27" hidden="1" x14ac:dyDescent="0.2">
      <c r="A53" s="8" t="s">
        <v>3075</v>
      </c>
      <c r="B53" s="591"/>
      <c r="C53" s="987"/>
      <c r="D53" s="987"/>
      <c r="E53" s="8"/>
      <c r="F53" s="987"/>
      <c r="G53" s="987"/>
      <c r="H53" s="1579"/>
      <c r="I53" s="592"/>
      <c r="J53" s="1591"/>
      <c r="K53" s="986"/>
      <c r="L53" s="1591"/>
      <c r="M53" s="593"/>
      <c r="N53" s="1020"/>
      <c r="O53" s="987"/>
      <c r="P53" s="8"/>
      <c r="Q53" s="2114"/>
      <c r="R53" s="2114"/>
      <c r="S53" s="2114"/>
      <c r="T53" s="2114"/>
      <c r="V53" s="594" t="str">
        <f t="shared" si="2"/>
        <v>14 (1414)</v>
      </c>
      <c r="W53" s="1592" t="str">
        <f t="shared" si="3"/>
        <v/>
      </c>
      <c r="X53" s="1018"/>
      <c r="Y53" s="595"/>
      <c r="Z53" s="595"/>
      <c r="AA53" s="195"/>
    </row>
    <row r="54" spans="1:27" hidden="1" x14ac:dyDescent="0.2">
      <c r="A54" s="8" t="s">
        <v>3076</v>
      </c>
      <c r="B54" s="591"/>
      <c r="C54" s="987"/>
      <c r="D54" s="987"/>
      <c r="E54" s="8"/>
      <c r="F54" s="987"/>
      <c r="G54" s="987"/>
      <c r="H54" s="1579"/>
      <c r="I54" s="592"/>
      <c r="J54" s="1591"/>
      <c r="K54" s="986"/>
      <c r="L54" s="1591"/>
      <c r="M54" s="593"/>
      <c r="N54" s="1020"/>
      <c r="O54" s="987"/>
      <c r="P54" s="8"/>
      <c r="Q54" s="2114"/>
      <c r="R54" s="2114"/>
      <c r="S54" s="2114"/>
      <c r="T54" s="2114"/>
      <c r="V54" s="594" t="str">
        <f t="shared" si="2"/>
        <v>15 (1415)</v>
      </c>
      <c r="W54" s="1592" t="str">
        <f t="shared" si="3"/>
        <v/>
      </c>
      <c r="X54" s="1018"/>
      <c r="Y54" s="595"/>
      <c r="Z54" s="595"/>
      <c r="AA54" s="195"/>
    </row>
    <row r="55" spans="1:27" hidden="1" x14ac:dyDescent="0.2">
      <c r="A55" s="8" t="s">
        <v>3077</v>
      </c>
      <c r="B55" s="591"/>
      <c r="C55" s="987"/>
      <c r="D55" s="987"/>
      <c r="E55" s="8"/>
      <c r="F55" s="987"/>
      <c r="G55" s="987"/>
      <c r="H55" s="1579"/>
      <c r="I55" s="592"/>
      <c r="J55" s="1591"/>
      <c r="K55" s="986"/>
      <c r="L55" s="1591"/>
      <c r="M55" s="593"/>
      <c r="N55" s="1020"/>
      <c r="O55" s="987"/>
      <c r="P55" s="8"/>
      <c r="Q55" s="2114"/>
      <c r="R55" s="2114"/>
      <c r="S55" s="2114"/>
      <c r="T55" s="2114"/>
      <c r="V55" s="594" t="str">
        <f t="shared" si="2"/>
        <v>16 (1416)</v>
      </c>
      <c r="W55" s="1592" t="str">
        <f t="shared" si="3"/>
        <v/>
      </c>
      <c r="X55" s="1018"/>
      <c r="Y55" s="595"/>
      <c r="Z55" s="595"/>
      <c r="AA55" s="195"/>
    </row>
    <row r="56" spans="1:27" hidden="1" x14ac:dyDescent="0.2">
      <c r="A56" s="8" t="s">
        <v>3078</v>
      </c>
      <c r="B56" s="591"/>
      <c r="C56" s="987"/>
      <c r="D56" s="987"/>
      <c r="E56" s="8"/>
      <c r="F56" s="987"/>
      <c r="G56" s="987"/>
      <c r="H56" s="1579"/>
      <c r="I56" s="592"/>
      <c r="J56" s="1591"/>
      <c r="K56" s="986"/>
      <c r="L56" s="1591"/>
      <c r="M56" s="593"/>
      <c r="N56" s="1020"/>
      <c r="O56" s="987"/>
      <c r="P56" s="8"/>
      <c r="Q56" s="2114"/>
      <c r="R56" s="2114"/>
      <c r="S56" s="2114"/>
      <c r="T56" s="2114"/>
      <c r="V56" s="594" t="str">
        <f t="shared" si="2"/>
        <v>17 (1417)</v>
      </c>
      <c r="W56" s="1592" t="str">
        <f t="shared" si="3"/>
        <v/>
      </c>
      <c r="X56" s="1018"/>
      <c r="Y56" s="595"/>
      <c r="Z56" s="595"/>
      <c r="AA56" s="195"/>
    </row>
    <row r="57" spans="1:27" hidden="1" x14ac:dyDescent="0.2">
      <c r="A57" s="8" t="s">
        <v>3079</v>
      </c>
      <c r="B57" s="591"/>
      <c r="C57" s="987"/>
      <c r="D57" s="987"/>
      <c r="E57" s="8"/>
      <c r="F57" s="987"/>
      <c r="G57" s="987"/>
      <c r="H57" s="1579"/>
      <c r="I57" s="592"/>
      <c r="J57" s="1591"/>
      <c r="K57" s="986"/>
      <c r="L57" s="1591"/>
      <c r="M57" s="593"/>
      <c r="N57" s="1020"/>
      <c r="O57" s="987"/>
      <c r="P57" s="8"/>
      <c r="Q57" s="2114"/>
      <c r="R57" s="2114"/>
      <c r="S57" s="2114"/>
      <c r="T57" s="2114"/>
      <c r="V57" s="594" t="str">
        <f t="shared" si="2"/>
        <v>18 (1418)</v>
      </c>
      <c r="W57" s="1592" t="str">
        <f t="shared" si="3"/>
        <v/>
      </c>
      <c r="X57" s="1018"/>
      <c r="Y57" s="595"/>
      <c r="Z57" s="595"/>
      <c r="AA57" s="195"/>
    </row>
    <row r="58" spans="1:27" hidden="1" x14ac:dyDescent="0.2">
      <c r="A58" s="8" t="s">
        <v>3080</v>
      </c>
      <c r="B58" s="591"/>
      <c r="C58" s="987"/>
      <c r="D58" s="987"/>
      <c r="E58" s="8"/>
      <c r="F58" s="987"/>
      <c r="G58" s="987"/>
      <c r="H58" s="1579"/>
      <c r="I58" s="592"/>
      <c r="J58" s="1591"/>
      <c r="K58" s="986"/>
      <c r="L58" s="1591"/>
      <c r="M58" s="593"/>
      <c r="N58" s="1020"/>
      <c r="O58" s="987"/>
      <c r="P58" s="8"/>
      <c r="Q58" s="2114"/>
      <c r="R58" s="2114"/>
      <c r="S58" s="2114"/>
      <c r="T58" s="2114"/>
      <c r="V58" s="594" t="str">
        <f t="shared" si="2"/>
        <v>19 (1419)</v>
      </c>
      <c r="W58" s="1592" t="str">
        <f t="shared" si="3"/>
        <v/>
      </c>
      <c r="X58" s="1018"/>
      <c r="Y58" s="595"/>
      <c r="Z58" s="595"/>
      <c r="AA58" s="195"/>
    </row>
    <row r="59" spans="1:27" hidden="1" x14ac:dyDescent="0.2">
      <c r="A59" s="8" t="s">
        <v>3081</v>
      </c>
      <c r="B59" s="591"/>
      <c r="C59" s="987"/>
      <c r="D59" s="987"/>
      <c r="E59" s="8"/>
      <c r="F59" s="987"/>
      <c r="G59" s="987"/>
      <c r="H59" s="1579"/>
      <c r="I59" s="592"/>
      <c r="J59" s="1591"/>
      <c r="K59" s="986"/>
      <c r="L59" s="1591"/>
      <c r="M59" s="593"/>
      <c r="N59" s="1020"/>
      <c r="O59" s="987"/>
      <c r="P59" s="8"/>
      <c r="Q59" s="2114"/>
      <c r="R59" s="2114"/>
      <c r="S59" s="2114"/>
      <c r="T59" s="2114"/>
      <c r="V59" s="594" t="str">
        <f t="shared" si="2"/>
        <v>20 (1420)</v>
      </c>
      <c r="W59" s="1592" t="str">
        <f t="shared" si="3"/>
        <v/>
      </c>
      <c r="X59" s="1018"/>
      <c r="Y59" s="595"/>
      <c r="Z59" s="595"/>
      <c r="AA59" s="195"/>
    </row>
    <row r="60" spans="1:27" hidden="1" x14ac:dyDescent="0.2">
      <c r="A60" s="8" t="s">
        <v>3082</v>
      </c>
      <c r="B60" s="591"/>
      <c r="C60" s="987"/>
      <c r="D60" s="987"/>
      <c r="E60" s="8"/>
      <c r="F60" s="987"/>
      <c r="G60" s="987"/>
      <c r="H60" s="1579"/>
      <c r="I60" s="592"/>
      <c r="J60" s="1591"/>
      <c r="K60" s="986"/>
      <c r="L60" s="1591"/>
      <c r="M60" s="593"/>
      <c r="N60" s="1020"/>
      <c r="O60" s="987"/>
      <c r="P60" s="8"/>
      <c r="Q60" s="2114"/>
      <c r="R60" s="2114"/>
      <c r="S60" s="2114"/>
      <c r="T60" s="2114"/>
      <c r="V60" s="594" t="str">
        <f t="shared" si="2"/>
        <v>21 (1421)</v>
      </c>
      <c r="W60" s="1592" t="str">
        <f t="shared" si="3"/>
        <v/>
      </c>
      <c r="X60" s="1018"/>
      <c r="Y60" s="595"/>
      <c r="Z60" s="595"/>
      <c r="AA60" s="195"/>
    </row>
    <row r="61" spans="1:27" hidden="1" x14ac:dyDescent="0.2">
      <c r="A61" s="8" t="s">
        <v>3083</v>
      </c>
      <c r="B61" s="591"/>
      <c r="C61" s="987"/>
      <c r="D61" s="987"/>
      <c r="E61" s="8"/>
      <c r="F61" s="987"/>
      <c r="G61" s="987"/>
      <c r="H61" s="1579"/>
      <c r="I61" s="592"/>
      <c r="J61" s="1591"/>
      <c r="K61" s="986"/>
      <c r="L61" s="1591"/>
      <c r="M61" s="593"/>
      <c r="N61" s="1020"/>
      <c r="O61" s="987"/>
      <c r="P61" s="8"/>
      <c r="Q61" s="2114"/>
      <c r="R61" s="2114"/>
      <c r="S61" s="2114"/>
      <c r="T61" s="2114"/>
      <c r="V61" s="594" t="str">
        <f t="shared" si="2"/>
        <v>22 (1422)</v>
      </c>
      <c r="W61" s="1592" t="str">
        <f t="shared" si="3"/>
        <v/>
      </c>
      <c r="X61" s="1018"/>
      <c r="Y61" s="595"/>
      <c r="Z61" s="595"/>
      <c r="AA61" s="195"/>
    </row>
    <row r="62" spans="1:27" hidden="1" x14ac:dyDescent="0.2">
      <c r="A62" s="8" t="s">
        <v>3084</v>
      </c>
      <c r="B62" s="591"/>
      <c r="C62" s="987"/>
      <c r="D62" s="987"/>
      <c r="E62" s="8"/>
      <c r="F62" s="987"/>
      <c r="G62" s="987"/>
      <c r="H62" s="1579"/>
      <c r="I62" s="592"/>
      <c r="J62" s="1591"/>
      <c r="K62" s="986"/>
      <c r="L62" s="1591"/>
      <c r="M62" s="593"/>
      <c r="N62" s="1020"/>
      <c r="O62" s="987"/>
      <c r="P62" s="8"/>
      <c r="Q62" s="2114"/>
      <c r="R62" s="2114"/>
      <c r="S62" s="2114"/>
      <c r="T62" s="2114"/>
      <c r="V62" s="594" t="str">
        <f t="shared" si="2"/>
        <v>23 (1423)</v>
      </c>
      <c r="W62" s="1592" t="str">
        <f t="shared" si="3"/>
        <v/>
      </c>
      <c r="X62" s="1018"/>
      <c r="Y62" s="595"/>
      <c r="Z62" s="595"/>
      <c r="AA62" s="195"/>
    </row>
    <row r="63" spans="1:27" hidden="1" x14ac:dyDescent="0.2">
      <c r="A63" s="8" t="s">
        <v>3085</v>
      </c>
      <c r="B63" s="591"/>
      <c r="C63" s="987"/>
      <c r="D63" s="987"/>
      <c r="E63" s="8"/>
      <c r="F63" s="987"/>
      <c r="G63" s="987"/>
      <c r="H63" s="1579"/>
      <c r="I63" s="592"/>
      <c r="J63" s="1591"/>
      <c r="K63" s="986"/>
      <c r="L63" s="1591"/>
      <c r="M63" s="593"/>
      <c r="N63" s="1020"/>
      <c r="O63" s="987"/>
      <c r="P63" s="8"/>
      <c r="Q63" s="2114"/>
      <c r="R63" s="2114"/>
      <c r="S63" s="2114"/>
      <c r="T63" s="2114"/>
      <c r="V63" s="594" t="str">
        <f t="shared" si="2"/>
        <v>24 (1424)</v>
      </c>
      <c r="W63" s="1592" t="str">
        <f t="shared" si="3"/>
        <v/>
      </c>
      <c r="X63" s="1018"/>
      <c r="Y63" s="595"/>
      <c r="Z63" s="595"/>
      <c r="AA63" s="195"/>
    </row>
    <row r="64" spans="1:27" x14ac:dyDescent="0.2">
      <c r="A64" s="8" t="s">
        <v>3086</v>
      </c>
      <c r="B64" s="591"/>
      <c r="C64" s="987"/>
      <c r="D64" s="987"/>
      <c r="E64" s="8"/>
      <c r="F64" s="1579"/>
      <c r="G64" s="987"/>
      <c r="H64" s="1579"/>
      <c r="I64" s="592"/>
      <c r="J64" s="1591"/>
      <c r="K64" s="986"/>
      <c r="L64" s="1591"/>
      <c r="M64" s="593"/>
      <c r="N64" s="1020"/>
      <c r="O64" s="987"/>
      <c r="P64" s="8"/>
      <c r="Q64" s="2114"/>
      <c r="R64" s="2114"/>
      <c r="S64" s="2114"/>
      <c r="T64" s="2114"/>
      <c r="V64" s="594" t="str">
        <f t="shared" si="2"/>
        <v>25 (1425)</v>
      </c>
      <c r="W64" s="1592" t="str">
        <f t="shared" si="3"/>
        <v/>
      </c>
      <c r="X64" s="1018"/>
      <c r="Y64" s="595"/>
      <c r="Z64" s="595"/>
      <c r="AA64" s="195"/>
    </row>
    <row r="65" spans="1:27" x14ac:dyDescent="0.2">
      <c r="A65" s="51" t="s">
        <v>3087</v>
      </c>
      <c r="B65" s="1593">
        <v>100</v>
      </c>
      <c r="C65" s="987"/>
      <c r="D65" s="987"/>
      <c r="E65" s="8"/>
      <c r="F65" s="1579"/>
      <c r="G65" s="987"/>
      <c r="H65" s="1372"/>
      <c r="I65" s="596"/>
      <c r="J65" s="1591"/>
      <c r="K65" s="986"/>
      <c r="L65" s="1591"/>
      <c r="M65" s="593"/>
      <c r="N65" s="1595"/>
      <c r="O65" s="987"/>
      <c r="P65" s="8"/>
      <c r="Q65" s="2116"/>
      <c r="R65" s="2116"/>
      <c r="S65" s="2116"/>
      <c r="T65" s="2116"/>
      <c r="V65" s="588"/>
      <c r="W65" s="1596">
        <f>$B65</f>
        <v>100</v>
      </c>
      <c r="X65" s="1018"/>
      <c r="Y65" s="595"/>
      <c r="Z65" s="595"/>
      <c r="AA65" s="195"/>
    </row>
    <row r="66" spans="1:27" ht="12.75" customHeight="1" x14ac:dyDescent="0.2">
      <c r="A66" s="24" t="s">
        <v>3088</v>
      </c>
      <c r="B66" s="1489" t="s">
        <v>3089</v>
      </c>
      <c r="C66" s="986"/>
      <c r="D66" s="986"/>
      <c r="F66" s="1579"/>
      <c r="G66" s="1491"/>
      <c r="H66" s="1597"/>
      <c r="I66" s="598"/>
      <c r="J66" s="1591"/>
      <c r="K66" s="986"/>
      <c r="L66" s="1591"/>
      <c r="M66" s="599"/>
      <c r="N66" s="600"/>
      <c r="O66" s="986"/>
      <c r="Q66" s="2112"/>
      <c r="R66" s="2112"/>
      <c r="S66" s="2112"/>
      <c r="T66" s="2112"/>
      <c r="V66" s="588"/>
      <c r="W66" s="1490" t="str">
        <f>$B66</f>
        <v>Global</v>
      </c>
      <c r="X66" s="1018"/>
      <c r="Y66" s="601"/>
      <c r="Z66" s="601"/>
      <c r="AA66" s="195"/>
    </row>
    <row r="67" spans="1:27" ht="6" customHeight="1" x14ac:dyDescent="0.2">
      <c r="V67" s="588"/>
      <c r="W67" s="588"/>
      <c r="AA67" s="195"/>
    </row>
    <row r="68" spans="1:27" x14ac:dyDescent="0.2">
      <c r="B68" s="88" t="s">
        <v>1876</v>
      </c>
      <c r="V68" s="588"/>
      <c r="W68" s="589" t="str">
        <f>$B68</f>
        <v>Transactions assimilables à des pensions (503)</v>
      </c>
      <c r="AA68" s="195"/>
    </row>
    <row r="69" spans="1:27" x14ac:dyDescent="0.2">
      <c r="A69" s="8" t="s">
        <v>3062</v>
      </c>
      <c r="B69" s="591"/>
      <c r="C69" s="1586"/>
      <c r="D69" s="987"/>
      <c r="E69" s="8"/>
      <c r="F69" s="1579"/>
      <c r="G69" s="987"/>
      <c r="H69" s="987"/>
      <c r="I69" s="603"/>
      <c r="J69" s="987"/>
      <c r="K69" s="987"/>
      <c r="L69" s="593"/>
      <c r="M69" s="593"/>
      <c r="N69" s="1020"/>
      <c r="O69" s="987"/>
      <c r="P69" s="8"/>
      <c r="Q69" s="2114"/>
      <c r="R69" s="2114"/>
      <c r="S69" s="2114"/>
      <c r="T69" s="2114"/>
      <c r="V69" s="594" t="str">
        <f t="shared" ref="V69:V93" si="4">$A69</f>
        <v>1 (1401)</v>
      </c>
      <c r="W69" s="1592" t="str">
        <f t="shared" ref="W69:W93" si="5">IF($B69="","",$B69)</f>
        <v/>
      </c>
      <c r="X69" s="1018"/>
      <c r="Y69" s="595"/>
      <c r="Z69" s="595"/>
      <c r="AA69" s="195"/>
    </row>
    <row r="70" spans="1:27" x14ac:dyDescent="0.2">
      <c r="A70" s="8" t="s">
        <v>3063</v>
      </c>
      <c r="B70" s="591"/>
      <c r="C70" s="1586"/>
      <c r="D70" s="987"/>
      <c r="E70" s="8"/>
      <c r="F70" s="1579"/>
      <c r="G70" s="987"/>
      <c r="H70" s="987"/>
      <c r="I70" s="603"/>
      <c r="J70" s="987"/>
      <c r="K70" s="987"/>
      <c r="L70" s="593"/>
      <c r="M70" s="593"/>
      <c r="N70" s="1020"/>
      <c r="O70" s="987"/>
      <c r="P70" s="8"/>
      <c r="Q70" s="2114"/>
      <c r="R70" s="2114"/>
      <c r="S70" s="2114"/>
      <c r="T70" s="2114"/>
      <c r="V70" s="594" t="str">
        <f t="shared" si="4"/>
        <v>2 (1402)</v>
      </c>
      <c r="W70" s="1592" t="str">
        <f t="shared" si="5"/>
        <v/>
      </c>
      <c r="X70" s="1018"/>
      <c r="Y70" s="595"/>
      <c r="Z70" s="595"/>
      <c r="AA70" s="195"/>
    </row>
    <row r="71" spans="1:27" x14ac:dyDescent="0.2">
      <c r="A71" s="8" t="s">
        <v>3064</v>
      </c>
      <c r="B71" s="591"/>
      <c r="C71" s="1586"/>
      <c r="D71" s="987"/>
      <c r="E71" s="8"/>
      <c r="F71" s="1579"/>
      <c r="G71" s="987"/>
      <c r="H71" s="987"/>
      <c r="I71" s="603"/>
      <c r="J71" s="987"/>
      <c r="K71" s="987"/>
      <c r="L71" s="593"/>
      <c r="M71" s="593"/>
      <c r="N71" s="1020"/>
      <c r="O71" s="987"/>
      <c r="P71" s="8"/>
      <c r="Q71" s="2114"/>
      <c r="R71" s="2114"/>
      <c r="S71" s="2114"/>
      <c r="T71" s="2114"/>
      <c r="V71" s="594" t="str">
        <f t="shared" si="4"/>
        <v>3 (1403)</v>
      </c>
      <c r="W71" s="1592" t="str">
        <f t="shared" si="5"/>
        <v/>
      </c>
      <c r="X71" s="1018"/>
      <c r="Y71" s="595"/>
      <c r="Z71" s="595"/>
      <c r="AA71" s="195"/>
    </row>
    <row r="72" spans="1:27" hidden="1" x14ac:dyDescent="0.2">
      <c r="A72" s="8" t="s">
        <v>3065</v>
      </c>
      <c r="B72" s="591"/>
      <c r="C72" s="1586"/>
      <c r="D72" s="987"/>
      <c r="E72" s="8"/>
      <c r="F72" s="987"/>
      <c r="G72" s="987"/>
      <c r="H72" s="987"/>
      <c r="I72" s="603"/>
      <c r="J72" s="987"/>
      <c r="K72" s="987"/>
      <c r="L72" s="593"/>
      <c r="M72" s="593"/>
      <c r="N72" s="1020"/>
      <c r="O72" s="987"/>
      <c r="P72" s="8"/>
      <c r="Q72" s="2114"/>
      <c r="R72" s="2114"/>
      <c r="S72" s="2114"/>
      <c r="T72" s="2114"/>
      <c r="V72" s="594" t="str">
        <f t="shared" si="4"/>
        <v>4 (1404)</v>
      </c>
      <c r="W72" s="1592" t="str">
        <f t="shared" si="5"/>
        <v/>
      </c>
      <c r="X72" s="1018"/>
      <c r="Y72" s="595"/>
      <c r="Z72" s="595"/>
      <c r="AA72" s="195"/>
    </row>
    <row r="73" spans="1:27" hidden="1" x14ac:dyDescent="0.2">
      <c r="A73" s="8" t="s">
        <v>3066</v>
      </c>
      <c r="B73" s="591"/>
      <c r="C73" s="1586"/>
      <c r="D73" s="987"/>
      <c r="E73" s="8"/>
      <c r="F73" s="987"/>
      <c r="G73" s="987"/>
      <c r="H73" s="987"/>
      <c r="I73" s="603"/>
      <c r="J73" s="987"/>
      <c r="K73" s="987"/>
      <c r="L73" s="593"/>
      <c r="M73" s="593"/>
      <c r="N73" s="1020"/>
      <c r="O73" s="987"/>
      <c r="P73" s="8"/>
      <c r="Q73" s="2114"/>
      <c r="R73" s="2114"/>
      <c r="S73" s="2114"/>
      <c r="T73" s="2114"/>
      <c r="V73" s="594" t="str">
        <f t="shared" si="4"/>
        <v>5 (1405)</v>
      </c>
      <c r="W73" s="1592" t="str">
        <f t="shared" si="5"/>
        <v/>
      </c>
      <c r="X73" s="1018"/>
      <c r="Y73" s="595"/>
      <c r="Z73" s="595"/>
      <c r="AA73" s="195"/>
    </row>
    <row r="74" spans="1:27" hidden="1" x14ac:dyDescent="0.2">
      <c r="A74" s="8" t="s">
        <v>3067</v>
      </c>
      <c r="B74" s="591"/>
      <c r="C74" s="1586"/>
      <c r="D74" s="987"/>
      <c r="E74" s="8"/>
      <c r="F74" s="987"/>
      <c r="G74" s="987"/>
      <c r="H74" s="987"/>
      <c r="I74" s="603"/>
      <c r="J74" s="987"/>
      <c r="K74" s="987"/>
      <c r="L74" s="593"/>
      <c r="M74" s="593"/>
      <c r="N74" s="1020"/>
      <c r="O74" s="987"/>
      <c r="P74" s="8"/>
      <c r="Q74" s="2114"/>
      <c r="R74" s="2114"/>
      <c r="S74" s="2114"/>
      <c r="T74" s="2114"/>
      <c r="V74" s="594" t="str">
        <f t="shared" si="4"/>
        <v>6 (1406)</v>
      </c>
      <c r="W74" s="1592" t="str">
        <f t="shared" si="5"/>
        <v/>
      </c>
      <c r="X74" s="1018"/>
      <c r="Y74" s="595"/>
      <c r="Z74" s="595"/>
      <c r="AA74" s="195"/>
    </row>
    <row r="75" spans="1:27" hidden="1" x14ac:dyDescent="0.2">
      <c r="A75" s="8" t="s">
        <v>3068</v>
      </c>
      <c r="B75" s="591"/>
      <c r="C75" s="1586"/>
      <c r="D75" s="987"/>
      <c r="E75" s="8"/>
      <c r="F75" s="987"/>
      <c r="G75" s="987"/>
      <c r="H75" s="987"/>
      <c r="I75" s="603"/>
      <c r="J75" s="987"/>
      <c r="K75" s="987"/>
      <c r="L75" s="593"/>
      <c r="M75" s="593"/>
      <c r="N75" s="1020"/>
      <c r="O75" s="987"/>
      <c r="P75" s="8"/>
      <c r="Q75" s="2114"/>
      <c r="R75" s="2114"/>
      <c r="S75" s="2114"/>
      <c r="T75" s="2114"/>
      <c r="V75" s="594" t="str">
        <f t="shared" si="4"/>
        <v>7 (1407)</v>
      </c>
      <c r="W75" s="1592" t="str">
        <f t="shared" si="5"/>
        <v/>
      </c>
      <c r="X75" s="1018"/>
      <c r="Y75" s="595"/>
      <c r="Z75" s="595"/>
      <c r="AA75" s="195"/>
    </row>
    <row r="76" spans="1:27" hidden="1" x14ac:dyDescent="0.2">
      <c r="A76" s="8" t="s">
        <v>3069</v>
      </c>
      <c r="B76" s="591"/>
      <c r="C76" s="1586"/>
      <c r="D76" s="987"/>
      <c r="E76" s="8"/>
      <c r="F76" s="987"/>
      <c r="G76" s="987"/>
      <c r="H76" s="987"/>
      <c r="I76" s="603"/>
      <c r="J76" s="987"/>
      <c r="K76" s="987"/>
      <c r="L76" s="593"/>
      <c r="M76" s="593"/>
      <c r="N76" s="1020"/>
      <c r="O76" s="987"/>
      <c r="P76" s="8"/>
      <c r="Q76" s="2114"/>
      <c r="R76" s="2114"/>
      <c r="S76" s="2114"/>
      <c r="T76" s="2114"/>
      <c r="V76" s="594" t="str">
        <f t="shared" si="4"/>
        <v>8 (1408)</v>
      </c>
      <c r="W76" s="1592" t="str">
        <f t="shared" si="5"/>
        <v/>
      </c>
      <c r="X76" s="1018"/>
      <c r="Y76" s="595"/>
      <c r="Z76" s="595"/>
      <c r="AA76" s="195"/>
    </row>
    <row r="77" spans="1:27" hidden="1" x14ac:dyDescent="0.2">
      <c r="A77" s="8" t="s">
        <v>3070</v>
      </c>
      <c r="B77" s="591"/>
      <c r="C77" s="1586"/>
      <c r="D77" s="987"/>
      <c r="E77" s="8"/>
      <c r="F77" s="987"/>
      <c r="G77" s="987"/>
      <c r="H77" s="987"/>
      <c r="I77" s="603"/>
      <c r="J77" s="987"/>
      <c r="K77" s="987"/>
      <c r="L77" s="593"/>
      <c r="M77" s="593"/>
      <c r="N77" s="1020"/>
      <c r="O77" s="987"/>
      <c r="P77" s="8"/>
      <c r="Q77" s="2114"/>
      <c r="R77" s="2114"/>
      <c r="S77" s="2114"/>
      <c r="T77" s="2114"/>
      <c r="V77" s="594" t="str">
        <f t="shared" si="4"/>
        <v>9 (1409)</v>
      </c>
      <c r="W77" s="1592" t="str">
        <f t="shared" si="5"/>
        <v/>
      </c>
      <c r="X77" s="1018"/>
      <c r="Y77" s="595"/>
      <c r="Z77" s="595"/>
      <c r="AA77" s="195"/>
    </row>
    <row r="78" spans="1:27" hidden="1" x14ac:dyDescent="0.2">
      <c r="A78" s="8" t="s">
        <v>3071</v>
      </c>
      <c r="B78" s="591"/>
      <c r="C78" s="1586"/>
      <c r="D78" s="987"/>
      <c r="E78" s="8"/>
      <c r="F78" s="987"/>
      <c r="G78" s="987"/>
      <c r="H78" s="987"/>
      <c r="I78" s="603"/>
      <c r="J78" s="987"/>
      <c r="K78" s="987"/>
      <c r="L78" s="593"/>
      <c r="M78" s="593"/>
      <c r="N78" s="1020"/>
      <c r="O78" s="987"/>
      <c r="P78" s="8"/>
      <c r="Q78" s="2114"/>
      <c r="R78" s="2114"/>
      <c r="S78" s="2114"/>
      <c r="T78" s="2114"/>
      <c r="V78" s="594" t="str">
        <f t="shared" si="4"/>
        <v>10 (1410)</v>
      </c>
      <c r="W78" s="1592" t="str">
        <f t="shared" si="5"/>
        <v/>
      </c>
      <c r="X78" s="1018"/>
      <c r="Y78" s="595"/>
      <c r="Z78" s="595"/>
      <c r="AA78" s="195"/>
    </row>
    <row r="79" spans="1:27" hidden="1" x14ac:dyDescent="0.2">
      <c r="A79" s="8" t="s">
        <v>3072</v>
      </c>
      <c r="B79" s="591"/>
      <c r="C79" s="1586"/>
      <c r="D79" s="987"/>
      <c r="E79" s="8"/>
      <c r="F79" s="987"/>
      <c r="G79" s="987"/>
      <c r="H79" s="987"/>
      <c r="I79" s="603"/>
      <c r="J79" s="987"/>
      <c r="K79" s="987"/>
      <c r="L79" s="593"/>
      <c r="M79" s="593"/>
      <c r="N79" s="1020"/>
      <c r="O79" s="987"/>
      <c r="P79" s="8"/>
      <c r="Q79" s="2114"/>
      <c r="R79" s="2114"/>
      <c r="S79" s="2114"/>
      <c r="T79" s="2114"/>
      <c r="V79" s="594" t="str">
        <f t="shared" si="4"/>
        <v>11 (1411)</v>
      </c>
      <c r="W79" s="1592" t="str">
        <f t="shared" si="5"/>
        <v/>
      </c>
      <c r="X79" s="1018"/>
      <c r="Y79" s="595"/>
      <c r="Z79" s="595"/>
      <c r="AA79" s="195"/>
    </row>
    <row r="80" spans="1:27" hidden="1" x14ac:dyDescent="0.2">
      <c r="A80" s="8" t="s">
        <v>3073</v>
      </c>
      <c r="B80" s="591"/>
      <c r="C80" s="1586"/>
      <c r="D80" s="987"/>
      <c r="E80" s="8"/>
      <c r="F80" s="987"/>
      <c r="G80" s="987"/>
      <c r="H80" s="987"/>
      <c r="I80" s="603"/>
      <c r="J80" s="987"/>
      <c r="K80" s="987"/>
      <c r="L80" s="593"/>
      <c r="M80" s="593"/>
      <c r="N80" s="1020"/>
      <c r="O80" s="987"/>
      <c r="P80" s="8"/>
      <c r="Q80" s="2114"/>
      <c r="R80" s="2114"/>
      <c r="S80" s="2114"/>
      <c r="T80" s="2114"/>
      <c r="V80" s="594" t="str">
        <f t="shared" si="4"/>
        <v>12 (1412)</v>
      </c>
      <c r="W80" s="1592" t="str">
        <f t="shared" si="5"/>
        <v/>
      </c>
      <c r="X80" s="1018"/>
      <c r="Y80" s="595"/>
      <c r="Z80" s="595"/>
      <c r="AA80" s="195"/>
    </row>
    <row r="81" spans="1:27" hidden="1" x14ac:dyDescent="0.2">
      <c r="A81" s="8" t="s">
        <v>3074</v>
      </c>
      <c r="B81" s="591"/>
      <c r="C81" s="1586"/>
      <c r="D81" s="987"/>
      <c r="E81" s="8"/>
      <c r="F81" s="987"/>
      <c r="G81" s="987"/>
      <c r="H81" s="987"/>
      <c r="I81" s="603"/>
      <c r="J81" s="987"/>
      <c r="K81" s="987"/>
      <c r="L81" s="593"/>
      <c r="M81" s="593"/>
      <c r="N81" s="1020"/>
      <c r="O81" s="987"/>
      <c r="P81" s="8"/>
      <c r="Q81" s="2114"/>
      <c r="R81" s="2114"/>
      <c r="S81" s="2114"/>
      <c r="T81" s="2114"/>
      <c r="V81" s="594" t="str">
        <f t="shared" si="4"/>
        <v>13 (1413)</v>
      </c>
      <c r="W81" s="1592" t="str">
        <f t="shared" si="5"/>
        <v/>
      </c>
      <c r="X81" s="1018"/>
      <c r="Y81" s="595"/>
      <c r="Z81" s="595"/>
      <c r="AA81" s="195"/>
    </row>
    <row r="82" spans="1:27" hidden="1" x14ac:dyDescent="0.2">
      <c r="A82" s="8" t="s">
        <v>3075</v>
      </c>
      <c r="B82" s="591"/>
      <c r="C82" s="1586"/>
      <c r="D82" s="987"/>
      <c r="E82" s="8"/>
      <c r="F82" s="987"/>
      <c r="G82" s="987"/>
      <c r="H82" s="987"/>
      <c r="I82" s="603"/>
      <c r="J82" s="987"/>
      <c r="K82" s="987"/>
      <c r="L82" s="593"/>
      <c r="M82" s="593"/>
      <c r="N82" s="1020"/>
      <c r="O82" s="987"/>
      <c r="P82" s="8"/>
      <c r="Q82" s="2114"/>
      <c r="R82" s="2114"/>
      <c r="S82" s="2114"/>
      <c r="T82" s="2114"/>
      <c r="V82" s="594" t="str">
        <f t="shared" si="4"/>
        <v>14 (1414)</v>
      </c>
      <c r="W82" s="1592" t="str">
        <f t="shared" si="5"/>
        <v/>
      </c>
      <c r="X82" s="1018"/>
      <c r="Y82" s="595"/>
      <c r="Z82" s="595"/>
      <c r="AA82" s="195"/>
    </row>
    <row r="83" spans="1:27" hidden="1" x14ac:dyDescent="0.2">
      <c r="A83" s="8" t="s">
        <v>3076</v>
      </c>
      <c r="B83" s="591"/>
      <c r="C83" s="1586"/>
      <c r="D83" s="987"/>
      <c r="E83" s="8"/>
      <c r="F83" s="987"/>
      <c r="G83" s="987"/>
      <c r="H83" s="987"/>
      <c r="I83" s="603"/>
      <c r="J83" s="987"/>
      <c r="K83" s="987"/>
      <c r="L83" s="593"/>
      <c r="M83" s="593"/>
      <c r="N83" s="1020"/>
      <c r="O83" s="987"/>
      <c r="P83" s="8"/>
      <c r="Q83" s="2114"/>
      <c r="R83" s="2114"/>
      <c r="S83" s="2114"/>
      <c r="T83" s="2114"/>
      <c r="V83" s="594" t="str">
        <f t="shared" si="4"/>
        <v>15 (1415)</v>
      </c>
      <c r="W83" s="1592" t="str">
        <f t="shared" si="5"/>
        <v/>
      </c>
      <c r="X83" s="1018"/>
      <c r="Y83" s="595"/>
      <c r="Z83" s="595"/>
      <c r="AA83" s="195"/>
    </row>
    <row r="84" spans="1:27" hidden="1" x14ac:dyDescent="0.2">
      <c r="A84" s="8" t="s">
        <v>3077</v>
      </c>
      <c r="B84" s="591"/>
      <c r="C84" s="1586"/>
      <c r="D84" s="987"/>
      <c r="E84" s="8"/>
      <c r="F84" s="987"/>
      <c r="G84" s="987"/>
      <c r="H84" s="987"/>
      <c r="I84" s="603"/>
      <c r="J84" s="987"/>
      <c r="K84" s="987"/>
      <c r="L84" s="593"/>
      <c r="M84" s="593"/>
      <c r="N84" s="1020"/>
      <c r="O84" s="987"/>
      <c r="P84" s="8"/>
      <c r="Q84" s="2114"/>
      <c r="R84" s="2114"/>
      <c r="S84" s="2114"/>
      <c r="T84" s="2114"/>
      <c r="V84" s="594" t="str">
        <f t="shared" si="4"/>
        <v>16 (1416)</v>
      </c>
      <c r="W84" s="1592" t="str">
        <f t="shared" si="5"/>
        <v/>
      </c>
      <c r="X84" s="1018"/>
      <c r="Y84" s="595"/>
      <c r="Z84" s="595"/>
      <c r="AA84" s="195"/>
    </row>
    <row r="85" spans="1:27" hidden="1" x14ac:dyDescent="0.2">
      <c r="A85" s="8" t="s">
        <v>3078</v>
      </c>
      <c r="B85" s="591"/>
      <c r="C85" s="1586"/>
      <c r="D85" s="987"/>
      <c r="E85" s="8"/>
      <c r="F85" s="987"/>
      <c r="G85" s="987"/>
      <c r="H85" s="987"/>
      <c r="I85" s="603"/>
      <c r="J85" s="987"/>
      <c r="K85" s="987"/>
      <c r="L85" s="593"/>
      <c r="M85" s="593"/>
      <c r="N85" s="1020"/>
      <c r="O85" s="987"/>
      <c r="P85" s="8"/>
      <c r="Q85" s="2114"/>
      <c r="R85" s="2114"/>
      <c r="S85" s="2114"/>
      <c r="T85" s="2114"/>
      <c r="V85" s="594" t="str">
        <f t="shared" si="4"/>
        <v>17 (1417)</v>
      </c>
      <c r="W85" s="1592" t="str">
        <f t="shared" si="5"/>
        <v/>
      </c>
      <c r="X85" s="1018"/>
      <c r="Y85" s="595"/>
      <c r="Z85" s="595"/>
      <c r="AA85" s="195"/>
    </row>
    <row r="86" spans="1:27" hidden="1" x14ac:dyDescent="0.2">
      <c r="A86" s="8" t="s">
        <v>3079</v>
      </c>
      <c r="B86" s="591"/>
      <c r="C86" s="1586"/>
      <c r="D86" s="987"/>
      <c r="E86" s="8"/>
      <c r="F86" s="987"/>
      <c r="G86" s="987"/>
      <c r="H86" s="987"/>
      <c r="I86" s="603"/>
      <c r="J86" s="987"/>
      <c r="K86" s="987"/>
      <c r="L86" s="593"/>
      <c r="M86" s="593"/>
      <c r="N86" s="1020"/>
      <c r="O86" s="987"/>
      <c r="P86" s="8"/>
      <c r="Q86" s="2114"/>
      <c r="R86" s="2114"/>
      <c r="S86" s="2114"/>
      <c r="T86" s="2114"/>
      <c r="V86" s="594" t="str">
        <f t="shared" si="4"/>
        <v>18 (1418)</v>
      </c>
      <c r="W86" s="1592" t="str">
        <f t="shared" si="5"/>
        <v/>
      </c>
      <c r="X86" s="1018"/>
      <c r="Y86" s="595"/>
      <c r="Z86" s="595"/>
      <c r="AA86" s="195"/>
    </row>
    <row r="87" spans="1:27" hidden="1" x14ac:dyDescent="0.2">
      <c r="A87" s="8" t="s">
        <v>3080</v>
      </c>
      <c r="B87" s="591"/>
      <c r="C87" s="1586"/>
      <c r="D87" s="987"/>
      <c r="E87" s="8"/>
      <c r="F87" s="987"/>
      <c r="G87" s="987"/>
      <c r="H87" s="987"/>
      <c r="I87" s="603"/>
      <c r="J87" s="987"/>
      <c r="K87" s="987"/>
      <c r="L87" s="593"/>
      <c r="M87" s="593"/>
      <c r="N87" s="1020"/>
      <c r="O87" s="987"/>
      <c r="P87" s="8"/>
      <c r="Q87" s="2114"/>
      <c r="R87" s="2114"/>
      <c r="S87" s="2114"/>
      <c r="T87" s="2114"/>
      <c r="V87" s="594" t="str">
        <f t="shared" si="4"/>
        <v>19 (1419)</v>
      </c>
      <c r="W87" s="1592" t="str">
        <f t="shared" si="5"/>
        <v/>
      </c>
      <c r="X87" s="1018"/>
      <c r="Y87" s="595"/>
      <c r="Z87" s="595"/>
      <c r="AA87" s="195"/>
    </row>
    <row r="88" spans="1:27" hidden="1" x14ac:dyDescent="0.2">
      <c r="A88" s="8" t="s">
        <v>3081</v>
      </c>
      <c r="B88" s="591"/>
      <c r="C88" s="1586"/>
      <c r="D88" s="987"/>
      <c r="E88" s="8"/>
      <c r="F88" s="987"/>
      <c r="G88" s="987"/>
      <c r="H88" s="987"/>
      <c r="I88" s="603"/>
      <c r="J88" s="987"/>
      <c r="K88" s="987"/>
      <c r="L88" s="593"/>
      <c r="M88" s="593"/>
      <c r="N88" s="1020"/>
      <c r="O88" s="987"/>
      <c r="P88" s="8"/>
      <c r="Q88" s="2114"/>
      <c r="R88" s="2114"/>
      <c r="S88" s="2114"/>
      <c r="T88" s="2114"/>
      <c r="V88" s="594" t="str">
        <f t="shared" si="4"/>
        <v>20 (1420)</v>
      </c>
      <c r="W88" s="1592" t="str">
        <f t="shared" si="5"/>
        <v/>
      </c>
      <c r="X88" s="1018"/>
      <c r="Y88" s="595"/>
      <c r="Z88" s="595"/>
      <c r="AA88" s="195"/>
    </row>
    <row r="89" spans="1:27" hidden="1" x14ac:dyDescent="0.2">
      <c r="A89" s="8" t="s">
        <v>3082</v>
      </c>
      <c r="B89" s="591"/>
      <c r="C89" s="1586"/>
      <c r="D89" s="987"/>
      <c r="E89" s="8"/>
      <c r="F89" s="987"/>
      <c r="G89" s="987"/>
      <c r="H89" s="987"/>
      <c r="I89" s="603"/>
      <c r="J89" s="987"/>
      <c r="K89" s="987"/>
      <c r="L89" s="593"/>
      <c r="M89" s="593"/>
      <c r="N89" s="1020"/>
      <c r="O89" s="987"/>
      <c r="P89" s="8"/>
      <c r="Q89" s="2114"/>
      <c r="R89" s="2114"/>
      <c r="S89" s="2114"/>
      <c r="T89" s="2114"/>
      <c r="V89" s="594" t="str">
        <f t="shared" si="4"/>
        <v>21 (1421)</v>
      </c>
      <c r="W89" s="1592" t="str">
        <f t="shared" si="5"/>
        <v/>
      </c>
      <c r="X89" s="1018"/>
      <c r="Y89" s="595"/>
      <c r="Z89" s="595"/>
      <c r="AA89" s="195"/>
    </row>
    <row r="90" spans="1:27" hidden="1" x14ac:dyDescent="0.2">
      <c r="A90" s="8" t="s">
        <v>3083</v>
      </c>
      <c r="B90" s="591"/>
      <c r="C90" s="1586"/>
      <c r="D90" s="987"/>
      <c r="E90" s="8"/>
      <c r="F90" s="987"/>
      <c r="G90" s="987"/>
      <c r="H90" s="987"/>
      <c r="I90" s="603"/>
      <c r="J90" s="987"/>
      <c r="K90" s="987"/>
      <c r="L90" s="593"/>
      <c r="M90" s="593"/>
      <c r="N90" s="1020"/>
      <c r="O90" s="987"/>
      <c r="P90" s="8"/>
      <c r="Q90" s="2114"/>
      <c r="R90" s="2114"/>
      <c r="S90" s="2114"/>
      <c r="T90" s="2114"/>
      <c r="V90" s="594" t="str">
        <f t="shared" si="4"/>
        <v>22 (1422)</v>
      </c>
      <c r="W90" s="1592" t="str">
        <f t="shared" si="5"/>
        <v/>
      </c>
      <c r="X90" s="1018"/>
      <c r="Y90" s="595"/>
      <c r="Z90" s="595"/>
      <c r="AA90" s="195"/>
    </row>
    <row r="91" spans="1:27" hidden="1" x14ac:dyDescent="0.2">
      <c r="A91" s="8" t="s">
        <v>3084</v>
      </c>
      <c r="B91" s="591"/>
      <c r="C91" s="1586"/>
      <c r="D91" s="987"/>
      <c r="E91" s="8"/>
      <c r="F91" s="987"/>
      <c r="G91" s="987"/>
      <c r="H91" s="987"/>
      <c r="I91" s="603"/>
      <c r="J91" s="987"/>
      <c r="K91" s="987"/>
      <c r="L91" s="593"/>
      <c r="M91" s="593"/>
      <c r="N91" s="1020"/>
      <c r="O91" s="987"/>
      <c r="P91" s="8"/>
      <c r="Q91" s="2114"/>
      <c r="R91" s="2114"/>
      <c r="S91" s="2114"/>
      <c r="T91" s="2114"/>
      <c r="V91" s="594" t="str">
        <f t="shared" si="4"/>
        <v>23 (1423)</v>
      </c>
      <c r="W91" s="1592" t="str">
        <f t="shared" si="5"/>
        <v/>
      </c>
      <c r="X91" s="1018"/>
      <c r="Y91" s="595"/>
      <c r="Z91" s="595"/>
      <c r="AA91" s="195"/>
    </row>
    <row r="92" spans="1:27" hidden="1" x14ac:dyDescent="0.2">
      <c r="A92" s="8" t="s">
        <v>3085</v>
      </c>
      <c r="B92" s="591"/>
      <c r="C92" s="1586"/>
      <c r="D92" s="987"/>
      <c r="E92" s="8"/>
      <c r="F92" s="987"/>
      <c r="G92" s="987"/>
      <c r="H92" s="987"/>
      <c r="I92" s="603"/>
      <c r="J92" s="987"/>
      <c r="K92" s="987"/>
      <c r="L92" s="593"/>
      <c r="M92" s="593"/>
      <c r="N92" s="1020"/>
      <c r="O92" s="987"/>
      <c r="P92" s="8"/>
      <c r="Q92" s="2114"/>
      <c r="R92" s="2114"/>
      <c r="S92" s="2114"/>
      <c r="T92" s="2114"/>
      <c r="V92" s="594" t="str">
        <f t="shared" si="4"/>
        <v>24 (1424)</v>
      </c>
      <c r="W92" s="1592" t="str">
        <f t="shared" si="5"/>
        <v/>
      </c>
      <c r="X92" s="1018"/>
      <c r="Y92" s="595"/>
      <c r="Z92" s="595"/>
      <c r="AA92" s="195"/>
    </row>
    <row r="93" spans="1:27" x14ac:dyDescent="0.2">
      <c r="A93" s="8" t="s">
        <v>3086</v>
      </c>
      <c r="B93" s="591"/>
      <c r="C93" s="1586"/>
      <c r="D93" s="987"/>
      <c r="E93" s="8"/>
      <c r="F93" s="1579"/>
      <c r="G93" s="987"/>
      <c r="H93" s="987"/>
      <c r="I93" s="603"/>
      <c r="J93" s="987"/>
      <c r="K93" s="987"/>
      <c r="L93" s="593"/>
      <c r="M93" s="593"/>
      <c r="N93" s="1020"/>
      <c r="O93" s="987"/>
      <c r="P93" s="8"/>
      <c r="Q93" s="2114"/>
      <c r="R93" s="2114"/>
      <c r="S93" s="2114"/>
      <c r="T93" s="2114"/>
      <c r="V93" s="594" t="str">
        <f t="shared" si="4"/>
        <v>25 (1425)</v>
      </c>
      <c r="W93" s="1592" t="str">
        <f t="shared" si="5"/>
        <v/>
      </c>
      <c r="X93" s="1018"/>
      <c r="Y93" s="595"/>
      <c r="Z93" s="595"/>
      <c r="AA93" s="195"/>
    </row>
    <row r="94" spans="1:27" x14ac:dyDescent="0.2">
      <c r="A94" s="51" t="s">
        <v>3087</v>
      </c>
      <c r="B94" s="1593">
        <v>100</v>
      </c>
      <c r="C94" s="1594"/>
      <c r="D94" s="987"/>
      <c r="E94" s="8"/>
      <c r="F94" s="1579"/>
      <c r="G94" s="987"/>
      <c r="H94" s="987"/>
      <c r="I94" s="603"/>
      <c r="J94" s="987"/>
      <c r="K94" s="987"/>
      <c r="L94" s="593"/>
      <c r="M94" s="593"/>
      <c r="N94" s="1595"/>
      <c r="O94" s="987"/>
      <c r="P94" s="8"/>
      <c r="Q94" s="2116"/>
      <c r="R94" s="2116"/>
      <c r="S94" s="2116"/>
      <c r="T94" s="2116"/>
      <c r="V94" s="588"/>
      <c r="W94" s="1596">
        <f>$B94</f>
        <v>100</v>
      </c>
      <c r="X94" s="1018"/>
      <c r="Y94" s="595"/>
      <c r="Z94" s="595"/>
      <c r="AA94" s="195"/>
    </row>
    <row r="95" spans="1:27" x14ac:dyDescent="0.2">
      <c r="A95" s="24" t="s">
        <v>3088</v>
      </c>
      <c r="B95" s="1489" t="s">
        <v>3089</v>
      </c>
      <c r="C95" s="1490"/>
      <c r="D95" s="986"/>
      <c r="F95" s="1579"/>
      <c r="G95" s="1491"/>
      <c r="H95" s="986"/>
      <c r="I95" s="604"/>
      <c r="J95" s="986"/>
      <c r="K95" s="986"/>
      <c r="L95" s="599"/>
      <c r="M95" s="599"/>
      <c r="N95" s="600"/>
      <c r="O95" s="986"/>
      <c r="Q95" s="2112"/>
      <c r="R95" s="2112"/>
      <c r="S95" s="2112"/>
      <c r="T95" s="2112"/>
      <c r="V95" s="588"/>
      <c r="W95" s="1490" t="str">
        <f>$B95</f>
        <v>Global</v>
      </c>
      <c r="X95" s="1018"/>
      <c r="Y95" s="601"/>
      <c r="Z95" s="601"/>
      <c r="AA95" s="195"/>
    </row>
    <row r="96" spans="1:27" ht="6" customHeight="1" x14ac:dyDescent="0.2">
      <c r="V96" s="588"/>
      <c r="W96" s="588"/>
      <c r="AA96" s="195"/>
    </row>
    <row r="97" spans="1:27" x14ac:dyDescent="0.2">
      <c r="B97" s="23" t="s">
        <v>1877</v>
      </c>
      <c r="L97" s="605"/>
      <c r="M97" s="605"/>
      <c r="V97" s="588"/>
      <c r="W97" s="589" t="str">
        <f>$B97</f>
        <v>Dérivés hors cote (504)</v>
      </c>
      <c r="AA97" s="195"/>
    </row>
    <row r="98" spans="1:27" x14ac:dyDescent="0.2">
      <c r="A98" s="8" t="s">
        <v>3062</v>
      </c>
      <c r="B98" s="591"/>
      <c r="C98" s="987"/>
      <c r="D98" s="987"/>
      <c r="E98" s="8"/>
      <c r="F98" s="987"/>
      <c r="G98" s="987"/>
      <c r="H98" s="1579"/>
      <c r="I98" s="592"/>
      <c r="J98" s="987"/>
      <c r="K98" s="1591"/>
      <c r="L98" s="986"/>
      <c r="M98" s="1591"/>
      <c r="N98" s="1020"/>
      <c r="O98" s="987"/>
      <c r="P98" s="8"/>
      <c r="Q98" s="2114"/>
      <c r="R98" s="2114"/>
      <c r="S98" s="2114"/>
      <c r="T98" s="2114"/>
      <c r="V98" s="594" t="str">
        <f t="shared" ref="V98:V122" si="6">$A98</f>
        <v>1 (1401)</v>
      </c>
      <c r="W98" s="1592" t="str">
        <f t="shared" ref="W98:W122" si="7">IF($B98="","",$B98)</f>
        <v/>
      </c>
      <c r="X98" s="1018"/>
      <c r="Y98" s="595"/>
      <c r="Z98" s="595"/>
      <c r="AA98" s="195"/>
    </row>
    <row r="99" spans="1:27" x14ac:dyDescent="0.2">
      <c r="A99" s="8" t="s">
        <v>3063</v>
      </c>
      <c r="B99" s="591"/>
      <c r="C99" s="987"/>
      <c r="D99" s="987"/>
      <c r="E99" s="8"/>
      <c r="F99" s="987"/>
      <c r="G99" s="987"/>
      <c r="H99" s="1579"/>
      <c r="I99" s="592"/>
      <c r="J99" s="987"/>
      <c r="K99" s="1591"/>
      <c r="L99" s="986"/>
      <c r="M99" s="1591"/>
      <c r="N99" s="1020"/>
      <c r="O99" s="987"/>
      <c r="P99" s="8"/>
      <c r="Q99" s="2114"/>
      <c r="R99" s="2114"/>
      <c r="S99" s="2114"/>
      <c r="T99" s="2114"/>
      <c r="V99" s="594" t="str">
        <f t="shared" si="6"/>
        <v>2 (1402)</v>
      </c>
      <c r="W99" s="1592" t="str">
        <f t="shared" si="7"/>
        <v/>
      </c>
      <c r="X99" s="1018"/>
      <c r="Y99" s="595"/>
      <c r="Z99" s="595"/>
      <c r="AA99" s="195"/>
    </row>
    <row r="100" spans="1:27" x14ac:dyDescent="0.2">
      <c r="A100" s="8" t="s">
        <v>3064</v>
      </c>
      <c r="B100" s="591"/>
      <c r="C100" s="987"/>
      <c r="D100" s="987"/>
      <c r="E100" s="8"/>
      <c r="F100" s="987"/>
      <c r="G100" s="987"/>
      <c r="H100" s="1579"/>
      <c r="I100" s="592"/>
      <c r="J100" s="987"/>
      <c r="K100" s="1591"/>
      <c r="L100" s="986"/>
      <c r="M100" s="1591"/>
      <c r="N100" s="1020"/>
      <c r="O100" s="987"/>
      <c r="P100" s="8"/>
      <c r="Q100" s="2114"/>
      <c r="R100" s="2114"/>
      <c r="S100" s="2114"/>
      <c r="T100" s="2114"/>
      <c r="V100" s="594" t="str">
        <f t="shared" si="6"/>
        <v>3 (1403)</v>
      </c>
      <c r="W100" s="1592" t="str">
        <f t="shared" si="7"/>
        <v/>
      </c>
      <c r="X100" s="1018"/>
      <c r="Y100" s="595"/>
      <c r="Z100" s="595"/>
      <c r="AA100" s="195"/>
    </row>
    <row r="101" spans="1:27" hidden="1" x14ac:dyDescent="0.2">
      <c r="A101" s="8" t="s">
        <v>3065</v>
      </c>
      <c r="B101" s="591"/>
      <c r="C101" s="987"/>
      <c r="D101" s="987"/>
      <c r="E101" s="8"/>
      <c r="F101" s="987"/>
      <c r="G101" s="987"/>
      <c r="H101" s="1579"/>
      <c r="I101" s="592"/>
      <c r="J101" s="987"/>
      <c r="K101" s="1591"/>
      <c r="L101" s="986"/>
      <c r="M101" s="1591"/>
      <c r="N101" s="1020"/>
      <c r="O101" s="987"/>
      <c r="P101" s="8"/>
      <c r="Q101" s="2114"/>
      <c r="R101" s="2114"/>
      <c r="S101" s="2114"/>
      <c r="T101" s="2114"/>
      <c r="V101" s="594" t="str">
        <f t="shared" si="6"/>
        <v>4 (1404)</v>
      </c>
      <c r="W101" s="1592" t="str">
        <f t="shared" si="7"/>
        <v/>
      </c>
      <c r="X101" s="1018"/>
      <c r="Y101" s="595"/>
      <c r="Z101" s="595"/>
      <c r="AA101" s="195"/>
    </row>
    <row r="102" spans="1:27" hidden="1" x14ac:dyDescent="0.2">
      <c r="A102" s="8" t="s">
        <v>3066</v>
      </c>
      <c r="B102" s="591"/>
      <c r="C102" s="987"/>
      <c r="D102" s="987"/>
      <c r="E102" s="8"/>
      <c r="F102" s="987"/>
      <c r="G102" s="987"/>
      <c r="H102" s="1579"/>
      <c r="I102" s="592"/>
      <c r="J102" s="987"/>
      <c r="K102" s="1591"/>
      <c r="L102" s="986"/>
      <c r="M102" s="1591"/>
      <c r="N102" s="1020"/>
      <c r="O102" s="987"/>
      <c r="P102" s="8"/>
      <c r="Q102" s="2114"/>
      <c r="R102" s="2114"/>
      <c r="S102" s="2114"/>
      <c r="T102" s="2114"/>
      <c r="V102" s="594" t="str">
        <f t="shared" si="6"/>
        <v>5 (1405)</v>
      </c>
      <c r="W102" s="1592" t="str">
        <f t="shared" si="7"/>
        <v/>
      </c>
      <c r="X102" s="1018"/>
      <c r="Y102" s="595"/>
      <c r="Z102" s="595"/>
      <c r="AA102" s="195"/>
    </row>
    <row r="103" spans="1:27" hidden="1" x14ac:dyDescent="0.2">
      <c r="A103" s="8" t="s">
        <v>3067</v>
      </c>
      <c r="B103" s="591"/>
      <c r="C103" s="987"/>
      <c r="D103" s="987"/>
      <c r="E103" s="8"/>
      <c r="F103" s="987"/>
      <c r="G103" s="987"/>
      <c r="H103" s="1579"/>
      <c r="I103" s="592"/>
      <c r="J103" s="987"/>
      <c r="K103" s="1591"/>
      <c r="L103" s="986"/>
      <c r="M103" s="1591"/>
      <c r="N103" s="1020"/>
      <c r="O103" s="987"/>
      <c r="P103" s="8"/>
      <c r="Q103" s="2114"/>
      <c r="R103" s="2114"/>
      <c r="S103" s="2114"/>
      <c r="T103" s="2114"/>
      <c r="V103" s="594" t="str">
        <f t="shared" si="6"/>
        <v>6 (1406)</v>
      </c>
      <c r="W103" s="1592" t="str">
        <f t="shared" si="7"/>
        <v/>
      </c>
      <c r="X103" s="1018"/>
      <c r="Y103" s="595"/>
      <c r="Z103" s="595"/>
      <c r="AA103" s="195"/>
    </row>
    <row r="104" spans="1:27" hidden="1" x14ac:dyDescent="0.2">
      <c r="A104" s="8" t="s">
        <v>3068</v>
      </c>
      <c r="B104" s="591"/>
      <c r="C104" s="987"/>
      <c r="D104" s="987"/>
      <c r="E104" s="8"/>
      <c r="F104" s="987"/>
      <c r="G104" s="987"/>
      <c r="H104" s="1579"/>
      <c r="I104" s="592"/>
      <c r="J104" s="987"/>
      <c r="K104" s="1591"/>
      <c r="L104" s="986"/>
      <c r="M104" s="1591"/>
      <c r="N104" s="1020"/>
      <c r="O104" s="987"/>
      <c r="P104" s="8"/>
      <c r="Q104" s="2114"/>
      <c r="R104" s="2114"/>
      <c r="S104" s="2114"/>
      <c r="T104" s="2114"/>
      <c r="V104" s="594" t="str">
        <f t="shared" si="6"/>
        <v>7 (1407)</v>
      </c>
      <c r="W104" s="1592" t="str">
        <f t="shared" si="7"/>
        <v/>
      </c>
      <c r="X104" s="1018"/>
      <c r="Y104" s="595"/>
      <c r="Z104" s="595"/>
      <c r="AA104" s="195"/>
    </row>
    <row r="105" spans="1:27" hidden="1" x14ac:dyDescent="0.2">
      <c r="A105" s="8" t="s">
        <v>3069</v>
      </c>
      <c r="B105" s="591"/>
      <c r="C105" s="987"/>
      <c r="D105" s="987"/>
      <c r="E105" s="8"/>
      <c r="F105" s="987"/>
      <c r="G105" s="987"/>
      <c r="H105" s="1579"/>
      <c r="I105" s="592"/>
      <c r="J105" s="987"/>
      <c r="K105" s="1591"/>
      <c r="L105" s="986"/>
      <c r="M105" s="1591"/>
      <c r="N105" s="1020"/>
      <c r="O105" s="987"/>
      <c r="P105" s="8"/>
      <c r="Q105" s="2114"/>
      <c r="R105" s="2114"/>
      <c r="S105" s="2114"/>
      <c r="T105" s="2114"/>
      <c r="V105" s="594" t="str">
        <f t="shared" si="6"/>
        <v>8 (1408)</v>
      </c>
      <c r="W105" s="1592" t="str">
        <f t="shared" si="7"/>
        <v/>
      </c>
      <c r="X105" s="1018"/>
      <c r="Y105" s="595"/>
      <c r="Z105" s="595"/>
      <c r="AA105" s="195"/>
    </row>
    <row r="106" spans="1:27" hidden="1" x14ac:dyDescent="0.2">
      <c r="A106" s="8" t="s">
        <v>3070</v>
      </c>
      <c r="B106" s="591"/>
      <c r="C106" s="987"/>
      <c r="D106" s="987"/>
      <c r="E106" s="8"/>
      <c r="F106" s="987"/>
      <c r="G106" s="987"/>
      <c r="H106" s="1579"/>
      <c r="I106" s="592"/>
      <c r="J106" s="987"/>
      <c r="K106" s="1591"/>
      <c r="L106" s="986"/>
      <c r="M106" s="1591"/>
      <c r="N106" s="1020"/>
      <c r="O106" s="987"/>
      <c r="P106" s="8"/>
      <c r="Q106" s="2114"/>
      <c r="R106" s="2114"/>
      <c r="S106" s="2114"/>
      <c r="T106" s="2114"/>
      <c r="V106" s="594" t="str">
        <f t="shared" si="6"/>
        <v>9 (1409)</v>
      </c>
      <c r="W106" s="1592" t="str">
        <f t="shared" si="7"/>
        <v/>
      </c>
      <c r="X106" s="1018"/>
      <c r="Y106" s="595"/>
      <c r="Z106" s="595"/>
      <c r="AA106" s="195"/>
    </row>
    <row r="107" spans="1:27" hidden="1" x14ac:dyDescent="0.2">
      <c r="A107" s="8" t="s">
        <v>3071</v>
      </c>
      <c r="B107" s="591"/>
      <c r="C107" s="987"/>
      <c r="D107" s="987"/>
      <c r="E107" s="8"/>
      <c r="F107" s="987"/>
      <c r="G107" s="987"/>
      <c r="H107" s="1579"/>
      <c r="I107" s="592"/>
      <c r="J107" s="987"/>
      <c r="K107" s="1591"/>
      <c r="L107" s="986"/>
      <c r="M107" s="1591"/>
      <c r="N107" s="1020"/>
      <c r="O107" s="987"/>
      <c r="P107" s="8"/>
      <c r="Q107" s="2114"/>
      <c r="R107" s="2114"/>
      <c r="S107" s="2114"/>
      <c r="T107" s="2114"/>
      <c r="V107" s="594" t="str">
        <f t="shared" si="6"/>
        <v>10 (1410)</v>
      </c>
      <c r="W107" s="1592" t="str">
        <f t="shared" si="7"/>
        <v/>
      </c>
      <c r="X107" s="1018"/>
      <c r="Y107" s="595"/>
      <c r="Z107" s="595"/>
      <c r="AA107" s="195"/>
    </row>
    <row r="108" spans="1:27" hidden="1" x14ac:dyDescent="0.2">
      <c r="A108" s="8" t="s">
        <v>3072</v>
      </c>
      <c r="B108" s="591"/>
      <c r="C108" s="987"/>
      <c r="D108" s="987"/>
      <c r="E108" s="8"/>
      <c r="F108" s="987"/>
      <c r="G108" s="987"/>
      <c r="H108" s="1579"/>
      <c r="I108" s="592"/>
      <c r="J108" s="987"/>
      <c r="K108" s="1591"/>
      <c r="L108" s="986"/>
      <c r="M108" s="1591"/>
      <c r="N108" s="1020"/>
      <c r="O108" s="987"/>
      <c r="P108" s="8"/>
      <c r="Q108" s="2114"/>
      <c r="R108" s="2114"/>
      <c r="S108" s="2114"/>
      <c r="T108" s="2114"/>
      <c r="V108" s="594" t="str">
        <f t="shared" si="6"/>
        <v>11 (1411)</v>
      </c>
      <c r="W108" s="1592" t="str">
        <f t="shared" si="7"/>
        <v/>
      </c>
      <c r="X108" s="1018"/>
      <c r="Y108" s="595"/>
      <c r="Z108" s="595"/>
      <c r="AA108" s="195"/>
    </row>
    <row r="109" spans="1:27" hidden="1" x14ac:dyDescent="0.2">
      <c r="A109" s="8" t="s">
        <v>3073</v>
      </c>
      <c r="B109" s="591"/>
      <c r="C109" s="987"/>
      <c r="D109" s="987"/>
      <c r="E109" s="8"/>
      <c r="F109" s="987"/>
      <c r="G109" s="987"/>
      <c r="H109" s="1579"/>
      <c r="I109" s="592"/>
      <c r="J109" s="987"/>
      <c r="K109" s="1591"/>
      <c r="L109" s="986"/>
      <c r="M109" s="1591"/>
      <c r="N109" s="1020"/>
      <c r="O109" s="987"/>
      <c r="P109" s="8"/>
      <c r="Q109" s="2114"/>
      <c r="R109" s="2114"/>
      <c r="S109" s="2114"/>
      <c r="T109" s="2114"/>
      <c r="V109" s="594" t="str">
        <f t="shared" si="6"/>
        <v>12 (1412)</v>
      </c>
      <c r="W109" s="1592" t="str">
        <f t="shared" si="7"/>
        <v/>
      </c>
      <c r="X109" s="1018"/>
      <c r="Y109" s="595"/>
      <c r="Z109" s="595"/>
      <c r="AA109" s="195"/>
    </row>
    <row r="110" spans="1:27" hidden="1" x14ac:dyDescent="0.2">
      <c r="A110" s="8" t="s">
        <v>3074</v>
      </c>
      <c r="B110" s="591"/>
      <c r="C110" s="987"/>
      <c r="D110" s="987"/>
      <c r="E110" s="8"/>
      <c r="F110" s="987"/>
      <c r="G110" s="987"/>
      <c r="H110" s="1579"/>
      <c r="I110" s="592"/>
      <c r="J110" s="987"/>
      <c r="K110" s="1591"/>
      <c r="L110" s="986"/>
      <c r="M110" s="1591"/>
      <c r="N110" s="1020"/>
      <c r="O110" s="987"/>
      <c r="P110" s="8"/>
      <c r="Q110" s="2114"/>
      <c r="R110" s="2114"/>
      <c r="S110" s="2114"/>
      <c r="T110" s="2114"/>
      <c r="V110" s="594" t="str">
        <f t="shared" si="6"/>
        <v>13 (1413)</v>
      </c>
      <c r="W110" s="1592" t="str">
        <f t="shared" si="7"/>
        <v/>
      </c>
      <c r="X110" s="1018"/>
      <c r="Y110" s="595"/>
      <c r="Z110" s="595"/>
      <c r="AA110" s="195"/>
    </row>
    <row r="111" spans="1:27" hidden="1" x14ac:dyDescent="0.2">
      <c r="A111" s="8" t="s">
        <v>3075</v>
      </c>
      <c r="B111" s="591"/>
      <c r="C111" s="987"/>
      <c r="D111" s="987"/>
      <c r="E111" s="8"/>
      <c r="F111" s="987"/>
      <c r="G111" s="987"/>
      <c r="H111" s="1579"/>
      <c r="I111" s="592"/>
      <c r="J111" s="987"/>
      <c r="K111" s="1591"/>
      <c r="L111" s="986"/>
      <c r="M111" s="1591"/>
      <c r="N111" s="1020"/>
      <c r="O111" s="987"/>
      <c r="P111" s="8"/>
      <c r="Q111" s="2114"/>
      <c r="R111" s="2114"/>
      <c r="S111" s="2114"/>
      <c r="T111" s="2114"/>
      <c r="V111" s="594" t="str">
        <f t="shared" si="6"/>
        <v>14 (1414)</v>
      </c>
      <c r="W111" s="1592" t="str">
        <f t="shared" si="7"/>
        <v/>
      </c>
      <c r="X111" s="1018"/>
      <c r="Y111" s="595"/>
      <c r="Z111" s="595"/>
      <c r="AA111" s="195"/>
    </row>
    <row r="112" spans="1:27" hidden="1" x14ac:dyDescent="0.2">
      <c r="A112" s="8" t="s">
        <v>3076</v>
      </c>
      <c r="B112" s="591"/>
      <c r="C112" s="987"/>
      <c r="D112" s="987"/>
      <c r="E112" s="8"/>
      <c r="F112" s="987"/>
      <c r="G112" s="987"/>
      <c r="H112" s="1579"/>
      <c r="I112" s="592"/>
      <c r="J112" s="987"/>
      <c r="K112" s="1591"/>
      <c r="L112" s="986"/>
      <c r="M112" s="1591"/>
      <c r="N112" s="1020"/>
      <c r="O112" s="987"/>
      <c r="P112" s="8"/>
      <c r="Q112" s="2114"/>
      <c r="R112" s="2114"/>
      <c r="S112" s="2114"/>
      <c r="T112" s="2114"/>
      <c r="V112" s="594" t="str">
        <f t="shared" si="6"/>
        <v>15 (1415)</v>
      </c>
      <c r="W112" s="1592" t="str">
        <f t="shared" si="7"/>
        <v/>
      </c>
      <c r="X112" s="1018"/>
      <c r="Y112" s="595"/>
      <c r="Z112" s="595"/>
      <c r="AA112" s="195"/>
    </row>
    <row r="113" spans="1:27" hidden="1" x14ac:dyDescent="0.2">
      <c r="A113" s="8" t="s">
        <v>3077</v>
      </c>
      <c r="B113" s="591"/>
      <c r="C113" s="987"/>
      <c r="D113" s="987"/>
      <c r="E113" s="8"/>
      <c r="F113" s="987"/>
      <c r="G113" s="987"/>
      <c r="H113" s="1579"/>
      <c r="I113" s="592"/>
      <c r="J113" s="987"/>
      <c r="K113" s="1591"/>
      <c r="L113" s="986"/>
      <c r="M113" s="1591"/>
      <c r="N113" s="1020"/>
      <c r="O113" s="987"/>
      <c r="P113" s="8"/>
      <c r="Q113" s="2114"/>
      <c r="R113" s="2114"/>
      <c r="S113" s="2114"/>
      <c r="T113" s="2114"/>
      <c r="V113" s="594" t="str">
        <f t="shared" si="6"/>
        <v>16 (1416)</v>
      </c>
      <c r="W113" s="1592" t="str">
        <f t="shared" si="7"/>
        <v/>
      </c>
      <c r="X113" s="1018"/>
      <c r="Y113" s="595"/>
      <c r="Z113" s="595"/>
      <c r="AA113" s="195"/>
    </row>
    <row r="114" spans="1:27" hidden="1" x14ac:dyDescent="0.2">
      <c r="A114" s="8" t="s">
        <v>3078</v>
      </c>
      <c r="B114" s="591"/>
      <c r="C114" s="987"/>
      <c r="D114" s="987"/>
      <c r="E114" s="8"/>
      <c r="F114" s="987"/>
      <c r="G114" s="987"/>
      <c r="H114" s="1579"/>
      <c r="I114" s="592"/>
      <c r="J114" s="987"/>
      <c r="K114" s="1591"/>
      <c r="L114" s="986"/>
      <c r="M114" s="1591"/>
      <c r="N114" s="1020"/>
      <c r="O114" s="987"/>
      <c r="P114" s="8"/>
      <c r="Q114" s="2114"/>
      <c r="R114" s="2114"/>
      <c r="S114" s="2114"/>
      <c r="T114" s="2114"/>
      <c r="V114" s="594" t="str">
        <f t="shared" si="6"/>
        <v>17 (1417)</v>
      </c>
      <c r="W114" s="1592" t="str">
        <f t="shared" si="7"/>
        <v/>
      </c>
      <c r="X114" s="1018"/>
      <c r="Y114" s="595"/>
      <c r="Z114" s="595"/>
      <c r="AA114" s="195"/>
    </row>
    <row r="115" spans="1:27" hidden="1" x14ac:dyDescent="0.2">
      <c r="A115" s="8" t="s">
        <v>3079</v>
      </c>
      <c r="B115" s="591"/>
      <c r="C115" s="987"/>
      <c r="D115" s="987"/>
      <c r="E115" s="8"/>
      <c r="F115" s="987"/>
      <c r="G115" s="987"/>
      <c r="H115" s="1579"/>
      <c r="I115" s="592"/>
      <c r="J115" s="987"/>
      <c r="K115" s="1591"/>
      <c r="L115" s="986"/>
      <c r="M115" s="1591"/>
      <c r="N115" s="1020"/>
      <c r="O115" s="987"/>
      <c r="P115" s="8"/>
      <c r="Q115" s="2114"/>
      <c r="R115" s="2114"/>
      <c r="S115" s="2114"/>
      <c r="T115" s="2114"/>
      <c r="V115" s="594" t="str">
        <f t="shared" si="6"/>
        <v>18 (1418)</v>
      </c>
      <c r="W115" s="1592" t="str">
        <f t="shared" si="7"/>
        <v/>
      </c>
      <c r="X115" s="1018"/>
      <c r="Y115" s="595"/>
      <c r="Z115" s="595"/>
      <c r="AA115" s="195"/>
    </row>
    <row r="116" spans="1:27" hidden="1" x14ac:dyDescent="0.2">
      <c r="A116" s="8" t="s">
        <v>3080</v>
      </c>
      <c r="B116" s="591"/>
      <c r="C116" s="987"/>
      <c r="D116" s="987"/>
      <c r="E116" s="8"/>
      <c r="F116" s="987"/>
      <c r="G116" s="987"/>
      <c r="H116" s="1579"/>
      <c r="I116" s="592"/>
      <c r="J116" s="987"/>
      <c r="K116" s="1591"/>
      <c r="L116" s="986"/>
      <c r="M116" s="1591"/>
      <c r="N116" s="1020"/>
      <c r="O116" s="987"/>
      <c r="P116" s="8"/>
      <c r="Q116" s="2114"/>
      <c r="R116" s="2114"/>
      <c r="S116" s="2114"/>
      <c r="T116" s="2114"/>
      <c r="V116" s="594" t="str">
        <f t="shared" si="6"/>
        <v>19 (1419)</v>
      </c>
      <c r="W116" s="1592" t="str">
        <f t="shared" si="7"/>
        <v/>
      </c>
      <c r="X116" s="1018"/>
      <c r="Y116" s="595"/>
      <c r="Z116" s="595"/>
      <c r="AA116" s="195"/>
    </row>
    <row r="117" spans="1:27" hidden="1" x14ac:dyDescent="0.2">
      <c r="A117" s="8" t="s">
        <v>3081</v>
      </c>
      <c r="B117" s="591"/>
      <c r="C117" s="987"/>
      <c r="D117" s="987"/>
      <c r="E117" s="8"/>
      <c r="F117" s="987"/>
      <c r="G117" s="987"/>
      <c r="H117" s="1579"/>
      <c r="I117" s="592"/>
      <c r="J117" s="987"/>
      <c r="K117" s="1591"/>
      <c r="L117" s="986"/>
      <c r="M117" s="1591"/>
      <c r="N117" s="1020"/>
      <c r="O117" s="987"/>
      <c r="P117" s="8"/>
      <c r="Q117" s="2114"/>
      <c r="R117" s="2114"/>
      <c r="S117" s="2114"/>
      <c r="T117" s="2114"/>
      <c r="V117" s="594" t="str">
        <f t="shared" si="6"/>
        <v>20 (1420)</v>
      </c>
      <c r="W117" s="1592" t="str">
        <f t="shared" si="7"/>
        <v/>
      </c>
      <c r="X117" s="1018"/>
      <c r="Y117" s="595"/>
      <c r="Z117" s="595"/>
      <c r="AA117" s="195"/>
    </row>
    <row r="118" spans="1:27" hidden="1" x14ac:dyDescent="0.2">
      <c r="A118" s="8" t="s">
        <v>3082</v>
      </c>
      <c r="B118" s="591"/>
      <c r="C118" s="987"/>
      <c r="D118" s="987"/>
      <c r="E118" s="8"/>
      <c r="F118" s="987"/>
      <c r="G118" s="987"/>
      <c r="H118" s="1579"/>
      <c r="I118" s="592"/>
      <c r="J118" s="987"/>
      <c r="K118" s="1591"/>
      <c r="L118" s="986"/>
      <c r="M118" s="1591"/>
      <c r="N118" s="1020"/>
      <c r="O118" s="987"/>
      <c r="P118" s="8"/>
      <c r="Q118" s="2114"/>
      <c r="R118" s="2114"/>
      <c r="S118" s="2114"/>
      <c r="T118" s="2114"/>
      <c r="V118" s="594" t="str">
        <f t="shared" si="6"/>
        <v>21 (1421)</v>
      </c>
      <c r="W118" s="1592" t="str">
        <f t="shared" si="7"/>
        <v/>
      </c>
      <c r="X118" s="1018"/>
      <c r="Y118" s="595"/>
      <c r="Z118" s="595"/>
      <c r="AA118" s="195"/>
    </row>
    <row r="119" spans="1:27" hidden="1" x14ac:dyDescent="0.2">
      <c r="A119" s="8" t="s">
        <v>3083</v>
      </c>
      <c r="B119" s="591"/>
      <c r="C119" s="987"/>
      <c r="D119" s="987"/>
      <c r="E119" s="8"/>
      <c r="F119" s="987"/>
      <c r="G119" s="987"/>
      <c r="H119" s="1579"/>
      <c r="I119" s="592"/>
      <c r="J119" s="987"/>
      <c r="K119" s="1591"/>
      <c r="L119" s="986"/>
      <c r="M119" s="1591"/>
      <c r="N119" s="1020"/>
      <c r="O119" s="987"/>
      <c r="P119" s="8"/>
      <c r="Q119" s="2114"/>
      <c r="R119" s="2114"/>
      <c r="S119" s="2114"/>
      <c r="T119" s="2114"/>
      <c r="V119" s="594" t="str">
        <f t="shared" si="6"/>
        <v>22 (1422)</v>
      </c>
      <c r="W119" s="1592" t="str">
        <f t="shared" si="7"/>
        <v/>
      </c>
      <c r="X119" s="1018"/>
      <c r="Y119" s="595"/>
      <c r="Z119" s="595"/>
      <c r="AA119" s="195"/>
    </row>
    <row r="120" spans="1:27" hidden="1" x14ac:dyDescent="0.2">
      <c r="A120" s="8" t="s">
        <v>3084</v>
      </c>
      <c r="B120" s="591"/>
      <c r="C120" s="987"/>
      <c r="D120" s="987"/>
      <c r="E120" s="8"/>
      <c r="F120" s="987"/>
      <c r="G120" s="987"/>
      <c r="H120" s="1579"/>
      <c r="I120" s="592"/>
      <c r="J120" s="987"/>
      <c r="K120" s="1591"/>
      <c r="L120" s="986"/>
      <c r="M120" s="1591"/>
      <c r="N120" s="1020"/>
      <c r="O120" s="987"/>
      <c r="P120" s="8"/>
      <c r="Q120" s="2114"/>
      <c r="R120" s="2114"/>
      <c r="S120" s="2114"/>
      <c r="T120" s="2114"/>
      <c r="V120" s="594" t="str">
        <f t="shared" si="6"/>
        <v>23 (1423)</v>
      </c>
      <c r="W120" s="1592" t="str">
        <f t="shared" si="7"/>
        <v/>
      </c>
      <c r="X120" s="1018"/>
      <c r="Y120" s="595"/>
      <c r="Z120" s="595"/>
      <c r="AA120" s="195"/>
    </row>
    <row r="121" spans="1:27" hidden="1" x14ac:dyDescent="0.2">
      <c r="A121" s="8" t="s">
        <v>3085</v>
      </c>
      <c r="B121" s="591"/>
      <c r="C121" s="987"/>
      <c r="D121" s="987"/>
      <c r="E121" s="8"/>
      <c r="F121" s="987"/>
      <c r="G121" s="987"/>
      <c r="H121" s="1579"/>
      <c r="I121" s="592"/>
      <c r="J121" s="987"/>
      <c r="K121" s="1591"/>
      <c r="L121" s="986"/>
      <c r="M121" s="1591"/>
      <c r="N121" s="1020"/>
      <c r="O121" s="987"/>
      <c r="P121" s="8"/>
      <c r="Q121" s="2114"/>
      <c r="R121" s="2114"/>
      <c r="S121" s="2114"/>
      <c r="T121" s="2114"/>
      <c r="V121" s="594" t="str">
        <f t="shared" si="6"/>
        <v>24 (1424)</v>
      </c>
      <c r="W121" s="1592" t="str">
        <f t="shared" si="7"/>
        <v/>
      </c>
      <c r="X121" s="1018"/>
      <c r="Y121" s="595"/>
      <c r="Z121" s="595"/>
      <c r="AA121" s="195"/>
    </row>
    <row r="122" spans="1:27" x14ac:dyDescent="0.2">
      <c r="A122" s="8" t="s">
        <v>3086</v>
      </c>
      <c r="B122" s="591"/>
      <c r="C122" s="987"/>
      <c r="D122" s="987"/>
      <c r="E122" s="8"/>
      <c r="F122" s="987"/>
      <c r="G122" s="987"/>
      <c r="H122" s="1579"/>
      <c r="I122" s="592"/>
      <c r="J122" s="987"/>
      <c r="K122" s="1591"/>
      <c r="L122" s="986"/>
      <c r="M122" s="1591"/>
      <c r="N122" s="1020"/>
      <c r="O122" s="987"/>
      <c r="P122" s="8"/>
      <c r="Q122" s="2114"/>
      <c r="R122" s="2114"/>
      <c r="S122" s="2114"/>
      <c r="T122" s="2114"/>
      <c r="V122" s="594" t="str">
        <f t="shared" si="6"/>
        <v>25 (1425)</v>
      </c>
      <c r="W122" s="1592" t="str">
        <f t="shared" si="7"/>
        <v/>
      </c>
      <c r="X122" s="1018"/>
      <c r="Y122" s="595"/>
      <c r="Z122" s="595"/>
      <c r="AA122" s="195"/>
    </row>
    <row r="123" spans="1:27" x14ac:dyDescent="0.2">
      <c r="A123" s="51" t="s">
        <v>3087</v>
      </c>
      <c r="B123" s="1593">
        <v>100</v>
      </c>
      <c r="C123" s="987"/>
      <c r="D123" s="987"/>
      <c r="E123" s="8"/>
      <c r="F123" s="987"/>
      <c r="G123" s="987"/>
      <c r="H123" s="1372"/>
      <c r="I123" s="596"/>
      <c r="J123" s="987"/>
      <c r="K123" s="1591"/>
      <c r="L123" s="986"/>
      <c r="M123" s="1591"/>
      <c r="N123" s="1595"/>
      <c r="O123" s="987"/>
      <c r="P123" s="8"/>
      <c r="Q123" s="2116"/>
      <c r="R123" s="2116"/>
      <c r="S123" s="2116"/>
      <c r="T123" s="2116"/>
      <c r="V123" s="588"/>
      <c r="W123" s="1596">
        <f>$B123</f>
        <v>100</v>
      </c>
      <c r="X123" s="1018"/>
      <c r="Y123" s="595"/>
      <c r="Z123" s="595"/>
      <c r="AA123" s="195"/>
    </row>
    <row r="124" spans="1:27" x14ac:dyDescent="0.2">
      <c r="A124" s="24" t="s">
        <v>3088</v>
      </c>
      <c r="B124" s="1489" t="s">
        <v>3089</v>
      </c>
      <c r="C124" s="986"/>
      <c r="D124" s="986"/>
      <c r="F124" s="986"/>
      <c r="G124" s="1491"/>
      <c r="H124" s="1597"/>
      <c r="I124" s="598"/>
      <c r="J124" s="986"/>
      <c r="K124" s="1591"/>
      <c r="L124" s="986"/>
      <c r="M124" s="1591"/>
      <c r="N124" s="600"/>
      <c r="O124" s="986"/>
      <c r="Q124" s="2112"/>
      <c r="R124" s="2112"/>
      <c r="S124" s="2112"/>
      <c r="T124" s="2112"/>
      <c r="V124" s="588"/>
      <c r="W124" s="1490" t="str">
        <f>$B124</f>
        <v>Global</v>
      </c>
      <c r="X124" s="1018"/>
      <c r="Y124" s="601"/>
      <c r="Z124" s="601"/>
      <c r="AA124" s="195"/>
    </row>
    <row r="125" spans="1:27" ht="6" customHeight="1" x14ac:dyDescent="0.2">
      <c r="V125" s="588"/>
      <c r="W125" s="588"/>
      <c r="AA125" s="195"/>
    </row>
    <row r="126" spans="1:27" x14ac:dyDescent="0.2">
      <c r="B126" s="23" t="s">
        <v>1878</v>
      </c>
      <c r="V126" s="588"/>
      <c r="W126" s="589" t="str">
        <f>$B126</f>
        <v>Autres éléments hors bilan (505)</v>
      </c>
      <c r="AA126" s="195"/>
    </row>
    <row r="127" spans="1:27" x14ac:dyDescent="0.2">
      <c r="A127" s="8" t="s">
        <v>3062</v>
      </c>
      <c r="B127" s="591"/>
      <c r="C127" s="987"/>
      <c r="D127" s="987"/>
      <c r="E127" s="8"/>
      <c r="F127" s="1579"/>
      <c r="G127" s="987"/>
      <c r="H127" s="1579"/>
      <c r="I127" s="592"/>
      <c r="J127" s="1591"/>
      <c r="K127" s="986"/>
      <c r="L127" s="1591"/>
      <c r="M127" s="593"/>
      <c r="N127" s="1020"/>
      <c r="O127" s="987"/>
      <c r="P127" s="8"/>
      <c r="Q127" s="2114"/>
      <c r="R127" s="2114"/>
      <c r="S127" s="2114"/>
      <c r="T127" s="2114"/>
      <c r="V127" s="594" t="str">
        <f t="shared" ref="V127:V151" si="8">$A127</f>
        <v>1 (1401)</v>
      </c>
      <c r="W127" s="1592" t="str">
        <f t="shared" ref="W127:W151" si="9">IF($B127="","",$B127)</f>
        <v/>
      </c>
      <c r="X127" s="1018"/>
      <c r="Y127" s="595"/>
      <c r="Z127" s="595"/>
      <c r="AA127" s="195"/>
    </row>
    <row r="128" spans="1:27" x14ac:dyDescent="0.2">
      <c r="A128" s="8" t="s">
        <v>3063</v>
      </c>
      <c r="B128" s="591"/>
      <c r="C128" s="987"/>
      <c r="D128" s="987"/>
      <c r="E128" s="8"/>
      <c r="F128" s="1579"/>
      <c r="G128" s="987"/>
      <c r="H128" s="1579"/>
      <c r="I128" s="592"/>
      <c r="J128" s="1591"/>
      <c r="K128" s="986"/>
      <c r="L128" s="1591"/>
      <c r="M128" s="593"/>
      <c r="N128" s="1020"/>
      <c r="O128" s="987"/>
      <c r="P128" s="8"/>
      <c r="Q128" s="2114"/>
      <c r="R128" s="2114"/>
      <c r="S128" s="2114"/>
      <c r="T128" s="2114"/>
      <c r="V128" s="594" t="str">
        <f t="shared" si="8"/>
        <v>2 (1402)</v>
      </c>
      <c r="W128" s="1592" t="str">
        <f t="shared" si="9"/>
        <v/>
      </c>
      <c r="X128" s="1018"/>
      <c r="Y128" s="595"/>
      <c r="Z128" s="595"/>
      <c r="AA128" s="195"/>
    </row>
    <row r="129" spans="1:27" x14ac:dyDescent="0.2">
      <c r="A129" s="8" t="s">
        <v>3064</v>
      </c>
      <c r="B129" s="591"/>
      <c r="C129" s="987"/>
      <c r="D129" s="987"/>
      <c r="E129" s="8"/>
      <c r="F129" s="1579"/>
      <c r="G129" s="987"/>
      <c r="H129" s="1579"/>
      <c r="I129" s="592"/>
      <c r="J129" s="1591"/>
      <c r="K129" s="986"/>
      <c r="L129" s="1591"/>
      <c r="M129" s="593"/>
      <c r="N129" s="1020"/>
      <c r="O129" s="987"/>
      <c r="P129" s="8"/>
      <c r="Q129" s="2114"/>
      <c r="R129" s="2114"/>
      <c r="S129" s="2114"/>
      <c r="T129" s="2114"/>
      <c r="V129" s="594" t="str">
        <f t="shared" si="8"/>
        <v>3 (1403)</v>
      </c>
      <c r="W129" s="1592" t="str">
        <f t="shared" si="9"/>
        <v/>
      </c>
      <c r="X129" s="1018"/>
      <c r="Y129" s="595"/>
      <c r="Z129" s="595"/>
      <c r="AA129" s="195"/>
    </row>
    <row r="130" spans="1:27" hidden="1" x14ac:dyDescent="0.2">
      <c r="A130" s="8" t="s">
        <v>3065</v>
      </c>
      <c r="B130" s="591"/>
      <c r="C130" s="987"/>
      <c r="D130" s="987"/>
      <c r="E130" s="8"/>
      <c r="F130" s="1579"/>
      <c r="G130" s="987"/>
      <c r="H130" s="1579"/>
      <c r="I130" s="592"/>
      <c r="J130" s="1591"/>
      <c r="K130" s="986"/>
      <c r="L130" s="1591"/>
      <c r="M130" s="593"/>
      <c r="N130" s="1020"/>
      <c r="O130" s="987"/>
      <c r="P130" s="8"/>
      <c r="Q130" s="2114"/>
      <c r="R130" s="2114"/>
      <c r="S130" s="2114"/>
      <c r="T130" s="2114"/>
      <c r="V130" s="594" t="str">
        <f t="shared" si="8"/>
        <v>4 (1404)</v>
      </c>
      <c r="W130" s="1592" t="str">
        <f t="shared" si="9"/>
        <v/>
      </c>
      <c r="X130" s="1018"/>
      <c r="Y130" s="595"/>
      <c r="Z130" s="595"/>
      <c r="AA130" s="195"/>
    </row>
    <row r="131" spans="1:27" hidden="1" x14ac:dyDescent="0.2">
      <c r="A131" s="8" t="s">
        <v>3066</v>
      </c>
      <c r="B131" s="591"/>
      <c r="C131" s="987"/>
      <c r="D131" s="987"/>
      <c r="E131" s="8"/>
      <c r="F131" s="1579"/>
      <c r="G131" s="987"/>
      <c r="H131" s="1579"/>
      <c r="I131" s="592"/>
      <c r="J131" s="1591"/>
      <c r="K131" s="986"/>
      <c r="L131" s="1591"/>
      <c r="M131" s="593"/>
      <c r="N131" s="1020"/>
      <c r="O131" s="987"/>
      <c r="P131" s="8"/>
      <c r="Q131" s="2114"/>
      <c r="R131" s="2114"/>
      <c r="S131" s="2114"/>
      <c r="T131" s="2114"/>
      <c r="V131" s="594" t="str">
        <f t="shared" si="8"/>
        <v>5 (1405)</v>
      </c>
      <c r="W131" s="1592" t="str">
        <f t="shared" si="9"/>
        <v/>
      </c>
      <c r="X131" s="1018"/>
      <c r="Y131" s="595"/>
      <c r="Z131" s="595"/>
      <c r="AA131" s="195"/>
    </row>
    <row r="132" spans="1:27" hidden="1" x14ac:dyDescent="0.2">
      <c r="A132" s="8" t="s">
        <v>3067</v>
      </c>
      <c r="B132" s="591"/>
      <c r="C132" s="987"/>
      <c r="D132" s="987"/>
      <c r="E132" s="8"/>
      <c r="F132" s="1579"/>
      <c r="G132" s="987"/>
      <c r="H132" s="1579"/>
      <c r="I132" s="592"/>
      <c r="J132" s="1591"/>
      <c r="K132" s="986"/>
      <c r="L132" s="1591"/>
      <c r="M132" s="593"/>
      <c r="N132" s="1020"/>
      <c r="O132" s="987"/>
      <c r="P132" s="8"/>
      <c r="Q132" s="2114"/>
      <c r="R132" s="2114"/>
      <c r="S132" s="2114"/>
      <c r="T132" s="2114"/>
      <c r="V132" s="594" t="str">
        <f t="shared" si="8"/>
        <v>6 (1406)</v>
      </c>
      <c r="W132" s="1592" t="str">
        <f t="shared" si="9"/>
        <v/>
      </c>
      <c r="X132" s="1018"/>
      <c r="Y132" s="595"/>
      <c r="Z132" s="595"/>
      <c r="AA132" s="195"/>
    </row>
    <row r="133" spans="1:27" hidden="1" x14ac:dyDescent="0.2">
      <c r="A133" s="8" t="s">
        <v>3068</v>
      </c>
      <c r="B133" s="591"/>
      <c r="C133" s="987"/>
      <c r="D133" s="987"/>
      <c r="E133" s="8"/>
      <c r="F133" s="1579"/>
      <c r="G133" s="987"/>
      <c r="H133" s="1579"/>
      <c r="I133" s="592"/>
      <c r="J133" s="1591"/>
      <c r="K133" s="986"/>
      <c r="L133" s="1591"/>
      <c r="M133" s="593"/>
      <c r="N133" s="1020"/>
      <c r="O133" s="987"/>
      <c r="P133" s="8"/>
      <c r="Q133" s="2114"/>
      <c r="R133" s="2114"/>
      <c r="S133" s="2114"/>
      <c r="T133" s="2114"/>
      <c r="V133" s="594" t="str">
        <f t="shared" si="8"/>
        <v>7 (1407)</v>
      </c>
      <c r="W133" s="1592" t="str">
        <f t="shared" si="9"/>
        <v/>
      </c>
      <c r="X133" s="1018"/>
      <c r="Y133" s="595"/>
      <c r="Z133" s="595"/>
      <c r="AA133" s="195"/>
    </row>
    <row r="134" spans="1:27" hidden="1" x14ac:dyDescent="0.2">
      <c r="A134" s="8" t="s">
        <v>3069</v>
      </c>
      <c r="B134" s="591"/>
      <c r="C134" s="987"/>
      <c r="D134" s="987"/>
      <c r="E134" s="8"/>
      <c r="F134" s="1579"/>
      <c r="G134" s="987"/>
      <c r="H134" s="1579"/>
      <c r="I134" s="592"/>
      <c r="J134" s="1591"/>
      <c r="K134" s="986"/>
      <c r="L134" s="1591"/>
      <c r="M134" s="593"/>
      <c r="N134" s="1020"/>
      <c r="O134" s="987"/>
      <c r="P134" s="8"/>
      <c r="Q134" s="2114"/>
      <c r="R134" s="2114"/>
      <c r="S134" s="2114"/>
      <c r="T134" s="2114"/>
      <c r="V134" s="594" t="str">
        <f t="shared" si="8"/>
        <v>8 (1408)</v>
      </c>
      <c r="W134" s="1592" t="str">
        <f t="shared" si="9"/>
        <v/>
      </c>
      <c r="X134" s="1018"/>
      <c r="Y134" s="595"/>
      <c r="Z134" s="595"/>
      <c r="AA134" s="195"/>
    </row>
    <row r="135" spans="1:27" hidden="1" x14ac:dyDescent="0.2">
      <c r="A135" s="8" t="s">
        <v>3070</v>
      </c>
      <c r="B135" s="591"/>
      <c r="C135" s="987"/>
      <c r="D135" s="987"/>
      <c r="E135" s="8"/>
      <c r="F135" s="1579"/>
      <c r="G135" s="987"/>
      <c r="H135" s="1579"/>
      <c r="I135" s="592"/>
      <c r="J135" s="1591"/>
      <c r="K135" s="986"/>
      <c r="L135" s="1591"/>
      <c r="M135" s="593"/>
      <c r="N135" s="1020"/>
      <c r="O135" s="987"/>
      <c r="P135" s="8"/>
      <c r="Q135" s="2114"/>
      <c r="R135" s="2114"/>
      <c r="S135" s="2114"/>
      <c r="T135" s="2114"/>
      <c r="V135" s="594" t="str">
        <f t="shared" si="8"/>
        <v>9 (1409)</v>
      </c>
      <c r="W135" s="1592" t="str">
        <f t="shared" si="9"/>
        <v/>
      </c>
      <c r="X135" s="1018"/>
      <c r="Y135" s="595"/>
      <c r="Z135" s="595"/>
      <c r="AA135" s="195"/>
    </row>
    <row r="136" spans="1:27" hidden="1" x14ac:dyDescent="0.2">
      <c r="A136" s="8" t="s">
        <v>3071</v>
      </c>
      <c r="B136" s="591"/>
      <c r="C136" s="987"/>
      <c r="D136" s="987"/>
      <c r="E136" s="8"/>
      <c r="F136" s="1579"/>
      <c r="G136" s="987"/>
      <c r="H136" s="1579"/>
      <c r="I136" s="592"/>
      <c r="J136" s="1591"/>
      <c r="K136" s="986"/>
      <c r="L136" s="1591"/>
      <c r="M136" s="593"/>
      <c r="N136" s="1020"/>
      <c r="O136" s="987"/>
      <c r="P136" s="8"/>
      <c r="Q136" s="2114"/>
      <c r="R136" s="2114"/>
      <c r="S136" s="2114"/>
      <c r="T136" s="2114"/>
      <c r="V136" s="594" t="str">
        <f t="shared" si="8"/>
        <v>10 (1410)</v>
      </c>
      <c r="W136" s="1592" t="str">
        <f t="shared" si="9"/>
        <v/>
      </c>
      <c r="X136" s="1018"/>
      <c r="Y136" s="595"/>
      <c r="Z136" s="595"/>
      <c r="AA136" s="195"/>
    </row>
    <row r="137" spans="1:27" hidden="1" x14ac:dyDescent="0.2">
      <c r="A137" s="8" t="s">
        <v>3072</v>
      </c>
      <c r="B137" s="591"/>
      <c r="C137" s="987"/>
      <c r="D137" s="987"/>
      <c r="E137" s="8"/>
      <c r="F137" s="1579"/>
      <c r="G137" s="987"/>
      <c r="H137" s="1579"/>
      <c r="I137" s="592"/>
      <c r="J137" s="1591"/>
      <c r="K137" s="986"/>
      <c r="L137" s="1591"/>
      <c r="M137" s="593"/>
      <c r="N137" s="1020"/>
      <c r="O137" s="987"/>
      <c r="P137" s="8"/>
      <c r="Q137" s="2114"/>
      <c r="R137" s="2114"/>
      <c r="S137" s="2114"/>
      <c r="T137" s="2114"/>
      <c r="V137" s="594" t="str">
        <f t="shared" si="8"/>
        <v>11 (1411)</v>
      </c>
      <c r="W137" s="1592" t="str">
        <f t="shared" si="9"/>
        <v/>
      </c>
      <c r="X137" s="1018"/>
      <c r="Y137" s="595"/>
      <c r="Z137" s="595"/>
      <c r="AA137" s="195"/>
    </row>
    <row r="138" spans="1:27" hidden="1" x14ac:dyDescent="0.2">
      <c r="A138" s="8" t="s">
        <v>3073</v>
      </c>
      <c r="B138" s="591"/>
      <c r="C138" s="987"/>
      <c r="D138" s="987"/>
      <c r="E138" s="8"/>
      <c r="F138" s="1579"/>
      <c r="G138" s="987"/>
      <c r="H138" s="1579"/>
      <c r="I138" s="592"/>
      <c r="J138" s="1591"/>
      <c r="K138" s="986"/>
      <c r="L138" s="1591"/>
      <c r="M138" s="593"/>
      <c r="N138" s="1020"/>
      <c r="O138" s="987"/>
      <c r="P138" s="8"/>
      <c r="Q138" s="2114"/>
      <c r="R138" s="2114"/>
      <c r="S138" s="2114"/>
      <c r="T138" s="2114"/>
      <c r="V138" s="594" t="str">
        <f t="shared" si="8"/>
        <v>12 (1412)</v>
      </c>
      <c r="W138" s="1592" t="str">
        <f t="shared" si="9"/>
        <v/>
      </c>
      <c r="X138" s="1018"/>
      <c r="Y138" s="595"/>
      <c r="Z138" s="595"/>
      <c r="AA138" s="195"/>
    </row>
    <row r="139" spans="1:27" hidden="1" x14ac:dyDescent="0.2">
      <c r="A139" s="8" t="s">
        <v>3074</v>
      </c>
      <c r="B139" s="591"/>
      <c r="C139" s="987"/>
      <c r="D139" s="987"/>
      <c r="E139" s="8"/>
      <c r="F139" s="1579"/>
      <c r="G139" s="987"/>
      <c r="H139" s="1579"/>
      <c r="I139" s="592"/>
      <c r="J139" s="1591"/>
      <c r="K139" s="986"/>
      <c r="L139" s="1591"/>
      <c r="M139" s="593"/>
      <c r="N139" s="1020"/>
      <c r="O139" s="987"/>
      <c r="P139" s="8"/>
      <c r="Q139" s="2114"/>
      <c r="R139" s="2114"/>
      <c r="S139" s="2114"/>
      <c r="T139" s="2114"/>
      <c r="V139" s="594" t="str">
        <f t="shared" si="8"/>
        <v>13 (1413)</v>
      </c>
      <c r="W139" s="1592" t="str">
        <f t="shared" si="9"/>
        <v/>
      </c>
      <c r="X139" s="1018"/>
      <c r="Y139" s="595"/>
      <c r="Z139" s="595"/>
      <c r="AA139" s="195"/>
    </row>
    <row r="140" spans="1:27" hidden="1" x14ac:dyDescent="0.2">
      <c r="A140" s="8" t="s">
        <v>3075</v>
      </c>
      <c r="B140" s="591"/>
      <c r="C140" s="987"/>
      <c r="D140" s="987"/>
      <c r="E140" s="8"/>
      <c r="F140" s="1579"/>
      <c r="G140" s="987"/>
      <c r="H140" s="1579"/>
      <c r="I140" s="592"/>
      <c r="J140" s="1591"/>
      <c r="K140" s="986"/>
      <c r="L140" s="1591"/>
      <c r="M140" s="593"/>
      <c r="N140" s="1020"/>
      <c r="O140" s="987"/>
      <c r="P140" s="8"/>
      <c r="Q140" s="2114"/>
      <c r="R140" s="2114"/>
      <c r="S140" s="2114"/>
      <c r="T140" s="2114"/>
      <c r="V140" s="594" t="str">
        <f t="shared" si="8"/>
        <v>14 (1414)</v>
      </c>
      <c r="W140" s="1592" t="str">
        <f t="shared" si="9"/>
        <v/>
      </c>
      <c r="X140" s="1018"/>
      <c r="Y140" s="595"/>
      <c r="Z140" s="595"/>
      <c r="AA140" s="195"/>
    </row>
    <row r="141" spans="1:27" hidden="1" x14ac:dyDescent="0.2">
      <c r="A141" s="8" t="s">
        <v>3076</v>
      </c>
      <c r="B141" s="591"/>
      <c r="C141" s="987"/>
      <c r="D141" s="987"/>
      <c r="E141" s="8"/>
      <c r="F141" s="1579"/>
      <c r="G141" s="987"/>
      <c r="H141" s="1579"/>
      <c r="I141" s="592"/>
      <c r="J141" s="1591"/>
      <c r="K141" s="986"/>
      <c r="L141" s="1591"/>
      <c r="M141" s="593"/>
      <c r="N141" s="1020"/>
      <c r="O141" s="987"/>
      <c r="P141" s="8"/>
      <c r="Q141" s="2114"/>
      <c r="R141" s="2114"/>
      <c r="S141" s="2114"/>
      <c r="T141" s="2114"/>
      <c r="V141" s="594" t="str">
        <f t="shared" si="8"/>
        <v>15 (1415)</v>
      </c>
      <c r="W141" s="1592" t="str">
        <f t="shared" si="9"/>
        <v/>
      </c>
      <c r="X141" s="1018"/>
      <c r="Y141" s="595"/>
      <c r="Z141" s="595"/>
      <c r="AA141" s="195"/>
    </row>
    <row r="142" spans="1:27" hidden="1" x14ac:dyDescent="0.2">
      <c r="A142" s="8" t="s">
        <v>3077</v>
      </c>
      <c r="B142" s="591"/>
      <c r="C142" s="987"/>
      <c r="D142" s="987"/>
      <c r="E142" s="8"/>
      <c r="F142" s="1579"/>
      <c r="G142" s="987"/>
      <c r="H142" s="1579"/>
      <c r="I142" s="592"/>
      <c r="J142" s="1591"/>
      <c r="K142" s="986"/>
      <c r="L142" s="1591"/>
      <c r="M142" s="593"/>
      <c r="N142" s="1020"/>
      <c r="O142" s="987"/>
      <c r="P142" s="8"/>
      <c r="Q142" s="2114"/>
      <c r="R142" s="2114"/>
      <c r="S142" s="2114"/>
      <c r="T142" s="2114"/>
      <c r="V142" s="594" t="str">
        <f t="shared" si="8"/>
        <v>16 (1416)</v>
      </c>
      <c r="W142" s="1592" t="str">
        <f t="shared" si="9"/>
        <v/>
      </c>
      <c r="X142" s="1018"/>
      <c r="Y142" s="595"/>
      <c r="Z142" s="595"/>
      <c r="AA142" s="195"/>
    </row>
    <row r="143" spans="1:27" hidden="1" x14ac:dyDescent="0.2">
      <c r="A143" s="8" t="s">
        <v>3078</v>
      </c>
      <c r="B143" s="591"/>
      <c r="C143" s="987"/>
      <c r="D143" s="987"/>
      <c r="E143" s="8"/>
      <c r="F143" s="1579"/>
      <c r="G143" s="987"/>
      <c r="H143" s="1579"/>
      <c r="I143" s="592"/>
      <c r="J143" s="1591"/>
      <c r="K143" s="986"/>
      <c r="L143" s="1591"/>
      <c r="M143" s="593"/>
      <c r="N143" s="1020"/>
      <c r="O143" s="987"/>
      <c r="P143" s="8"/>
      <c r="Q143" s="2114"/>
      <c r="R143" s="2114"/>
      <c r="S143" s="2114"/>
      <c r="T143" s="2114"/>
      <c r="V143" s="594" t="str">
        <f t="shared" si="8"/>
        <v>17 (1417)</v>
      </c>
      <c r="W143" s="1592" t="str">
        <f t="shared" si="9"/>
        <v/>
      </c>
      <c r="X143" s="1018"/>
      <c r="Y143" s="595"/>
      <c r="Z143" s="595"/>
      <c r="AA143" s="195"/>
    </row>
    <row r="144" spans="1:27" hidden="1" x14ac:dyDescent="0.2">
      <c r="A144" s="8" t="s">
        <v>3079</v>
      </c>
      <c r="B144" s="591"/>
      <c r="C144" s="987"/>
      <c r="D144" s="987"/>
      <c r="E144" s="8"/>
      <c r="F144" s="1579"/>
      <c r="G144" s="987"/>
      <c r="H144" s="1579"/>
      <c r="I144" s="592"/>
      <c r="J144" s="1591"/>
      <c r="K144" s="986"/>
      <c r="L144" s="1591"/>
      <c r="M144" s="593"/>
      <c r="N144" s="1020"/>
      <c r="O144" s="987"/>
      <c r="P144" s="8"/>
      <c r="Q144" s="2114"/>
      <c r="R144" s="2114"/>
      <c r="S144" s="2114"/>
      <c r="T144" s="2114"/>
      <c r="V144" s="594" t="str">
        <f t="shared" si="8"/>
        <v>18 (1418)</v>
      </c>
      <c r="W144" s="1592" t="str">
        <f t="shared" si="9"/>
        <v/>
      </c>
      <c r="X144" s="1018"/>
      <c r="Y144" s="595"/>
      <c r="Z144" s="595"/>
      <c r="AA144" s="195"/>
    </row>
    <row r="145" spans="1:45" hidden="1" x14ac:dyDescent="0.2">
      <c r="A145" s="8" t="s">
        <v>3080</v>
      </c>
      <c r="B145" s="591"/>
      <c r="C145" s="987"/>
      <c r="D145" s="987"/>
      <c r="E145" s="8"/>
      <c r="F145" s="1579"/>
      <c r="G145" s="987"/>
      <c r="H145" s="1579"/>
      <c r="I145" s="592"/>
      <c r="J145" s="1591"/>
      <c r="K145" s="986"/>
      <c r="L145" s="1591"/>
      <c r="M145" s="593"/>
      <c r="N145" s="1020"/>
      <c r="O145" s="987"/>
      <c r="P145" s="8"/>
      <c r="Q145" s="2114"/>
      <c r="R145" s="2114"/>
      <c r="S145" s="2114"/>
      <c r="T145" s="2114"/>
      <c r="V145" s="594" t="str">
        <f t="shared" si="8"/>
        <v>19 (1419)</v>
      </c>
      <c r="W145" s="1592" t="str">
        <f t="shared" si="9"/>
        <v/>
      </c>
      <c r="X145" s="1018"/>
      <c r="Y145" s="595"/>
      <c r="Z145" s="595"/>
      <c r="AA145" s="195"/>
    </row>
    <row r="146" spans="1:45" hidden="1" x14ac:dyDescent="0.2">
      <c r="A146" s="8" t="s">
        <v>3081</v>
      </c>
      <c r="B146" s="591"/>
      <c r="C146" s="987"/>
      <c r="D146" s="987"/>
      <c r="E146" s="8"/>
      <c r="F146" s="1579"/>
      <c r="G146" s="987"/>
      <c r="H146" s="1579"/>
      <c r="I146" s="592"/>
      <c r="J146" s="1591"/>
      <c r="K146" s="986"/>
      <c r="L146" s="1591"/>
      <c r="M146" s="593"/>
      <c r="N146" s="1020"/>
      <c r="O146" s="987"/>
      <c r="P146" s="8"/>
      <c r="Q146" s="2114"/>
      <c r="R146" s="2114"/>
      <c r="S146" s="2114"/>
      <c r="T146" s="2114"/>
      <c r="V146" s="594" t="str">
        <f t="shared" si="8"/>
        <v>20 (1420)</v>
      </c>
      <c r="W146" s="1592" t="str">
        <f t="shared" si="9"/>
        <v/>
      </c>
      <c r="X146" s="1018"/>
      <c r="Y146" s="595"/>
      <c r="Z146" s="595"/>
      <c r="AA146" s="195"/>
    </row>
    <row r="147" spans="1:45" hidden="1" x14ac:dyDescent="0.2">
      <c r="A147" s="8" t="s">
        <v>3082</v>
      </c>
      <c r="B147" s="591"/>
      <c r="C147" s="987"/>
      <c r="D147" s="987"/>
      <c r="E147" s="8"/>
      <c r="F147" s="1579"/>
      <c r="G147" s="987"/>
      <c r="H147" s="1579"/>
      <c r="I147" s="592"/>
      <c r="J147" s="1591"/>
      <c r="K147" s="986"/>
      <c r="L147" s="1591"/>
      <c r="M147" s="593"/>
      <c r="N147" s="1020"/>
      <c r="O147" s="987"/>
      <c r="P147" s="8"/>
      <c r="Q147" s="2114"/>
      <c r="R147" s="2114"/>
      <c r="S147" s="2114"/>
      <c r="T147" s="2114"/>
      <c r="V147" s="594" t="str">
        <f t="shared" si="8"/>
        <v>21 (1421)</v>
      </c>
      <c r="W147" s="1592" t="str">
        <f t="shared" si="9"/>
        <v/>
      </c>
      <c r="X147" s="1018"/>
      <c r="Y147" s="595"/>
      <c r="Z147" s="595"/>
      <c r="AA147" s="195"/>
    </row>
    <row r="148" spans="1:45" hidden="1" x14ac:dyDescent="0.2">
      <c r="A148" s="8" t="s">
        <v>3083</v>
      </c>
      <c r="B148" s="591"/>
      <c r="C148" s="987"/>
      <c r="D148" s="987"/>
      <c r="E148" s="8"/>
      <c r="F148" s="1579"/>
      <c r="G148" s="987"/>
      <c r="H148" s="1579"/>
      <c r="I148" s="592"/>
      <c r="J148" s="1591"/>
      <c r="K148" s="986"/>
      <c r="L148" s="1591"/>
      <c r="M148" s="593"/>
      <c r="N148" s="1020"/>
      <c r="O148" s="987"/>
      <c r="P148" s="8"/>
      <c r="Q148" s="2114"/>
      <c r="R148" s="2114"/>
      <c r="S148" s="2114"/>
      <c r="T148" s="2114"/>
      <c r="V148" s="594" t="str">
        <f t="shared" si="8"/>
        <v>22 (1422)</v>
      </c>
      <c r="W148" s="1592" t="str">
        <f t="shared" si="9"/>
        <v/>
      </c>
      <c r="X148" s="1018"/>
      <c r="Y148" s="595"/>
      <c r="Z148" s="595"/>
      <c r="AA148" s="195"/>
    </row>
    <row r="149" spans="1:45" hidden="1" x14ac:dyDescent="0.2">
      <c r="A149" s="8" t="s">
        <v>3084</v>
      </c>
      <c r="B149" s="591"/>
      <c r="C149" s="987"/>
      <c r="D149" s="987"/>
      <c r="E149" s="8"/>
      <c r="F149" s="1579"/>
      <c r="G149" s="987"/>
      <c r="H149" s="1579"/>
      <c r="I149" s="592"/>
      <c r="J149" s="1591"/>
      <c r="K149" s="986"/>
      <c r="L149" s="1591"/>
      <c r="M149" s="593"/>
      <c r="N149" s="1020"/>
      <c r="O149" s="987"/>
      <c r="P149" s="8"/>
      <c r="Q149" s="2114"/>
      <c r="R149" s="2114"/>
      <c r="S149" s="2114"/>
      <c r="T149" s="2114"/>
      <c r="V149" s="594" t="str">
        <f t="shared" si="8"/>
        <v>23 (1423)</v>
      </c>
      <c r="W149" s="1592" t="str">
        <f t="shared" si="9"/>
        <v/>
      </c>
      <c r="X149" s="1018"/>
      <c r="Y149" s="595"/>
      <c r="Z149" s="595"/>
      <c r="AA149" s="195"/>
    </row>
    <row r="150" spans="1:45" hidden="1" x14ac:dyDescent="0.2">
      <c r="A150" s="8" t="s">
        <v>3085</v>
      </c>
      <c r="B150" s="591"/>
      <c r="C150" s="987"/>
      <c r="D150" s="987"/>
      <c r="E150" s="8"/>
      <c r="F150" s="1579"/>
      <c r="G150" s="987"/>
      <c r="H150" s="1579"/>
      <c r="I150" s="592"/>
      <c r="J150" s="1591"/>
      <c r="K150" s="986"/>
      <c r="L150" s="1591"/>
      <c r="M150" s="593"/>
      <c r="N150" s="1020"/>
      <c r="O150" s="987"/>
      <c r="P150" s="8"/>
      <c r="Q150" s="2114"/>
      <c r="R150" s="2114"/>
      <c r="S150" s="2114"/>
      <c r="T150" s="2114"/>
      <c r="V150" s="594" t="str">
        <f t="shared" si="8"/>
        <v>24 (1424)</v>
      </c>
      <c r="W150" s="1592" t="str">
        <f t="shared" si="9"/>
        <v/>
      </c>
      <c r="X150" s="1018"/>
      <c r="Y150" s="595"/>
      <c r="Z150" s="595"/>
      <c r="AA150" s="195"/>
    </row>
    <row r="151" spans="1:45" x14ac:dyDescent="0.2">
      <c r="A151" s="8" t="s">
        <v>3086</v>
      </c>
      <c r="B151" s="591"/>
      <c r="C151" s="987"/>
      <c r="D151" s="987"/>
      <c r="E151" s="8"/>
      <c r="F151" s="1579"/>
      <c r="G151" s="987"/>
      <c r="H151" s="1579"/>
      <c r="I151" s="592"/>
      <c r="J151" s="1591"/>
      <c r="K151" s="986"/>
      <c r="L151" s="1591"/>
      <c r="M151" s="593"/>
      <c r="N151" s="1020"/>
      <c r="O151" s="987"/>
      <c r="P151" s="8"/>
      <c r="Q151" s="2114"/>
      <c r="R151" s="2114"/>
      <c r="S151" s="2114"/>
      <c r="T151" s="2114"/>
      <c r="V151" s="594" t="str">
        <f t="shared" si="8"/>
        <v>25 (1425)</v>
      </c>
      <c r="W151" s="1592" t="str">
        <f t="shared" si="9"/>
        <v/>
      </c>
      <c r="X151" s="1018"/>
      <c r="Y151" s="595"/>
      <c r="Z151" s="595"/>
      <c r="AA151" s="195"/>
    </row>
    <row r="152" spans="1:45" x14ac:dyDescent="0.2">
      <c r="A152" s="51" t="s">
        <v>3087</v>
      </c>
      <c r="B152" s="1593">
        <v>100</v>
      </c>
      <c r="C152" s="987"/>
      <c r="D152" s="987"/>
      <c r="E152" s="8"/>
      <c r="F152" s="1579"/>
      <c r="G152" s="987"/>
      <c r="H152" s="1372"/>
      <c r="I152" s="596"/>
      <c r="J152" s="1591"/>
      <c r="K152" s="986"/>
      <c r="L152" s="1591"/>
      <c r="M152" s="593"/>
      <c r="N152" s="1595"/>
      <c r="O152" s="987"/>
      <c r="P152" s="8"/>
      <c r="Q152" s="2116"/>
      <c r="R152" s="2116"/>
      <c r="S152" s="2116"/>
      <c r="T152" s="2116"/>
      <c r="V152" s="588"/>
      <c r="W152" s="1596">
        <f>$B152</f>
        <v>100</v>
      </c>
      <c r="X152" s="1018"/>
      <c r="Y152" s="595"/>
      <c r="Z152" s="595"/>
      <c r="AA152" s="195"/>
    </row>
    <row r="153" spans="1:45" x14ac:dyDescent="0.2">
      <c r="A153" s="24" t="s">
        <v>3088</v>
      </c>
      <c r="B153" s="1489" t="s">
        <v>3089</v>
      </c>
      <c r="C153" s="986"/>
      <c r="D153" s="986"/>
      <c r="F153" s="1579"/>
      <c r="G153" s="1491"/>
      <c r="H153" s="1597"/>
      <c r="I153" s="598"/>
      <c r="J153" s="1591"/>
      <c r="K153" s="986"/>
      <c r="L153" s="1591"/>
      <c r="M153" s="599"/>
      <c r="N153" s="600"/>
      <c r="O153" s="986"/>
      <c r="Q153" s="2112"/>
      <c r="R153" s="2112"/>
      <c r="S153" s="2112"/>
      <c r="T153" s="2112"/>
      <c r="V153" s="588"/>
      <c r="W153" s="1490" t="str">
        <f>$B153</f>
        <v>Global</v>
      </c>
      <c r="X153" s="1018"/>
      <c r="Y153" s="601"/>
      <c r="Z153" s="601"/>
      <c r="AA153" s="195"/>
    </row>
    <row r="154" spans="1:45" x14ac:dyDescent="0.2">
      <c r="B154" s="2"/>
      <c r="C154" s="606"/>
      <c r="D154" s="606"/>
      <c r="F154" s="606"/>
      <c r="G154" s="418"/>
      <c r="H154" s="607"/>
      <c r="I154" s="607"/>
      <c r="J154" s="606"/>
      <c r="K154" s="606"/>
      <c r="L154" s="606"/>
      <c r="M154" s="606"/>
      <c r="N154" s="608"/>
      <c r="O154" s="606"/>
      <c r="Q154" s="353"/>
      <c r="R154" s="353"/>
      <c r="S154" s="353"/>
      <c r="T154" s="353"/>
      <c r="V154" s="609"/>
      <c r="W154" s="609"/>
      <c r="X154" s="353"/>
      <c r="Y154" s="353"/>
      <c r="Z154" s="353"/>
      <c r="AA154" s="353"/>
    </row>
    <row r="155" spans="1:45" x14ac:dyDescent="0.2">
      <c r="A155" s="82"/>
      <c r="B155" s="805" t="s">
        <v>3090</v>
      </c>
      <c r="C155" s="806"/>
      <c r="D155" s="806"/>
      <c r="E155" s="82"/>
      <c r="F155" s="806"/>
      <c r="G155" s="542"/>
      <c r="H155" s="807"/>
      <c r="I155" s="807"/>
      <c r="J155" s="806"/>
      <c r="K155" s="806"/>
      <c r="L155" s="806"/>
      <c r="M155" s="806"/>
      <c r="N155" s="854"/>
      <c r="O155" s="82"/>
      <c r="P155" s="296"/>
      <c r="Q155" s="296"/>
      <c r="R155" s="296"/>
      <c r="S155" s="296"/>
      <c r="T155" s="82"/>
      <c r="U155" s="618"/>
      <c r="V155" s="610"/>
      <c r="W155" s="609"/>
      <c r="X155" s="618"/>
      <c r="Y155" s="618"/>
      <c r="Z155" s="618"/>
      <c r="AA155" s="412"/>
      <c r="AB155" s="650"/>
      <c r="AC155" s="650"/>
      <c r="AD155" s="620"/>
      <c r="AE155" s="620"/>
      <c r="AF155" s="620"/>
      <c r="AG155" s="620"/>
      <c r="AH155" s="621"/>
      <c r="AI155" s="620"/>
      <c r="AJ155" s="620"/>
      <c r="AK155" s="620"/>
      <c r="AL155" s="620"/>
      <c r="AM155" s="620"/>
      <c r="AN155" s="620"/>
      <c r="AO155" s="619"/>
      <c r="AP155" s="619"/>
      <c r="AQ155" s="620"/>
      <c r="AR155" s="620"/>
      <c r="AS155" s="620"/>
    </row>
    <row r="156" spans="1:45" x14ac:dyDescent="0.2">
      <c r="A156" s="83" t="s">
        <v>3088</v>
      </c>
      <c r="B156" s="1628" t="s">
        <v>3089</v>
      </c>
      <c r="C156" s="1629"/>
      <c r="D156" s="1629"/>
      <c r="E156" s="808"/>
      <c r="F156" s="1629"/>
      <c r="G156" s="1629"/>
      <c r="H156" s="1630"/>
      <c r="I156" s="856"/>
      <c r="J156" s="1631"/>
      <c r="K156" s="1631"/>
      <c r="L156" s="1631"/>
      <c r="M156" s="1631"/>
      <c r="N156" s="1631"/>
      <c r="O156" s="1631"/>
      <c r="P156" s="890"/>
      <c r="Q156" s="2161"/>
      <c r="R156" s="2161"/>
      <c r="S156" s="2197"/>
      <c r="T156" s="2197"/>
      <c r="U156" s="618"/>
      <c r="V156" s="610"/>
      <c r="W156" s="609"/>
      <c r="X156" s="618"/>
      <c r="Y156" s="618"/>
      <c r="Z156" s="618"/>
      <c r="AA156" s="412"/>
      <c r="AB156" s="650"/>
      <c r="AC156" s="650"/>
      <c r="AD156" s="620"/>
      <c r="AE156" s="620"/>
      <c r="AF156" s="620"/>
      <c r="AG156" s="620"/>
      <c r="AH156" s="621"/>
      <c r="AI156" s="620"/>
      <c r="AJ156" s="620"/>
      <c r="AK156" s="620"/>
      <c r="AL156" s="620"/>
      <c r="AM156" s="620"/>
      <c r="AN156" s="620"/>
      <c r="AO156" s="619"/>
      <c r="AP156" s="619"/>
      <c r="AQ156" s="620"/>
      <c r="AR156" s="620"/>
      <c r="AS156" s="620"/>
    </row>
    <row r="157" spans="1:45" x14ac:dyDescent="0.2">
      <c r="A157" s="83"/>
      <c r="B157" s="857"/>
      <c r="C157" s="808"/>
      <c r="D157" s="808"/>
      <c r="E157" s="808"/>
      <c r="F157" s="808"/>
      <c r="G157" s="808"/>
      <c r="H157" s="858"/>
      <c r="I157" s="858"/>
      <c r="J157" s="859"/>
      <c r="K157" s="859"/>
      <c r="L157" s="859"/>
      <c r="M157" s="859"/>
      <c r="N157" s="859"/>
      <c r="O157" s="31"/>
      <c r="P157" s="1007"/>
      <c r="Q157" s="296"/>
      <c r="R157" s="296"/>
      <c r="S157" s="296"/>
      <c r="T157" s="296"/>
      <c r="U157" s="618"/>
      <c r="V157" s="665"/>
      <c r="W157" s="609"/>
      <c r="X157" s="618"/>
      <c r="Y157" s="618"/>
      <c r="Z157" s="618"/>
      <c r="AA157" s="412"/>
      <c r="AB157" s="650"/>
      <c r="AC157" s="650"/>
      <c r="AD157" s="620"/>
      <c r="AE157" s="620"/>
      <c r="AF157" s="620"/>
      <c r="AG157" s="620"/>
      <c r="AH157" s="621"/>
      <c r="AI157" s="620"/>
      <c r="AJ157" s="620"/>
      <c r="AK157" s="620"/>
      <c r="AL157" s="620"/>
      <c r="AM157" s="620"/>
      <c r="AN157" s="620"/>
      <c r="AO157" s="650"/>
      <c r="AP157" s="650"/>
      <c r="AQ157" s="620"/>
      <c r="AR157" s="620"/>
      <c r="AS157" s="620"/>
    </row>
    <row r="158" spans="1:45" x14ac:dyDescent="0.2">
      <c r="A158" s="82"/>
      <c r="B158" s="88" t="s">
        <v>811</v>
      </c>
      <c r="C158" s="850"/>
      <c r="D158" s="993"/>
      <c r="E158" s="82"/>
      <c r="F158" s="850"/>
      <c r="G158" s="851"/>
      <c r="H158" s="807"/>
      <c r="I158" s="807"/>
      <c r="J158" s="850"/>
      <c r="K158" s="850"/>
      <c r="L158" s="850"/>
      <c r="M158" s="850"/>
      <c r="N158" s="852"/>
      <c r="O158" s="850"/>
      <c r="P158" s="82"/>
      <c r="Q158" s="2161"/>
      <c r="R158" s="2161"/>
      <c r="S158" s="2161"/>
      <c r="T158" s="2161"/>
      <c r="V158" s="625"/>
      <c r="W158" s="589" t="str">
        <f>$B158</f>
        <v>Total (500)</v>
      </c>
      <c r="X158" s="1018"/>
      <c r="Z158" s="186"/>
      <c r="AA158" s="186"/>
    </row>
    <row r="159" spans="1:45" x14ac:dyDescent="0.2">
      <c r="A159" s="82"/>
      <c r="B159" s="55"/>
      <c r="C159" s="55"/>
      <c r="D159" s="865"/>
      <c r="E159" s="82"/>
      <c r="F159" s="851"/>
      <c r="G159" s="851"/>
      <c r="H159" s="851"/>
      <c r="I159" s="851"/>
      <c r="J159" s="865"/>
      <c r="K159" s="865"/>
      <c r="L159" s="865"/>
      <c r="M159" s="866"/>
      <c r="N159" s="31"/>
      <c r="O159" s="866"/>
      <c r="P159" s="82"/>
      <c r="Q159" s="865"/>
      <c r="R159" s="865"/>
      <c r="S159" s="865"/>
      <c r="T159" s="865"/>
    </row>
    <row r="160" spans="1:45" s="13" customFormat="1" ht="56.25" x14ac:dyDescent="0.2">
      <c r="A160" s="558"/>
      <c r="B160" s="885" t="s">
        <v>3144</v>
      </c>
      <c r="C160" s="82"/>
      <c r="D160" s="82"/>
      <c r="E160" s="82"/>
      <c r="F160" s="82"/>
      <c r="G160" s="82"/>
      <c r="H160" s="82"/>
      <c r="I160" s="82"/>
      <c r="J160" s="82"/>
      <c r="K160" s="82"/>
      <c r="L160" s="82"/>
      <c r="M160" s="82"/>
      <c r="N160" s="82"/>
      <c r="O160" s="82"/>
      <c r="P160" s="82"/>
      <c r="Q160" s="1357" t="s">
        <v>3145</v>
      </c>
      <c r="R160" s="1357" t="s">
        <v>3146</v>
      </c>
      <c r="S160" s="1357" t="s">
        <v>3145</v>
      </c>
      <c r="T160" s="1357" t="s">
        <v>3146</v>
      </c>
    </row>
    <row r="161" spans="1:27" s="13" customFormat="1" ht="42" customHeight="1" x14ac:dyDescent="0.2">
      <c r="A161" s="889"/>
      <c r="B161" s="1539" t="s">
        <v>1874</v>
      </c>
      <c r="C161" s="1646"/>
      <c r="D161" s="992"/>
      <c r="E161" s="82"/>
      <c r="F161" s="1646"/>
      <c r="G161" s="1646"/>
      <c r="H161" s="1646"/>
      <c r="I161" s="886"/>
      <c r="J161" s="1647"/>
      <c r="K161" s="993"/>
      <c r="L161" s="1647"/>
      <c r="M161" s="838"/>
      <c r="N161" s="839"/>
      <c r="O161" s="992"/>
      <c r="P161" s="82"/>
      <c r="Q161" s="992"/>
      <c r="R161" s="992"/>
      <c r="S161" s="992"/>
      <c r="T161" s="992"/>
      <c r="Z161" s="653"/>
      <c r="AA161" s="653"/>
    </row>
    <row r="162" spans="1:27" s="13" customFormat="1" ht="43.35" customHeight="1" x14ac:dyDescent="0.2">
      <c r="A162" s="889"/>
      <c r="B162" s="1648" t="s">
        <v>1875</v>
      </c>
      <c r="C162" s="992"/>
      <c r="D162" s="992"/>
      <c r="E162" s="82"/>
      <c r="F162" s="1646"/>
      <c r="G162" s="1646"/>
      <c r="H162" s="1646"/>
      <c r="I162" s="886"/>
      <c r="J162" s="1647"/>
      <c r="K162" s="993"/>
      <c r="L162" s="1647"/>
      <c r="M162" s="838"/>
      <c r="N162" s="839"/>
      <c r="O162" s="992"/>
      <c r="P162" s="82"/>
      <c r="Q162" s="992"/>
      <c r="R162" s="992"/>
      <c r="S162" s="992"/>
      <c r="T162" s="992"/>
    </row>
    <row r="163" spans="1:27" x14ac:dyDescent="0.2">
      <c r="A163" s="82"/>
      <c r="B163" s="82"/>
      <c r="C163" s="82"/>
      <c r="D163" s="82"/>
      <c r="E163" s="82"/>
      <c r="F163" s="82"/>
      <c r="G163" s="82"/>
      <c r="H163" s="82"/>
      <c r="I163" s="82"/>
      <c r="J163" s="82"/>
      <c r="K163" s="82"/>
      <c r="L163" s="82"/>
      <c r="M163" s="82"/>
      <c r="N163" s="82"/>
      <c r="O163" s="82"/>
      <c r="P163" s="82"/>
      <c r="Q163" s="82"/>
      <c r="R163" s="82"/>
      <c r="S163" s="82"/>
      <c r="T163" s="82"/>
    </row>
    <row r="164" spans="1:27" ht="14.25" customHeight="1" x14ac:dyDescent="0.2">
      <c r="A164" s="708">
        <v>1</v>
      </c>
      <c r="B164" s="2194" t="s">
        <v>3091</v>
      </c>
      <c r="C164" s="2070"/>
      <c r="D164" s="2070"/>
      <c r="E164" s="2070"/>
      <c r="F164" s="2070"/>
      <c r="G164" s="2070"/>
      <c r="H164" s="2070"/>
      <c r="I164" s="2070"/>
      <c r="J164" s="2070"/>
      <c r="K164" s="668">
        <v>4</v>
      </c>
      <c r="L164" s="1984" t="s">
        <v>3153</v>
      </c>
      <c r="M164" s="1984"/>
      <c r="N164" s="1984"/>
      <c r="O164" s="1984"/>
      <c r="P164" s="1984"/>
      <c r="Q164" s="1984"/>
      <c r="R164" s="1984"/>
      <c r="S164" s="1984"/>
      <c r="T164" s="1984"/>
    </row>
    <row r="165" spans="1:27" ht="14.25" customHeight="1" x14ac:dyDescent="0.2">
      <c r="A165" s="708">
        <v>2</v>
      </c>
      <c r="B165" s="2195" t="s">
        <v>3154</v>
      </c>
      <c r="C165" s="2196"/>
      <c r="D165" s="2196"/>
      <c r="E165" s="2196"/>
      <c r="F165" s="2196"/>
      <c r="G165" s="2196"/>
      <c r="H165" s="2196"/>
      <c r="I165" s="2196"/>
      <c r="J165" s="2196"/>
      <c r="K165" s="669"/>
      <c r="L165" s="1984"/>
      <c r="M165" s="1984"/>
      <c r="N165" s="1984"/>
      <c r="O165" s="1984"/>
      <c r="P165" s="1984"/>
      <c r="Q165" s="1984"/>
      <c r="R165" s="1984"/>
      <c r="S165" s="1984"/>
      <c r="T165" s="1984"/>
    </row>
    <row r="166" spans="1:27" ht="11.25" customHeight="1" x14ac:dyDescent="0.2">
      <c r="A166" s="82"/>
      <c r="B166" s="2196"/>
      <c r="C166" s="2196"/>
      <c r="D166" s="2196"/>
      <c r="E166" s="2196"/>
      <c r="F166" s="2196"/>
      <c r="G166" s="2196"/>
      <c r="H166" s="2196"/>
      <c r="I166" s="2196"/>
      <c r="J166" s="2196"/>
      <c r="K166" s="669"/>
      <c r="L166" s="1984"/>
      <c r="M166" s="1984"/>
      <c r="N166" s="1984"/>
      <c r="O166" s="1984"/>
      <c r="P166" s="1984"/>
      <c r="Q166" s="1984"/>
      <c r="R166" s="1984"/>
      <c r="S166" s="1984"/>
      <c r="T166" s="1984"/>
    </row>
    <row r="167" spans="1:27" ht="14.25" customHeight="1" x14ac:dyDescent="0.2">
      <c r="A167" s="82"/>
      <c r="B167" s="2196"/>
      <c r="C167" s="2196"/>
      <c r="D167" s="2196"/>
      <c r="E167" s="2196"/>
      <c r="F167" s="2196"/>
      <c r="G167" s="2196"/>
      <c r="H167" s="2196"/>
      <c r="I167" s="2196"/>
      <c r="J167" s="2196"/>
      <c r="K167" s="668">
        <v>5</v>
      </c>
      <c r="L167" s="1984" t="s">
        <v>3155</v>
      </c>
      <c r="M167" s="1984"/>
      <c r="N167" s="1984"/>
      <c r="O167" s="1984"/>
      <c r="P167" s="1984"/>
      <c r="Q167" s="1984"/>
      <c r="R167" s="1984"/>
      <c r="S167" s="1984"/>
      <c r="T167" s="1984"/>
    </row>
    <row r="168" spans="1:27" ht="11.25" customHeight="1" x14ac:dyDescent="0.2">
      <c r="A168" s="668"/>
      <c r="B168" s="2196"/>
      <c r="C168" s="2196"/>
      <c r="D168" s="2196"/>
      <c r="E168" s="2196"/>
      <c r="F168" s="2196"/>
      <c r="G168" s="2196"/>
      <c r="H168" s="2196"/>
      <c r="I168" s="2196"/>
      <c r="J168" s="2196"/>
      <c r="K168" s="669"/>
      <c r="L168" s="1984"/>
      <c r="M168" s="1984"/>
      <c r="N168" s="1984"/>
      <c r="O168" s="1984"/>
      <c r="P168" s="1984"/>
      <c r="Q168" s="1984"/>
      <c r="R168" s="1984"/>
      <c r="S168" s="1984"/>
      <c r="T168" s="1984"/>
    </row>
    <row r="169" spans="1:27" ht="14.25" customHeight="1" x14ac:dyDescent="0.2">
      <c r="A169" s="708">
        <v>3</v>
      </c>
      <c r="B169" s="1984" t="s">
        <v>3120</v>
      </c>
      <c r="C169" s="1984"/>
      <c r="D169" s="1984"/>
      <c r="E169" s="1984"/>
      <c r="F169" s="1984"/>
      <c r="G169" s="1984"/>
      <c r="H169" s="1984"/>
      <c r="I169" s="1984"/>
      <c r="J169" s="1984"/>
      <c r="K169" s="82"/>
      <c r="L169" s="2058"/>
      <c r="M169" s="2058"/>
      <c r="N169" s="2058"/>
      <c r="O169" s="2058"/>
      <c r="P169" s="2058"/>
      <c r="Q169" s="2058"/>
      <c r="R169" s="2058"/>
      <c r="S169" s="2058"/>
      <c r="T169" s="2058"/>
    </row>
    <row r="170" spans="1:27" ht="14.25" customHeight="1" x14ac:dyDescent="0.2">
      <c r="A170" s="82"/>
      <c r="B170" s="1984"/>
      <c r="C170" s="1984"/>
      <c r="D170" s="1984"/>
      <c r="E170" s="1984"/>
      <c r="F170" s="1984"/>
      <c r="G170" s="1984"/>
      <c r="H170" s="1984"/>
      <c r="I170" s="1984"/>
      <c r="J170" s="1984"/>
      <c r="K170" s="668">
        <v>6</v>
      </c>
      <c r="L170" s="1984" t="s">
        <v>3094</v>
      </c>
      <c r="M170" s="2058"/>
      <c r="N170" s="2058"/>
      <c r="O170" s="2058"/>
      <c r="P170" s="2058"/>
      <c r="Q170" s="2058"/>
      <c r="R170" s="2058"/>
      <c r="S170" s="2058"/>
      <c r="T170" s="2058"/>
    </row>
    <row r="171" spans="1:27" ht="11.25" customHeight="1" x14ac:dyDescent="0.2">
      <c r="A171" s="82"/>
      <c r="B171" s="1984"/>
      <c r="C171" s="1984"/>
      <c r="D171" s="1984"/>
      <c r="E171" s="1984"/>
      <c r="F171" s="1984"/>
      <c r="G171" s="1984"/>
      <c r="H171" s="1984"/>
      <c r="I171" s="1984"/>
      <c r="J171" s="1984"/>
      <c r="K171" s="82"/>
      <c r="L171" s="2058"/>
      <c r="M171" s="2058"/>
      <c r="N171" s="2058"/>
      <c r="O171" s="2058"/>
      <c r="P171" s="2058"/>
      <c r="Q171" s="2058"/>
      <c r="R171" s="2058"/>
      <c r="S171" s="2058"/>
      <c r="T171" s="2058"/>
    </row>
    <row r="172" spans="1:27" ht="14.25" customHeight="1" x14ac:dyDescent="0.2">
      <c r="B172" s="7"/>
      <c r="C172" s="8"/>
      <c r="D172" s="8"/>
      <c r="E172" s="8"/>
      <c r="F172" s="8"/>
      <c r="G172" s="8"/>
      <c r="H172" s="8"/>
      <c r="I172" s="8"/>
      <c r="J172" s="8"/>
      <c r="K172" s="630">
        <v>7</v>
      </c>
      <c r="L172" s="1984" t="s">
        <v>3096</v>
      </c>
      <c r="M172" s="1984"/>
      <c r="N172" s="1984"/>
      <c r="O172" s="1984"/>
      <c r="P172" s="1984"/>
      <c r="Q172" s="1984"/>
      <c r="R172" s="1984"/>
      <c r="S172" s="1984"/>
      <c r="T172" s="1984"/>
    </row>
    <row r="173" spans="1:27" x14ac:dyDescent="0.2">
      <c r="B173" s="8"/>
      <c r="C173" s="8"/>
      <c r="D173" s="8"/>
      <c r="E173" s="8"/>
      <c r="F173" s="8"/>
      <c r="G173" s="8"/>
      <c r="H173" s="8"/>
      <c r="I173" s="8"/>
      <c r="J173" s="8"/>
      <c r="K173" s="8"/>
    </row>
    <row r="174" spans="1:27" x14ac:dyDescent="0.2">
      <c r="B174" s="13"/>
    </row>
  </sheetData>
  <mergeCells count="294">
    <mergeCell ref="Y7:Z7"/>
    <mergeCell ref="B2:E2"/>
    <mergeCell ref="J6:N6"/>
    <mergeCell ref="V6:W7"/>
    <mergeCell ref="J7:K7"/>
    <mergeCell ref="L7:M7"/>
    <mergeCell ref="B6:D7"/>
    <mergeCell ref="F6:H7"/>
    <mergeCell ref="Q12:R12"/>
    <mergeCell ref="S12:T12"/>
    <mergeCell ref="Q13:R13"/>
    <mergeCell ref="S13:T13"/>
    <mergeCell ref="Q14:R14"/>
    <mergeCell ref="S14:T14"/>
    <mergeCell ref="Q8:R8"/>
    <mergeCell ref="S8:T8"/>
    <mergeCell ref="J10:K10"/>
    <mergeCell ref="Q11:R11"/>
    <mergeCell ref="S11:T11"/>
    <mergeCell ref="N7:N8"/>
    <mergeCell ref="O7:O8"/>
    <mergeCell ref="Q18:R18"/>
    <mergeCell ref="S18:T18"/>
    <mergeCell ref="Q19:R19"/>
    <mergeCell ref="S19:T19"/>
    <mergeCell ref="Q20:R20"/>
    <mergeCell ref="S20:T20"/>
    <mergeCell ref="Q15:R15"/>
    <mergeCell ref="S15:T15"/>
    <mergeCell ref="Q16:R16"/>
    <mergeCell ref="S16:T16"/>
    <mergeCell ref="Q17:R17"/>
    <mergeCell ref="S17:T17"/>
    <mergeCell ref="Q24:R24"/>
    <mergeCell ref="S24:T24"/>
    <mergeCell ref="Q25:R25"/>
    <mergeCell ref="S25:T25"/>
    <mergeCell ref="Q26:R26"/>
    <mergeCell ref="S26:T26"/>
    <mergeCell ref="Q21:R21"/>
    <mergeCell ref="S21:T21"/>
    <mergeCell ref="Q22:R22"/>
    <mergeCell ref="S22:T22"/>
    <mergeCell ref="Q23:R23"/>
    <mergeCell ref="S23:T23"/>
    <mergeCell ref="Q30:R30"/>
    <mergeCell ref="S30:T30"/>
    <mergeCell ref="Q31:R31"/>
    <mergeCell ref="S31:T31"/>
    <mergeCell ref="Q32:R32"/>
    <mergeCell ref="S32:T32"/>
    <mergeCell ref="Q27:R27"/>
    <mergeCell ref="S27:T27"/>
    <mergeCell ref="Q28:R28"/>
    <mergeCell ref="S28:T28"/>
    <mergeCell ref="Q29:R29"/>
    <mergeCell ref="S29:T29"/>
    <mergeCell ref="Q36:R36"/>
    <mergeCell ref="S36:T36"/>
    <mergeCell ref="Q37:R37"/>
    <mergeCell ref="S37:T37"/>
    <mergeCell ref="Q40:R40"/>
    <mergeCell ref="S40:T40"/>
    <mergeCell ref="Q33:R33"/>
    <mergeCell ref="S33:T33"/>
    <mergeCell ref="Q34:R34"/>
    <mergeCell ref="S34:T34"/>
    <mergeCell ref="Q35:R35"/>
    <mergeCell ref="S35:T35"/>
    <mergeCell ref="Q44:R44"/>
    <mergeCell ref="S44:T44"/>
    <mergeCell ref="Q45:R45"/>
    <mergeCell ref="S45:T45"/>
    <mergeCell ref="Q46:R46"/>
    <mergeCell ref="S46:T46"/>
    <mergeCell ref="Q41:R41"/>
    <mergeCell ref="S41:T41"/>
    <mergeCell ref="Q42:R42"/>
    <mergeCell ref="S42:T42"/>
    <mergeCell ref="Q43:R43"/>
    <mergeCell ref="S43:T43"/>
    <mergeCell ref="Q50:R50"/>
    <mergeCell ref="S50:T50"/>
    <mergeCell ref="Q51:R51"/>
    <mergeCell ref="S51:T51"/>
    <mergeCell ref="Q52:R52"/>
    <mergeCell ref="S52:T52"/>
    <mergeCell ref="Q47:R47"/>
    <mergeCell ref="S47:T47"/>
    <mergeCell ref="Q48:R48"/>
    <mergeCell ref="S48:T48"/>
    <mergeCell ref="Q49:R49"/>
    <mergeCell ref="S49:T49"/>
    <mergeCell ref="Q56:R56"/>
    <mergeCell ref="S56:T56"/>
    <mergeCell ref="Q57:R57"/>
    <mergeCell ref="S57:T57"/>
    <mergeCell ref="Q58:R58"/>
    <mergeCell ref="S58:T58"/>
    <mergeCell ref="Q53:R53"/>
    <mergeCell ref="S53:T53"/>
    <mergeCell ref="Q54:R54"/>
    <mergeCell ref="S54:T54"/>
    <mergeCell ref="Q55:R55"/>
    <mergeCell ref="S55:T55"/>
    <mergeCell ref="Q62:R62"/>
    <mergeCell ref="S62:T62"/>
    <mergeCell ref="Q63:R63"/>
    <mergeCell ref="S63:T63"/>
    <mergeCell ref="Q64:R64"/>
    <mergeCell ref="S64:T64"/>
    <mergeCell ref="Q59:R59"/>
    <mergeCell ref="S59:T59"/>
    <mergeCell ref="Q60:R60"/>
    <mergeCell ref="S60:T60"/>
    <mergeCell ref="Q61:R61"/>
    <mergeCell ref="S61:T61"/>
    <mergeCell ref="Q70:R70"/>
    <mergeCell ref="S70:T70"/>
    <mergeCell ref="Q71:R71"/>
    <mergeCell ref="S71:T71"/>
    <mergeCell ref="Q72:R72"/>
    <mergeCell ref="S72:T72"/>
    <mergeCell ref="Q65:R65"/>
    <mergeCell ref="S65:T65"/>
    <mergeCell ref="Q66:R66"/>
    <mergeCell ref="S66:T66"/>
    <mergeCell ref="Q69:R69"/>
    <mergeCell ref="S69:T69"/>
    <mergeCell ref="Q76:R76"/>
    <mergeCell ref="S76:T76"/>
    <mergeCell ref="Q77:R77"/>
    <mergeCell ref="S77:T77"/>
    <mergeCell ref="Q78:R78"/>
    <mergeCell ref="S78:T78"/>
    <mergeCell ref="Q73:R73"/>
    <mergeCell ref="S73:T73"/>
    <mergeCell ref="Q74:R74"/>
    <mergeCell ref="S74:T74"/>
    <mergeCell ref="Q75:R75"/>
    <mergeCell ref="S75:T75"/>
    <mergeCell ref="Q82:R82"/>
    <mergeCell ref="S82:T82"/>
    <mergeCell ref="Q83:R83"/>
    <mergeCell ref="S83:T83"/>
    <mergeCell ref="Q84:R84"/>
    <mergeCell ref="S84:T84"/>
    <mergeCell ref="Q79:R79"/>
    <mergeCell ref="S79:T79"/>
    <mergeCell ref="Q80:R80"/>
    <mergeCell ref="S80:T80"/>
    <mergeCell ref="Q81:R81"/>
    <mergeCell ref="S81:T81"/>
    <mergeCell ref="Q88:R88"/>
    <mergeCell ref="S88:T88"/>
    <mergeCell ref="Q89:R89"/>
    <mergeCell ref="S89:T89"/>
    <mergeCell ref="Q90:R90"/>
    <mergeCell ref="S90:T90"/>
    <mergeCell ref="Q85:R85"/>
    <mergeCell ref="S85:T85"/>
    <mergeCell ref="Q86:R86"/>
    <mergeCell ref="S86:T86"/>
    <mergeCell ref="Q87:R87"/>
    <mergeCell ref="S87:T87"/>
    <mergeCell ref="Q94:R94"/>
    <mergeCell ref="S94:T94"/>
    <mergeCell ref="Q95:R95"/>
    <mergeCell ref="S95:T95"/>
    <mergeCell ref="Q98:R98"/>
    <mergeCell ref="S98:T98"/>
    <mergeCell ref="Q91:R91"/>
    <mergeCell ref="S91:T91"/>
    <mergeCell ref="Q92:R92"/>
    <mergeCell ref="S92:T92"/>
    <mergeCell ref="Q93:R93"/>
    <mergeCell ref="S93:T93"/>
    <mergeCell ref="Q102:R102"/>
    <mergeCell ref="S102:T102"/>
    <mergeCell ref="Q103:R103"/>
    <mergeCell ref="S103:T103"/>
    <mergeCell ref="Q104:R104"/>
    <mergeCell ref="S104:T104"/>
    <mergeCell ref="Q99:R99"/>
    <mergeCell ref="S99:T99"/>
    <mergeCell ref="Q100:R100"/>
    <mergeCell ref="S100:T100"/>
    <mergeCell ref="Q101:R101"/>
    <mergeCell ref="S101:T101"/>
    <mergeCell ref="Q108:R108"/>
    <mergeCell ref="S108:T108"/>
    <mergeCell ref="Q109:R109"/>
    <mergeCell ref="S109:T109"/>
    <mergeCell ref="Q110:R110"/>
    <mergeCell ref="S110:T110"/>
    <mergeCell ref="Q105:R105"/>
    <mergeCell ref="S105:T105"/>
    <mergeCell ref="Q106:R106"/>
    <mergeCell ref="S106:T106"/>
    <mergeCell ref="Q107:R107"/>
    <mergeCell ref="S107:T107"/>
    <mergeCell ref="Q114:R114"/>
    <mergeCell ref="S114:T114"/>
    <mergeCell ref="Q115:R115"/>
    <mergeCell ref="S115:T115"/>
    <mergeCell ref="Q116:R116"/>
    <mergeCell ref="S116:T116"/>
    <mergeCell ref="Q111:R111"/>
    <mergeCell ref="S111:T111"/>
    <mergeCell ref="Q112:R112"/>
    <mergeCell ref="S112:T112"/>
    <mergeCell ref="Q113:R113"/>
    <mergeCell ref="S113:T113"/>
    <mergeCell ref="Q120:R120"/>
    <mergeCell ref="S120:T120"/>
    <mergeCell ref="Q121:R121"/>
    <mergeCell ref="S121:T121"/>
    <mergeCell ref="Q122:R122"/>
    <mergeCell ref="S122:T122"/>
    <mergeCell ref="Q117:R117"/>
    <mergeCell ref="S117:T117"/>
    <mergeCell ref="Q118:R118"/>
    <mergeCell ref="S118:T118"/>
    <mergeCell ref="Q119:R119"/>
    <mergeCell ref="S119:T119"/>
    <mergeCell ref="Q128:R128"/>
    <mergeCell ref="S128:T128"/>
    <mergeCell ref="Q129:R129"/>
    <mergeCell ref="S129:T129"/>
    <mergeCell ref="Q130:R130"/>
    <mergeCell ref="S130:T130"/>
    <mergeCell ref="Q123:R123"/>
    <mergeCell ref="S123:T123"/>
    <mergeCell ref="Q124:R124"/>
    <mergeCell ref="S124:T124"/>
    <mergeCell ref="Q127:R127"/>
    <mergeCell ref="S127:T127"/>
    <mergeCell ref="Q134:R134"/>
    <mergeCell ref="S134:T134"/>
    <mergeCell ref="Q135:R135"/>
    <mergeCell ref="S135:T135"/>
    <mergeCell ref="Q136:R136"/>
    <mergeCell ref="S136:T136"/>
    <mergeCell ref="Q131:R131"/>
    <mergeCell ref="S131:T131"/>
    <mergeCell ref="Q132:R132"/>
    <mergeCell ref="S132:T132"/>
    <mergeCell ref="Q133:R133"/>
    <mergeCell ref="S133:T133"/>
    <mergeCell ref="Q140:R140"/>
    <mergeCell ref="S140:T140"/>
    <mergeCell ref="Q141:R141"/>
    <mergeCell ref="S141:T141"/>
    <mergeCell ref="Q142:R142"/>
    <mergeCell ref="S142:T142"/>
    <mergeCell ref="Q137:R137"/>
    <mergeCell ref="S137:T137"/>
    <mergeCell ref="Q138:R138"/>
    <mergeCell ref="S138:T138"/>
    <mergeCell ref="Q139:R139"/>
    <mergeCell ref="S139:T139"/>
    <mergeCell ref="Q146:R146"/>
    <mergeCell ref="S146:T146"/>
    <mergeCell ref="Q147:R147"/>
    <mergeCell ref="S147:T147"/>
    <mergeCell ref="Q148:R148"/>
    <mergeCell ref="S148:T148"/>
    <mergeCell ref="Q143:R143"/>
    <mergeCell ref="S143:T143"/>
    <mergeCell ref="Q144:R144"/>
    <mergeCell ref="S144:T144"/>
    <mergeCell ref="Q145:R145"/>
    <mergeCell ref="S145:T145"/>
    <mergeCell ref="Q152:R152"/>
    <mergeCell ref="S152:T152"/>
    <mergeCell ref="Q153:R153"/>
    <mergeCell ref="S153:T153"/>
    <mergeCell ref="Q156:R156"/>
    <mergeCell ref="S156:T156"/>
    <mergeCell ref="Q149:R149"/>
    <mergeCell ref="S149:T149"/>
    <mergeCell ref="Q150:R150"/>
    <mergeCell ref="S150:T150"/>
    <mergeCell ref="Q151:R151"/>
    <mergeCell ref="S151:T151"/>
    <mergeCell ref="L172:T172"/>
    <mergeCell ref="Q158:R158"/>
    <mergeCell ref="S158:T158"/>
    <mergeCell ref="B164:J164"/>
    <mergeCell ref="L164:T166"/>
    <mergeCell ref="B165:J168"/>
    <mergeCell ref="L167:T169"/>
    <mergeCell ref="B169:J171"/>
    <mergeCell ref="L170:T171"/>
  </mergeCells>
  <hyperlinks>
    <hyperlink ref="B2:E2" location="'Liste tableaux'!A1" display="Retour à la liste des tableaux" xr:uid="{60C60A6E-1101-45DD-A0E3-66AF88BB8627}"/>
  </hyperlinks>
  <pageMargins left="0.7" right="0.7" top="0.75" bottom="0.75" header="0.3" footer="0.3"/>
  <headerFooter>
    <oddHeader>&amp;R&amp;"Calibri"&amp;10&amp;K000000 Protected B - Internal / Protégé B - Interne&amp;1#_x000D_</oddHead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BE076-476B-4BC6-AC94-1B6F7C97F7F5}">
  <sheetPr codeName="Feuil61"/>
  <dimension ref="A1:X169"/>
  <sheetViews>
    <sheetView showGridLines="0" workbookViewId="0">
      <selection activeCell="B2" sqref="B2:E2"/>
    </sheetView>
  </sheetViews>
  <sheetFormatPr defaultColWidth="9.140625" defaultRowHeight="12.75" x14ac:dyDescent="0.2"/>
  <cols>
    <col min="1" max="1" width="7.140625" style="1" customWidth="1"/>
    <col min="2" max="2" width="7.5703125" style="1" customWidth="1"/>
    <col min="3" max="3" width="8.5703125" style="1" customWidth="1"/>
    <col min="4" max="4" width="9.140625" style="1"/>
    <col min="5" max="5" width="0.85546875" style="1" customWidth="1"/>
    <col min="6" max="7" width="8.42578125" style="1" customWidth="1"/>
    <col min="8" max="8" width="0.85546875" style="1" customWidth="1"/>
    <col min="9" max="9" width="9.42578125" style="1" customWidth="1"/>
    <col min="10" max="10" width="8.5703125" style="1" customWidth="1"/>
    <col min="11" max="11" width="12.5703125" style="1" customWidth="1"/>
    <col min="12" max="12" width="10.140625" style="1" customWidth="1"/>
    <col min="13" max="13" width="8.5703125" style="1" customWidth="1"/>
    <col min="14" max="14" width="0.85546875" style="1" customWidth="1"/>
    <col min="15" max="15" width="6.140625" style="1" customWidth="1"/>
    <col min="16" max="16" width="6" style="1" customWidth="1"/>
    <col min="17" max="17" width="5.85546875" style="1" customWidth="1"/>
    <col min="18" max="18" width="9.85546875" style="1" customWidth="1"/>
    <col min="19" max="19" width="7.140625" style="1" customWidth="1"/>
    <col min="20" max="20" width="7.140625" style="82" customWidth="1"/>
    <col min="21" max="21" width="9" style="82" customWidth="1"/>
    <col min="22" max="24" width="11.5703125" style="82" customWidth="1"/>
    <col min="25" max="227" width="9.140625" style="1"/>
    <col min="228" max="228" width="7.140625" style="1" customWidth="1"/>
    <col min="229" max="229" width="9" style="1" customWidth="1"/>
    <col min="230" max="231" width="8.5703125" style="1" customWidth="1"/>
    <col min="232" max="232" width="0.85546875" style="1" customWidth="1"/>
    <col min="233" max="233" width="10.5703125" style="1" customWidth="1"/>
    <col min="234" max="234" width="10.42578125" style="1" customWidth="1"/>
    <col min="235" max="235" width="8.5703125" style="1" customWidth="1"/>
    <col min="236" max="236" width="0.85546875" style="1" customWidth="1"/>
    <col min="237" max="237" width="9.42578125" style="1" customWidth="1"/>
    <col min="238" max="241" width="8.5703125" style="1" customWidth="1"/>
    <col min="242" max="242" width="0.85546875" style="1" customWidth="1"/>
    <col min="243" max="243" width="6.85546875" style="1" customWidth="1"/>
    <col min="244" max="244" width="7.42578125" style="1" customWidth="1"/>
    <col min="245" max="245" width="6.85546875" style="1" customWidth="1"/>
    <col min="246" max="246" width="7.5703125" style="1" customWidth="1"/>
    <col min="247" max="247" width="2.140625" style="1" customWidth="1"/>
    <col min="248" max="248" width="7.140625" style="1" customWidth="1"/>
    <col min="249" max="249" width="9" style="1" customWidth="1"/>
    <col min="250" max="252" width="9.42578125" style="1" customWidth="1"/>
    <col min="253" max="253" width="0.85546875" style="1" customWidth="1"/>
    <col min="254" max="261" width="8.5703125" style="1" customWidth="1"/>
    <col min="262" max="483" width="9.140625" style="1"/>
    <col min="484" max="484" width="7.140625" style="1" customWidth="1"/>
    <col min="485" max="485" width="9" style="1" customWidth="1"/>
    <col min="486" max="487" width="8.5703125" style="1" customWidth="1"/>
    <col min="488" max="488" width="0.85546875" style="1" customWidth="1"/>
    <col min="489" max="489" width="10.5703125" style="1" customWidth="1"/>
    <col min="490" max="490" width="10.42578125" style="1" customWidth="1"/>
    <col min="491" max="491" width="8.5703125" style="1" customWidth="1"/>
    <col min="492" max="492" width="0.85546875" style="1" customWidth="1"/>
    <col min="493" max="493" width="9.42578125" style="1" customWidth="1"/>
    <col min="494" max="497" width="8.5703125" style="1" customWidth="1"/>
    <col min="498" max="498" width="0.85546875" style="1" customWidth="1"/>
    <col min="499" max="499" width="6.85546875" style="1" customWidth="1"/>
    <col min="500" max="500" width="7.42578125" style="1" customWidth="1"/>
    <col min="501" max="501" width="6.85546875" style="1" customWidth="1"/>
    <col min="502" max="502" width="7.5703125" style="1" customWidth="1"/>
    <col min="503" max="503" width="2.140625" style="1" customWidth="1"/>
    <col min="504" max="504" width="7.140625" style="1" customWidth="1"/>
    <col min="505" max="505" width="9" style="1" customWidth="1"/>
    <col min="506" max="508" width="9.42578125" style="1" customWidth="1"/>
    <col min="509" max="509" width="0.85546875" style="1" customWidth="1"/>
    <col min="510" max="517" width="8.5703125" style="1" customWidth="1"/>
    <col min="518" max="739" width="9.140625" style="1"/>
    <col min="740" max="740" width="7.140625" style="1" customWidth="1"/>
    <col min="741" max="741" width="9" style="1" customWidth="1"/>
    <col min="742" max="743" width="8.5703125" style="1" customWidth="1"/>
    <col min="744" max="744" width="0.85546875" style="1" customWidth="1"/>
    <col min="745" max="745" width="10.5703125" style="1" customWidth="1"/>
    <col min="746" max="746" width="10.42578125" style="1" customWidth="1"/>
    <col min="747" max="747" width="8.5703125" style="1" customWidth="1"/>
    <col min="748" max="748" width="0.85546875" style="1" customWidth="1"/>
    <col min="749" max="749" width="9.42578125" style="1" customWidth="1"/>
    <col min="750" max="753" width="8.5703125" style="1" customWidth="1"/>
    <col min="754" max="754" width="0.85546875" style="1" customWidth="1"/>
    <col min="755" max="755" width="6.85546875" style="1" customWidth="1"/>
    <col min="756" max="756" width="7.42578125" style="1" customWidth="1"/>
    <col min="757" max="757" width="6.85546875" style="1" customWidth="1"/>
    <col min="758" max="758" width="7.5703125" style="1" customWidth="1"/>
    <col min="759" max="759" width="2.140625" style="1" customWidth="1"/>
    <col min="760" max="760" width="7.140625" style="1" customWidth="1"/>
    <col min="761" max="761" width="9" style="1" customWidth="1"/>
    <col min="762" max="764" width="9.42578125" style="1" customWidth="1"/>
    <col min="765" max="765" width="0.85546875" style="1" customWidth="1"/>
    <col min="766" max="773" width="8.5703125" style="1" customWidth="1"/>
    <col min="774" max="995" width="9.140625" style="1"/>
    <col min="996" max="996" width="7.140625" style="1" customWidth="1"/>
    <col min="997" max="997" width="9" style="1" customWidth="1"/>
    <col min="998" max="999" width="8.5703125" style="1" customWidth="1"/>
    <col min="1000" max="1000" width="0.85546875" style="1" customWidth="1"/>
    <col min="1001" max="1001" width="10.5703125" style="1" customWidth="1"/>
    <col min="1002" max="1002" width="10.42578125" style="1" customWidth="1"/>
    <col min="1003" max="1003" width="8.5703125" style="1" customWidth="1"/>
    <col min="1004" max="1004" width="0.85546875" style="1" customWidth="1"/>
    <col min="1005" max="1005" width="9.42578125" style="1" customWidth="1"/>
    <col min="1006" max="1009" width="8.5703125" style="1" customWidth="1"/>
    <col min="1010" max="1010" width="0.85546875" style="1" customWidth="1"/>
    <col min="1011" max="1011" width="6.85546875" style="1" customWidth="1"/>
    <col min="1012" max="1012" width="7.42578125" style="1" customWidth="1"/>
    <col min="1013" max="1013" width="6.85546875" style="1" customWidth="1"/>
    <col min="1014" max="1014" width="7.5703125" style="1" customWidth="1"/>
    <col min="1015" max="1015" width="2.140625" style="1" customWidth="1"/>
    <col min="1016" max="1016" width="7.140625" style="1" customWidth="1"/>
    <col min="1017" max="1017" width="9" style="1" customWidth="1"/>
    <col min="1018" max="1020" width="9.42578125" style="1" customWidth="1"/>
    <col min="1021" max="1021" width="0.85546875" style="1" customWidth="1"/>
    <col min="1022" max="1029" width="8.5703125" style="1" customWidth="1"/>
    <col min="1030" max="1251" width="9.140625" style="1"/>
    <col min="1252" max="1252" width="7.140625" style="1" customWidth="1"/>
    <col min="1253" max="1253" width="9" style="1" customWidth="1"/>
    <col min="1254" max="1255" width="8.5703125" style="1" customWidth="1"/>
    <col min="1256" max="1256" width="0.85546875" style="1" customWidth="1"/>
    <col min="1257" max="1257" width="10.5703125" style="1" customWidth="1"/>
    <col min="1258" max="1258" width="10.42578125" style="1" customWidth="1"/>
    <col min="1259" max="1259" width="8.5703125" style="1" customWidth="1"/>
    <col min="1260" max="1260" width="0.85546875" style="1" customWidth="1"/>
    <col min="1261" max="1261" width="9.42578125" style="1" customWidth="1"/>
    <col min="1262" max="1265" width="8.5703125" style="1" customWidth="1"/>
    <col min="1266" max="1266" width="0.85546875" style="1" customWidth="1"/>
    <col min="1267" max="1267" width="6.85546875" style="1" customWidth="1"/>
    <col min="1268" max="1268" width="7.42578125" style="1" customWidth="1"/>
    <col min="1269" max="1269" width="6.85546875" style="1" customWidth="1"/>
    <col min="1270" max="1270" width="7.5703125" style="1" customWidth="1"/>
    <col min="1271" max="1271" width="2.140625" style="1" customWidth="1"/>
    <col min="1272" max="1272" width="7.140625" style="1" customWidth="1"/>
    <col min="1273" max="1273" width="9" style="1" customWidth="1"/>
    <col min="1274" max="1276" width="9.42578125" style="1" customWidth="1"/>
    <col min="1277" max="1277" width="0.85546875" style="1" customWidth="1"/>
    <col min="1278" max="1285" width="8.5703125" style="1" customWidth="1"/>
    <col min="1286" max="1507" width="9.140625" style="1"/>
    <col min="1508" max="1508" width="7.140625" style="1" customWidth="1"/>
    <col min="1509" max="1509" width="9" style="1" customWidth="1"/>
    <col min="1510" max="1511" width="8.5703125" style="1" customWidth="1"/>
    <col min="1512" max="1512" width="0.85546875" style="1" customWidth="1"/>
    <col min="1513" max="1513" width="10.5703125" style="1" customWidth="1"/>
    <col min="1514" max="1514" width="10.42578125" style="1" customWidth="1"/>
    <col min="1515" max="1515" width="8.5703125" style="1" customWidth="1"/>
    <col min="1516" max="1516" width="0.85546875" style="1" customWidth="1"/>
    <col min="1517" max="1517" width="9.42578125" style="1" customWidth="1"/>
    <col min="1518" max="1521" width="8.5703125" style="1" customWidth="1"/>
    <col min="1522" max="1522" width="0.85546875" style="1" customWidth="1"/>
    <col min="1523" max="1523" width="6.85546875" style="1" customWidth="1"/>
    <col min="1524" max="1524" width="7.42578125" style="1" customWidth="1"/>
    <col min="1525" max="1525" width="6.85546875" style="1" customWidth="1"/>
    <col min="1526" max="1526" width="7.5703125" style="1" customWidth="1"/>
    <col min="1527" max="1527" width="2.140625" style="1" customWidth="1"/>
    <col min="1528" max="1528" width="7.140625" style="1" customWidth="1"/>
    <col min="1529" max="1529" width="9" style="1" customWidth="1"/>
    <col min="1530" max="1532" width="9.42578125" style="1" customWidth="1"/>
    <col min="1533" max="1533" width="0.85546875" style="1" customWidth="1"/>
    <col min="1534" max="1541" width="8.5703125" style="1" customWidth="1"/>
    <col min="1542" max="1763" width="9.140625" style="1"/>
    <col min="1764" max="1764" width="7.140625" style="1" customWidth="1"/>
    <col min="1765" max="1765" width="9" style="1" customWidth="1"/>
    <col min="1766" max="1767" width="8.5703125" style="1" customWidth="1"/>
    <col min="1768" max="1768" width="0.85546875" style="1" customWidth="1"/>
    <col min="1769" max="1769" width="10.5703125" style="1" customWidth="1"/>
    <col min="1770" max="1770" width="10.42578125" style="1" customWidth="1"/>
    <col min="1771" max="1771" width="8.5703125" style="1" customWidth="1"/>
    <col min="1772" max="1772" width="0.85546875" style="1" customWidth="1"/>
    <col min="1773" max="1773" width="9.42578125" style="1" customWidth="1"/>
    <col min="1774" max="1777" width="8.5703125" style="1" customWidth="1"/>
    <col min="1778" max="1778" width="0.85546875" style="1" customWidth="1"/>
    <col min="1779" max="1779" width="6.85546875" style="1" customWidth="1"/>
    <col min="1780" max="1780" width="7.42578125" style="1" customWidth="1"/>
    <col min="1781" max="1781" width="6.85546875" style="1" customWidth="1"/>
    <col min="1782" max="1782" width="7.5703125" style="1" customWidth="1"/>
    <col min="1783" max="1783" width="2.140625" style="1" customWidth="1"/>
    <col min="1784" max="1784" width="7.140625" style="1" customWidth="1"/>
    <col min="1785" max="1785" width="9" style="1" customWidth="1"/>
    <col min="1786" max="1788" width="9.42578125" style="1" customWidth="1"/>
    <col min="1789" max="1789" width="0.85546875" style="1" customWidth="1"/>
    <col min="1790" max="1797" width="8.5703125" style="1" customWidth="1"/>
    <col min="1798" max="2019" width="9.140625" style="1"/>
    <col min="2020" max="2020" width="7.140625" style="1" customWidth="1"/>
    <col min="2021" max="2021" width="9" style="1" customWidth="1"/>
    <col min="2022" max="2023" width="8.5703125" style="1" customWidth="1"/>
    <col min="2024" max="2024" width="0.85546875" style="1" customWidth="1"/>
    <col min="2025" max="2025" width="10.5703125" style="1" customWidth="1"/>
    <col min="2026" max="2026" width="10.42578125" style="1" customWidth="1"/>
    <col min="2027" max="2027" width="8.5703125" style="1" customWidth="1"/>
    <col min="2028" max="2028" width="0.85546875" style="1" customWidth="1"/>
    <col min="2029" max="2029" width="9.42578125" style="1" customWidth="1"/>
    <col min="2030" max="2033" width="8.5703125" style="1" customWidth="1"/>
    <col min="2034" max="2034" width="0.85546875" style="1" customWidth="1"/>
    <col min="2035" max="2035" width="6.85546875" style="1" customWidth="1"/>
    <col min="2036" max="2036" width="7.42578125" style="1" customWidth="1"/>
    <col min="2037" max="2037" width="6.85546875" style="1" customWidth="1"/>
    <col min="2038" max="2038" width="7.5703125" style="1" customWidth="1"/>
    <col min="2039" max="2039" width="2.140625" style="1" customWidth="1"/>
    <col min="2040" max="2040" width="7.140625" style="1" customWidth="1"/>
    <col min="2041" max="2041" width="9" style="1" customWidth="1"/>
    <col min="2042" max="2044" width="9.42578125" style="1" customWidth="1"/>
    <col min="2045" max="2045" width="0.85546875" style="1" customWidth="1"/>
    <col min="2046" max="2053" width="8.5703125" style="1" customWidth="1"/>
    <col min="2054" max="2275" width="9.140625" style="1"/>
    <col min="2276" max="2276" width="7.140625" style="1" customWidth="1"/>
    <col min="2277" max="2277" width="9" style="1" customWidth="1"/>
    <col min="2278" max="2279" width="8.5703125" style="1" customWidth="1"/>
    <col min="2280" max="2280" width="0.85546875" style="1" customWidth="1"/>
    <col min="2281" max="2281" width="10.5703125" style="1" customWidth="1"/>
    <col min="2282" max="2282" width="10.42578125" style="1" customWidth="1"/>
    <col min="2283" max="2283" width="8.5703125" style="1" customWidth="1"/>
    <col min="2284" max="2284" width="0.85546875" style="1" customWidth="1"/>
    <col min="2285" max="2285" width="9.42578125" style="1" customWidth="1"/>
    <col min="2286" max="2289" width="8.5703125" style="1" customWidth="1"/>
    <col min="2290" max="2290" width="0.85546875" style="1" customWidth="1"/>
    <col min="2291" max="2291" width="6.85546875" style="1" customWidth="1"/>
    <col min="2292" max="2292" width="7.42578125" style="1" customWidth="1"/>
    <col min="2293" max="2293" width="6.85546875" style="1" customWidth="1"/>
    <col min="2294" max="2294" width="7.5703125" style="1" customWidth="1"/>
    <col min="2295" max="2295" width="2.140625" style="1" customWidth="1"/>
    <col min="2296" max="2296" width="7.140625" style="1" customWidth="1"/>
    <col min="2297" max="2297" width="9" style="1" customWidth="1"/>
    <col min="2298" max="2300" width="9.42578125" style="1" customWidth="1"/>
    <col min="2301" max="2301" width="0.85546875" style="1" customWidth="1"/>
    <col min="2302" max="2309" width="8.5703125" style="1" customWidth="1"/>
    <col min="2310" max="2531" width="9.140625" style="1"/>
    <col min="2532" max="2532" width="7.140625" style="1" customWidth="1"/>
    <col min="2533" max="2533" width="9" style="1" customWidth="1"/>
    <col min="2534" max="2535" width="8.5703125" style="1" customWidth="1"/>
    <col min="2536" max="2536" width="0.85546875" style="1" customWidth="1"/>
    <col min="2537" max="2537" width="10.5703125" style="1" customWidth="1"/>
    <col min="2538" max="2538" width="10.42578125" style="1" customWidth="1"/>
    <col min="2539" max="2539" width="8.5703125" style="1" customWidth="1"/>
    <col min="2540" max="2540" width="0.85546875" style="1" customWidth="1"/>
    <col min="2541" max="2541" width="9.42578125" style="1" customWidth="1"/>
    <col min="2542" max="2545" width="8.5703125" style="1" customWidth="1"/>
    <col min="2546" max="2546" width="0.85546875" style="1" customWidth="1"/>
    <col min="2547" max="2547" width="6.85546875" style="1" customWidth="1"/>
    <col min="2548" max="2548" width="7.42578125" style="1" customWidth="1"/>
    <col min="2549" max="2549" width="6.85546875" style="1" customWidth="1"/>
    <col min="2550" max="2550" width="7.5703125" style="1" customWidth="1"/>
    <col min="2551" max="2551" width="2.140625" style="1" customWidth="1"/>
    <col min="2552" max="2552" width="7.140625" style="1" customWidth="1"/>
    <col min="2553" max="2553" width="9" style="1" customWidth="1"/>
    <col min="2554" max="2556" width="9.42578125" style="1" customWidth="1"/>
    <col min="2557" max="2557" width="0.85546875" style="1" customWidth="1"/>
    <col min="2558" max="2565" width="8.5703125" style="1" customWidth="1"/>
    <col min="2566" max="2787" width="9.140625" style="1"/>
    <col min="2788" max="2788" width="7.140625" style="1" customWidth="1"/>
    <col min="2789" max="2789" width="9" style="1" customWidth="1"/>
    <col min="2790" max="2791" width="8.5703125" style="1" customWidth="1"/>
    <col min="2792" max="2792" width="0.85546875" style="1" customWidth="1"/>
    <col min="2793" max="2793" width="10.5703125" style="1" customWidth="1"/>
    <col min="2794" max="2794" width="10.42578125" style="1" customWidth="1"/>
    <col min="2795" max="2795" width="8.5703125" style="1" customWidth="1"/>
    <col min="2796" max="2796" width="0.85546875" style="1" customWidth="1"/>
    <col min="2797" max="2797" width="9.42578125" style="1" customWidth="1"/>
    <col min="2798" max="2801" width="8.5703125" style="1" customWidth="1"/>
    <col min="2802" max="2802" width="0.85546875" style="1" customWidth="1"/>
    <col min="2803" max="2803" width="6.85546875" style="1" customWidth="1"/>
    <col min="2804" max="2804" width="7.42578125" style="1" customWidth="1"/>
    <col min="2805" max="2805" width="6.85546875" style="1" customWidth="1"/>
    <col min="2806" max="2806" width="7.5703125" style="1" customWidth="1"/>
    <col min="2807" max="2807" width="2.140625" style="1" customWidth="1"/>
    <col min="2808" max="2808" width="7.140625" style="1" customWidth="1"/>
    <col min="2809" max="2809" width="9" style="1" customWidth="1"/>
    <col min="2810" max="2812" width="9.42578125" style="1" customWidth="1"/>
    <col min="2813" max="2813" width="0.85546875" style="1" customWidth="1"/>
    <col min="2814" max="2821" width="8.5703125" style="1" customWidth="1"/>
    <col min="2822" max="3043" width="9.140625" style="1"/>
    <col min="3044" max="3044" width="7.140625" style="1" customWidth="1"/>
    <col min="3045" max="3045" width="9" style="1" customWidth="1"/>
    <col min="3046" max="3047" width="8.5703125" style="1" customWidth="1"/>
    <col min="3048" max="3048" width="0.85546875" style="1" customWidth="1"/>
    <col min="3049" max="3049" width="10.5703125" style="1" customWidth="1"/>
    <col min="3050" max="3050" width="10.42578125" style="1" customWidth="1"/>
    <col min="3051" max="3051" width="8.5703125" style="1" customWidth="1"/>
    <col min="3052" max="3052" width="0.85546875" style="1" customWidth="1"/>
    <col min="3053" max="3053" width="9.42578125" style="1" customWidth="1"/>
    <col min="3054" max="3057" width="8.5703125" style="1" customWidth="1"/>
    <col min="3058" max="3058" width="0.85546875" style="1" customWidth="1"/>
    <col min="3059" max="3059" width="6.85546875" style="1" customWidth="1"/>
    <col min="3060" max="3060" width="7.42578125" style="1" customWidth="1"/>
    <col min="3061" max="3061" width="6.85546875" style="1" customWidth="1"/>
    <col min="3062" max="3062" width="7.5703125" style="1" customWidth="1"/>
    <col min="3063" max="3063" width="2.140625" style="1" customWidth="1"/>
    <col min="3064" max="3064" width="7.140625" style="1" customWidth="1"/>
    <col min="3065" max="3065" width="9" style="1" customWidth="1"/>
    <col min="3066" max="3068" width="9.42578125" style="1" customWidth="1"/>
    <col min="3069" max="3069" width="0.85546875" style="1" customWidth="1"/>
    <col min="3070" max="3077" width="8.5703125" style="1" customWidth="1"/>
    <col min="3078" max="3299" width="9.140625" style="1"/>
    <col min="3300" max="3300" width="7.140625" style="1" customWidth="1"/>
    <col min="3301" max="3301" width="9" style="1" customWidth="1"/>
    <col min="3302" max="3303" width="8.5703125" style="1" customWidth="1"/>
    <col min="3304" max="3304" width="0.85546875" style="1" customWidth="1"/>
    <col min="3305" max="3305" width="10.5703125" style="1" customWidth="1"/>
    <col min="3306" max="3306" width="10.42578125" style="1" customWidth="1"/>
    <col min="3307" max="3307" width="8.5703125" style="1" customWidth="1"/>
    <col min="3308" max="3308" width="0.85546875" style="1" customWidth="1"/>
    <col min="3309" max="3309" width="9.42578125" style="1" customWidth="1"/>
    <col min="3310" max="3313" width="8.5703125" style="1" customWidth="1"/>
    <col min="3314" max="3314" width="0.85546875" style="1" customWidth="1"/>
    <col min="3315" max="3315" width="6.85546875" style="1" customWidth="1"/>
    <col min="3316" max="3316" width="7.42578125" style="1" customWidth="1"/>
    <col min="3317" max="3317" width="6.85546875" style="1" customWidth="1"/>
    <col min="3318" max="3318" width="7.5703125" style="1" customWidth="1"/>
    <col min="3319" max="3319" width="2.140625" style="1" customWidth="1"/>
    <col min="3320" max="3320" width="7.140625" style="1" customWidth="1"/>
    <col min="3321" max="3321" width="9" style="1" customWidth="1"/>
    <col min="3322" max="3324" width="9.42578125" style="1" customWidth="1"/>
    <col min="3325" max="3325" width="0.85546875" style="1" customWidth="1"/>
    <col min="3326" max="3333" width="8.5703125" style="1" customWidth="1"/>
    <col min="3334" max="3555" width="9.140625" style="1"/>
    <col min="3556" max="3556" width="7.140625" style="1" customWidth="1"/>
    <col min="3557" max="3557" width="9" style="1" customWidth="1"/>
    <col min="3558" max="3559" width="8.5703125" style="1" customWidth="1"/>
    <col min="3560" max="3560" width="0.85546875" style="1" customWidth="1"/>
    <col min="3561" max="3561" width="10.5703125" style="1" customWidth="1"/>
    <col min="3562" max="3562" width="10.42578125" style="1" customWidth="1"/>
    <col min="3563" max="3563" width="8.5703125" style="1" customWidth="1"/>
    <col min="3564" max="3564" width="0.85546875" style="1" customWidth="1"/>
    <col min="3565" max="3565" width="9.42578125" style="1" customWidth="1"/>
    <col min="3566" max="3569" width="8.5703125" style="1" customWidth="1"/>
    <col min="3570" max="3570" width="0.85546875" style="1" customWidth="1"/>
    <col min="3571" max="3571" width="6.85546875" style="1" customWidth="1"/>
    <col min="3572" max="3572" width="7.42578125" style="1" customWidth="1"/>
    <col min="3573" max="3573" width="6.85546875" style="1" customWidth="1"/>
    <col min="3574" max="3574" width="7.5703125" style="1" customWidth="1"/>
    <col min="3575" max="3575" width="2.140625" style="1" customWidth="1"/>
    <col min="3576" max="3576" width="7.140625" style="1" customWidth="1"/>
    <col min="3577" max="3577" width="9" style="1" customWidth="1"/>
    <col min="3578" max="3580" width="9.42578125" style="1" customWidth="1"/>
    <col min="3581" max="3581" width="0.85546875" style="1" customWidth="1"/>
    <col min="3582" max="3589" width="8.5703125" style="1" customWidth="1"/>
    <col min="3590" max="3811" width="9.140625" style="1"/>
    <col min="3812" max="3812" width="7.140625" style="1" customWidth="1"/>
    <col min="3813" max="3813" width="9" style="1" customWidth="1"/>
    <col min="3814" max="3815" width="8.5703125" style="1" customWidth="1"/>
    <col min="3816" max="3816" width="0.85546875" style="1" customWidth="1"/>
    <col min="3817" max="3817" width="10.5703125" style="1" customWidth="1"/>
    <col min="3818" max="3818" width="10.42578125" style="1" customWidth="1"/>
    <col min="3819" max="3819" width="8.5703125" style="1" customWidth="1"/>
    <col min="3820" max="3820" width="0.85546875" style="1" customWidth="1"/>
    <col min="3821" max="3821" width="9.42578125" style="1" customWidth="1"/>
    <col min="3822" max="3825" width="8.5703125" style="1" customWidth="1"/>
    <col min="3826" max="3826" width="0.85546875" style="1" customWidth="1"/>
    <col min="3827" max="3827" width="6.85546875" style="1" customWidth="1"/>
    <col min="3828" max="3828" width="7.42578125" style="1" customWidth="1"/>
    <col min="3829" max="3829" width="6.85546875" style="1" customWidth="1"/>
    <col min="3830" max="3830" width="7.5703125" style="1" customWidth="1"/>
    <col min="3831" max="3831" width="2.140625" style="1" customWidth="1"/>
    <col min="3832" max="3832" width="7.140625" style="1" customWidth="1"/>
    <col min="3833" max="3833" width="9" style="1" customWidth="1"/>
    <col min="3834" max="3836" width="9.42578125" style="1" customWidth="1"/>
    <col min="3837" max="3837" width="0.85546875" style="1" customWidth="1"/>
    <col min="3838" max="3845" width="8.5703125" style="1" customWidth="1"/>
    <col min="3846" max="4067" width="9.140625" style="1"/>
    <col min="4068" max="4068" width="7.140625" style="1" customWidth="1"/>
    <col min="4069" max="4069" width="9" style="1" customWidth="1"/>
    <col min="4070" max="4071" width="8.5703125" style="1" customWidth="1"/>
    <col min="4072" max="4072" width="0.85546875" style="1" customWidth="1"/>
    <col min="4073" max="4073" width="10.5703125" style="1" customWidth="1"/>
    <col min="4074" max="4074" width="10.42578125" style="1" customWidth="1"/>
    <col min="4075" max="4075" width="8.5703125" style="1" customWidth="1"/>
    <col min="4076" max="4076" width="0.85546875" style="1" customWidth="1"/>
    <col min="4077" max="4077" width="9.42578125" style="1" customWidth="1"/>
    <col min="4078" max="4081" width="8.5703125" style="1" customWidth="1"/>
    <col min="4082" max="4082" width="0.85546875" style="1" customWidth="1"/>
    <col min="4083" max="4083" width="6.85546875" style="1" customWidth="1"/>
    <col min="4084" max="4084" width="7.42578125" style="1" customWidth="1"/>
    <col min="4085" max="4085" width="6.85546875" style="1" customWidth="1"/>
    <col min="4086" max="4086" width="7.5703125" style="1" customWidth="1"/>
    <col min="4087" max="4087" width="2.140625" style="1" customWidth="1"/>
    <col min="4088" max="4088" width="7.140625" style="1" customWidth="1"/>
    <col min="4089" max="4089" width="9" style="1" customWidth="1"/>
    <col min="4090" max="4092" width="9.42578125" style="1" customWidth="1"/>
    <col min="4093" max="4093" width="0.85546875" style="1" customWidth="1"/>
    <col min="4094" max="4101" width="8.5703125" style="1" customWidth="1"/>
    <col min="4102" max="4323" width="9.140625" style="1"/>
    <col min="4324" max="4324" width="7.140625" style="1" customWidth="1"/>
    <col min="4325" max="4325" width="9" style="1" customWidth="1"/>
    <col min="4326" max="4327" width="8.5703125" style="1" customWidth="1"/>
    <col min="4328" max="4328" width="0.85546875" style="1" customWidth="1"/>
    <col min="4329" max="4329" width="10.5703125" style="1" customWidth="1"/>
    <col min="4330" max="4330" width="10.42578125" style="1" customWidth="1"/>
    <col min="4331" max="4331" width="8.5703125" style="1" customWidth="1"/>
    <col min="4332" max="4332" width="0.85546875" style="1" customWidth="1"/>
    <col min="4333" max="4333" width="9.42578125" style="1" customWidth="1"/>
    <col min="4334" max="4337" width="8.5703125" style="1" customWidth="1"/>
    <col min="4338" max="4338" width="0.85546875" style="1" customWidth="1"/>
    <col min="4339" max="4339" width="6.85546875" style="1" customWidth="1"/>
    <col min="4340" max="4340" width="7.42578125" style="1" customWidth="1"/>
    <col min="4341" max="4341" width="6.85546875" style="1" customWidth="1"/>
    <col min="4342" max="4342" width="7.5703125" style="1" customWidth="1"/>
    <col min="4343" max="4343" width="2.140625" style="1" customWidth="1"/>
    <col min="4344" max="4344" width="7.140625" style="1" customWidth="1"/>
    <col min="4345" max="4345" width="9" style="1" customWidth="1"/>
    <col min="4346" max="4348" width="9.42578125" style="1" customWidth="1"/>
    <col min="4349" max="4349" width="0.85546875" style="1" customWidth="1"/>
    <col min="4350" max="4357" width="8.5703125" style="1" customWidth="1"/>
    <col min="4358" max="4579" width="9.140625" style="1"/>
    <col min="4580" max="4580" width="7.140625" style="1" customWidth="1"/>
    <col min="4581" max="4581" width="9" style="1" customWidth="1"/>
    <col min="4582" max="4583" width="8.5703125" style="1" customWidth="1"/>
    <col min="4584" max="4584" width="0.85546875" style="1" customWidth="1"/>
    <col min="4585" max="4585" width="10.5703125" style="1" customWidth="1"/>
    <col min="4586" max="4586" width="10.42578125" style="1" customWidth="1"/>
    <col min="4587" max="4587" width="8.5703125" style="1" customWidth="1"/>
    <col min="4588" max="4588" width="0.85546875" style="1" customWidth="1"/>
    <col min="4589" max="4589" width="9.42578125" style="1" customWidth="1"/>
    <col min="4590" max="4593" width="8.5703125" style="1" customWidth="1"/>
    <col min="4594" max="4594" width="0.85546875" style="1" customWidth="1"/>
    <col min="4595" max="4595" width="6.85546875" style="1" customWidth="1"/>
    <col min="4596" max="4596" width="7.42578125" style="1" customWidth="1"/>
    <col min="4597" max="4597" width="6.85546875" style="1" customWidth="1"/>
    <col min="4598" max="4598" width="7.5703125" style="1" customWidth="1"/>
    <col min="4599" max="4599" width="2.140625" style="1" customWidth="1"/>
    <col min="4600" max="4600" width="7.140625" style="1" customWidth="1"/>
    <col min="4601" max="4601" width="9" style="1" customWidth="1"/>
    <col min="4602" max="4604" width="9.42578125" style="1" customWidth="1"/>
    <col min="4605" max="4605" width="0.85546875" style="1" customWidth="1"/>
    <col min="4606" max="4613" width="8.5703125" style="1" customWidth="1"/>
    <col min="4614" max="4835" width="9.140625" style="1"/>
    <col min="4836" max="4836" width="7.140625" style="1" customWidth="1"/>
    <col min="4837" max="4837" width="9" style="1" customWidth="1"/>
    <col min="4838" max="4839" width="8.5703125" style="1" customWidth="1"/>
    <col min="4840" max="4840" width="0.85546875" style="1" customWidth="1"/>
    <col min="4841" max="4841" width="10.5703125" style="1" customWidth="1"/>
    <col min="4842" max="4842" width="10.42578125" style="1" customWidth="1"/>
    <col min="4843" max="4843" width="8.5703125" style="1" customWidth="1"/>
    <col min="4844" max="4844" width="0.85546875" style="1" customWidth="1"/>
    <col min="4845" max="4845" width="9.42578125" style="1" customWidth="1"/>
    <col min="4846" max="4849" width="8.5703125" style="1" customWidth="1"/>
    <col min="4850" max="4850" width="0.85546875" style="1" customWidth="1"/>
    <col min="4851" max="4851" width="6.85546875" style="1" customWidth="1"/>
    <col min="4852" max="4852" width="7.42578125" style="1" customWidth="1"/>
    <col min="4853" max="4853" width="6.85546875" style="1" customWidth="1"/>
    <col min="4854" max="4854" width="7.5703125" style="1" customWidth="1"/>
    <col min="4855" max="4855" width="2.140625" style="1" customWidth="1"/>
    <col min="4856" max="4856" width="7.140625" style="1" customWidth="1"/>
    <col min="4857" max="4857" width="9" style="1" customWidth="1"/>
    <col min="4858" max="4860" width="9.42578125" style="1" customWidth="1"/>
    <col min="4861" max="4861" width="0.85546875" style="1" customWidth="1"/>
    <col min="4862" max="4869" width="8.5703125" style="1" customWidth="1"/>
    <col min="4870" max="5091" width="9.140625" style="1"/>
    <col min="5092" max="5092" width="7.140625" style="1" customWidth="1"/>
    <col min="5093" max="5093" width="9" style="1" customWidth="1"/>
    <col min="5094" max="5095" width="8.5703125" style="1" customWidth="1"/>
    <col min="5096" max="5096" width="0.85546875" style="1" customWidth="1"/>
    <col min="5097" max="5097" width="10.5703125" style="1" customWidth="1"/>
    <col min="5098" max="5098" width="10.42578125" style="1" customWidth="1"/>
    <col min="5099" max="5099" width="8.5703125" style="1" customWidth="1"/>
    <col min="5100" max="5100" width="0.85546875" style="1" customWidth="1"/>
    <col min="5101" max="5101" width="9.42578125" style="1" customWidth="1"/>
    <col min="5102" max="5105" width="8.5703125" style="1" customWidth="1"/>
    <col min="5106" max="5106" width="0.85546875" style="1" customWidth="1"/>
    <col min="5107" max="5107" width="6.85546875" style="1" customWidth="1"/>
    <col min="5108" max="5108" width="7.42578125" style="1" customWidth="1"/>
    <col min="5109" max="5109" width="6.85546875" style="1" customWidth="1"/>
    <col min="5110" max="5110" width="7.5703125" style="1" customWidth="1"/>
    <col min="5111" max="5111" width="2.140625" style="1" customWidth="1"/>
    <col min="5112" max="5112" width="7.140625" style="1" customWidth="1"/>
    <col min="5113" max="5113" width="9" style="1" customWidth="1"/>
    <col min="5114" max="5116" width="9.42578125" style="1" customWidth="1"/>
    <col min="5117" max="5117" width="0.85546875" style="1" customWidth="1"/>
    <col min="5118" max="5125" width="8.5703125" style="1" customWidth="1"/>
    <col min="5126" max="5347" width="9.140625" style="1"/>
    <col min="5348" max="5348" width="7.140625" style="1" customWidth="1"/>
    <col min="5349" max="5349" width="9" style="1" customWidth="1"/>
    <col min="5350" max="5351" width="8.5703125" style="1" customWidth="1"/>
    <col min="5352" max="5352" width="0.85546875" style="1" customWidth="1"/>
    <col min="5353" max="5353" width="10.5703125" style="1" customWidth="1"/>
    <col min="5354" max="5354" width="10.42578125" style="1" customWidth="1"/>
    <col min="5355" max="5355" width="8.5703125" style="1" customWidth="1"/>
    <col min="5356" max="5356" width="0.85546875" style="1" customWidth="1"/>
    <col min="5357" max="5357" width="9.42578125" style="1" customWidth="1"/>
    <col min="5358" max="5361" width="8.5703125" style="1" customWidth="1"/>
    <col min="5362" max="5362" width="0.85546875" style="1" customWidth="1"/>
    <col min="5363" max="5363" width="6.85546875" style="1" customWidth="1"/>
    <col min="5364" max="5364" width="7.42578125" style="1" customWidth="1"/>
    <col min="5365" max="5365" width="6.85546875" style="1" customWidth="1"/>
    <col min="5366" max="5366" width="7.5703125" style="1" customWidth="1"/>
    <col min="5367" max="5367" width="2.140625" style="1" customWidth="1"/>
    <col min="5368" max="5368" width="7.140625" style="1" customWidth="1"/>
    <col min="5369" max="5369" width="9" style="1" customWidth="1"/>
    <col min="5370" max="5372" width="9.42578125" style="1" customWidth="1"/>
    <col min="5373" max="5373" width="0.85546875" style="1" customWidth="1"/>
    <col min="5374" max="5381" width="8.5703125" style="1" customWidth="1"/>
    <col min="5382" max="5603" width="9.140625" style="1"/>
    <col min="5604" max="5604" width="7.140625" style="1" customWidth="1"/>
    <col min="5605" max="5605" width="9" style="1" customWidth="1"/>
    <col min="5606" max="5607" width="8.5703125" style="1" customWidth="1"/>
    <col min="5608" max="5608" width="0.85546875" style="1" customWidth="1"/>
    <col min="5609" max="5609" width="10.5703125" style="1" customWidth="1"/>
    <col min="5610" max="5610" width="10.42578125" style="1" customWidth="1"/>
    <col min="5611" max="5611" width="8.5703125" style="1" customWidth="1"/>
    <col min="5612" max="5612" width="0.85546875" style="1" customWidth="1"/>
    <col min="5613" max="5613" width="9.42578125" style="1" customWidth="1"/>
    <col min="5614" max="5617" width="8.5703125" style="1" customWidth="1"/>
    <col min="5618" max="5618" width="0.85546875" style="1" customWidth="1"/>
    <col min="5619" max="5619" width="6.85546875" style="1" customWidth="1"/>
    <col min="5620" max="5620" width="7.42578125" style="1" customWidth="1"/>
    <col min="5621" max="5621" width="6.85546875" style="1" customWidth="1"/>
    <col min="5622" max="5622" width="7.5703125" style="1" customWidth="1"/>
    <col min="5623" max="5623" width="2.140625" style="1" customWidth="1"/>
    <col min="5624" max="5624" width="7.140625" style="1" customWidth="1"/>
    <col min="5625" max="5625" width="9" style="1" customWidth="1"/>
    <col min="5626" max="5628" width="9.42578125" style="1" customWidth="1"/>
    <col min="5629" max="5629" width="0.85546875" style="1" customWidth="1"/>
    <col min="5630" max="5637" width="8.5703125" style="1" customWidth="1"/>
    <col min="5638" max="5859" width="9.140625" style="1"/>
    <col min="5860" max="5860" width="7.140625" style="1" customWidth="1"/>
    <col min="5861" max="5861" width="9" style="1" customWidth="1"/>
    <col min="5862" max="5863" width="8.5703125" style="1" customWidth="1"/>
    <col min="5864" max="5864" width="0.85546875" style="1" customWidth="1"/>
    <col min="5865" max="5865" width="10.5703125" style="1" customWidth="1"/>
    <col min="5866" max="5866" width="10.42578125" style="1" customWidth="1"/>
    <col min="5867" max="5867" width="8.5703125" style="1" customWidth="1"/>
    <col min="5868" max="5868" width="0.85546875" style="1" customWidth="1"/>
    <col min="5869" max="5869" width="9.42578125" style="1" customWidth="1"/>
    <col min="5870" max="5873" width="8.5703125" style="1" customWidth="1"/>
    <col min="5874" max="5874" width="0.85546875" style="1" customWidth="1"/>
    <col min="5875" max="5875" width="6.85546875" style="1" customWidth="1"/>
    <col min="5876" max="5876" width="7.42578125" style="1" customWidth="1"/>
    <col min="5877" max="5877" width="6.85546875" style="1" customWidth="1"/>
    <col min="5878" max="5878" width="7.5703125" style="1" customWidth="1"/>
    <col min="5879" max="5879" width="2.140625" style="1" customWidth="1"/>
    <col min="5880" max="5880" width="7.140625" style="1" customWidth="1"/>
    <col min="5881" max="5881" width="9" style="1" customWidth="1"/>
    <col min="5882" max="5884" width="9.42578125" style="1" customWidth="1"/>
    <col min="5885" max="5885" width="0.85546875" style="1" customWidth="1"/>
    <col min="5886" max="5893" width="8.5703125" style="1" customWidth="1"/>
    <col min="5894" max="6115" width="9.140625" style="1"/>
    <col min="6116" max="6116" width="7.140625" style="1" customWidth="1"/>
    <col min="6117" max="6117" width="9" style="1" customWidth="1"/>
    <col min="6118" max="6119" width="8.5703125" style="1" customWidth="1"/>
    <col min="6120" max="6120" width="0.85546875" style="1" customWidth="1"/>
    <col min="6121" max="6121" width="10.5703125" style="1" customWidth="1"/>
    <col min="6122" max="6122" width="10.42578125" style="1" customWidth="1"/>
    <col min="6123" max="6123" width="8.5703125" style="1" customWidth="1"/>
    <col min="6124" max="6124" width="0.85546875" style="1" customWidth="1"/>
    <col min="6125" max="6125" width="9.42578125" style="1" customWidth="1"/>
    <col min="6126" max="6129" width="8.5703125" style="1" customWidth="1"/>
    <col min="6130" max="6130" width="0.85546875" style="1" customWidth="1"/>
    <col min="6131" max="6131" width="6.85546875" style="1" customWidth="1"/>
    <col min="6132" max="6132" width="7.42578125" style="1" customWidth="1"/>
    <col min="6133" max="6133" width="6.85546875" style="1" customWidth="1"/>
    <col min="6134" max="6134" width="7.5703125" style="1" customWidth="1"/>
    <col min="6135" max="6135" width="2.140625" style="1" customWidth="1"/>
    <col min="6136" max="6136" width="7.140625" style="1" customWidth="1"/>
    <col min="6137" max="6137" width="9" style="1" customWidth="1"/>
    <col min="6138" max="6140" width="9.42578125" style="1" customWidth="1"/>
    <col min="6141" max="6141" width="0.85546875" style="1" customWidth="1"/>
    <col min="6142" max="6149" width="8.5703125" style="1" customWidth="1"/>
    <col min="6150" max="6371" width="9.140625" style="1"/>
    <col min="6372" max="6372" width="7.140625" style="1" customWidth="1"/>
    <col min="6373" max="6373" width="9" style="1" customWidth="1"/>
    <col min="6374" max="6375" width="8.5703125" style="1" customWidth="1"/>
    <col min="6376" max="6376" width="0.85546875" style="1" customWidth="1"/>
    <col min="6377" max="6377" width="10.5703125" style="1" customWidth="1"/>
    <col min="6378" max="6378" width="10.42578125" style="1" customWidth="1"/>
    <col min="6379" max="6379" width="8.5703125" style="1" customWidth="1"/>
    <col min="6380" max="6380" width="0.85546875" style="1" customWidth="1"/>
    <col min="6381" max="6381" width="9.42578125" style="1" customWidth="1"/>
    <col min="6382" max="6385" width="8.5703125" style="1" customWidth="1"/>
    <col min="6386" max="6386" width="0.85546875" style="1" customWidth="1"/>
    <col min="6387" max="6387" width="6.85546875" style="1" customWidth="1"/>
    <col min="6388" max="6388" width="7.42578125" style="1" customWidth="1"/>
    <col min="6389" max="6389" width="6.85546875" style="1" customWidth="1"/>
    <col min="6390" max="6390" width="7.5703125" style="1" customWidth="1"/>
    <col min="6391" max="6391" width="2.140625" style="1" customWidth="1"/>
    <col min="6392" max="6392" width="7.140625" style="1" customWidth="1"/>
    <col min="6393" max="6393" width="9" style="1" customWidth="1"/>
    <col min="6394" max="6396" width="9.42578125" style="1" customWidth="1"/>
    <col min="6397" max="6397" width="0.85546875" style="1" customWidth="1"/>
    <col min="6398" max="6405" width="8.5703125" style="1" customWidth="1"/>
    <col min="6406" max="6627" width="9.140625" style="1"/>
    <col min="6628" max="6628" width="7.140625" style="1" customWidth="1"/>
    <col min="6629" max="6629" width="9" style="1" customWidth="1"/>
    <col min="6630" max="6631" width="8.5703125" style="1" customWidth="1"/>
    <col min="6632" max="6632" width="0.85546875" style="1" customWidth="1"/>
    <col min="6633" max="6633" width="10.5703125" style="1" customWidth="1"/>
    <col min="6634" max="6634" width="10.42578125" style="1" customWidth="1"/>
    <col min="6635" max="6635" width="8.5703125" style="1" customWidth="1"/>
    <col min="6636" max="6636" width="0.85546875" style="1" customWidth="1"/>
    <col min="6637" max="6637" width="9.42578125" style="1" customWidth="1"/>
    <col min="6638" max="6641" width="8.5703125" style="1" customWidth="1"/>
    <col min="6642" max="6642" width="0.85546875" style="1" customWidth="1"/>
    <col min="6643" max="6643" width="6.85546875" style="1" customWidth="1"/>
    <col min="6644" max="6644" width="7.42578125" style="1" customWidth="1"/>
    <col min="6645" max="6645" width="6.85546875" style="1" customWidth="1"/>
    <col min="6646" max="6646" width="7.5703125" style="1" customWidth="1"/>
    <col min="6647" max="6647" width="2.140625" style="1" customWidth="1"/>
    <col min="6648" max="6648" width="7.140625" style="1" customWidth="1"/>
    <col min="6649" max="6649" width="9" style="1" customWidth="1"/>
    <col min="6650" max="6652" width="9.42578125" style="1" customWidth="1"/>
    <col min="6653" max="6653" width="0.85546875" style="1" customWidth="1"/>
    <col min="6654" max="6661" width="8.5703125" style="1" customWidth="1"/>
    <col min="6662" max="6883" width="9.140625" style="1"/>
    <col min="6884" max="6884" width="7.140625" style="1" customWidth="1"/>
    <col min="6885" max="6885" width="9" style="1" customWidth="1"/>
    <col min="6886" max="6887" width="8.5703125" style="1" customWidth="1"/>
    <col min="6888" max="6888" width="0.85546875" style="1" customWidth="1"/>
    <col min="6889" max="6889" width="10.5703125" style="1" customWidth="1"/>
    <col min="6890" max="6890" width="10.42578125" style="1" customWidth="1"/>
    <col min="6891" max="6891" width="8.5703125" style="1" customWidth="1"/>
    <col min="6892" max="6892" width="0.85546875" style="1" customWidth="1"/>
    <col min="6893" max="6893" width="9.42578125" style="1" customWidth="1"/>
    <col min="6894" max="6897" width="8.5703125" style="1" customWidth="1"/>
    <col min="6898" max="6898" width="0.85546875" style="1" customWidth="1"/>
    <col min="6899" max="6899" width="6.85546875" style="1" customWidth="1"/>
    <col min="6900" max="6900" width="7.42578125" style="1" customWidth="1"/>
    <col min="6901" max="6901" width="6.85546875" style="1" customWidth="1"/>
    <col min="6902" max="6902" width="7.5703125" style="1" customWidth="1"/>
    <col min="6903" max="6903" width="2.140625" style="1" customWidth="1"/>
    <col min="6904" max="6904" width="7.140625" style="1" customWidth="1"/>
    <col min="6905" max="6905" width="9" style="1" customWidth="1"/>
    <col min="6906" max="6908" width="9.42578125" style="1" customWidth="1"/>
    <col min="6909" max="6909" width="0.85546875" style="1" customWidth="1"/>
    <col min="6910" max="6917" width="8.5703125" style="1" customWidth="1"/>
    <col min="6918" max="7139" width="9.140625" style="1"/>
    <col min="7140" max="7140" width="7.140625" style="1" customWidth="1"/>
    <col min="7141" max="7141" width="9" style="1" customWidth="1"/>
    <col min="7142" max="7143" width="8.5703125" style="1" customWidth="1"/>
    <col min="7144" max="7144" width="0.85546875" style="1" customWidth="1"/>
    <col min="7145" max="7145" width="10.5703125" style="1" customWidth="1"/>
    <col min="7146" max="7146" width="10.42578125" style="1" customWidth="1"/>
    <col min="7147" max="7147" width="8.5703125" style="1" customWidth="1"/>
    <col min="7148" max="7148" width="0.85546875" style="1" customWidth="1"/>
    <col min="7149" max="7149" width="9.42578125" style="1" customWidth="1"/>
    <col min="7150" max="7153" width="8.5703125" style="1" customWidth="1"/>
    <col min="7154" max="7154" width="0.85546875" style="1" customWidth="1"/>
    <col min="7155" max="7155" width="6.85546875" style="1" customWidth="1"/>
    <col min="7156" max="7156" width="7.42578125" style="1" customWidth="1"/>
    <col min="7157" max="7157" width="6.85546875" style="1" customWidth="1"/>
    <col min="7158" max="7158" width="7.5703125" style="1" customWidth="1"/>
    <col min="7159" max="7159" width="2.140625" style="1" customWidth="1"/>
    <col min="7160" max="7160" width="7.140625" style="1" customWidth="1"/>
    <col min="7161" max="7161" width="9" style="1" customWidth="1"/>
    <col min="7162" max="7164" width="9.42578125" style="1" customWidth="1"/>
    <col min="7165" max="7165" width="0.85546875" style="1" customWidth="1"/>
    <col min="7166" max="7173" width="8.5703125" style="1" customWidth="1"/>
    <col min="7174" max="7395" width="9.140625" style="1"/>
    <col min="7396" max="7396" width="7.140625" style="1" customWidth="1"/>
    <col min="7397" max="7397" width="9" style="1" customWidth="1"/>
    <col min="7398" max="7399" width="8.5703125" style="1" customWidth="1"/>
    <col min="7400" max="7400" width="0.85546875" style="1" customWidth="1"/>
    <col min="7401" max="7401" width="10.5703125" style="1" customWidth="1"/>
    <col min="7402" max="7402" width="10.42578125" style="1" customWidth="1"/>
    <col min="7403" max="7403" width="8.5703125" style="1" customWidth="1"/>
    <col min="7404" max="7404" width="0.85546875" style="1" customWidth="1"/>
    <col min="7405" max="7405" width="9.42578125" style="1" customWidth="1"/>
    <col min="7406" max="7409" width="8.5703125" style="1" customWidth="1"/>
    <col min="7410" max="7410" width="0.85546875" style="1" customWidth="1"/>
    <col min="7411" max="7411" width="6.85546875" style="1" customWidth="1"/>
    <col min="7412" max="7412" width="7.42578125" style="1" customWidth="1"/>
    <col min="7413" max="7413" width="6.85546875" style="1" customWidth="1"/>
    <col min="7414" max="7414" width="7.5703125" style="1" customWidth="1"/>
    <col min="7415" max="7415" width="2.140625" style="1" customWidth="1"/>
    <col min="7416" max="7416" width="7.140625" style="1" customWidth="1"/>
    <col min="7417" max="7417" width="9" style="1" customWidth="1"/>
    <col min="7418" max="7420" width="9.42578125" style="1" customWidth="1"/>
    <col min="7421" max="7421" width="0.85546875" style="1" customWidth="1"/>
    <col min="7422" max="7429" width="8.5703125" style="1" customWidth="1"/>
    <col min="7430" max="7651" width="9.140625" style="1"/>
    <col min="7652" max="7652" width="7.140625" style="1" customWidth="1"/>
    <col min="7653" max="7653" width="9" style="1" customWidth="1"/>
    <col min="7654" max="7655" width="8.5703125" style="1" customWidth="1"/>
    <col min="7656" max="7656" width="0.85546875" style="1" customWidth="1"/>
    <col min="7657" max="7657" width="10.5703125" style="1" customWidth="1"/>
    <col min="7658" max="7658" width="10.42578125" style="1" customWidth="1"/>
    <col min="7659" max="7659" width="8.5703125" style="1" customWidth="1"/>
    <col min="7660" max="7660" width="0.85546875" style="1" customWidth="1"/>
    <col min="7661" max="7661" width="9.42578125" style="1" customWidth="1"/>
    <col min="7662" max="7665" width="8.5703125" style="1" customWidth="1"/>
    <col min="7666" max="7666" width="0.85546875" style="1" customWidth="1"/>
    <col min="7667" max="7667" width="6.85546875" style="1" customWidth="1"/>
    <col min="7668" max="7668" width="7.42578125" style="1" customWidth="1"/>
    <col min="7669" max="7669" width="6.85546875" style="1" customWidth="1"/>
    <col min="7670" max="7670" width="7.5703125" style="1" customWidth="1"/>
    <col min="7671" max="7671" width="2.140625" style="1" customWidth="1"/>
    <col min="7672" max="7672" width="7.140625" style="1" customWidth="1"/>
    <col min="7673" max="7673" width="9" style="1" customWidth="1"/>
    <col min="7674" max="7676" width="9.42578125" style="1" customWidth="1"/>
    <col min="7677" max="7677" width="0.85546875" style="1" customWidth="1"/>
    <col min="7678" max="7685" width="8.5703125" style="1" customWidth="1"/>
    <col min="7686" max="7907" width="9.140625" style="1"/>
    <col min="7908" max="7908" width="7.140625" style="1" customWidth="1"/>
    <col min="7909" max="7909" width="9" style="1" customWidth="1"/>
    <col min="7910" max="7911" width="8.5703125" style="1" customWidth="1"/>
    <col min="7912" max="7912" width="0.85546875" style="1" customWidth="1"/>
    <col min="7913" max="7913" width="10.5703125" style="1" customWidth="1"/>
    <col min="7914" max="7914" width="10.42578125" style="1" customWidth="1"/>
    <col min="7915" max="7915" width="8.5703125" style="1" customWidth="1"/>
    <col min="7916" max="7916" width="0.85546875" style="1" customWidth="1"/>
    <col min="7917" max="7917" width="9.42578125" style="1" customWidth="1"/>
    <col min="7918" max="7921" width="8.5703125" style="1" customWidth="1"/>
    <col min="7922" max="7922" width="0.85546875" style="1" customWidth="1"/>
    <col min="7923" max="7923" width="6.85546875" style="1" customWidth="1"/>
    <col min="7924" max="7924" width="7.42578125" style="1" customWidth="1"/>
    <col min="7925" max="7925" width="6.85546875" style="1" customWidth="1"/>
    <col min="7926" max="7926" width="7.5703125" style="1" customWidth="1"/>
    <col min="7927" max="7927" width="2.140625" style="1" customWidth="1"/>
    <col min="7928" max="7928" width="7.140625" style="1" customWidth="1"/>
    <col min="7929" max="7929" width="9" style="1" customWidth="1"/>
    <col min="7930" max="7932" width="9.42578125" style="1" customWidth="1"/>
    <col min="7933" max="7933" width="0.85546875" style="1" customWidth="1"/>
    <col min="7934" max="7941" width="8.5703125" style="1" customWidth="1"/>
    <col min="7942" max="8163" width="9.140625" style="1"/>
    <col min="8164" max="8164" width="7.140625" style="1" customWidth="1"/>
    <col min="8165" max="8165" width="9" style="1" customWidth="1"/>
    <col min="8166" max="8167" width="8.5703125" style="1" customWidth="1"/>
    <col min="8168" max="8168" width="0.85546875" style="1" customWidth="1"/>
    <col min="8169" max="8169" width="10.5703125" style="1" customWidth="1"/>
    <col min="8170" max="8170" width="10.42578125" style="1" customWidth="1"/>
    <col min="8171" max="8171" width="8.5703125" style="1" customWidth="1"/>
    <col min="8172" max="8172" width="0.85546875" style="1" customWidth="1"/>
    <col min="8173" max="8173" width="9.42578125" style="1" customWidth="1"/>
    <col min="8174" max="8177" width="8.5703125" style="1" customWidth="1"/>
    <col min="8178" max="8178" width="0.85546875" style="1" customWidth="1"/>
    <col min="8179" max="8179" width="6.85546875" style="1" customWidth="1"/>
    <col min="8180" max="8180" width="7.42578125" style="1" customWidth="1"/>
    <col min="8181" max="8181" width="6.85546875" style="1" customWidth="1"/>
    <col min="8182" max="8182" width="7.5703125" style="1" customWidth="1"/>
    <col min="8183" max="8183" width="2.140625" style="1" customWidth="1"/>
    <col min="8184" max="8184" width="7.140625" style="1" customWidth="1"/>
    <col min="8185" max="8185" width="9" style="1" customWidth="1"/>
    <col min="8186" max="8188" width="9.42578125" style="1" customWidth="1"/>
    <col min="8189" max="8189" width="0.85546875" style="1" customWidth="1"/>
    <col min="8190" max="8197" width="8.5703125" style="1" customWidth="1"/>
    <col min="8198" max="8419" width="9.140625" style="1"/>
    <col min="8420" max="8420" width="7.140625" style="1" customWidth="1"/>
    <col min="8421" max="8421" width="9" style="1" customWidth="1"/>
    <col min="8422" max="8423" width="8.5703125" style="1" customWidth="1"/>
    <col min="8424" max="8424" width="0.85546875" style="1" customWidth="1"/>
    <col min="8425" max="8425" width="10.5703125" style="1" customWidth="1"/>
    <col min="8426" max="8426" width="10.42578125" style="1" customWidth="1"/>
    <col min="8427" max="8427" width="8.5703125" style="1" customWidth="1"/>
    <col min="8428" max="8428" width="0.85546875" style="1" customWidth="1"/>
    <col min="8429" max="8429" width="9.42578125" style="1" customWidth="1"/>
    <col min="8430" max="8433" width="8.5703125" style="1" customWidth="1"/>
    <col min="8434" max="8434" width="0.85546875" style="1" customWidth="1"/>
    <col min="8435" max="8435" width="6.85546875" style="1" customWidth="1"/>
    <col min="8436" max="8436" width="7.42578125" style="1" customWidth="1"/>
    <col min="8437" max="8437" width="6.85546875" style="1" customWidth="1"/>
    <col min="8438" max="8438" width="7.5703125" style="1" customWidth="1"/>
    <col min="8439" max="8439" width="2.140625" style="1" customWidth="1"/>
    <col min="8440" max="8440" width="7.140625" style="1" customWidth="1"/>
    <col min="8441" max="8441" width="9" style="1" customWidth="1"/>
    <col min="8442" max="8444" width="9.42578125" style="1" customWidth="1"/>
    <col min="8445" max="8445" width="0.85546875" style="1" customWidth="1"/>
    <col min="8446" max="8453" width="8.5703125" style="1" customWidth="1"/>
    <col min="8454" max="8675" width="9.140625" style="1"/>
    <col min="8676" max="8676" width="7.140625" style="1" customWidth="1"/>
    <col min="8677" max="8677" width="9" style="1" customWidth="1"/>
    <col min="8678" max="8679" width="8.5703125" style="1" customWidth="1"/>
    <col min="8680" max="8680" width="0.85546875" style="1" customWidth="1"/>
    <col min="8681" max="8681" width="10.5703125" style="1" customWidth="1"/>
    <col min="8682" max="8682" width="10.42578125" style="1" customWidth="1"/>
    <col min="8683" max="8683" width="8.5703125" style="1" customWidth="1"/>
    <col min="8684" max="8684" width="0.85546875" style="1" customWidth="1"/>
    <col min="8685" max="8685" width="9.42578125" style="1" customWidth="1"/>
    <col min="8686" max="8689" width="8.5703125" style="1" customWidth="1"/>
    <col min="8690" max="8690" width="0.85546875" style="1" customWidth="1"/>
    <col min="8691" max="8691" width="6.85546875" style="1" customWidth="1"/>
    <col min="8692" max="8692" width="7.42578125" style="1" customWidth="1"/>
    <col min="8693" max="8693" width="6.85546875" style="1" customWidth="1"/>
    <col min="8694" max="8694" width="7.5703125" style="1" customWidth="1"/>
    <col min="8695" max="8695" width="2.140625" style="1" customWidth="1"/>
    <col min="8696" max="8696" width="7.140625" style="1" customWidth="1"/>
    <col min="8697" max="8697" width="9" style="1" customWidth="1"/>
    <col min="8698" max="8700" width="9.42578125" style="1" customWidth="1"/>
    <col min="8701" max="8701" width="0.85546875" style="1" customWidth="1"/>
    <col min="8702" max="8709" width="8.5703125" style="1" customWidth="1"/>
    <col min="8710" max="8931" width="9.140625" style="1"/>
    <col min="8932" max="8932" width="7.140625" style="1" customWidth="1"/>
    <col min="8933" max="8933" width="9" style="1" customWidth="1"/>
    <col min="8934" max="8935" width="8.5703125" style="1" customWidth="1"/>
    <col min="8936" max="8936" width="0.85546875" style="1" customWidth="1"/>
    <col min="8937" max="8937" width="10.5703125" style="1" customWidth="1"/>
    <col min="8938" max="8938" width="10.42578125" style="1" customWidth="1"/>
    <col min="8939" max="8939" width="8.5703125" style="1" customWidth="1"/>
    <col min="8940" max="8940" width="0.85546875" style="1" customWidth="1"/>
    <col min="8941" max="8941" width="9.42578125" style="1" customWidth="1"/>
    <col min="8942" max="8945" width="8.5703125" style="1" customWidth="1"/>
    <col min="8946" max="8946" width="0.85546875" style="1" customWidth="1"/>
    <col min="8947" max="8947" width="6.85546875" style="1" customWidth="1"/>
    <col min="8948" max="8948" width="7.42578125" style="1" customWidth="1"/>
    <col min="8949" max="8949" width="6.85546875" style="1" customWidth="1"/>
    <col min="8950" max="8950" width="7.5703125" style="1" customWidth="1"/>
    <col min="8951" max="8951" width="2.140625" style="1" customWidth="1"/>
    <col min="8952" max="8952" width="7.140625" style="1" customWidth="1"/>
    <col min="8953" max="8953" width="9" style="1" customWidth="1"/>
    <col min="8954" max="8956" width="9.42578125" style="1" customWidth="1"/>
    <col min="8957" max="8957" width="0.85546875" style="1" customWidth="1"/>
    <col min="8958" max="8965" width="8.5703125" style="1" customWidth="1"/>
    <col min="8966" max="9187" width="9.140625" style="1"/>
    <col min="9188" max="9188" width="7.140625" style="1" customWidth="1"/>
    <col min="9189" max="9189" width="9" style="1" customWidth="1"/>
    <col min="9190" max="9191" width="8.5703125" style="1" customWidth="1"/>
    <col min="9192" max="9192" width="0.85546875" style="1" customWidth="1"/>
    <col min="9193" max="9193" width="10.5703125" style="1" customWidth="1"/>
    <col min="9194" max="9194" width="10.42578125" style="1" customWidth="1"/>
    <col min="9195" max="9195" width="8.5703125" style="1" customWidth="1"/>
    <col min="9196" max="9196" width="0.85546875" style="1" customWidth="1"/>
    <col min="9197" max="9197" width="9.42578125" style="1" customWidth="1"/>
    <col min="9198" max="9201" width="8.5703125" style="1" customWidth="1"/>
    <col min="9202" max="9202" width="0.85546875" style="1" customWidth="1"/>
    <col min="9203" max="9203" width="6.85546875" style="1" customWidth="1"/>
    <col min="9204" max="9204" width="7.42578125" style="1" customWidth="1"/>
    <col min="9205" max="9205" width="6.85546875" style="1" customWidth="1"/>
    <col min="9206" max="9206" width="7.5703125" style="1" customWidth="1"/>
    <col min="9207" max="9207" width="2.140625" style="1" customWidth="1"/>
    <col min="9208" max="9208" width="7.140625" style="1" customWidth="1"/>
    <col min="9209" max="9209" width="9" style="1" customWidth="1"/>
    <col min="9210" max="9212" width="9.42578125" style="1" customWidth="1"/>
    <col min="9213" max="9213" width="0.85546875" style="1" customWidth="1"/>
    <col min="9214" max="9221" width="8.5703125" style="1" customWidth="1"/>
    <col min="9222" max="9443" width="9.140625" style="1"/>
    <col min="9444" max="9444" width="7.140625" style="1" customWidth="1"/>
    <col min="9445" max="9445" width="9" style="1" customWidth="1"/>
    <col min="9446" max="9447" width="8.5703125" style="1" customWidth="1"/>
    <col min="9448" max="9448" width="0.85546875" style="1" customWidth="1"/>
    <col min="9449" max="9449" width="10.5703125" style="1" customWidth="1"/>
    <col min="9450" max="9450" width="10.42578125" style="1" customWidth="1"/>
    <col min="9451" max="9451" width="8.5703125" style="1" customWidth="1"/>
    <col min="9452" max="9452" width="0.85546875" style="1" customWidth="1"/>
    <col min="9453" max="9453" width="9.42578125" style="1" customWidth="1"/>
    <col min="9454" max="9457" width="8.5703125" style="1" customWidth="1"/>
    <col min="9458" max="9458" width="0.85546875" style="1" customWidth="1"/>
    <col min="9459" max="9459" width="6.85546875" style="1" customWidth="1"/>
    <col min="9460" max="9460" width="7.42578125" style="1" customWidth="1"/>
    <col min="9461" max="9461" width="6.85546875" style="1" customWidth="1"/>
    <col min="9462" max="9462" width="7.5703125" style="1" customWidth="1"/>
    <col min="9463" max="9463" width="2.140625" style="1" customWidth="1"/>
    <col min="9464" max="9464" width="7.140625" style="1" customWidth="1"/>
    <col min="9465" max="9465" width="9" style="1" customWidth="1"/>
    <col min="9466" max="9468" width="9.42578125" style="1" customWidth="1"/>
    <col min="9469" max="9469" width="0.85546875" style="1" customWidth="1"/>
    <col min="9470" max="9477" width="8.5703125" style="1" customWidth="1"/>
    <col min="9478" max="9699" width="9.140625" style="1"/>
    <col min="9700" max="9700" width="7.140625" style="1" customWidth="1"/>
    <col min="9701" max="9701" width="9" style="1" customWidth="1"/>
    <col min="9702" max="9703" width="8.5703125" style="1" customWidth="1"/>
    <col min="9704" max="9704" width="0.85546875" style="1" customWidth="1"/>
    <col min="9705" max="9705" width="10.5703125" style="1" customWidth="1"/>
    <col min="9706" max="9706" width="10.42578125" style="1" customWidth="1"/>
    <col min="9707" max="9707" width="8.5703125" style="1" customWidth="1"/>
    <col min="9708" max="9708" width="0.85546875" style="1" customWidth="1"/>
    <col min="9709" max="9709" width="9.42578125" style="1" customWidth="1"/>
    <col min="9710" max="9713" width="8.5703125" style="1" customWidth="1"/>
    <col min="9714" max="9714" width="0.85546875" style="1" customWidth="1"/>
    <col min="9715" max="9715" width="6.85546875" style="1" customWidth="1"/>
    <col min="9716" max="9716" width="7.42578125" style="1" customWidth="1"/>
    <col min="9717" max="9717" width="6.85546875" style="1" customWidth="1"/>
    <col min="9718" max="9718" width="7.5703125" style="1" customWidth="1"/>
    <col min="9719" max="9719" width="2.140625" style="1" customWidth="1"/>
    <col min="9720" max="9720" width="7.140625" style="1" customWidth="1"/>
    <col min="9721" max="9721" width="9" style="1" customWidth="1"/>
    <col min="9722" max="9724" width="9.42578125" style="1" customWidth="1"/>
    <col min="9725" max="9725" width="0.85546875" style="1" customWidth="1"/>
    <col min="9726" max="9733" width="8.5703125" style="1" customWidth="1"/>
    <col min="9734" max="9955" width="9.140625" style="1"/>
    <col min="9956" max="9956" width="7.140625" style="1" customWidth="1"/>
    <col min="9957" max="9957" width="9" style="1" customWidth="1"/>
    <col min="9958" max="9959" width="8.5703125" style="1" customWidth="1"/>
    <col min="9960" max="9960" width="0.85546875" style="1" customWidth="1"/>
    <col min="9961" max="9961" width="10.5703125" style="1" customWidth="1"/>
    <col min="9962" max="9962" width="10.42578125" style="1" customWidth="1"/>
    <col min="9963" max="9963" width="8.5703125" style="1" customWidth="1"/>
    <col min="9964" max="9964" width="0.85546875" style="1" customWidth="1"/>
    <col min="9965" max="9965" width="9.42578125" style="1" customWidth="1"/>
    <col min="9966" max="9969" width="8.5703125" style="1" customWidth="1"/>
    <col min="9970" max="9970" width="0.85546875" style="1" customWidth="1"/>
    <col min="9971" max="9971" width="6.85546875" style="1" customWidth="1"/>
    <col min="9972" max="9972" width="7.42578125" style="1" customWidth="1"/>
    <col min="9973" max="9973" width="6.85546875" style="1" customWidth="1"/>
    <col min="9974" max="9974" width="7.5703125" style="1" customWidth="1"/>
    <col min="9975" max="9975" width="2.140625" style="1" customWidth="1"/>
    <col min="9976" max="9976" width="7.140625" style="1" customWidth="1"/>
    <col min="9977" max="9977" width="9" style="1" customWidth="1"/>
    <col min="9978" max="9980" width="9.42578125" style="1" customWidth="1"/>
    <col min="9981" max="9981" width="0.85546875" style="1" customWidth="1"/>
    <col min="9982" max="9989" width="8.5703125" style="1" customWidth="1"/>
    <col min="9990" max="10211" width="9.140625" style="1"/>
    <col min="10212" max="10212" width="7.140625" style="1" customWidth="1"/>
    <col min="10213" max="10213" width="9" style="1" customWidth="1"/>
    <col min="10214" max="10215" width="8.5703125" style="1" customWidth="1"/>
    <col min="10216" max="10216" width="0.85546875" style="1" customWidth="1"/>
    <col min="10217" max="10217" width="10.5703125" style="1" customWidth="1"/>
    <col min="10218" max="10218" width="10.42578125" style="1" customWidth="1"/>
    <col min="10219" max="10219" width="8.5703125" style="1" customWidth="1"/>
    <col min="10220" max="10220" width="0.85546875" style="1" customWidth="1"/>
    <col min="10221" max="10221" width="9.42578125" style="1" customWidth="1"/>
    <col min="10222" max="10225" width="8.5703125" style="1" customWidth="1"/>
    <col min="10226" max="10226" width="0.85546875" style="1" customWidth="1"/>
    <col min="10227" max="10227" width="6.85546875" style="1" customWidth="1"/>
    <col min="10228" max="10228" width="7.42578125" style="1" customWidth="1"/>
    <col min="10229" max="10229" width="6.85546875" style="1" customWidth="1"/>
    <col min="10230" max="10230" width="7.5703125" style="1" customWidth="1"/>
    <col min="10231" max="10231" width="2.140625" style="1" customWidth="1"/>
    <col min="10232" max="10232" width="7.140625" style="1" customWidth="1"/>
    <col min="10233" max="10233" width="9" style="1" customWidth="1"/>
    <col min="10234" max="10236" width="9.42578125" style="1" customWidth="1"/>
    <col min="10237" max="10237" width="0.85546875" style="1" customWidth="1"/>
    <col min="10238" max="10245" width="8.5703125" style="1" customWidth="1"/>
    <col min="10246" max="10467" width="9.140625" style="1"/>
    <col min="10468" max="10468" width="7.140625" style="1" customWidth="1"/>
    <col min="10469" max="10469" width="9" style="1" customWidth="1"/>
    <col min="10470" max="10471" width="8.5703125" style="1" customWidth="1"/>
    <col min="10472" max="10472" width="0.85546875" style="1" customWidth="1"/>
    <col min="10473" max="10473" width="10.5703125" style="1" customWidth="1"/>
    <col min="10474" max="10474" width="10.42578125" style="1" customWidth="1"/>
    <col min="10475" max="10475" width="8.5703125" style="1" customWidth="1"/>
    <col min="10476" max="10476" width="0.85546875" style="1" customWidth="1"/>
    <col min="10477" max="10477" width="9.42578125" style="1" customWidth="1"/>
    <col min="10478" max="10481" width="8.5703125" style="1" customWidth="1"/>
    <col min="10482" max="10482" width="0.85546875" style="1" customWidth="1"/>
    <col min="10483" max="10483" width="6.85546875" style="1" customWidth="1"/>
    <col min="10484" max="10484" width="7.42578125" style="1" customWidth="1"/>
    <col min="10485" max="10485" width="6.85546875" style="1" customWidth="1"/>
    <col min="10486" max="10486" width="7.5703125" style="1" customWidth="1"/>
    <col min="10487" max="10487" width="2.140625" style="1" customWidth="1"/>
    <col min="10488" max="10488" width="7.140625" style="1" customWidth="1"/>
    <col min="10489" max="10489" width="9" style="1" customWidth="1"/>
    <col min="10490" max="10492" width="9.42578125" style="1" customWidth="1"/>
    <col min="10493" max="10493" width="0.85546875" style="1" customWidth="1"/>
    <col min="10494" max="10501" width="8.5703125" style="1" customWidth="1"/>
    <col min="10502" max="10723" width="9.140625" style="1"/>
    <col min="10724" max="10724" width="7.140625" style="1" customWidth="1"/>
    <col min="10725" max="10725" width="9" style="1" customWidth="1"/>
    <col min="10726" max="10727" width="8.5703125" style="1" customWidth="1"/>
    <col min="10728" max="10728" width="0.85546875" style="1" customWidth="1"/>
    <col min="10729" max="10729" width="10.5703125" style="1" customWidth="1"/>
    <col min="10730" max="10730" width="10.42578125" style="1" customWidth="1"/>
    <col min="10731" max="10731" width="8.5703125" style="1" customWidth="1"/>
    <col min="10732" max="10732" width="0.85546875" style="1" customWidth="1"/>
    <col min="10733" max="10733" width="9.42578125" style="1" customWidth="1"/>
    <col min="10734" max="10737" width="8.5703125" style="1" customWidth="1"/>
    <col min="10738" max="10738" width="0.85546875" style="1" customWidth="1"/>
    <col min="10739" max="10739" width="6.85546875" style="1" customWidth="1"/>
    <col min="10740" max="10740" width="7.42578125" style="1" customWidth="1"/>
    <col min="10741" max="10741" width="6.85546875" style="1" customWidth="1"/>
    <col min="10742" max="10742" width="7.5703125" style="1" customWidth="1"/>
    <col min="10743" max="10743" width="2.140625" style="1" customWidth="1"/>
    <col min="10744" max="10744" width="7.140625" style="1" customWidth="1"/>
    <col min="10745" max="10745" width="9" style="1" customWidth="1"/>
    <col min="10746" max="10748" width="9.42578125" style="1" customWidth="1"/>
    <col min="10749" max="10749" width="0.85546875" style="1" customWidth="1"/>
    <col min="10750" max="10757" width="8.5703125" style="1" customWidth="1"/>
    <col min="10758" max="10979" width="9.140625" style="1"/>
    <col min="10980" max="10980" width="7.140625" style="1" customWidth="1"/>
    <col min="10981" max="10981" width="9" style="1" customWidth="1"/>
    <col min="10982" max="10983" width="8.5703125" style="1" customWidth="1"/>
    <col min="10984" max="10984" width="0.85546875" style="1" customWidth="1"/>
    <col min="10985" max="10985" width="10.5703125" style="1" customWidth="1"/>
    <col min="10986" max="10986" width="10.42578125" style="1" customWidth="1"/>
    <col min="10987" max="10987" width="8.5703125" style="1" customWidth="1"/>
    <col min="10988" max="10988" width="0.85546875" style="1" customWidth="1"/>
    <col min="10989" max="10989" width="9.42578125" style="1" customWidth="1"/>
    <col min="10990" max="10993" width="8.5703125" style="1" customWidth="1"/>
    <col min="10994" max="10994" width="0.85546875" style="1" customWidth="1"/>
    <col min="10995" max="10995" width="6.85546875" style="1" customWidth="1"/>
    <col min="10996" max="10996" width="7.42578125" style="1" customWidth="1"/>
    <col min="10997" max="10997" width="6.85546875" style="1" customWidth="1"/>
    <col min="10998" max="10998" width="7.5703125" style="1" customWidth="1"/>
    <col min="10999" max="10999" width="2.140625" style="1" customWidth="1"/>
    <col min="11000" max="11000" width="7.140625" style="1" customWidth="1"/>
    <col min="11001" max="11001" width="9" style="1" customWidth="1"/>
    <col min="11002" max="11004" width="9.42578125" style="1" customWidth="1"/>
    <col min="11005" max="11005" width="0.85546875" style="1" customWidth="1"/>
    <col min="11006" max="11013" width="8.5703125" style="1" customWidth="1"/>
    <col min="11014" max="11235" width="9.140625" style="1"/>
    <col min="11236" max="11236" width="7.140625" style="1" customWidth="1"/>
    <col min="11237" max="11237" width="9" style="1" customWidth="1"/>
    <col min="11238" max="11239" width="8.5703125" style="1" customWidth="1"/>
    <col min="11240" max="11240" width="0.85546875" style="1" customWidth="1"/>
    <col min="11241" max="11241" width="10.5703125" style="1" customWidth="1"/>
    <col min="11242" max="11242" width="10.42578125" style="1" customWidth="1"/>
    <col min="11243" max="11243" width="8.5703125" style="1" customWidth="1"/>
    <col min="11244" max="11244" width="0.85546875" style="1" customWidth="1"/>
    <col min="11245" max="11245" width="9.42578125" style="1" customWidth="1"/>
    <col min="11246" max="11249" width="8.5703125" style="1" customWidth="1"/>
    <col min="11250" max="11250" width="0.85546875" style="1" customWidth="1"/>
    <col min="11251" max="11251" width="6.85546875" style="1" customWidth="1"/>
    <col min="11252" max="11252" width="7.42578125" style="1" customWidth="1"/>
    <col min="11253" max="11253" width="6.85546875" style="1" customWidth="1"/>
    <col min="11254" max="11254" width="7.5703125" style="1" customWidth="1"/>
    <col min="11255" max="11255" width="2.140625" style="1" customWidth="1"/>
    <col min="11256" max="11256" width="7.140625" style="1" customWidth="1"/>
    <col min="11257" max="11257" width="9" style="1" customWidth="1"/>
    <col min="11258" max="11260" width="9.42578125" style="1" customWidth="1"/>
    <col min="11261" max="11261" width="0.85546875" style="1" customWidth="1"/>
    <col min="11262" max="11269" width="8.5703125" style="1" customWidth="1"/>
    <col min="11270" max="11491" width="9.140625" style="1"/>
    <col min="11492" max="11492" width="7.140625" style="1" customWidth="1"/>
    <col min="11493" max="11493" width="9" style="1" customWidth="1"/>
    <col min="11494" max="11495" width="8.5703125" style="1" customWidth="1"/>
    <col min="11496" max="11496" width="0.85546875" style="1" customWidth="1"/>
    <col min="11497" max="11497" width="10.5703125" style="1" customWidth="1"/>
    <col min="11498" max="11498" width="10.42578125" style="1" customWidth="1"/>
    <col min="11499" max="11499" width="8.5703125" style="1" customWidth="1"/>
    <col min="11500" max="11500" width="0.85546875" style="1" customWidth="1"/>
    <col min="11501" max="11501" width="9.42578125" style="1" customWidth="1"/>
    <col min="11502" max="11505" width="8.5703125" style="1" customWidth="1"/>
    <col min="11506" max="11506" width="0.85546875" style="1" customWidth="1"/>
    <col min="11507" max="11507" width="6.85546875" style="1" customWidth="1"/>
    <col min="11508" max="11508" width="7.42578125" style="1" customWidth="1"/>
    <col min="11509" max="11509" width="6.85546875" style="1" customWidth="1"/>
    <col min="11510" max="11510" width="7.5703125" style="1" customWidth="1"/>
    <col min="11511" max="11511" width="2.140625" style="1" customWidth="1"/>
    <col min="11512" max="11512" width="7.140625" style="1" customWidth="1"/>
    <col min="11513" max="11513" width="9" style="1" customWidth="1"/>
    <col min="11514" max="11516" width="9.42578125" style="1" customWidth="1"/>
    <col min="11517" max="11517" width="0.85546875" style="1" customWidth="1"/>
    <col min="11518" max="11525" width="8.5703125" style="1" customWidth="1"/>
    <col min="11526" max="11747" width="9.140625" style="1"/>
    <col min="11748" max="11748" width="7.140625" style="1" customWidth="1"/>
    <col min="11749" max="11749" width="9" style="1" customWidth="1"/>
    <col min="11750" max="11751" width="8.5703125" style="1" customWidth="1"/>
    <col min="11752" max="11752" width="0.85546875" style="1" customWidth="1"/>
    <col min="11753" max="11753" width="10.5703125" style="1" customWidth="1"/>
    <col min="11754" max="11754" width="10.42578125" style="1" customWidth="1"/>
    <col min="11755" max="11755" width="8.5703125" style="1" customWidth="1"/>
    <col min="11756" max="11756" width="0.85546875" style="1" customWidth="1"/>
    <col min="11757" max="11757" width="9.42578125" style="1" customWidth="1"/>
    <col min="11758" max="11761" width="8.5703125" style="1" customWidth="1"/>
    <col min="11762" max="11762" width="0.85546875" style="1" customWidth="1"/>
    <col min="11763" max="11763" width="6.85546875" style="1" customWidth="1"/>
    <col min="11764" max="11764" width="7.42578125" style="1" customWidth="1"/>
    <col min="11765" max="11765" width="6.85546875" style="1" customWidth="1"/>
    <col min="11766" max="11766" width="7.5703125" style="1" customWidth="1"/>
    <col min="11767" max="11767" width="2.140625" style="1" customWidth="1"/>
    <col min="11768" max="11768" width="7.140625" style="1" customWidth="1"/>
    <col min="11769" max="11769" width="9" style="1" customWidth="1"/>
    <col min="11770" max="11772" width="9.42578125" style="1" customWidth="1"/>
    <col min="11773" max="11773" width="0.85546875" style="1" customWidth="1"/>
    <col min="11774" max="11781" width="8.5703125" style="1" customWidth="1"/>
    <col min="11782" max="12003" width="9.140625" style="1"/>
    <col min="12004" max="12004" width="7.140625" style="1" customWidth="1"/>
    <col min="12005" max="12005" width="9" style="1" customWidth="1"/>
    <col min="12006" max="12007" width="8.5703125" style="1" customWidth="1"/>
    <col min="12008" max="12008" width="0.85546875" style="1" customWidth="1"/>
    <col min="12009" max="12009" width="10.5703125" style="1" customWidth="1"/>
    <col min="12010" max="12010" width="10.42578125" style="1" customWidth="1"/>
    <col min="12011" max="12011" width="8.5703125" style="1" customWidth="1"/>
    <col min="12012" max="12012" width="0.85546875" style="1" customWidth="1"/>
    <col min="12013" max="12013" width="9.42578125" style="1" customWidth="1"/>
    <col min="12014" max="12017" width="8.5703125" style="1" customWidth="1"/>
    <col min="12018" max="12018" width="0.85546875" style="1" customWidth="1"/>
    <col min="12019" max="12019" width="6.85546875" style="1" customWidth="1"/>
    <col min="12020" max="12020" width="7.42578125" style="1" customWidth="1"/>
    <col min="12021" max="12021" width="6.85546875" style="1" customWidth="1"/>
    <col min="12022" max="12022" width="7.5703125" style="1" customWidth="1"/>
    <col min="12023" max="12023" width="2.140625" style="1" customWidth="1"/>
    <col min="12024" max="12024" width="7.140625" style="1" customWidth="1"/>
    <col min="12025" max="12025" width="9" style="1" customWidth="1"/>
    <col min="12026" max="12028" width="9.42578125" style="1" customWidth="1"/>
    <col min="12029" max="12029" width="0.85546875" style="1" customWidth="1"/>
    <col min="12030" max="12037" width="8.5703125" style="1" customWidth="1"/>
    <col min="12038" max="12259" width="9.140625" style="1"/>
    <col min="12260" max="12260" width="7.140625" style="1" customWidth="1"/>
    <col min="12261" max="12261" width="9" style="1" customWidth="1"/>
    <col min="12262" max="12263" width="8.5703125" style="1" customWidth="1"/>
    <col min="12264" max="12264" width="0.85546875" style="1" customWidth="1"/>
    <col min="12265" max="12265" width="10.5703125" style="1" customWidth="1"/>
    <col min="12266" max="12266" width="10.42578125" style="1" customWidth="1"/>
    <col min="12267" max="12267" width="8.5703125" style="1" customWidth="1"/>
    <col min="12268" max="12268" width="0.85546875" style="1" customWidth="1"/>
    <col min="12269" max="12269" width="9.42578125" style="1" customWidth="1"/>
    <col min="12270" max="12273" width="8.5703125" style="1" customWidth="1"/>
    <col min="12274" max="12274" width="0.85546875" style="1" customWidth="1"/>
    <col min="12275" max="12275" width="6.85546875" style="1" customWidth="1"/>
    <col min="12276" max="12276" width="7.42578125" style="1" customWidth="1"/>
    <col min="12277" max="12277" width="6.85546875" style="1" customWidth="1"/>
    <col min="12278" max="12278" width="7.5703125" style="1" customWidth="1"/>
    <col min="12279" max="12279" width="2.140625" style="1" customWidth="1"/>
    <col min="12280" max="12280" width="7.140625" style="1" customWidth="1"/>
    <col min="12281" max="12281" width="9" style="1" customWidth="1"/>
    <col min="12282" max="12284" width="9.42578125" style="1" customWidth="1"/>
    <col min="12285" max="12285" width="0.85546875" style="1" customWidth="1"/>
    <col min="12286" max="12293" width="8.5703125" style="1" customWidth="1"/>
    <col min="12294" max="12515" width="9.140625" style="1"/>
    <col min="12516" max="12516" width="7.140625" style="1" customWidth="1"/>
    <col min="12517" max="12517" width="9" style="1" customWidth="1"/>
    <col min="12518" max="12519" width="8.5703125" style="1" customWidth="1"/>
    <col min="12520" max="12520" width="0.85546875" style="1" customWidth="1"/>
    <col min="12521" max="12521" width="10.5703125" style="1" customWidth="1"/>
    <col min="12522" max="12522" width="10.42578125" style="1" customWidth="1"/>
    <col min="12523" max="12523" width="8.5703125" style="1" customWidth="1"/>
    <col min="12524" max="12524" width="0.85546875" style="1" customWidth="1"/>
    <col min="12525" max="12525" width="9.42578125" style="1" customWidth="1"/>
    <col min="12526" max="12529" width="8.5703125" style="1" customWidth="1"/>
    <col min="12530" max="12530" width="0.85546875" style="1" customWidth="1"/>
    <col min="12531" max="12531" width="6.85546875" style="1" customWidth="1"/>
    <col min="12532" max="12532" width="7.42578125" style="1" customWidth="1"/>
    <col min="12533" max="12533" width="6.85546875" style="1" customWidth="1"/>
    <col min="12534" max="12534" width="7.5703125" style="1" customWidth="1"/>
    <col min="12535" max="12535" width="2.140625" style="1" customWidth="1"/>
    <col min="12536" max="12536" width="7.140625" style="1" customWidth="1"/>
    <col min="12537" max="12537" width="9" style="1" customWidth="1"/>
    <col min="12538" max="12540" width="9.42578125" style="1" customWidth="1"/>
    <col min="12541" max="12541" width="0.85546875" style="1" customWidth="1"/>
    <col min="12542" max="12549" width="8.5703125" style="1" customWidth="1"/>
    <col min="12550" max="12771" width="9.140625" style="1"/>
    <col min="12772" max="12772" width="7.140625" style="1" customWidth="1"/>
    <col min="12773" max="12773" width="9" style="1" customWidth="1"/>
    <col min="12774" max="12775" width="8.5703125" style="1" customWidth="1"/>
    <col min="12776" max="12776" width="0.85546875" style="1" customWidth="1"/>
    <col min="12777" max="12777" width="10.5703125" style="1" customWidth="1"/>
    <col min="12778" max="12778" width="10.42578125" style="1" customWidth="1"/>
    <col min="12779" max="12779" width="8.5703125" style="1" customWidth="1"/>
    <col min="12780" max="12780" width="0.85546875" style="1" customWidth="1"/>
    <col min="12781" max="12781" width="9.42578125" style="1" customWidth="1"/>
    <col min="12782" max="12785" width="8.5703125" style="1" customWidth="1"/>
    <col min="12786" max="12786" width="0.85546875" style="1" customWidth="1"/>
    <col min="12787" max="12787" width="6.85546875" style="1" customWidth="1"/>
    <col min="12788" max="12788" width="7.42578125" style="1" customWidth="1"/>
    <col min="12789" max="12789" width="6.85546875" style="1" customWidth="1"/>
    <col min="12790" max="12790" width="7.5703125" style="1" customWidth="1"/>
    <col min="12791" max="12791" width="2.140625" style="1" customWidth="1"/>
    <col min="12792" max="12792" width="7.140625" style="1" customWidth="1"/>
    <col min="12793" max="12793" width="9" style="1" customWidth="1"/>
    <col min="12794" max="12796" width="9.42578125" style="1" customWidth="1"/>
    <col min="12797" max="12797" width="0.85546875" style="1" customWidth="1"/>
    <col min="12798" max="12805" width="8.5703125" style="1" customWidth="1"/>
    <col min="12806" max="13027" width="9.140625" style="1"/>
    <col min="13028" max="13028" width="7.140625" style="1" customWidth="1"/>
    <col min="13029" max="13029" width="9" style="1" customWidth="1"/>
    <col min="13030" max="13031" width="8.5703125" style="1" customWidth="1"/>
    <col min="13032" max="13032" width="0.85546875" style="1" customWidth="1"/>
    <col min="13033" max="13033" width="10.5703125" style="1" customWidth="1"/>
    <col min="13034" max="13034" width="10.42578125" style="1" customWidth="1"/>
    <col min="13035" max="13035" width="8.5703125" style="1" customWidth="1"/>
    <col min="13036" max="13036" width="0.85546875" style="1" customWidth="1"/>
    <col min="13037" max="13037" width="9.42578125" style="1" customWidth="1"/>
    <col min="13038" max="13041" width="8.5703125" style="1" customWidth="1"/>
    <col min="13042" max="13042" width="0.85546875" style="1" customWidth="1"/>
    <col min="13043" max="13043" width="6.85546875" style="1" customWidth="1"/>
    <col min="13044" max="13044" width="7.42578125" style="1" customWidth="1"/>
    <col min="13045" max="13045" width="6.85546875" style="1" customWidth="1"/>
    <col min="13046" max="13046" width="7.5703125" style="1" customWidth="1"/>
    <col min="13047" max="13047" width="2.140625" style="1" customWidth="1"/>
    <col min="13048" max="13048" width="7.140625" style="1" customWidth="1"/>
    <col min="13049" max="13049" width="9" style="1" customWidth="1"/>
    <col min="13050" max="13052" width="9.42578125" style="1" customWidth="1"/>
    <col min="13053" max="13053" width="0.85546875" style="1" customWidth="1"/>
    <col min="13054" max="13061" width="8.5703125" style="1" customWidth="1"/>
    <col min="13062" max="13283" width="9.140625" style="1"/>
    <col min="13284" max="13284" width="7.140625" style="1" customWidth="1"/>
    <col min="13285" max="13285" width="9" style="1" customWidth="1"/>
    <col min="13286" max="13287" width="8.5703125" style="1" customWidth="1"/>
    <col min="13288" max="13288" width="0.85546875" style="1" customWidth="1"/>
    <col min="13289" max="13289" width="10.5703125" style="1" customWidth="1"/>
    <col min="13290" max="13290" width="10.42578125" style="1" customWidth="1"/>
    <col min="13291" max="13291" width="8.5703125" style="1" customWidth="1"/>
    <col min="13292" max="13292" width="0.85546875" style="1" customWidth="1"/>
    <col min="13293" max="13293" width="9.42578125" style="1" customWidth="1"/>
    <col min="13294" max="13297" width="8.5703125" style="1" customWidth="1"/>
    <col min="13298" max="13298" width="0.85546875" style="1" customWidth="1"/>
    <col min="13299" max="13299" width="6.85546875" style="1" customWidth="1"/>
    <col min="13300" max="13300" width="7.42578125" style="1" customWidth="1"/>
    <col min="13301" max="13301" width="6.85546875" style="1" customWidth="1"/>
    <col min="13302" max="13302" width="7.5703125" style="1" customWidth="1"/>
    <col min="13303" max="13303" width="2.140625" style="1" customWidth="1"/>
    <col min="13304" max="13304" width="7.140625" style="1" customWidth="1"/>
    <col min="13305" max="13305" width="9" style="1" customWidth="1"/>
    <col min="13306" max="13308" width="9.42578125" style="1" customWidth="1"/>
    <col min="13309" max="13309" width="0.85546875" style="1" customWidth="1"/>
    <col min="13310" max="13317" width="8.5703125" style="1" customWidth="1"/>
    <col min="13318" max="13539" width="9.140625" style="1"/>
    <col min="13540" max="13540" width="7.140625" style="1" customWidth="1"/>
    <col min="13541" max="13541" width="9" style="1" customWidth="1"/>
    <col min="13542" max="13543" width="8.5703125" style="1" customWidth="1"/>
    <col min="13544" max="13544" width="0.85546875" style="1" customWidth="1"/>
    <col min="13545" max="13545" width="10.5703125" style="1" customWidth="1"/>
    <col min="13546" max="13546" width="10.42578125" style="1" customWidth="1"/>
    <col min="13547" max="13547" width="8.5703125" style="1" customWidth="1"/>
    <col min="13548" max="13548" width="0.85546875" style="1" customWidth="1"/>
    <col min="13549" max="13549" width="9.42578125" style="1" customWidth="1"/>
    <col min="13550" max="13553" width="8.5703125" style="1" customWidth="1"/>
    <col min="13554" max="13554" width="0.85546875" style="1" customWidth="1"/>
    <col min="13555" max="13555" width="6.85546875" style="1" customWidth="1"/>
    <col min="13556" max="13556" width="7.42578125" style="1" customWidth="1"/>
    <col min="13557" max="13557" width="6.85546875" style="1" customWidth="1"/>
    <col min="13558" max="13558" width="7.5703125" style="1" customWidth="1"/>
    <col min="13559" max="13559" width="2.140625" style="1" customWidth="1"/>
    <col min="13560" max="13560" width="7.140625" style="1" customWidth="1"/>
    <col min="13561" max="13561" width="9" style="1" customWidth="1"/>
    <col min="13562" max="13564" width="9.42578125" style="1" customWidth="1"/>
    <col min="13565" max="13565" width="0.85546875" style="1" customWidth="1"/>
    <col min="13566" max="13573" width="8.5703125" style="1" customWidth="1"/>
    <col min="13574" max="13795" width="9.140625" style="1"/>
    <col min="13796" max="13796" width="7.140625" style="1" customWidth="1"/>
    <col min="13797" max="13797" width="9" style="1" customWidth="1"/>
    <col min="13798" max="13799" width="8.5703125" style="1" customWidth="1"/>
    <col min="13800" max="13800" width="0.85546875" style="1" customWidth="1"/>
    <col min="13801" max="13801" width="10.5703125" style="1" customWidth="1"/>
    <col min="13802" max="13802" width="10.42578125" style="1" customWidth="1"/>
    <col min="13803" max="13803" width="8.5703125" style="1" customWidth="1"/>
    <col min="13804" max="13804" width="0.85546875" style="1" customWidth="1"/>
    <col min="13805" max="13805" width="9.42578125" style="1" customWidth="1"/>
    <col min="13806" max="13809" width="8.5703125" style="1" customWidth="1"/>
    <col min="13810" max="13810" width="0.85546875" style="1" customWidth="1"/>
    <col min="13811" max="13811" width="6.85546875" style="1" customWidth="1"/>
    <col min="13812" max="13812" width="7.42578125" style="1" customWidth="1"/>
    <col min="13813" max="13813" width="6.85546875" style="1" customWidth="1"/>
    <col min="13814" max="13814" width="7.5703125" style="1" customWidth="1"/>
    <col min="13815" max="13815" width="2.140625" style="1" customWidth="1"/>
    <col min="13816" max="13816" width="7.140625" style="1" customWidth="1"/>
    <col min="13817" max="13817" width="9" style="1" customWidth="1"/>
    <col min="13818" max="13820" width="9.42578125" style="1" customWidth="1"/>
    <col min="13821" max="13821" width="0.85546875" style="1" customWidth="1"/>
    <col min="13822" max="13829" width="8.5703125" style="1" customWidth="1"/>
    <col min="13830" max="14051" width="9.140625" style="1"/>
    <col min="14052" max="14052" width="7.140625" style="1" customWidth="1"/>
    <col min="14053" max="14053" width="9" style="1" customWidth="1"/>
    <col min="14054" max="14055" width="8.5703125" style="1" customWidth="1"/>
    <col min="14056" max="14056" width="0.85546875" style="1" customWidth="1"/>
    <col min="14057" max="14057" width="10.5703125" style="1" customWidth="1"/>
    <col min="14058" max="14058" width="10.42578125" style="1" customWidth="1"/>
    <col min="14059" max="14059" width="8.5703125" style="1" customWidth="1"/>
    <col min="14060" max="14060" width="0.85546875" style="1" customWidth="1"/>
    <col min="14061" max="14061" width="9.42578125" style="1" customWidth="1"/>
    <col min="14062" max="14065" width="8.5703125" style="1" customWidth="1"/>
    <col min="14066" max="14066" width="0.85546875" style="1" customWidth="1"/>
    <col min="14067" max="14067" width="6.85546875" style="1" customWidth="1"/>
    <col min="14068" max="14068" width="7.42578125" style="1" customWidth="1"/>
    <col min="14069" max="14069" width="6.85546875" style="1" customWidth="1"/>
    <col min="14070" max="14070" width="7.5703125" style="1" customWidth="1"/>
    <col min="14071" max="14071" width="2.140625" style="1" customWidth="1"/>
    <col min="14072" max="14072" width="7.140625" style="1" customWidth="1"/>
    <col min="14073" max="14073" width="9" style="1" customWidth="1"/>
    <col min="14074" max="14076" width="9.42578125" style="1" customWidth="1"/>
    <col min="14077" max="14077" width="0.85546875" style="1" customWidth="1"/>
    <col min="14078" max="14085" width="8.5703125" style="1" customWidth="1"/>
    <col min="14086" max="14307" width="9.140625" style="1"/>
    <col min="14308" max="14308" width="7.140625" style="1" customWidth="1"/>
    <col min="14309" max="14309" width="9" style="1" customWidth="1"/>
    <col min="14310" max="14311" width="8.5703125" style="1" customWidth="1"/>
    <col min="14312" max="14312" width="0.85546875" style="1" customWidth="1"/>
    <col min="14313" max="14313" width="10.5703125" style="1" customWidth="1"/>
    <col min="14314" max="14314" width="10.42578125" style="1" customWidth="1"/>
    <col min="14315" max="14315" width="8.5703125" style="1" customWidth="1"/>
    <col min="14316" max="14316" width="0.85546875" style="1" customWidth="1"/>
    <col min="14317" max="14317" width="9.42578125" style="1" customWidth="1"/>
    <col min="14318" max="14321" width="8.5703125" style="1" customWidth="1"/>
    <col min="14322" max="14322" width="0.85546875" style="1" customWidth="1"/>
    <col min="14323" max="14323" width="6.85546875" style="1" customWidth="1"/>
    <col min="14324" max="14324" width="7.42578125" style="1" customWidth="1"/>
    <col min="14325" max="14325" width="6.85546875" style="1" customWidth="1"/>
    <col min="14326" max="14326" width="7.5703125" style="1" customWidth="1"/>
    <col min="14327" max="14327" width="2.140625" style="1" customWidth="1"/>
    <col min="14328" max="14328" width="7.140625" style="1" customWidth="1"/>
    <col min="14329" max="14329" width="9" style="1" customWidth="1"/>
    <col min="14330" max="14332" width="9.42578125" style="1" customWidth="1"/>
    <col min="14333" max="14333" width="0.85546875" style="1" customWidth="1"/>
    <col min="14334" max="14341" width="8.5703125" style="1" customWidth="1"/>
    <col min="14342" max="14563" width="9.140625" style="1"/>
    <col min="14564" max="14564" width="7.140625" style="1" customWidth="1"/>
    <col min="14565" max="14565" width="9" style="1" customWidth="1"/>
    <col min="14566" max="14567" width="8.5703125" style="1" customWidth="1"/>
    <col min="14568" max="14568" width="0.85546875" style="1" customWidth="1"/>
    <col min="14569" max="14569" width="10.5703125" style="1" customWidth="1"/>
    <col min="14570" max="14570" width="10.42578125" style="1" customWidth="1"/>
    <col min="14571" max="14571" width="8.5703125" style="1" customWidth="1"/>
    <col min="14572" max="14572" width="0.85546875" style="1" customWidth="1"/>
    <col min="14573" max="14573" width="9.42578125" style="1" customWidth="1"/>
    <col min="14574" max="14577" width="8.5703125" style="1" customWidth="1"/>
    <col min="14578" max="14578" width="0.85546875" style="1" customWidth="1"/>
    <col min="14579" max="14579" width="6.85546875" style="1" customWidth="1"/>
    <col min="14580" max="14580" width="7.42578125" style="1" customWidth="1"/>
    <col min="14581" max="14581" width="6.85546875" style="1" customWidth="1"/>
    <col min="14582" max="14582" width="7.5703125" style="1" customWidth="1"/>
    <col min="14583" max="14583" width="2.140625" style="1" customWidth="1"/>
    <col min="14584" max="14584" width="7.140625" style="1" customWidth="1"/>
    <col min="14585" max="14585" width="9" style="1" customWidth="1"/>
    <col min="14586" max="14588" width="9.42578125" style="1" customWidth="1"/>
    <col min="14589" max="14589" width="0.85546875" style="1" customWidth="1"/>
    <col min="14590" max="14597" width="8.5703125" style="1" customWidth="1"/>
    <col min="14598" max="14819" width="9.140625" style="1"/>
    <col min="14820" max="14820" width="7.140625" style="1" customWidth="1"/>
    <col min="14821" max="14821" width="9" style="1" customWidth="1"/>
    <col min="14822" max="14823" width="8.5703125" style="1" customWidth="1"/>
    <col min="14824" max="14824" width="0.85546875" style="1" customWidth="1"/>
    <col min="14825" max="14825" width="10.5703125" style="1" customWidth="1"/>
    <col min="14826" max="14826" width="10.42578125" style="1" customWidth="1"/>
    <col min="14827" max="14827" width="8.5703125" style="1" customWidth="1"/>
    <col min="14828" max="14828" width="0.85546875" style="1" customWidth="1"/>
    <col min="14829" max="14829" width="9.42578125" style="1" customWidth="1"/>
    <col min="14830" max="14833" width="8.5703125" style="1" customWidth="1"/>
    <col min="14834" max="14834" width="0.85546875" style="1" customWidth="1"/>
    <col min="14835" max="14835" width="6.85546875" style="1" customWidth="1"/>
    <col min="14836" max="14836" width="7.42578125" style="1" customWidth="1"/>
    <col min="14837" max="14837" width="6.85546875" style="1" customWidth="1"/>
    <col min="14838" max="14838" width="7.5703125" style="1" customWidth="1"/>
    <col min="14839" max="14839" width="2.140625" style="1" customWidth="1"/>
    <col min="14840" max="14840" width="7.140625" style="1" customWidth="1"/>
    <col min="14841" max="14841" width="9" style="1" customWidth="1"/>
    <col min="14842" max="14844" width="9.42578125" style="1" customWidth="1"/>
    <col min="14845" max="14845" width="0.85546875" style="1" customWidth="1"/>
    <col min="14846" max="14853" width="8.5703125" style="1" customWidth="1"/>
    <col min="14854" max="15075" width="9.140625" style="1"/>
    <col min="15076" max="15076" width="7.140625" style="1" customWidth="1"/>
    <col min="15077" max="15077" width="9" style="1" customWidth="1"/>
    <col min="15078" max="15079" width="8.5703125" style="1" customWidth="1"/>
    <col min="15080" max="15080" width="0.85546875" style="1" customWidth="1"/>
    <col min="15081" max="15081" width="10.5703125" style="1" customWidth="1"/>
    <col min="15082" max="15082" width="10.42578125" style="1" customWidth="1"/>
    <col min="15083" max="15083" width="8.5703125" style="1" customWidth="1"/>
    <col min="15084" max="15084" width="0.85546875" style="1" customWidth="1"/>
    <col min="15085" max="15085" width="9.42578125" style="1" customWidth="1"/>
    <col min="15086" max="15089" width="8.5703125" style="1" customWidth="1"/>
    <col min="15090" max="15090" width="0.85546875" style="1" customWidth="1"/>
    <col min="15091" max="15091" width="6.85546875" style="1" customWidth="1"/>
    <col min="15092" max="15092" width="7.42578125" style="1" customWidth="1"/>
    <col min="15093" max="15093" width="6.85546875" style="1" customWidth="1"/>
    <col min="15094" max="15094" width="7.5703125" style="1" customWidth="1"/>
    <col min="15095" max="15095" width="2.140625" style="1" customWidth="1"/>
    <col min="15096" max="15096" width="7.140625" style="1" customWidth="1"/>
    <col min="15097" max="15097" width="9" style="1" customWidth="1"/>
    <col min="15098" max="15100" width="9.42578125" style="1" customWidth="1"/>
    <col min="15101" max="15101" width="0.85546875" style="1" customWidth="1"/>
    <col min="15102" max="15109" width="8.5703125" style="1" customWidth="1"/>
    <col min="15110" max="15331" width="9.140625" style="1"/>
    <col min="15332" max="15332" width="7.140625" style="1" customWidth="1"/>
    <col min="15333" max="15333" width="9" style="1" customWidth="1"/>
    <col min="15334" max="15335" width="8.5703125" style="1" customWidth="1"/>
    <col min="15336" max="15336" width="0.85546875" style="1" customWidth="1"/>
    <col min="15337" max="15337" width="10.5703125" style="1" customWidth="1"/>
    <col min="15338" max="15338" width="10.42578125" style="1" customWidth="1"/>
    <col min="15339" max="15339" width="8.5703125" style="1" customWidth="1"/>
    <col min="15340" max="15340" width="0.85546875" style="1" customWidth="1"/>
    <col min="15341" max="15341" width="9.42578125" style="1" customWidth="1"/>
    <col min="15342" max="15345" width="8.5703125" style="1" customWidth="1"/>
    <col min="15346" max="15346" width="0.85546875" style="1" customWidth="1"/>
    <col min="15347" max="15347" width="6.85546875" style="1" customWidth="1"/>
    <col min="15348" max="15348" width="7.42578125" style="1" customWidth="1"/>
    <col min="15349" max="15349" width="6.85546875" style="1" customWidth="1"/>
    <col min="15350" max="15350" width="7.5703125" style="1" customWidth="1"/>
    <col min="15351" max="15351" width="2.140625" style="1" customWidth="1"/>
    <col min="15352" max="15352" width="7.140625" style="1" customWidth="1"/>
    <col min="15353" max="15353" width="9" style="1" customWidth="1"/>
    <col min="15354" max="15356" width="9.42578125" style="1" customWidth="1"/>
    <col min="15357" max="15357" width="0.85546875" style="1" customWidth="1"/>
    <col min="15358" max="15365" width="8.5703125" style="1" customWidth="1"/>
    <col min="15366" max="15587" width="9.140625" style="1"/>
    <col min="15588" max="15588" width="7.140625" style="1" customWidth="1"/>
    <col min="15589" max="15589" width="9" style="1" customWidth="1"/>
    <col min="15590" max="15591" width="8.5703125" style="1" customWidth="1"/>
    <col min="15592" max="15592" width="0.85546875" style="1" customWidth="1"/>
    <col min="15593" max="15593" width="10.5703125" style="1" customWidth="1"/>
    <col min="15594" max="15594" width="10.42578125" style="1" customWidth="1"/>
    <col min="15595" max="15595" width="8.5703125" style="1" customWidth="1"/>
    <col min="15596" max="15596" width="0.85546875" style="1" customWidth="1"/>
    <col min="15597" max="15597" width="9.42578125" style="1" customWidth="1"/>
    <col min="15598" max="15601" width="8.5703125" style="1" customWidth="1"/>
    <col min="15602" max="15602" width="0.85546875" style="1" customWidth="1"/>
    <col min="15603" max="15603" width="6.85546875" style="1" customWidth="1"/>
    <col min="15604" max="15604" width="7.42578125" style="1" customWidth="1"/>
    <col min="15605" max="15605" width="6.85546875" style="1" customWidth="1"/>
    <col min="15606" max="15606" width="7.5703125" style="1" customWidth="1"/>
    <col min="15607" max="15607" width="2.140625" style="1" customWidth="1"/>
    <col min="15608" max="15608" width="7.140625" style="1" customWidth="1"/>
    <col min="15609" max="15609" width="9" style="1" customWidth="1"/>
    <col min="15610" max="15612" width="9.42578125" style="1" customWidth="1"/>
    <col min="15613" max="15613" width="0.85546875" style="1" customWidth="1"/>
    <col min="15614" max="15621" width="8.5703125" style="1" customWidth="1"/>
    <col min="15622" max="15843" width="9.140625" style="1"/>
    <col min="15844" max="15844" width="7.140625" style="1" customWidth="1"/>
    <col min="15845" max="15845" width="9" style="1" customWidth="1"/>
    <col min="15846" max="15847" width="8.5703125" style="1" customWidth="1"/>
    <col min="15848" max="15848" width="0.85546875" style="1" customWidth="1"/>
    <col min="15849" max="15849" width="10.5703125" style="1" customWidth="1"/>
    <col min="15850" max="15850" width="10.42578125" style="1" customWidth="1"/>
    <col min="15851" max="15851" width="8.5703125" style="1" customWidth="1"/>
    <col min="15852" max="15852" width="0.85546875" style="1" customWidth="1"/>
    <col min="15853" max="15853" width="9.42578125" style="1" customWidth="1"/>
    <col min="15854" max="15857" width="8.5703125" style="1" customWidth="1"/>
    <col min="15858" max="15858" width="0.85546875" style="1" customWidth="1"/>
    <col min="15859" max="15859" width="6.85546875" style="1" customWidth="1"/>
    <col min="15860" max="15860" width="7.42578125" style="1" customWidth="1"/>
    <col min="15861" max="15861" width="6.85546875" style="1" customWidth="1"/>
    <col min="15862" max="15862" width="7.5703125" style="1" customWidth="1"/>
    <col min="15863" max="15863" width="2.140625" style="1" customWidth="1"/>
    <col min="15864" max="15864" width="7.140625" style="1" customWidth="1"/>
    <col min="15865" max="15865" width="9" style="1" customWidth="1"/>
    <col min="15866" max="15868" width="9.42578125" style="1" customWidth="1"/>
    <col min="15869" max="15869" width="0.85546875" style="1" customWidth="1"/>
    <col min="15870" max="15877" width="8.5703125" style="1" customWidth="1"/>
    <col min="15878" max="16099" width="9.140625" style="1"/>
    <col min="16100" max="16100" width="7.140625" style="1" customWidth="1"/>
    <col min="16101" max="16101" width="9" style="1" customWidth="1"/>
    <col min="16102" max="16103" width="8.5703125" style="1" customWidth="1"/>
    <col min="16104" max="16104" width="0.85546875" style="1" customWidth="1"/>
    <col min="16105" max="16105" width="10.5703125" style="1" customWidth="1"/>
    <col min="16106" max="16106" width="10.42578125" style="1" customWidth="1"/>
    <col min="16107" max="16107" width="8.5703125" style="1" customWidth="1"/>
    <col min="16108" max="16108" width="0.85546875" style="1" customWidth="1"/>
    <col min="16109" max="16109" width="9.42578125" style="1" customWidth="1"/>
    <col min="16110" max="16113" width="8.5703125" style="1" customWidth="1"/>
    <col min="16114" max="16114" width="0.85546875" style="1" customWidth="1"/>
    <col min="16115" max="16115" width="6.85546875" style="1" customWidth="1"/>
    <col min="16116" max="16116" width="7.42578125" style="1" customWidth="1"/>
    <col min="16117" max="16117" width="6.85546875" style="1" customWidth="1"/>
    <col min="16118" max="16118" width="7.5703125" style="1" customWidth="1"/>
    <col min="16119" max="16119" width="2.140625" style="1" customWidth="1"/>
    <col min="16120" max="16120" width="7.140625" style="1" customWidth="1"/>
    <col min="16121" max="16121" width="9" style="1" customWidth="1"/>
    <col min="16122" max="16124" width="9.42578125" style="1" customWidth="1"/>
    <col min="16125" max="16125" width="0.85546875" style="1" customWidth="1"/>
    <col min="16126" max="16133" width="8.5703125" style="1" customWidth="1"/>
    <col min="16134" max="16384" width="9.140625" style="1"/>
  </cols>
  <sheetData>
    <row r="1" spans="1:24" ht="15.75" x14ac:dyDescent="0.25">
      <c r="A1" s="12"/>
      <c r="B1" s="216" t="s">
        <v>3156</v>
      </c>
      <c r="C1" s="32"/>
      <c r="D1" s="32"/>
      <c r="E1" s="12"/>
      <c r="F1" s="12"/>
      <c r="G1" s="12"/>
      <c r="H1" s="12"/>
      <c r="I1" s="12"/>
      <c r="J1" s="12"/>
      <c r="K1" s="12"/>
      <c r="L1" s="12"/>
      <c r="M1" s="12"/>
      <c r="N1" s="12"/>
      <c r="O1" s="12"/>
      <c r="P1" s="12"/>
      <c r="Q1" s="12"/>
      <c r="R1" s="12"/>
      <c r="S1" s="12"/>
      <c r="T1" s="216" t="str">
        <f>$B1</f>
        <v>Tableau 50.100 - Approche fondée sur les notations internes - Actifs pondérés en fonction du risque de crédit</v>
      </c>
    </row>
    <row r="2" spans="1:24" ht="15" customHeight="1" x14ac:dyDescent="0.25">
      <c r="A2" s="203">
        <v>25</v>
      </c>
      <c r="B2" s="1867" t="s">
        <v>145</v>
      </c>
      <c r="C2" s="1868"/>
      <c r="D2" s="1868"/>
      <c r="E2" s="1869"/>
      <c r="F2" s="112"/>
      <c r="G2" s="12"/>
      <c r="H2" s="12"/>
      <c r="I2" s="12"/>
      <c r="J2" s="12"/>
      <c r="K2" s="12"/>
      <c r="L2" s="12"/>
      <c r="M2" s="12"/>
      <c r="N2" s="12"/>
      <c r="O2" s="12"/>
      <c r="P2" s="12"/>
      <c r="Q2" s="12"/>
      <c r="R2" s="12"/>
      <c r="S2" s="12"/>
      <c r="U2" s="329"/>
      <c r="V2" s="329"/>
      <c r="W2" s="329"/>
      <c r="X2" s="329"/>
    </row>
    <row r="3" spans="1:24" ht="15" x14ac:dyDescent="0.2">
      <c r="A3" s="549"/>
      <c r="B3" s="893"/>
      <c r="C3" s="891"/>
      <c r="D3" s="891"/>
      <c r="E3" s="891"/>
      <c r="F3" s="329"/>
      <c r="G3" s="82"/>
      <c r="H3" s="82"/>
      <c r="I3" s="82"/>
      <c r="J3" s="82"/>
      <c r="K3" s="82"/>
      <c r="L3" s="82"/>
      <c r="M3" s="82"/>
      <c r="N3" s="82"/>
      <c r="O3" s="82"/>
      <c r="P3" s="82"/>
      <c r="Q3" s="82"/>
      <c r="R3" s="82"/>
      <c r="S3" s="82"/>
      <c r="T3" s="329" t="s">
        <v>3135</v>
      </c>
      <c r="U3" s="891"/>
      <c r="V3" s="891"/>
      <c r="W3" s="891"/>
      <c r="X3" s="891"/>
    </row>
    <row r="4" spans="1:24" ht="15" customHeight="1" x14ac:dyDescent="0.2">
      <c r="A4" s="82"/>
      <c r="B4" s="2069" t="s">
        <v>2525</v>
      </c>
      <c r="C4" s="2069"/>
      <c r="D4" s="2069"/>
      <c r="E4" s="2069"/>
      <c r="F4" s="2069"/>
      <c r="G4" s="2069"/>
      <c r="H4" s="2069"/>
      <c r="I4" s="2069"/>
      <c r="J4" s="2069"/>
      <c r="K4" s="2069"/>
      <c r="L4" s="2069"/>
      <c r="M4" s="2069"/>
      <c r="N4" s="2069"/>
      <c r="O4" s="2069"/>
      <c r="P4" s="2069"/>
      <c r="Q4" s="2069"/>
      <c r="R4" s="2069"/>
      <c r="S4" s="82"/>
      <c r="T4" s="329" t="str">
        <f>$B4</f>
        <v>Pour le portefeuille bancaire – Expositions sur les entreprises d'investissement et les autres institutions financières assimilées à des entreprises (126)</v>
      </c>
      <c r="U4" s="329"/>
      <c r="V4" s="329"/>
      <c r="W4" s="329"/>
      <c r="X4" s="329"/>
    </row>
    <row r="5" spans="1:24" ht="15" x14ac:dyDescent="0.2">
      <c r="A5" s="82"/>
      <c r="B5" s="181" t="s">
        <v>3040</v>
      </c>
      <c r="C5" s="329"/>
      <c r="D5" s="82"/>
      <c r="E5" s="82"/>
      <c r="F5" s="82"/>
      <c r="G5" s="82"/>
      <c r="H5" s="82"/>
      <c r="I5" s="82"/>
      <c r="J5" s="82"/>
      <c r="K5" s="82"/>
      <c r="L5" s="82"/>
      <c r="M5" s="82"/>
      <c r="N5" s="82"/>
      <c r="O5" s="82"/>
      <c r="P5" s="82"/>
      <c r="Q5" s="82"/>
      <c r="R5" s="82"/>
      <c r="S5" s="82"/>
      <c r="T5" s="181" t="str">
        <f>$B5</f>
        <v>Dollars, en milliers, Type d’enregistrement 010</v>
      </c>
      <c r="U5" s="830"/>
      <c r="V5" s="497"/>
      <c r="W5" s="497"/>
      <c r="X5" s="497"/>
    </row>
    <row r="6" spans="1:24" ht="11.85" customHeight="1" x14ac:dyDescent="0.2">
      <c r="A6" s="82"/>
      <c r="B6" s="2206" t="s">
        <v>2440</v>
      </c>
      <c r="C6" s="2207"/>
      <c r="D6" s="2208"/>
      <c r="E6" s="495"/>
      <c r="F6" s="2166" t="s">
        <v>2441</v>
      </c>
      <c r="G6" s="2166"/>
      <c r="H6" s="497"/>
      <c r="I6" s="2049" t="s">
        <v>2902</v>
      </c>
      <c r="J6" s="1855"/>
      <c r="K6" s="1855"/>
      <c r="L6" s="1855"/>
      <c r="M6" s="1856"/>
      <c r="N6" s="82"/>
      <c r="O6" s="82"/>
      <c r="P6" s="82"/>
      <c r="Q6" s="82"/>
      <c r="R6" s="82"/>
      <c r="S6" s="82"/>
      <c r="T6" s="2170" t="s">
        <v>3041</v>
      </c>
      <c r="U6" s="2170"/>
      <c r="V6" s="576"/>
      <c r="W6" s="831"/>
      <c r="X6" s="831"/>
    </row>
    <row r="7" spans="1:24" ht="11.85" customHeight="1" x14ac:dyDescent="0.2">
      <c r="A7" s="82"/>
      <c r="B7" s="648"/>
      <c r="C7" s="649"/>
      <c r="D7" s="999"/>
      <c r="E7" s="495"/>
      <c r="F7" s="2166"/>
      <c r="G7" s="2166"/>
      <c r="H7" s="497"/>
      <c r="I7" s="2049" t="s">
        <v>3042</v>
      </c>
      <c r="J7" s="2209"/>
      <c r="K7" s="2049" t="s">
        <v>3043</v>
      </c>
      <c r="L7" s="2209"/>
      <c r="M7" s="1985" t="s">
        <v>3044</v>
      </c>
      <c r="N7" s="495"/>
      <c r="O7" s="495"/>
      <c r="P7" s="495"/>
      <c r="Q7" s="495"/>
      <c r="R7" s="495"/>
      <c r="S7" s="82"/>
      <c r="T7" s="2171"/>
      <c r="U7" s="2171"/>
      <c r="V7" s="576"/>
      <c r="W7" s="2059" t="s">
        <v>3101</v>
      </c>
      <c r="X7" s="1863"/>
    </row>
    <row r="8" spans="1:24" ht="72" customHeight="1" x14ac:dyDescent="0.2">
      <c r="A8" s="1387" t="s">
        <v>3045</v>
      </c>
      <c r="B8" s="1387" t="s">
        <v>3046</v>
      </c>
      <c r="C8" s="1387" t="s">
        <v>2443</v>
      </c>
      <c r="D8" s="1387" t="s">
        <v>3103</v>
      </c>
      <c r="E8" s="123"/>
      <c r="F8" s="1387" t="s">
        <v>2446</v>
      </c>
      <c r="G8" s="1387" t="s">
        <v>3104</v>
      </c>
      <c r="H8" s="721"/>
      <c r="I8" s="1387" t="s">
        <v>3050</v>
      </c>
      <c r="J8" s="1387" t="s">
        <v>3051</v>
      </c>
      <c r="K8" s="1387" t="s">
        <v>3052</v>
      </c>
      <c r="L8" s="1387" t="s">
        <v>3053</v>
      </c>
      <c r="M8" s="2164"/>
      <c r="N8" s="123"/>
      <c r="O8" s="2189" t="s">
        <v>2450</v>
      </c>
      <c r="P8" s="2168"/>
      <c r="Q8" s="2189" t="s">
        <v>3055</v>
      </c>
      <c r="R8" s="2168"/>
      <c r="S8" s="82"/>
      <c r="T8" s="1606" t="str">
        <f>$A8</f>
        <v>Fourchette de probabilité de défaut (PD)</v>
      </c>
      <c r="U8" s="1606" t="str">
        <f>$B8</f>
        <v>PD estimative (%) (M3)</v>
      </c>
      <c r="V8" s="1387" t="s">
        <v>3105</v>
      </c>
      <c r="W8" s="1387" t="s">
        <v>3057</v>
      </c>
      <c r="X8" s="1387" t="s">
        <v>3058</v>
      </c>
    </row>
    <row r="9" spans="1:24" s="490" customFormat="1" x14ac:dyDescent="0.2">
      <c r="A9" s="576"/>
      <c r="B9" s="229" t="s">
        <v>299</v>
      </c>
      <c r="C9" s="229"/>
      <c r="D9" s="229" t="s">
        <v>300</v>
      </c>
      <c r="E9" s="229"/>
      <c r="F9" s="229" t="s">
        <v>301</v>
      </c>
      <c r="G9" s="229" t="s">
        <v>3059</v>
      </c>
      <c r="H9" s="863"/>
      <c r="I9" s="229" t="s">
        <v>466</v>
      </c>
      <c r="J9" s="229" t="s">
        <v>304</v>
      </c>
      <c r="K9" s="229"/>
      <c r="L9" s="229"/>
      <c r="M9" s="229"/>
      <c r="N9" s="229"/>
      <c r="O9" s="229"/>
      <c r="P9" s="229"/>
      <c r="Q9" s="229"/>
      <c r="R9" s="229"/>
      <c r="S9" s="576"/>
      <c r="T9" s="833"/>
      <c r="U9" s="834" t="s">
        <v>3060</v>
      </c>
      <c r="V9" s="229" t="s">
        <v>3118</v>
      </c>
      <c r="W9" s="82"/>
      <c r="X9" s="229"/>
    </row>
    <row r="10" spans="1:24" ht="13.7" customHeight="1" x14ac:dyDescent="0.2">
      <c r="A10" s="82"/>
      <c r="B10" s="88" t="s">
        <v>1874</v>
      </c>
      <c r="C10" s="82"/>
      <c r="D10" s="337"/>
      <c r="E10" s="337"/>
      <c r="F10" s="337"/>
      <c r="G10" s="337"/>
      <c r="H10" s="337"/>
      <c r="I10" s="2205" t="s">
        <v>3157</v>
      </c>
      <c r="J10" s="2205"/>
      <c r="K10" s="337"/>
      <c r="L10" s="337"/>
      <c r="M10" s="337"/>
      <c r="N10" s="337"/>
      <c r="O10" s="337"/>
      <c r="P10" s="337"/>
      <c r="Q10" s="82"/>
      <c r="R10" s="82"/>
      <c r="S10" s="82"/>
      <c r="T10" s="835"/>
      <c r="U10" s="836" t="str">
        <f>$B10</f>
        <v>Engagements utilisés (501)</v>
      </c>
    </row>
    <row r="11" spans="1:24" ht="12.75" customHeight="1" x14ac:dyDescent="0.2">
      <c r="A11" s="31" t="s">
        <v>3062</v>
      </c>
      <c r="B11" s="602"/>
      <c r="C11" s="1654"/>
      <c r="D11" s="992"/>
      <c r="E11" s="31"/>
      <c r="F11" s="992"/>
      <c r="G11" s="1630"/>
      <c r="H11" s="856"/>
      <c r="I11" s="1631"/>
      <c r="J11" s="993"/>
      <c r="K11" s="1631"/>
      <c r="L11" s="838"/>
      <c r="M11" s="839"/>
      <c r="N11" s="31"/>
      <c r="O11" s="2159"/>
      <c r="P11" s="2159"/>
      <c r="Q11" s="2159"/>
      <c r="R11" s="2159"/>
      <c r="S11" s="82"/>
      <c r="T11" s="840" t="str">
        <f t="shared" ref="T11:T35" si="0">$A11</f>
        <v>1 (1401)</v>
      </c>
      <c r="U11" s="1615" t="str">
        <f t="shared" ref="U11:U35" si="1">IF($B11="","",$B11)</f>
        <v/>
      </c>
      <c r="V11" s="190"/>
      <c r="W11" s="841"/>
      <c r="X11" s="841"/>
    </row>
    <row r="12" spans="1:24" x14ac:dyDescent="0.2">
      <c r="A12" s="31" t="s">
        <v>3063</v>
      </c>
      <c r="B12" s="602"/>
      <c r="C12" s="1654"/>
      <c r="D12" s="992"/>
      <c r="E12" s="31"/>
      <c r="F12" s="992"/>
      <c r="G12" s="1630"/>
      <c r="H12" s="856"/>
      <c r="I12" s="1631"/>
      <c r="J12" s="993"/>
      <c r="K12" s="1631"/>
      <c r="L12" s="838"/>
      <c r="M12" s="839"/>
      <c r="N12" s="31"/>
      <c r="O12" s="2159"/>
      <c r="P12" s="2159"/>
      <c r="Q12" s="2159"/>
      <c r="R12" s="2159"/>
      <c r="S12" s="82"/>
      <c r="T12" s="840" t="str">
        <f t="shared" si="0"/>
        <v>2 (1402)</v>
      </c>
      <c r="U12" s="1615" t="str">
        <f t="shared" si="1"/>
        <v/>
      </c>
      <c r="V12" s="190"/>
      <c r="W12" s="841"/>
      <c r="X12" s="841"/>
    </row>
    <row r="13" spans="1:24" x14ac:dyDescent="0.2">
      <c r="A13" s="31" t="s">
        <v>3064</v>
      </c>
      <c r="B13" s="602"/>
      <c r="C13" s="1654"/>
      <c r="D13" s="992"/>
      <c r="E13" s="31"/>
      <c r="F13" s="992"/>
      <c r="G13" s="1630"/>
      <c r="H13" s="856"/>
      <c r="I13" s="1631"/>
      <c r="J13" s="993"/>
      <c r="K13" s="1631"/>
      <c r="L13" s="838"/>
      <c r="M13" s="839"/>
      <c r="N13" s="31"/>
      <c r="O13" s="2159"/>
      <c r="P13" s="2159"/>
      <c r="Q13" s="2159"/>
      <c r="R13" s="2159"/>
      <c r="S13" s="82"/>
      <c r="T13" s="840" t="str">
        <f t="shared" si="0"/>
        <v>3 (1403)</v>
      </c>
      <c r="U13" s="1615" t="str">
        <f t="shared" si="1"/>
        <v/>
      </c>
      <c r="V13" s="190"/>
      <c r="W13" s="841"/>
      <c r="X13" s="841"/>
    </row>
    <row r="14" spans="1:24" ht="12.75" hidden="1" customHeight="1" x14ac:dyDescent="0.2">
      <c r="A14" s="31" t="s">
        <v>3065</v>
      </c>
      <c r="B14" s="602"/>
      <c r="C14" s="1654"/>
      <c r="D14" s="992"/>
      <c r="E14" s="31"/>
      <c r="F14" s="992"/>
      <c r="G14" s="1630"/>
      <c r="H14" s="856"/>
      <c r="I14" s="1631"/>
      <c r="J14" s="993"/>
      <c r="K14" s="1631"/>
      <c r="L14" s="838"/>
      <c r="M14" s="839"/>
      <c r="N14" s="31"/>
      <c r="O14" s="2159"/>
      <c r="P14" s="2159"/>
      <c r="Q14" s="2159"/>
      <c r="R14" s="2159"/>
      <c r="S14" s="82"/>
      <c r="T14" s="840" t="str">
        <f t="shared" si="0"/>
        <v>4 (1404)</v>
      </c>
      <c r="U14" s="1615" t="str">
        <f t="shared" si="1"/>
        <v/>
      </c>
      <c r="V14" s="190"/>
      <c r="W14" s="841"/>
      <c r="X14" s="841"/>
    </row>
    <row r="15" spans="1:24" ht="12.75" hidden="1" customHeight="1" x14ac:dyDescent="0.2">
      <c r="A15" s="31" t="s">
        <v>3066</v>
      </c>
      <c r="B15" s="602"/>
      <c r="C15" s="1654"/>
      <c r="D15" s="992"/>
      <c r="E15" s="31"/>
      <c r="F15" s="992"/>
      <c r="G15" s="1630"/>
      <c r="H15" s="856"/>
      <c r="I15" s="1631"/>
      <c r="J15" s="993"/>
      <c r="K15" s="1631"/>
      <c r="L15" s="838"/>
      <c r="M15" s="839"/>
      <c r="N15" s="31"/>
      <c r="O15" s="2159"/>
      <c r="P15" s="2159"/>
      <c r="Q15" s="2159"/>
      <c r="R15" s="2159"/>
      <c r="S15" s="82"/>
      <c r="T15" s="840" t="str">
        <f t="shared" si="0"/>
        <v>5 (1405)</v>
      </c>
      <c r="U15" s="1615" t="str">
        <f t="shared" si="1"/>
        <v/>
      </c>
      <c r="V15" s="190"/>
      <c r="W15" s="841"/>
      <c r="X15" s="841"/>
    </row>
    <row r="16" spans="1:24" ht="12.75" hidden="1" customHeight="1" x14ac:dyDescent="0.2">
      <c r="A16" s="31" t="s">
        <v>3067</v>
      </c>
      <c r="B16" s="602"/>
      <c r="C16" s="1654"/>
      <c r="D16" s="992"/>
      <c r="E16" s="31"/>
      <c r="F16" s="992"/>
      <c r="G16" s="1630"/>
      <c r="H16" s="856"/>
      <c r="I16" s="1631"/>
      <c r="J16" s="993"/>
      <c r="K16" s="1631"/>
      <c r="L16" s="838"/>
      <c r="M16" s="839"/>
      <c r="N16" s="31"/>
      <c r="O16" s="2159"/>
      <c r="P16" s="2159"/>
      <c r="Q16" s="2159"/>
      <c r="R16" s="2159"/>
      <c r="S16" s="82"/>
      <c r="T16" s="840" t="str">
        <f t="shared" si="0"/>
        <v>6 (1406)</v>
      </c>
      <c r="U16" s="1615" t="str">
        <f t="shared" si="1"/>
        <v/>
      </c>
      <c r="V16" s="190"/>
      <c r="W16" s="841"/>
      <c r="X16" s="841"/>
    </row>
    <row r="17" spans="1:24" ht="12.75" hidden="1" customHeight="1" x14ac:dyDescent="0.2">
      <c r="A17" s="31" t="s">
        <v>3068</v>
      </c>
      <c r="B17" s="602"/>
      <c r="C17" s="1654"/>
      <c r="D17" s="992"/>
      <c r="E17" s="31"/>
      <c r="F17" s="992"/>
      <c r="G17" s="1630"/>
      <c r="H17" s="856"/>
      <c r="I17" s="1631"/>
      <c r="J17" s="993"/>
      <c r="K17" s="1631"/>
      <c r="L17" s="838"/>
      <c r="M17" s="839"/>
      <c r="N17" s="31"/>
      <c r="O17" s="2159"/>
      <c r="P17" s="2159"/>
      <c r="Q17" s="2159"/>
      <c r="R17" s="2159"/>
      <c r="S17" s="82"/>
      <c r="T17" s="840" t="str">
        <f t="shared" si="0"/>
        <v>7 (1407)</v>
      </c>
      <c r="U17" s="1615" t="str">
        <f t="shared" si="1"/>
        <v/>
      </c>
      <c r="V17" s="190"/>
      <c r="W17" s="841"/>
      <c r="X17" s="841"/>
    </row>
    <row r="18" spans="1:24" ht="12.75" hidden="1" customHeight="1" x14ac:dyDescent="0.2">
      <c r="A18" s="31" t="s">
        <v>3069</v>
      </c>
      <c r="B18" s="602"/>
      <c r="C18" s="1654"/>
      <c r="D18" s="992"/>
      <c r="E18" s="31"/>
      <c r="F18" s="992"/>
      <c r="G18" s="1630"/>
      <c r="H18" s="856"/>
      <c r="I18" s="1631"/>
      <c r="J18" s="993"/>
      <c r="K18" s="1631"/>
      <c r="L18" s="838"/>
      <c r="M18" s="839"/>
      <c r="N18" s="31"/>
      <c r="O18" s="2159"/>
      <c r="P18" s="2159"/>
      <c r="Q18" s="2159"/>
      <c r="R18" s="2159"/>
      <c r="S18" s="82"/>
      <c r="T18" s="840" t="str">
        <f t="shared" si="0"/>
        <v>8 (1408)</v>
      </c>
      <c r="U18" s="1615" t="str">
        <f t="shared" si="1"/>
        <v/>
      </c>
      <c r="V18" s="190"/>
      <c r="W18" s="841"/>
      <c r="X18" s="841"/>
    </row>
    <row r="19" spans="1:24" ht="12.75" hidden="1" customHeight="1" x14ac:dyDescent="0.2">
      <c r="A19" s="31" t="s">
        <v>3070</v>
      </c>
      <c r="B19" s="602"/>
      <c r="C19" s="1654"/>
      <c r="D19" s="992"/>
      <c r="E19" s="31"/>
      <c r="F19" s="992"/>
      <c r="G19" s="1630"/>
      <c r="H19" s="856"/>
      <c r="I19" s="1631"/>
      <c r="J19" s="993"/>
      <c r="K19" s="1631"/>
      <c r="L19" s="838"/>
      <c r="M19" s="839"/>
      <c r="N19" s="31"/>
      <c r="O19" s="2159"/>
      <c r="P19" s="2159"/>
      <c r="Q19" s="2159"/>
      <c r="R19" s="2159"/>
      <c r="S19" s="82"/>
      <c r="T19" s="840" t="str">
        <f t="shared" si="0"/>
        <v>9 (1409)</v>
      </c>
      <c r="U19" s="1615" t="str">
        <f t="shared" si="1"/>
        <v/>
      </c>
      <c r="V19" s="190"/>
      <c r="W19" s="841"/>
      <c r="X19" s="841"/>
    </row>
    <row r="20" spans="1:24" ht="12.75" hidden="1" customHeight="1" x14ac:dyDescent="0.2">
      <c r="A20" s="31" t="s">
        <v>3071</v>
      </c>
      <c r="B20" s="602"/>
      <c r="C20" s="1654"/>
      <c r="D20" s="992"/>
      <c r="E20" s="31"/>
      <c r="F20" s="992"/>
      <c r="G20" s="1630"/>
      <c r="H20" s="856"/>
      <c r="I20" s="1631"/>
      <c r="J20" s="993"/>
      <c r="K20" s="1631"/>
      <c r="L20" s="838"/>
      <c r="M20" s="839"/>
      <c r="N20" s="31"/>
      <c r="O20" s="2159"/>
      <c r="P20" s="2159"/>
      <c r="Q20" s="2159"/>
      <c r="R20" s="2159"/>
      <c r="S20" s="82"/>
      <c r="T20" s="840" t="str">
        <f t="shared" si="0"/>
        <v>10 (1410)</v>
      </c>
      <c r="U20" s="1615" t="str">
        <f t="shared" si="1"/>
        <v/>
      </c>
      <c r="V20" s="190"/>
      <c r="W20" s="841"/>
      <c r="X20" s="841"/>
    </row>
    <row r="21" spans="1:24" ht="12.75" hidden="1" customHeight="1" x14ac:dyDescent="0.2">
      <c r="A21" s="31" t="s">
        <v>3072</v>
      </c>
      <c r="B21" s="602"/>
      <c r="C21" s="1654"/>
      <c r="D21" s="992"/>
      <c r="E21" s="31"/>
      <c r="F21" s="992"/>
      <c r="G21" s="1630"/>
      <c r="H21" s="856"/>
      <c r="I21" s="1631"/>
      <c r="J21" s="993"/>
      <c r="K21" s="1631"/>
      <c r="L21" s="838"/>
      <c r="M21" s="839"/>
      <c r="N21" s="31"/>
      <c r="O21" s="2159"/>
      <c r="P21" s="2159"/>
      <c r="Q21" s="2159"/>
      <c r="R21" s="2159"/>
      <c r="S21" s="82"/>
      <c r="T21" s="840" t="str">
        <f t="shared" si="0"/>
        <v>11 (1411)</v>
      </c>
      <c r="U21" s="1615" t="str">
        <f t="shared" si="1"/>
        <v/>
      </c>
      <c r="V21" s="190"/>
      <c r="W21" s="841"/>
      <c r="X21" s="841"/>
    </row>
    <row r="22" spans="1:24" ht="12.75" hidden="1" customHeight="1" x14ac:dyDescent="0.2">
      <c r="A22" s="31" t="s">
        <v>3073</v>
      </c>
      <c r="B22" s="602"/>
      <c r="C22" s="1654"/>
      <c r="D22" s="992"/>
      <c r="E22" s="31"/>
      <c r="F22" s="992"/>
      <c r="G22" s="1630"/>
      <c r="H22" s="856"/>
      <c r="I22" s="1631"/>
      <c r="J22" s="993"/>
      <c r="K22" s="1631"/>
      <c r="L22" s="838"/>
      <c r="M22" s="839"/>
      <c r="N22" s="31"/>
      <c r="O22" s="2159"/>
      <c r="P22" s="2159"/>
      <c r="Q22" s="2159"/>
      <c r="R22" s="2159"/>
      <c r="S22" s="82"/>
      <c r="T22" s="840" t="str">
        <f t="shared" si="0"/>
        <v>12 (1412)</v>
      </c>
      <c r="U22" s="1615" t="str">
        <f t="shared" si="1"/>
        <v/>
      </c>
      <c r="V22" s="190"/>
      <c r="W22" s="841"/>
      <c r="X22" s="841"/>
    </row>
    <row r="23" spans="1:24" ht="12.75" hidden="1" customHeight="1" x14ac:dyDescent="0.2">
      <c r="A23" s="31" t="s">
        <v>3074</v>
      </c>
      <c r="B23" s="602"/>
      <c r="C23" s="1654"/>
      <c r="D23" s="992"/>
      <c r="E23" s="31"/>
      <c r="F23" s="992"/>
      <c r="G23" s="1630"/>
      <c r="H23" s="856"/>
      <c r="I23" s="1631"/>
      <c r="J23" s="993"/>
      <c r="K23" s="1631"/>
      <c r="L23" s="838"/>
      <c r="M23" s="839"/>
      <c r="N23" s="31"/>
      <c r="O23" s="2159"/>
      <c r="P23" s="2159"/>
      <c r="Q23" s="2159"/>
      <c r="R23" s="2159"/>
      <c r="S23" s="82"/>
      <c r="T23" s="840" t="str">
        <f t="shared" si="0"/>
        <v>13 (1413)</v>
      </c>
      <c r="U23" s="1615" t="str">
        <f t="shared" si="1"/>
        <v/>
      </c>
      <c r="V23" s="190"/>
      <c r="W23" s="841"/>
      <c r="X23" s="841"/>
    </row>
    <row r="24" spans="1:24" ht="12.75" hidden="1" customHeight="1" x14ac:dyDescent="0.2">
      <c r="A24" s="31" t="s">
        <v>3075</v>
      </c>
      <c r="B24" s="602"/>
      <c r="C24" s="1654"/>
      <c r="D24" s="992"/>
      <c r="E24" s="31"/>
      <c r="F24" s="992"/>
      <c r="G24" s="1630"/>
      <c r="H24" s="856"/>
      <c r="I24" s="1631"/>
      <c r="J24" s="993"/>
      <c r="K24" s="1631"/>
      <c r="L24" s="838"/>
      <c r="M24" s="839"/>
      <c r="N24" s="31"/>
      <c r="O24" s="2159"/>
      <c r="P24" s="2159"/>
      <c r="Q24" s="2159"/>
      <c r="R24" s="2159"/>
      <c r="S24" s="82"/>
      <c r="T24" s="840" t="str">
        <f t="shared" si="0"/>
        <v>14 (1414)</v>
      </c>
      <c r="U24" s="1615" t="str">
        <f t="shared" si="1"/>
        <v/>
      </c>
      <c r="V24" s="190"/>
      <c r="W24" s="841"/>
      <c r="X24" s="841"/>
    </row>
    <row r="25" spans="1:24" ht="12.75" hidden="1" customHeight="1" x14ac:dyDescent="0.2">
      <c r="A25" s="31" t="s">
        <v>3076</v>
      </c>
      <c r="B25" s="602"/>
      <c r="C25" s="1654"/>
      <c r="D25" s="992"/>
      <c r="E25" s="31"/>
      <c r="F25" s="992"/>
      <c r="G25" s="1630"/>
      <c r="H25" s="856"/>
      <c r="I25" s="1631"/>
      <c r="J25" s="993"/>
      <c r="K25" s="1631"/>
      <c r="L25" s="838"/>
      <c r="M25" s="839"/>
      <c r="N25" s="31"/>
      <c r="O25" s="2159"/>
      <c r="P25" s="2159"/>
      <c r="Q25" s="2159"/>
      <c r="R25" s="2159"/>
      <c r="S25" s="82"/>
      <c r="T25" s="840" t="str">
        <f t="shared" si="0"/>
        <v>15 (1415)</v>
      </c>
      <c r="U25" s="1615" t="str">
        <f t="shared" si="1"/>
        <v/>
      </c>
      <c r="V25" s="190"/>
      <c r="W25" s="841"/>
      <c r="X25" s="841"/>
    </row>
    <row r="26" spans="1:24" ht="12.75" hidden="1" customHeight="1" x14ac:dyDescent="0.2">
      <c r="A26" s="31" t="s">
        <v>3077</v>
      </c>
      <c r="B26" s="602"/>
      <c r="C26" s="1654"/>
      <c r="D26" s="992"/>
      <c r="E26" s="31"/>
      <c r="F26" s="992"/>
      <c r="G26" s="1630"/>
      <c r="H26" s="856"/>
      <c r="I26" s="1631"/>
      <c r="J26" s="993"/>
      <c r="K26" s="1631"/>
      <c r="L26" s="838"/>
      <c r="M26" s="839"/>
      <c r="N26" s="31"/>
      <c r="O26" s="2159"/>
      <c r="P26" s="2159"/>
      <c r="Q26" s="2159"/>
      <c r="R26" s="2159"/>
      <c r="S26" s="82"/>
      <c r="T26" s="840" t="str">
        <f t="shared" si="0"/>
        <v>16 (1416)</v>
      </c>
      <c r="U26" s="1615" t="str">
        <f t="shared" si="1"/>
        <v/>
      </c>
      <c r="V26" s="190"/>
      <c r="W26" s="841"/>
      <c r="X26" s="841"/>
    </row>
    <row r="27" spans="1:24" ht="12.75" hidden="1" customHeight="1" x14ac:dyDescent="0.2">
      <c r="A27" s="31" t="s">
        <v>3078</v>
      </c>
      <c r="B27" s="602"/>
      <c r="C27" s="1654"/>
      <c r="D27" s="992"/>
      <c r="E27" s="31"/>
      <c r="F27" s="992"/>
      <c r="G27" s="1630"/>
      <c r="H27" s="856"/>
      <c r="I27" s="1631"/>
      <c r="J27" s="993"/>
      <c r="K27" s="1631"/>
      <c r="L27" s="838"/>
      <c r="M27" s="839"/>
      <c r="N27" s="31"/>
      <c r="O27" s="2159"/>
      <c r="P27" s="2159"/>
      <c r="Q27" s="2159"/>
      <c r="R27" s="2159"/>
      <c r="S27" s="82"/>
      <c r="T27" s="840" t="str">
        <f t="shared" si="0"/>
        <v>17 (1417)</v>
      </c>
      <c r="U27" s="1615" t="str">
        <f t="shared" si="1"/>
        <v/>
      </c>
      <c r="V27" s="190"/>
      <c r="W27" s="841"/>
      <c r="X27" s="841"/>
    </row>
    <row r="28" spans="1:24" ht="12.75" hidden="1" customHeight="1" x14ac:dyDescent="0.2">
      <c r="A28" s="31" t="s">
        <v>3079</v>
      </c>
      <c r="B28" s="602"/>
      <c r="C28" s="1654"/>
      <c r="D28" s="992"/>
      <c r="E28" s="31"/>
      <c r="F28" s="992"/>
      <c r="G28" s="1630"/>
      <c r="H28" s="856"/>
      <c r="I28" s="1631"/>
      <c r="J28" s="993"/>
      <c r="K28" s="1631"/>
      <c r="L28" s="838"/>
      <c r="M28" s="839"/>
      <c r="N28" s="31"/>
      <c r="O28" s="2159"/>
      <c r="P28" s="2159"/>
      <c r="Q28" s="2159"/>
      <c r="R28" s="2159"/>
      <c r="S28" s="82"/>
      <c r="T28" s="840" t="str">
        <f t="shared" si="0"/>
        <v>18 (1418)</v>
      </c>
      <c r="U28" s="1615" t="str">
        <f t="shared" si="1"/>
        <v/>
      </c>
      <c r="V28" s="190"/>
      <c r="W28" s="841"/>
      <c r="X28" s="841"/>
    </row>
    <row r="29" spans="1:24" ht="12.75" hidden="1" customHeight="1" x14ac:dyDescent="0.2">
      <c r="A29" s="31" t="s">
        <v>3080</v>
      </c>
      <c r="B29" s="602"/>
      <c r="C29" s="1654"/>
      <c r="D29" s="992"/>
      <c r="E29" s="31"/>
      <c r="F29" s="992"/>
      <c r="G29" s="1630"/>
      <c r="H29" s="856"/>
      <c r="I29" s="1631"/>
      <c r="J29" s="993"/>
      <c r="K29" s="1631"/>
      <c r="L29" s="838"/>
      <c r="M29" s="839"/>
      <c r="N29" s="31"/>
      <c r="O29" s="2159"/>
      <c r="P29" s="2159"/>
      <c r="Q29" s="2159"/>
      <c r="R29" s="2159"/>
      <c r="S29" s="82"/>
      <c r="T29" s="840" t="str">
        <f t="shared" si="0"/>
        <v>19 (1419)</v>
      </c>
      <c r="U29" s="1615" t="str">
        <f t="shared" si="1"/>
        <v/>
      </c>
      <c r="V29" s="190"/>
      <c r="W29" s="841"/>
      <c r="X29" s="841"/>
    </row>
    <row r="30" spans="1:24" ht="12.75" hidden="1" customHeight="1" x14ac:dyDescent="0.2">
      <c r="A30" s="31" t="s">
        <v>3081</v>
      </c>
      <c r="B30" s="602"/>
      <c r="C30" s="1654"/>
      <c r="D30" s="992"/>
      <c r="E30" s="31"/>
      <c r="F30" s="992"/>
      <c r="G30" s="1630"/>
      <c r="H30" s="856"/>
      <c r="I30" s="1631"/>
      <c r="J30" s="993"/>
      <c r="K30" s="1631"/>
      <c r="L30" s="838"/>
      <c r="M30" s="839"/>
      <c r="N30" s="31"/>
      <c r="O30" s="2159"/>
      <c r="P30" s="2159"/>
      <c r="Q30" s="2159"/>
      <c r="R30" s="2159"/>
      <c r="S30" s="82"/>
      <c r="T30" s="840" t="str">
        <f t="shared" si="0"/>
        <v>20 (1420)</v>
      </c>
      <c r="U30" s="1615" t="str">
        <f t="shared" si="1"/>
        <v/>
      </c>
      <c r="V30" s="190"/>
      <c r="W30" s="841"/>
      <c r="X30" s="841"/>
    </row>
    <row r="31" spans="1:24" ht="12.75" hidden="1" customHeight="1" x14ac:dyDescent="0.2">
      <c r="A31" s="31" t="s">
        <v>3082</v>
      </c>
      <c r="B31" s="602"/>
      <c r="C31" s="1654"/>
      <c r="D31" s="992"/>
      <c r="E31" s="31"/>
      <c r="F31" s="992"/>
      <c r="G31" s="1630"/>
      <c r="H31" s="856"/>
      <c r="I31" s="1631"/>
      <c r="J31" s="993"/>
      <c r="K31" s="1631"/>
      <c r="L31" s="838"/>
      <c r="M31" s="839"/>
      <c r="N31" s="31"/>
      <c r="O31" s="2159"/>
      <c r="P31" s="2159"/>
      <c r="Q31" s="2159"/>
      <c r="R31" s="2159"/>
      <c r="S31" s="82"/>
      <c r="T31" s="840" t="str">
        <f t="shared" si="0"/>
        <v>21 (1421)</v>
      </c>
      <c r="U31" s="1615" t="str">
        <f t="shared" si="1"/>
        <v/>
      </c>
      <c r="V31" s="190"/>
      <c r="W31" s="841"/>
      <c r="X31" s="841"/>
    </row>
    <row r="32" spans="1:24" ht="12.75" hidden="1" customHeight="1" x14ac:dyDescent="0.2">
      <c r="A32" s="31" t="s">
        <v>3083</v>
      </c>
      <c r="B32" s="602"/>
      <c r="C32" s="1654"/>
      <c r="D32" s="992"/>
      <c r="E32" s="31"/>
      <c r="F32" s="992"/>
      <c r="G32" s="1630"/>
      <c r="H32" s="856"/>
      <c r="I32" s="1631"/>
      <c r="J32" s="993"/>
      <c r="K32" s="1631"/>
      <c r="L32" s="838"/>
      <c r="M32" s="839"/>
      <c r="N32" s="31"/>
      <c r="O32" s="2159"/>
      <c r="P32" s="2159"/>
      <c r="Q32" s="2159"/>
      <c r="R32" s="2159"/>
      <c r="S32" s="82"/>
      <c r="T32" s="840" t="str">
        <f t="shared" si="0"/>
        <v>22 (1422)</v>
      </c>
      <c r="U32" s="1615" t="str">
        <f t="shared" si="1"/>
        <v/>
      </c>
      <c r="V32" s="190"/>
      <c r="W32" s="841"/>
      <c r="X32" s="841"/>
    </row>
    <row r="33" spans="1:24" ht="12.75" hidden="1" customHeight="1" x14ac:dyDescent="0.2">
      <c r="A33" s="31" t="s">
        <v>3084</v>
      </c>
      <c r="B33" s="602"/>
      <c r="C33" s="1654"/>
      <c r="D33" s="992"/>
      <c r="E33" s="31"/>
      <c r="F33" s="992"/>
      <c r="G33" s="1630"/>
      <c r="H33" s="856"/>
      <c r="I33" s="1631"/>
      <c r="J33" s="993"/>
      <c r="K33" s="1631"/>
      <c r="L33" s="838"/>
      <c r="M33" s="839"/>
      <c r="N33" s="31"/>
      <c r="O33" s="2159"/>
      <c r="P33" s="2159"/>
      <c r="Q33" s="2159"/>
      <c r="R33" s="2159"/>
      <c r="S33" s="82"/>
      <c r="T33" s="840" t="str">
        <f t="shared" si="0"/>
        <v>23 (1423)</v>
      </c>
      <c r="U33" s="1615" t="str">
        <f t="shared" si="1"/>
        <v/>
      </c>
      <c r="V33" s="190"/>
      <c r="W33" s="841"/>
      <c r="X33" s="841"/>
    </row>
    <row r="34" spans="1:24" ht="12.75" hidden="1" customHeight="1" x14ac:dyDescent="0.2">
      <c r="A34" s="31" t="s">
        <v>3085</v>
      </c>
      <c r="B34" s="602"/>
      <c r="C34" s="1654"/>
      <c r="D34" s="992"/>
      <c r="E34" s="31"/>
      <c r="F34" s="992"/>
      <c r="G34" s="1630"/>
      <c r="H34" s="856"/>
      <c r="I34" s="1631"/>
      <c r="J34" s="993"/>
      <c r="K34" s="1631"/>
      <c r="L34" s="838"/>
      <c r="M34" s="839"/>
      <c r="N34" s="31"/>
      <c r="O34" s="2159"/>
      <c r="P34" s="2159"/>
      <c r="Q34" s="2159"/>
      <c r="R34" s="2159"/>
      <c r="S34" s="82"/>
      <c r="T34" s="840" t="str">
        <f t="shared" si="0"/>
        <v>24 (1424)</v>
      </c>
      <c r="U34" s="1615" t="str">
        <f t="shared" si="1"/>
        <v/>
      </c>
      <c r="V34" s="190"/>
      <c r="W34" s="841"/>
      <c r="X34" s="841"/>
    </row>
    <row r="35" spans="1:24" x14ac:dyDescent="0.2">
      <c r="A35" s="31" t="s">
        <v>3086</v>
      </c>
      <c r="B35" s="602"/>
      <c r="C35" s="1654"/>
      <c r="D35" s="992"/>
      <c r="E35" s="31"/>
      <c r="F35" s="992"/>
      <c r="G35" s="1630"/>
      <c r="H35" s="856"/>
      <c r="I35" s="1631"/>
      <c r="J35" s="993"/>
      <c r="K35" s="1631"/>
      <c r="L35" s="838"/>
      <c r="M35" s="839"/>
      <c r="N35" s="31"/>
      <c r="O35" s="2159"/>
      <c r="P35" s="2159"/>
      <c r="Q35" s="2159"/>
      <c r="R35" s="2159"/>
      <c r="S35" s="82"/>
      <c r="T35" s="840" t="str">
        <f t="shared" si="0"/>
        <v>25 (1425)</v>
      </c>
      <c r="U35" s="1615" t="str">
        <f t="shared" si="1"/>
        <v/>
      </c>
      <c r="V35" s="190"/>
      <c r="W35" s="841"/>
      <c r="X35" s="841"/>
    </row>
    <row r="36" spans="1:24" x14ac:dyDescent="0.2">
      <c r="A36" s="239" t="s">
        <v>3087</v>
      </c>
      <c r="B36" s="1598">
        <v>100</v>
      </c>
      <c r="C36" s="1617"/>
      <c r="D36" s="992"/>
      <c r="E36" s="31"/>
      <c r="F36" s="992"/>
      <c r="G36" s="1629"/>
      <c r="H36" s="894"/>
      <c r="I36" s="1631"/>
      <c r="J36" s="993"/>
      <c r="K36" s="1631"/>
      <c r="L36" s="838"/>
      <c r="M36" s="1655"/>
      <c r="N36" s="31"/>
      <c r="O36" s="2162"/>
      <c r="P36" s="2162"/>
      <c r="Q36" s="2162"/>
      <c r="R36" s="2162"/>
      <c r="S36" s="82"/>
      <c r="T36" s="887"/>
      <c r="U36" s="1619">
        <f>$B36</f>
        <v>100</v>
      </c>
      <c r="V36" s="190"/>
      <c r="W36" s="841"/>
      <c r="X36" s="841"/>
    </row>
    <row r="37" spans="1:24" x14ac:dyDescent="0.2">
      <c r="A37" s="83" t="s">
        <v>3088</v>
      </c>
      <c r="B37" s="1494" t="s">
        <v>3089</v>
      </c>
      <c r="C37" s="1495"/>
      <c r="D37" s="993"/>
      <c r="E37" s="82"/>
      <c r="F37" s="1656"/>
      <c r="G37" s="1657"/>
      <c r="H37" s="895"/>
      <c r="I37" s="1631"/>
      <c r="J37" s="993"/>
      <c r="K37" s="1631"/>
      <c r="L37" s="844"/>
      <c r="M37" s="845"/>
      <c r="N37" s="82"/>
      <c r="O37" s="2161"/>
      <c r="P37" s="2161"/>
      <c r="Q37" s="2161"/>
      <c r="R37" s="2161"/>
      <c r="S37" s="82"/>
      <c r="T37" s="887"/>
      <c r="U37" s="1495" t="str">
        <f>$B37</f>
        <v>Global</v>
      </c>
      <c r="V37" s="190"/>
      <c r="W37" s="846"/>
      <c r="X37" s="846"/>
    </row>
    <row r="38" spans="1:24" ht="6" customHeight="1" x14ac:dyDescent="0.2">
      <c r="A38" s="82"/>
      <c r="B38" s="82"/>
      <c r="C38" s="82"/>
      <c r="D38" s="82"/>
      <c r="E38" s="82"/>
      <c r="F38" s="849"/>
      <c r="G38" s="849"/>
      <c r="H38" s="849"/>
      <c r="I38" s="849"/>
      <c r="J38" s="849"/>
      <c r="K38" s="849"/>
      <c r="L38" s="849"/>
      <c r="M38" s="849"/>
      <c r="N38" s="82"/>
      <c r="O38" s="82"/>
      <c r="P38" s="82"/>
      <c r="Q38" s="82"/>
      <c r="R38" s="82"/>
      <c r="S38" s="82"/>
      <c r="T38" s="835"/>
      <c r="U38" s="835"/>
    </row>
    <row r="39" spans="1:24" x14ac:dyDescent="0.2">
      <c r="A39" s="82"/>
      <c r="B39" s="88" t="s">
        <v>1875</v>
      </c>
      <c r="C39" s="82"/>
      <c r="D39" s="82"/>
      <c r="E39" s="82"/>
      <c r="F39" s="849"/>
      <c r="G39" s="849"/>
      <c r="H39" s="849"/>
      <c r="I39" s="849"/>
      <c r="J39" s="849"/>
      <c r="K39" s="849"/>
      <c r="L39" s="849"/>
      <c r="M39" s="849"/>
      <c r="N39" s="82"/>
      <c r="O39" s="82"/>
      <c r="P39" s="82"/>
      <c r="Q39" s="82"/>
      <c r="R39" s="82"/>
      <c r="S39" s="82"/>
      <c r="T39" s="835"/>
      <c r="U39" s="836" t="str">
        <f>$B39</f>
        <v>Engagements inutilisés (502)</v>
      </c>
    </row>
    <row r="40" spans="1:24" x14ac:dyDescent="0.2">
      <c r="A40" s="31" t="s">
        <v>3062</v>
      </c>
      <c r="B40" s="602"/>
      <c r="C40" s="992"/>
      <c r="D40" s="992"/>
      <c r="E40" s="31"/>
      <c r="F40" s="992"/>
      <c r="G40" s="1630"/>
      <c r="H40" s="856"/>
      <c r="I40" s="1631"/>
      <c r="J40" s="993"/>
      <c r="K40" s="1631"/>
      <c r="L40" s="838"/>
      <c r="M40" s="839"/>
      <c r="N40" s="31"/>
      <c r="O40" s="2159"/>
      <c r="P40" s="2159"/>
      <c r="Q40" s="2159"/>
      <c r="R40" s="2159"/>
      <c r="S40" s="82"/>
      <c r="T40" s="840" t="str">
        <f t="shared" ref="T40:T64" si="2">$A40</f>
        <v>1 (1401)</v>
      </c>
      <c r="U40" s="1615" t="str">
        <f t="shared" ref="U40:U64" si="3">IF($B40="","",$B40)</f>
        <v/>
      </c>
      <c r="V40" s="190"/>
      <c r="W40" s="841"/>
      <c r="X40" s="841"/>
    </row>
    <row r="41" spans="1:24" x14ac:dyDescent="0.2">
      <c r="A41" s="31" t="s">
        <v>3063</v>
      </c>
      <c r="B41" s="602"/>
      <c r="C41" s="992"/>
      <c r="D41" s="992"/>
      <c r="E41" s="31"/>
      <c r="F41" s="992"/>
      <c r="G41" s="1630"/>
      <c r="H41" s="856"/>
      <c r="I41" s="1631"/>
      <c r="J41" s="993"/>
      <c r="K41" s="1631"/>
      <c r="L41" s="838"/>
      <c r="M41" s="839"/>
      <c r="N41" s="31"/>
      <c r="O41" s="2159"/>
      <c r="P41" s="2159"/>
      <c r="Q41" s="2159"/>
      <c r="R41" s="2159"/>
      <c r="S41" s="82"/>
      <c r="T41" s="840" t="str">
        <f t="shared" si="2"/>
        <v>2 (1402)</v>
      </c>
      <c r="U41" s="1615" t="str">
        <f t="shared" si="3"/>
        <v/>
      </c>
      <c r="V41" s="190"/>
      <c r="W41" s="841"/>
      <c r="X41" s="841"/>
    </row>
    <row r="42" spans="1:24" x14ac:dyDescent="0.2">
      <c r="A42" s="31" t="s">
        <v>3064</v>
      </c>
      <c r="B42" s="602"/>
      <c r="C42" s="992"/>
      <c r="D42" s="992"/>
      <c r="E42" s="31"/>
      <c r="F42" s="992"/>
      <c r="G42" s="1630"/>
      <c r="H42" s="856"/>
      <c r="I42" s="1631"/>
      <c r="J42" s="993"/>
      <c r="K42" s="1631"/>
      <c r="L42" s="838"/>
      <c r="M42" s="839"/>
      <c r="N42" s="31"/>
      <c r="O42" s="2159"/>
      <c r="P42" s="2159"/>
      <c r="Q42" s="2159"/>
      <c r="R42" s="2159"/>
      <c r="S42" s="82"/>
      <c r="T42" s="840" t="str">
        <f t="shared" si="2"/>
        <v>3 (1403)</v>
      </c>
      <c r="U42" s="1615" t="str">
        <f t="shared" si="3"/>
        <v/>
      </c>
      <c r="V42" s="190"/>
      <c r="W42" s="841"/>
      <c r="X42" s="841"/>
    </row>
    <row r="43" spans="1:24" ht="12.75" hidden="1" customHeight="1" x14ac:dyDescent="0.2">
      <c r="A43" s="31" t="s">
        <v>3065</v>
      </c>
      <c r="B43" s="602"/>
      <c r="C43" s="992"/>
      <c r="D43" s="992"/>
      <c r="E43" s="31"/>
      <c r="F43" s="992"/>
      <c r="G43" s="1630"/>
      <c r="H43" s="856"/>
      <c r="I43" s="1631"/>
      <c r="J43" s="993"/>
      <c r="K43" s="1631"/>
      <c r="L43" s="838"/>
      <c r="M43" s="839"/>
      <c r="N43" s="31"/>
      <c r="O43" s="2159"/>
      <c r="P43" s="2159"/>
      <c r="Q43" s="2159"/>
      <c r="R43" s="2159"/>
      <c r="S43" s="82"/>
      <c r="T43" s="840" t="str">
        <f t="shared" si="2"/>
        <v>4 (1404)</v>
      </c>
      <c r="U43" s="1615" t="str">
        <f t="shared" si="3"/>
        <v/>
      </c>
      <c r="V43" s="190"/>
      <c r="W43" s="841"/>
      <c r="X43" s="841"/>
    </row>
    <row r="44" spans="1:24" ht="12.75" hidden="1" customHeight="1" x14ac:dyDescent="0.2">
      <c r="A44" s="31" t="s">
        <v>3066</v>
      </c>
      <c r="B44" s="602"/>
      <c r="C44" s="992"/>
      <c r="D44" s="992"/>
      <c r="E44" s="31"/>
      <c r="F44" s="992"/>
      <c r="G44" s="1630"/>
      <c r="H44" s="856"/>
      <c r="I44" s="1631"/>
      <c r="J44" s="993"/>
      <c r="K44" s="1631"/>
      <c r="L44" s="838"/>
      <c r="M44" s="839"/>
      <c r="N44" s="31"/>
      <c r="O44" s="2159"/>
      <c r="P44" s="2159"/>
      <c r="Q44" s="2159"/>
      <c r="R44" s="2159"/>
      <c r="S44" s="82"/>
      <c r="T44" s="840" t="str">
        <f t="shared" si="2"/>
        <v>5 (1405)</v>
      </c>
      <c r="U44" s="1615" t="str">
        <f t="shared" si="3"/>
        <v/>
      </c>
      <c r="V44" s="190"/>
      <c r="W44" s="841"/>
      <c r="X44" s="841"/>
    </row>
    <row r="45" spans="1:24" ht="12.75" hidden="1" customHeight="1" x14ac:dyDescent="0.2">
      <c r="A45" s="31" t="s">
        <v>3067</v>
      </c>
      <c r="B45" s="602"/>
      <c r="C45" s="992"/>
      <c r="D45" s="992"/>
      <c r="E45" s="31"/>
      <c r="F45" s="992"/>
      <c r="G45" s="1630"/>
      <c r="H45" s="856"/>
      <c r="I45" s="1631"/>
      <c r="J45" s="993"/>
      <c r="K45" s="1631"/>
      <c r="L45" s="838"/>
      <c r="M45" s="839"/>
      <c r="N45" s="31"/>
      <c r="O45" s="2159"/>
      <c r="P45" s="2159"/>
      <c r="Q45" s="2159"/>
      <c r="R45" s="2159"/>
      <c r="S45" s="82"/>
      <c r="T45" s="840" t="str">
        <f t="shared" si="2"/>
        <v>6 (1406)</v>
      </c>
      <c r="U45" s="1615" t="str">
        <f t="shared" si="3"/>
        <v/>
      </c>
      <c r="V45" s="190"/>
      <c r="W45" s="841"/>
      <c r="X45" s="841"/>
    </row>
    <row r="46" spans="1:24" ht="12.75" hidden="1" customHeight="1" x14ac:dyDescent="0.2">
      <c r="A46" s="31" t="s">
        <v>3068</v>
      </c>
      <c r="B46" s="602"/>
      <c r="C46" s="992"/>
      <c r="D46" s="992"/>
      <c r="E46" s="31"/>
      <c r="F46" s="992"/>
      <c r="G46" s="1630"/>
      <c r="H46" s="856"/>
      <c r="I46" s="1631"/>
      <c r="J46" s="993"/>
      <c r="K46" s="1631"/>
      <c r="L46" s="838"/>
      <c r="M46" s="839"/>
      <c r="N46" s="31"/>
      <c r="O46" s="2159"/>
      <c r="P46" s="2159"/>
      <c r="Q46" s="2159"/>
      <c r="R46" s="2159"/>
      <c r="S46" s="82"/>
      <c r="T46" s="840" t="str">
        <f t="shared" si="2"/>
        <v>7 (1407)</v>
      </c>
      <c r="U46" s="1615" t="str">
        <f t="shared" si="3"/>
        <v/>
      </c>
      <c r="V46" s="190"/>
      <c r="W46" s="841"/>
      <c r="X46" s="841"/>
    </row>
    <row r="47" spans="1:24" ht="12.75" hidden="1" customHeight="1" x14ac:dyDescent="0.2">
      <c r="A47" s="31" t="s">
        <v>3069</v>
      </c>
      <c r="B47" s="602"/>
      <c r="C47" s="992"/>
      <c r="D47" s="992"/>
      <c r="E47" s="31"/>
      <c r="F47" s="992"/>
      <c r="G47" s="1630"/>
      <c r="H47" s="856"/>
      <c r="I47" s="1631"/>
      <c r="J47" s="993"/>
      <c r="K47" s="1631"/>
      <c r="L47" s="838"/>
      <c r="M47" s="839"/>
      <c r="N47" s="31"/>
      <c r="O47" s="2159"/>
      <c r="P47" s="2159"/>
      <c r="Q47" s="2159"/>
      <c r="R47" s="2159"/>
      <c r="S47" s="82"/>
      <c r="T47" s="840" t="str">
        <f t="shared" si="2"/>
        <v>8 (1408)</v>
      </c>
      <c r="U47" s="1615" t="str">
        <f t="shared" si="3"/>
        <v/>
      </c>
      <c r="V47" s="190"/>
      <c r="W47" s="841"/>
      <c r="X47" s="841"/>
    </row>
    <row r="48" spans="1:24" ht="12.75" hidden="1" customHeight="1" x14ac:dyDescent="0.2">
      <c r="A48" s="31" t="s">
        <v>3070</v>
      </c>
      <c r="B48" s="602"/>
      <c r="C48" s="992"/>
      <c r="D48" s="992"/>
      <c r="E48" s="31"/>
      <c r="F48" s="992"/>
      <c r="G48" s="1630"/>
      <c r="H48" s="856"/>
      <c r="I48" s="1631"/>
      <c r="J48" s="993"/>
      <c r="K48" s="1631"/>
      <c r="L48" s="838"/>
      <c r="M48" s="839"/>
      <c r="N48" s="31"/>
      <c r="O48" s="2159"/>
      <c r="P48" s="2159"/>
      <c r="Q48" s="2159"/>
      <c r="R48" s="2159"/>
      <c r="S48" s="82"/>
      <c r="T48" s="840" t="str">
        <f t="shared" si="2"/>
        <v>9 (1409)</v>
      </c>
      <c r="U48" s="1615" t="str">
        <f t="shared" si="3"/>
        <v/>
      </c>
      <c r="V48" s="190"/>
      <c r="W48" s="841"/>
      <c r="X48" s="841"/>
    </row>
    <row r="49" spans="1:24" ht="12.75" hidden="1" customHeight="1" x14ac:dyDescent="0.2">
      <c r="A49" s="31" t="s">
        <v>3071</v>
      </c>
      <c r="B49" s="602"/>
      <c r="C49" s="992"/>
      <c r="D49" s="992"/>
      <c r="E49" s="31"/>
      <c r="F49" s="992"/>
      <c r="G49" s="1630"/>
      <c r="H49" s="856"/>
      <c r="I49" s="1631"/>
      <c r="J49" s="993"/>
      <c r="K49" s="1631"/>
      <c r="L49" s="838"/>
      <c r="M49" s="839"/>
      <c r="N49" s="31"/>
      <c r="O49" s="2159"/>
      <c r="P49" s="2159"/>
      <c r="Q49" s="2159"/>
      <c r="R49" s="2159"/>
      <c r="S49" s="82"/>
      <c r="T49" s="840" t="str">
        <f t="shared" si="2"/>
        <v>10 (1410)</v>
      </c>
      <c r="U49" s="1615" t="str">
        <f t="shared" si="3"/>
        <v/>
      </c>
      <c r="V49" s="190"/>
      <c r="W49" s="841"/>
      <c r="X49" s="841"/>
    </row>
    <row r="50" spans="1:24" ht="12.75" hidden="1" customHeight="1" x14ac:dyDescent="0.2">
      <c r="A50" s="31" t="s">
        <v>3072</v>
      </c>
      <c r="B50" s="602"/>
      <c r="C50" s="992"/>
      <c r="D50" s="992"/>
      <c r="E50" s="31"/>
      <c r="F50" s="992"/>
      <c r="G50" s="1630"/>
      <c r="H50" s="856"/>
      <c r="I50" s="1631"/>
      <c r="J50" s="993"/>
      <c r="K50" s="1631"/>
      <c r="L50" s="838"/>
      <c r="M50" s="839"/>
      <c r="N50" s="31"/>
      <c r="O50" s="2159"/>
      <c r="P50" s="2159"/>
      <c r="Q50" s="2159"/>
      <c r="R50" s="2159"/>
      <c r="S50" s="82"/>
      <c r="T50" s="840" t="str">
        <f t="shared" si="2"/>
        <v>11 (1411)</v>
      </c>
      <c r="U50" s="1615" t="str">
        <f t="shared" si="3"/>
        <v/>
      </c>
      <c r="V50" s="190"/>
      <c r="W50" s="841"/>
      <c r="X50" s="841"/>
    </row>
    <row r="51" spans="1:24" ht="12.75" hidden="1" customHeight="1" x14ac:dyDescent="0.2">
      <c r="A51" s="31" t="s">
        <v>3073</v>
      </c>
      <c r="B51" s="602"/>
      <c r="C51" s="992"/>
      <c r="D51" s="992"/>
      <c r="E51" s="31"/>
      <c r="F51" s="992"/>
      <c r="G51" s="1630"/>
      <c r="H51" s="856"/>
      <c r="I51" s="1631"/>
      <c r="J51" s="993"/>
      <c r="K51" s="1631"/>
      <c r="L51" s="838"/>
      <c r="M51" s="839"/>
      <c r="N51" s="31"/>
      <c r="O51" s="2159"/>
      <c r="P51" s="2159"/>
      <c r="Q51" s="2159"/>
      <c r="R51" s="2159"/>
      <c r="S51" s="82"/>
      <c r="T51" s="840" t="str">
        <f t="shared" si="2"/>
        <v>12 (1412)</v>
      </c>
      <c r="U51" s="1615" t="str">
        <f t="shared" si="3"/>
        <v/>
      </c>
      <c r="V51" s="190"/>
      <c r="W51" s="841"/>
      <c r="X51" s="841"/>
    </row>
    <row r="52" spans="1:24" ht="12.75" hidden="1" customHeight="1" x14ac:dyDescent="0.2">
      <c r="A52" s="31" t="s">
        <v>3074</v>
      </c>
      <c r="B52" s="602"/>
      <c r="C52" s="992"/>
      <c r="D52" s="992"/>
      <c r="E52" s="31"/>
      <c r="F52" s="992"/>
      <c r="G52" s="1630"/>
      <c r="H52" s="856"/>
      <c r="I52" s="1631"/>
      <c r="J52" s="993"/>
      <c r="K52" s="1631"/>
      <c r="L52" s="838"/>
      <c r="M52" s="839"/>
      <c r="N52" s="31"/>
      <c r="O52" s="2159"/>
      <c r="P52" s="2159"/>
      <c r="Q52" s="2159"/>
      <c r="R52" s="2159"/>
      <c r="S52" s="82"/>
      <c r="T52" s="840" t="str">
        <f t="shared" si="2"/>
        <v>13 (1413)</v>
      </c>
      <c r="U52" s="1615" t="str">
        <f t="shared" si="3"/>
        <v/>
      </c>
      <c r="V52" s="190"/>
      <c r="W52" s="841"/>
      <c r="X52" s="841"/>
    </row>
    <row r="53" spans="1:24" ht="12.75" hidden="1" customHeight="1" x14ac:dyDescent="0.2">
      <c r="A53" s="31" t="s">
        <v>3075</v>
      </c>
      <c r="B53" s="602"/>
      <c r="C53" s="992"/>
      <c r="D53" s="992"/>
      <c r="E53" s="31"/>
      <c r="F53" s="992"/>
      <c r="G53" s="1630"/>
      <c r="H53" s="856"/>
      <c r="I53" s="1631"/>
      <c r="J53" s="993"/>
      <c r="K53" s="1631"/>
      <c r="L53" s="838"/>
      <c r="M53" s="839"/>
      <c r="N53" s="31"/>
      <c r="O53" s="2159"/>
      <c r="P53" s="2159"/>
      <c r="Q53" s="2159"/>
      <c r="R53" s="2159"/>
      <c r="S53" s="82"/>
      <c r="T53" s="840" t="str">
        <f t="shared" si="2"/>
        <v>14 (1414)</v>
      </c>
      <c r="U53" s="1615" t="str">
        <f t="shared" si="3"/>
        <v/>
      </c>
      <c r="V53" s="190"/>
      <c r="W53" s="841"/>
      <c r="X53" s="841"/>
    </row>
    <row r="54" spans="1:24" ht="12.75" hidden="1" customHeight="1" x14ac:dyDescent="0.2">
      <c r="A54" s="31" t="s">
        <v>3076</v>
      </c>
      <c r="B54" s="602"/>
      <c r="C54" s="992"/>
      <c r="D54" s="992"/>
      <c r="E54" s="31"/>
      <c r="F54" s="992"/>
      <c r="G54" s="1630"/>
      <c r="H54" s="856"/>
      <c r="I54" s="1631"/>
      <c r="J54" s="993"/>
      <c r="K54" s="1631"/>
      <c r="L54" s="838"/>
      <c r="M54" s="839"/>
      <c r="N54" s="31"/>
      <c r="O54" s="2159"/>
      <c r="P54" s="2159"/>
      <c r="Q54" s="2159"/>
      <c r="R54" s="2159"/>
      <c r="S54" s="82"/>
      <c r="T54" s="840" t="str">
        <f t="shared" si="2"/>
        <v>15 (1415)</v>
      </c>
      <c r="U54" s="1615" t="str">
        <f t="shared" si="3"/>
        <v/>
      </c>
      <c r="V54" s="190"/>
      <c r="W54" s="841"/>
      <c r="X54" s="841"/>
    </row>
    <row r="55" spans="1:24" ht="12.75" hidden="1" customHeight="1" x14ac:dyDescent="0.2">
      <c r="A55" s="31" t="s">
        <v>3077</v>
      </c>
      <c r="B55" s="602"/>
      <c r="C55" s="992"/>
      <c r="D55" s="992"/>
      <c r="E55" s="31"/>
      <c r="F55" s="992"/>
      <c r="G55" s="1630"/>
      <c r="H55" s="856"/>
      <c r="I55" s="1631"/>
      <c r="J55" s="993"/>
      <c r="K55" s="1631"/>
      <c r="L55" s="838"/>
      <c r="M55" s="839"/>
      <c r="N55" s="31"/>
      <c r="O55" s="2159"/>
      <c r="P55" s="2159"/>
      <c r="Q55" s="2159"/>
      <c r="R55" s="2159"/>
      <c r="S55" s="82"/>
      <c r="T55" s="840" t="str">
        <f t="shared" si="2"/>
        <v>16 (1416)</v>
      </c>
      <c r="U55" s="1615" t="str">
        <f t="shared" si="3"/>
        <v/>
      </c>
      <c r="V55" s="190"/>
      <c r="W55" s="841"/>
      <c r="X55" s="841"/>
    </row>
    <row r="56" spans="1:24" ht="12.75" hidden="1" customHeight="1" x14ac:dyDescent="0.2">
      <c r="A56" s="31" t="s">
        <v>3078</v>
      </c>
      <c r="B56" s="602"/>
      <c r="C56" s="992"/>
      <c r="D56" s="992"/>
      <c r="E56" s="31"/>
      <c r="F56" s="992"/>
      <c r="G56" s="1630"/>
      <c r="H56" s="856"/>
      <c r="I56" s="1631"/>
      <c r="J56" s="993"/>
      <c r="K56" s="1631"/>
      <c r="L56" s="838"/>
      <c r="M56" s="839"/>
      <c r="N56" s="31"/>
      <c r="O56" s="2159"/>
      <c r="P56" s="2159"/>
      <c r="Q56" s="2159"/>
      <c r="R56" s="2159"/>
      <c r="S56" s="82"/>
      <c r="T56" s="840" t="str">
        <f t="shared" si="2"/>
        <v>17 (1417)</v>
      </c>
      <c r="U56" s="1615" t="str">
        <f t="shared" si="3"/>
        <v/>
      </c>
      <c r="V56" s="190"/>
      <c r="W56" s="841"/>
      <c r="X56" s="841"/>
    </row>
    <row r="57" spans="1:24" ht="12.75" hidden="1" customHeight="1" x14ac:dyDescent="0.2">
      <c r="A57" s="31" t="s">
        <v>3079</v>
      </c>
      <c r="B57" s="602"/>
      <c r="C57" s="992"/>
      <c r="D57" s="992"/>
      <c r="E57" s="31"/>
      <c r="F57" s="992"/>
      <c r="G57" s="1630"/>
      <c r="H57" s="856"/>
      <c r="I57" s="1631"/>
      <c r="J57" s="993"/>
      <c r="K57" s="1631"/>
      <c r="L57" s="838"/>
      <c r="M57" s="839"/>
      <c r="N57" s="31"/>
      <c r="O57" s="2159"/>
      <c r="P57" s="2159"/>
      <c r="Q57" s="2159"/>
      <c r="R57" s="2159"/>
      <c r="S57" s="82"/>
      <c r="T57" s="840" t="str">
        <f t="shared" si="2"/>
        <v>18 (1418)</v>
      </c>
      <c r="U57" s="1615" t="str">
        <f t="shared" si="3"/>
        <v/>
      </c>
      <c r="V57" s="190"/>
      <c r="W57" s="841"/>
      <c r="X57" s="841"/>
    </row>
    <row r="58" spans="1:24" ht="12.75" hidden="1" customHeight="1" x14ac:dyDescent="0.2">
      <c r="A58" s="31" t="s">
        <v>3080</v>
      </c>
      <c r="B58" s="602"/>
      <c r="C58" s="992"/>
      <c r="D58" s="992"/>
      <c r="E58" s="31"/>
      <c r="F58" s="992"/>
      <c r="G58" s="1630"/>
      <c r="H58" s="856"/>
      <c r="I58" s="1631"/>
      <c r="J58" s="993"/>
      <c r="K58" s="1631"/>
      <c r="L58" s="838"/>
      <c r="M58" s="839"/>
      <c r="N58" s="31"/>
      <c r="O58" s="2159"/>
      <c r="P58" s="2159"/>
      <c r="Q58" s="2159"/>
      <c r="R58" s="2159"/>
      <c r="S58" s="82"/>
      <c r="T58" s="840" t="str">
        <f t="shared" si="2"/>
        <v>19 (1419)</v>
      </c>
      <c r="U58" s="1615" t="str">
        <f t="shared" si="3"/>
        <v/>
      </c>
      <c r="V58" s="190"/>
      <c r="W58" s="841"/>
      <c r="X58" s="841"/>
    </row>
    <row r="59" spans="1:24" ht="12.75" hidden="1" customHeight="1" x14ac:dyDescent="0.2">
      <c r="A59" s="31" t="s">
        <v>3081</v>
      </c>
      <c r="B59" s="602"/>
      <c r="C59" s="992"/>
      <c r="D59" s="992"/>
      <c r="E59" s="31"/>
      <c r="F59" s="992"/>
      <c r="G59" s="1630"/>
      <c r="H59" s="856"/>
      <c r="I59" s="1631"/>
      <c r="J59" s="993"/>
      <c r="K59" s="1631"/>
      <c r="L59" s="838"/>
      <c r="M59" s="839"/>
      <c r="N59" s="31"/>
      <c r="O59" s="2159"/>
      <c r="P59" s="2159"/>
      <c r="Q59" s="2159"/>
      <c r="R59" s="2159"/>
      <c r="S59" s="82"/>
      <c r="T59" s="840" t="str">
        <f t="shared" si="2"/>
        <v>20 (1420)</v>
      </c>
      <c r="U59" s="1615" t="str">
        <f t="shared" si="3"/>
        <v/>
      </c>
      <c r="V59" s="190"/>
      <c r="W59" s="841"/>
      <c r="X59" s="841"/>
    </row>
    <row r="60" spans="1:24" ht="12.75" hidden="1" customHeight="1" x14ac:dyDescent="0.2">
      <c r="A60" s="31" t="s">
        <v>3082</v>
      </c>
      <c r="B60" s="602"/>
      <c r="C60" s="992"/>
      <c r="D60" s="992"/>
      <c r="E60" s="31"/>
      <c r="F60" s="992"/>
      <c r="G60" s="1630"/>
      <c r="H60" s="856"/>
      <c r="I60" s="1631"/>
      <c r="J60" s="993"/>
      <c r="K60" s="1631"/>
      <c r="L60" s="838"/>
      <c r="M60" s="839"/>
      <c r="N60" s="31"/>
      <c r="O60" s="2159"/>
      <c r="P60" s="2159"/>
      <c r="Q60" s="2159"/>
      <c r="R60" s="2159"/>
      <c r="S60" s="82"/>
      <c r="T60" s="840" t="str">
        <f t="shared" si="2"/>
        <v>21 (1421)</v>
      </c>
      <c r="U60" s="1615" t="str">
        <f t="shared" si="3"/>
        <v/>
      </c>
      <c r="V60" s="190"/>
      <c r="W60" s="841"/>
      <c r="X60" s="841"/>
    </row>
    <row r="61" spans="1:24" ht="12.75" hidden="1" customHeight="1" x14ac:dyDescent="0.2">
      <c r="A61" s="31" t="s">
        <v>3083</v>
      </c>
      <c r="B61" s="602"/>
      <c r="C61" s="992"/>
      <c r="D61" s="992"/>
      <c r="E61" s="31"/>
      <c r="F61" s="992"/>
      <c r="G61" s="1630"/>
      <c r="H61" s="856"/>
      <c r="I61" s="1631"/>
      <c r="J61" s="993"/>
      <c r="K61" s="1631"/>
      <c r="L61" s="838"/>
      <c r="M61" s="839"/>
      <c r="N61" s="31"/>
      <c r="O61" s="2159"/>
      <c r="P61" s="2159"/>
      <c r="Q61" s="2159"/>
      <c r="R61" s="2159"/>
      <c r="S61" s="82"/>
      <c r="T61" s="840" t="str">
        <f t="shared" si="2"/>
        <v>22 (1422)</v>
      </c>
      <c r="U61" s="1615" t="str">
        <f t="shared" si="3"/>
        <v/>
      </c>
      <c r="V61" s="190"/>
      <c r="W61" s="841"/>
      <c r="X61" s="841"/>
    </row>
    <row r="62" spans="1:24" ht="12.75" hidden="1" customHeight="1" x14ac:dyDescent="0.2">
      <c r="A62" s="31" t="s">
        <v>3084</v>
      </c>
      <c r="B62" s="602"/>
      <c r="C62" s="992"/>
      <c r="D62" s="992"/>
      <c r="E62" s="31"/>
      <c r="F62" s="992"/>
      <c r="G62" s="1630"/>
      <c r="H62" s="856"/>
      <c r="I62" s="1631"/>
      <c r="J62" s="993"/>
      <c r="K62" s="1631"/>
      <c r="L62" s="838"/>
      <c r="M62" s="839"/>
      <c r="N62" s="31"/>
      <c r="O62" s="2159"/>
      <c r="P62" s="2159"/>
      <c r="Q62" s="2159"/>
      <c r="R62" s="2159"/>
      <c r="S62" s="82"/>
      <c r="T62" s="840" t="str">
        <f t="shared" si="2"/>
        <v>23 (1423)</v>
      </c>
      <c r="U62" s="1615" t="str">
        <f t="shared" si="3"/>
        <v/>
      </c>
      <c r="V62" s="190"/>
      <c r="W62" s="841"/>
      <c r="X62" s="841"/>
    </row>
    <row r="63" spans="1:24" ht="12.75" hidden="1" customHeight="1" x14ac:dyDescent="0.2">
      <c r="A63" s="31" t="s">
        <v>3085</v>
      </c>
      <c r="B63" s="602"/>
      <c r="C63" s="992"/>
      <c r="D63" s="992"/>
      <c r="E63" s="31"/>
      <c r="F63" s="992"/>
      <c r="G63" s="1630"/>
      <c r="H63" s="856"/>
      <c r="I63" s="1631"/>
      <c r="J63" s="993"/>
      <c r="K63" s="1631"/>
      <c r="L63" s="838"/>
      <c r="M63" s="839"/>
      <c r="N63" s="31"/>
      <c r="O63" s="2159"/>
      <c r="P63" s="2159"/>
      <c r="Q63" s="2159"/>
      <c r="R63" s="2159"/>
      <c r="S63" s="82"/>
      <c r="T63" s="840" t="str">
        <f t="shared" si="2"/>
        <v>24 (1424)</v>
      </c>
      <c r="U63" s="1615" t="str">
        <f t="shared" si="3"/>
        <v/>
      </c>
      <c r="V63" s="190"/>
      <c r="W63" s="841"/>
      <c r="X63" s="841"/>
    </row>
    <row r="64" spans="1:24" x14ac:dyDescent="0.2">
      <c r="A64" s="31" t="s">
        <v>3086</v>
      </c>
      <c r="B64" s="602"/>
      <c r="C64" s="992"/>
      <c r="D64" s="992"/>
      <c r="E64" s="31"/>
      <c r="F64" s="992"/>
      <c r="G64" s="1630"/>
      <c r="H64" s="856"/>
      <c r="I64" s="1631"/>
      <c r="J64" s="993"/>
      <c r="K64" s="1631"/>
      <c r="L64" s="838"/>
      <c r="M64" s="839"/>
      <c r="N64" s="31"/>
      <c r="O64" s="2159"/>
      <c r="P64" s="2159"/>
      <c r="Q64" s="2159"/>
      <c r="R64" s="2159"/>
      <c r="S64" s="82"/>
      <c r="T64" s="840" t="str">
        <f t="shared" si="2"/>
        <v>25 (1425)</v>
      </c>
      <c r="U64" s="1615" t="str">
        <f t="shared" si="3"/>
        <v/>
      </c>
      <c r="V64" s="190"/>
      <c r="W64" s="841"/>
      <c r="X64" s="841"/>
    </row>
    <row r="65" spans="1:24" x14ac:dyDescent="0.2">
      <c r="A65" s="239" t="s">
        <v>3087</v>
      </c>
      <c r="B65" s="1598">
        <v>100</v>
      </c>
      <c r="C65" s="992"/>
      <c r="D65" s="992"/>
      <c r="E65" s="31"/>
      <c r="F65" s="992"/>
      <c r="G65" s="1629"/>
      <c r="H65" s="894"/>
      <c r="I65" s="1631"/>
      <c r="J65" s="993"/>
      <c r="K65" s="1631"/>
      <c r="L65" s="838"/>
      <c r="M65" s="1655"/>
      <c r="N65" s="31"/>
      <c r="O65" s="2162"/>
      <c r="P65" s="2162"/>
      <c r="Q65" s="2162"/>
      <c r="R65" s="2162"/>
      <c r="S65" s="82"/>
      <c r="T65" s="887"/>
      <c r="U65" s="1619">
        <f>$B65</f>
        <v>100</v>
      </c>
      <c r="V65" s="190"/>
      <c r="W65" s="841"/>
      <c r="X65" s="841"/>
    </row>
    <row r="66" spans="1:24" ht="12.75" customHeight="1" x14ac:dyDescent="0.2">
      <c r="A66" s="83" t="s">
        <v>3088</v>
      </c>
      <c r="B66" s="1494" t="s">
        <v>3089</v>
      </c>
      <c r="C66" s="993"/>
      <c r="D66" s="993"/>
      <c r="E66" s="82"/>
      <c r="F66" s="1656"/>
      <c r="G66" s="1658"/>
      <c r="H66" s="895"/>
      <c r="I66" s="1631"/>
      <c r="J66" s="993"/>
      <c r="K66" s="1631"/>
      <c r="L66" s="844"/>
      <c r="M66" s="845"/>
      <c r="N66" s="82"/>
      <c r="O66" s="2161"/>
      <c r="P66" s="2161"/>
      <c r="Q66" s="2161"/>
      <c r="R66" s="2161"/>
      <c r="S66" s="82"/>
      <c r="T66" s="887"/>
      <c r="U66" s="1495" t="str">
        <f>$B66</f>
        <v>Global</v>
      </c>
      <c r="V66" s="190"/>
      <c r="W66" s="846"/>
      <c r="X66" s="846"/>
    </row>
    <row r="67" spans="1:24" ht="6" customHeight="1" x14ac:dyDescent="0.2">
      <c r="A67" s="82"/>
      <c r="B67" s="82"/>
      <c r="C67" s="82"/>
      <c r="D67" s="82"/>
      <c r="E67" s="82"/>
      <c r="F67" s="849"/>
      <c r="G67" s="849"/>
      <c r="H67" s="849"/>
      <c r="I67" s="849"/>
      <c r="J67" s="849"/>
      <c r="K67" s="849"/>
      <c r="L67" s="849"/>
      <c r="M67" s="849"/>
      <c r="N67" s="82"/>
      <c r="O67" s="82"/>
      <c r="P67" s="82"/>
      <c r="Q67" s="82"/>
      <c r="R67" s="82"/>
      <c r="S67" s="82"/>
      <c r="T67" s="835"/>
      <c r="U67" s="835"/>
    </row>
    <row r="68" spans="1:24" x14ac:dyDescent="0.2">
      <c r="A68" s="82"/>
      <c r="B68" s="88" t="s">
        <v>1876</v>
      </c>
      <c r="C68" s="82"/>
      <c r="D68" s="82"/>
      <c r="E68" s="82"/>
      <c r="F68" s="849"/>
      <c r="G68" s="849"/>
      <c r="H68" s="849"/>
      <c r="I68" s="849"/>
      <c r="J68" s="849"/>
      <c r="K68" s="849"/>
      <c r="L68" s="849"/>
      <c r="M68" s="849"/>
      <c r="N68" s="82"/>
      <c r="O68" s="82"/>
      <c r="P68" s="82"/>
      <c r="Q68" s="82"/>
      <c r="R68" s="82"/>
      <c r="S68" s="82"/>
      <c r="T68" s="835"/>
      <c r="U68" s="836" t="str">
        <f>$B68</f>
        <v>Transactions assimilables à des pensions (503)</v>
      </c>
    </row>
    <row r="69" spans="1:24" x14ac:dyDescent="0.2">
      <c r="A69" s="31" t="s">
        <v>3062</v>
      </c>
      <c r="B69" s="602"/>
      <c r="C69" s="1654"/>
      <c r="D69" s="992"/>
      <c r="E69" s="31"/>
      <c r="F69" s="992"/>
      <c r="G69" s="992"/>
      <c r="H69" s="896"/>
      <c r="I69" s="992"/>
      <c r="J69" s="992"/>
      <c r="K69" s="838"/>
      <c r="L69" s="838"/>
      <c r="M69" s="839"/>
      <c r="N69" s="31"/>
      <c r="O69" s="2159"/>
      <c r="P69" s="2159"/>
      <c r="Q69" s="2159"/>
      <c r="R69" s="2159"/>
      <c r="S69" s="82"/>
      <c r="T69" s="840" t="str">
        <f t="shared" ref="T69:T93" si="4">$A69</f>
        <v>1 (1401)</v>
      </c>
      <c r="U69" s="1615" t="str">
        <f t="shared" ref="U69:U93" si="5">IF($B69="","",$B69)</f>
        <v/>
      </c>
      <c r="V69" s="190"/>
      <c r="W69" s="841"/>
      <c r="X69" s="841"/>
    </row>
    <row r="70" spans="1:24" x14ac:dyDescent="0.2">
      <c r="A70" s="31" t="s">
        <v>3063</v>
      </c>
      <c r="B70" s="602"/>
      <c r="C70" s="1654"/>
      <c r="D70" s="992"/>
      <c r="E70" s="31"/>
      <c r="F70" s="992"/>
      <c r="G70" s="992"/>
      <c r="H70" s="896"/>
      <c r="I70" s="992"/>
      <c r="J70" s="992"/>
      <c r="K70" s="838"/>
      <c r="L70" s="838"/>
      <c r="M70" s="839"/>
      <c r="N70" s="31"/>
      <c r="O70" s="2159"/>
      <c r="P70" s="2159"/>
      <c r="Q70" s="2159"/>
      <c r="R70" s="2159"/>
      <c r="S70" s="82"/>
      <c r="T70" s="840" t="str">
        <f t="shared" si="4"/>
        <v>2 (1402)</v>
      </c>
      <c r="U70" s="1615" t="str">
        <f t="shared" si="5"/>
        <v/>
      </c>
      <c r="V70" s="190"/>
      <c r="W70" s="841"/>
      <c r="X70" s="841"/>
    </row>
    <row r="71" spans="1:24" x14ac:dyDescent="0.2">
      <c r="A71" s="31" t="s">
        <v>3064</v>
      </c>
      <c r="B71" s="602"/>
      <c r="C71" s="1654"/>
      <c r="D71" s="992"/>
      <c r="E71" s="31"/>
      <c r="F71" s="992"/>
      <c r="G71" s="992"/>
      <c r="H71" s="896"/>
      <c r="I71" s="992"/>
      <c r="J71" s="992"/>
      <c r="K71" s="838"/>
      <c r="L71" s="838"/>
      <c r="M71" s="839"/>
      <c r="N71" s="31"/>
      <c r="O71" s="2159"/>
      <c r="P71" s="2159"/>
      <c r="Q71" s="2159"/>
      <c r="R71" s="2159"/>
      <c r="S71" s="82"/>
      <c r="T71" s="840" t="str">
        <f t="shared" si="4"/>
        <v>3 (1403)</v>
      </c>
      <c r="U71" s="1615" t="str">
        <f t="shared" si="5"/>
        <v/>
      </c>
      <c r="V71" s="190"/>
      <c r="W71" s="841"/>
      <c r="X71" s="841"/>
    </row>
    <row r="72" spans="1:24" ht="12.75" hidden="1" customHeight="1" x14ac:dyDescent="0.2">
      <c r="A72" s="31" t="s">
        <v>3065</v>
      </c>
      <c r="B72" s="602"/>
      <c r="C72" s="1654"/>
      <c r="D72" s="992"/>
      <c r="E72" s="31"/>
      <c r="F72" s="992"/>
      <c r="G72" s="992"/>
      <c r="H72" s="896"/>
      <c r="I72" s="992"/>
      <c r="J72" s="992"/>
      <c r="K72" s="838"/>
      <c r="L72" s="838"/>
      <c r="M72" s="839"/>
      <c r="N72" s="31"/>
      <c r="O72" s="2159"/>
      <c r="P72" s="2159"/>
      <c r="Q72" s="2159"/>
      <c r="R72" s="2159"/>
      <c r="S72" s="82"/>
      <c r="T72" s="840" t="str">
        <f t="shared" si="4"/>
        <v>4 (1404)</v>
      </c>
      <c r="U72" s="1615" t="str">
        <f t="shared" si="5"/>
        <v/>
      </c>
      <c r="V72" s="190"/>
      <c r="W72" s="841"/>
      <c r="X72" s="841"/>
    </row>
    <row r="73" spans="1:24" ht="12.75" hidden="1" customHeight="1" x14ac:dyDescent="0.2">
      <c r="A73" s="31" t="s">
        <v>3066</v>
      </c>
      <c r="B73" s="602"/>
      <c r="C73" s="1654"/>
      <c r="D73" s="992"/>
      <c r="E73" s="31"/>
      <c r="F73" s="992"/>
      <c r="G73" s="992"/>
      <c r="H73" s="896"/>
      <c r="I73" s="992"/>
      <c r="J73" s="992"/>
      <c r="K73" s="838"/>
      <c r="L73" s="838"/>
      <c r="M73" s="839"/>
      <c r="N73" s="31"/>
      <c r="O73" s="2159"/>
      <c r="P73" s="2159"/>
      <c r="Q73" s="2159"/>
      <c r="R73" s="2159"/>
      <c r="S73" s="82"/>
      <c r="T73" s="840" t="str">
        <f t="shared" si="4"/>
        <v>5 (1405)</v>
      </c>
      <c r="U73" s="1615" t="str">
        <f t="shared" si="5"/>
        <v/>
      </c>
      <c r="V73" s="190"/>
      <c r="W73" s="841"/>
      <c r="X73" s="841"/>
    </row>
    <row r="74" spans="1:24" ht="12.75" hidden="1" customHeight="1" x14ac:dyDescent="0.2">
      <c r="A74" s="31" t="s">
        <v>3067</v>
      </c>
      <c r="B74" s="602"/>
      <c r="C74" s="1654"/>
      <c r="D74" s="992"/>
      <c r="E74" s="31"/>
      <c r="F74" s="992"/>
      <c r="G74" s="992"/>
      <c r="H74" s="896"/>
      <c r="I74" s="992"/>
      <c r="J74" s="992"/>
      <c r="K74" s="838"/>
      <c r="L74" s="838"/>
      <c r="M74" s="839"/>
      <c r="N74" s="31"/>
      <c r="O74" s="2159"/>
      <c r="P74" s="2159"/>
      <c r="Q74" s="2159"/>
      <c r="R74" s="2159"/>
      <c r="S74" s="82"/>
      <c r="T74" s="840" t="str">
        <f t="shared" si="4"/>
        <v>6 (1406)</v>
      </c>
      <c r="U74" s="1615" t="str">
        <f t="shared" si="5"/>
        <v/>
      </c>
      <c r="V74" s="190"/>
      <c r="W74" s="841"/>
      <c r="X74" s="841"/>
    </row>
    <row r="75" spans="1:24" ht="12.75" hidden="1" customHeight="1" x14ac:dyDescent="0.2">
      <c r="A75" s="31" t="s">
        <v>3068</v>
      </c>
      <c r="B75" s="602"/>
      <c r="C75" s="1654"/>
      <c r="D75" s="992"/>
      <c r="E75" s="31"/>
      <c r="F75" s="992"/>
      <c r="G75" s="992"/>
      <c r="H75" s="896"/>
      <c r="I75" s="992"/>
      <c r="J75" s="992"/>
      <c r="K75" s="838"/>
      <c r="L75" s="838"/>
      <c r="M75" s="839"/>
      <c r="N75" s="31"/>
      <c r="O75" s="2159"/>
      <c r="P75" s="2159"/>
      <c r="Q75" s="2159"/>
      <c r="R75" s="2159"/>
      <c r="S75" s="82"/>
      <c r="T75" s="840" t="str">
        <f t="shared" si="4"/>
        <v>7 (1407)</v>
      </c>
      <c r="U75" s="1615" t="str">
        <f t="shared" si="5"/>
        <v/>
      </c>
      <c r="V75" s="190"/>
      <c r="W75" s="841"/>
      <c r="X75" s="841"/>
    </row>
    <row r="76" spans="1:24" ht="12.75" hidden="1" customHeight="1" x14ac:dyDescent="0.2">
      <c r="A76" s="31" t="s">
        <v>3069</v>
      </c>
      <c r="B76" s="602"/>
      <c r="C76" s="1654"/>
      <c r="D76" s="992"/>
      <c r="E76" s="31"/>
      <c r="F76" s="992"/>
      <c r="G76" s="992"/>
      <c r="H76" s="896"/>
      <c r="I76" s="992"/>
      <c r="J76" s="992"/>
      <c r="K76" s="838"/>
      <c r="L76" s="838"/>
      <c r="M76" s="839"/>
      <c r="N76" s="31"/>
      <c r="O76" s="2159"/>
      <c r="P76" s="2159"/>
      <c r="Q76" s="2159"/>
      <c r="R76" s="2159"/>
      <c r="S76" s="82"/>
      <c r="T76" s="840" t="str">
        <f t="shared" si="4"/>
        <v>8 (1408)</v>
      </c>
      <c r="U76" s="1615" t="str">
        <f t="shared" si="5"/>
        <v/>
      </c>
      <c r="V76" s="190"/>
      <c r="W76" s="841"/>
      <c r="X76" s="841"/>
    </row>
    <row r="77" spans="1:24" ht="12.75" hidden="1" customHeight="1" x14ac:dyDescent="0.2">
      <c r="A77" s="31" t="s">
        <v>3070</v>
      </c>
      <c r="B77" s="602"/>
      <c r="C77" s="1654"/>
      <c r="D77" s="992"/>
      <c r="E77" s="31"/>
      <c r="F77" s="992"/>
      <c r="G77" s="992"/>
      <c r="H77" s="896"/>
      <c r="I77" s="992"/>
      <c r="J77" s="992"/>
      <c r="K77" s="838"/>
      <c r="L77" s="838"/>
      <c r="M77" s="839"/>
      <c r="N77" s="31"/>
      <c r="O77" s="2159"/>
      <c r="P77" s="2159"/>
      <c r="Q77" s="2159"/>
      <c r="R77" s="2159"/>
      <c r="S77" s="82"/>
      <c r="T77" s="840" t="str">
        <f t="shared" si="4"/>
        <v>9 (1409)</v>
      </c>
      <c r="U77" s="1615" t="str">
        <f t="shared" si="5"/>
        <v/>
      </c>
      <c r="V77" s="190"/>
      <c r="W77" s="841"/>
      <c r="X77" s="841"/>
    </row>
    <row r="78" spans="1:24" ht="12.75" hidden="1" customHeight="1" x14ac:dyDescent="0.2">
      <c r="A78" s="31" t="s">
        <v>3071</v>
      </c>
      <c r="B78" s="602"/>
      <c r="C78" s="1654"/>
      <c r="D78" s="992"/>
      <c r="E78" s="31"/>
      <c r="F78" s="992"/>
      <c r="G78" s="992"/>
      <c r="H78" s="896"/>
      <c r="I78" s="992"/>
      <c r="J78" s="992"/>
      <c r="K78" s="838"/>
      <c r="L78" s="838"/>
      <c r="M78" s="839"/>
      <c r="N78" s="31"/>
      <c r="O78" s="2159"/>
      <c r="P78" s="2159"/>
      <c r="Q78" s="2159"/>
      <c r="R78" s="2159"/>
      <c r="S78" s="82"/>
      <c r="T78" s="840" t="str">
        <f t="shared" si="4"/>
        <v>10 (1410)</v>
      </c>
      <c r="U78" s="1615" t="str">
        <f t="shared" si="5"/>
        <v/>
      </c>
      <c r="V78" s="190"/>
      <c r="W78" s="841"/>
      <c r="X78" s="841"/>
    </row>
    <row r="79" spans="1:24" ht="12.75" hidden="1" customHeight="1" x14ac:dyDescent="0.2">
      <c r="A79" s="31" t="s">
        <v>3072</v>
      </c>
      <c r="B79" s="602"/>
      <c r="C79" s="1654"/>
      <c r="D79" s="992"/>
      <c r="E79" s="31"/>
      <c r="F79" s="992"/>
      <c r="G79" s="992"/>
      <c r="H79" s="896"/>
      <c r="I79" s="992"/>
      <c r="J79" s="992"/>
      <c r="K79" s="838"/>
      <c r="L79" s="838"/>
      <c r="M79" s="839"/>
      <c r="N79" s="31"/>
      <c r="O79" s="2159"/>
      <c r="P79" s="2159"/>
      <c r="Q79" s="2159"/>
      <c r="R79" s="2159"/>
      <c r="S79" s="82"/>
      <c r="T79" s="840" t="str">
        <f t="shared" si="4"/>
        <v>11 (1411)</v>
      </c>
      <c r="U79" s="1615" t="str">
        <f t="shared" si="5"/>
        <v/>
      </c>
      <c r="V79" s="190"/>
      <c r="W79" s="841"/>
      <c r="X79" s="841"/>
    </row>
    <row r="80" spans="1:24" ht="12.75" hidden="1" customHeight="1" x14ac:dyDescent="0.2">
      <c r="A80" s="31" t="s">
        <v>3073</v>
      </c>
      <c r="B80" s="602"/>
      <c r="C80" s="1654"/>
      <c r="D80" s="992"/>
      <c r="E80" s="31"/>
      <c r="F80" s="992"/>
      <c r="G80" s="992"/>
      <c r="H80" s="896"/>
      <c r="I80" s="992"/>
      <c r="J80" s="992"/>
      <c r="K80" s="838"/>
      <c r="L80" s="838"/>
      <c r="M80" s="839"/>
      <c r="N80" s="31"/>
      <c r="O80" s="2159"/>
      <c r="P80" s="2159"/>
      <c r="Q80" s="2159"/>
      <c r="R80" s="2159"/>
      <c r="S80" s="82"/>
      <c r="T80" s="840" t="str">
        <f t="shared" si="4"/>
        <v>12 (1412)</v>
      </c>
      <c r="U80" s="1615" t="str">
        <f t="shared" si="5"/>
        <v/>
      </c>
      <c r="V80" s="190"/>
      <c r="W80" s="841"/>
      <c r="X80" s="841"/>
    </row>
    <row r="81" spans="1:24" ht="12.75" hidden="1" customHeight="1" x14ac:dyDescent="0.2">
      <c r="A81" s="31" t="s">
        <v>3074</v>
      </c>
      <c r="B81" s="602"/>
      <c r="C81" s="1654"/>
      <c r="D81" s="992"/>
      <c r="E81" s="31"/>
      <c r="F81" s="992"/>
      <c r="G81" s="992"/>
      <c r="H81" s="896"/>
      <c r="I81" s="992"/>
      <c r="J81" s="992"/>
      <c r="K81" s="838"/>
      <c r="L81" s="838"/>
      <c r="M81" s="839"/>
      <c r="N81" s="31"/>
      <c r="O81" s="2159"/>
      <c r="P81" s="2159"/>
      <c r="Q81" s="2159"/>
      <c r="R81" s="2159"/>
      <c r="S81" s="82"/>
      <c r="T81" s="840" t="str">
        <f t="shared" si="4"/>
        <v>13 (1413)</v>
      </c>
      <c r="U81" s="1615" t="str">
        <f t="shared" si="5"/>
        <v/>
      </c>
      <c r="V81" s="190"/>
      <c r="W81" s="841"/>
      <c r="X81" s="841"/>
    </row>
    <row r="82" spans="1:24" ht="12.75" hidden="1" customHeight="1" x14ac:dyDescent="0.2">
      <c r="A82" s="31" t="s">
        <v>3075</v>
      </c>
      <c r="B82" s="602"/>
      <c r="C82" s="1654"/>
      <c r="D82" s="992"/>
      <c r="E82" s="31"/>
      <c r="F82" s="992"/>
      <c r="G82" s="992"/>
      <c r="H82" s="896"/>
      <c r="I82" s="992"/>
      <c r="J82" s="992"/>
      <c r="K82" s="838"/>
      <c r="L82" s="838"/>
      <c r="M82" s="839"/>
      <c r="N82" s="31"/>
      <c r="O82" s="2159"/>
      <c r="P82" s="2159"/>
      <c r="Q82" s="2159"/>
      <c r="R82" s="2159"/>
      <c r="S82" s="82"/>
      <c r="T82" s="840" t="str">
        <f t="shared" si="4"/>
        <v>14 (1414)</v>
      </c>
      <c r="U82" s="1615" t="str">
        <f t="shared" si="5"/>
        <v/>
      </c>
      <c r="V82" s="190"/>
      <c r="W82" s="841"/>
      <c r="X82" s="841"/>
    </row>
    <row r="83" spans="1:24" ht="12.75" hidden="1" customHeight="1" x14ac:dyDescent="0.2">
      <c r="A83" s="31" t="s">
        <v>3076</v>
      </c>
      <c r="B83" s="602"/>
      <c r="C83" s="1654"/>
      <c r="D83" s="992"/>
      <c r="E83" s="31"/>
      <c r="F83" s="992"/>
      <c r="G83" s="992"/>
      <c r="H83" s="896"/>
      <c r="I83" s="992"/>
      <c r="J83" s="992"/>
      <c r="K83" s="838"/>
      <c r="L83" s="838"/>
      <c r="M83" s="839"/>
      <c r="N83" s="31"/>
      <c r="O83" s="2159"/>
      <c r="P83" s="2159"/>
      <c r="Q83" s="2159"/>
      <c r="R83" s="2159"/>
      <c r="S83" s="82"/>
      <c r="T83" s="840" t="str">
        <f t="shared" si="4"/>
        <v>15 (1415)</v>
      </c>
      <c r="U83" s="1615" t="str">
        <f t="shared" si="5"/>
        <v/>
      </c>
      <c r="V83" s="190"/>
      <c r="W83" s="841"/>
      <c r="X83" s="841"/>
    </row>
    <row r="84" spans="1:24" ht="12.75" hidden="1" customHeight="1" x14ac:dyDescent="0.2">
      <c r="A84" s="31" t="s">
        <v>3077</v>
      </c>
      <c r="B84" s="602"/>
      <c r="C84" s="1654"/>
      <c r="D84" s="992"/>
      <c r="E84" s="31"/>
      <c r="F84" s="992"/>
      <c r="G84" s="992"/>
      <c r="H84" s="896"/>
      <c r="I84" s="992"/>
      <c r="J84" s="992"/>
      <c r="K84" s="838"/>
      <c r="L84" s="838"/>
      <c r="M84" s="839"/>
      <c r="N84" s="31"/>
      <c r="O84" s="2159"/>
      <c r="P84" s="2159"/>
      <c r="Q84" s="2159"/>
      <c r="R84" s="2159"/>
      <c r="S84" s="82"/>
      <c r="T84" s="840" t="str">
        <f t="shared" si="4"/>
        <v>16 (1416)</v>
      </c>
      <c r="U84" s="1615" t="str">
        <f t="shared" si="5"/>
        <v/>
      </c>
      <c r="V84" s="190"/>
      <c r="W84" s="841"/>
      <c r="X84" s="841"/>
    </row>
    <row r="85" spans="1:24" ht="12.75" hidden="1" customHeight="1" x14ac:dyDescent="0.2">
      <c r="A85" s="31" t="s">
        <v>3078</v>
      </c>
      <c r="B85" s="602"/>
      <c r="C85" s="1654"/>
      <c r="D85" s="992"/>
      <c r="E85" s="31"/>
      <c r="F85" s="992"/>
      <c r="G85" s="992"/>
      <c r="H85" s="896"/>
      <c r="I85" s="992"/>
      <c r="J85" s="992"/>
      <c r="K85" s="838"/>
      <c r="L85" s="838"/>
      <c r="M85" s="839"/>
      <c r="N85" s="31"/>
      <c r="O85" s="2159"/>
      <c r="P85" s="2159"/>
      <c r="Q85" s="2159"/>
      <c r="R85" s="2159"/>
      <c r="S85" s="82"/>
      <c r="T85" s="840" t="str">
        <f t="shared" si="4"/>
        <v>17 (1417)</v>
      </c>
      <c r="U85" s="1615" t="str">
        <f t="shared" si="5"/>
        <v/>
      </c>
      <c r="V85" s="190"/>
      <c r="W85" s="841"/>
      <c r="X85" s="841"/>
    </row>
    <row r="86" spans="1:24" ht="12.75" hidden="1" customHeight="1" x14ac:dyDescent="0.2">
      <c r="A86" s="31" t="s">
        <v>3079</v>
      </c>
      <c r="B86" s="602"/>
      <c r="C86" s="1654"/>
      <c r="D86" s="992"/>
      <c r="E86" s="31"/>
      <c r="F86" s="992"/>
      <c r="G86" s="992"/>
      <c r="H86" s="896"/>
      <c r="I86" s="992"/>
      <c r="J86" s="992"/>
      <c r="K86" s="838"/>
      <c r="L86" s="838"/>
      <c r="M86" s="839"/>
      <c r="N86" s="31"/>
      <c r="O86" s="2159"/>
      <c r="P86" s="2159"/>
      <c r="Q86" s="2159"/>
      <c r="R86" s="2159"/>
      <c r="S86" s="82"/>
      <c r="T86" s="840" t="str">
        <f t="shared" si="4"/>
        <v>18 (1418)</v>
      </c>
      <c r="U86" s="1615" t="str">
        <f t="shared" si="5"/>
        <v/>
      </c>
      <c r="V86" s="190"/>
      <c r="W86" s="841"/>
      <c r="X86" s="841"/>
    </row>
    <row r="87" spans="1:24" ht="12.75" hidden="1" customHeight="1" x14ac:dyDescent="0.2">
      <c r="A87" s="31" t="s">
        <v>3080</v>
      </c>
      <c r="B87" s="602"/>
      <c r="C87" s="1654"/>
      <c r="D87" s="992"/>
      <c r="E87" s="31"/>
      <c r="F87" s="992"/>
      <c r="G87" s="992"/>
      <c r="H87" s="896"/>
      <c r="I87" s="992"/>
      <c r="J87" s="992"/>
      <c r="K87" s="838"/>
      <c r="L87" s="838"/>
      <c r="M87" s="839"/>
      <c r="N87" s="31"/>
      <c r="O87" s="2159"/>
      <c r="P87" s="2159"/>
      <c r="Q87" s="2159"/>
      <c r="R87" s="2159"/>
      <c r="S87" s="82"/>
      <c r="T87" s="840" t="str">
        <f t="shared" si="4"/>
        <v>19 (1419)</v>
      </c>
      <c r="U87" s="1615" t="str">
        <f t="shared" si="5"/>
        <v/>
      </c>
      <c r="V87" s="190"/>
      <c r="W87" s="841"/>
      <c r="X87" s="841"/>
    </row>
    <row r="88" spans="1:24" ht="12.75" hidden="1" customHeight="1" x14ac:dyDescent="0.2">
      <c r="A88" s="31" t="s">
        <v>3081</v>
      </c>
      <c r="B88" s="602"/>
      <c r="C88" s="1654"/>
      <c r="D88" s="992"/>
      <c r="E88" s="31"/>
      <c r="F88" s="992"/>
      <c r="G88" s="992"/>
      <c r="H88" s="896"/>
      <c r="I88" s="992"/>
      <c r="J88" s="992"/>
      <c r="K88" s="838"/>
      <c r="L88" s="838"/>
      <c r="M88" s="839"/>
      <c r="N88" s="31"/>
      <c r="O88" s="2159"/>
      <c r="P88" s="2159"/>
      <c r="Q88" s="2159"/>
      <c r="R88" s="2159"/>
      <c r="S88" s="82"/>
      <c r="T88" s="840" t="str">
        <f t="shared" si="4"/>
        <v>20 (1420)</v>
      </c>
      <c r="U88" s="1615" t="str">
        <f t="shared" si="5"/>
        <v/>
      </c>
      <c r="V88" s="190"/>
      <c r="W88" s="841"/>
      <c r="X88" s="841"/>
    </row>
    <row r="89" spans="1:24" ht="12.75" hidden="1" customHeight="1" x14ac:dyDescent="0.2">
      <c r="A89" s="31" t="s">
        <v>3082</v>
      </c>
      <c r="B89" s="602"/>
      <c r="C89" s="1654"/>
      <c r="D89" s="992"/>
      <c r="E89" s="31"/>
      <c r="F89" s="992"/>
      <c r="G89" s="992"/>
      <c r="H89" s="896"/>
      <c r="I89" s="992"/>
      <c r="J89" s="992"/>
      <c r="K89" s="838"/>
      <c r="L89" s="838"/>
      <c r="M89" s="839"/>
      <c r="N89" s="31"/>
      <c r="O89" s="2159"/>
      <c r="P89" s="2159"/>
      <c r="Q89" s="2159"/>
      <c r="R89" s="2159"/>
      <c r="S89" s="82"/>
      <c r="T89" s="840" t="str">
        <f t="shared" si="4"/>
        <v>21 (1421)</v>
      </c>
      <c r="U89" s="1615" t="str">
        <f t="shared" si="5"/>
        <v/>
      </c>
      <c r="V89" s="190"/>
      <c r="W89" s="841"/>
      <c r="X89" s="841"/>
    </row>
    <row r="90" spans="1:24" ht="12.75" hidden="1" customHeight="1" x14ac:dyDescent="0.2">
      <c r="A90" s="31" t="s">
        <v>3083</v>
      </c>
      <c r="B90" s="602"/>
      <c r="C90" s="1654"/>
      <c r="D90" s="992"/>
      <c r="E90" s="31"/>
      <c r="F90" s="992"/>
      <c r="G90" s="992"/>
      <c r="H90" s="896"/>
      <c r="I90" s="992"/>
      <c r="J90" s="992"/>
      <c r="K90" s="838"/>
      <c r="L90" s="838"/>
      <c r="M90" s="839"/>
      <c r="N90" s="31"/>
      <c r="O90" s="2159"/>
      <c r="P90" s="2159"/>
      <c r="Q90" s="2159"/>
      <c r="R90" s="2159"/>
      <c r="S90" s="82"/>
      <c r="T90" s="840" t="str">
        <f t="shared" si="4"/>
        <v>22 (1422)</v>
      </c>
      <c r="U90" s="1615" t="str">
        <f t="shared" si="5"/>
        <v/>
      </c>
      <c r="V90" s="190"/>
      <c r="W90" s="841"/>
      <c r="X90" s="841"/>
    </row>
    <row r="91" spans="1:24" ht="12.75" hidden="1" customHeight="1" x14ac:dyDescent="0.2">
      <c r="A91" s="31" t="s">
        <v>3084</v>
      </c>
      <c r="B91" s="602"/>
      <c r="C91" s="1654"/>
      <c r="D91" s="992"/>
      <c r="E91" s="31"/>
      <c r="F91" s="992"/>
      <c r="G91" s="992"/>
      <c r="H91" s="896"/>
      <c r="I91" s="992"/>
      <c r="J91" s="992"/>
      <c r="K91" s="838"/>
      <c r="L91" s="838"/>
      <c r="M91" s="839"/>
      <c r="N91" s="31"/>
      <c r="O91" s="2159"/>
      <c r="P91" s="2159"/>
      <c r="Q91" s="2159"/>
      <c r="R91" s="2159"/>
      <c r="S91" s="82"/>
      <c r="T91" s="840" t="str">
        <f t="shared" si="4"/>
        <v>23 (1423)</v>
      </c>
      <c r="U91" s="1615" t="str">
        <f t="shared" si="5"/>
        <v/>
      </c>
      <c r="V91" s="190"/>
      <c r="W91" s="841"/>
      <c r="X91" s="841"/>
    </row>
    <row r="92" spans="1:24" ht="12.75" hidden="1" customHeight="1" x14ac:dyDescent="0.2">
      <c r="A92" s="31" t="s">
        <v>3085</v>
      </c>
      <c r="B92" s="602"/>
      <c r="C92" s="1654"/>
      <c r="D92" s="992"/>
      <c r="E92" s="31"/>
      <c r="F92" s="992"/>
      <c r="G92" s="992"/>
      <c r="H92" s="896"/>
      <c r="I92" s="992"/>
      <c r="J92" s="992"/>
      <c r="K92" s="838"/>
      <c r="L92" s="838"/>
      <c r="M92" s="839"/>
      <c r="N92" s="31"/>
      <c r="O92" s="2159"/>
      <c r="P92" s="2159"/>
      <c r="Q92" s="2159"/>
      <c r="R92" s="2159"/>
      <c r="S92" s="82"/>
      <c r="T92" s="840" t="str">
        <f t="shared" si="4"/>
        <v>24 (1424)</v>
      </c>
      <c r="U92" s="1615" t="str">
        <f t="shared" si="5"/>
        <v/>
      </c>
      <c r="V92" s="190"/>
      <c r="W92" s="841"/>
      <c r="X92" s="841"/>
    </row>
    <row r="93" spans="1:24" x14ac:dyDescent="0.2">
      <c r="A93" s="31" t="s">
        <v>3086</v>
      </c>
      <c r="B93" s="602"/>
      <c r="C93" s="1654"/>
      <c r="D93" s="992"/>
      <c r="E93" s="31"/>
      <c r="F93" s="992"/>
      <c r="G93" s="992"/>
      <c r="H93" s="896"/>
      <c r="I93" s="992"/>
      <c r="J93" s="992"/>
      <c r="K93" s="838"/>
      <c r="L93" s="838"/>
      <c r="M93" s="839"/>
      <c r="N93" s="31"/>
      <c r="O93" s="2159"/>
      <c r="P93" s="2159"/>
      <c r="Q93" s="2159"/>
      <c r="R93" s="2159"/>
      <c r="S93" s="82"/>
      <c r="T93" s="840" t="str">
        <f t="shared" si="4"/>
        <v>25 (1425)</v>
      </c>
      <c r="U93" s="1615" t="str">
        <f t="shared" si="5"/>
        <v/>
      </c>
      <c r="V93" s="190"/>
      <c r="W93" s="841"/>
      <c r="X93" s="841"/>
    </row>
    <row r="94" spans="1:24" x14ac:dyDescent="0.2">
      <c r="A94" s="239" t="s">
        <v>3087</v>
      </c>
      <c r="B94" s="1598">
        <v>100</v>
      </c>
      <c r="C94" s="1617"/>
      <c r="D94" s="992"/>
      <c r="E94" s="31"/>
      <c r="F94" s="992"/>
      <c r="G94" s="992"/>
      <c r="H94" s="896"/>
      <c r="I94" s="992"/>
      <c r="J94" s="992"/>
      <c r="K94" s="838"/>
      <c r="L94" s="838"/>
      <c r="M94" s="1655"/>
      <c r="N94" s="31"/>
      <c r="O94" s="2162"/>
      <c r="P94" s="2162"/>
      <c r="Q94" s="2162"/>
      <c r="R94" s="2162"/>
      <c r="S94" s="82"/>
      <c r="T94" s="887"/>
      <c r="U94" s="1619">
        <f>$B94</f>
        <v>100</v>
      </c>
      <c r="V94" s="190"/>
      <c r="W94" s="841"/>
      <c r="X94" s="841"/>
    </row>
    <row r="95" spans="1:24" x14ac:dyDescent="0.2">
      <c r="A95" s="83" t="s">
        <v>3088</v>
      </c>
      <c r="B95" s="1494" t="s">
        <v>3089</v>
      </c>
      <c r="C95" s="1495"/>
      <c r="D95" s="993"/>
      <c r="E95" s="82"/>
      <c r="F95" s="1656"/>
      <c r="G95" s="993"/>
      <c r="H95" s="897"/>
      <c r="I95" s="993"/>
      <c r="J95" s="993"/>
      <c r="K95" s="844"/>
      <c r="L95" s="844"/>
      <c r="M95" s="845"/>
      <c r="N95" s="82"/>
      <c r="O95" s="2161"/>
      <c r="P95" s="2161"/>
      <c r="Q95" s="2161"/>
      <c r="R95" s="2161"/>
      <c r="S95" s="82"/>
      <c r="T95" s="887"/>
      <c r="U95" s="1495" t="str">
        <f>$B95</f>
        <v>Global</v>
      </c>
      <c r="V95" s="190"/>
      <c r="W95" s="846"/>
      <c r="X95" s="846"/>
    </row>
    <row r="96" spans="1:24" ht="6" customHeight="1" x14ac:dyDescent="0.2">
      <c r="A96" s="82"/>
      <c r="B96" s="82"/>
      <c r="C96" s="82"/>
      <c r="D96" s="82"/>
      <c r="E96" s="82"/>
      <c r="F96" s="849"/>
      <c r="G96" s="849"/>
      <c r="H96" s="849"/>
      <c r="I96" s="849"/>
      <c r="J96" s="849"/>
      <c r="K96" s="849"/>
      <c r="L96" s="849"/>
      <c r="M96" s="849"/>
      <c r="N96" s="82"/>
      <c r="O96" s="82"/>
      <c r="P96" s="82"/>
      <c r="Q96" s="82"/>
      <c r="R96" s="82"/>
      <c r="S96" s="82"/>
      <c r="T96" s="835"/>
      <c r="U96" s="835"/>
    </row>
    <row r="97" spans="1:24" x14ac:dyDescent="0.2">
      <c r="A97" s="82"/>
      <c r="B97" s="88" t="s">
        <v>1877</v>
      </c>
      <c r="C97" s="82"/>
      <c r="D97" s="82"/>
      <c r="E97" s="82"/>
      <c r="F97" s="849"/>
      <c r="G97" s="849"/>
      <c r="H97" s="849"/>
      <c r="I97" s="849"/>
      <c r="J97" s="82"/>
      <c r="K97" s="849"/>
      <c r="L97" s="849"/>
      <c r="M97" s="849"/>
      <c r="N97" s="82"/>
      <c r="O97" s="82"/>
      <c r="P97" s="82"/>
      <c r="Q97" s="82"/>
      <c r="R97" s="82"/>
      <c r="S97" s="82"/>
      <c r="T97" s="835"/>
      <c r="U97" s="836" t="str">
        <f>$B97</f>
        <v>Dérivés hors cote (504)</v>
      </c>
    </row>
    <row r="98" spans="1:24" x14ac:dyDescent="0.2">
      <c r="A98" s="31" t="s">
        <v>3062</v>
      </c>
      <c r="B98" s="602"/>
      <c r="C98" s="992"/>
      <c r="D98" s="992"/>
      <c r="E98" s="31"/>
      <c r="F98" s="992"/>
      <c r="G98" s="1659"/>
      <c r="H98" s="856"/>
      <c r="I98" s="992"/>
      <c r="J98" s="1660"/>
      <c r="K98" s="838"/>
      <c r="L98" s="1660"/>
      <c r="M98" s="839"/>
      <c r="N98" s="31"/>
      <c r="O98" s="2159"/>
      <c r="P98" s="2159"/>
      <c r="Q98" s="2159"/>
      <c r="R98" s="2159"/>
      <c r="S98" s="82"/>
      <c r="T98" s="840" t="str">
        <f t="shared" ref="T98:T122" si="6">$A98</f>
        <v>1 (1401)</v>
      </c>
      <c r="U98" s="1615" t="str">
        <f t="shared" ref="U98:U122" si="7">IF($B98="","",$B98)</f>
        <v/>
      </c>
      <c r="V98" s="190"/>
      <c r="W98" s="841"/>
      <c r="X98" s="841"/>
    </row>
    <row r="99" spans="1:24" x14ac:dyDescent="0.2">
      <c r="A99" s="31" t="s">
        <v>3063</v>
      </c>
      <c r="B99" s="602"/>
      <c r="C99" s="992"/>
      <c r="D99" s="992"/>
      <c r="E99" s="31"/>
      <c r="F99" s="992"/>
      <c r="G99" s="1659"/>
      <c r="H99" s="856"/>
      <c r="I99" s="992"/>
      <c r="J99" s="1660"/>
      <c r="K99" s="838"/>
      <c r="L99" s="1660"/>
      <c r="M99" s="839"/>
      <c r="N99" s="31"/>
      <c r="O99" s="2159"/>
      <c r="P99" s="2159"/>
      <c r="Q99" s="2159"/>
      <c r="R99" s="2159"/>
      <c r="S99" s="82"/>
      <c r="T99" s="840" t="str">
        <f t="shared" si="6"/>
        <v>2 (1402)</v>
      </c>
      <c r="U99" s="1615" t="str">
        <f t="shared" si="7"/>
        <v/>
      </c>
      <c r="V99" s="190"/>
      <c r="W99" s="841"/>
      <c r="X99" s="841"/>
    </row>
    <row r="100" spans="1:24" x14ac:dyDescent="0.2">
      <c r="A100" s="31" t="s">
        <v>3064</v>
      </c>
      <c r="B100" s="602"/>
      <c r="C100" s="992"/>
      <c r="D100" s="992"/>
      <c r="E100" s="31"/>
      <c r="F100" s="992"/>
      <c r="G100" s="1659"/>
      <c r="H100" s="856"/>
      <c r="I100" s="992"/>
      <c r="J100" s="1660"/>
      <c r="K100" s="838"/>
      <c r="L100" s="1660"/>
      <c r="M100" s="839"/>
      <c r="N100" s="31"/>
      <c r="O100" s="2159"/>
      <c r="P100" s="2159"/>
      <c r="Q100" s="2159"/>
      <c r="R100" s="2159"/>
      <c r="S100" s="82"/>
      <c r="T100" s="840" t="str">
        <f t="shared" si="6"/>
        <v>3 (1403)</v>
      </c>
      <c r="U100" s="1615" t="str">
        <f t="shared" si="7"/>
        <v/>
      </c>
      <c r="V100" s="190"/>
      <c r="W100" s="841"/>
      <c r="X100" s="841"/>
    </row>
    <row r="101" spans="1:24" ht="12.75" hidden="1" customHeight="1" x14ac:dyDescent="0.2">
      <c r="A101" s="31" t="s">
        <v>3065</v>
      </c>
      <c r="B101" s="602"/>
      <c r="C101" s="992"/>
      <c r="D101" s="992"/>
      <c r="E101" s="31"/>
      <c r="F101" s="992"/>
      <c r="G101" s="1659"/>
      <c r="H101" s="856"/>
      <c r="I101" s="992"/>
      <c r="J101" s="1660"/>
      <c r="K101" s="838"/>
      <c r="L101" s="1660"/>
      <c r="M101" s="839"/>
      <c r="N101" s="31"/>
      <c r="O101" s="2159"/>
      <c r="P101" s="2159"/>
      <c r="Q101" s="2159"/>
      <c r="R101" s="2159"/>
      <c r="S101" s="82"/>
      <c r="T101" s="840" t="str">
        <f t="shared" si="6"/>
        <v>4 (1404)</v>
      </c>
      <c r="U101" s="1615" t="str">
        <f t="shared" si="7"/>
        <v/>
      </c>
      <c r="V101" s="190"/>
      <c r="W101" s="841"/>
      <c r="X101" s="841"/>
    </row>
    <row r="102" spans="1:24" ht="12.75" hidden="1" customHeight="1" x14ac:dyDescent="0.2">
      <c r="A102" s="31" t="s">
        <v>3066</v>
      </c>
      <c r="B102" s="602"/>
      <c r="C102" s="992"/>
      <c r="D102" s="992"/>
      <c r="E102" s="31"/>
      <c r="F102" s="992"/>
      <c r="G102" s="1659"/>
      <c r="H102" s="856"/>
      <c r="I102" s="992"/>
      <c r="J102" s="1660"/>
      <c r="K102" s="838"/>
      <c r="L102" s="1660"/>
      <c r="M102" s="839"/>
      <c r="N102" s="31"/>
      <c r="O102" s="2159"/>
      <c r="P102" s="2159"/>
      <c r="Q102" s="2159"/>
      <c r="R102" s="2159"/>
      <c r="S102" s="82"/>
      <c r="T102" s="840" t="str">
        <f t="shared" si="6"/>
        <v>5 (1405)</v>
      </c>
      <c r="U102" s="1615" t="str">
        <f t="shared" si="7"/>
        <v/>
      </c>
      <c r="V102" s="190"/>
      <c r="W102" s="841"/>
      <c r="X102" s="841"/>
    </row>
    <row r="103" spans="1:24" ht="12.75" hidden="1" customHeight="1" x14ac:dyDescent="0.2">
      <c r="A103" s="31" t="s">
        <v>3067</v>
      </c>
      <c r="B103" s="602"/>
      <c r="C103" s="992"/>
      <c r="D103" s="992"/>
      <c r="E103" s="31"/>
      <c r="F103" s="992"/>
      <c r="G103" s="1659"/>
      <c r="H103" s="856"/>
      <c r="I103" s="992"/>
      <c r="J103" s="1660"/>
      <c r="K103" s="838"/>
      <c r="L103" s="1660"/>
      <c r="M103" s="839"/>
      <c r="N103" s="31"/>
      <c r="O103" s="2159"/>
      <c r="P103" s="2159"/>
      <c r="Q103" s="2159"/>
      <c r="R103" s="2159"/>
      <c r="S103" s="82"/>
      <c r="T103" s="840" t="str">
        <f t="shared" si="6"/>
        <v>6 (1406)</v>
      </c>
      <c r="U103" s="1615" t="str">
        <f t="shared" si="7"/>
        <v/>
      </c>
      <c r="V103" s="190"/>
      <c r="W103" s="841"/>
      <c r="X103" s="841"/>
    </row>
    <row r="104" spans="1:24" ht="12.75" hidden="1" customHeight="1" x14ac:dyDescent="0.2">
      <c r="A104" s="31" t="s">
        <v>3068</v>
      </c>
      <c r="B104" s="602"/>
      <c r="C104" s="992"/>
      <c r="D104" s="992"/>
      <c r="E104" s="31"/>
      <c r="F104" s="992"/>
      <c r="G104" s="1659"/>
      <c r="H104" s="856"/>
      <c r="I104" s="992"/>
      <c r="J104" s="1660"/>
      <c r="K104" s="838"/>
      <c r="L104" s="1660"/>
      <c r="M104" s="839"/>
      <c r="N104" s="31"/>
      <c r="O104" s="2159"/>
      <c r="P104" s="2159"/>
      <c r="Q104" s="2159"/>
      <c r="R104" s="2159"/>
      <c r="S104" s="82"/>
      <c r="T104" s="840" t="str">
        <f t="shared" si="6"/>
        <v>7 (1407)</v>
      </c>
      <c r="U104" s="1615" t="str">
        <f t="shared" si="7"/>
        <v/>
      </c>
      <c r="V104" s="190"/>
      <c r="W104" s="841"/>
      <c r="X104" s="841"/>
    </row>
    <row r="105" spans="1:24" ht="12.75" hidden="1" customHeight="1" x14ac:dyDescent="0.2">
      <c r="A105" s="31" t="s">
        <v>3069</v>
      </c>
      <c r="B105" s="602"/>
      <c r="C105" s="992"/>
      <c r="D105" s="992"/>
      <c r="E105" s="31"/>
      <c r="F105" s="992"/>
      <c r="G105" s="1659"/>
      <c r="H105" s="856"/>
      <c r="I105" s="992"/>
      <c r="J105" s="1660"/>
      <c r="K105" s="838"/>
      <c r="L105" s="1660"/>
      <c r="M105" s="839"/>
      <c r="N105" s="31"/>
      <c r="O105" s="2159"/>
      <c r="P105" s="2159"/>
      <c r="Q105" s="2159"/>
      <c r="R105" s="2159"/>
      <c r="S105" s="82"/>
      <c r="T105" s="840" t="str">
        <f t="shared" si="6"/>
        <v>8 (1408)</v>
      </c>
      <c r="U105" s="1615" t="str">
        <f t="shared" si="7"/>
        <v/>
      </c>
      <c r="V105" s="190"/>
      <c r="W105" s="841"/>
      <c r="X105" s="841"/>
    </row>
    <row r="106" spans="1:24" ht="12.75" hidden="1" customHeight="1" x14ac:dyDescent="0.2">
      <c r="A106" s="31" t="s">
        <v>3070</v>
      </c>
      <c r="B106" s="602"/>
      <c r="C106" s="992"/>
      <c r="D106" s="992"/>
      <c r="E106" s="31"/>
      <c r="F106" s="992"/>
      <c r="G106" s="1659"/>
      <c r="H106" s="856"/>
      <c r="I106" s="992"/>
      <c r="J106" s="1660"/>
      <c r="K106" s="838"/>
      <c r="L106" s="1660"/>
      <c r="M106" s="839"/>
      <c r="N106" s="31"/>
      <c r="O106" s="2159"/>
      <c r="P106" s="2159"/>
      <c r="Q106" s="2159"/>
      <c r="R106" s="2159"/>
      <c r="S106" s="82"/>
      <c r="T106" s="840" t="str">
        <f t="shared" si="6"/>
        <v>9 (1409)</v>
      </c>
      <c r="U106" s="1615" t="str">
        <f t="shared" si="7"/>
        <v/>
      </c>
      <c r="V106" s="190"/>
      <c r="W106" s="841"/>
      <c r="X106" s="841"/>
    </row>
    <row r="107" spans="1:24" ht="12.75" hidden="1" customHeight="1" x14ac:dyDescent="0.2">
      <c r="A107" s="31" t="s">
        <v>3071</v>
      </c>
      <c r="B107" s="602"/>
      <c r="C107" s="992"/>
      <c r="D107" s="992"/>
      <c r="E107" s="31"/>
      <c r="F107" s="992"/>
      <c r="G107" s="1659"/>
      <c r="H107" s="856"/>
      <c r="I107" s="992"/>
      <c r="J107" s="1660"/>
      <c r="K107" s="838"/>
      <c r="L107" s="1660"/>
      <c r="M107" s="839"/>
      <c r="N107" s="31"/>
      <c r="O107" s="2159"/>
      <c r="P107" s="2159"/>
      <c r="Q107" s="2159"/>
      <c r="R107" s="2159"/>
      <c r="S107" s="82"/>
      <c r="T107" s="840" t="str">
        <f t="shared" si="6"/>
        <v>10 (1410)</v>
      </c>
      <c r="U107" s="1615" t="str">
        <f t="shared" si="7"/>
        <v/>
      </c>
      <c r="V107" s="190"/>
      <c r="W107" s="841"/>
      <c r="X107" s="841"/>
    </row>
    <row r="108" spans="1:24" ht="12.75" hidden="1" customHeight="1" x14ac:dyDescent="0.2">
      <c r="A108" s="31" t="s">
        <v>3072</v>
      </c>
      <c r="B108" s="602"/>
      <c r="C108" s="992"/>
      <c r="D108" s="992"/>
      <c r="E108" s="31"/>
      <c r="F108" s="992"/>
      <c r="G108" s="1659"/>
      <c r="H108" s="856"/>
      <c r="I108" s="992"/>
      <c r="J108" s="1660"/>
      <c r="K108" s="838"/>
      <c r="L108" s="1660"/>
      <c r="M108" s="839"/>
      <c r="N108" s="31"/>
      <c r="O108" s="2159"/>
      <c r="P108" s="2159"/>
      <c r="Q108" s="2159"/>
      <c r="R108" s="2159"/>
      <c r="S108" s="82"/>
      <c r="T108" s="840" t="str">
        <f t="shared" si="6"/>
        <v>11 (1411)</v>
      </c>
      <c r="U108" s="1615" t="str">
        <f t="shared" si="7"/>
        <v/>
      </c>
      <c r="V108" s="190"/>
      <c r="W108" s="841"/>
      <c r="X108" s="841"/>
    </row>
    <row r="109" spans="1:24" ht="12.75" hidden="1" customHeight="1" x14ac:dyDescent="0.2">
      <c r="A109" s="31" t="s">
        <v>3073</v>
      </c>
      <c r="B109" s="602"/>
      <c r="C109" s="992"/>
      <c r="D109" s="992"/>
      <c r="E109" s="31"/>
      <c r="F109" s="992"/>
      <c r="G109" s="1659"/>
      <c r="H109" s="856"/>
      <c r="I109" s="992"/>
      <c r="J109" s="1660"/>
      <c r="K109" s="838"/>
      <c r="L109" s="1660"/>
      <c r="M109" s="839"/>
      <c r="N109" s="31"/>
      <c r="O109" s="2159"/>
      <c r="P109" s="2159"/>
      <c r="Q109" s="2159"/>
      <c r="R109" s="2159"/>
      <c r="S109" s="82"/>
      <c r="T109" s="840" t="str">
        <f t="shared" si="6"/>
        <v>12 (1412)</v>
      </c>
      <c r="U109" s="1615" t="str">
        <f t="shared" si="7"/>
        <v/>
      </c>
      <c r="V109" s="190"/>
      <c r="W109" s="841"/>
      <c r="X109" s="841"/>
    </row>
    <row r="110" spans="1:24" ht="12.75" hidden="1" customHeight="1" x14ac:dyDescent="0.2">
      <c r="A110" s="31" t="s">
        <v>3074</v>
      </c>
      <c r="B110" s="602"/>
      <c r="C110" s="992"/>
      <c r="D110" s="992"/>
      <c r="E110" s="31"/>
      <c r="F110" s="992"/>
      <c r="G110" s="1659"/>
      <c r="H110" s="856"/>
      <c r="I110" s="992"/>
      <c r="J110" s="1660"/>
      <c r="K110" s="838"/>
      <c r="L110" s="1660"/>
      <c r="M110" s="839"/>
      <c r="N110" s="31"/>
      <c r="O110" s="2159"/>
      <c r="P110" s="2159"/>
      <c r="Q110" s="2159"/>
      <c r="R110" s="2159"/>
      <c r="S110" s="82"/>
      <c r="T110" s="840" t="str">
        <f t="shared" si="6"/>
        <v>13 (1413)</v>
      </c>
      <c r="U110" s="1615" t="str">
        <f t="shared" si="7"/>
        <v/>
      </c>
      <c r="V110" s="190"/>
      <c r="W110" s="841"/>
      <c r="X110" s="841"/>
    </row>
    <row r="111" spans="1:24" ht="12.75" hidden="1" customHeight="1" x14ac:dyDescent="0.2">
      <c r="A111" s="31" t="s">
        <v>3075</v>
      </c>
      <c r="B111" s="602"/>
      <c r="C111" s="992"/>
      <c r="D111" s="992"/>
      <c r="E111" s="31"/>
      <c r="F111" s="992"/>
      <c r="G111" s="1659"/>
      <c r="H111" s="856"/>
      <c r="I111" s="992"/>
      <c r="J111" s="1660"/>
      <c r="K111" s="838"/>
      <c r="L111" s="1660"/>
      <c r="M111" s="839"/>
      <c r="N111" s="31"/>
      <c r="O111" s="2159"/>
      <c r="P111" s="2159"/>
      <c r="Q111" s="2159"/>
      <c r="R111" s="2159"/>
      <c r="S111" s="82"/>
      <c r="T111" s="840" t="str">
        <f t="shared" si="6"/>
        <v>14 (1414)</v>
      </c>
      <c r="U111" s="1615" t="str">
        <f t="shared" si="7"/>
        <v/>
      </c>
      <c r="V111" s="190"/>
      <c r="W111" s="841"/>
      <c r="X111" s="841"/>
    </row>
    <row r="112" spans="1:24" ht="12.75" hidden="1" customHeight="1" x14ac:dyDescent="0.2">
      <c r="A112" s="31" t="s">
        <v>3076</v>
      </c>
      <c r="B112" s="602"/>
      <c r="C112" s="992"/>
      <c r="D112" s="992"/>
      <c r="E112" s="31"/>
      <c r="F112" s="992"/>
      <c r="G112" s="1659"/>
      <c r="H112" s="856"/>
      <c r="I112" s="992"/>
      <c r="J112" s="1660"/>
      <c r="K112" s="838"/>
      <c r="L112" s="1660"/>
      <c r="M112" s="839"/>
      <c r="N112" s="31"/>
      <c r="O112" s="2159"/>
      <c r="P112" s="2159"/>
      <c r="Q112" s="2159"/>
      <c r="R112" s="2159"/>
      <c r="S112" s="82"/>
      <c r="T112" s="840" t="str">
        <f t="shared" si="6"/>
        <v>15 (1415)</v>
      </c>
      <c r="U112" s="1615" t="str">
        <f t="shared" si="7"/>
        <v/>
      </c>
      <c r="V112" s="190"/>
      <c r="W112" s="841"/>
      <c r="X112" s="841"/>
    </row>
    <row r="113" spans="1:24" ht="12.75" hidden="1" customHeight="1" x14ac:dyDescent="0.2">
      <c r="A113" s="31" t="s">
        <v>3077</v>
      </c>
      <c r="B113" s="602"/>
      <c r="C113" s="992"/>
      <c r="D113" s="992"/>
      <c r="E113" s="31"/>
      <c r="F113" s="992"/>
      <c r="G113" s="1659"/>
      <c r="H113" s="856"/>
      <c r="I113" s="992"/>
      <c r="J113" s="1660"/>
      <c r="K113" s="838"/>
      <c r="L113" s="1660"/>
      <c r="M113" s="839"/>
      <c r="N113" s="31"/>
      <c r="O113" s="2159"/>
      <c r="P113" s="2159"/>
      <c r="Q113" s="2159"/>
      <c r="R113" s="2159"/>
      <c r="S113" s="82"/>
      <c r="T113" s="840" t="str">
        <f t="shared" si="6"/>
        <v>16 (1416)</v>
      </c>
      <c r="U113" s="1615" t="str">
        <f t="shared" si="7"/>
        <v/>
      </c>
      <c r="V113" s="190"/>
      <c r="W113" s="841"/>
      <c r="X113" s="841"/>
    </row>
    <row r="114" spans="1:24" ht="12.75" hidden="1" customHeight="1" x14ac:dyDescent="0.2">
      <c r="A114" s="31" t="s">
        <v>3078</v>
      </c>
      <c r="B114" s="602"/>
      <c r="C114" s="992"/>
      <c r="D114" s="992"/>
      <c r="E114" s="31"/>
      <c r="F114" s="992"/>
      <c r="G114" s="1659"/>
      <c r="H114" s="856"/>
      <c r="I114" s="992"/>
      <c r="J114" s="1660"/>
      <c r="K114" s="838"/>
      <c r="L114" s="1660"/>
      <c r="M114" s="839"/>
      <c r="N114" s="31"/>
      <c r="O114" s="2159"/>
      <c r="P114" s="2159"/>
      <c r="Q114" s="2159"/>
      <c r="R114" s="2159"/>
      <c r="S114" s="82"/>
      <c r="T114" s="840" t="str">
        <f t="shared" si="6"/>
        <v>17 (1417)</v>
      </c>
      <c r="U114" s="1615" t="str">
        <f t="shared" si="7"/>
        <v/>
      </c>
      <c r="V114" s="190"/>
      <c r="W114" s="841"/>
      <c r="X114" s="841"/>
    </row>
    <row r="115" spans="1:24" ht="12.75" hidden="1" customHeight="1" x14ac:dyDescent="0.2">
      <c r="A115" s="31" t="s">
        <v>3079</v>
      </c>
      <c r="B115" s="602"/>
      <c r="C115" s="992"/>
      <c r="D115" s="992"/>
      <c r="E115" s="31"/>
      <c r="F115" s="992"/>
      <c r="G115" s="1659"/>
      <c r="H115" s="856"/>
      <c r="I115" s="992"/>
      <c r="J115" s="1660"/>
      <c r="K115" s="838"/>
      <c r="L115" s="1660"/>
      <c r="M115" s="839"/>
      <c r="N115" s="31"/>
      <c r="O115" s="2159"/>
      <c r="P115" s="2159"/>
      <c r="Q115" s="2159"/>
      <c r="R115" s="2159"/>
      <c r="S115" s="82"/>
      <c r="T115" s="840" t="str">
        <f t="shared" si="6"/>
        <v>18 (1418)</v>
      </c>
      <c r="U115" s="1615" t="str">
        <f t="shared" si="7"/>
        <v/>
      </c>
      <c r="V115" s="190"/>
      <c r="W115" s="841"/>
      <c r="X115" s="841"/>
    </row>
    <row r="116" spans="1:24" ht="12.75" hidden="1" customHeight="1" x14ac:dyDescent="0.2">
      <c r="A116" s="31" t="s">
        <v>3080</v>
      </c>
      <c r="B116" s="602"/>
      <c r="C116" s="992"/>
      <c r="D116" s="992"/>
      <c r="E116" s="31"/>
      <c r="F116" s="992"/>
      <c r="G116" s="1659"/>
      <c r="H116" s="856"/>
      <c r="I116" s="992"/>
      <c r="J116" s="1660"/>
      <c r="K116" s="838"/>
      <c r="L116" s="1660"/>
      <c r="M116" s="839"/>
      <c r="N116" s="31"/>
      <c r="O116" s="2159"/>
      <c r="P116" s="2159"/>
      <c r="Q116" s="2159"/>
      <c r="R116" s="2159"/>
      <c r="S116" s="82"/>
      <c r="T116" s="840" t="str">
        <f t="shared" si="6"/>
        <v>19 (1419)</v>
      </c>
      <c r="U116" s="1615" t="str">
        <f t="shared" si="7"/>
        <v/>
      </c>
      <c r="V116" s="190"/>
      <c r="W116" s="841"/>
      <c r="X116" s="841"/>
    </row>
    <row r="117" spans="1:24" ht="12.75" hidden="1" customHeight="1" x14ac:dyDescent="0.2">
      <c r="A117" s="31" t="s">
        <v>3081</v>
      </c>
      <c r="B117" s="602"/>
      <c r="C117" s="992"/>
      <c r="D117" s="992"/>
      <c r="E117" s="31"/>
      <c r="F117" s="992"/>
      <c r="G117" s="1659"/>
      <c r="H117" s="856"/>
      <c r="I117" s="992"/>
      <c r="J117" s="1660"/>
      <c r="K117" s="838"/>
      <c r="L117" s="1660"/>
      <c r="M117" s="839"/>
      <c r="N117" s="31"/>
      <c r="O117" s="2159"/>
      <c r="P117" s="2159"/>
      <c r="Q117" s="2159"/>
      <c r="R117" s="2159"/>
      <c r="S117" s="82"/>
      <c r="T117" s="840" t="str">
        <f t="shared" si="6"/>
        <v>20 (1420)</v>
      </c>
      <c r="U117" s="1615" t="str">
        <f t="shared" si="7"/>
        <v/>
      </c>
      <c r="V117" s="190"/>
      <c r="W117" s="841"/>
      <c r="X117" s="841"/>
    </row>
    <row r="118" spans="1:24" ht="12.75" hidden="1" customHeight="1" x14ac:dyDescent="0.2">
      <c r="A118" s="31" t="s">
        <v>3082</v>
      </c>
      <c r="B118" s="602"/>
      <c r="C118" s="992"/>
      <c r="D118" s="992"/>
      <c r="E118" s="31"/>
      <c r="F118" s="992"/>
      <c r="G118" s="1659"/>
      <c r="H118" s="856"/>
      <c r="I118" s="992"/>
      <c r="J118" s="1660"/>
      <c r="K118" s="838"/>
      <c r="L118" s="1660"/>
      <c r="M118" s="839"/>
      <c r="N118" s="31"/>
      <c r="O118" s="2159"/>
      <c r="P118" s="2159"/>
      <c r="Q118" s="2159"/>
      <c r="R118" s="2159"/>
      <c r="S118" s="82"/>
      <c r="T118" s="840" t="str">
        <f t="shared" si="6"/>
        <v>21 (1421)</v>
      </c>
      <c r="U118" s="1615" t="str">
        <f t="shared" si="7"/>
        <v/>
      </c>
      <c r="V118" s="190"/>
      <c r="W118" s="841"/>
      <c r="X118" s="841"/>
    </row>
    <row r="119" spans="1:24" ht="12.75" hidden="1" customHeight="1" x14ac:dyDescent="0.2">
      <c r="A119" s="31" t="s">
        <v>3083</v>
      </c>
      <c r="B119" s="602"/>
      <c r="C119" s="992"/>
      <c r="D119" s="992"/>
      <c r="E119" s="31"/>
      <c r="F119" s="992"/>
      <c r="G119" s="1659"/>
      <c r="H119" s="856"/>
      <c r="I119" s="992"/>
      <c r="J119" s="1660"/>
      <c r="K119" s="838"/>
      <c r="L119" s="1660"/>
      <c r="M119" s="839"/>
      <c r="N119" s="31"/>
      <c r="O119" s="2159"/>
      <c r="P119" s="2159"/>
      <c r="Q119" s="2159"/>
      <c r="R119" s="2159"/>
      <c r="S119" s="82"/>
      <c r="T119" s="840" t="str">
        <f t="shared" si="6"/>
        <v>22 (1422)</v>
      </c>
      <c r="U119" s="1615" t="str">
        <f t="shared" si="7"/>
        <v/>
      </c>
      <c r="V119" s="190"/>
      <c r="W119" s="841"/>
      <c r="X119" s="841"/>
    </row>
    <row r="120" spans="1:24" ht="12.75" hidden="1" customHeight="1" x14ac:dyDescent="0.2">
      <c r="A120" s="31" t="s">
        <v>3084</v>
      </c>
      <c r="B120" s="602"/>
      <c r="C120" s="992"/>
      <c r="D120" s="992"/>
      <c r="E120" s="31"/>
      <c r="F120" s="992"/>
      <c r="G120" s="1659"/>
      <c r="H120" s="856"/>
      <c r="I120" s="992"/>
      <c r="J120" s="1660"/>
      <c r="K120" s="838"/>
      <c r="L120" s="1660"/>
      <c r="M120" s="839"/>
      <c r="N120" s="31"/>
      <c r="O120" s="2159"/>
      <c r="P120" s="2159"/>
      <c r="Q120" s="2159"/>
      <c r="R120" s="2159"/>
      <c r="S120" s="82"/>
      <c r="T120" s="840" t="str">
        <f t="shared" si="6"/>
        <v>23 (1423)</v>
      </c>
      <c r="U120" s="1615" t="str">
        <f t="shared" si="7"/>
        <v/>
      </c>
      <c r="V120" s="190"/>
      <c r="W120" s="841"/>
      <c r="X120" s="841"/>
    </row>
    <row r="121" spans="1:24" ht="12.75" hidden="1" customHeight="1" x14ac:dyDescent="0.2">
      <c r="A121" s="31" t="s">
        <v>3085</v>
      </c>
      <c r="B121" s="602"/>
      <c r="C121" s="992"/>
      <c r="D121" s="992"/>
      <c r="E121" s="31"/>
      <c r="F121" s="992"/>
      <c r="G121" s="1659"/>
      <c r="H121" s="856"/>
      <c r="I121" s="992"/>
      <c r="J121" s="1660"/>
      <c r="K121" s="838"/>
      <c r="L121" s="1660"/>
      <c r="M121" s="839"/>
      <c r="N121" s="31"/>
      <c r="O121" s="2159"/>
      <c r="P121" s="2159"/>
      <c r="Q121" s="2159"/>
      <c r="R121" s="2159"/>
      <c r="S121" s="82"/>
      <c r="T121" s="840" t="str">
        <f t="shared" si="6"/>
        <v>24 (1424)</v>
      </c>
      <c r="U121" s="1615" t="str">
        <f t="shared" si="7"/>
        <v/>
      </c>
      <c r="V121" s="190"/>
      <c r="W121" s="841"/>
      <c r="X121" s="841"/>
    </row>
    <row r="122" spans="1:24" x14ac:dyDescent="0.2">
      <c r="A122" s="31" t="s">
        <v>3086</v>
      </c>
      <c r="B122" s="602"/>
      <c r="C122" s="992"/>
      <c r="D122" s="992"/>
      <c r="E122" s="31"/>
      <c r="F122" s="992"/>
      <c r="G122" s="1659"/>
      <c r="H122" s="856"/>
      <c r="I122" s="992"/>
      <c r="J122" s="1660"/>
      <c r="K122" s="838"/>
      <c r="L122" s="1660"/>
      <c r="M122" s="839"/>
      <c r="N122" s="31"/>
      <c r="O122" s="2159"/>
      <c r="P122" s="2159"/>
      <c r="Q122" s="2159"/>
      <c r="R122" s="2159"/>
      <c r="S122" s="82"/>
      <c r="T122" s="840" t="str">
        <f t="shared" si="6"/>
        <v>25 (1425)</v>
      </c>
      <c r="U122" s="1615" t="str">
        <f t="shared" si="7"/>
        <v/>
      </c>
      <c r="V122" s="190"/>
      <c r="W122" s="841"/>
      <c r="X122" s="841"/>
    </row>
    <row r="123" spans="1:24" x14ac:dyDescent="0.2">
      <c r="A123" s="239" t="s">
        <v>3087</v>
      </c>
      <c r="B123" s="1598">
        <v>100</v>
      </c>
      <c r="C123" s="992"/>
      <c r="D123" s="992"/>
      <c r="E123" s="31"/>
      <c r="F123" s="992"/>
      <c r="G123" s="1383"/>
      <c r="H123" s="894"/>
      <c r="I123" s="992"/>
      <c r="J123" s="1324"/>
      <c r="K123" s="838"/>
      <c r="L123" s="1324"/>
      <c r="M123" s="1655"/>
      <c r="N123" s="31"/>
      <c r="O123" s="2162"/>
      <c r="P123" s="2162"/>
      <c r="Q123" s="2162"/>
      <c r="R123" s="2162"/>
      <c r="S123" s="82"/>
      <c r="T123" s="887"/>
      <c r="U123" s="1619">
        <f>$B123</f>
        <v>100</v>
      </c>
      <c r="V123" s="190"/>
      <c r="W123" s="841"/>
      <c r="X123" s="841"/>
    </row>
    <row r="124" spans="1:24" x14ac:dyDescent="0.2">
      <c r="A124" s="83" t="s">
        <v>3088</v>
      </c>
      <c r="B124" s="1494" t="s">
        <v>3089</v>
      </c>
      <c r="C124" s="993"/>
      <c r="D124" s="993"/>
      <c r="E124" s="82"/>
      <c r="F124" s="1656"/>
      <c r="G124" s="1622"/>
      <c r="H124" s="895"/>
      <c r="I124" s="993"/>
      <c r="J124" s="1649"/>
      <c r="K124" s="844"/>
      <c r="L124" s="1649"/>
      <c r="M124" s="845"/>
      <c r="N124" s="82"/>
      <c r="O124" s="2161"/>
      <c r="P124" s="2161"/>
      <c r="Q124" s="2161"/>
      <c r="R124" s="2161"/>
      <c r="S124" s="82"/>
      <c r="T124" s="887"/>
      <c r="U124" s="1495" t="str">
        <f>$B124</f>
        <v>Global</v>
      </c>
      <c r="V124" s="190"/>
      <c r="W124" s="846"/>
      <c r="X124" s="846"/>
    </row>
    <row r="125" spans="1:24" ht="6" customHeight="1" x14ac:dyDescent="0.2">
      <c r="A125" s="82"/>
      <c r="B125" s="82"/>
      <c r="C125" s="82"/>
      <c r="D125" s="82"/>
      <c r="E125" s="82"/>
      <c r="F125" s="849"/>
      <c r="G125" s="849"/>
      <c r="H125" s="849"/>
      <c r="I125" s="849"/>
      <c r="J125" s="849"/>
      <c r="K125" s="849"/>
      <c r="L125" s="849"/>
      <c r="M125" s="849"/>
      <c r="N125" s="82"/>
      <c r="O125" s="82"/>
      <c r="P125" s="82"/>
      <c r="Q125" s="82"/>
      <c r="R125" s="82"/>
      <c r="S125" s="82"/>
      <c r="T125" s="835"/>
      <c r="U125" s="835"/>
    </row>
    <row r="126" spans="1:24" x14ac:dyDescent="0.2">
      <c r="A126" s="82"/>
      <c r="B126" s="88" t="s">
        <v>1878</v>
      </c>
      <c r="C126" s="82"/>
      <c r="D126" s="82"/>
      <c r="E126" s="82"/>
      <c r="F126" s="849"/>
      <c r="G126" s="849"/>
      <c r="H126" s="849"/>
      <c r="I126" s="849"/>
      <c r="J126" s="849"/>
      <c r="K126" s="849"/>
      <c r="L126" s="849"/>
      <c r="M126" s="849"/>
      <c r="N126" s="82"/>
      <c r="O126" s="82"/>
      <c r="P126" s="82"/>
      <c r="Q126" s="82"/>
      <c r="R126" s="82"/>
      <c r="S126" s="82"/>
      <c r="T126" s="835"/>
      <c r="U126" s="836" t="str">
        <f>$B126</f>
        <v>Autres éléments hors bilan (505)</v>
      </c>
    </row>
    <row r="127" spans="1:24" x14ac:dyDescent="0.2">
      <c r="A127" s="31" t="s">
        <v>3062</v>
      </c>
      <c r="B127" s="602"/>
      <c r="C127" s="992"/>
      <c r="D127" s="992"/>
      <c r="E127" s="31"/>
      <c r="F127" s="992"/>
      <c r="G127" s="1630"/>
      <c r="H127" s="856"/>
      <c r="I127" s="1631"/>
      <c r="J127" s="993"/>
      <c r="K127" s="1631"/>
      <c r="L127" s="838"/>
      <c r="M127" s="839"/>
      <c r="N127" s="31"/>
      <c r="O127" s="2159"/>
      <c r="P127" s="2159"/>
      <c r="Q127" s="2159"/>
      <c r="R127" s="2159"/>
      <c r="S127" s="82"/>
      <c r="T127" s="840" t="str">
        <f t="shared" ref="T127:T151" si="8">$A127</f>
        <v>1 (1401)</v>
      </c>
      <c r="U127" s="1615" t="str">
        <f t="shared" ref="U127:U151" si="9">IF($B127="","",$B127)</f>
        <v/>
      </c>
      <c r="V127" s="190"/>
      <c r="W127" s="841"/>
      <c r="X127" s="841"/>
    </row>
    <row r="128" spans="1:24" x14ac:dyDescent="0.2">
      <c r="A128" s="31" t="s">
        <v>3063</v>
      </c>
      <c r="B128" s="602"/>
      <c r="C128" s="992"/>
      <c r="D128" s="992"/>
      <c r="E128" s="31"/>
      <c r="F128" s="992"/>
      <c r="G128" s="1630"/>
      <c r="H128" s="856"/>
      <c r="I128" s="1631"/>
      <c r="J128" s="993"/>
      <c r="K128" s="1631"/>
      <c r="L128" s="838"/>
      <c r="M128" s="839"/>
      <c r="N128" s="31"/>
      <c r="O128" s="2159"/>
      <c r="P128" s="2159"/>
      <c r="Q128" s="2159"/>
      <c r="R128" s="2159"/>
      <c r="S128" s="82"/>
      <c r="T128" s="840" t="str">
        <f t="shared" si="8"/>
        <v>2 (1402)</v>
      </c>
      <c r="U128" s="1615" t="str">
        <f t="shared" si="9"/>
        <v/>
      </c>
      <c r="V128" s="190"/>
      <c r="W128" s="841"/>
      <c r="X128" s="841"/>
    </row>
    <row r="129" spans="1:24" x14ac:dyDescent="0.2">
      <c r="A129" s="31" t="s">
        <v>3064</v>
      </c>
      <c r="B129" s="602"/>
      <c r="C129" s="992"/>
      <c r="D129" s="992"/>
      <c r="E129" s="31"/>
      <c r="F129" s="992"/>
      <c r="G129" s="1630"/>
      <c r="H129" s="856"/>
      <c r="I129" s="1631"/>
      <c r="J129" s="993"/>
      <c r="K129" s="1631"/>
      <c r="L129" s="838"/>
      <c r="M129" s="839"/>
      <c r="N129" s="31"/>
      <c r="O129" s="2159"/>
      <c r="P129" s="2159"/>
      <c r="Q129" s="2159"/>
      <c r="R129" s="2159"/>
      <c r="S129" s="82"/>
      <c r="T129" s="840" t="str">
        <f t="shared" si="8"/>
        <v>3 (1403)</v>
      </c>
      <c r="U129" s="1615" t="str">
        <f t="shared" si="9"/>
        <v/>
      </c>
      <c r="V129" s="190"/>
      <c r="W129" s="841"/>
      <c r="X129" s="841"/>
    </row>
    <row r="130" spans="1:24" ht="12.75" hidden="1" customHeight="1" x14ac:dyDescent="0.2">
      <c r="A130" s="31" t="s">
        <v>3065</v>
      </c>
      <c r="B130" s="602"/>
      <c r="C130" s="992"/>
      <c r="D130" s="992"/>
      <c r="E130" s="31"/>
      <c r="F130" s="992"/>
      <c r="G130" s="1630"/>
      <c r="H130" s="856"/>
      <c r="I130" s="1631"/>
      <c r="J130" s="993"/>
      <c r="K130" s="1631"/>
      <c r="L130" s="838"/>
      <c r="M130" s="839"/>
      <c r="N130" s="31"/>
      <c r="O130" s="2159"/>
      <c r="P130" s="2159"/>
      <c r="Q130" s="2159"/>
      <c r="R130" s="2159"/>
      <c r="S130" s="82"/>
      <c r="T130" s="840" t="str">
        <f t="shared" si="8"/>
        <v>4 (1404)</v>
      </c>
      <c r="U130" s="1615" t="str">
        <f t="shared" si="9"/>
        <v/>
      </c>
      <c r="V130" s="190"/>
      <c r="W130" s="841"/>
      <c r="X130" s="841"/>
    </row>
    <row r="131" spans="1:24" ht="12.75" hidden="1" customHeight="1" x14ac:dyDescent="0.2">
      <c r="A131" s="31" t="s">
        <v>3066</v>
      </c>
      <c r="B131" s="602"/>
      <c r="C131" s="992"/>
      <c r="D131" s="992"/>
      <c r="E131" s="31"/>
      <c r="F131" s="992"/>
      <c r="G131" s="1630"/>
      <c r="H131" s="856"/>
      <c r="I131" s="1631"/>
      <c r="J131" s="993"/>
      <c r="K131" s="1631"/>
      <c r="L131" s="838"/>
      <c r="M131" s="839"/>
      <c r="N131" s="31"/>
      <c r="O131" s="2159"/>
      <c r="P131" s="2159"/>
      <c r="Q131" s="2159"/>
      <c r="R131" s="2159"/>
      <c r="S131" s="82"/>
      <c r="T131" s="840" t="str">
        <f t="shared" si="8"/>
        <v>5 (1405)</v>
      </c>
      <c r="U131" s="1615" t="str">
        <f t="shared" si="9"/>
        <v/>
      </c>
      <c r="V131" s="190"/>
      <c r="W131" s="841"/>
      <c r="X131" s="841"/>
    </row>
    <row r="132" spans="1:24" ht="12.75" hidden="1" customHeight="1" x14ac:dyDescent="0.2">
      <c r="A132" s="31" t="s">
        <v>3067</v>
      </c>
      <c r="B132" s="602"/>
      <c r="C132" s="992"/>
      <c r="D132" s="992"/>
      <c r="E132" s="31"/>
      <c r="F132" s="992"/>
      <c r="G132" s="1630"/>
      <c r="H132" s="856"/>
      <c r="I132" s="1631"/>
      <c r="J132" s="993"/>
      <c r="K132" s="1631"/>
      <c r="L132" s="838"/>
      <c r="M132" s="839"/>
      <c r="N132" s="31"/>
      <c r="O132" s="2159"/>
      <c r="P132" s="2159"/>
      <c r="Q132" s="2159"/>
      <c r="R132" s="2159"/>
      <c r="S132" s="82"/>
      <c r="T132" s="840" t="str">
        <f t="shared" si="8"/>
        <v>6 (1406)</v>
      </c>
      <c r="U132" s="1615" t="str">
        <f t="shared" si="9"/>
        <v/>
      </c>
      <c r="V132" s="190"/>
      <c r="W132" s="841"/>
      <c r="X132" s="841"/>
    </row>
    <row r="133" spans="1:24" ht="12.75" hidden="1" customHeight="1" x14ac:dyDescent="0.2">
      <c r="A133" s="31" t="s">
        <v>3068</v>
      </c>
      <c r="B133" s="602"/>
      <c r="C133" s="992"/>
      <c r="D133" s="992"/>
      <c r="E133" s="31"/>
      <c r="F133" s="992"/>
      <c r="G133" s="1630"/>
      <c r="H133" s="856"/>
      <c r="I133" s="1631"/>
      <c r="J133" s="993"/>
      <c r="K133" s="1631"/>
      <c r="L133" s="838"/>
      <c r="M133" s="839"/>
      <c r="N133" s="31"/>
      <c r="O133" s="2159"/>
      <c r="P133" s="2159"/>
      <c r="Q133" s="2159"/>
      <c r="R133" s="2159"/>
      <c r="S133" s="82"/>
      <c r="T133" s="840" t="str">
        <f t="shared" si="8"/>
        <v>7 (1407)</v>
      </c>
      <c r="U133" s="1615" t="str">
        <f t="shared" si="9"/>
        <v/>
      </c>
      <c r="V133" s="190"/>
      <c r="W133" s="841"/>
      <c r="X133" s="841"/>
    </row>
    <row r="134" spans="1:24" ht="12.75" hidden="1" customHeight="1" x14ac:dyDescent="0.2">
      <c r="A134" s="31" t="s">
        <v>3069</v>
      </c>
      <c r="B134" s="602"/>
      <c r="C134" s="992"/>
      <c r="D134" s="992"/>
      <c r="E134" s="31"/>
      <c r="F134" s="992"/>
      <c r="G134" s="1630"/>
      <c r="H134" s="856"/>
      <c r="I134" s="1631"/>
      <c r="J134" s="993"/>
      <c r="K134" s="1631"/>
      <c r="L134" s="838"/>
      <c r="M134" s="839"/>
      <c r="N134" s="31"/>
      <c r="O134" s="2159"/>
      <c r="P134" s="2159"/>
      <c r="Q134" s="2159"/>
      <c r="R134" s="2159"/>
      <c r="S134" s="82"/>
      <c r="T134" s="840" t="str">
        <f t="shared" si="8"/>
        <v>8 (1408)</v>
      </c>
      <c r="U134" s="1615" t="str">
        <f t="shared" si="9"/>
        <v/>
      </c>
      <c r="V134" s="190"/>
      <c r="W134" s="841"/>
      <c r="X134" s="841"/>
    </row>
    <row r="135" spans="1:24" ht="12.75" hidden="1" customHeight="1" x14ac:dyDescent="0.2">
      <c r="A135" s="31" t="s">
        <v>3070</v>
      </c>
      <c r="B135" s="602"/>
      <c r="C135" s="992"/>
      <c r="D135" s="992"/>
      <c r="E135" s="31"/>
      <c r="F135" s="992"/>
      <c r="G135" s="1630"/>
      <c r="H135" s="856"/>
      <c r="I135" s="1631"/>
      <c r="J135" s="993"/>
      <c r="K135" s="1631"/>
      <c r="L135" s="838"/>
      <c r="M135" s="839"/>
      <c r="N135" s="31"/>
      <c r="O135" s="2159"/>
      <c r="P135" s="2159"/>
      <c r="Q135" s="2159"/>
      <c r="R135" s="2159"/>
      <c r="S135" s="82"/>
      <c r="T135" s="840" t="str">
        <f t="shared" si="8"/>
        <v>9 (1409)</v>
      </c>
      <c r="U135" s="1615" t="str">
        <f t="shared" si="9"/>
        <v/>
      </c>
      <c r="V135" s="190"/>
      <c r="W135" s="841"/>
      <c r="X135" s="841"/>
    </row>
    <row r="136" spans="1:24" ht="12.75" hidden="1" customHeight="1" x14ac:dyDescent="0.2">
      <c r="A136" s="31" t="s">
        <v>3071</v>
      </c>
      <c r="B136" s="602"/>
      <c r="C136" s="992"/>
      <c r="D136" s="992"/>
      <c r="E136" s="31"/>
      <c r="F136" s="992"/>
      <c r="G136" s="1630"/>
      <c r="H136" s="856"/>
      <c r="I136" s="1631"/>
      <c r="J136" s="993"/>
      <c r="K136" s="1631"/>
      <c r="L136" s="838"/>
      <c r="M136" s="839"/>
      <c r="N136" s="31"/>
      <c r="O136" s="2159"/>
      <c r="P136" s="2159"/>
      <c r="Q136" s="2159"/>
      <c r="R136" s="2159"/>
      <c r="S136" s="82"/>
      <c r="T136" s="840" t="str">
        <f t="shared" si="8"/>
        <v>10 (1410)</v>
      </c>
      <c r="U136" s="1615" t="str">
        <f t="shared" si="9"/>
        <v/>
      </c>
      <c r="V136" s="190"/>
      <c r="W136" s="841"/>
      <c r="X136" s="841"/>
    </row>
    <row r="137" spans="1:24" ht="12.75" hidden="1" customHeight="1" x14ac:dyDescent="0.2">
      <c r="A137" s="31" t="s">
        <v>3072</v>
      </c>
      <c r="B137" s="602"/>
      <c r="C137" s="992"/>
      <c r="D137" s="992"/>
      <c r="E137" s="31"/>
      <c r="F137" s="992"/>
      <c r="G137" s="1630"/>
      <c r="H137" s="856"/>
      <c r="I137" s="1631"/>
      <c r="J137" s="993"/>
      <c r="K137" s="1631"/>
      <c r="L137" s="838"/>
      <c r="M137" s="839"/>
      <c r="N137" s="31"/>
      <c r="O137" s="2159"/>
      <c r="P137" s="2159"/>
      <c r="Q137" s="2159"/>
      <c r="R137" s="2159"/>
      <c r="S137" s="82"/>
      <c r="T137" s="840" t="str">
        <f t="shared" si="8"/>
        <v>11 (1411)</v>
      </c>
      <c r="U137" s="1615" t="str">
        <f t="shared" si="9"/>
        <v/>
      </c>
      <c r="V137" s="190"/>
      <c r="W137" s="841"/>
      <c r="X137" s="841"/>
    </row>
    <row r="138" spans="1:24" ht="12.75" hidden="1" customHeight="1" x14ac:dyDescent="0.2">
      <c r="A138" s="31" t="s">
        <v>3073</v>
      </c>
      <c r="B138" s="602"/>
      <c r="C138" s="992"/>
      <c r="D138" s="992"/>
      <c r="E138" s="31"/>
      <c r="F138" s="992"/>
      <c r="G138" s="1630"/>
      <c r="H138" s="856"/>
      <c r="I138" s="1631"/>
      <c r="J138" s="993"/>
      <c r="K138" s="1631"/>
      <c r="L138" s="838"/>
      <c r="M138" s="839"/>
      <c r="N138" s="31"/>
      <c r="O138" s="2159"/>
      <c r="P138" s="2159"/>
      <c r="Q138" s="2159"/>
      <c r="R138" s="2159"/>
      <c r="S138" s="82"/>
      <c r="T138" s="840" t="str">
        <f t="shared" si="8"/>
        <v>12 (1412)</v>
      </c>
      <c r="U138" s="1615" t="str">
        <f t="shared" si="9"/>
        <v/>
      </c>
      <c r="V138" s="190"/>
      <c r="W138" s="841"/>
      <c r="X138" s="841"/>
    </row>
    <row r="139" spans="1:24" ht="12.75" hidden="1" customHeight="1" x14ac:dyDescent="0.2">
      <c r="A139" s="31" t="s">
        <v>3074</v>
      </c>
      <c r="B139" s="602"/>
      <c r="C139" s="992"/>
      <c r="D139" s="992"/>
      <c r="E139" s="31"/>
      <c r="F139" s="992"/>
      <c r="G139" s="1630"/>
      <c r="H139" s="856"/>
      <c r="I139" s="1631"/>
      <c r="J139" s="993"/>
      <c r="K139" s="1631"/>
      <c r="L139" s="838"/>
      <c r="M139" s="839"/>
      <c r="N139" s="31"/>
      <c r="O139" s="2159"/>
      <c r="P139" s="2159"/>
      <c r="Q139" s="2159"/>
      <c r="R139" s="2159"/>
      <c r="S139" s="82"/>
      <c r="T139" s="840" t="str">
        <f t="shared" si="8"/>
        <v>13 (1413)</v>
      </c>
      <c r="U139" s="1615" t="str">
        <f t="shared" si="9"/>
        <v/>
      </c>
      <c r="V139" s="190"/>
      <c r="W139" s="841"/>
      <c r="X139" s="841"/>
    </row>
    <row r="140" spans="1:24" ht="12.75" hidden="1" customHeight="1" x14ac:dyDescent="0.2">
      <c r="A140" s="31" t="s">
        <v>3075</v>
      </c>
      <c r="B140" s="602"/>
      <c r="C140" s="992"/>
      <c r="D140" s="992"/>
      <c r="E140" s="31"/>
      <c r="F140" s="992"/>
      <c r="G140" s="1630"/>
      <c r="H140" s="856"/>
      <c r="I140" s="1631"/>
      <c r="J140" s="993"/>
      <c r="K140" s="1631"/>
      <c r="L140" s="838"/>
      <c r="M140" s="839"/>
      <c r="N140" s="31"/>
      <c r="O140" s="2159"/>
      <c r="P140" s="2159"/>
      <c r="Q140" s="2159"/>
      <c r="R140" s="2159"/>
      <c r="S140" s="82"/>
      <c r="T140" s="840" t="str">
        <f t="shared" si="8"/>
        <v>14 (1414)</v>
      </c>
      <c r="U140" s="1615" t="str">
        <f t="shared" si="9"/>
        <v/>
      </c>
      <c r="V140" s="190"/>
      <c r="W140" s="841"/>
      <c r="X140" s="841"/>
    </row>
    <row r="141" spans="1:24" ht="12.75" hidden="1" customHeight="1" x14ac:dyDescent="0.2">
      <c r="A141" s="31" t="s">
        <v>3076</v>
      </c>
      <c r="B141" s="602"/>
      <c r="C141" s="992"/>
      <c r="D141" s="992"/>
      <c r="E141" s="31"/>
      <c r="F141" s="992"/>
      <c r="G141" s="1630"/>
      <c r="H141" s="856"/>
      <c r="I141" s="1631"/>
      <c r="J141" s="993"/>
      <c r="K141" s="1631"/>
      <c r="L141" s="838"/>
      <c r="M141" s="839"/>
      <c r="N141" s="31"/>
      <c r="O141" s="2159"/>
      <c r="P141" s="2159"/>
      <c r="Q141" s="2159"/>
      <c r="R141" s="2159"/>
      <c r="S141" s="82"/>
      <c r="T141" s="840" t="str">
        <f t="shared" si="8"/>
        <v>15 (1415)</v>
      </c>
      <c r="U141" s="1615" t="str">
        <f t="shared" si="9"/>
        <v/>
      </c>
      <c r="V141" s="190"/>
      <c r="W141" s="841"/>
      <c r="X141" s="841"/>
    </row>
    <row r="142" spans="1:24" ht="12.75" hidden="1" customHeight="1" x14ac:dyDescent="0.2">
      <c r="A142" s="31" t="s">
        <v>3077</v>
      </c>
      <c r="B142" s="602"/>
      <c r="C142" s="992"/>
      <c r="D142" s="992"/>
      <c r="E142" s="31"/>
      <c r="F142" s="992"/>
      <c r="G142" s="1630"/>
      <c r="H142" s="856"/>
      <c r="I142" s="1631"/>
      <c r="J142" s="993"/>
      <c r="K142" s="1631"/>
      <c r="L142" s="838"/>
      <c r="M142" s="839"/>
      <c r="N142" s="31"/>
      <c r="O142" s="2159"/>
      <c r="P142" s="2159"/>
      <c r="Q142" s="2159"/>
      <c r="R142" s="2159"/>
      <c r="S142" s="82"/>
      <c r="T142" s="840" t="str">
        <f t="shared" si="8"/>
        <v>16 (1416)</v>
      </c>
      <c r="U142" s="1615" t="str">
        <f t="shared" si="9"/>
        <v/>
      </c>
      <c r="V142" s="190"/>
      <c r="W142" s="841"/>
      <c r="X142" s="841"/>
    </row>
    <row r="143" spans="1:24" ht="12.75" hidden="1" customHeight="1" x14ac:dyDescent="0.2">
      <c r="A143" s="31" t="s">
        <v>3078</v>
      </c>
      <c r="B143" s="602"/>
      <c r="C143" s="992"/>
      <c r="D143" s="992"/>
      <c r="E143" s="31"/>
      <c r="F143" s="992"/>
      <c r="G143" s="1630"/>
      <c r="H143" s="856"/>
      <c r="I143" s="1631"/>
      <c r="J143" s="993"/>
      <c r="K143" s="1631"/>
      <c r="L143" s="838"/>
      <c r="M143" s="839"/>
      <c r="N143" s="31"/>
      <c r="O143" s="2159"/>
      <c r="P143" s="2159"/>
      <c r="Q143" s="2159"/>
      <c r="R143" s="2159"/>
      <c r="S143" s="82"/>
      <c r="T143" s="840" t="str">
        <f t="shared" si="8"/>
        <v>17 (1417)</v>
      </c>
      <c r="U143" s="1615" t="str">
        <f t="shared" si="9"/>
        <v/>
      </c>
      <c r="V143" s="190"/>
      <c r="W143" s="841"/>
      <c r="X143" s="841"/>
    </row>
    <row r="144" spans="1:24" ht="12.75" hidden="1" customHeight="1" x14ac:dyDescent="0.2">
      <c r="A144" s="31" t="s">
        <v>3079</v>
      </c>
      <c r="B144" s="602"/>
      <c r="C144" s="992"/>
      <c r="D144" s="992"/>
      <c r="E144" s="31"/>
      <c r="F144" s="992"/>
      <c r="G144" s="1630"/>
      <c r="H144" s="856"/>
      <c r="I144" s="1631"/>
      <c r="J144" s="993"/>
      <c r="K144" s="1631"/>
      <c r="L144" s="838"/>
      <c r="M144" s="839"/>
      <c r="N144" s="31"/>
      <c r="O144" s="2159"/>
      <c r="P144" s="2159"/>
      <c r="Q144" s="2159"/>
      <c r="R144" s="2159"/>
      <c r="S144" s="82"/>
      <c r="T144" s="840" t="str">
        <f t="shared" si="8"/>
        <v>18 (1418)</v>
      </c>
      <c r="U144" s="1615" t="str">
        <f t="shared" si="9"/>
        <v/>
      </c>
      <c r="V144" s="190"/>
      <c r="W144" s="841"/>
      <c r="X144" s="841"/>
    </row>
    <row r="145" spans="1:24" ht="12.75" hidden="1" customHeight="1" x14ac:dyDescent="0.2">
      <c r="A145" s="31" t="s">
        <v>3080</v>
      </c>
      <c r="B145" s="602"/>
      <c r="C145" s="992"/>
      <c r="D145" s="992"/>
      <c r="E145" s="31"/>
      <c r="F145" s="992"/>
      <c r="G145" s="1630"/>
      <c r="H145" s="856"/>
      <c r="I145" s="1631"/>
      <c r="J145" s="993"/>
      <c r="K145" s="1631"/>
      <c r="L145" s="838"/>
      <c r="M145" s="839"/>
      <c r="N145" s="31"/>
      <c r="O145" s="2159"/>
      <c r="P145" s="2159"/>
      <c r="Q145" s="2159"/>
      <c r="R145" s="2159"/>
      <c r="S145" s="82"/>
      <c r="T145" s="840" t="str">
        <f t="shared" si="8"/>
        <v>19 (1419)</v>
      </c>
      <c r="U145" s="1615" t="str">
        <f t="shared" si="9"/>
        <v/>
      </c>
      <c r="V145" s="190"/>
      <c r="W145" s="841"/>
      <c r="X145" s="841"/>
    </row>
    <row r="146" spans="1:24" ht="12.75" hidden="1" customHeight="1" x14ac:dyDescent="0.2">
      <c r="A146" s="31" t="s">
        <v>3081</v>
      </c>
      <c r="B146" s="602"/>
      <c r="C146" s="992"/>
      <c r="D146" s="992"/>
      <c r="E146" s="31"/>
      <c r="F146" s="992"/>
      <c r="G146" s="1630"/>
      <c r="H146" s="856"/>
      <c r="I146" s="1631"/>
      <c r="J146" s="993"/>
      <c r="K146" s="1631"/>
      <c r="L146" s="838"/>
      <c r="M146" s="839"/>
      <c r="N146" s="31"/>
      <c r="O146" s="2159"/>
      <c r="P146" s="2159"/>
      <c r="Q146" s="2159"/>
      <c r="R146" s="2159"/>
      <c r="S146" s="82"/>
      <c r="T146" s="840" t="str">
        <f t="shared" si="8"/>
        <v>20 (1420)</v>
      </c>
      <c r="U146" s="1615" t="str">
        <f t="shared" si="9"/>
        <v/>
      </c>
      <c r="V146" s="190"/>
      <c r="W146" s="841"/>
      <c r="X146" s="841"/>
    </row>
    <row r="147" spans="1:24" ht="12.75" hidden="1" customHeight="1" x14ac:dyDescent="0.2">
      <c r="A147" s="31" t="s">
        <v>3082</v>
      </c>
      <c r="B147" s="602"/>
      <c r="C147" s="992"/>
      <c r="D147" s="992"/>
      <c r="E147" s="31"/>
      <c r="F147" s="992"/>
      <c r="G147" s="1630"/>
      <c r="H147" s="856"/>
      <c r="I147" s="1631"/>
      <c r="J147" s="993"/>
      <c r="K147" s="1631"/>
      <c r="L147" s="838"/>
      <c r="M147" s="839"/>
      <c r="N147" s="31"/>
      <c r="O147" s="2159"/>
      <c r="P147" s="2159"/>
      <c r="Q147" s="2159"/>
      <c r="R147" s="2159"/>
      <c r="S147" s="82"/>
      <c r="T147" s="840" t="str">
        <f t="shared" si="8"/>
        <v>21 (1421)</v>
      </c>
      <c r="U147" s="1615" t="str">
        <f t="shared" si="9"/>
        <v/>
      </c>
      <c r="V147" s="190"/>
      <c r="W147" s="841"/>
      <c r="X147" s="841"/>
    </row>
    <row r="148" spans="1:24" ht="12.75" hidden="1" customHeight="1" x14ac:dyDescent="0.2">
      <c r="A148" s="31" t="s">
        <v>3083</v>
      </c>
      <c r="B148" s="602"/>
      <c r="C148" s="992"/>
      <c r="D148" s="992"/>
      <c r="E148" s="31"/>
      <c r="F148" s="992"/>
      <c r="G148" s="1630"/>
      <c r="H148" s="856"/>
      <c r="I148" s="1631"/>
      <c r="J148" s="993"/>
      <c r="K148" s="1631"/>
      <c r="L148" s="838"/>
      <c r="M148" s="839"/>
      <c r="N148" s="31"/>
      <c r="O148" s="2159"/>
      <c r="P148" s="2159"/>
      <c r="Q148" s="2159"/>
      <c r="R148" s="2159"/>
      <c r="S148" s="82"/>
      <c r="T148" s="840" t="str">
        <f t="shared" si="8"/>
        <v>22 (1422)</v>
      </c>
      <c r="U148" s="1615" t="str">
        <f t="shared" si="9"/>
        <v/>
      </c>
      <c r="V148" s="190"/>
      <c r="W148" s="841"/>
      <c r="X148" s="841"/>
    </row>
    <row r="149" spans="1:24" ht="12.75" hidden="1" customHeight="1" x14ac:dyDescent="0.2">
      <c r="A149" s="31" t="s">
        <v>3084</v>
      </c>
      <c r="B149" s="602"/>
      <c r="C149" s="992"/>
      <c r="D149" s="992"/>
      <c r="E149" s="31"/>
      <c r="F149" s="992"/>
      <c r="G149" s="1630"/>
      <c r="H149" s="856"/>
      <c r="I149" s="1631"/>
      <c r="J149" s="993"/>
      <c r="K149" s="1631"/>
      <c r="L149" s="838"/>
      <c r="M149" s="839"/>
      <c r="N149" s="31"/>
      <c r="O149" s="2159"/>
      <c r="P149" s="2159"/>
      <c r="Q149" s="2159"/>
      <c r="R149" s="2159"/>
      <c r="S149" s="82"/>
      <c r="T149" s="840" t="str">
        <f t="shared" si="8"/>
        <v>23 (1423)</v>
      </c>
      <c r="U149" s="1615" t="str">
        <f t="shared" si="9"/>
        <v/>
      </c>
      <c r="V149" s="190"/>
      <c r="W149" s="841"/>
      <c r="X149" s="841"/>
    </row>
    <row r="150" spans="1:24" ht="12.75" hidden="1" customHeight="1" x14ac:dyDescent="0.2">
      <c r="A150" s="31" t="s">
        <v>3085</v>
      </c>
      <c r="B150" s="602"/>
      <c r="C150" s="992"/>
      <c r="D150" s="992"/>
      <c r="E150" s="31"/>
      <c r="F150" s="992"/>
      <c r="G150" s="1630"/>
      <c r="H150" s="856"/>
      <c r="I150" s="1631"/>
      <c r="J150" s="993"/>
      <c r="K150" s="1631"/>
      <c r="L150" s="838"/>
      <c r="M150" s="839"/>
      <c r="N150" s="31"/>
      <c r="O150" s="2159"/>
      <c r="P150" s="2159"/>
      <c r="Q150" s="2159"/>
      <c r="R150" s="2159"/>
      <c r="S150" s="82"/>
      <c r="T150" s="840" t="str">
        <f t="shared" si="8"/>
        <v>24 (1424)</v>
      </c>
      <c r="U150" s="1615" t="str">
        <f t="shared" si="9"/>
        <v/>
      </c>
      <c r="V150" s="190"/>
      <c r="W150" s="841"/>
      <c r="X150" s="841"/>
    </row>
    <row r="151" spans="1:24" x14ac:dyDescent="0.2">
      <c r="A151" s="31" t="s">
        <v>3086</v>
      </c>
      <c r="B151" s="602"/>
      <c r="C151" s="992"/>
      <c r="D151" s="992"/>
      <c r="E151" s="31"/>
      <c r="F151" s="992"/>
      <c r="G151" s="1630"/>
      <c r="H151" s="856"/>
      <c r="I151" s="1631"/>
      <c r="J151" s="993"/>
      <c r="K151" s="1631"/>
      <c r="L151" s="838"/>
      <c r="M151" s="839"/>
      <c r="N151" s="31"/>
      <c r="O151" s="2159"/>
      <c r="P151" s="2159"/>
      <c r="Q151" s="2159"/>
      <c r="R151" s="2159"/>
      <c r="S151" s="82"/>
      <c r="T151" s="840" t="str">
        <f t="shared" si="8"/>
        <v>25 (1425)</v>
      </c>
      <c r="U151" s="1615" t="str">
        <f t="shared" si="9"/>
        <v/>
      </c>
      <c r="V151" s="190"/>
      <c r="W151" s="841"/>
      <c r="X151" s="841"/>
    </row>
    <row r="152" spans="1:24" x14ac:dyDescent="0.2">
      <c r="A152" s="239" t="s">
        <v>3087</v>
      </c>
      <c r="B152" s="1598">
        <v>100</v>
      </c>
      <c r="C152" s="992"/>
      <c r="D152" s="992"/>
      <c r="E152" s="31"/>
      <c r="F152" s="992"/>
      <c r="G152" s="1629"/>
      <c r="H152" s="894"/>
      <c r="I152" s="1631"/>
      <c r="J152" s="993"/>
      <c r="K152" s="1631"/>
      <c r="L152" s="838"/>
      <c r="M152" s="1655"/>
      <c r="N152" s="31"/>
      <c r="O152" s="2162"/>
      <c r="P152" s="2162"/>
      <c r="Q152" s="2162"/>
      <c r="R152" s="2162"/>
      <c r="S152" s="82"/>
      <c r="T152" s="887"/>
      <c r="U152" s="1619">
        <f>$B152</f>
        <v>100</v>
      </c>
      <c r="V152" s="190"/>
      <c r="W152" s="841"/>
      <c r="X152" s="841"/>
    </row>
    <row r="153" spans="1:24" x14ac:dyDescent="0.2">
      <c r="A153" s="83" t="s">
        <v>3088</v>
      </c>
      <c r="B153" s="1494" t="s">
        <v>3089</v>
      </c>
      <c r="C153" s="993"/>
      <c r="D153" s="993"/>
      <c r="E153" s="82"/>
      <c r="F153" s="1656"/>
      <c r="G153" s="1658"/>
      <c r="H153" s="895"/>
      <c r="I153" s="1631"/>
      <c r="J153" s="993"/>
      <c r="K153" s="1631"/>
      <c r="L153" s="844"/>
      <c r="M153" s="845"/>
      <c r="N153" s="82"/>
      <c r="O153" s="2161"/>
      <c r="P153" s="2161"/>
      <c r="Q153" s="2161"/>
      <c r="R153" s="2161"/>
      <c r="S153" s="82"/>
      <c r="T153" s="887"/>
      <c r="U153" s="1495" t="str">
        <f>$B153</f>
        <v>Global</v>
      </c>
      <c r="V153" s="190"/>
      <c r="W153" s="846"/>
      <c r="X153" s="846"/>
    </row>
    <row r="154" spans="1:24" x14ac:dyDescent="0.2">
      <c r="A154" s="82"/>
      <c r="B154" s="55"/>
      <c r="C154" s="806"/>
      <c r="D154" s="806"/>
      <c r="E154" s="82"/>
      <c r="F154" s="542"/>
      <c r="G154" s="807"/>
      <c r="H154" s="807"/>
      <c r="I154" s="806"/>
      <c r="J154" s="806"/>
      <c r="K154" s="806"/>
      <c r="L154" s="806"/>
      <c r="M154" s="854"/>
      <c r="N154" s="82"/>
      <c r="O154" s="296"/>
      <c r="P154" s="296"/>
      <c r="Q154" s="296"/>
      <c r="R154" s="296"/>
      <c r="S154" s="82"/>
      <c r="T154" s="855"/>
      <c r="U154" s="855"/>
      <c r="V154" s="296"/>
      <c r="W154" s="296"/>
      <c r="X154" s="296"/>
    </row>
    <row r="155" spans="1:24" x14ac:dyDescent="0.2">
      <c r="A155" s="82"/>
      <c r="B155" s="805" t="s">
        <v>3090</v>
      </c>
      <c r="C155" s="806"/>
      <c r="D155" s="806"/>
      <c r="E155" s="82"/>
      <c r="F155" s="542"/>
      <c r="G155" s="807"/>
      <c r="H155" s="807"/>
      <c r="I155" s="806"/>
      <c r="J155" s="806"/>
      <c r="K155" s="806"/>
      <c r="L155" s="806"/>
      <c r="M155" s="854"/>
      <c r="N155" s="82"/>
      <c r="O155" s="296"/>
      <c r="P155" s="296"/>
      <c r="Q155" s="296"/>
      <c r="R155" s="296"/>
      <c r="S155" s="82"/>
      <c r="T155" s="855"/>
      <c r="U155" s="855"/>
      <c r="V155" s="296"/>
      <c r="W155" s="296"/>
      <c r="X155" s="296"/>
    </row>
    <row r="156" spans="1:24" x14ac:dyDescent="0.2">
      <c r="A156" s="83" t="s">
        <v>3088</v>
      </c>
      <c r="B156" s="1628" t="s">
        <v>3089</v>
      </c>
      <c r="C156" s="1629"/>
      <c r="D156" s="1629"/>
      <c r="E156" s="808"/>
      <c r="F156" s="1629"/>
      <c r="G156" s="1630"/>
      <c r="H156" s="856"/>
      <c r="I156" s="1631"/>
      <c r="J156" s="1631"/>
      <c r="K156" s="1631"/>
      <c r="L156" s="1631"/>
      <c r="M156" s="1631"/>
      <c r="N156" s="31"/>
      <c r="O156" s="2159"/>
      <c r="P156" s="2159"/>
      <c r="Q156" s="2160"/>
      <c r="R156" s="2160"/>
      <c r="S156" s="82"/>
      <c r="T156" s="855"/>
      <c r="U156" s="855"/>
      <c r="V156" s="296"/>
      <c r="W156" s="296"/>
      <c r="X156" s="296"/>
    </row>
    <row r="157" spans="1:24" x14ac:dyDescent="0.2">
      <c r="A157" s="82"/>
      <c r="B157" s="55"/>
      <c r="C157" s="806"/>
      <c r="D157" s="806"/>
      <c r="E157" s="82"/>
      <c r="F157" s="542"/>
      <c r="G157" s="807"/>
      <c r="H157" s="807"/>
      <c r="I157" s="806"/>
      <c r="J157" s="806"/>
      <c r="K157" s="806"/>
      <c r="L157" s="806"/>
      <c r="M157" s="854"/>
      <c r="N157" s="82"/>
      <c r="O157" s="296"/>
      <c r="P157" s="296"/>
      <c r="Q157" s="296"/>
      <c r="R157" s="296"/>
      <c r="S157" s="82"/>
      <c r="T157" s="855"/>
      <c r="U157" s="855"/>
      <c r="V157" s="296"/>
      <c r="W157" s="296"/>
      <c r="X157" s="296"/>
    </row>
    <row r="158" spans="1:24" x14ac:dyDescent="0.2">
      <c r="A158" s="82"/>
      <c r="B158" s="88" t="s">
        <v>811</v>
      </c>
      <c r="C158" s="806"/>
      <c r="D158" s="993"/>
      <c r="E158" s="82"/>
      <c r="F158" s="542"/>
      <c r="G158" s="807"/>
      <c r="H158" s="807"/>
      <c r="I158" s="806"/>
      <c r="J158" s="806"/>
      <c r="K158" s="806"/>
      <c r="L158" s="806"/>
      <c r="M158" s="854"/>
      <c r="N158" s="82"/>
      <c r="O158" s="2161"/>
      <c r="P158" s="2161"/>
      <c r="Q158" s="2161"/>
      <c r="R158" s="2161"/>
      <c r="S158" s="82"/>
      <c r="T158" s="860"/>
      <c r="U158" s="836" t="str">
        <f>$B158</f>
        <v>Total (500)</v>
      </c>
      <c r="V158" s="190"/>
      <c r="X158" s="892"/>
    </row>
    <row r="159" spans="1:24" x14ac:dyDescent="0.2">
      <c r="A159" s="82"/>
      <c r="B159" s="55"/>
      <c r="C159" s="55"/>
      <c r="D159" s="865"/>
      <c r="E159" s="82"/>
      <c r="F159" s="542"/>
      <c r="G159" s="542"/>
      <c r="H159" s="542"/>
      <c r="I159" s="865"/>
      <c r="J159" s="865"/>
      <c r="K159" s="865"/>
      <c r="L159" s="898"/>
      <c r="M159" s="31"/>
      <c r="N159" s="82"/>
      <c r="O159" s="865"/>
      <c r="P159" s="865"/>
      <c r="Q159" s="865"/>
      <c r="R159" s="865"/>
      <c r="S159" s="82"/>
    </row>
    <row r="160" spans="1:24" ht="47.25" customHeight="1" x14ac:dyDescent="0.2">
      <c r="A160" s="82"/>
      <c r="B160" s="885" t="s">
        <v>3144</v>
      </c>
      <c r="C160" s="82"/>
      <c r="D160" s="82"/>
      <c r="E160" s="82"/>
      <c r="F160" s="82"/>
      <c r="G160" s="82"/>
      <c r="H160" s="82"/>
      <c r="I160" s="82"/>
      <c r="J160" s="82"/>
      <c r="K160" s="82"/>
      <c r="L160" s="82"/>
      <c r="M160" s="82"/>
      <c r="N160" s="82"/>
      <c r="O160" s="1357" t="s">
        <v>3145</v>
      </c>
      <c r="P160" s="1357" t="s">
        <v>3146</v>
      </c>
      <c r="Q160" s="1357" t="s">
        <v>3145</v>
      </c>
      <c r="R160" s="1357" t="s">
        <v>3146</v>
      </c>
      <c r="S160" s="82"/>
    </row>
    <row r="161" spans="1:24" ht="20.85" customHeight="1" x14ac:dyDescent="0.2">
      <c r="A161" s="899"/>
      <c r="B161" s="1539" t="s">
        <v>1874</v>
      </c>
      <c r="C161" s="1646"/>
      <c r="D161" s="992"/>
      <c r="E161" s="82"/>
      <c r="F161" s="1646"/>
      <c r="G161" s="1646"/>
      <c r="H161" s="886"/>
      <c r="I161" s="1661"/>
      <c r="J161" s="993"/>
      <c r="K161" s="1661"/>
      <c r="L161" s="838"/>
      <c r="M161" s="839"/>
      <c r="N161" s="82"/>
      <c r="O161" s="992"/>
      <c r="P161" s="992"/>
      <c r="Q161" s="992"/>
      <c r="R161" s="992"/>
      <c r="S161" s="82"/>
      <c r="X161" s="861"/>
    </row>
    <row r="162" spans="1:24" ht="20.85" customHeight="1" x14ac:dyDescent="0.2">
      <c r="A162" s="899"/>
      <c r="B162" s="1648" t="s">
        <v>1875</v>
      </c>
      <c r="C162" s="992"/>
      <c r="D162" s="992"/>
      <c r="E162" s="82"/>
      <c r="F162" s="1646"/>
      <c r="G162" s="1646"/>
      <c r="H162" s="886"/>
      <c r="I162" s="1661"/>
      <c r="J162" s="993"/>
      <c r="K162" s="1661"/>
      <c r="L162" s="838"/>
      <c r="M162" s="839"/>
      <c r="N162" s="82"/>
      <c r="O162" s="992"/>
      <c r="P162" s="992"/>
      <c r="Q162" s="992"/>
      <c r="R162" s="992"/>
      <c r="S162" s="82"/>
    </row>
    <row r="163" spans="1:24" x14ac:dyDescent="0.2">
      <c r="A163" s="82"/>
      <c r="B163" s="55"/>
      <c r="C163" s="55"/>
      <c r="D163" s="865"/>
      <c r="E163" s="82"/>
      <c r="F163" s="542"/>
      <c r="G163" s="542"/>
      <c r="H163" s="542"/>
      <c r="I163" s="542"/>
      <c r="J163" s="865"/>
      <c r="K163" s="865"/>
      <c r="L163" s="898"/>
      <c r="M163" s="31"/>
      <c r="N163" s="82"/>
      <c r="O163" s="82"/>
      <c r="P163" s="865"/>
      <c r="Q163" s="865"/>
      <c r="R163" s="865"/>
      <c r="S163" s="82"/>
    </row>
    <row r="164" spans="1:24" ht="21" customHeight="1" x14ac:dyDescent="0.2">
      <c r="A164" s="708">
        <v>1</v>
      </c>
      <c r="B164" s="2203" t="s">
        <v>3091</v>
      </c>
      <c r="C164" s="2204"/>
      <c r="D164" s="2204"/>
      <c r="E164" s="2204"/>
      <c r="F164" s="2204"/>
      <c r="G164" s="2204"/>
      <c r="H164" s="724"/>
      <c r="I164" s="708">
        <v>4</v>
      </c>
      <c r="J164" s="1984" t="s">
        <v>3092</v>
      </c>
      <c r="K164" s="2058"/>
      <c r="L164" s="2058"/>
      <c r="M164" s="2058"/>
      <c r="N164" s="2058"/>
      <c r="O164" s="2058"/>
      <c r="P164" s="2058"/>
      <c r="Q164" s="2058"/>
      <c r="R164" s="82"/>
      <c r="S164" s="82"/>
    </row>
    <row r="165" spans="1:24" ht="21" customHeight="1" x14ac:dyDescent="0.2">
      <c r="A165" s="708">
        <v>2</v>
      </c>
      <c r="B165" s="1984" t="s">
        <v>3120</v>
      </c>
      <c r="C165" s="2058"/>
      <c r="D165" s="2058"/>
      <c r="E165" s="2058"/>
      <c r="F165" s="2058"/>
      <c r="G165" s="2058"/>
      <c r="H165" s="724"/>
      <c r="I165" s="708">
        <v>5</v>
      </c>
      <c r="J165" s="1984" t="s">
        <v>3094</v>
      </c>
      <c r="K165" s="2058"/>
      <c r="L165" s="2058"/>
      <c r="M165" s="2058"/>
      <c r="N165" s="2058"/>
      <c r="O165" s="2058"/>
      <c r="P165" s="2058"/>
      <c r="Q165" s="2058"/>
      <c r="R165" s="82"/>
      <c r="S165" s="82"/>
    </row>
    <row r="166" spans="1:24" ht="21" customHeight="1" x14ac:dyDescent="0.2">
      <c r="A166" s="708">
        <v>3</v>
      </c>
      <c r="B166" s="1984" t="s">
        <v>3095</v>
      </c>
      <c r="C166" s="2058"/>
      <c r="D166" s="2058"/>
      <c r="E166" s="2058"/>
      <c r="F166" s="2058"/>
      <c r="G166" s="2058"/>
      <c r="H166" s="724"/>
      <c r="I166" s="708">
        <v>6</v>
      </c>
      <c r="J166" s="2203" t="s">
        <v>3096</v>
      </c>
      <c r="K166" s="2204"/>
      <c r="L166" s="2204"/>
      <c r="M166" s="2204"/>
      <c r="N166" s="2204"/>
      <c r="O166" s="2204"/>
      <c r="P166" s="2204"/>
      <c r="Q166" s="2204"/>
      <c r="R166" s="82"/>
      <c r="S166" s="82"/>
    </row>
    <row r="167" spans="1:24" x14ac:dyDescent="0.2">
      <c r="I167" s="411"/>
      <c r="J167" s="7"/>
    </row>
    <row r="168" spans="1:24" ht="14.25" x14ac:dyDescent="0.2">
      <c r="A168" s="630"/>
      <c r="B168" s="8"/>
    </row>
    <row r="169" spans="1:24" x14ac:dyDescent="0.2">
      <c r="B169" s="13"/>
    </row>
  </sheetData>
  <mergeCells count="293">
    <mergeCell ref="M7:M8"/>
    <mergeCell ref="W7:X7"/>
    <mergeCell ref="O8:P8"/>
    <mergeCell ref="Q8:R8"/>
    <mergeCell ref="I10:J10"/>
    <mergeCell ref="O11:P11"/>
    <mergeCell ref="Q11:R11"/>
    <mergeCell ref="B2:E2"/>
    <mergeCell ref="B4:R4"/>
    <mergeCell ref="B6:D6"/>
    <mergeCell ref="F6:G7"/>
    <mergeCell ref="I6:M6"/>
    <mergeCell ref="T6:U7"/>
    <mergeCell ref="I7:J7"/>
    <mergeCell ref="K7:L7"/>
    <mergeCell ref="O15:P15"/>
    <mergeCell ref="Q15:R15"/>
    <mergeCell ref="O16:P16"/>
    <mergeCell ref="Q16:R16"/>
    <mergeCell ref="O17:P17"/>
    <mergeCell ref="Q17:R17"/>
    <mergeCell ref="O12:P12"/>
    <mergeCell ref="Q12:R12"/>
    <mergeCell ref="O13:P13"/>
    <mergeCell ref="Q13:R13"/>
    <mergeCell ref="O14:P14"/>
    <mergeCell ref="Q14:R14"/>
    <mergeCell ref="O21:P21"/>
    <mergeCell ref="Q21:R21"/>
    <mergeCell ref="O22:P22"/>
    <mergeCell ref="Q22:R22"/>
    <mergeCell ref="O23:P23"/>
    <mergeCell ref="Q23:R23"/>
    <mergeCell ref="O18:P18"/>
    <mergeCell ref="Q18:R18"/>
    <mergeCell ref="O19:P19"/>
    <mergeCell ref="Q19:R19"/>
    <mergeCell ref="O20:P20"/>
    <mergeCell ref="Q20:R20"/>
    <mergeCell ref="O27:P27"/>
    <mergeCell ref="Q27:R27"/>
    <mergeCell ref="O28:P28"/>
    <mergeCell ref="Q28:R28"/>
    <mergeCell ref="O29:P29"/>
    <mergeCell ref="Q29:R29"/>
    <mergeCell ref="O24:P24"/>
    <mergeCell ref="Q24:R24"/>
    <mergeCell ref="O25:P25"/>
    <mergeCell ref="Q25:R25"/>
    <mergeCell ref="O26:P26"/>
    <mergeCell ref="Q26:R26"/>
    <mergeCell ref="O33:P33"/>
    <mergeCell ref="Q33:R33"/>
    <mergeCell ref="O34:P34"/>
    <mergeCell ref="Q34:R34"/>
    <mergeCell ref="O35:P35"/>
    <mergeCell ref="Q35:R35"/>
    <mergeCell ref="O30:P30"/>
    <mergeCell ref="Q30:R30"/>
    <mergeCell ref="O31:P31"/>
    <mergeCell ref="Q31:R31"/>
    <mergeCell ref="O32:P32"/>
    <mergeCell ref="Q32:R32"/>
    <mergeCell ref="O41:P41"/>
    <mergeCell ref="Q41:R41"/>
    <mergeCell ref="O42:P42"/>
    <mergeCell ref="Q42:R42"/>
    <mergeCell ref="O43:P43"/>
    <mergeCell ref="Q43:R43"/>
    <mergeCell ref="O36:P36"/>
    <mergeCell ref="Q36:R36"/>
    <mergeCell ref="O37:P37"/>
    <mergeCell ref="Q37:R37"/>
    <mergeCell ref="O40:P40"/>
    <mergeCell ref="Q40:R40"/>
    <mergeCell ref="O47:P47"/>
    <mergeCell ref="Q47:R47"/>
    <mergeCell ref="O48:P48"/>
    <mergeCell ref="Q48:R48"/>
    <mergeCell ref="O49:P49"/>
    <mergeCell ref="Q49:R49"/>
    <mergeCell ref="O44:P44"/>
    <mergeCell ref="Q44:R44"/>
    <mergeCell ref="O45:P45"/>
    <mergeCell ref="Q45:R45"/>
    <mergeCell ref="O46:P46"/>
    <mergeCell ref="Q46:R46"/>
    <mergeCell ref="O53:P53"/>
    <mergeCell ref="Q53:R53"/>
    <mergeCell ref="O54:P54"/>
    <mergeCell ref="Q54:R54"/>
    <mergeCell ref="O55:P55"/>
    <mergeCell ref="Q55:R55"/>
    <mergeCell ref="O50:P50"/>
    <mergeCell ref="Q50:R50"/>
    <mergeCell ref="O51:P51"/>
    <mergeCell ref="Q51:R51"/>
    <mergeCell ref="O52:P52"/>
    <mergeCell ref="Q52:R52"/>
    <mergeCell ref="O59:P59"/>
    <mergeCell ref="Q59:R59"/>
    <mergeCell ref="O60:P60"/>
    <mergeCell ref="Q60:R60"/>
    <mergeCell ref="O61:P61"/>
    <mergeCell ref="Q61:R61"/>
    <mergeCell ref="O56:P56"/>
    <mergeCell ref="Q56:R56"/>
    <mergeCell ref="O57:P57"/>
    <mergeCell ref="Q57:R57"/>
    <mergeCell ref="O58:P58"/>
    <mergeCell ref="Q58:R58"/>
    <mergeCell ref="O65:P65"/>
    <mergeCell ref="Q65:R65"/>
    <mergeCell ref="O66:P66"/>
    <mergeCell ref="Q66:R66"/>
    <mergeCell ref="O69:P69"/>
    <mergeCell ref="Q69:R69"/>
    <mergeCell ref="O62:P62"/>
    <mergeCell ref="Q62:R62"/>
    <mergeCell ref="O63:P63"/>
    <mergeCell ref="Q63:R63"/>
    <mergeCell ref="O64:P64"/>
    <mergeCell ref="Q64:R64"/>
    <mergeCell ref="O73:P73"/>
    <mergeCell ref="Q73:R73"/>
    <mergeCell ref="O74:P74"/>
    <mergeCell ref="Q74:R74"/>
    <mergeCell ref="O75:P75"/>
    <mergeCell ref="Q75:R75"/>
    <mergeCell ref="O70:P70"/>
    <mergeCell ref="Q70:R70"/>
    <mergeCell ref="O71:P71"/>
    <mergeCell ref="Q71:R71"/>
    <mergeCell ref="O72:P72"/>
    <mergeCell ref="Q72:R72"/>
    <mergeCell ref="O79:P79"/>
    <mergeCell ref="Q79:R79"/>
    <mergeCell ref="O80:P80"/>
    <mergeCell ref="Q80:R80"/>
    <mergeCell ref="O81:P81"/>
    <mergeCell ref="Q81:R81"/>
    <mergeCell ref="O76:P76"/>
    <mergeCell ref="Q76:R76"/>
    <mergeCell ref="O77:P77"/>
    <mergeCell ref="Q77:R77"/>
    <mergeCell ref="O78:P78"/>
    <mergeCell ref="Q78:R78"/>
    <mergeCell ref="O85:P85"/>
    <mergeCell ref="Q85:R85"/>
    <mergeCell ref="O86:P86"/>
    <mergeCell ref="Q86:R86"/>
    <mergeCell ref="O87:P87"/>
    <mergeCell ref="Q87:R87"/>
    <mergeCell ref="O82:P82"/>
    <mergeCell ref="Q82:R82"/>
    <mergeCell ref="O83:P83"/>
    <mergeCell ref="Q83:R83"/>
    <mergeCell ref="O84:P84"/>
    <mergeCell ref="Q84:R84"/>
    <mergeCell ref="O91:P91"/>
    <mergeCell ref="Q91:R91"/>
    <mergeCell ref="O92:P92"/>
    <mergeCell ref="Q92:R92"/>
    <mergeCell ref="O93:P93"/>
    <mergeCell ref="Q93:R93"/>
    <mergeCell ref="O88:P88"/>
    <mergeCell ref="Q88:R88"/>
    <mergeCell ref="O89:P89"/>
    <mergeCell ref="Q89:R89"/>
    <mergeCell ref="O90:P90"/>
    <mergeCell ref="Q90:R90"/>
    <mergeCell ref="O99:P99"/>
    <mergeCell ref="Q99:R99"/>
    <mergeCell ref="O100:P100"/>
    <mergeCell ref="Q100:R100"/>
    <mergeCell ref="O101:P101"/>
    <mergeCell ref="Q101:R101"/>
    <mergeCell ref="O94:P94"/>
    <mergeCell ref="Q94:R94"/>
    <mergeCell ref="O95:P95"/>
    <mergeCell ref="Q95:R95"/>
    <mergeCell ref="O98:P98"/>
    <mergeCell ref="Q98:R98"/>
    <mergeCell ref="O105:P105"/>
    <mergeCell ref="Q105:R105"/>
    <mergeCell ref="O106:P106"/>
    <mergeCell ref="Q106:R106"/>
    <mergeCell ref="O107:P107"/>
    <mergeCell ref="Q107:R107"/>
    <mergeCell ref="O102:P102"/>
    <mergeCell ref="Q102:R102"/>
    <mergeCell ref="O103:P103"/>
    <mergeCell ref="Q103:R103"/>
    <mergeCell ref="O104:P104"/>
    <mergeCell ref="Q104:R104"/>
    <mergeCell ref="O111:P111"/>
    <mergeCell ref="Q111:R111"/>
    <mergeCell ref="O112:P112"/>
    <mergeCell ref="Q112:R112"/>
    <mergeCell ref="O113:P113"/>
    <mergeCell ref="Q113:R113"/>
    <mergeCell ref="O108:P108"/>
    <mergeCell ref="Q108:R108"/>
    <mergeCell ref="O109:P109"/>
    <mergeCell ref="Q109:R109"/>
    <mergeCell ref="O110:P110"/>
    <mergeCell ref="Q110:R110"/>
    <mergeCell ref="O117:P117"/>
    <mergeCell ref="Q117:R117"/>
    <mergeCell ref="O118:P118"/>
    <mergeCell ref="Q118:R118"/>
    <mergeCell ref="O119:P119"/>
    <mergeCell ref="Q119:R119"/>
    <mergeCell ref="O114:P114"/>
    <mergeCell ref="Q114:R114"/>
    <mergeCell ref="O115:P115"/>
    <mergeCell ref="Q115:R115"/>
    <mergeCell ref="O116:P116"/>
    <mergeCell ref="Q116:R116"/>
    <mergeCell ref="O123:P123"/>
    <mergeCell ref="Q123:R123"/>
    <mergeCell ref="O124:P124"/>
    <mergeCell ref="Q124:R124"/>
    <mergeCell ref="O127:P127"/>
    <mergeCell ref="Q127:R127"/>
    <mergeCell ref="O120:P120"/>
    <mergeCell ref="Q120:R120"/>
    <mergeCell ref="O121:P121"/>
    <mergeCell ref="Q121:R121"/>
    <mergeCell ref="O122:P122"/>
    <mergeCell ref="Q122:R122"/>
    <mergeCell ref="O131:P131"/>
    <mergeCell ref="Q131:R131"/>
    <mergeCell ref="O132:P132"/>
    <mergeCell ref="Q132:R132"/>
    <mergeCell ref="O133:P133"/>
    <mergeCell ref="Q133:R133"/>
    <mergeCell ref="O128:P128"/>
    <mergeCell ref="Q128:R128"/>
    <mergeCell ref="O129:P129"/>
    <mergeCell ref="Q129:R129"/>
    <mergeCell ref="O130:P130"/>
    <mergeCell ref="Q130:R130"/>
    <mergeCell ref="O137:P137"/>
    <mergeCell ref="Q137:R137"/>
    <mergeCell ref="O138:P138"/>
    <mergeCell ref="Q138:R138"/>
    <mergeCell ref="O139:P139"/>
    <mergeCell ref="Q139:R139"/>
    <mergeCell ref="O134:P134"/>
    <mergeCell ref="Q134:R134"/>
    <mergeCell ref="O135:P135"/>
    <mergeCell ref="Q135:R135"/>
    <mergeCell ref="O136:P136"/>
    <mergeCell ref="Q136:R136"/>
    <mergeCell ref="O143:P143"/>
    <mergeCell ref="Q143:R143"/>
    <mergeCell ref="O144:P144"/>
    <mergeCell ref="Q144:R144"/>
    <mergeCell ref="O145:P145"/>
    <mergeCell ref="Q145:R145"/>
    <mergeCell ref="O140:P140"/>
    <mergeCell ref="Q140:R140"/>
    <mergeCell ref="O141:P141"/>
    <mergeCell ref="Q141:R141"/>
    <mergeCell ref="O142:P142"/>
    <mergeCell ref="Q142:R142"/>
    <mergeCell ref="O149:P149"/>
    <mergeCell ref="Q149:R149"/>
    <mergeCell ref="O150:P150"/>
    <mergeCell ref="Q150:R150"/>
    <mergeCell ref="O151:P151"/>
    <mergeCell ref="Q151:R151"/>
    <mergeCell ref="O146:P146"/>
    <mergeCell ref="Q146:R146"/>
    <mergeCell ref="O147:P147"/>
    <mergeCell ref="Q147:R147"/>
    <mergeCell ref="O148:P148"/>
    <mergeCell ref="Q148:R148"/>
    <mergeCell ref="B166:G166"/>
    <mergeCell ref="J166:Q166"/>
    <mergeCell ref="O158:P158"/>
    <mergeCell ref="Q158:R158"/>
    <mergeCell ref="B164:G164"/>
    <mergeCell ref="J164:Q164"/>
    <mergeCell ref="B165:G165"/>
    <mergeCell ref="J165:Q165"/>
    <mergeCell ref="O152:P152"/>
    <mergeCell ref="Q152:R152"/>
    <mergeCell ref="O153:P153"/>
    <mergeCell ref="Q153:R153"/>
    <mergeCell ref="O156:P156"/>
    <mergeCell ref="Q156:R156"/>
  </mergeCells>
  <hyperlinks>
    <hyperlink ref="B2:E2" location="'Liste tableaux'!A1" display="Retour à la liste des tableaux" xr:uid="{EC46C907-14CB-4297-898D-D948630C1EBD}"/>
  </hyperlinks>
  <pageMargins left="0.7" right="0.7" top="0.75" bottom="0.75" header="0.3" footer="0.3"/>
  <headerFooter>
    <oddHeader>&amp;R&amp;"Calibri"&amp;10&amp;K000000 Protected B - Internal / Protégé B - Interne&amp;1#_x000D_</oddHead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4DFD8-887B-4D0F-BCD4-FD3978560E3A}">
  <sheetPr codeName="Feuil62"/>
  <dimension ref="A1:BA111"/>
  <sheetViews>
    <sheetView showGridLines="0" workbookViewId="0">
      <selection activeCell="B2" sqref="B2:E2"/>
    </sheetView>
  </sheetViews>
  <sheetFormatPr defaultColWidth="9.140625" defaultRowHeight="12.75" x14ac:dyDescent="0.2"/>
  <cols>
    <col min="1" max="1" width="8.85546875" style="1" customWidth="1"/>
    <col min="2" max="2" width="10.85546875" style="1" customWidth="1"/>
    <col min="3" max="3" width="10" style="1" bestFit="1" customWidth="1"/>
    <col min="4" max="4" width="9.140625" style="1"/>
    <col min="5" max="5" width="1.140625" style="1" customWidth="1"/>
    <col min="6" max="7" width="11.42578125" style="1" customWidth="1"/>
    <col min="8" max="8" width="0.85546875" style="1" customWidth="1"/>
    <col min="9" max="10" width="8.5703125" style="1" customWidth="1"/>
    <col min="11" max="11" width="9.140625" style="1"/>
    <col min="12" max="12" width="10" style="1" customWidth="1"/>
    <col min="13" max="13" width="8.5703125" style="1" customWidth="1"/>
    <col min="14" max="14" width="13.140625" style="1" customWidth="1"/>
    <col min="15" max="17" width="6.140625" style="1" customWidth="1"/>
    <col min="18" max="18" width="6.85546875" style="1" customWidth="1"/>
    <col min="19" max="19" width="2.140625" style="1" customWidth="1"/>
    <col min="20" max="20" width="6.5703125" style="1" customWidth="1"/>
    <col min="21" max="21" width="9" style="1" customWidth="1"/>
    <col min="22" max="22" width="11.85546875" style="1" customWidth="1"/>
    <col min="23" max="24" width="9.42578125" style="1" customWidth="1"/>
    <col min="25" max="25" width="14.5703125" style="1" customWidth="1"/>
    <col min="26" max="33" width="8.5703125" style="13" customWidth="1"/>
    <col min="34" max="257" width="9.140625" style="1"/>
    <col min="258" max="258" width="7.140625" style="1" customWidth="1"/>
    <col min="259" max="259" width="9" style="1" customWidth="1"/>
    <col min="260" max="260" width="10" style="1" bestFit="1" customWidth="1"/>
    <col min="261" max="261" width="9.140625" style="1"/>
    <col min="262" max="262" width="0.85546875" style="1" customWidth="1"/>
    <col min="263" max="263" width="11.42578125" style="1" customWidth="1"/>
    <col min="264" max="264" width="0.85546875" style="1" customWidth="1"/>
    <col min="265" max="266" width="8.5703125" style="1" customWidth="1"/>
    <col min="267" max="267" width="9.140625" style="1"/>
    <col min="268" max="268" width="10" style="1" customWidth="1"/>
    <col min="269" max="269" width="8.5703125" style="1" customWidth="1"/>
    <col min="270" max="270" width="0.85546875" style="1" customWidth="1"/>
    <col min="271" max="274" width="6.140625" style="1" customWidth="1"/>
    <col min="275" max="275" width="2.140625" style="1" customWidth="1"/>
    <col min="276" max="276" width="6.5703125" style="1" customWidth="1"/>
    <col min="277" max="277" width="9" style="1" customWidth="1"/>
    <col min="278" max="280" width="9.42578125" style="1" customWidth="1"/>
    <col min="281" max="281" width="0.85546875" style="1" customWidth="1"/>
    <col min="282" max="289" width="8.5703125" style="1" customWidth="1"/>
    <col min="290" max="513" width="9.140625" style="1"/>
    <col min="514" max="514" width="7.140625" style="1" customWidth="1"/>
    <col min="515" max="515" width="9" style="1" customWidth="1"/>
    <col min="516" max="516" width="10" style="1" bestFit="1" customWidth="1"/>
    <col min="517" max="517" width="9.140625" style="1"/>
    <col min="518" max="518" width="0.85546875" style="1" customWidth="1"/>
    <col min="519" max="519" width="11.42578125" style="1" customWidth="1"/>
    <col min="520" max="520" width="0.85546875" style="1" customWidth="1"/>
    <col min="521" max="522" width="8.5703125" style="1" customWidth="1"/>
    <col min="523" max="523" width="9.140625" style="1"/>
    <col min="524" max="524" width="10" style="1" customWidth="1"/>
    <col min="525" max="525" width="8.5703125" style="1" customWidth="1"/>
    <col min="526" max="526" width="0.85546875" style="1" customWidth="1"/>
    <col min="527" max="530" width="6.140625" style="1" customWidth="1"/>
    <col min="531" max="531" width="2.140625" style="1" customWidth="1"/>
    <col min="532" max="532" width="6.5703125" style="1" customWidth="1"/>
    <col min="533" max="533" width="9" style="1" customWidth="1"/>
    <col min="534" max="536" width="9.42578125" style="1" customWidth="1"/>
    <col min="537" max="537" width="0.85546875" style="1" customWidth="1"/>
    <col min="538" max="545" width="8.5703125" style="1" customWidth="1"/>
    <col min="546" max="769" width="9.140625" style="1"/>
    <col min="770" max="770" width="7.140625" style="1" customWidth="1"/>
    <col min="771" max="771" width="9" style="1" customWidth="1"/>
    <col min="772" max="772" width="10" style="1" bestFit="1" customWidth="1"/>
    <col min="773" max="773" width="9.140625" style="1"/>
    <col min="774" max="774" width="0.85546875" style="1" customWidth="1"/>
    <col min="775" max="775" width="11.42578125" style="1" customWidth="1"/>
    <col min="776" max="776" width="0.85546875" style="1" customWidth="1"/>
    <col min="777" max="778" width="8.5703125" style="1" customWidth="1"/>
    <col min="779" max="779" width="9.140625" style="1"/>
    <col min="780" max="780" width="10" style="1" customWidth="1"/>
    <col min="781" max="781" width="8.5703125" style="1" customWidth="1"/>
    <col min="782" max="782" width="0.85546875" style="1" customWidth="1"/>
    <col min="783" max="786" width="6.140625" style="1" customWidth="1"/>
    <col min="787" max="787" width="2.140625" style="1" customWidth="1"/>
    <col min="788" max="788" width="6.5703125" style="1" customWidth="1"/>
    <col min="789" max="789" width="9" style="1" customWidth="1"/>
    <col min="790" max="792" width="9.42578125" style="1" customWidth="1"/>
    <col min="793" max="793" width="0.85546875" style="1" customWidth="1"/>
    <col min="794" max="801" width="8.5703125" style="1" customWidth="1"/>
    <col min="802" max="1025" width="9.140625" style="1"/>
    <col min="1026" max="1026" width="7.140625" style="1" customWidth="1"/>
    <col min="1027" max="1027" width="9" style="1" customWidth="1"/>
    <col min="1028" max="1028" width="10" style="1" bestFit="1" customWidth="1"/>
    <col min="1029" max="1029" width="9.140625" style="1"/>
    <col min="1030" max="1030" width="0.85546875" style="1" customWidth="1"/>
    <col min="1031" max="1031" width="11.42578125" style="1" customWidth="1"/>
    <col min="1032" max="1032" width="0.85546875" style="1" customWidth="1"/>
    <col min="1033" max="1034" width="8.5703125" style="1" customWidth="1"/>
    <col min="1035" max="1035" width="9.140625" style="1"/>
    <col min="1036" max="1036" width="10" style="1" customWidth="1"/>
    <col min="1037" max="1037" width="8.5703125" style="1" customWidth="1"/>
    <col min="1038" max="1038" width="0.85546875" style="1" customWidth="1"/>
    <col min="1039" max="1042" width="6.140625" style="1" customWidth="1"/>
    <col min="1043" max="1043" width="2.140625" style="1" customWidth="1"/>
    <col min="1044" max="1044" width="6.5703125" style="1" customWidth="1"/>
    <col min="1045" max="1045" width="9" style="1" customWidth="1"/>
    <col min="1046" max="1048" width="9.42578125" style="1" customWidth="1"/>
    <col min="1049" max="1049" width="0.85546875" style="1" customWidth="1"/>
    <col min="1050" max="1057" width="8.5703125" style="1" customWidth="1"/>
    <col min="1058" max="1281" width="9.140625" style="1"/>
    <col min="1282" max="1282" width="7.140625" style="1" customWidth="1"/>
    <col min="1283" max="1283" width="9" style="1" customWidth="1"/>
    <col min="1284" max="1284" width="10" style="1" bestFit="1" customWidth="1"/>
    <col min="1285" max="1285" width="9.140625" style="1"/>
    <col min="1286" max="1286" width="0.85546875" style="1" customWidth="1"/>
    <col min="1287" max="1287" width="11.42578125" style="1" customWidth="1"/>
    <col min="1288" max="1288" width="0.85546875" style="1" customWidth="1"/>
    <col min="1289" max="1290" width="8.5703125" style="1" customWidth="1"/>
    <col min="1291" max="1291" width="9.140625" style="1"/>
    <col min="1292" max="1292" width="10" style="1" customWidth="1"/>
    <col min="1293" max="1293" width="8.5703125" style="1" customWidth="1"/>
    <col min="1294" max="1294" width="0.85546875" style="1" customWidth="1"/>
    <col min="1295" max="1298" width="6.140625" style="1" customWidth="1"/>
    <col min="1299" max="1299" width="2.140625" style="1" customWidth="1"/>
    <col min="1300" max="1300" width="6.5703125" style="1" customWidth="1"/>
    <col min="1301" max="1301" width="9" style="1" customWidth="1"/>
    <col min="1302" max="1304" width="9.42578125" style="1" customWidth="1"/>
    <col min="1305" max="1305" width="0.85546875" style="1" customWidth="1"/>
    <col min="1306" max="1313" width="8.5703125" style="1" customWidth="1"/>
    <col min="1314" max="1537" width="9.140625" style="1"/>
    <col min="1538" max="1538" width="7.140625" style="1" customWidth="1"/>
    <col min="1539" max="1539" width="9" style="1" customWidth="1"/>
    <col min="1540" max="1540" width="10" style="1" bestFit="1" customWidth="1"/>
    <col min="1541" max="1541" width="9.140625" style="1"/>
    <col min="1542" max="1542" width="0.85546875" style="1" customWidth="1"/>
    <col min="1543" max="1543" width="11.42578125" style="1" customWidth="1"/>
    <col min="1544" max="1544" width="0.85546875" style="1" customWidth="1"/>
    <col min="1545" max="1546" width="8.5703125" style="1" customWidth="1"/>
    <col min="1547" max="1547" width="9.140625" style="1"/>
    <col min="1548" max="1548" width="10" style="1" customWidth="1"/>
    <col min="1549" max="1549" width="8.5703125" style="1" customWidth="1"/>
    <col min="1550" max="1550" width="0.85546875" style="1" customWidth="1"/>
    <col min="1551" max="1554" width="6.140625" style="1" customWidth="1"/>
    <col min="1555" max="1555" width="2.140625" style="1" customWidth="1"/>
    <col min="1556" max="1556" width="6.5703125" style="1" customWidth="1"/>
    <col min="1557" max="1557" width="9" style="1" customWidth="1"/>
    <col min="1558" max="1560" width="9.42578125" style="1" customWidth="1"/>
    <col min="1561" max="1561" width="0.85546875" style="1" customWidth="1"/>
    <col min="1562" max="1569" width="8.5703125" style="1" customWidth="1"/>
    <col min="1570" max="1793" width="9.140625" style="1"/>
    <col min="1794" max="1794" width="7.140625" style="1" customWidth="1"/>
    <col min="1795" max="1795" width="9" style="1" customWidth="1"/>
    <col min="1796" max="1796" width="10" style="1" bestFit="1" customWidth="1"/>
    <col min="1797" max="1797" width="9.140625" style="1"/>
    <col min="1798" max="1798" width="0.85546875" style="1" customWidth="1"/>
    <col min="1799" max="1799" width="11.42578125" style="1" customWidth="1"/>
    <col min="1800" max="1800" width="0.85546875" style="1" customWidth="1"/>
    <col min="1801" max="1802" width="8.5703125" style="1" customWidth="1"/>
    <col min="1803" max="1803" width="9.140625" style="1"/>
    <col min="1804" max="1804" width="10" style="1" customWidth="1"/>
    <col min="1805" max="1805" width="8.5703125" style="1" customWidth="1"/>
    <col min="1806" max="1806" width="0.85546875" style="1" customWidth="1"/>
    <col min="1807" max="1810" width="6.140625" style="1" customWidth="1"/>
    <col min="1811" max="1811" width="2.140625" style="1" customWidth="1"/>
    <col min="1812" max="1812" width="6.5703125" style="1" customWidth="1"/>
    <col min="1813" max="1813" width="9" style="1" customWidth="1"/>
    <col min="1814" max="1816" width="9.42578125" style="1" customWidth="1"/>
    <col min="1817" max="1817" width="0.85546875" style="1" customWidth="1"/>
    <col min="1818" max="1825" width="8.5703125" style="1" customWidth="1"/>
    <col min="1826" max="2049" width="9.140625" style="1"/>
    <col min="2050" max="2050" width="7.140625" style="1" customWidth="1"/>
    <col min="2051" max="2051" width="9" style="1" customWidth="1"/>
    <col min="2052" max="2052" width="10" style="1" bestFit="1" customWidth="1"/>
    <col min="2053" max="2053" width="9.140625" style="1"/>
    <col min="2054" max="2054" width="0.85546875" style="1" customWidth="1"/>
    <col min="2055" max="2055" width="11.42578125" style="1" customWidth="1"/>
    <col min="2056" max="2056" width="0.85546875" style="1" customWidth="1"/>
    <col min="2057" max="2058" width="8.5703125" style="1" customWidth="1"/>
    <col min="2059" max="2059" width="9.140625" style="1"/>
    <col min="2060" max="2060" width="10" style="1" customWidth="1"/>
    <col min="2061" max="2061" width="8.5703125" style="1" customWidth="1"/>
    <col min="2062" max="2062" width="0.85546875" style="1" customWidth="1"/>
    <col min="2063" max="2066" width="6.140625" style="1" customWidth="1"/>
    <col min="2067" max="2067" width="2.140625" style="1" customWidth="1"/>
    <col min="2068" max="2068" width="6.5703125" style="1" customWidth="1"/>
    <col min="2069" max="2069" width="9" style="1" customWidth="1"/>
    <col min="2070" max="2072" width="9.42578125" style="1" customWidth="1"/>
    <col min="2073" max="2073" width="0.85546875" style="1" customWidth="1"/>
    <col min="2074" max="2081" width="8.5703125" style="1" customWidth="1"/>
    <col min="2082" max="2305" width="9.140625" style="1"/>
    <col min="2306" max="2306" width="7.140625" style="1" customWidth="1"/>
    <col min="2307" max="2307" width="9" style="1" customWidth="1"/>
    <col min="2308" max="2308" width="10" style="1" bestFit="1" customWidth="1"/>
    <col min="2309" max="2309" width="9.140625" style="1"/>
    <col min="2310" max="2310" width="0.85546875" style="1" customWidth="1"/>
    <col min="2311" max="2311" width="11.42578125" style="1" customWidth="1"/>
    <col min="2312" max="2312" width="0.85546875" style="1" customWidth="1"/>
    <col min="2313" max="2314" width="8.5703125" style="1" customWidth="1"/>
    <col min="2315" max="2315" width="9.140625" style="1"/>
    <col min="2316" max="2316" width="10" style="1" customWidth="1"/>
    <col min="2317" max="2317" width="8.5703125" style="1" customWidth="1"/>
    <col min="2318" max="2318" width="0.85546875" style="1" customWidth="1"/>
    <col min="2319" max="2322" width="6.140625" style="1" customWidth="1"/>
    <col min="2323" max="2323" width="2.140625" style="1" customWidth="1"/>
    <col min="2324" max="2324" width="6.5703125" style="1" customWidth="1"/>
    <col min="2325" max="2325" width="9" style="1" customWidth="1"/>
    <col min="2326" max="2328" width="9.42578125" style="1" customWidth="1"/>
    <col min="2329" max="2329" width="0.85546875" style="1" customWidth="1"/>
    <col min="2330" max="2337" width="8.5703125" style="1" customWidth="1"/>
    <col min="2338" max="2561" width="9.140625" style="1"/>
    <col min="2562" max="2562" width="7.140625" style="1" customWidth="1"/>
    <col min="2563" max="2563" width="9" style="1" customWidth="1"/>
    <col min="2564" max="2564" width="10" style="1" bestFit="1" customWidth="1"/>
    <col min="2565" max="2565" width="9.140625" style="1"/>
    <col min="2566" max="2566" width="0.85546875" style="1" customWidth="1"/>
    <col min="2567" max="2567" width="11.42578125" style="1" customWidth="1"/>
    <col min="2568" max="2568" width="0.85546875" style="1" customWidth="1"/>
    <col min="2569" max="2570" width="8.5703125" style="1" customWidth="1"/>
    <col min="2571" max="2571" width="9.140625" style="1"/>
    <col min="2572" max="2572" width="10" style="1" customWidth="1"/>
    <col min="2573" max="2573" width="8.5703125" style="1" customWidth="1"/>
    <col min="2574" max="2574" width="0.85546875" style="1" customWidth="1"/>
    <col min="2575" max="2578" width="6.140625" style="1" customWidth="1"/>
    <col min="2579" max="2579" width="2.140625" style="1" customWidth="1"/>
    <col min="2580" max="2580" width="6.5703125" style="1" customWidth="1"/>
    <col min="2581" max="2581" width="9" style="1" customWidth="1"/>
    <col min="2582" max="2584" width="9.42578125" style="1" customWidth="1"/>
    <col min="2585" max="2585" width="0.85546875" style="1" customWidth="1"/>
    <col min="2586" max="2593" width="8.5703125" style="1" customWidth="1"/>
    <col min="2594" max="2817" width="9.140625" style="1"/>
    <col min="2818" max="2818" width="7.140625" style="1" customWidth="1"/>
    <col min="2819" max="2819" width="9" style="1" customWidth="1"/>
    <col min="2820" max="2820" width="10" style="1" bestFit="1" customWidth="1"/>
    <col min="2821" max="2821" width="9.140625" style="1"/>
    <col min="2822" max="2822" width="0.85546875" style="1" customWidth="1"/>
    <col min="2823" max="2823" width="11.42578125" style="1" customWidth="1"/>
    <col min="2824" max="2824" width="0.85546875" style="1" customWidth="1"/>
    <col min="2825" max="2826" width="8.5703125" style="1" customWidth="1"/>
    <col min="2827" max="2827" width="9.140625" style="1"/>
    <col min="2828" max="2828" width="10" style="1" customWidth="1"/>
    <col min="2829" max="2829" width="8.5703125" style="1" customWidth="1"/>
    <col min="2830" max="2830" width="0.85546875" style="1" customWidth="1"/>
    <col min="2831" max="2834" width="6.140625" style="1" customWidth="1"/>
    <col min="2835" max="2835" width="2.140625" style="1" customWidth="1"/>
    <col min="2836" max="2836" width="6.5703125" style="1" customWidth="1"/>
    <col min="2837" max="2837" width="9" style="1" customWidth="1"/>
    <col min="2838" max="2840" width="9.42578125" style="1" customWidth="1"/>
    <col min="2841" max="2841" width="0.85546875" style="1" customWidth="1"/>
    <col min="2842" max="2849" width="8.5703125" style="1" customWidth="1"/>
    <col min="2850" max="3073" width="9.140625" style="1"/>
    <col min="3074" max="3074" width="7.140625" style="1" customWidth="1"/>
    <col min="3075" max="3075" width="9" style="1" customWidth="1"/>
    <col min="3076" max="3076" width="10" style="1" bestFit="1" customWidth="1"/>
    <col min="3077" max="3077" width="9.140625" style="1"/>
    <col min="3078" max="3078" width="0.85546875" style="1" customWidth="1"/>
    <col min="3079" max="3079" width="11.42578125" style="1" customWidth="1"/>
    <col min="3080" max="3080" width="0.85546875" style="1" customWidth="1"/>
    <col min="3081" max="3082" width="8.5703125" style="1" customWidth="1"/>
    <col min="3083" max="3083" width="9.140625" style="1"/>
    <col min="3084" max="3084" width="10" style="1" customWidth="1"/>
    <col min="3085" max="3085" width="8.5703125" style="1" customWidth="1"/>
    <col min="3086" max="3086" width="0.85546875" style="1" customWidth="1"/>
    <col min="3087" max="3090" width="6.140625" style="1" customWidth="1"/>
    <col min="3091" max="3091" width="2.140625" style="1" customWidth="1"/>
    <col min="3092" max="3092" width="6.5703125" style="1" customWidth="1"/>
    <col min="3093" max="3093" width="9" style="1" customWidth="1"/>
    <col min="3094" max="3096" width="9.42578125" style="1" customWidth="1"/>
    <col min="3097" max="3097" width="0.85546875" style="1" customWidth="1"/>
    <col min="3098" max="3105" width="8.5703125" style="1" customWidth="1"/>
    <col min="3106" max="3329" width="9.140625" style="1"/>
    <col min="3330" max="3330" width="7.140625" style="1" customWidth="1"/>
    <col min="3331" max="3331" width="9" style="1" customWidth="1"/>
    <col min="3332" max="3332" width="10" style="1" bestFit="1" customWidth="1"/>
    <col min="3333" max="3333" width="9.140625" style="1"/>
    <col min="3334" max="3334" width="0.85546875" style="1" customWidth="1"/>
    <col min="3335" max="3335" width="11.42578125" style="1" customWidth="1"/>
    <col min="3336" max="3336" width="0.85546875" style="1" customWidth="1"/>
    <col min="3337" max="3338" width="8.5703125" style="1" customWidth="1"/>
    <col min="3339" max="3339" width="9.140625" style="1"/>
    <col min="3340" max="3340" width="10" style="1" customWidth="1"/>
    <col min="3341" max="3341" width="8.5703125" style="1" customWidth="1"/>
    <col min="3342" max="3342" width="0.85546875" style="1" customWidth="1"/>
    <col min="3343" max="3346" width="6.140625" style="1" customWidth="1"/>
    <col min="3347" max="3347" width="2.140625" style="1" customWidth="1"/>
    <col min="3348" max="3348" width="6.5703125" style="1" customWidth="1"/>
    <col min="3349" max="3349" width="9" style="1" customWidth="1"/>
    <col min="3350" max="3352" width="9.42578125" style="1" customWidth="1"/>
    <col min="3353" max="3353" width="0.85546875" style="1" customWidth="1"/>
    <col min="3354" max="3361" width="8.5703125" style="1" customWidth="1"/>
    <col min="3362" max="3585" width="9.140625" style="1"/>
    <col min="3586" max="3586" width="7.140625" style="1" customWidth="1"/>
    <col min="3587" max="3587" width="9" style="1" customWidth="1"/>
    <col min="3588" max="3588" width="10" style="1" bestFit="1" customWidth="1"/>
    <col min="3589" max="3589" width="9.140625" style="1"/>
    <col min="3590" max="3590" width="0.85546875" style="1" customWidth="1"/>
    <col min="3591" max="3591" width="11.42578125" style="1" customWidth="1"/>
    <col min="3592" max="3592" width="0.85546875" style="1" customWidth="1"/>
    <col min="3593" max="3594" width="8.5703125" style="1" customWidth="1"/>
    <col min="3595" max="3595" width="9.140625" style="1"/>
    <col min="3596" max="3596" width="10" style="1" customWidth="1"/>
    <col min="3597" max="3597" width="8.5703125" style="1" customWidth="1"/>
    <col min="3598" max="3598" width="0.85546875" style="1" customWidth="1"/>
    <col min="3599" max="3602" width="6.140625" style="1" customWidth="1"/>
    <col min="3603" max="3603" width="2.140625" style="1" customWidth="1"/>
    <col min="3604" max="3604" width="6.5703125" style="1" customWidth="1"/>
    <col min="3605" max="3605" width="9" style="1" customWidth="1"/>
    <col min="3606" max="3608" width="9.42578125" style="1" customWidth="1"/>
    <col min="3609" max="3609" width="0.85546875" style="1" customWidth="1"/>
    <col min="3610" max="3617" width="8.5703125" style="1" customWidth="1"/>
    <col min="3618" max="3841" width="9.140625" style="1"/>
    <col min="3842" max="3842" width="7.140625" style="1" customWidth="1"/>
    <col min="3843" max="3843" width="9" style="1" customWidth="1"/>
    <col min="3844" max="3844" width="10" style="1" bestFit="1" customWidth="1"/>
    <col min="3845" max="3845" width="9.140625" style="1"/>
    <col min="3846" max="3846" width="0.85546875" style="1" customWidth="1"/>
    <col min="3847" max="3847" width="11.42578125" style="1" customWidth="1"/>
    <col min="3848" max="3848" width="0.85546875" style="1" customWidth="1"/>
    <col min="3849" max="3850" width="8.5703125" style="1" customWidth="1"/>
    <col min="3851" max="3851" width="9.140625" style="1"/>
    <col min="3852" max="3852" width="10" style="1" customWidth="1"/>
    <col min="3853" max="3853" width="8.5703125" style="1" customWidth="1"/>
    <col min="3854" max="3854" width="0.85546875" style="1" customWidth="1"/>
    <col min="3855" max="3858" width="6.140625" style="1" customWidth="1"/>
    <col min="3859" max="3859" width="2.140625" style="1" customWidth="1"/>
    <col min="3860" max="3860" width="6.5703125" style="1" customWidth="1"/>
    <col min="3861" max="3861" width="9" style="1" customWidth="1"/>
    <col min="3862" max="3864" width="9.42578125" style="1" customWidth="1"/>
    <col min="3865" max="3865" width="0.85546875" style="1" customWidth="1"/>
    <col min="3866" max="3873" width="8.5703125" style="1" customWidth="1"/>
    <col min="3874" max="4097" width="9.140625" style="1"/>
    <col min="4098" max="4098" width="7.140625" style="1" customWidth="1"/>
    <col min="4099" max="4099" width="9" style="1" customWidth="1"/>
    <col min="4100" max="4100" width="10" style="1" bestFit="1" customWidth="1"/>
    <col min="4101" max="4101" width="9.140625" style="1"/>
    <col min="4102" max="4102" width="0.85546875" style="1" customWidth="1"/>
    <col min="4103" max="4103" width="11.42578125" style="1" customWidth="1"/>
    <col min="4104" max="4104" width="0.85546875" style="1" customWidth="1"/>
    <col min="4105" max="4106" width="8.5703125" style="1" customWidth="1"/>
    <col min="4107" max="4107" width="9.140625" style="1"/>
    <col min="4108" max="4108" width="10" style="1" customWidth="1"/>
    <col min="4109" max="4109" width="8.5703125" style="1" customWidth="1"/>
    <col min="4110" max="4110" width="0.85546875" style="1" customWidth="1"/>
    <col min="4111" max="4114" width="6.140625" style="1" customWidth="1"/>
    <col min="4115" max="4115" width="2.140625" style="1" customWidth="1"/>
    <col min="4116" max="4116" width="6.5703125" style="1" customWidth="1"/>
    <col min="4117" max="4117" width="9" style="1" customWidth="1"/>
    <col min="4118" max="4120" width="9.42578125" style="1" customWidth="1"/>
    <col min="4121" max="4121" width="0.85546875" style="1" customWidth="1"/>
    <col min="4122" max="4129" width="8.5703125" style="1" customWidth="1"/>
    <col min="4130" max="4353" width="9.140625" style="1"/>
    <col min="4354" max="4354" width="7.140625" style="1" customWidth="1"/>
    <col min="4355" max="4355" width="9" style="1" customWidth="1"/>
    <col min="4356" max="4356" width="10" style="1" bestFit="1" customWidth="1"/>
    <col min="4357" max="4357" width="9.140625" style="1"/>
    <col min="4358" max="4358" width="0.85546875" style="1" customWidth="1"/>
    <col min="4359" max="4359" width="11.42578125" style="1" customWidth="1"/>
    <col min="4360" max="4360" width="0.85546875" style="1" customWidth="1"/>
    <col min="4361" max="4362" width="8.5703125" style="1" customWidth="1"/>
    <col min="4363" max="4363" width="9.140625" style="1"/>
    <col min="4364" max="4364" width="10" style="1" customWidth="1"/>
    <col min="4365" max="4365" width="8.5703125" style="1" customWidth="1"/>
    <col min="4366" max="4366" width="0.85546875" style="1" customWidth="1"/>
    <col min="4367" max="4370" width="6.140625" style="1" customWidth="1"/>
    <col min="4371" max="4371" width="2.140625" style="1" customWidth="1"/>
    <col min="4372" max="4372" width="6.5703125" style="1" customWidth="1"/>
    <col min="4373" max="4373" width="9" style="1" customWidth="1"/>
    <col min="4374" max="4376" width="9.42578125" style="1" customWidth="1"/>
    <col min="4377" max="4377" width="0.85546875" style="1" customWidth="1"/>
    <col min="4378" max="4385" width="8.5703125" style="1" customWidth="1"/>
    <col min="4386" max="4609" width="9.140625" style="1"/>
    <col min="4610" max="4610" width="7.140625" style="1" customWidth="1"/>
    <col min="4611" max="4611" width="9" style="1" customWidth="1"/>
    <col min="4612" max="4612" width="10" style="1" bestFit="1" customWidth="1"/>
    <col min="4613" max="4613" width="9.140625" style="1"/>
    <col min="4614" max="4614" width="0.85546875" style="1" customWidth="1"/>
    <col min="4615" max="4615" width="11.42578125" style="1" customWidth="1"/>
    <col min="4616" max="4616" width="0.85546875" style="1" customWidth="1"/>
    <col min="4617" max="4618" width="8.5703125" style="1" customWidth="1"/>
    <col min="4619" max="4619" width="9.140625" style="1"/>
    <col min="4620" max="4620" width="10" style="1" customWidth="1"/>
    <col min="4621" max="4621" width="8.5703125" style="1" customWidth="1"/>
    <col min="4622" max="4622" width="0.85546875" style="1" customWidth="1"/>
    <col min="4623" max="4626" width="6.140625" style="1" customWidth="1"/>
    <col min="4627" max="4627" width="2.140625" style="1" customWidth="1"/>
    <col min="4628" max="4628" width="6.5703125" style="1" customWidth="1"/>
    <col min="4629" max="4629" width="9" style="1" customWidth="1"/>
    <col min="4630" max="4632" width="9.42578125" style="1" customWidth="1"/>
    <col min="4633" max="4633" width="0.85546875" style="1" customWidth="1"/>
    <col min="4634" max="4641" width="8.5703125" style="1" customWidth="1"/>
    <col min="4642" max="4865" width="9.140625" style="1"/>
    <col min="4866" max="4866" width="7.140625" style="1" customWidth="1"/>
    <col min="4867" max="4867" width="9" style="1" customWidth="1"/>
    <col min="4868" max="4868" width="10" style="1" bestFit="1" customWidth="1"/>
    <col min="4869" max="4869" width="9.140625" style="1"/>
    <col min="4870" max="4870" width="0.85546875" style="1" customWidth="1"/>
    <col min="4871" max="4871" width="11.42578125" style="1" customWidth="1"/>
    <col min="4872" max="4872" width="0.85546875" style="1" customWidth="1"/>
    <col min="4873" max="4874" width="8.5703125" style="1" customWidth="1"/>
    <col min="4875" max="4875" width="9.140625" style="1"/>
    <col min="4876" max="4876" width="10" style="1" customWidth="1"/>
    <col min="4877" max="4877" width="8.5703125" style="1" customWidth="1"/>
    <col min="4878" max="4878" width="0.85546875" style="1" customWidth="1"/>
    <col min="4879" max="4882" width="6.140625" style="1" customWidth="1"/>
    <col min="4883" max="4883" width="2.140625" style="1" customWidth="1"/>
    <col min="4884" max="4884" width="6.5703125" style="1" customWidth="1"/>
    <col min="4885" max="4885" width="9" style="1" customWidth="1"/>
    <col min="4886" max="4888" width="9.42578125" style="1" customWidth="1"/>
    <col min="4889" max="4889" width="0.85546875" style="1" customWidth="1"/>
    <col min="4890" max="4897" width="8.5703125" style="1" customWidth="1"/>
    <col min="4898" max="5121" width="9.140625" style="1"/>
    <col min="5122" max="5122" width="7.140625" style="1" customWidth="1"/>
    <col min="5123" max="5123" width="9" style="1" customWidth="1"/>
    <col min="5124" max="5124" width="10" style="1" bestFit="1" customWidth="1"/>
    <col min="5125" max="5125" width="9.140625" style="1"/>
    <col min="5126" max="5126" width="0.85546875" style="1" customWidth="1"/>
    <col min="5127" max="5127" width="11.42578125" style="1" customWidth="1"/>
    <col min="5128" max="5128" width="0.85546875" style="1" customWidth="1"/>
    <col min="5129" max="5130" width="8.5703125" style="1" customWidth="1"/>
    <col min="5131" max="5131" width="9.140625" style="1"/>
    <col min="5132" max="5132" width="10" style="1" customWidth="1"/>
    <col min="5133" max="5133" width="8.5703125" style="1" customWidth="1"/>
    <col min="5134" max="5134" width="0.85546875" style="1" customWidth="1"/>
    <col min="5135" max="5138" width="6.140625" style="1" customWidth="1"/>
    <col min="5139" max="5139" width="2.140625" style="1" customWidth="1"/>
    <col min="5140" max="5140" width="6.5703125" style="1" customWidth="1"/>
    <col min="5141" max="5141" width="9" style="1" customWidth="1"/>
    <col min="5142" max="5144" width="9.42578125" style="1" customWidth="1"/>
    <col min="5145" max="5145" width="0.85546875" style="1" customWidth="1"/>
    <col min="5146" max="5153" width="8.5703125" style="1" customWidth="1"/>
    <col min="5154" max="5377" width="9.140625" style="1"/>
    <col min="5378" max="5378" width="7.140625" style="1" customWidth="1"/>
    <col min="5379" max="5379" width="9" style="1" customWidth="1"/>
    <col min="5380" max="5380" width="10" style="1" bestFit="1" customWidth="1"/>
    <col min="5381" max="5381" width="9.140625" style="1"/>
    <col min="5382" max="5382" width="0.85546875" style="1" customWidth="1"/>
    <col min="5383" max="5383" width="11.42578125" style="1" customWidth="1"/>
    <col min="5384" max="5384" width="0.85546875" style="1" customWidth="1"/>
    <col min="5385" max="5386" width="8.5703125" style="1" customWidth="1"/>
    <col min="5387" max="5387" width="9.140625" style="1"/>
    <col min="5388" max="5388" width="10" style="1" customWidth="1"/>
    <col min="5389" max="5389" width="8.5703125" style="1" customWidth="1"/>
    <col min="5390" max="5390" width="0.85546875" style="1" customWidth="1"/>
    <col min="5391" max="5394" width="6.140625" style="1" customWidth="1"/>
    <col min="5395" max="5395" width="2.140625" style="1" customWidth="1"/>
    <col min="5396" max="5396" width="6.5703125" style="1" customWidth="1"/>
    <col min="5397" max="5397" width="9" style="1" customWidth="1"/>
    <col min="5398" max="5400" width="9.42578125" style="1" customWidth="1"/>
    <col min="5401" max="5401" width="0.85546875" style="1" customWidth="1"/>
    <col min="5402" max="5409" width="8.5703125" style="1" customWidth="1"/>
    <col min="5410" max="5633" width="9.140625" style="1"/>
    <col min="5634" max="5634" width="7.140625" style="1" customWidth="1"/>
    <col min="5635" max="5635" width="9" style="1" customWidth="1"/>
    <col min="5636" max="5636" width="10" style="1" bestFit="1" customWidth="1"/>
    <col min="5637" max="5637" width="9.140625" style="1"/>
    <col min="5638" max="5638" width="0.85546875" style="1" customWidth="1"/>
    <col min="5639" max="5639" width="11.42578125" style="1" customWidth="1"/>
    <col min="5640" max="5640" width="0.85546875" style="1" customWidth="1"/>
    <col min="5641" max="5642" width="8.5703125" style="1" customWidth="1"/>
    <col min="5643" max="5643" width="9.140625" style="1"/>
    <col min="5644" max="5644" width="10" style="1" customWidth="1"/>
    <col min="5645" max="5645" width="8.5703125" style="1" customWidth="1"/>
    <col min="5646" max="5646" width="0.85546875" style="1" customWidth="1"/>
    <col min="5647" max="5650" width="6.140625" style="1" customWidth="1"/>
    <col min="5651" max="5651" width="2.140625" style="1" customWidth="1"/>
    <col min="5652" max="5652" width="6.5703125" style="1" customWidth="1"/>
    <col min="5653" max="5653" width="9" style="1" customWidth="1"/>
    <col min="5654" max="5656" width="9.42578125" style="1" customWidth="1"/>
    <col min="5657" max="5657" width="0.85546875" style="1" customWidth="1"/>
    <col min="5658" max="5665" width="8.5703125" style="1" customWidth="1"/>
    <col min="5666" max="5889" width="9.140625" style="1"/>
    <col min="5890" max="5890" width="7.140625" style="1" customWidth="1"/>
    <col min="5891" max="5891" width="9" style="1" customWidth="1"/>
    <col min="5892" max="5892" width="10" style="1" bestFit="1" customWidth="1"/>
    <col min="5893" max="5893" width="9.140625" style="1"/>
    <col min="5894" max="5894" width="0.85546875" style="1" customWidth="1"/>
    <col min="5895" max="5895" width="11.42578125" style="1" customWidth="1"/>
    <col min="5896" max="5896" width="0.85546875" style="1" customWidth="1"/>
    <col min="5897" max="5898" width="8.5703125" style="1" customWidth="1"/>
    <col min="5899" max="5899" width="9.140625" style="1"/>
    <col min="5900" max="5900" width="10" style="1" customWidth="1"/>
    <col min="5901" max="5901" width="8.5703125" style="1" customWidth="1"/>
    <col min="5902" max="5902" width="0.85546875" style="1" customWidth="1"/>
    <col min="5903" max="5906" width="6.140625" style="1" customWidth="1"/>
    <col min="5907" max="5907" width="2.140625" style="1" customWidth="1"/>
    <col min="5908" max="5908" width="6.5703125" style="1" customWidth="1"/>
    <col min="5909" max="5909" width="9" style="1" customWidth="1"/>
    <col min="5910" max="5912" width="9.42578125" style="1" customWidth="1"/>
    <col min="5913" max="5913" width="0.85546875" style="1" customWidth="1"/>
    <col min="5914" max="5921" width="8.5703125" style="1" customWidth="1"/>
    <col min="5922" max="6145" width="9.140625" style="1"/>
    <col min="6146" max="6146" width="7.140625" style="1" customWidth="1"/>
    <col min="6147" max="6147" width="9" style="1" customWidth="1"/>
    <col min="6148" max="6148" width="10" style="1" bestFit="1" customWidth="1"/>
    <col min="6149" max="6149" width="9.140625" style="1"/>
    <col min="6150" max="6150" width="0.85546875" style="1" customWidth="1"/>
    <col min="6151" max="6151" width="11.42578125" style="1" customWidth="1"/>
    <col min="6152" max="6152" width="0.85546875" style="1" customWidth="1"/>
    <col min="6153" max="6154" width="8.5703125" style="1" customWidth="1"/>
    <col min="6155" max="6155" width="9.140625" style="1"/>
    <col min="6156" max="6156" width="10" style="1" customWidth="1"/>
    <col min="6157" max="6157" width="8.5703125" style="1" customWidth="1"/>
    <col min="6158" max="6158" width="0.85546875" style="1" customWidth="1"/>
    <col min="6159" max="6162" width="6.140625" style="1" customWidth="1"/>
    <col min="6163" max="6163" width="2.140625" style="1" customWidth="1"/>
    <col min="6164" max="6164" width="6.5703125" style="1" customWidth="1"/>
    <col min="6165" max="6165" width="9" style="1" customWidth="1"/>
    <col min="6166" max="6168" width="9.42578125" style="1" customWidth="1"/>
    <col min="6169" max="6169" width="0.85546875" style="1" customWidth="1"/>
    <col min="6170" max="6177" width="8.5703125" style="1" customWidth="1"/>
    <col min="6178" max="6401" width="9.140625" style="1"/>
    <col min="6402" max="6402" width="7.140625" style="1" customWidth="1"/>
    <col min="6403" max="6403" width="9" style="1" customWidth="1"/>
    <col min="6404" max="6404" width="10" style="1" bestFit="1" customWidth="1"/>
    <col min="6405" max="6405" width="9.140625" style="1"/>
    <col min="6406" max="6406" width="0.85546875" style="1" customWidth="1"/>
    <col min="6407" max="6407" width="11.42578125" style="1" customWidth="1"/>
    <col min="6408" max="6408" width="0.85546875" style="1" customWidth="1"/>
    <col min="6409" max="6410" width="8.5703125" style="1" customWidth="1"/>
    <col min="6411" max="6411" width="9.140625" style="1"/>
    <col min="6412" max="6412" width="10" style="1" customWidth="1"/>
    <col min="6413" max="6413" width="8.5703125" style="1" customWidth="1"/>
    <col min="6414" max="6414" width="0.85546875" style="1" customWidth="1"/>
    <col min="6415" max="6418" width="6.140625" style="1" customWidth="1"/>
    <col min="6419" max="6419" width="2.140625" style="1" customWidth="1"/>
    <col min="6420" max="6420" width="6.5703125" style="1" customWidth="1"/>
    <col min="6421" max="6421" width="9" style="1" customWidth="1"/>
    <col min="6422" max="6424" width="9.42578125" style="1" customWidth="1"/>
    <col min="6425" max="6425" width="0.85546875" style="1" customWidth="1"/>
    <col min="6426" max="6433" width="8.5703125" style="1" customWidth="1"/>
    <col min="6434" max="6657" width="9.140625" style="1"/>
    <col min="6658" max="6658" width="7.140625" style="1" customWidth="1"/>
    <col min="6659" max="6659" width="9" style="1" customWidth="1"/>
    <col min="6660" max="6660" width="10" style="1" bestFit="1" customWidth="1"/>
    <col min="6661" max="6661" width="9.140625" style="1"/>
    <col min="6662" max="6662" width="0.85546875" style="1" customWidth="1"/>
    <col min="6663" max="6663" width="11.42578125" style="1" customWidth="1"/>
    <col min="6664" max="6664" width="0.85546875" style="1" customWidth="1"/>
    <col min="6665" max="6666" width="8.5703125" style="1" customWidth="1"/>
    <col min="6667" max="6667" width="9.140625" style="1"/>
    <col min="6668" max="6668" width="10" style="1" customWidth="1"/>
    <col min="6669" max="6669" width="8.5703125" style="1" customWidth="1"/>
    <col min="6670" max="6670" width="0.85546875" style="1" customWidth="1"/>
    <col min="6671" max="6674" width="6.140625" style="1" customWidth="1"/>
    <col min="6675" max="6675" width="2.140625" style="1" customWidth="1"/>
    <col min="6676" max="6676" width="6.5703125" style="1" customWidth="1"/>
    <col min="6677" max="6677" width="9" style="1" customWidth="1"/>
    <col min="6678" max="6680" width="9.42578125" style="1" customWidth="1"/>
    <col min="6681" max="6681" width="0.85546875" style="1" customWidth="1"/>
    <col min="6682" max="6689" width="8.5703125" style="1" customWidth="1"/>
    <col min="6690" max="6913" width="9.140625" style="1"/>
    <col min="6914" max="6914" width="7.140625" style="1" customWidth="1"/>
    <col min="6915" max="6915" width="9" style="1" customWidth="1"/>
    <col min="6916" max="6916" width="10" style="1" bestFit="1" customWidth="1"/>
    <col min="6917" max="6917" width="9.140625" style="1"/>
    <col min="6918" max="6918" width="0.85546875" style="1" customWidth="1"/>
    <col min="6919" max="6919" width="11.42578125" style="1" customWidth="1"/>
    <col min="6920" max="6920" width="0.85546875" style="1" customWidth="1"/>
    <col min="6921" max="6922" width="8.5703125" style="1" customWidth="1"/>
    <col min="6923" max="6923" width="9.140625" style="1"/>
    <col min="6924" max="6924" width="10" style="1" customWidth="1"/>
    <col min="6925" max="6925" width="8.5703125" style="1" customWidth="1"/>
    <col min="6926" max="6926" width="0.85546875" style="1" customWidth="1"/>
    <col min="6927" max="6930" width="6.140625" style="1" customWidth="1"/>
    <col min="6931" max="6931" width="2.140625" style="1" customWidth="1"/>
    <col min="6932" max="6932" width="6.5703125" style="1" customWidth="1"/>
    <col min="6933" max="6933" width="9" style="1" customWidth="1"/>
    <col min="6934" max="6936" width="9.42578125" style="1" customWidth="1"/>
    <col min="6937" max="6937" width="0.85546875" style="1" customWidth="1"/>
    <col min="6938" max="6945" width="8.5703125" style="1" customWidth="1"/>
    <col min="6946" max="7169" width="9.140625" style="1"/>
    <col min="7170" max="7170" width="7.140625" style="1" customWidth="1"/>
    <col min="7171" max="7171" width="9" style="1" customWidth="1"/>
    <col min="7172" max="7172" width="10" style="1" bestFit="1" customWidth="1"/>
    <col min="7173" max="7173" width="9.140625" style="1"/>
    <col min="7174" max="7174" width="0.85546875" style="1" customWidth="1"/>
    <col min="7175" max="7175" width="11.42578125" style="1" customWidth="1"/>
    <col min="7176" max="7176" width="0.85546875" style="1" customWidth="1"/>
    <col min="7177" max="7178" width="8.5703125" style="1" customWidth="1"/>
    <col min="7179" max="7179" width="9.140625" style="1"/>
    <col min="7180" max="7180" width="10" style="1" customWidth="1"/>
    <col min="7181" max="7181" width="8.5703125" style="1" customWidth="1"/>
    <col min="7182" max="7182" width="0.85546875" style="1" customWidth="1"/>
    <col min="7183" max="7186" width="6.140625" style="1" customWidth="1"/>
    <col min="7187" max="7187" width="2.140625" style="1" customWidth="1"/>
    <col min="7188" max="7188" width="6.5703125" style="1" customWidth="1"/>
    <col min="7189" max="7189" width="9" style="1" customWidth="1"/>
    <col min="7190" max="7192" width="9.42578125" style="1" customWidth="1"/>
    <col min="7193" max="7193" width="0.85546875" style="1" customWidth="1"/>
    <col min="7194" max="7201" width="8.5703125" style="1" customWidth="1"/>
    <col min="7202" max="7425" width="9.140625" style="1"/>
    <col min="7426" max="7426" width="7.140625" style="1" customWidth="1"/>
    <col min="7427" max="7427" width="9" style="1" customWidth="1"/>
    <col min="7428" max="7428" width="10" style="1" bestFit="1" customWidth="1"/>
    <col min="7429" max="7429" width="9.140625" style="1"/>
    <col min="7430" max="7430" width="0.85546875" style="1" customWidth="1"/>
    <col min="7431" max="7431" width="11.42578125" style="1" customWidth="1"/>
    <col min="7432" max="7432" width="0.85546875" style="1" customWidth="1"/>
    <col min="7433" max="7434" width="8.5703125" style="1" customWidth="1"/>
    <col min="7435" max="7435" width="9.140625" style="1"/>
    <col min="7436" max="7436" width="10" style="1" customWidth="1"/>
    <col min="7437" max="7437" width="8.5703125" style="1" customWidth="1"/>
    <col min="7438" max="7438" width="0.85546875" style="1" customWidth="1"/>
    <col min="7439" max="7442" width="6.140625" style="1" customWidth="1"/>
    <col min="7443" max="7443" width="2.140625" style="1" customWidth="1"/>
    <col min="7444" max="7444" width="6.5703125" style="1" customWidth="1"/>
    <col min="7445" max="7445" width="9" style="1" customWidth="1"/>
    <col min="7446" max="7448" width="9.42578125" style="1" customWidth="1"/>
    <col min="7449" max="7449" width="0.85546875" style="1" customWidth="1"/>
    <col min="7450" max="7457" width="8.5703125" style="1" customWidth="1"/>
    <col min="7458" max="7681" width="9.140625" style="1"/>
    <col min="7682" max="7682" width="7.140625" style="1" customWidth="1"/>
    <col min="7683" max="7683" width="9" style="1" customWidth="1"/>
    <col min="7684" max="7684" width="10" style="1" bestFit="1" customWidth="1"/>
    <col min="7685" max="7685" width="9.140625" style="1"/>
    <col min="7686" max="7686" width="0.85546875" style="1" customWidth="1"/>
    <col min="7687" max="7687" width="11.42578125" style="1" customWidth="1"/>
    <col min="7688" max="7688" width="0.85546875" style="1" customWidth="1"/>
    <col min="7689" max="7690" width="8.5703125" style="1" customWidth="1"/>
    <col min="7691" max="7691" width="9.140625" style="1"/>
    <col min="7692" max="7692" width="10" style="1" customWidth="1"/>
    <col min="7693" max="7693" width="8.5703125" style="1" customWidth="1"/>
    <col min="7694" max="7694" width="0.85546875" style="1" customWidth="1"/>
    <col min="7695" max="7698" width="6.140625" style="1" customWidth="1"/>
    <col min="7699" max="7699" width="2.140625" style="1" customWidth="1"/>
    <col min="7700" max="7700" width="6.5703125" style="1" customWidth="1"/>
    <col min="7701" max="7701" width="9" style="1" customWidth="1"/>
    <col min="7702" max="7704" width="9.42578125" style="1" customWidth="1"/>
    <col min="7705" max="7705" width="0.85546875" style="1" customWidth="1"/>
    <col min="7706" max="7713" width="8.5703125" style="1" customWidth="1"/>
    <col min="7714" max="7937" width="9.140625" style="1"/>
    <col min="7938" max="7938" width="7.140625" style="1" customWidth="1"/>
    <col min="7939" max="7939" width="9" style="1" customWidth="1"/>
    <col min="7940" max="7940" width="10" style="1" bestFit="1" customWidth="1"/>
    <col min="7941" max="7941" width="9.140625" style="1"/>
    <col min="7942" max="7942" width="0.85546875" style="1" customWidth="1"/>
    <col min="7943" max="7943" width="11.42578125" style="1" customWidth="1"/>
    <col min="7944" max="7944" width="0.85546875" style="1" customWidth="1"/>
    <col min="7945" max="7946" width="8.5703125" style="1" customWidth="1"/>
    <col min="7947" max="7947" width="9.140625" style="1"/>
    <col min="7948" max="7948" width="10" style="1" customWidth="1"/>
    <col min="7949" max="7949" width="8.5703125" style="1" customWidth="1"/>
    <col min="7950" max="7950" width="0.85546875" style="1" customWidth="1"/>
    <col min="7951" max="7954" width="6.140625" style="1" customWidth="1"/>
    <col min="7955" max="7955" width="2.140625" style="1" customWidth="1"/>
    <col min="7956" max="7956" width="6.5703125" style="1" customWidth="1"/>
    <col min="7957" max="7957" width="9" style="1" customWidth="1"/>
    <col min="7958" max="7960" width="9.42578125" style="1" customWidth="1"/>
    <col min="7961" max="7961" width="0.85546875" style="1" customWidth="1"/>
    <col min="7962" max="7969" width="8.5703125" style="1" customWidth="1"/>
    <col min="7970" max="8193" width="9.140625" style="1"/>
    <col min="8194" max="8194" width="7.140625" style="1" customWidth="1"/>
    <col min="8195" max="8195" width="9" style="1" customWidth="1"/>
    <col min="8196" max="8196" width="10" style="1" bestFit="1" customWidth="1"/>
    <col min="8197" max="8197" width="9.140625" style="1"/>
    <col min="8198" max="8198" width="0.85546875" style="1" customWidth="1"/>
    <col min="8199" max="8199" width="11.42578125" style="1" customWidth="1"/>
    <col min="8200" max="8200" width="0.85546875" style="1" customWidth="1"/>
    <col min="8201" max="8202" width="8.5703125" style="1" customWidth="1"/>
    <col min="8203" max="8203" width="9.140625" style="1"/>
    <col min="8204" max="8204" width="10" style="1" customWidth="1"/>
    <col min="8205" max="8205" width="8.5703125" style="1" customWidth="1"/>
    <col min="8206" max="8206" width="0.85546875" style="1" customWidth="1"/>
    <col min="8207" max="8210" width="6.140625" style="1" customWidth="1"/>
    <col min="8211" max="8211" width="2.140625" style="1" customWidth="1"/>
    <col min="8212" max="8212" width="6.5703125" style="1" customWidth="1"/>
    <col min="8213" max="8213" width="9" style="1" customWidth="1"/>
    <col min="8214" max="8216" width="9.42578125" style="1" customWidth="1"/>
    <col min="8217" max="8217" width="0.85546875" style="1" customWidth="1"/>
    <col min="8218" max="8225" width="8.5703125" style="1" customWidth="1"/>
    <col min="8226" max="8449" width="9.140625" style="1"/>
    <col min="8450" max="8450" width="7.140625" style="1" customWidth="1"/>
    <col min="8451" max="8451" width="9" style="1" customWidth="1"/>
    <col min="8452" max="8452" width="10" style="1" bestFit="1" customWidth="1"/>
    <col min="8453" max="8453" width="9.140625" style="1"/>
    <col min="8454" max="8454" width="0.85546875" style="1" customWidth="1"/>
    <col min="8455" max="8455" width="11.42578125" style="1" customWidth="1"/>
    <col min="8456" max="8456" width="0.85546875" style="1" customWidth="1"/>
    <col min="8457" max="8458" width="8.5703125" style="1" customWidth="1"/>
    <col min="8459" max="8459" width="9.140625" style="1"/>
    <col min="8460" max="8460" width="10" style="1" customWidth="1"/>
    <col min="8461" max="8461" width="8.5703125" style="1" customWidth="1"/>
    <col min="8462" max="8462" width="0.85546875" style="1" customWidth="1"/>
    <col min="8463" max="8466" width="6.140625" style="1" customWidth="1"/>
    <col min="8467" max="8467" width="2.140625" style="1" customWidth="1"/>
    <col min="8468" max="8468" width="6.5703125" style="1" customWidth="1"/>
    <col min="8469" max="8469" width="9" style="1" customWidth="1"/>
    <col min="8470" max="8472" width="9.42578125" style="1" customWidth="1"/>
    <col min="8473" max="8473" width="0.85546875" style="1" customWidth="1"/>
    <col min="8474" max="8481" width="8.5703125" style="1" customWidth="1"/>
    <col min="8482" max="8705" width="9.140625" style="1"/>
    <col min="8706" max="8706" width="7.140625" style="1" customWidth="1"/>
    <col min="8707" max="8707" width="9" style="1" customWidth="1"/>
    <col min="8708" max="8708" width="10" style="1" bestFit="1" customWidth="1"/>
    <col min="8709" max="8709" width="9.140625" style="1"/>
    <col min="8710" max="8710" width="0.85546875" style="1" customWidth="1"/>
    <col min="8711" max="8711" width="11.42578125" style="1" customWidth="1"/>
    <col min="8712" max="8712" width="0.85546875" style="1" customWidth="1"/>
    <col min="8713" max="8714" width="8.5703125" style="1" customWidth="1"/>
    <col min="8715" max="8715" width="9.140625" style="1"/>
    <col min="8716" max="8716" width="10" style="1" customWidth="1"/>
    <col min="8717" max="8717" width="8.5703125" style="1" customWidth="1"/>
    <col min="8718" max="8718" width="0.85546875" style="1" customWidth="1"/>
    <col min="8719" max="8722" width="6.140625" style="1" customWidth="1"/>
    <col min="8723" max="8723" width="2.140625" style="1" customWidth="1"/>
    <col min="8724" max="8724" width="6.5703125" style="1" customWidth="1"/>
    <col min="8725" max="8725" width="9" style="1" customWidth="1"/>
    <col min="8726" max="8728" width="9.42578125" style="1" customWidth="1"/>
    <col min="8729" max="8729" width="0.85546875" style="1" customWidth="1"/>
    <col min="8730" max="8737" width="8.5703125" style="1" customWidth="1"/>
    <col min="8738" max="8961" width="9.140625" style="1"/>
    <col min="8962" max="8962" width="7.140625" style="1" customWidth="1"/>
    <col min="8963" max="8963" width="9" style="1" customWidth="1"/>
    <col min="8964" max="8964" width="10" style="1" bestFit="1" customWidth="1"/>
    <col min="8965" max="8965" width="9.140625" style="1"/>
    <col min="8966" max="8966" width="0.85546875" style="1" customWidth="1"/>
    <col min="8967" max="8967" width="11.42578125" style="1" customWidth="1"/>
    <col min="8968" max="8968" width="0.85546875" style="1" customWidth="1"/>
    <col min="8969" max="8970" width="8.5703125" style="1" customWidth="1"/>
    <col min="8971" max="8971" width="9.140625" style="1"/>
    <col min="8972" max="8972" width="10" style="1" customWidth="1"/>
    <col min="8973" max="8973" width="8.5703125" style="1" customWidth="1"/>
    <col min="8974" max="8974" width="0.85546875" style="1" customWidth="1"/>
    <col min="8975" max="8978" width="6.140625" style="1" customWidth="1"/>
    <col min="8979" max="8979" width="2.140625" style="1" customWidth="1"/>
    <col min="8980" max="8980" width="6.5703125" style="1" customWidth="1"/>
    <col min="8981" max="8981" width="9" style="1" customWidth="1"/>
    <col min="8982" max="8984" width="9.42578125" style="1" customWidth="1"/>
    <col min="8985" max="8985" width="0.85546875" style="1" customWidth="1"/>
    <col min="8986" max="8993" width="8.5703125" style="1" customWidth="1"/>
    <col min="8994" max="9217" width="9.140625" style="1"/>
    <col min="9218" max="9218" width="7.140625" style="1" customWidth="1"/>
    <col min="9219" max="9219" width="9" style="1" customWidth="1"/>
    <col min="9220" max="9220" width="10" style="1" bestFit="1" customWidth="1"/>
    <col min="9221" max="9221" width="9.140625" style="1"/>
    <col min="9222" max="9222" width="0.85546875" style="1" customWidth="1"/>
    <col min="9223" max="9223" width="11.42578125" style="1" customWidth="1"/>
    <col min="9224" max="9224" width="0.85546875" style="1" customWidth="1"/>
    <col min="9225" max="9226" width="8.5703125" style="1" customWidth="1"/>
    <col min="9227" max="9227" width="9.140625" style="1"/>
    <col min="9228" max="9228" width="10" style="1" customWidth="1"/>
    <col min="9229" max="9229" width="8.5703125" style="1" customWidth="1"/>
    <col min="9230" max="9230" width="0.85546875" style="1" customWidth="1"/>
    <col min="9231" max="9234" width="6.140625" style="1" customWidth="1"/>
    <col min="9235" max="9235" width="2.140625" style="1" customWidth="1"/>
    <col min="9236" max="9236" width="6.5703125" style="1" customWidth="1"/>
    <col min="9237" max="9237" width="9" style="1" customWidth="1"/>
    <col min="9238" max="9240" width="9.42578125" style="1" customWidth="1"/>
    <col min="9241" max="9241" width="0.85546875" style="1" customWidth="1"/>
    <col min="9242" max="9249" width="8.5703125" style="1" customWidth="1"/>
    <col min="9250" max="9473" width="9.140625" style="1"/>
    <col min="9474" max="9474" width="7.140625" style="1" customWidth="1"/>
    <col min="9475" max="9475" width="9" style="1" customWidth="1"/>
    <col min="9476" max="9476" width="10" style="1" bestFit="1" customWidth="1"/>
    <col min="9477" max="9477" width="9.140625" style="1"/>
    <col min="9478" max="9478" width="0.85546875" style="1" customWidth="1"/>
    <col min="9479" max="9479" width="11.42578125" style="1" customWidth="1"/>
    <col min="9480" max="9480" width="0.85546875" style="1" customWidth="1"/>
    <col min="9481" max="9482" width="8.5703125" style="1" customWidth="1"/>
    <col min="9483" max="9483" width="9.140625" style="1"/>
    <col min="9484" max="9484" width="10" style="1" customWidth="1"/>
    <col min="9485" max="9485" width="8.5703125" style="1" customWidth="1"/>
    <col min="9486" max="9486" width="0.85546875" style="1" customWidth="1"/>
    <col min="9487" max="9490" width="6.140625" style="1" customWidth="1"/>
    <col min="9491" max="9491" width="2.140625" style="1" customWidth="1"/>
    <col min="9492" max="9492" width="6.5703125" style="1" customWidth="1"/>
    <col min="9493" max="9493" width="9" style="1" customWidth="1"/>
    <col min="9494" max="9496" width="9.42578125" style="1" customWidth="1"/>
    <col min="9497" max="9497" width="0.85546875" style="1" customWidth="1"/>
    <col min="9498" max="9505" width="8.5703125" style="1" customWidth="1"/>
    <col min="9506" max="9729" width="9.140625" style="1"/>
    <col min="9730" max="9730" width="7.140625" style="1" customWidth="1"/>
    <col min="9731" max="9731" width="9" style="1" customWidth="1"/>
    <col min="9732" max="9732" width="10" style="1" bestFit="1" customWidth="1"/>
    <col min="9733" max="9733" width="9.140625" style="1"/>
    <col min="9734" max="9734" width="0.85546875" style="1" customWidth="1"/>
    <col min="9735" max="9735" width="11.42578125" style="1" customWidth="1"/>
    <col min="9736" max="9736" width="0.85546875" style="1" customWidth="1"/>
    <col min="9737" max="9738" width="8.5703125" style="1" customWidth="1"/>
    <col min="9739" max="9739" width="9.140625" style="1"/>
    <col min="9740" max="9740" width="10" style="1" customWidth="1"/>
    <col min="9741" max="9741" width="8.5703125" style="1" customWidth="1"/>
    <col min="9742" max="9742" width="0.85546875" style="1" customWidth="1"/>
    <col min="9743" max="9746" width="6.140625" style="1" customWidth="1"/>
    <col min="9747" max="9747" width="2.140625" style="1" customWidth="1"/>
    <col min="9748" max="9748" width="6.5703125" style="1" customWidth="1"/>
    <col min="9749" max="9749" width="9" style="1" customWidth="1"/>
    <col min="9750" max="9752" width="9.42578125" style="1" customWidth="1"/>
    <col min="9753" max="9753" width="0.85546875" style="1" customWidth="1"/>
    <col min="9754" max="9761" width="8.5703125" style="1" customWidth="1"/>
    <col min="9762" max="9985" width="9.140625" style="1"/>
    <col min="9986" max="9986" width="7.140625" style="1" customWidth="1"/>
    <col min="9987" max="9987" width="9" style="1" customWidth="1"/>
    <col min="9988" max="9988" width="10" style="1" bestFit="1" customWidth="1"/>
    <col min="9989" max="9989" width="9.140625" style="1"/>
    <col min="9990" max="9990" width="0.85546875" style="1" customWidth="1"/>
    <col min="9991" max="9991" width="11.42578125" style="1" customWidth="1"/>
    <col min="9992" max="9992" width="0.85546875" style="1" customWidth="1"/>
    <col min="9993" max="9994" width="8.5703125" style="1" customWidth="1"/>
    <col min="9995" max="9995" width="9.140625" style="1"/>
    <col min="9996" max="9996" width="10" style="1" customWidth="1"/>
    <col min="9997" max="9997" width="8.5703125" style="1" customWidth="1"/>
    <col min="9998" max="9998" width="0.85546875" style="1" customWidth="1"/>
    <col min="9999" max="10002" width="6.140625" style="1" customWidth="1"/>
    <col min="10003" max="10003" width="2.140625" style="1" customWidth="1"/>
    <col min="10004" max="10004" width="6.5703125" style="1" customWidth="1"/>
    <col min="10005" max="10005" width="9" style="1" customWidth="1"/>
    <col min="10006" max="10008" width="9.42578125" style="1" customWidth="1"/>
    <col min="10009" max="10009" width="0.85546875" style="1" customWidth="1"/>
    <col min="10010" max="10017" width="8.5703125" style="1" customWidth="1"/>
    <col min="10018" max="10241" width="9.140625" style="1"/>
    <col min="10242" max="10242" width="7.140625" style="1" customWidth="1"/>
    <col min="10243" max="10243" width="9" style="1" customWidth="1"/>
    <col min="10244" max="10244" width="10" style="1" bestFit="1" customWidth="1"/>
    <col min="10245" max="10245" width="9.140625" style="1"/>
    <col min="10246" max="10246" width="0.85546875" style="1" customWidth="1"/>
    <col min="10247" max="10247" width="11.42578125" style="1" customWidth="1"/>
    <col min="10248" max="10248" width="0.85546875" style="1" customWidth="1"/>
    <col min="10249" max="10250" width="8.5703125" style="1" customWidth="1"/>
    <col min="10251" max="10251" width="9.140625" style="1"/>
    <col min="10252" max="10252" width="10" style="1" customWidth="1"/>
    <col min="10253" max="10253" width="8.5703125" style="1" customWidth="1"/>
    <col min="10254" max="10254" width="0.85546875" style="1" customWidth="1"/>
    <col min="10255" max="10258" width="6.140625" style="1" customWidth="1"/>
    <col min="10259" max="10259" width="2.140625" style="1" customWidth="1"/>
    <col min="10260" max="10260" width="6.5703125" style="1" customWidth="1"/>
    <col min="10261" max="10261" width="9" style="1" customWidth="1"/>
    <col min="10262" max="10264" width="9.42578125" style="1" customWidth="1"/>
    <col min="10265" max="10265" width="0.85546875" style="1" customWidth="1"/>
    <col min="10266" max="10273" width="8.5703125" style="1" customWidth="1"/>
    <col min="10274" max="10497" width="9.140625" style="1"/>
    <col min="10498" max="10498" width="7.140625" style="1" customWidth="1"/>
    <col min="10499" max="10499" width="9" style="1" customWidth="1"/>
    <col min="10500" max="10500" width="10" style="1" bestFit="1" customWidth="1"/>
    <col min="10501" max="10501" width="9.140625" style="1"/>
    <col min="10502" max="10502" width="0.85546875" style="1" customWidth="1"/>
    <col min="10503" max="10503" width="11.42578125" style="1" customWidth="1"/>
    <col min="10504" max="10504" width="0.85546875" style="1" customWidth="1"/>
    <col min="10505" max="10506" width="8.5703125" style="1" customWidth="1"/>
    <col min="10507" max="10507" width="9.140625" style="1"/>
    <col min="10508" max="10508" width="10" style="1" customWidth="1"/>
    <col min="10509" max="10509" width="8.5703125" style="1" customWidth="1"/>
    <col min="10510" max="10510" width="0.85546875" style="1" customWidth="1"/>
    <col min="10511" max="10514" width="6.140625" style="1" customWidth="1"/>
    <col min="10515" max="10515" width="2.140625" style="1" customWidth="1"/>
    <col min="10516" max="10516" width="6.5703125" style="1" customWidth="1"/>
    <col min="10517" max="10517" width="9" style="1" customWidth="1"/>
    <col min="10518" max="10520" width="9.42578125" style="1" customWidth="1"/>
    <col min="10521" max="10521" width="0.85546875" style="1" customWidth="1"/>
    <col min="10522" max="10529" width="8.5703125" style="1" customWidth="1"/>
    <col min="10530" max="10753" width="9.140625" style="1"/>
    <col min="10754" max="10754" width="7.140625" style="1" customWidth="1"/>
    <col min="10755" max="10755" width="9" style="1" customWidth="1"/>
    <col min="10756" max="10756" width="10" style="1" bestFit="1" customWidth="1"/>
    <col min="10757" max="10757" width="9.140625" style="1"/>
    <col min="10758" max="10758" width="0.85546875" style="1" customWidth="1"/>
    <col min="10759" max="10759" width="11.42578125" style="1" customWidth="1"/>
    <col min="10760" max="10760" width="0.85546875" style="1" customWidth="1"/>
    <col min="10761" max="10762" width="8.5703125" style="1" customWidth="1"/>
    <col min="10763" max="10763" width="9.140625" style="1"/>
    <col min="10764" max="10764" width="10" style="1" customWidth="1"/>
    <col min="10765" max="10765" width="8.5703125" style="1" customWidth="1"/>
    <col min="10766" max="10766" width="0.85546875" style="1" customWidth="1"/>
    <col min="10767" max="10770" width="6.140625" style="1" customWidth="1"/>
    <col min="10771" max="10771" width="2.140625" style="1" customWidth="1"/>
    <col min="10772" max="10772" width="6.5703125" style="1" customWidth="1"/>
    <col min="10773" max="10773" width="9" style="1" customWidth="1"/>
    <col min="10774" max="10776" width="9.42578125" style="1" customWidth="1"/>
    <col min="10777" max="10777" width="0.85546875" style="1" customWidth="1"/>
    <col min="10778" max="10785" width="8.5703125" style="1" customWidth="1"/>
    <col min="10786" max="11009" width="9.140625" style="1"/>
    <col min="11010" max="11010" width="7.140625" style="1" customWidth="1"/>
    <col min="11011" max="11011" width="9" style="1" customWidth="1"/>
    <col min="11012" max="11012" width="10" style="1" bestFit="1" customWidth="1"/>
    <col min="11013" max="11013" width="9.140625" style="1"/>
    <col min="11014" max="11014" width="0.85546875" style="1" customWidth="1"/>
    <col min="11015" max="11015" width="11.42578125" style="1" customWidth="1"/>
    <col min="11016" max="11016" width="0.85546875" style="1" customWidth="1"/>
    <col min="11017" max="11018" width="8.5703125" style="1" customWidth="1"/>
    <col min="11019" max="11019" width="9.140625" style="1"/>
    <col min="11020" max="11020" width="10" style="1" customWidth="1"/>
    <col min="11021" max="11021" width="8.5703125" style="1" customWidth="1"/>
    <col min="11022" max="11022" width="0.85546875" style="1" customWidth="1"/>
    <col min="11023" max="11026" width="6.140625" style="1" customWidth="1"/>
    <col min="11027" max="11027" width="2.140625" style="1" customWidth="1"/>
    <col min="11028" max="11028" width="6.5703125" style="1" customWidth="1"/>
    <col min="11029" max="11029" width="9" style="1" customWidth="1"/>
    <col min="11030" max="11032" width="9.42578125" style="1" customWidth="1"/>
    <col min="11033" max="11033" width="0.85546875" style="1" customWidth="1"/>
    <col min="11034" max="11041" width="8.5703125" style="1" customWidth="1"/>
    <col min="11042" max="11265" width="9.140625" style="1"/>
    <col min="11266" max="11266" width="7.140625" style="1" customWidth="1"/>
    <col min="11267" max="11267" width="9" style="1" customWidth="1"/>
    <col min="11268" max="11268" width="10" style="1" bestFit="1" customWidth="1"/>
    <col min="11269" max="11269" width="9.140625" style="1"/>
    <col min="11270" max="11270" width="0.85546875" style="1" customWidth="1"/>
    <col min="11271" max="11271" width="11.42578125" style="1" customWidth="1"/>
    <col min="11272" max="11272" width="0.85546875" style="1" customWidth="1"/>
    <col min="11273" max="11274" width="8.5703125" style="1" customWidth="1"/>
    <col min="11275" max="11275" width="9.140625" style="1"/>
    <col min="11276" max="11276" width="10" style="1" customWidth="1"/>
    <col min="11277" max="11277" width="8.5703125" style="1" customWidth="1"/>
    <col min="11278" max="11278" width="0.85546875" style="1" customWidth="1"/>
    <col min="11279" max="11282" width="6.140625" style="1" customWidth="1"/>
    <col min="11283" max="11283" width="2.140625" style="1" customWidth="1"/>
    <col min="11284" max="11284" width="6.5703125" style="1" customWidth="1"/>
    <col min="11285" max="11285" width="9" style="1" customWidth="1"/>
    <col min="11286" max="11288" width="9.42578125" style="1" customWidth="1"/>
    <col min="11289" max="11289" width="0.85546875" style="1" customWidth="1"/>
    <col min="11290" max="11297" width="8.5703125" style="1" customWidth="1"/>
    <col min="11298" max="11521" width="9.140625" style="1"/>
    <col min="11522" max="11522" width="7.140625" style="1" customWidth="1"/>
    <col min="11523" max="11523" width="9" style="1" customWidth="1"/>
    <col min="11524" max="11524" width="10" style="1" bestFit="1" customWidth="1"/>
    <col min="11525" max="11525" width="9.140625" style="1"/>
    <col min="11526" max="11526" width="0.85546875" style="1" customWidth="1"/>
    <col min="11527" max="11527" width="11.42578125" style="1" customWidth="1"/>
    <col min="11528" max="11528" width="0.85546875" style="1" customWidth="1"/>
    <col min="11529" max="11530" width="8.5703125" style="1" customWidth="1"/>
    <col min="11531" max="11531" width="9.140625" style="1"/>
    <col min="11532" max="11532" width="10" style="1" customWidth="1"/>
    <col min="11533" max="11533" width="8.5703125" style="1" customWidth="1"/>
    <col min="11534" max="11534" width="0.85546875" style="1" customWidth="1"/>
    <col min="11535" max="11538" width="6.140625" style="1" customWidth="1"/>
    <col min="11539" max="11539" width="2.140625" style="1" customWidth="1"/>
    <col min="11540" max="11540" width="6.5703125" style="1" customWidth="1"/>
    <col min="11541" max="11541" width="9" style="1" customWidth="1"/>
    <col min="11542" max="11544" width="9.42578125" style="1" customWidth="1"/>
    <col min="11545" max="11545" width="0.85546875" style="1" customWidth="1"/>
    <col min="11546" max="11553" width="8.5703125" style="1" customWidth="1"/>
    <col min="11554" max="11777" width="9.140625" style="1"/>
    <col min="11778" max="11778" width="7.140625" style="1" customWidth="1"/>
    <col min="11779" max="11779" width="9" style="1" customWidth="1"/>
    <col min="11780" max="11780" width="10" style="1" bestFit="1" customWidth="1"/>
    <col min="11781" max="11781" width="9.140625" style="1"/>
    <col min="11782" max="11782" width="0.85546875" style="1" customWidth="1"/>
    <col min="11783" max="11783" width="11.42578125" style="1" customWidth="1"/>
    <col min="11784" max="11784" width="0.85546875" style="1" customWidth="1"/>
    <col min="11785" max="11786" width="8.5703125" style="1" customWidth="1"/>
    <col min="11787" max="11787" width="9.140625" style="1"/>
    <col min="11788" max="11788" width="10" style="1" customWidth="1"/>
    <col min="11789" max="11789" width="8.5703125" style="1" customWidth="1"/>
    <col min="11790" max="11790" width="0.85546875" style="1" customWidth="1"/>
    <col min="11791" max="11794" width="6.140625" style="1" customWidth="1"/>
    <col min="11795" max="11795" width="2.140625" style="1" customWidth="1"/>
    <col min="11796" max="11796" width="6.5703125" style="1" customWidth="1"/>
    <col min="11797" max="11797" width="9" style="1" customWidth="1"/>
    <col min="11798" max="11800" width="9.42578125" style="1" customWidth="1"/>
    <col min="11801" max="11801" width="0.85546875" style="1" customWidth="1"/>
    <col min="11802" max="11809" width="8.5703125" style="1" customWidth="1"/>
    <col min="11810" max="12033" width="9.140625" style="1"/>
    <col min="12034" max="12034" width="7.140625" style="1" customWidth="1"/>
    <col min="12035" max="12035" width="9" style="1" customWidth="1"/>
    <col min="12036" max="12036" width="10" style="1" bestFit="1" customWidth="1"/>
    <col min="12037" max="12037" width="9.140625" style="1"/>
    <col min="12038" max="12038" width="0.85546875" style="1" customWidth="1"/>
    <col min="12039" max="12039" width="11.42578125" style="1" customWidth="1"/>
    <col min="12040" max="12040" width="0.85546875" style="1" customWidth="1"/>
    <col min="12041" max="12042" width="8.5703125" style="1" customWidth="1"/>
    <col min="12043" max="12043" width="9.140625" style="1"/>
    <col min="12044" max="12044" width="10" style="1" customWidth="1"/>
    <col min="12045" max="12045" width="8.5703125" style="1" customWidth="1"/>
    <col min="12046" max="12046" width="0.85546875" style="1" customWidth="1"/>
    <col min="12047" max="12050" width="6.140625" style="1" customWidth="1"/>
    <col min="12051" max="12051" width="2.140625" style="1" customWidth="1"/>
    <col min="12052" max="12052" width="6.5703125" style="1" customWidth="1"/>
    <col min="12053" max="12053" width="9" style="1" customWidth="1"/>
    <col min="12054" max="12056" width="9.42578125" style="1" customWidth="1"/>
    <col min="12057" max="12057" width="0.85546875" style="1" customWidth="1"/>
    <col min="12058" max="12065" width="8.5703125" style="1" customWidth="1"/>
    <col min="12066" max="12289" width="9.140625" style="1"/>
    <col min="12290" max="12290" width="7.140625" style="1" customWidth="1"/>
    <col min="12291" max="12291" width="9" style="1" customWidth="1"/>
    <col min="12292" max="12292" width="10" style="1" bestFit="1" customWidth="1"/>
    <col min="12293" max="12293" width="9.140625" style="1"/>
    <col min="12294" max="12294" width="0.85546875" style="1" customWidth="1"/>
    <col min="12295" max="12295" width="11.42578125" style="1" customWidth="1"/>
    <col min="12296" max="12296" width="0.85546875" style="1" customWidth="1"/>
    <col min="12297" max="12298" width="8.5703125" style="1" customWidth="1"/>
    <col min="12299" max="12299" width="9.140625" style="1"/>
    <col min="12300" max="12300" width="10" style="1" customWidth="1"/>
    <col min="12301" max="12301" width="8.5703125" style="1" customWidth="1"/>
    <col min="12302" max="12302" width="0.85546875" style="1" customWidth="1"/>
    <col min="12303" max="12306" width="6.140625" style="1" customWidth="1"/>
    <col min="12307" max="12307" width="2.140625" style="1" customWidth="1"/>
    <col min="12308" max="12308" width="6.5703125" style="1" customWidth="1"/>
    <col min="12309" max="12309" width="9" style="1" customWidth="1"/>
    <col min="12310" max="12312" width="9.42578125" style="1" customWidth="1"/>
    <col min="12313" max="12313" width="0.85546875" style="1" customWidth="1"/>
    <col min="12314" max="12321" width="8.5703125" style="1" customWidth="1"/>
    <col min="12322" max="12545" width="9.140625" style="1"/>
    <col min="12546" max="12546" width="7.140625" style="1" customWidth="1"/>
    <col min="12547" max="12547" width="9" style="1" customWidth="1"/>
    <col min="12548" max="12548" width="10" style="1" bestFit="1" customWidth="1"/>
    <col min="12549" max="12549" width="9.140625" style="1"/>
    <col min="12550" max="12550" width="0.85546875" style="1" customWidth="1"/>
    <col min="12551" max="12551" width="11.42578125" style="1" customWidth="1"/>
    <col min="12552" max="12552" width="0.85546875" style="1" customWidth="1"/>
    <col min="12553" max="12554" width="8.5703125" style="1" customWidth="1"/>
    <col min="12555" max="12555" width="9.140625" style="1"/>
    <col min="12556" max="12556" width="10" style="1" customWidth="1"/>
    <col min="12557" max="12557" width="8.5703125" style="1" customWidth="1"/>
    <col min="12558" max="12558" width="0.85546875" style="1" customWidth="1"/>
    <col min="12559" max="12562" width="6.140625" style="1" customWidth="1"/>
    <col min="12563" max="12563" width="2.140625" style="1" customWidth="1"/>
    <col min="12564" max="12564" width="6.5703125" style="1" customWidth="1"/>
    <col min="12565" max="12565" width="9" style="1" customWidth="1"/>
    <col min="12566" max="12568" width="9.42578125" style="1" customWidth="1"/>
    <col min="12569" max="12569" width="0.85546875" style="1" customWidth="1"/>
    <col min="12570" max="12577" width="8.5703125" style="1" customWidth="1"/>
    <col min="12578" max="12801" width="9.140625" style="1"/>
    <col min="12802" max="12802" width="7.140625" style="1" customWidth="1"/>
    <col min="12803" max="12803" width="9" style="1" customWidth="1"/>
    <col min="12804" max="12804" width="10" style="1" bestFit="1" customWidth="1"/>
    <col min="12805" max="12805" width="9.140625" style="1"/>
    <col min="12806" max="12806" width="0.85546875" style="1" customWidth="1"/>
    <col min="12807" max="12807" width="11.42578125" style="1" customWidth="1"/>
    <col min="12808" max="12808" width="0.85546875" style="1" customWidth="1"/>
    <col min="12809" max="12810" width="8.5703125" style="1" customWidth="1"/>
    <col min="12811" max="12811" width="9.140625" style="1"/>
    <col min="12812" max="12812" width="10" style="1" customWidth="1"/>
    <col min="12813" max="12813" width="8.5703125" style="1" customWidth="1"/>
    <col min="12814" max="12814" width="0.85546875" style="1" customWidth="1"/>
    <col min="12815" max="12818" width="6.140625" style="1" customWidth="1"/>
    <col min="12819" max="12819" width="2.140625" style="1" customWidth="1"/>
    <col min="12820" max="12820" width="6.5703125" style="1" customWidth="1"/>
    <col min="12821" max="12821" width="9" style="1" customWidth="1"/>
    <col min="12822" max="12824" width="9.42578125" style="1" customWidth="1"/>
    <col min="12825" max="12825" width="0.85546875" style="1" customWidth="1"/>
    <col min="12826" max="12833" width="8.5703125" style="1" customWidth="1"/>
    <col min="12834" max="13057" width="9.140625" style="1"/>
    <col min="13058" max="13058" width="7.140625" style="1" customWidth="1"/>
    <col min="13059" max="13059" width="9" style="1" customWidth="1"/>
    <col min="13060" max="13060" width="10" style="1" bestFit="1" customWidth="1"/>
    <col min="13061" max="13061" width="9.140625" style="1"/>
    <col min="13062" max="13062" width="0.85546875" style="1" customWidth="1"/>
    <col min="13063" max="13063" width="11.42578125" style="1" customWidth="1"/>
    <col min="13064" max="13064" width="0.85546875" style="1" customWidth="1"/>
    <col min="13065" max="13066" width="8.5703125" style="1" customWidth="1"/>
    <col min="13067" max="13067" width="9.140625" style="1"/>
    <col min="13068" max="13068" width="10" style="1" customWidth="1"/>
    <col min="13069" max="13069" width="8.5703125" style="1" customWidth="1"/>
    <col min="13070" max="13070" width="0.85546875" style="1" customWidth="1"/>
    <col min="13071" max="13074" width="6.140625" style="1" customWidth="1"/>
    <col min="13075" max="13075" width="2.140625" style="1" customWidth="1"/>
    <col min="13076" max="13076" width="6.5703125" style="1" customWidth="1"/>
    <col min="13077" max="13077" width="9" style="1" customWidth="1"/>
    <col min="13078" max="13080" width="9.42578125" style="1" customWidth="1"/>
    <col min="13081" max="13081" width="0.85546875" style="1" customWidth="1"/>
    <col min="13082" max="13089" width="8.5703125" style="1" customWidth="1"/>
    <col min="13090" max="13313" width="9.140625" style="1"/>
    <col min="13314" max="13314" width="7.140625" style="1" customWidth="1"/>
    <col min="13315" max="13315" width="9" style="1" customWidth="1"/>
    <col min="13316" max="13316" width="10" style="1" bestFit="1" customWidth="1"/>
    <col min="13317" max="13317" width="9.140625" style="1"/>
    <col min="13318" max="13318" width="0.85546875" style="1" customWidth="1"/>
    <col min="13319" max="13319" width="11.42578125" style="1" customWidth="1"/>
    <col min="13320" max="13320" width="0.85546875" style="1" customWidth="1"/>
    <col min="13321" max="13322" width="8.5703125" style="1" customWidth="1"/>
    <col min="13323" max="13323" width="9.140625" style="1"/>
    <col min="13324" max="13324" width="10" style="1" customWidth="1"/>
    <col min="13325" max="13325" width="8.5703125" style="1" customWidth="1"/>
    <col min="13326" max="13326" width="0.85546875" style="1" customWidth="1"/>
    <col min="13327" max="13330" width="6.140625" style="1" customWidth="1"/>
    <col min="13331" max="13331" width="2.140625" style="1" customWidth="1"/>
    <col min="13332" max="13332" width="6.5703125" style="1" customWidth="1"/>
    <col min="13333" max="13333" width="9" style="1" customWidth="1"/>
    <col min="13334" max="13336" width="9.42578125" style="1" customWidth="1"/>
    <col min="13337" max="13337" width="0.85546875" style="1" customWidth="1"/>
    <col min="13338" max="13345" width="8.5703125" style="1" customWidth="1"/>
    <col min="13346" max="13569" width="9.140625" style="1"/>
    <col min="13570" max="13570" width="7.140625" style="1" customWidth="1"/>
    <col min="13571" max="13571" width="9" style="1" customWidth="1"/>
    <col min="13572" max="13572" width="10" style="1" bestFit="1" customWidth="1"/>
    <col min="13573" max="13573" width="9.140625" style="1"/>
    <col min="13574" max="13574" width="0.85546875" style="1" customWidth="1"/>
    <col min="13575" max="13575" width="11.42578125" style="1" customWidth="1"/>
    <col min="13576" max="13576" width="0.85546875" style="1" customWidth="1"/>
    <col min="13577" max="13578" width="8.5703125" style="1" customWidth="1"/>
    <col min="13579" max="13579" width="9.140625" style="1"/>
    <col min="13580" max="13580" width="10" style="1" customWidth="1"/>
    <col min="13581" max="13581" width="8.5703125" style="1" customWidth="1"/>
    <col min="13582" max="13582" width="0.85546875" style="1" customWidth="1"/>
    <col min="13583" max="13586" width="6.140625" style="1" customWidth="1"/>
    <col min="13587" max="13587" width="2.140625" style="1" customWidth="1"/>
    <col min="13588" max="13588" width="6.5703125" style="1" customWidth="1"/>
    <col min="13589" max="13589" width="9" style="1" customWidth="1"/>
    <col min="13590" max="13592" width="9.42578125" style="1" customWidth="1"/>
    <col min="13593" max="13593" width="0.85546875" style="1" customWidth="1"/>
    <col min="13594" max="13601" width="8.5703125" style="1" customWidth="1"/>
    <col min="13602" max="13825" width="9.140625" style="1"/>
    <col min="13826" max="13826" width="7.140625" style="1" customWidth="1"/>
    <col min="13827" max="13827" width="9" style="1" customWidth="1"/>
    <col min="13828" max="13828" width="10" style="1" bestFit="1" customWidth="1"/>
    <col min="13829" max="13829" width="9.140625" style="1"/>
    <col min="13830" max="13830" width="0.85546875" style="1" customWidth="1"/>
    <col min="13831" max="13831" width="11.42578125" style="1" customWidth="1"/>
    <col min="13832" max="13832" width="0.85546875" style="1" customWidth="1"/>
    <col min="13833" max="13834" width="8.5703125" style="1" customWidth="1"/>
    <col min="13835" max="13835" width="9.140625" style="1"/>
    <col min="13836" max="13836" width="10" style="1" customWidth="1"/>
    <col min="13837" max="13837" width="8.5703125" style="1" customWidth="1"/>
    <col min="13838" max="13838" width="0.85546875" style="1" customWidth="1"/>
    <col min="13839" max="13842" width="6.140625" style="1" customWidth="1"/>
    <col min="13843" max="13843" width="2.140625" style="1" customWidth="1"/>
    <col min="13844" max="13844" width="6.5703125" style="1" customWidth="1"/>
    <col min="13845" max="13845" width="9" style="1" customWidth="1"/>
    <col min="13846" max="13848" width="9.42578125" style="1" customWidth="1"/>
    <col min="13849" max="13849" width="0.85546875" style="1" customWidth="1"/>
    <col min="13850" max="13857" width="8.5703125" style="1" customWidth="1"/>
    <col min="13858" max="14081" width="9.140625" style="1"/>
    <col min="14082" max="14082" width="7.140625" style="1" customWidth="1"/>
    <col min="14083" max="14083" width="9" style="1" customWidth="1"/>
    <col min="14084" max="14084" width="10" style="1" bestFit="1" customWidth="1"/>
    <col min="14085" max="14085" width="9.140625" style="1"/>
    <col min="14086" max="14086" width="0.85546875" style="1" customWidth="1"/>
    <col min="14087" max="14087" width="11.42578125" style="1" customWidth="1"/>
    <col min="14088" max="14088" width="0.85546875" style="1" customWidth="1"/>
    <col min="14089" max="14090" width="8.5703125" style="1" customWidth="1"/>
    <col min="14091" max="14091" width="9.140625" style="1"/>
    <col min="14092" max="14092" width="10" style="1" customWidth="1"/>
    <col min="14093" max="14093" width="8.5703125" style="1" customWidth="1"/>
    <col min="14094" max="14094" width="0.85546875" style="1" customWidth="1"/>
    <col min="14095" max="14098" width="6.140625" style="1" customWidth="1"/>
    <col min="14099" max="14099" width="2.140625" style="1" customWidth="1"/>
    <col min="14100" max="14100" width="6.5703125" style="1" customWidth="1"/>
    <col min="14101" max="14101" width="9" style="1" customWidth="1"/>
    <col min="14102" max="14104" width="9.42578125" style="1" customWidth="1"/>
    <col min="14105" max="14105" width="0.85546875" style="1" customWidth="1"/>
    <col min="14106" max="14113" width="8.5703125" style="1" customWidth="1"/>
    <col min="14114" max="14337" width="9.140625" style="1"/>
    <col min="14338" max="14338" width="7.140625" style="1" customWidth="1"/>
    <col min="14339" max="14339" width="9" style="1" customWidth="1"/>
    <col min="14340" max="14340" width="10" style="1" bestFit="1" customWidth="1"/>
    <col min="14341" max="14341" width="9.140625" style="1"/>
    <col min="14342" max="14342" width="0.85546875" style="1" customWidth="1"/>
    <col min="14343" max="14343" width="11.42578125" style="1" customWidth="1"/>
    <col min="14344" max="14344" width="0.85546875" style="1" customWidth="1"/>
    <col min="14345" max="14346" width="8.5703125" style="1" customWidth="1"/>
    <col min="14347" max="14347" width="9.140625" style="1"/>
    <col min="14348" max="14348" width="10" style="1" customWidth="1"/>
    <col min="14349" max="14349" width="8.5703125" style="1" customWidth="1"/>
    <col min="14350" max="14350" width="0.85546875" style="1" customWidth="1"/>
    <col min="14351" max="14354" width="6.140625" style="1" customWidth="1"/>
    <col min="14355" max="14355" width="2.140625" style="1" customWidth="1"/>
    <col min="14356" max="14356" width="6.5703125" style="1" customWidth="1"/>
    <col min="14357" max="14357" width="9" style="1" customWidth="1"/>
    <col min="14358" max="14360" width="9.42578125" style="1" customWidth="1"/>
    <col min="14361" max="14361" width="0.85546875" style="1" customWidth="1"/>
    <col min="14362" max="14369" width="8.5703125" style="1" customWidth="1"/>
    <col min="14370" max="14593" width="9.140625" style="1"/>
    <col min="14594" max="14594" width="7.140625" style="1" customWidth="1"/>
    <col min="14595" max="14595" width="9" style="1" customWidth="1"/>
    <col min="14596" max="14596" width="10" style="1" bestFit="1" customWidth="1"/>
    <col min="14597" max="14597" width="9.140625" style="1"/>
    <col min="14598" max="14598" width="0.85546875" style="1" customWidth="1"/>
    <col min="14599" max="14599" width="11.42578125" style="1" customWidth="1"/>
    <col min="14600" max="14600" width="0.85546875" style="1" customWidth="1"/>
    <col min="14601" max="14602" width="8.5703125" style="1" customWidth="1"/>
    <col min="14603" max="14603" width="9.140625" style="1"/>
    <col min="14604" max="14604" width="10" style="1" customWidth="1"/>
    <col min="14605" max="14605" width="8.5703125" style="1" customWidth="1"/>
    <col min="14606" max="14606" width="0.85546875" style="1" customWidth="1"/>
    <col min="14607" max="14610" width="6.140625" style="1" customWidth="1"/>
    <col min="14611" max="14611" width="2.140625" style="1" customWidth="1"/>
    <col min="14612" max="14612" width="6.5703125" style="1" customWidth="1"/>
    <col min="14613" max="14613" width="9" style="1" customWidth="1"/>
    <col min="14614" max="14616" width="9.42578125" style="1" customWidth="1"/>
    <col min="14617" max="14617" width="0.85546875" style="1" customWidth="1"/>
    <col min="14618" max="14625" width="8.5703125" style="1" customWidth="1"/>
    <col min="14626" max="14849" width="9.140625" style="1"/>
    <col min="14850" max="14850" width="7.140625" style="1" customWidth="1"/>
    <col min="14851" max="14851" width="9" style="1" customWidth="1"/>
    <col min="14852" max="14852" width="10" style="1" bestFit="1" customWidth="1"/>
    <col min="14853" max="14853" width="9.140625" style="1"/>
    <col min="14854" max="14854" width="0.85546875" style="1" customWidth="1"/>
    <col min="14855" max="14855" width="11.42578125" style="1" customWidth="1"/>
    <col min="14856" max="14856" width="0.85546875" style="1" customWidth="1"/>
    <col min="14857" max="14858" width="8.5703125" style="1" customWidth="1"/>
    <col min="14859" max="14859" width="9.140625" style="1"/>
    <col min="14860" max="14860" width="10" style="1" customWidth="1"/>
    <col min="14861" max="14861" width="8.5703125" style="1" customWidth="1"/>
    <col min="14862" max="14862" width="0.85546875" style="1" customWidth="1"/>
    <col min="14863" max="14866" width="6.140625" style="1" customWidth="1"/>
    <col min="14867" max="14867" width="2.140625" style="1" customWidth="1"/>
    <col min="14868" max="14868" width="6.5703125" style="1" customWidth="1"/>
    <col min="14869" max="14869" width="9" style="1" customWidth="1"/>
    <col min="14870" max="14872" width="9.42578125" style="1" customWidth="1"/>
    <col min="14873" max="14873" width="0.85546875" style="1" customWidth="1"/>
    <col min="14874" max="14881" width="8.5703125" style="1" customWidth="1"/>
    <col min="14882" max="15105" width="9.140625" style="1"/>
    <col min="15106" max="15106" width="7.140625" style="1" customWidth="1"/>
    <col min="15107" max="15107" width="9" style="1" customWidth="1"/>
    <col min="15108" max="15108" width="10" style="1" bestFit="1" customWidth="1"/>
    <col min="15109" max="15109" width="9.140625" style="1"/>
    <col min="15110" max="15110" width="0.85546875" style="1" customWidth="1"/>
    <col min="15111" max="15111" width="11.42578125" style="1" customWidth="1"/>
    <col min="15112" max="15112" width="0.85546875" style="1" customWidth="1"/>
    <col min="15113" max="15114" width="8.5703125" style="1" customWidth="1"/>
    <col min="15115" max="15115" width="9.140625" style="1"/>
    <col min="15116" max="15116" width="10" style="1" customWidth="1"/>
    <col min="15117" max="15117" width="8.5703125" style="1" customWidth="1"/>
    <col min="15118" max="15118" width="0.85546875" style="1" customWidth="1"/>
    <col min="15119" max="15122" width="6.140625" style="1" customWidth="1"/>
    <col min="15123" max="15123" width="2.140625" style="1" customWidth="1"/>
    <col min="15124" max="15124" width="6.5703125" style="1" customWidth="1"/>
    <col min="15125" max="15125" width="9" style="1" customWidth="1"/>
    <col min="15126" max="15128" width="9.42578125" style="1" customWidth="1"/>
    <col min="15129" max="15129" width="0.85546875" style="1" customWidth="1"/>
    <col min="15130" max="15137" width="8.5703125" style="1" customWidth="1"/>
    <col min="15138" max="15361" width="9.140625" style="1"/>
    <col min="15362" max="15362" width="7.140625" style="1" customWidth="1"/>
    <col min="15363" max="15363" width="9" style="1" customWidth="1"/>
    <col min="15364" max="15364" width="10" style="1" bestFit="1" customWidth="1"/>
    <col min="15365" max="15365" width="9.140625" style="1"/>
    <col min="15366" max="15366" width="0.85546875" style="1" customWidth="1"/>
    <col min="15367" max="15367" width="11.42578125" style="1" customWidth="1"/>
    <col min="15368" max="15368" width="0.85546875" style="1" customWidth="1"/>
    <col min="15369" max="15370" width="8.5703125" style="1" customWidth="1"/>
    <col min="15371" max="15371" width="9.140625" style="1"/>
    <col min="15372" max="15372" width="10" style="1" customWidth="1"/>
    <col min="15373" max="15373" width="8.5703125" style="1" customWidth="1"/>
    <col min="15374" max="15374" width="0.85546875" style="1" customWidth="1"/>
    <col min="15375" max="15378" width="6.140625" style="1" customWidth="1"/>
    <col min="15379" max="15379" width="2.140625" style="1" customWidth="1"/>
    <col min="15380" max="15380" width="6.5703125" style="1" customWidth="1"/>
    <col min="15381" max="15381" width="9" style="1" customWidth="1"/>
    <col min="15382" max="15384" width="9.42578125" style="1" customWidth="1"/>
    <col min="15385" max="15385" width="0.85546875" style="1" customWidth="1"/>
    <col min="15386" max="15393" width="8.5703125" style="1" customWidth="1"/>
    <col min="15394" max="15617" width="9.140625" style="1"/>
    <col min="15618" max="15618" width="7.140625" style="1" customWidth="1"/>
    <col min="15619" max="15619" width="9" style="1" customWidth="1"/>
    <col min="15620" max="15620" width="10" style="1" bestFit="1" customWidth="1"/>
    <col min="15621" max="15621" width="9.140625" style="1"/>
    <col min="15622" max="15622" width="0.85546875" style="1" customWidth="1"/>
    <col min="15623" max="15623" width="11.42578125" style="1" customWidth="1"/>
    <col min="15624" max="15624" width="0.85546875" style="1" customWidth="1"/>
    <col min="15625" max="15626" width="8.5703125" style="1" customWidth="1"/>
    <col min="15627" max="15627" width="9.140625" style="1"/>
    <col min="15628" max="15628" width="10" style="1" customWidth="1"/>
    <col min="15629" max="15629" width="8.5703125" style="1" customWidth="1"/>
    <col min="15630" max="15630" width="0.85546875" style="1" customWidth="1"/>
    <col min="15631" max="15634" width="6.140625" style="1" customWidth="1"/>
    <col min="15635" max="15635" width="2.140625" style="1" customWidth="1"/>
    <col min="15636" max="15636" width="6.5703125" style="1" customWidth="1"/>
    <col min="15637" max="15637" width="9" style="1" customWidth="1"/>
    <col min="15638" max="15640" width="9.42578125" style="1" customWidth="1"/>
    <col min="15641" max="15641" width="0.85546875" style="1" customWidth="1"/>
    <col min="15642" max="15649" width="8.5703125" style="1" customWidth="1"/>
    <col min="15650" max="15873" width="9.140625" style="1"/>
    <col min="15874" max="15874" width="7.140625" style="1" customWidth="1"/>
    <col min="15875" max="15875" width="9" style="1" customWidth="1"/>
    <col min="15876" max="15876" width="10" style="1" bestFit="1" customWidth="1"/>
    <col min="15877" max="15877" width="9.140625" style="1"/>
    <col min="15878" max="15878" width="0.85546875" style="1" customWidth="1"/>
    <col min="15879" max="15879" width="11.42578125" style="1" customWidth="1"/>
    <col min="15880" max="15880" width="0.85546875" style="1" customWidth="1"/>
    <col min="15881" max="15882" width="8.5703125" style="1" customWidth="1"/>
    <col min="15883" max="15883" width="9.140625" style="1"/>
    <col min="15884" max="15884" width="10" style="1" customWidth="1"/>
    <col min="15885" max="15885" width="8.5703125" style="1" customWidth="1"/>
    <col min="15886" max="15886" width="0.85546875" style="1" customWidth="1"/>
    <col min="15887" max="15890" width="6.140625" style="1" customWidth="1"/>
    <col min="15891" max="15891" width="2.140625" style="1" customWidth="1"/>
    <col min="15892" max="15892" width="6.5703125" style="1" customWidth="1"/>
    <col min="15893" max="15893" width="9" style="1" customWidth="1"/>
    <col min="15894" max="15896" width="9.42578125" style="1" customWidth="1"/>
    <col min="15897" max="15897" width="0.85546875" style="1" customWidth="1"/>
    <col min="15898" max="15905" width="8.5703125" style="1" customWidth="1"/>
    <col min="15906" max="16129" width="9.140625" style="1"/>
    <col min="16130" max="16130" width="7.140625" style="1" customWidth="1"/>
    <col min="16131" max="16131" width="9" style="1" customWidth="1"/>
    <col min="16132" max="16132" width="10" style="1" bestFit="1" customWidth="1"/>
    <col min="16133" max="16133" width="9.140625" style="1"/>
    <col min="16134" max="16134" width="0.85546875" style="1" customWidth="1"/>
    <col min="16135" max="16135" width="11.42578125" style="1" customWidth="1"/>
    <col min="16136" max="16136" width="0.85546875" style="1" customWidth="1"/>
    <col min="16137" max="16138" width="8.5703125" style="1" customWidth="1"/>
    <col min="16139" max="16139" width="9.140625" style="1"/>
    <col min="16140" max="16140" width="10" style="1" customWidth="1"/>
    <col min="16141" max="16141" width="8.5703125" style="1" customWidth="1"/>
    <col min="16142" max="16142" width="0.85546875" style="1" customWidth="1"/>
    <col min="16143" max="16146" width="6.140625" style="1" customWidth="1"/>
    <col min="16147" max="16147" width="2.140625" style="1" customWidth="1"/>
    <col min="16148" max="16148" width="6.5703125" style="1" customWidth="1"/>
    <col min="16149" max="16149" width="9" style="1" customWidth="1"/>
    <col min="16150" max="16152" width="9.42578125" style="1" customWidth="1"/>
    <col min="16153" max="16153" width="0.85546875" style="1" customWidth="1"/>
    <col min="16154" max="16161" width="8.5703125" style="1" customWidth="1"/>
    <col min="16162" max="16384" width="9.140625" style="1"/>
  </cols>
  <sheetData>
    <row r="1" spans="1:33" ht="13.35" customHeight="1" x14ac:dyDescent="0.25">
      <c r="B1" s="216" t="s">
        <v>3158</v>
      </c>
      <c r="C1" s="18"/>
      <c r="D1" s="18"/>
      <c r="T1" s="216" t="str">
        <f>$B1</f>
        <v>Tableau 50.110 - Approche fondée sur les notations internes - Actifs pondérés en fonction du risque de crédit</v>
      </c>
      <c r="U1" s="82"/>
    </row>
    <row r="2" spans="1:33" ht="15" customHeight="1" x14ac:dyDescent="0.25">
      <c r="A2" s="20">
        <v>25</v>
      </c>
      <c r="B2" s="1867" t="s">
        <v>145</v>
      </c>
      <c r="C2" s="1868"/>
      <c r="D2" s="1868"/>
      <c r="E2" s="1869"/>
      <c r="F2" s="39"/>
      <c r="U2" s="112"/>
      <c r="V2" s="112"/>
      <c r="W2" s="112"/>
      <c r="X2" s="112"/>
      <c r="Y2" s="932"/>
      <c r="Z2" s="932"/>
      <c r="AA2" s="932"/>
      <c r="AB2" s="932"/>
      <c r="AC2" s="932"/>
      <c r="AD2" s="932"/>
      <c r="AE2" s="932"/>
      <c r="AF2" s="932"/>
      <c r="AG2" s="932"/>
    </row>
    <row r="3" spans="1:33" ht="15" x14ac:dyDescent="0.2">
      <c r="A3" s="549"/>
      <c r="B3" s="893"/>
      <c r="C3" s="891"/>
      <c r="D3" s="891"/>
      <c r="E3" s="891"/>
      <c r="F3" s="329"/>
      <c r="G3" s="82"/>
      <c r="H3" s="82"/>
      <c r="I3" s="82"/>
      <c r="J3" s="82"/>
      <c r="K3" s="82"/>
      <c r="L3" s="82"/>
      <c r="M3" s="82"/>
      <c r="N3" s="82"/>
      <c r="O3" s="82"/>
      <c r="P3" s="82"/>
      <c r="Q3" s="82"/>
      <c r="R3" s="82"/>
      <c r="S3" s="82"/>
      <c r="T3" s="329" t="s">
        <v>3135</v>
      </c>
      <c r="U3" s="891"/>
      <c r="V3" s="891"/>
      <c r="W3" s="891"/>
      <c r="X3" s="891"/>
      <c r="Y3" s="979"/>
      <c r="Z3" s="933"/>
      <c r="AA3" s="933"/>
      <c r="AB3" s="933"/>
      <c r="AC3" s="933"/>
      <c r="AD3" s="933"/>
      <c r="AE3" s="933"/>
      <c r="AF3" s="933"/>
      <c r="AG3" s="933"/>
    </row>
    <row r="4" spans="1:33" ht="13.5" customHeight="1" x14ac:dyDescent="0.2">
      <c r="A4" s="82"/>
      <c r="B4" s="329" t="s">
        <v>3159</v>
      </c>
      <c r="C4" s="329"/>
      <c r="D4" s="82"/>
      <c r="E4" s="82"/>
      <c r="F4" s="82"/>
      <c r="G4" s="82"/>
      <c r="H4" s="82"/>
      <c r="I4" s="82"/>
      <c r="J4" s="82"/>
      <c r="K4" s="82"/>
      <c r="L4" s="82"/>
      <c r="M4" s="82"/>
      <c r="N4" s="82"/>
      <c r="O4" s="82"/>
      <c r="P4" s="82"/>
      <c r="Q4" s="82"/>
      <c r="R4" s="82"/>
      <c r="S4" s="82"/>
      <c r="T4" s="329" t="str">
        <f>$B4</f>
        <v>Pour le portefeuille bancaire – Expositions sur le financement spécialisé - Financement de projets (145)</v>
      </c>
      <c r="U4" s="329"/>
      <c r="V4" s="329"/>
      <c r="W4" s="329"/>
      <c r="X4" s="329"/>
      <c r="Y4" s="977"/>
      <c r="Z4" s="932"/>
      <c r="AA4" s="932"/>
      <c r="AB4" s="932"/>
      <c r="AC4" s="932"/>
      <c r="AD4" s="932"/>
      <c r="AE4" s="932"/>
      <c r="AF4" s="932"/>
      <c r="AG4" s="932"/>
    </row>
    <row r="5" spans="1:33" ht="15" x14ac:dyDescent="0.2">
      <c r="A5" s="82"/>
      <c r="B5" s="181" t="s">
        <v>3040</v>
      </c>
      <c r="C5" s="329"/>
      <c r="D5" s="82"/>
      <c r="E5" s="82"/>
      <c r="F5" s="82"/>
      <c r="G5" s="82"/>
      <c r="H5" s="82"/>
      <c r="I5" s="82"/>
      <c r="J5" s="82"/>
      <c r="K5" s="82"/>
      <c r="L5" s="82"/>
      <c r="M5" s="82"/>
      <c r="N5" s="82"/>
      <c r="O5" s="82"/>
      <c r="P5" s="82"/>
      <c r="Q5" s="82"/>
      <c r="R5" s="82"/>
      <c r="S5" s="82"/>
      <c r="T5" s="181" t="str">
        <f>$B5</f>
        <v>Dollars, en milliers, Type d’enregistrement 010</v>
      </c>
      <c r="U5" s="830"/>
      <c r="V5" s="497"/>
      <c r="W5" s="497"/>
      <c r="X5" s="497"/>
      <c r="Y5" s="497"/>
      <c r="Z5" s="659"/>
      <c r="AA5" s="659"/>
      <c r="AB5" s="659"/>
      <c r="AC5" s="659"/>
      <c r="AD5" s="659"/>
      <c r="AE5" s="659"/>
      <c r="AF5" s="659"/>
      <c r="AG5" s="659"/>
    </row>
    <row r="6" spans="1:33" ht="18" customHeight="1" x14ac:dyDescent="0.2">
      <c r="A6" s="82"/>
      <c r="B6" s="2166" t="s">
        <v>2440</v>
      </c>
      <c r="C6" s="2167"/>
      <c r="D6" s="2168"/>
      <c r="E6" s="495"/>
      <c r="F6" s="2189" t="s">
        <v>2441</v>
      </c>
      <c r="G6" s="2169"/>
      <c r="H6" s="497"/>
      <c r="I6" s="2049" t="s">
        <v>2902</v>
      </c>
      <c r="J6" s="1855"/>
      <c r="K6" s="1855"/>
      <c r="L6" s="1855"/>
      <c r="M6" s="1856"/>
      <c r="N6" s="495"/>
      <c r="O6" s="495"/>
      <c r="P6" s="495"/>
      <c r="Q6" s="495"/>
      <c r="R6" s="495"/>
      <c r="S6" s="82"/>
      <c r="T6" s="2170" t="s">
        <v>3041</v>
      </c>
      <c r="U6" s="2170"/>
      <c r="V6" s="576"/>
      <c r="W6" s="831"/>
      <c r="X6" s="831"/>
      <c r="Y6" s="832"/>
      <c r="Z6" s="1004"/>
      <c r="AA6" s="1004"/>
      <c r="AB6" s="1004"/>
      <c r="AC6" s="1004"/>
      <c r="AD6" s="1004"/>
      <c r="AE6" s="1004"/>
      <c r="AF6" s="1004"/>
      <c r="AG6" s="1004"/>
    </row>
    <row r="7" spans="1:33" ht="18" customHeight="1" x14ac:dyDescent="0.2">
      <c r="A7" s="82"/>
      <c r="B7" s="648"/>
      <c r="C7" s="649"/>
      <c r="D7" s="999"/>
      <c r="E7" s="495"/>
      <c r="F7" s="1662"/>
      <c r="G7" s="999"/>
      <c r="H7" s="497"/>
      <c r="I7" s="2059" t="s">
        <v>3042</v>
      </c>
      <c r="J7" s="2163"/>
      <c r="K7" s="2059" t="s">
        <v>3043</v>
      </c>
      <c r="L7" s="2163"/>
      <c r="M7" s="1985" t="s">
        <v>3044</v>
      </c>
      <c r="N7" s="495"/>
      <c r="O7" s="495"/>
      <c r="P7" s="495"/>
      <c r="Q7" s="495"/>
      <c r="R7" s="495"/>
      <c r="S7" s="82"/>
      <c r="T7" s="2171"/>
      <c r="U7" s="2171"/>
      <c r="V7" s="576"/>
      <c r="W7" s="2059" t="s">
        <v>3101</v>
      </c>
      <c r="X7" s="1863"/>
      <c r="Y7" s="832"/>
      <c r="Z7" s="1004"/>
      <c r="AA7" s="1004"/>
      <c r="AB7" s="1004"/>
      <c r="AC7" s="1004"/>
      <c r="AD7" s="1004"/>
      <c r="AE7" s="1004"/>
      <c r="AF7" s="1004"/>
      <c r="AG7" s="1004"/>
    </row>
    <row r="8" spans="1:33" ht="65.25" customHeight="1" x14ac:dyDescent="0.2">
      <c r="A8" s="1387" t="s">
        <v>3045</v>
      </c>
      <c r="B8" s="1387" t="s">
        <v>3046</v>
      </c>
      <c r="C8" s="1387" t="s">
        <v>2443</v>
      </c>
      <c r="D8" s="1387" t="s">
        <v>3103</v>
      </c>
      <c r="E8" s="123"/>
      <c r="F8" s="332" t="s">
        <v>2446</v>
      </c>
      <c r="G8" s="1387" t="s">
        <v>3104</v>
      </c>
      <c r="H8" s="721"/>
      <c r="I8" s="1387" t="s">
        <v>3050</v>
      </c>
      <c r="J8" s="1387" t="s">
        <v>3051</v>
      </c>
      <c r="K8" s="1387" t="s">
        <v>3052</v>
      </c>
      <c r="L8" s="1387" t="s">
        <v>3053</v>
      </c>
      <c r="M8" s="2164"/>
      <c r="N8" s="123"/>
      <c r="O8" s="1861" t="s">
        <v>2450</v>
      </c>
      <c r="P8" s="1863"/>
      <c r="Q8" s="1861" t="s">
        <v>3055</v>
      </c>
      <c r="R8" s="1863"/>
      <c r="S8" s="82"/>
      <c r="T8" s="1606" t="str">
        <f>$A8</f>
        <v>Fourchette de probabilité de défaut (PD)</v>
      </c>
      <c r="U8" s="1606" t="str">
        <f>$B8</f>
        <v>PD estimative (%) (M3)</v>
      </c>
      <c r="V8" s="1387" t="s">
        <v>3105</v>
      </c>
      <c r="W8" s="1387" t="s">
        <v>3057</v>
      </c>
      <c r="X8" s="1387" t="s">
        <v>3058</v>
      </c>
      <c r="Y8" s="124"/>
      <c r="Z8" s="1004"/>
      <c r="AA8" s="1004"/>
      <c r="AB8" s="1004"/>
      <c r="AC8" s="1004"/>
      <c r="AD8" s="1004"/>
      <c r="AE8" s="1004"/>
      <c r="AF8" s="1004"/>
      <c r="AG8" s="1004"/>
    </row>
    <row r="9" spans="1:33" s="490" customFormat="1" ht="15" x14ac:dyDescent="0.25">
      <c r="A9" s="576"/>
      <c r="B9" s="229" t="s">
        <v>299</v>
      </c>
      <c r="C9" s="229"/>
      <c r="D9" s="229" t="s">
        <v>300</v>
      </c>
      <c r="E9" s="229"/>
      <c r="F9" s="229" t="s">
        <v>301</v>
      </c>
      <c r="G9" s="229" t="s">
        <v>3059</v>
      </c>
      <c r="H9" s="863"/>
      <c r="I9" s="229" t="s">
        <v>466</v>
      </c>
      <c r="J9" s="229" t="s">
        <v>304</v>
      </c>
      <c r="K9" s="803"/>
      <c r="L9" s="803"/>
      <c r="M9" s="803"/>
      <c r="N9" s="229"/>
      <c r="O9" s="229"/>
      <c r="P9" s="229"/>
      <c r="Q9" s="229"/>
      <c r="R9" s="229"/>
      <c r="S9" s="576"/>
      <c r="T9" s="833"/>
      <c r="U9" s="834" t="s">
        <v>3060</v>
      </c>
      <c r="V9" s="229" t="s">
        <v>3118</v>
      </c>
      <c r="W9" s="82"/>
      <c r="X9" s="229"/>
      <c r="Y9" s="229"/>
      <c r="Z9" s="586"/>
      <c r="AA9" s="586"/>
      <c r="AB9" s="586"/>
      <c r="AC9" s="586"/>
      <c r="AD9" s="586"/>
      <c r="AE9" s="586"/>
      <c r="AF9" s="586"/>
      <c r="AG9" s="586"/>
    </row>
    <row r="10" spans="1:33" s="490" customFormat="1" ht="15" x14ac:dyDescent="0.25">
      <c r="A10" s="576"/>
      <c r="B10" s="229"/>
      <c r="C10" s="229"/>
      <c r="D10" s="229"/>
      <c r="E10" s="229"/>
      <c r="F10" s="229"/>
      <c r="G10" s="229"/>
      <c r="H10" s="863"/>
      <c r="I10" s="2205" t="s">
        <v>3128</v>
      </c>
      <c r="J10" s="2205"/>
      <c r="K10" s="803"/>
      <c r="L10" s="803"/>
      <c r="M10" s="803"/>
      <c r="N10" s="229"/>
      <c r="O10" s="229"/>
      <c r="P10" s="229"/>
      <c r="Q10" s="229"/>
      <c r="R10" s="229"/>
      <c r="S10" s="576"/>
      <c r="T10" s="833"/>
      <c r="U10" s="834"/>
      <c r="V10" s="229"/>
      <c r="W10" s="82"/>
      <c r="X10" s="229"/>
      <c r="Y10" s="229"/>
      <c r="Z10" s="586"/>
      <c r="AA10" s="586"/>
      <c r="AB10" s="586"/>
      <c r="AC10" s="586"/>
      <c r="AD10" s="586"/>
      <c r="AE10" s="586"/>
      <c r="AF10" s="586"/>
      <c r="AG10" s="586"/>
    </row>
    <row r="11" spans="1:33" ht="11.1" customHeight="1" x14ac:dyDescent="0.2">
      <c r="A11" s="82"/>
      <c r="B11" s="88" t="s">
        <v>1874</v>
      </c>
      <c r="C11" s="82"/>
      <c r="D11" s="337"/>
      <c r="E11" s="337"/>
      <c r="F11" s="337"/>
      <c r="G11" s="337"/>
      <c r="H11" s="337"/>
      <c r="I11" s="82"/>
      <c r="J11" s="82"/>
      <c r="K11" s="337"/>
      <c r="L11" s="337"/>
      <c r="M11" s="337"/>
      <c r="N11" s="337"/>
      <c r="O11" s="337"/>
      <c r="P11" s="337"/>
      <c r="Q11" s="82"/>
      <c r="R11" s="82"/>
      <c r="S11" s="82"/>
      <c r="T11" s="835"/>
      <c r="U11" s="836" t="str">
        <f>$B11</f>
        <v>Engagements utilisés (501)</v>
      </c>
      <c r="V11" s="82"/>
      <c r="W11" s="82"/>
      <c r="X11" s="82"/>
      <c r="Y11" s="82"/>
    </row>
    <row r="12" spans="1:33" ht="10.35" customHeight="1" x14ac:dyDescent="0.2">
      <c r="A12" s="31" t="s">
        <v>3062</v>
      </c>
      <c r="B12" s="602"/>
      <c r="C12" s="1612"/>
      <c r="D12" s="992"/>
      <c r="E12" s="31"/>
      <c r="F12" s="992"/>
      <c r="G12" s="1613"/>
      <c r="H12" s="837"/>
      <c r="I12" s="1614"/>
      <c r="J12" s="993"/>
      <c r="K12" s="1614"/>
      <c r="L12" s="838"/>
      <c r="M12" s="839"/>
      <c r="N12" s="31"/>
      <c r="O12" s="2159"/>
      <c r="P12" s="2159"/>
      <c r="Q12" s="2159"/>
      <c r="R12" s="2159"/>
      <c r="S12" s="82"/>
      <c r="T12" s="840" t="str">
        <f t="shared" ref="T12:T36" si="0">$A12</f>
        <v>1 (1401)</v>
      </c>
      <c r="U12" s="1615" t="str">
        <f t="shared" ref="U12:U36" si="1">IF($B12="","",$B12)</f>
        <v/>
      </c>
      <c r="V12" s="190"/>
      <c r="W12" s="841"/>
      <c r="X12" s="841"/>
      <c r="Y12" s="891"/>
      <c r="Z12" s="673"/>
      <c r="AA12" s="674"/>
      <c r="AB12" s="673"/>
      <c r="AC12" s="674"/>
      <c r="AD12" s="673"/>
      <c r="AE12" s="674"/>
      <c r="AF12" s="673"/>
      <c r="AG12" s="674"/>
    </row>
    <row r="13" spans="1:33" x14ac:dyDescent="0.2">
      <c r="A13" s="31" t="s">
        <v>3063</v>
      </c>
      <c r="B13" s="602"/>
      <c r="C13" s="1612"/>
      <c r="D13" s="992"/>
      <c r="E13" s="31"/>
      <c r="F13" s="992"/>
      <c r="G13" s="1613"/>
      <c r="H13" s="837"/>
      <c r="I13" s="1614"/>
      <c r="J13" s="993"/>
      <c r="K13" s="1614"/>
      <c r="L13" s="838"/>
      <c r="M13" s="839"/>
      <c r="N13" s="31"/>
      <c r="O13" s="2159"/>
      <c r="P13" s="2159"/>
      <c r="Q13" s="2159"/>
      <c r="R13" s="2159"/>
      <c r="S13" s="82"/>
      <c r="T13" s="840" t="str">
        <f t="shared" si="0"/>
        <v>2 (1402)</v>
      </c>
      <c r="U13" s="1615" t="str">
        <f t="shared" si="1"/>
        <v/>
      </c>
      <c r="V13" s="190"/>
      <c r="W13" s="841"/>
      <c r="X13" s="841"/>
      <c r="Y13" s="891"/>
      <c r="Z13" s="673"/>
      <c r="AA13" s="674"/>
      <c r="AB13" s="673"/>
      <c r="AC13" s="674"/>
      <c r="AD13" s="673"/>
      <c r="AE13" s="674"/>
      <c r="AF13" s="673"/>
      <c r="AG13" s="674"/>
    </row>
    <row r="14" spans="1:33" x14ac:dyDescent="0.2">
      <c r="A14" s="31" t="s">
        <v>3064</v>
      </c>
      <c r="B14" s="602"/>
      <c r="C14" s="1612"/>
      <c r="D14" s="992"/>
      <c r="E14" s="31"/>
      <c r="F14" s="992"/>
      <c r="G14" s="1613"/>
      <c r="H14" s="837"/>
      <c r="I14" s="1614"/>
      <c r="J14" s="993"/>
      <c r="K14" s="1614"/>
      <c r="L14" s="838"/>
      <c r="M14" s="839"/>
      <c r="N14" s="31"/>
      <c r="O14" s="2159"/>
      <c r="P14" s="2159"/>
      <c r="Q14" s="2159"/>
      <c r="R14" s="2159"/>
      <c r="S14" s="82"/>
      <c r="T14" s="840" t="str">
        <f t="shared" si="0"/>
        <v>3 (1403)</v>
      </c>
      <c r="U14" s="1615" t="str">
        <f t="shared" si="1"/>
        <v/>
      </c>
      <c r="V14" s="190"/>
      <c r="W14" s="841"/>
      <c r="X14" s="841"/>
      <c r="Y14" s="891"/>
      <c r="Z14" s="673"/>
      <c r="AA14" s="674"/>
      <c r="AB14" s="673"/>
      <c r="AC14" s="674"/>
      <c r="AD14" s="673"/>
      <c r="AE14" s="674"/>
      <c r="AF14" s="673"/>
      <c r="AG14" s="674"/>
    </row>
    <row r="15" spans="1:33" ht="12.75" hidden="1" customHeight="1" x14ac:dyDescent="0.2">
      <c r="A15" s="31" t="s">
        <v>3065</v>
      </c>
      <c r="B15" s="602"/>
      <c r="C15" s="1612"/>
      <c r="D15" s="992"/>
      <c r="E15" s="31"/>
      <c r="F15" s="992"/>
      <c r="G15" s="1613"/>
      <c r="H15" s="837"/>
      <c r="I15" s="1614"/>
      <c r="J15" s="993"/>
      <c r="K15" s="1614"/>
      <c r="L15" s="838"/>
      <c r="M15" s="839"/>
      <c r="N15" s="31"/>
      <c r="O15" s="2159"/>
      <c r="P15" s="2159"/>
      <c r="Q15" s="2159"/>
      <c r="R15" s="2159"/>
      <c r="S15" s="82"/>
      <c r="T15" s="840" t="str">
        <f t="shared" si="0"/>
        <v>4 (1404)</v>
      </c>
      <c r="U15" s="1615" t="str">
        <f t="shared" si="1"/>
        <v/>
      </c>
      <c r="V15" s="190"/>
      <c r="W15" s="841"/>
      <c r="X15" s="841"/>
      <c r="Y15" s="891"/>
      <c r="Z15" s="673"/>
      <c r="AA15" s="674"/>
      <c r="AB15" s="673"/>
      <c r="AC15" s="674"/>
      <c r="AD15" s="673"/>
      <c r="AE15" s="674"/>
      <c r="AF15" s="673"/>
      <c r="AG15" s="674"/>
    </row>
    <row r="16" spans="1:33" ht="12.75" hidden="1" customHeight="1" x14ac:dyDescent="0.2">
      <c r="A16" s="31" t="s">
        <v>3066</v>
      </c>
      <c r="B16" s="602"/>
      <c r="C16" s="1612"/>
      <c r="D16" s="992"/>
      <c r="E16" s="31"/>
      <c r="F16" s="992"/>
      <c r="G16" s="1613"/>
      <c r="H16" s="837"/>
      <c r="I16" s="1614"/>
      <c r="J16" s="993"/>
      <c r="K16" s="1614"/>
      <c r="L16" s="838"/>
      <c r="M16" s="839"/>
      <c r="N16" s="31"/>
      <c r="O16" s="2159"/>
      <c r="P16" s="2159"/>
      <c r="Q16" s="2159"/>
      <c r="R16" s="2159"/>
      <c r="S16" s="82"/>
      <c r="T16" s="840" t="str">
        <f t="shared" si="0"/>
        <v>5 (1405)</v>
      </c>
      <c r="U16" s="1615" t="str">
        <f t="shared" si="1"/>
        <v/>
      </c>
      <c r="V16" s="190"/>
      <c r="W16" s="841"/>
      <c r="X16" s="841"/>
      <c r="Y16" s="891"/>
      <c r="Z16" s="673"/>
      <c r="AA16" s="674"/>
      <c r="AB16" s="673"/>
      <c r="AC16" s="674"/>
      <c r="AD16" s="673"/>
      <c r="AE16" s="674"/>
      <c r="AF16" s="673"/>
      <c r="AG16" s="674"/>
    </row>
    <row r="17" spans="1:33" ht="12.75" hidden="1" customHeight="1" x14ac:dyDescent="0.2">
      <c r="A17" s="31" t="s">
        <v>3067</v>
      </c>
      <c r="B17" s="602"/>
      <c r="C17" s="1612"/>
      <c r="D17" s="992"/>
      <c r="E17" s="31"/>
      <c r="F17" s="992"/>
      <c r="G17" s="1613"/>
      <c r="H17" s="837"/>
      <c r="I17" s="1614"/>
      <c r="J17" s="993"/>
      <c r="K17" s="1614"/>
      <c r="L17" s="838"/>
      <c r="M17" s="839"/>
      <c r="N17" s="31"/>
      <c r="O17" s="2159"/>
      <c r="P17" s="2159"/>
      <c r="Q17" s="2159"/>
      <c r="R17" s="2159"/>
      <c r="S17" s="82"/>
      <c r="T17" s="840" t="str">
        <f t="shared" si="0"/>
        <v>6 (1406)</v>
      </c>
      <c r="U17" s="1615" t="str">
        <f t="shared" si="1"/>
        <v/>
      </c>
      <c r="V17" s="190"/>
      <c r="W17" s="841"/>
      <c r="X17" s="841"/>
      <c r="Y17" s="891"/>
      <c r="Z17" s="673"/>
      <c r="AA17" s="674"/>
      <c r="AB17" s="673"/>
      <c r="AC17" s="674"/>
      <c r="AD17" s="673"/>
      <c r="AE17" s="674"/>
      <c r="AF17" s="673"/>
      <c r="AG17" s="674"/>
    </row>
    <row r="18" spans="1:33" ht="12.75" hidden="1" customHeight="1" x14ac:dyDescent="0.2">
      <c r="A18" s="31" t="s">
        <v>3068</v>
      </c>
      <c r="B18" s="602"/>
      <c r="C18" s="1612"/>
      <c r="D18" s="992"/>
      <c r="E18" s="31"/>
      <c r="F18" s="992"/>
      <c r="G18" s="1613"/>
      <c r="H18" s="837"/>
      <c r="I18" s="1614"/>
      <c r="J18" s="993"/>
      <c r="K18" s="1614"/>
      <c r="L18" s="838"/>
      <c r="M18" s="839"/>
      <c r="N18" s="31"/>
      <c r="O18" s="2159"/>
      <c r="P18" s="2159"/>
      <c r="Q18" s="2159"/>
      <c r="R18" s="2159"/>
      <c r="S18" s="82"/>
      <c r="T18" s="840" t="str">
        <f t="shared" si="0"/>
        <v>7 (1407)</v>
      </c>
      <c r="U18" s="1615" t="str">
        <f t="shared" si="1"/>
        <v/>
      </c>
      <c r="V18" s="190"/>
      <c r="W18" s="841"/>
      <c r="X18" s="841"/>
      <c r="Y18" s="891"/>
      <c r="Z18" s="673"/>
      <c r="AA18" s="674"/>
      <c r="AB18" s="673"/>
      <c r="AC18" s="674"/>
      <c r="AD18" s="673"/>
      <c r="AE18" s="674"/>
      <c r="AF18" s="673"/>
      <c r="AG18" s="674"/>
    </row>
    <row r="19" spans="1:33" ht="12.75" hidden="1" customHeight="1" x14ac:dyDescent="0.2">
      <c r="A19" s="31" t="s">
        <v>3069</v>
      </c>
      <c r="B19" s="602"/>
      <c r="C19" s="1612"/>
      <c r="D19" s="992"/>
      <c r="E19" s="31"/>
      <c r="F19" s="992"/>
      <c r="G19" s="1613"/>
      <c r="H19" s="837"/>
      <c r="I19" s="1614"/>
      <c r="J19" s="993"/>
      <c r="K19" s="1614"/>
      <c r="L19" s="838"/>
      <c r="M19" s="839"/>
      <c r="N19" s="31"/>
      <c r="O19" s="2159"/>
      <c r="P19" s="2159"/>
      <c r="Q19" s="2159"/>
      <c r="R19" s="2159"/>
      <c r="S19" s="82"/>
      <c r="T19" s="840" t="str">
        <f t="shared" si="0"/>
        <v>8 (1408)</v>
      </c>
      <c r="U19" s="1615" t="str">
        <f t="shared" si="1"/>
        <v/>
      </c>
      <c r="V19" s="190"/>
      <c r="W19" s="841"/>
      <c r="X19" s="841"/>
      <c r="Y19" s="891"/>
      <c r="Z19" s="673"/>
      <c r="AA19" s="674"/>
      <c r="AB19" s="673"/>
      <c r="AC19" s="674"/>
      <c r="AD19" s="673"/>
      <c r="AE19" s="674"/>
      <c r="AF19" s="673"/>
      <c r="AG19" s="674"/>
    </row>
    <row r="20" spans="1:33" ht="12.75" hidden="1" customHeight="1" x14ac:dyDescent="0.2">
      <c r="A20" s="31" t="s">
        <v>3070</v>
      </c>
      <c r="B20" s="602"/>
      <c r="C20" s="1612"/>
      <c r="D20" s="992"/>
      <c r="E20" s="31"/>
      <c r="F20" s="992"/>
      <c r="G20" s="1613"/>
      <c r="H20" s="837"/>
      <c r="I20" s="1614"/>
      <c r="J20" s="993"/>
      <c r="K20" s="1614"/>
      <c r="L20" s="838"/>
      <c r="M20" s="839"/>
      <c r="N20" s="31"/>
      <c r="O20" s="2159"/>
      <c r="P20" s="2159"/>
      <c r="Q20" s="2159"/>
      <c r="R20" s="2159"/>
      <c r="S20" s="82"/>
      <c r="T20" s="840" t="str">
        <f t="shared" si="0"/>
        <v>9 (1409)</v>
      </c>
      <c r="U20" s="1615" t="str">
        <f t="shared" si="1"/>
        <v/>
      </c>
      <c r="V20" s="190"/>
      <c r="W20" s="841"/>
      <c r="X20" s="841"/>
      <c r="Y20" s="891"/>
      <c r="Z20" s="673"/>
      <c r="AA20" s="674"/>
      <c r="AB20" s="673"/>
      <c r="AC20" s="674"/>
      <c r="AD20" s="673"/>
      <c r="AE20" s="674"/>
      <c r="AF20" s="673"/>
      <c r="AG20" s="674"/>
    </row>
    <row r="21" spans="1:33" ht="12.75" hidden="1" customHeight="1" x14ac:dyDescent="0.2">
      <c r="A21" s="31" t="s">
        <v>3071</v>
      </c>
      <c r="B21" s="602"/>
      <c r="C21" s="1612"/>
      <c r="D21" s="992"/>
      <c r="E21" s="31"/>
      <c r="F21" s="992"/>
      <c r="G21" s="1613"/>
      <c r="H21" s="837"/>
      <c r="I21" s="1614"/>
      <c r="J21" s="993"/>
      <c r="K21" s="1614"/>
      <c r="L21" s="838"/>
      <c r="M21" s="839"/>
      <c r="N21" s="31"/>
      <c r="O21" s="2159"/>
      <c r="P21" s="2159"/>
      <c r="Q21" s="2159"/>
      <c r="R21" s="2159"/>
      <c r="S21" s="82"/>
      <c r="T21" s="840" t="str">
        <f t="shared" si="0"/>
        <v>10 (1410)</v>
      </c>
      <c r="U21" s="1615" t="str">
        <f t="shared" si="1"/>
        <v/>
      </c>
      <c r="V21" s="190"/>
      <c r="W21" s="841"/>
      <c r="X21" s="841"/>
      <c r="Y21" s="891"/>
      <c r="Z21" s="673"/>
      <c r="AA21" s="674"/>
      <c r="AB21" s="673"/>
      <c r="AC21" s="674"/>
      <c r="AD21" s="673"/>
      <c r="AE21" s="674"/>
      <c r="AF21" s="673"/>
      <c r="AG21" s="674"/>
    </row>
    <row r="22" spans="1:33" ht="12.75" hidden="1" customHeight="1" x14ac:dyDescent="0.2">
      <c r="A22" s="31" t="s">
        <v>3072</v>
      </c>
      <c r="B22" s="602"/>
      <c r="C22" s="1612"/>
      <c r="D22" s="992"/>
      <c r="E22" s="31"/>
      <c r="F22" s="992"/>
      <c r="G22" s="1613"/>
      <c r="H22" s="837"/>
      <c r="I22" s="1614"/>
      <c r="J22" s="993"/>
      <c r="K22" s="1614"/>
      <c r="L22" s="838"/>
      <c r="M22" s="839"/>
      <c r="N22" s="31"/>
      <c r="O22" s="2159"/>
      <c r="P22" s="2159"/>
      <c r="Q22" s="2159"/>
      <c r="R22" s="2159"/>
      <c r="S22" s="82"/>
      <c r="T22" s="840" t="str">
        <f t="shared" si="0"/>
        <v>11 (1411)</v>
      </c>
      <c r="U22" s="1615" t="str">
        <f t="shared" si="1"/>
        <v/>
      </c>
      <c r="V22" s="190"/>
      <c r="W22" s="841"/>
      <c r="X22" s="841"/>
      <c r="Y22" s="891"/>
      <c r="Z22" s="673"/>
      <c r="AA22" s="674"/>
      <c r="AB22" s="673"/>
      <c r="AC22" s="674"/>
      <c r="AD22" s="673"/>
      <c r="AE22" s="674"/>
      <c r="AF22" s="673"/>
      <c r="AG22" s="674"/>
    </row>
    <row r="23" spans="1:33" ht="12.75" hidden="1" customHeight="1" x14ac:dyDescent="0.2">
      <c r="A23" s="31" t="s">
        <v>3073</v>
      </c>
      <c r="B23" s="602"/>
      <c r="C23" s="1612"/>
      <c r="D23" s="992"/>
      <c r="E23" s="31"/>
      <c r="F23" s="992"/>
      <c r="G23" s="1613"/>
      <c r="H23" s="837"/>
      <c r="I23" s="1614"/>
      <c r="J23" s="993"/>
      <c r="K23" s="1614"/>
      <c r="L23" s="838"/>
      <c r="M23" s="839"/>
      <c r="N23" s="31"/>
      <c r="O23" s="2159"/>
      <c r="P23" s="2159"/>
      <c r="Q23" s="2159"/>
      <c r="R23" s="2159"/>
      <c r="S23" s="82"/>
      <c r="T23" s="840" t="str">
        <f t="shared" si="0"/>
        <v>12 (1412)</v>
      </c>
      <c r="U23" s="1615" t="str">
        <f t="shared" si="1"/>
        <v/>
      </c>
      <c r="V23" s="190"/>
      <c r="W23" s="841"/>
      <c r="X23" s="841"/>
      <c r="Y23" s="891"/>
      <c r="Z23" s="673"/>
      <c r="AA23" s="674"/>
      <c r="AB23" s="673"/>
      <c r="AC23" s="674"/>
      <c r="AD23" s="673"/>
      <c r="AE23" s="674"/>
      <c r="AF23" s="673"/>
      <c r="AG23" s="674"/>
    </row>
    <row r="24" spans="1:33" ht="12.75" hidden="1" customHeight="1" x14ac:dyDescent="0.2">
      <c r="A24" s="31" t="s">
        <v>3074</v>
      </c>
      <c r="B24" s="602"/>
      <c r="C24" s="1612"/>
      <c r="D24" s="992"/>
      <c r="E24" s="31"/>
      <c r="F24" s="992"/>
      <c r="G24" s="1613"/>
      <c r="H24" s="837"/>
      <c r="I24" s="1614"/>
      <c r="J24" s="993"/>
      <c r="K24" s="1614"/>
      <c r="L24" s="838"/>
      <c r="M24" s="839"/>
      <c r="N24" s="31"/>
      <c r="O24" s="2159"/>
      <c r="P24" s="2159"/>
      <c r="Q24" s="2159"/>
      <c r="R24" s="2159"/>
      <c r="S24" s="82"/>
      <c r="T24" s="840" t="str">
        <f t="shared" si="0"/>
        <v>13 (1413)</v>
      </c>
      <c r="U24" s="1615" t="str">
        <f t="shared" si="1"/>
        <v/>
      </c>
      <c r="V24" s="190"/>
      <c r="W24" s="841"/>
      <c r="X24" s="841"/>
      <c r="Y24" s="891"/>
      <c r="Z24" s="673"/>
      <c r="AA24" s="674"/>
      <c r="AB24" s="673"/>
      <c r="AC24" s="674"/>
      <c r="AD24" s="673"/>
      <c r="AE24" s="674"/>
      <c r="AF24" s="673"/>
      <c r="AG24" s="674"/>
    </row>
    <row r="25" spans="1:33" ht="12.75" hidden="1" customHeight="1" x14ac:dyDescent="0.2">
      <c r="A25" s="31" t="s">
        <v>3075</v>
      </c>
      <c r="B25" s="602"/>
      <c r="C25" s="1612"/>
      <c r="D25" s="992"/>
      <c r="E25" s="31"/>
      <c r="F25" s="992"/>
      <c r="G25" s="1613"/>
      <c r="H25" s="837"/>
      <c r="I25" s="1614"/>
      <c r="J25" s="993"/>
      <c r="K25" s="1614"/>
      <c r="L25" s="838"/>
      <c r="M25" s="839"/>
      <c r="N25" s="31"/>
      <c r="O25" s="2159"/>
      <c r="P25" s="2159"/>
      <c r="Q25" s="2159"/>
      <c r="R25" s="2159"/>
      <c r="S25" s="82"/>
      <c r="T25" s="840" t="str">
        <f t="shared" si="0"/>
        <v>14 (1414)</v>
      </c>
      <c r="U25" s="1615" t="str">
        <f t="shared" si="1"/>
        <v/>
      </c>
      <c r="V25" s="190"/>
      <c r="W25" s="841"/>
      <c r="X25" s="841"/>
      <c r="Y25" s="891"/>
      <c r="Z25" s="673"/>
      <c r="AA25" s="674"/>
      <c r="AB25" s="673"/>
      <c r="AC25" s="674"/>
      <c r="AD25" s="673"/>
      <c r="AE25" s="674"/>
      <c r="AF25" s="673"/>
      <c r="AG25" s="674"/>
    </row>
    <row r="26" spans="1:33" ht="12.75" hidden="1" customHeight="1" x14ac:dyDescent="0.2">
      <c r="A26" s="31" t="s">
        <v>3076</v>
      </c>
      <c r="B26" s="602"/>
      <c r="C26" s="1612"/>
      <c r="D26" s="992"/>
      <c r="E26" s="31"/>
      <c r="F26" s="992"/>
      <c r="G26" s="1613"/>
      <c r="H26" s="837"/>
      <c r="I26" s="1614"/>
      <c r="J26" s="993"/>
      <c r="K26" s="1614"/>
      <c r="L26" s="838"/>
      <c r="M26" s="839"/>
      <c r="N26" s="31"/>
      <c r="O26" s="2159"/>
      <c r="P26" s="2159"/>
      <c r="Q26" s="2159"/>
      <c r="R26" s="2159"/>
      <c r="S26" s="82"/>
      <c r="T26" s="840" t="str">
        <f t="shared" si="0"/>
        <v>15 (1415)</v>
      </c>
      <c r="U26" s="1615" t="str">
        <f t="shared" si="1"/>
        <v/>
      </c>
      <c r="V26" s="190"/>
      <c r="W26" s="841"/>
      <c r="X26" s="841"/>
      <c r="Y26" s="891"/>
      <c r="Z26" s="673"/>
      <c r="AA26" s="674"/>
      <c r="AB26" s="673"/>
      <c r="AC26" s="674"/>
      <c r="AD26" s="673"/>
      <c r="AE26" s="674"/>
      <c r="AF26" s="673"/>
      <c r="AG26" s="674"/>
    </row>
    <row r="27" spans="1:33" ht="12.75" hidden="1" customHeight="1" x14ac:dyDescent="0.2">
      <c r="A27" s="31" t="s">
        <v>3077</v>
      </c>
      <c r="B27" s="602"/>
      <c r="C27" s="1612"/>
      <c r="D27" s="992"/>
      <c r="E27" s="31"/>
      <c r="F27" s="992"/>
      <c r="G27" s="1613"/>
      <c r="H27" s="837"/>
      <c r="I27" s="1614"/>
      <c r="J27" s="993"/>
      <c r="K27" s="1614"/>
      <c r="L27" s="838"/>
      <c r="M27" s="839"/>
      <c r="N27" s="31"/>
      <c r="O27" s="2159"/>
      <c r="P27" s="2159"/>
      <c r="Q27" s="2159"/>
      <c r="R27" s="2159"/>
      <c r="S27" s="82"/>
      <c r="T27" s="840" t="str">
        <f t="shared" si="0"/>
        <v>16 (1416)</v>
      </c>
      <c r="U27" s="1615" t="str">
        <f t="shared" si="1"/>
        <v/>
      </c>
      <c r="V27" s="190"/>
      <c r="W27" s="841"/>
      <c r="X27" s="841"/>
      <c r="Y27" s="891"/>
      <c r="Z27" s="673"/>
      <c r="AA27" s="674"/>
      <c r="AB27" s="673"/>
      <c r="AC27" s="674"/>
      <c r="AD27" s="673"/>
      <c r="AE27" s="674"/>
      <c r="AF27" s="673"/>
      <c r="AG27" s="674"/>
    </row>
    <row r="28" spans="1:33" ht="12.75" hidden="1" customHeight="1" x14ac:dyDescent="0.2">
      <c r="A28" s="31" t="s">
        <v>3078</v>
      </c>
      <c r="B28" s="602"/>
      <c r="C28" s="1612"/>
      <c r="D28" s="992"/>
      <c r="E28" s="31"/>
      <c r="F28" s="992"/>
      <c r="G28" s="1613"/>
      <c r="H28" s="837"/>
      <c r="I28" s="1614"/>
      <c r="J28" s="993"/>
      <c r="K28" s="1614"/>
      <c r="L28" s="838"/>
      <c r="M28" s="839"/>
      <c r="N28" s="31"/>
      <c r="O28" s="2159"/>
      <c r="P28" s="2159"/>
      <c r="Q28" s="2159"/>
      <c r="R28" s="2159"/>
      <c r="S28" s="82"/>
      <c r="T28" s="840" t="str">
        <f t="shared" si="0"/>
        <v>17 (1417)</v>
      </c>
      <c r="U28" s="1615" t="str">
        <f t="shared" si="1"/>
        <v/>
      </c>
      <c r="V28" s="190"/>
      <c r="W28" s="841"/>
      <c r="X28" s="841"/>
      <c r="Y28" s="891"/>
      <c r="Z28" s="673"/>
      <c r="AA28" s="674"/>
      <c r="AB28" s="673"/>
      <c r="AC28" s="674"/>
      <c r="AD28" s="673"/>
      <c r="AE28" s="674"/>
      <c r="AF28" s="673"/>
      <c r="AG28" s="674"/>
    </row>
    <row r="29" spans="1:33" ht="12.75" hidden="1" customHeight="1" x14ac:dyDescent="0.2">
      <c r="A29" s="31" t="s">
        <v>3079</v>
      </c>
      <c r="B29" s="602"/>
      <c r="C29" s="1612"/>
      <c r="D29" s="992"/>
      <c r="E29" s="31"/>
      <c r="F29" s="992"/>
      <c r="G29" s="1613"/>
      <c r="H29" s="837"/>
      <c r="I29" s="1614"/>
      <c r="J29" s="993"/>
      <c r="K29" s="1614"/>
      <c r="L29" s="838"/>
      <c r="M29" s="839"/>
      <c r="N29" s="31"/>
      <c r="O29" s="2159"/>
      <c r="P29" s="2159"/>
      <c r="Q29" s="2159"/>
      <c r="R29" s="2159"/>
      <c r="S29" s="82"/>
      <c r="T29" s="840" t="str">
        <f t="shared" si="0"/>
        <v>18 (1418)</v>
      </c>
      <c r="U29" s="1615" t="str">
        <f t="shared" si="1"/>
        <v/>
      </c>
      <c r="V29" s="190"/>
      <c r="W29" s="841"/>
      <c r="X29" s="841"/>
      <c r="Y29" s="891"/>
      <c r="Z29" s="673"/>
      <c r="AA29" s="674"/>
      <c r="AB29" s="673"/>
      <c r="AC29" s="674"/>
      <c r="AD29" s="673"/>
      <c r="AE29" s="674"/>
      <c r="AF29" s="673"/>
      <c r="AG29" s="674"/>
    </row>
    <row r="30" spans="1:33" ht="12.75" hidden="1" customHeight="1" x14ac:dyDescent="0.2">
      <c r="A30" s="31" t="s">
        <v>3080</v>
      </c>
      <c r="B30" s="602"/>
      <c r="C30" s="1612"/>
      <c r="D30" s="992"/>
      <c r="E30" s="31"/>
      <c r="F30" s="992"/>
      <c r="G30" s="1613"/>
      <c r="H30" s="837"/>
      <c r="I30" s="1614"/>
      <c r="J30" s="993"/>
      <c r="K30" s="1614"/>
      <c r="L30" s="838"/>
      <c r="M30" s="839"/>
      <c r="N30" s="31"/>
      <c r="O30" s="2159"/>
      <c r="P30" s="2159"/>
      <c r="Q30" s="2159"/>
      <c r="R30" s="2159"/>
      <c r="S30" s="82"/>
      <c r="T30" s="840" t="str">
        <f t="shared" si="0"/>
        <v>19 (1419)</v>
      </c>
      <c r="U30" s="1615" t="str">
        <f t="shared" si="1"/>
        <v/>
      </c>
      <c r="V30" s="190"/>
      <c r="W30" s="841"/>
      <c r="X30" s="841"/>
      <c r="Y30" s="891"/>
      <c r="Z30" s="673"/>
      <c r="AA30" s="674"/>
      <c r="AB30" s="673"/>
      <c r="AC30" s="674"/>
      <c r="AD30" s="673"/>
      <c r="AE30" s="674"/>
      <c r="AF30" s="673"/>
      <c r="AG30" s="674"/>
    </row>
    <row r="31" spans="1:33" ht="12.75" hidden="1" customHeight="1" x14ac:dyDescent="0.2">
      <c r="A31" s="31" t="s">
        <v>3081</v>
      </c>
      <c r="B31" s="602"/>
      <c r="C31" s="1612"/>
      <c r="D31" s="992"/>
      <c r="E31" s="31"/>
      <c r="F31" s="992"/>
      <c r="G31" s="1613"/>
      <c r="H31" s="837"/>
      <c r="I31" s="1614"/>
      <c r="J31" s="993"/>
      <c r="K31" s="1614"/>
      <c r="L31" s="838"/>
      <c r="M31" s="839"/>
      <c r="N31" s="31"/>
      <c r="O31" s="2159"/>
      <c r="P31" s="2159"/>
      <c r="Q31" s="2159"/>
      <c r="R31" s="2159"/>
      <c r="S31" s="82"/>
      <c r="T31" s="840" t="str">
        <f t="shared" si="0"/>
        <v>20 (1420)</v>
      </c>
      <c r="U31" s="1615" t="str">
        <f t="shared" si="1"/>
        <v/>
      </c>
      <c r="V31" s="190"/>
      <c r="W31" s="841"/>
      <c r="X31" s="841"/>
      <c r="Y31" s="891"/>
      <c r="Z31" s="673"/>
      <c r="AA31" s="674"/>
      <c r="AB31" s="673"/>
      <c r="AC31" s="674"/>
      <c r="AD31" s="673"/>
      <c r="AE31" s="674"/>
      <c r="AF31" s="673"/>
      <c r="AG31" s="674"/>
    </row>
    <row r="32" spans="1:33" ht="12.75" hidden="1" customHeight="1" x14ac:dyDescent="0.2">
      <c r="A32" s="31" t="s">
        <v>3082</v>
      </c>
      <c r="B32" s="602"/>
      <c r="C32" s="1612"/>
      <c r="D32" s="992"/>
      <c r="E32" s="31"/>
      <c r="F32" s="992"/>
      <c r="G32" s="1613"/>
      <c r="H32" s="837"/>
      <c r="I32" s="1614"/>
      <c r="J32" s="993"/>
      <c r="K32" s="1614"/>
      <c r="L32" s="838"/>
      <c r="M32" s="839"/>
      <c r="N32" s="31"/>
      <c r="O32" s="2159"/>
      <c r="P32" s="2159"/>
      <c r="Q32" s="2159"/>
      <c r="R32" s="2159"/>
      <c r="S32" s="82"/>
      <c r="T32" s="840" t="str">
        <f t="shared" si="0"/>
        <v>21 (1421)</v>
      </c>
      <c r="U32" s="1615" t="str">
        <f t="shared" si="1"/>
        <v/>
      </c>
      <c r="V32" s="190"/>
      <c r="W32" s="841"/>
      <c r="X32" s="841"/>
      <c r="Y32" s="891"/>
      <c r="Z32" s="673"/>
      <c r="AA32" s="674"/>
      <c r="AB32" s="673"/>
      <c r="AC32" s="674"/>
      <c r="AD32" s="673"/>
      <c r="AE32" s="674"/>
      <c r="AF32" s="673"/>
      <c r="AG32" s="674"/>
    </row>
    <row r="33" spans="1:33" ht="12.75" hidden="1" customHeight="1" x14ac:dyDescent="0.2">
      <c r="A33" s="31" t="s">
        <v>3083</v>
      </c>
      <c r="B33" s="602"/>
      <c r="C33" s="1612"/>
      <c r="D33" s="992"/>
      <c r="E33" s="31"/>
      <c r="F33" s="992"/>
      <c r="G33" s="1613"/>
      <c r="H33" s="837"/>
      <c r="I33" s="1614"/>
      <c r="J33" s="993"/>
      <c r="K33" s="1614"/>
      <c r="L33" s="838"/>
      <c r="M33" s="839"/>
      <c r="N33" s="31"/>
      <c r="O33" s="2159"/>
      <c r="P33" s="2159"/>
      <c r="Q33" s="2159"/>
      <c r="R33" s="2159"/>
      <c r="S33" s="82"/>
      <c r="T33" s="840" t="str">
        <f t="shared" si="0"/>
        <v>22 (1422)</v>
      </c>
      <c r="U33" s="1615" t="str">
        <f t="shared" si="1"/>
        <v/>
      </c>
      <c r="V33" s="190"/>
      <c r="W33" s="841"/>
      <c r="X33" s="841"/>
      <c r="Y33" s="891"/>
      <c r="Z33" s="673"/>
      <c r="AA33" s="674"/>
      <c r="AB33" s="673"/>
      <c r="AC33" s="674"/>
      <c r="AD33" s="673"/>
      <c r="AE33" s="674"/>
      <c r="AF33" s="673"/>
      <c r="AG33" s="674"/>
    </row>
    <row r="34" spans="1:33" ht="12.75" hidden="1" customHeight="1" x14ac:dyDescent="0.2">
      <c r="A34" s="31" t="s">
        <v>3084</v>
      </c>
      <c r="B34" s="602"/>
      <c r="C34" s="1612"/>
      <c r="D34" s="992"/>
      <c r="E34" s="31"/>
      <c r="F34" s="992"/>
      <c r="G34" s="1613"/>
      <c r="H34" s="837"/>
      <c r="I34" s="1614"/>
      <c r="J34" s="993"/>
      <c r="K34" s="1614"/>
      <c r="L34" s="838"/>
      <c r="M34" s="839"/>
      <c r="N34" s="31"/>
      <c r="O34" s="2159"/>
      <c r="P34" s="2159"/>
      <c r="Q34" s="2159"/>
      <c r="R34" s="2159"/>
      <c r="S34" s="82"/>
      <c r="T34" s="840" t="str">
        <f t="shared" si="0"/>
        <v>23 (1423)</v>
      </c>
      <c r="U34" s="1615" t="str">
        <f t="shared" si="1"/>
        <v/>
      </c>
      <c r="V34" s="190"/>
      <c r="W34" s="841"/>
      <c r="X34" s="841"/>
      <c r="Y34" s="891"/>
      <c r="Z34" s="673"/>
      <c r="AA34" s="674"/>
      <c r="AB34" s="673"/>
      <c r="AC34" s="674"/>
      <c r="AD34" s="673"/>
      <c r="AE34" s="674"/>
      <c r="AF34" s="673"/>
      <c r="AG34" s="674"/>
    </row>
    <row r="35" spans="1:33" ht="12.75" hidden="1" customHeight="1" x14ac:dyDescent="0.2">
      <c r="A35" s="31" t="s">
        <v>3085</v>
      </c>
      <c r="B35" s="602"/>
      <c r="C35" s="1612"/>
      <c r="D35" s="992"/>
      <c r="E35" s="31"/>
      <c r="F35" s="992"/>
      <c r="G35" s="1613"/>
      <c r="H35" s="837"/>
      <c r="I35" s="1614"/>
      <c r="J35" s="993"/>
      <c r="K35" s="1614"/>
      <c r="L35" s="838"/>
      <c r="M35" s="839"/>
      <c r="N35" s="31"/>
      <c r="O35" s="2159"/>
      <c r="P35" s="2159"/>
      <c r="Q35" s="2159"/>
      <c r="R35" s="2159"/>
      <c r="S35" s="82"/>
      <c r="T35" s="840" t="str">
        <f t="shared" si="0"/>
        <v>24 (1424)</v>
      </c>
      <c r="U35" s="1615" t="str">
        <f t="shared" si="1"/>
        <v/>
      </c>
      <c r="V35" s="190"/>
      <c r="W35" s="841"/>
      <c r="X35" s="841"/>
      <c r="Y35" s="891"/>
      <c r="Z35" s="673"/>
      <c r="AA35" s="674"/>
      <c r="AB35" s="673"/>
      <c r="AC35" s="674"/>
      <c r="AD35" s="673"/>
      <c r="AE35" s="674"/>
      <c r="AF35" s="673"/>
      <c r="AG35" s="674"/>
    </row>
    <row r="36" spans="1:33" x14ac:dyDescent="0.2">
      <c r="A36" s="31" t="s">
        <v>3086</v>
      </c>
      <c r="B36" s="602"/>
      <c r="C36" s="1612"/>
      <c r="D36" s="992"/>
      <c r="E36" s="31"/>
      <c r="F36" s="992"/>
      <c r="G36" s="1613"/>
      <c r="H36" s="837"/>
      <c r="I36" s="1614"/>
      <c r="J36" s="993"/>
      <c r="K36" s="1614"/>
      <c r="L36" s="838"/>
      <c r="M36" s="839"/>
      <c r="N36" s="31"/>
      <c r="O36" s="2159"/>
      <c r="P36" s="2159"/>
      <c r="Q36" s="2159"/>
      <c r="R36" s="2159"/>
      <c r="S36" s="82"/>
      <c r="T36" s="840" t="str">
        <f t="shared" si="0"/>
        <v>25 (1425)</v>
      </c>
      <c r="U36" s="1615" t="str">
        <f t="shared" si="1"/>
        <v/>
      </c>
      <c r="V36" s="190"/>
      <c r="W36" s="841"/>
      <c r="X36" s="841"/>
      <c r="Y36" s="891"/>
      <c r="Z36" s="673"/>
      <c r="AA36" s="674"/>
      <c r="AB36" s="673"/>
      <c r="AC36" s="674"/>
      <c r="AD36" s="673"/>
      <c r="AE36" s="674"/>
      <c r="AF36" s="673"/>
      <c r="AG36" s="674"/>
    </row>
    <row r="37" spans="1:33" x14ac:dyDescent="0.2">
      <c r="A37" s="239" t="s">
        <v>3087</v>
      </c>
      <c r="B37" s="1598">
        <v>100</v>
      </c>
      <c r="C37" s="1617"/>
      <c r="D37" s="992"/>
      <c r="E37" s="31"/>
      <c r="F37" s="992"/>
      <c r="G37" s="1383"/>
      <c r="H37" s="842"/>
      <c r="I37" s="1614"/>
      <c r="J37" s="993"/>
      <c r="K37" s="1614"/>
      <c r="L37" s="838"/>
      <c r="M37" s="1618"/>
      <c r="N37" s="31"/>
      <c r="O37" s="2162"/>
      <c r="P37" s="2162"/>
      <c r="Q37" s="2162"/>
      <c r="R37" s="2162"/>
      <c r="S37" s="82"/>
      <c r="T37" s="835"/>
      <c r="U37" s="1619">
        <f>$B37</f>
        <v>100</v>
      </c>
      <c r="V37" s="190"/>
      <c r="W37" s="841"/>
      <c r="X37" s="841"/>
      <c r="Y37" s="891"/>
      <c r="Z37" s="673"/>
      <c r="AA37" s="674"/>
      <c r="AB37" s="673"/>
      <c r="AC37" s="674"/>
      <c r="AD37" s="673"/>
      <c r="AE37" s="674"/>
      <c r="AF37" s="673"/>
      <c r="AG37" s="674"/>
    </row>
    <row r="38" spans="1:33" x14ac:dyDescent="0.2">
      <c r="A38" s="83" t="s">
        <v>3088</v>
      </c>
      <c r="B38" s="1494" t="s">
        <v>3089</v>
      </c>
      <c r="C38" s="1495"/>
      <c r="D38" s="993"/>
      <c r="E38" s="82"/>
      <c r="F38" s="1496"/>
      <c r="G38" s="1622"/>
      <c r="H38" s="843"/>
      <c r="I38" s="1614"/>
      <c r="J38" s="993"/>
      <c r="K38" s="1614"/>
      <c r="L38" s="844"/>
      <c r="M38" s="845"/>
      <c r="N38" s="82"/>
      <c r="O38" s="2161"/>
      <c r="P38" s="2161"/>
      <c r="Q38" s="2161"/>
      <c r="R38" s="2161"/>
      <c r="S38" s="82"/>
      <c r="T38" s="835"/>
      <c r="U38" s="1495" t="str">
        <f>$B38</f>
        <v>Global</v>
      </c>
      <c r="V38" s="190"/>
      <c r="W38" s="846"/>
      <c r="X38" s="846"/>
      <c r="Y38" s="891"/>
      <c r="Z38" s="675"/>
      <c r="AA38" s="676"/>
      <c r="AB38" s="675"/>
      <c r="AC38" s="676"/>
      <c r="AD38" s="675"/>
      <c r="AE38" s="676"/>
      <c r="AF38" s="675"/>
      <c r="AG38" s="676"/>
    </row>
    <row r="39" spans="1:33" ht="5.0999999999999996" customHeight="1" x14ac:dyDescent="0.2">
      <c r="A39" s="82"/>
      <c r="B39" s="82"/>
      <c r="C39" s="82"/>
      <c r="D39" s="82"/>
      <c r="E39" s="82"/>
      <c r="F39" s="82"/>
      <c r="G39" s="82"/>
      <c r="H39" s="82"/>
      <c r="I39" s="82"/>
      <c r="J39" s="82"/>
      <c r="K39" s="82"/>
      <c r="L39" s="82"/>
      <c r="M39" s="82"/>
      <c r="N39" s="82"/>
      <c r="O39" s="82"/>
      <c r="P39" s="82"/>
      <c r="Q39" s="82"/>
      <c r="R39" s="82"/>
      <c r="S39" s="82"/>
      <c r="T39" s="835"/>
      <c r="U39" s="835"/>
      <c r="V39" s="82"/>
      <c r="W39" s="82"/>
      <c r="X39" s="82"/>
      <c r="Y39" s="891"/>
    </row>
    <row r="40" spans="1:33" x14ac:dyDescent="0.2">
      <c r="A40" s="82"/>
      <c r="B40" s="88" t="s">
        <v>1875</v>
      </c>
      <c r="C40" s="82"/>
      <c r="D40" s="82"/>
      <c r="E40" s="82"/>
      <c r="F40" s="82"/>
      <c r="G40" s="82"/>
      <c r="H40" s="82"/>
      <c r="I40" s="82"/>
      <c r="J40" s="82"/>
      <c r="K40" s="82"/>
      <c r="L40" s="82"/>
      <c r="M40" s="82"/>
      <c r="N40" s="82"/>
      <c r="O40" s="82"/>
      <c r="P40" s="82"/>
      <c r="Q40" s="82"/>
      <c r="R40" s="82"/>
      <c r="S40" s="82"/>
      <c r="T40" s="835"/>
      <c r="U40" s="836" t="str">
        <f>$B40</f>
        <v>Engagements inutilisés (502)</v>
      </c>
      <c r="V40" s="82"/>
      <c r="W40" s="82"/>
      <c r="X40" s="82"/>
      <c r="Y40" s="891"/>
    </row>
    <row r="41" spans="1:33" x14ac:dyDescent="0.2">
      <c r="A41" s="31" t="s">
        <v>3062</v>
      </c>
      <c r="B41" s="602"/>
      <c r="C41" s="992"/>
      <c r="D41" s="992"/>
      <c r="E41" s="31"/>
      <c r="F41" s="992"/>
      <c r="G41" s="1613"/>
      <c r="H41" s="837"/>
      <c r="I41" s="1614"/>
      <c r="J41" s="993"/>
      <c r="K41" s="1614"/>
      <c r="L41" s="838"/>
      <c r="M41" s="839"/>
      <c r="N41" s="31"/>
      <c r="O41" s="2159"/>
      <c r="P41" s="2159"/>
      <c r="Q41" s="2159"/>
      <c r="R41" s="2159"/>
      <c r="S41" s="82"/>
      <c r="T41" s="840" t="str">
        <f t="shared" ref="T41:T65" si="2">$A41</f>
        <v>1 (1401)</v>
      </c>
      <c r="U41" s="1615" t="str">
        <f t="shared" ref="U41:U65" si="3">IF($B41="","",$B41)</f>
        <v/>
      </c>
      <c r="V41" s="190"/>
      <c r="W41" s="841"/>
      <c r="X41" s="841"/>
      <c r="Y41" s="891"/>
      <c r="Z41" s="673"/>
      <c r="AA41" s="674"/>
      <c r="AB41" s="673"/>
      <c r="AC41" s="674"/>
      <c r="AD41" s="673"/>
      <c r="AE41" s="674"/>
      <c r="AF41" s="673"/>
      <c r="AG41" s="674"/>
    </row>
    <row r="42" spans="1:33" x14ac:dyDescent="0.2">
      <c r="A42" s="31" t="s">
        <v>3063</v>
      </c>
      <c r="B42" s="602"/>
      <c r="C42" s="992"/>
      <c r="D42" s="992"/>
      <c r="E42" s="31"/>
      <c r="F42" s="992"/>
      <c r="G42" s="1613"/>
      <c r="H42" s="837"/>
      <c r="I42" s="1614"/>
      <c r="J42" s="993"/>
      <c r="K42" s="1614"/>
      <c r="L42" s="838"/>
      <c r="M42" s="839"/>
      <c r="N42" s="31"/>
      <c r="O42" s="2159"/>
      <c r="P42" s="2159"/>
      <c r="Q42" s="2159"/>
      <c r="R42" s="2159"/>
      <c r="S42" s="82"/>
      <c r="T42" s="840" t="str">
        <f t="shared" si="2"/>
        <v>2 (1402)</v>
      </c>
      <c r="U42" s="1615" t="str">
        <f t="shared" si="3"/>
        <v/>
      </c>
      <c r="V42" s="190"/>
      <c r="W42" s="841"/>
      <c r="X42" s="841"/>
      <c r="Y42" s="891"/>
      <c r="Z42" s="673"/>
      <c r="AA42" s="674"/>
      <c r="AB42" s="673"/>
      <c r="AC42" s="674"/>
      <c r="AD42" s="673"/>
      <c r="AE42" s="674"/>
      <c r="AF42" s="673"/>
      <c r="AG42" s="674"/>
    </row>
    <row r="43" spans="1:33" x14ac:dyDescent="0.2">
      <c r="A43" s="31" t="s">
        <v>3064</v>
      </c>
      <c r="B43" s="602"/>
      <c r="C43" s="992"/>
      <c r="D43" s="992"/>
      <c r="E43" s="31"/>
      <c r="F43" s="992"/>
      <c r="G43" s="1613"/>
      <c r="H43" s="837"/>
      <c r="I43" s="1614"/>
      <c r="J43" s="993"/>
      <c r="K43" s="1614"/>
      <c r="L43" s="838"/>
      <c r="M43" s="839"/>
      <c r="N43" s="31"/>
      <c r="O43" s="2159"/>
      <c r="P43" s="2159"/>
      <c r="Q43" s="2159"/>
      <c r="R43" s="2159"/>
      <c r="S43" s="82"/>
      <c r="T43" s="840" t="str">
        <f t="shared" si="2"/>
        <v>3 (1403)</v>
      </c>
      <c r="U43" s="1615" t="str">
        <f t="shared" si="3"/>
        <v/>
      </c>
      <c r="V43" s="190"/>
      <c r="W43" s="841"/>
      <c r="X43" s="841"/>
      <c r="Y43" s="891"/>
      <c r="Z43" s="673"/>
      <c r="AA43" s="674"/>
      <c r="AB43" s="673"/>
      <c r="AC43" s="674"/>
      <c r="AD43" s="673"/>
      <c r="AE43" s="674"/>
      <c r="AF43" s="673"/>
      <c r="AG43" s="674"/>
    </row>
    <row r="44" spans="1:33" hidden="1" x14ac:dyDescent="0.2">
      <c r="A44" s="31" t="s">
        <v>3065</v>
      </c>
      <c r="B44" s="602"/>
      <c r="C44" s="992"/>
      <c r="D44" s="992"/>
      <c r="E44" s="31"/>
      <c r="F44" s="992"/>
      <c r="G44" s="1613"/>
      <c r="H44" s="837"/>
      <c r="I44" s="1614"/>
      <c r="J44" s="993"/>
      <c r="K44" s="1614"/>
      <c r="L44" s="838"/>
      <c r="M44" s="839"/>
      <c r="N44" s="31"/>
      <c r="O44" s="2159"/>
      <c r="P44" s="2159"/>
      <c r="Q44" s="2159"/>
      <c r="R44" s="2159"/>
      <c r="S44" s="82"/>
      <c r="T44" s="840" t="str">
        <f t="shared" si="2"/>
        <v>4 (1404)</v>
      </c>
      <c r="U44" s="1615" t="str">
        <f t="shared" si="3"/>
        <v/>
      </c>
      <c r="V44" s="190"/>
      <c r="W44" s="841"/>
      <c r="X44" s="841"/>
      <c r="Y44" s="891"/>
      <c r="Z44" s="673"/>
      <c r="AA44" s="674"/>
      <c r="AB44" s="673"/>
      <c r="AC44" s="674"/>
      <c r="AD44" s="673"/>
      <c r="AE44" s="674"/>
      <c r="AF44" s="673"/>
      <c r="AG44" s="674"/>
    </row>
    <row r="45" spans="1:33" hidden="1" x14ac:dyDescent="0.2">
      <c r="A45" s="31" t="s">
        <v>3066</v>
      </c>
      <c r="B45" s="602"/>
      <c r="C45" s="992"/>
      <c r="D45" s="992"/>
      <c r="E45" s="31"/>
      <c r="F45" s="992"/>
      <c r="G45" s="1613"/>
      <c r="H45" s="837"/>
      <c r="I45" s="1614"/>
      <c r="J45" s="993"/>
      <c r="K45" s="1614"/>
      <c r="L45" s="838"/>
      <c r="M45" s="839"/>
      <c r="N45" s="31"/>
      <c r="O45" s="2159"/>
      <c r="P45" s="2159"/>
      <c r="Q45" s="2159"/>
      <c r="R45" s="2159"/>
      <c r="S45" s="82"/>
      <c r="T45" s="840" t="str">
        <f t="shared" si="2"/>
        <v>5 (1405)</v>
      </c>
      <c r="U45" s="1615" t="str">
        <f t="shared" si="3"/>
        <v/>
      </c>
      <c r="V45" s="190"/>
      <c r="W45" s="841"/>
      <c r="X45" s="841"/>
      <c r="Y45" s="891"/>
      <c r="Z45" s="673"/>
      <c r="AA45" s="674"/>
      <c r="AB45" s="673"/>
      <c r="AC45" s="674"/>
      <c r="AD45" s="673"/>
      <c r="AE45" s="674"/>
      <c r="AF45" s="673"/>
      <c r="AG45" s="674"/>
    </row>
    <row r="46" spans="1:33" hidden="1" x14ac:dyDescent="0.2">
      <c r="A46" s="31" t="s">
        <v>3067</v>
      </c>
      <c r="B46" s="602"/>
      <c r="C46" s="992"/>
      <c r="D46" s="992"/>
      <c r="E46" s="31"/>
      <c r="F46" s="992"/>
      <c r="G46" s="1613"/>
      <c r="H46" s="837"/>
      <c r="I46" s="1614"/>
      <c r="J46" s="993"/>
      <c r="K46" s="1614"/>
      <c r="L46" s="838"/>
      <c r="M46" s="839"/>
      <c r="N46" s="31"/>
      <c r="O46" s="2159"/>
      <c r="P46" s="2159"/>
      <c r="Q46" s="2159"/>
      <c r="R46" s="2159"/>
      <c r="S46" s="82"/>
      <c r="T46" s="840" t="str">
        <f t="shared" si="2"/>
        <v>6 (1406)</v>
      </c>
      <c r="U46" s="1615" t="str">
        <f t="shared" si="3"/>
        <v/>
      </c>
      <c r="V46" s="190"/>
      <c r="W46" s="841"/>
      <c r="X46" s="841"/>
      <c r="Y46" s="891"/>
      <c r="Z46" s="673"/>
      <c r="AA46" s="674"/>
      <c r="AB46" s="673"/>
      <c r="AC46" s="674"/>
      <c r="AD46" s="673"/>
      <c r="AE46" s="674"/>
      <c r="AF46" s="673"/>
      <c r="AG46" s="674"/>
    </row>
    <row r="47" spans="1:33" hidden="1" x14ac:dyDescent="0.2">
      <c r="A47" s="31" t="s">
        <v>3068</v>
      </c>
      <c r="B47" s="602"/>
      <c r="C47" s="992"/>
      <c r="D47" s="992"/>
      <c r="E47" s="31"/>
      <c r="F47" s="992"/>
      <c r="G47" s="1613"/>
      <c r="H47" s="837"/>
      <c r="I47" s="1614"/>
      <c r="J47" s="993"/>
      <c r="K47" s="1614"/>
      <c r="L47" s="838"/>
      <c r="M47" s="839"/>
      <c r="N47" s="31"/>
      <c r="O47" s="2159"/>
      <c r="P47" s="2159"/>
      <c r="Q47" s="2159"/>
      <c r="R47" s="2159"/>
      <c r="S47" s="82"/>
      <c r="T47" s="840" t="str">
        <f t="shared" si="2"/>
        <v>7 (1407)</v>
      </c>
      <c r="U47" s="1615" t="str">
        <f t="shared" si="3"/>
        <v/>
      </c>
      <c r="V47" s="190"/>
      <c r="W47" s="841"/>
      <c r="X47" s="841"/>
      <c r="Y47" s="891"/>
      <c r="Z47" s="673"/>
      <c r="AA47" s="674"/>
      <c r="AB47" s="673"/>
      <c r="AC47" s="674"/>
      <c r="AD47" s="673"/>
      <c r="AE47" s="674"/>
      <c r="AF47" s="673"/>
      <c r="AG47" s="674"/>
    </row>
    <row r="48" spans="1:33" hidden="1" x14ac:dyDescent="0.2">
      <c r="A48" s="31" t="s">
        <v>3069</v>
      </c>
      <c r="B48" s="602"/>
      <c r="C48" s="992"/>
      <c r="D48" s="992"/>
      <c r="E48" s="31"/>
      <c r="F48" s="992"/>
      <c r="G48" s="1613"/>
      <c r="H48" s="837"/>
      <c r="I48" s="1614"/>
      <c r="J48" s="993"/>
      <c r="K48" s="1614"/>
      <c r="L48" s="838"/>
      <c r="M48" s="839"/>
      <c r="N48" s="31"/>
      <c r="O48" s="2159"/>
      <c r="P48" s="2159"/>
      <c r="Q48" s="2159"/>
      <c r="R48" s="2159"/>
      <c r="S48" s="82"/>
      <c r="T48" s="840" t="str">
        <f t="shared" si="2"/>
        <v>8 (1408)</v>
      </c>
      <c r="U48" s="1615" t="str">
        <f t="shared" si="3"/>
        <v/>
      </c>
      <c r="V48" s="190"/>
      <c r="W48" s="841"/>
      <c r="X48" s="841"/>
      <c r="Y48" s="891"/>
      <c r="Z48" s="673"/>
      <c r="AA48" s="674"/>
      <c r="AB48" s="673"/>
      <c r="AC48" s="674"/>
      <c r="AD48" s="673"/>
      <c r="AE48" s="674"/>
      <c r="AF48" s="673"/>
      <c r="AG48" s="674"/>
    </row>
    <row r="49" spans="1:33" hidden="1" x14ac:dyDescent="0.2">
      <c r="A49" s="31" t="s">
        <v>3070</v>
      </c>
      <c r="B49" s="602"/>
      <c r="C49" s="992"/>
      <c r="D49" s="992"/>
      <c r="E49" s="31"/>
      <c r="F49" s="992"/>
      <c r="G49" s="1613"/>
      <c r="H49" s="837"/>
      <c r="I49" s="1614"/>
      <c r="J49" s="993"/>
      <c r="K49" s="1614"/>
      <c r="L49" s="838"/>
      <c r="M49" s="839"/>
      <c r="N49" s="31"/>
      <c r="O49" s="2159"/>
      <c r="P49" s="2159"/>
      <c r="Q49" s="2159"/>
      <c r="R49" s="2159"/>
      <c r="S49" s="82"/>
      <c r="T49" s="840" t="str">
        <f t="shared" si="2"/>
        <v>9 (1409)</v>
      </c>
      <c r="U49" s="1615" t="str">
        <f t="shared" si="3"/>
        <v/>
      </c>
      <c r="V49" s="190"/>
      <c r="W49" s="841"/>
      <c r="X49" s="841"/>
      <c r="Y49" s="891"/>
      <c r="Z49" s="673"/>
      <c r="AA49" s="674"/>
      <c r="AB49" s="673"/>
      <c r="AC49" s="674"/>
      <c r="AD49" s="673"/>
      <c r="AE49" s="674"/>
      <c r="AF49" s="673"/>
      <c r="AG49" s="674"/>
    </row>
    <row r="50" spans="1:33" hidden="1" x14ac:dyDescent="0.2">
      <c r="A50" s="31" t="s">
        <v>3071</v>
      </c>
      <c r="B50" s="602"/>
      <c r="C50" s="992"/>
      <c r="D50" s="992"/>
      <c r="E50" s="31"/>
      <c r="F50" s="992"/>
      <c r="G50" s="1613"/>
      <c r="H50" s="837"/>
      <c r="I50" s="1614"/>
      <c r="J50" s="993"/>
      <c r="K50" s="1614"/>
      <c r="L50" s="838"/>
      <c r="M50" s="839"/>
      <c r="N50" s="31"/>
      <c r="O50" s="2159"/>
      <c r="P50" s="2159"/>
      <c r="Q50" s="2159"/>
      <c r="R50" s="2159"/>
      <c r="S50" s="82"/>
      <c r="T50" s="840" t="str">
        <f t="shared" si="2"/>
        <v>10 (1410)</v>
      </c>
      <c r="U50" s="1615" t="str">
        <f t="shared" si="3"/>
        <v/>
      </c>
      <c r="V50" s="190"/>
      <c r="W50" s="841"/>
      <c r="X50" s="841"/>
      <c r="Y50" s="891"/>
      <c r="Z50" s="673"/>
      <c r="AA50" s="674"/>
      <c r="AB50" s="673"/>
      <c r="AC50" s="674"/>
      <c r="AD50" s="673"/>
      <c r="AE50" s="674"/>
      <c r="AF50" s="673"/>
      <c r="AG50" s="674"/>
    </row>
    <row r="51" spans="1:33" hidden="1" x14ac:dyDescent="0.2">
      <c r="A51" s="31" t="s">
        <v>3072</v>
      </c>
      <c r="B51" s="602"/>
      <c r="C51" s="992"/>
      <c r="D51" s="992"/>
      <c r="E51" s="31"/>
      <c r="F51" s="992"/>
      <c r="G51" s="1613"/>
      <c r="H51" s="837"/>
      <c r="I51" s="1614"/>
      <c r="J51" s="993"/>
      <c r="K51" s="1614"/>
      <c r="L51" s="838"/>
      <c r="M51" s="839"/>
      <c r="N51" s="31"/>
      <c r="O51" s="2159"/>
      <c r="P51" s="2159"/>
      <c r="Q51" s="2159"/>
      <c r="R51" s="2159"/>
      <c r="S51" s="82"/>
      <c r="T51" s="840" t="str">
        <f t="shared" si="2"/>
        <v>11 (1411)</v>
      </c>
      <c r="U51" s="1615" t="str">
        <f t="shared" si="3"/>
        <v/>
      </c>
      <c r="V51" s="190"/>
      <c r="W51" s="841"/>
      <c r="X51" s="841"/>
      <c r="Y51" s="891"/>
      <c r="Z51" s="673"/>
      <c r="AA51" s="674"/>
      <c r="AB51" s="673"/>
      <c r="AC51" s="674"/>
      <c r="AD51" s="673"/>
      <c r="AE51" s="674"/>
      <c r="AF51" s="673"/>
      <c r="AG51" s="674"/>
    </row>
    <row r="52" spans="1:33" hidden="1" x14ac:dyDescent="0.2">
      <c r="A52" s="31" t="s">
        <v>3073</v>
      </c>
      <c r="B52" s="602"/>
      <c r="C52" s="992"/>
      <c r="D52" s="992"/>
      <c r="E52" s="31"/>
      <c r="F52" s="992"/>
      <c r="G52" s="1613"/>
      <c r="H52" s="837"/>
      <c r="I52" s="1614"/>
      <c r="J52" s="993"/>
      <c r="K52" s="1614"/>
      <c r="L52" s="838"/>
      <c r="M52" s="839"/>
      <c r="N52" s="31"/>
      <c r="O52" s="2159"/>
      <c r="P52" s="2159"/>
      <c r="Q52" s="2159"/>
      <c r="R52" s="2159"/>
      <c r="S52" s="82"/>
      <c r="T52" s="840" t="str">
        <f t="shared" si="2"/>
        <v>12 (1412)</v>
      </c>
      <c r="U52" s="1615" t="str">
        <f t="shared" si="3"/>
        <v/>
      </c>
      <c r="V52" s="190"/>
      <c r="W52" s="841"/>
      <c r="X52" s="841"/>
      <c r="Y52" s="891"/>
      <c r="Z52" s="673"/>
      <c r="AA52" s="674"/>
      <c r="AB52" s="673"/>
      <c r="AC52" s="674"/>
      <c r="AD52" s="673"/>
      <c r="AE52" s="674"/>
      <c r="AF52" s="673"/>
      <c r="AG52" s="674"/>
    </row>
    <row r="53" spans="1:33" hidden="1" x14ac:dyDescent="0.2">
      <c r="A53" s="31" t="s">
        <v>3074</v>
      </c>
      <c r="B53" s="602"/>
      <c r="C53" s="992"/>
      <c r="D53" s="992"/>
      <c r="E53" s="31"/>
      <c r="F53" s="992"/>
      <c r="G53" s="1613"/>
      <c r="H53" s="837"/>
      <c r="I53" s="1614"/>
      <c r="J53" s="993"/>
      <c r="K53" s="1614"/>
      <c r="L53" s="838"/>
      <c r="M53" s="839"/>
      <c r="N53" s="31"/>
      <c r="O53" s="2159"/>
      <c r="P53" s="2159"/>
      <c r="Q53" s="2159"/>
      <c r="R53" s="2159"/>
      <c r="S53" s="82"/>
      <c r="T53" s="840" t="str">
        <f t="shared" si="2"/>
        <v>13 (1413)</v>
      </c>
      <c r="U53" s="1615" t="str">
        <f t="shared" si="3"/>
        <v/>
      </c>
      <c r="V53" s="190"/>
      <c r="W53" s="841"/>
      <c r="X53" s="841"/>
      <c r="Y53" s="891"/>
      <c r="Z53" s="673"/>
      <c r="AA53" s="674"/>
      <c r="AB53" s="673"/>
      <c r="AC53" s="674"/>
      <c r="AD53" s="673"/>
      <c r="AE53" s="674"/>
      <c r="AF53" s="673"/>
      <c r="AG53" s="674"/>
    </row>
    <row r="54" spans="1:33" hidden="1" x14ac:dyDescent="0.2">
      <c r="A54" s="31" t="s">
        <v>3075</v>
      </c>
      <c r="B54" s="602"/>
      <c r="C54" s="992"/>
      <c r="D54" s="992"/>
      <c r="E54" s="31"/>
      <c r="F54" s="992"/>
      <c r="G54" s="1613"/>
      <c r="H54" s="837"/>
      <c r="I54" s="1614"/>
      <c r="J54" s="993"/>
      <c r="K54" s="1614"/>
      <c r="L54" s="838"/>
      <c r="M54" s="839"/>
      <c r="N54" s="31"/>
      <c r="O54" s="2159"/>
      <c r="P54" s="2159"/>
      <c r="Q54" s="2159"/>
      <c r="R54" s="2159"/>
      <c r="S54" s="82"/>
      <c r="T54" s="840" t="str">
        <f t="shared" si="2"/>
        <v>14 (1414)</v>
      </c>
      <c r="U54" s="1615" t="str">
        <f t="shared" si="3"/>
        <v/>
      </c>
      <c r="V54" s="190"/>
      <c r="W54" s="841"/>
      <c r="X54" s="841"/>
      <c r="Y54" s="891"/>
      <c r="Z54" s="673"/>
      <c r="AA54" s="674"/>
      <c r="AB54" s="673"/>
      <c r="AC54" s="674"/>
      <c r="AD54" s="673"/>
      <c r="AE54" s="674"/>
      <c r="AF54" s="673"/>
      <c r="AG54" s="674"/>
    </row>
    <row r="55" spans="1:33" hidden="1" x14ac:dyDescent="0.2">
      <c r="A55" s="31" t="s">
        <v>3076</v>
      </c>
      <c r="B55" s="602"/>
      <c r="C55" s="992"/>
      <c r="D55" s="992"/>
      <c r="E55" s="31"/>
      <c r="F55" s="992"/>
      <c r="G55" s="1613"/>
      <c r="H55" s="837"/>
      <c r="I55" s="1614"/>
      <c r="J55" s="993"/>
      <c r="K55" s="1614"/>
      <c r="L55" s="838"/>
      <c r="M55" s="839"/>
      <c r="N55" s="31"/>
      <c r="O55" s="2159"/>
      <c r="P55" s="2159"/>
      <c r="Q55" s="2159"/>
      <c r="R55" s="2159"/>
      <c r="S55" s="82"/>
      <c r="T55" s="840" t="str">
        <f t="shared" si="2"/>
        <v>15 (1415)</v>
      </c>
      <c r="U55" s="1615" t="str">
        <f t="shared" si="3"/>
        <v/>
      </c>
      <c r="V55" s="190"/>
      <c r="W55" s="841"/>
      <c r="X55" s="841"/>
      <c r="Y55" s="891"/>
      <c r="Z55" s="673"/>
      <c r="AA55" s="674"/>
      <c r="AB55" s="673"/>
      <c r="AC55" s="674"/>
      <c r="AD55" s="673"/>
      <c r="AE55" s="674"/>
      <c r="AF55" s="673"/>
      <c r="AG55" s="674"/>
    </row>
    <row r="56" spans="1:33" hidden="1" x14ac:dyDescent="0.2">
      <c r="A56" s="31" t="s">
        <v>3077</v>
      </c>
      <c r="B56" s="602"/>
      <c r="C56" s="992"/>
      <c r="D56" s="992"/>
      <c r="E56" s="31"/>
      <c r="F56" s="992"/>
      <c r="G56" s="1613"/>
      <c r="H56" s="837"/>
      <c r="I56" s="1614"/>
      <c r="J56" s="993"/>
      <c r="K56" s="1614"/>
      <c r="L56" s="838"/>
      <c r="M56" s="839"/>
      <c r="N56" s="31"/>
      <c r="O56" s="2159"/>
      <c r="P56" s="2159"/>
      <c r="Q56" s="2159"/>
      <c r="R56" s="2159"/>
      <c r="S56" s="82"/>
      <c r="T56" s="840" t="str">
        <f t="shared" si="2"/>
        <v>16 (1416)</v>
      </c>
      <c r="U56" s="1615" t="str">
        <f t="shared" si="3"/>
        <v/>
      </c>
      <c r="V56" s="190"/>
      <c r="W56" s="841"/>
      <c r="X56" s="841"/>
      <c r="Y56" s="891"/>
      <c r="Z56" s="673"/>
      <c r="AA56" s="674"/>
      <c r="AB56" s="673"/>
      <c r="AC56" s="674"/>
      <c r="AD56" s="673"/>
      <c r="AE56" s="674"/>
      <c r="AF56" s="673"/>
      <c r="AG56" s="674"/>
    </row>
    <row r="57" spans="1:33" hidden="1" x14ac:dyDescent="0.2">
      <c r="A57" s="31" t="s">
        <v>3078</v>
      </c>
      <c r="B57" s="602"/>
      <c r="C57" s="992"/>
      <c r="D57" s="992"/>
      <c r="E57" s="31"/>
      <c r="F57" s="992"/>
      <c r="G57" s="1613"/>
      <c r="H57" s="837"/>
      <c r="I57" s="1614"/>
      <c r="J57" s="993"/>
      <c r="K57" s="1614"/>
      <c r="L57" s="838"/>
      <c r="M57" s="839"/>
      <c r="N57" s="31"/>
      <c r="O57" s="2159"/>
      <c r="P57" s="2159"/>
      <c r="Q57" s="2159"/>
      <c r="R57" s="2159"/>
      <c r="S57" s="82"/>
      <c r="T57" s="840" t="str">
        <f t="shared" si="2"/>
        <v>17 (1417)</v>
      </c>
      <c r="U57" s="1615" t="str">
        <f t="shared" si="3"/>
        <v/>
      </c>
      <c r="V57" s="190"/>
      <c r="W57" s="841"/>
      <c r="X57" s="841"/>
      <c r="Y57" s="891"/>
      <c r="Z57" s="673"/>
      <c r="AA57" s="674"/>
      <c r="AB57" s="673"/>
      <c r="AC57" s="674"/>
      <c r="AD57" s="673"/>
      <c r="AE57" s="674"/>
      <c r="AF57" s="673"/>
      <c r="AG57" s="674"/>
    </row>
    <row r="58" spans="1:33" hidden="1" x14ac:dyDescent="0.2">
      <c r="A58" s="31" t="s">
        <v>3079</v>
      </c>
      <c r="B58" s="602"/>
      <c r="C58" s="992"/>
      <c r="D58" s="992"/>
      <c r="E58" s="31"/>
      <c r="F58" s="992"/>
      <c r="G58" s="1613"/>
      <c r="H58" s="837"/>
      <c r="I58" s="1614"/>
      <c r="J58" s="993"/>
      <c r="K58" s="1614"/>
      <c r="L58" s="838"/>
      <c r="M58" s="839"/>
      <c r="N58" s="31"/>
      <c r="O58" s="2159"/>
      <c r="P58" s="2159"/>
      <c r="Q58" s="2159"/>
      <c r="R58" s="2159"/>
      <c r="S58" s="82"/>
      <c r="T58" s="840" t="str">
        <f t="shared" si="2"/>
        <v>18 (1418)</v>
      </c>
      <c r="U58" s="1615" t="str">
        <f t="shared" si="3"/>
        <v/>
      </c>
      <c r="V58" s="190"/>
      <c r="W58" s="841"/>
      <c r="X58" s="841"/>
      <c r="Y58" s="891"/>
      <c r="Z58" s="673"/>
      <c r="AA58" s="674"/>
      <c r="AB58" s="673"/>
      <c r="AC58" s="674"/>
      <c r="AD58" s="673"/>
      <c r="AE58" s="674"/>
      <c r="AF58" s="673"/>
      <c r="AG58" s="674"/>
    </row>
    <row r="59" spans="1:33" hidden="1" x14ac:dyDescent="0.2">
      <c r="A59" s="31" t="s">
        <v>3080</v>
      </c>
      <c r="B59" s="602"/>
      <c r="C59" s="992"/>
      <c r="D59" s="992"/>
      <c r="E59" s="31"/>
      <c r="F59" s="992"/>
      <c r="G59" s="1613"/>
      <c r="H59" s="837"/>
      <c r="I59" s="1614"/>
      <c r="J59" s="993"/>
      <c r="K59" s="1614"/>
      <c r="L59" s="838"/>
      <c r="M59" s="839"/>
      <c r="N59" s="31"/>
      <c r="O59" s="2159"/>
      <c r="P59" s="2159"/>
      <c r="Q59" s="2159"/>
      <c r="R59" s="2159"/>
      <c r="S59" s="82"/>
      <c r="T59" s="840" t="str">
        <f t="shared" si="2"/>
        <v>19 (1419)</v>
      </c>
      <c r="U59" s="1615" t="str">
        <f t="shared" si="3"/>
        <v/>
      </c>
      <c r="V59" s="190"/>
      <c r="W59" s="841"/>
      <c r="X59" s="841"/>
      <c r="Y59" s="891"/>
      <c r="Z59" s="673"/>
      <c r="AA59" s="674"/>
      <c r="AB59" s="673"/>
      <c r="AC59" s="674"/>
      <c r="AD59" s="673"/>
      <c r="AE59" s="674"/>
      <c r="AF59" s="673"/>
      <c r="AG59" s="674"/>
    </row>
    <row r="60" spans="1:33" hidden="1" x14ac:dyDescent="0.2">
      <c r="A60" s="31" t="s">
        <v>3081</v>
      </c>
      <c r="B60" s="602"/>
      <c r="C60" s="992"/>
      <c r="D60" s="992"/>
      <c r="E60" s="31"/>
      <c r="F60" s="992"/>
      <c r="G60" s="1613"/>
      <c r="H60" s="837"/>
      <c r="I60" s="1614"/>
      <c r="J60" s="993"/>
      <c r="K60" s="1614"/>
      <c r="L60" s="838"/>
      <c r="M60" s="839"/>
      <c r="N60" s="31"/>
      <c r="O60" s="2159"/>
      <c r="P60" s="2159"/>
      <c r="Q60" s="2159"/>
      <c r="R60" s="2159"/>
      <c r="S60" s="82"/>
      <c r="T60" s="840" t="str">
        <f t="shared" si="2"/>
        <v>20 (1420)</v>
      </c>
      <c r="U60" s="1615" t="str">
        <f t="shared" si="3"/>
        <v/>
      </c>
      <c r="V60" s="190"/>
      <c r="W60" s="841"/>
      <c r="X60" s="841"/>
      <c r="Y60" s="891"/>
      <c r="Z60" s="673"/>
      <c r="AA60" s="674"/>
      <c r="AB60" s="673"/>
      <c r="AC60" s="674"/>
      <c r="AD60" s="673"/>
      <c r="AE60" s="674"/>
      <c r="AF60" s="673"/>
      <c r="AG60" s="674"/>
    </row>
    <row r="61" spans="1:33" hidden="1" x14ac:dyDescent="0.2">
      <c r="A61" s="31" t="s">
        <v>3082</v>
      </c>
      <c r="B61" s="602"/>
      <c r="C61" s="992"/>
      <c r="D61" s="992"/>
      <c r="E61" s="31"/>
      <c r="F61" s="992"/>
      <c r="G61" s="1613"/>
      <c r="H61" s="837"/>
      <c r="I61" s="1614"/>
      <c r="J61" s="993"/>
      <c r="K61" s="1614"/>
      <c r="L61" s="838"/>
      <c r="M61" s="839"/>
      <c r="N61" s="31"/>
      <c r="O61" s="2159"/>
      <c r="P61" s="2159"/>
      <c r="Q61" s="2159"/>
      <c r="R61" s="2159"/>
      <c r="S61" s="82"/>
      <c r="T61" s="840" t="str">
        <f t="shared" si="2"/>
        <v>21 (1421)</v>
      </c>
      <c r="U61" s="1615" t="str">
        <f t="shared" si="3"/>
        <v/>
      </c>
      <c r="V61" s="190"/>
      <c r="W61" s="841"/>
      <c r="X61" s="841"/>
      <c r="Y61" s="891"/>
      <c r="Z61" s="673"/>
      <c r="AA61" s="674"/>
      <c r="AB61" s="673"/>
      <c r="AC61" s="674"/>
      <c r="AD61" s="673"/>
      <c r="AE61" s="674"/>
      <c r="AF61" s="673"/>
      <c r="AG61" s="674"/>
    </row>
    <row r="62" spans="1:33" hidden="1" x14ac:dyDescent="0.2">
      <c r="A62" s="31" t="s">
        <v>3083</v>
      </c>
      <c r="B62" s="602"/>
      <c r="C62" s="992"/>
      <c r="D62" s="992"/>
      <c r="E62" s="31"/>
      <c r="F62" s="992"/>
      <c r="G62" s="1613"/>
      <c r="H62" s="837"/>
      <c r="I62" s="1614"/>
      <c r="J62" s="993"/>
      <c r="K62" s="1614"/>
      <c r="L62" s="838"/>
      <c r="M62" s="839"/>
      <c r="N62" s="31"/>
      <c r="O62" s="2159"/>
      <c r="P62" s="2159"/>
      <c r="Q62" s="2159"/>
      <c r="R62" s="2159"/>
      <c r="S62" s="82"/>
      <c r="T62" s="840" t="str">
        <f t="shared" si="2"/>
        <v>22 (1422)</v>
      </c>
      <c r="U62" s="1615" t="str">
        <f t="shared" si="3"/>
        <v/>
      </c>
      <c r="V62" s="190"/>
      <c r="W62" s="841"/>
      <c r="X62" s="841"/>
      <c r="Y62" s="891"/>
      <c r="Z62" s="673"/>
      <c r="AA62" s="674"/>
      <c r="AB62" s="673"/>
      <c r="AC62" s="674"/>
      <c r="AD62" s="673"/>
      <c r="AE62" s="674"/>
      <c r="AF62" s="673"/>
      <c r="AG62" s="674"/>
    </row>
    <row r="63" spans="1:33" hidden="1" x14ac:dyDescent="0.2">
      <c r="A63" s="31" t="s">
        <v>3084</v>
      </c>
      <c r="B63" s="602"/>
      <c r="C63" s="992"/>
      <c r="D63" s="992"/>
      <c r="E63" s="31"/>
      <c r="F63" s="992"/>
      <c r="G63" s="1613"/>
      <c r="H63" s="837"/>
      <c r="I63" s="1614"/>
      <c r="J63" s="993"/>
      <c r="K63" s="1614"/>
      <c r="L63" s="838"/>
      <c r="M63" s="839"/>
      <c r="N63" s="31"/>
      <c r="O63" s="2159"/>
      <c r="P63" s="2159"/>
      <c r="Q63" s="2159"/>
      <c r="R63" s="2159"/>
      <c r="S63" s="82"/>
      <c r="T63" s="840" t="str">
        <f t="shared" si="2"/>
        <v>23 (1423)</v>
      </c>
      <c r="U63" s="1615" t="str">
        <f t="shared" si="3"/>
        <v/>
      </c>
      <c r="V63" s="190"/>
      <c r="W63" s="841"/>
      <c r="X63" s="841"/>
      <c r="Y63" s="891"/>
      <c r="Z63" s="673"/>
      <c r="AA63" s="674"/>
      <c r="AB63" s="673"/>
      <c r="AC63" s="674"/>
      <c r="AD63" s="673"/>
      <c r="AE63" s="674"/>
      <c r="AF63" s="673"/>
      <c r="AG63" s="674"/>
    </row>
    <row r="64" spans="1:33" hidden="1" x14ac:dyDescent="0.2">
      <c r="A64" s="31" t="s">
        <v>3085</v>
      </c>
      <c r="B64" s="602"/>
      <c r="C64" s="992"/>
      <c r="D64" s="992"/>
      <c r="E64" s="31"/>
      <c r="F64" s="992"/>
      <c r="G64" s="1613"/>
      <c r="H64" s="837"/>
      <c r="I64" s="1614"/>
      <c r="J64" s="993"/>
      <c r="K64" s="1614"/>
      <c r="L64" s="838"/>
      <c r="M64" s="839"/>
      <c r="N64" s="31"/>
      <c r="O64" s="2159"/>
      <c r="P64" s="2159"/>
      <c r="Q64" s="2159"/>
      <c r="R64" s="2159"/>
      <c r="S64" s="82"/>
      <c r="T64" s="840" t="str">
        <f t="shared" si="2"/>
        <v>24 (1424)</v>
      </c>
      <c r="U64" s="1615" t="str">
        <f t="shared" si="3"/>
        <v/>
      </c>
      <c r="V64" s="190"/>
      <c r="W64" s="841"/>
      <c r="X64" s="841"/>
      <c r="Y64" s="891"/>
      <c r="Z64" s="673"/>
      <c r="AA64" s="674"/>
      <c r="AB64" s="673"/>
      <c r="AC64" s="674"/>
      <c r="AD64" s="673"/>
      <c r="AE64" s="674"/>
      <c r="AF64" s="673"/>
      <c r="AG64" s="674"/>
    </row>
    <row r="65" spans="1:53" x14ac:dyDescent="0.2">
      <c r="A65" s="31" t="s">
        <v>3086</v>
      </c>
      <c r="B65" s="602"/>
      <c r="C65" s="992"/>
      <c r="D65" s="992"/>
      <c r="E65" s="31"/>
      <c r="F65" s="992"/>
      <c r="G65" s="1613"/>
      <c r="H65" s="837"/>
      <c r="I65" s="1614"/>
      <c r="J65" s="993"/>
      <c r="K65" s="1614"/>
      <c r="L65" s="838"/>
      <c r="M65" s="839"/>
      <c r="N65" s="31"/>
      <c r="O65" s="2159"/>
      <c r="P65" s="2159"/>
      <c r="Q65" s="2159"/>
      <c r="R65" s="2159"/>
      <c r="S65" s="82"/>
      <c r="T65" s="840" t="str">
        <f t="shared" si="2"/>
        <v>25 (1425)</v>
      </c>
      <c r="U65" s="1615" t="str">
        <f t="shared" si="3"/>
        <v/>
      </c>
      <c r="V65" s="190"/>
      <c r="W65" s="841"/>
      <c r="X65" s="841"/>
      <c r="Y65" s="891"/>
      <c r="Z65" s="673"/>
      <c r="AA65" s="674"/>
      <c r="AB65" s="673"/>
      <c r="AC65" s="674"/>
      <c r="AD65" s="673"/>
      <c r="AE65" s="674"/>
      <c r="AF65" s="673"/>
      <c r="AG65" s="674"/>
    </row>
    <row r="66" spans="1:53" x14ac:dyDescent="0.2">
      <c r="A66" s="239" t="s">
        <v>3087</v>
      </c>
      <c r="B66" s="1598">
        <v>100</v>
      </c>
      <c r="C66" s="992"/>
      <c r="D66" s="992"/>
      <c r="E66" s="31"/>
      <c r="F66" s="992"/>
      <c r="G66" s="1383"/>
      <c r="H66" s="842"/>
      <c r="I66" s="1614"/>
      <c r="J66" s="993"/>
      <c r="K66" s="1614"/>
      <c r="L66" s="838"/>
      <c r="M66" s="1618"/>
      <c r="N66" s="31"/>
      <c r="O66" s="2162"/>
      <c r="P66" s="2162"/>
      <c r="Q66" s="2162"/>
      <c r="R66" s="2162"/>
      <c r="S66" s="82"/>
      <c r="T66" s="835"/>
      <c r="U66" s="1619">
        <f>$B66</f>
        <v>100</v>
      </c>
      <c r="V66" s="190"/>
      <c r="W66" s="841"/>
      <c r="X66" s="841"/>
      <c r="Y66" s="891"/>
      <c r="Z66" s="673"/>
      <c r="AA66" s="674"/>
      <c r="AB66" s="673"/>
      <c r="AC66" s="674"/>
      <c r="AD66" s="673"/>
      <c r="AE66" s="674"/>
      <c r="AF66" s="673"/>
      <c r="AG66" s="674"/>
    </row>
    <row r="67" spans="1:53" ht="10.35" customHeight="1" x14ac:dyDescent="0.2">
      <c r="A67" s="83" t="s">
        <v>3088</v>
      </c>
      <c r="B67" s="1494" t="s">
        <v>3089</v>
      </c>
      <c r="C67" s="993"/>
      <c r="D67" s="993"/>
      <c r="E67" s="82"/>
      <c r="F67" s="1496"/>
      <c r="G67" s="1622"/>
      <c r="H67" s="843"/>
      <c r="I67" s="1614"/>
      <c r="J67" s="993"/>
      <c r="K67" s="1614"/>
      <c r="L67" s="844"/>
      <c r="M67" s="845"/>
      <c r="N67" s="82"/>
      <c r="O67" s="2161"/>
      <c r="P67" s="2161"/>
      <c r="Q67" s="2161"/>
      <c r="R67" s="2161"/>
      <c r="S67" s="82"/>
      <c r="T67" s="835"/>
      <c r="U67" s="1495" t="str">
        <f>$B67</f>
        <v>Global</v>
      </c>
      <c r="V67" s="190"/>
      <c r="W67" s="846"/>
      <c r="X67" s="846"/>
      <c r="Y67" s="891"/>
      <c r="Z67" s="675"/>
      <c r="AA67" s="676"/>
      <c r="AB67" s="675"/>
      <c r="AC67" s="676"/>
      <c r="AD67" s="675"/>
      <c r="AE67" s="676"/>
      <c r="AF67" s="675"/>
      <c r="AG67" s="676"/>
    </row>
    <row r="68" spans="1:53" ht="5.0999999999999996" customHeight="1" x14ac:dyDescent="0.2">
      <c r="A68" s="82"/>
      <c r="B68" s="82"/>
      <c r="C68" s="82"/>
      <c r="D68" s="82"/>
      <c r="E68" s="82"/>
      <c r="F68" s="82"/>
      <c r="G68" s="82"/>
      <c r="H68" s="82"/>
      <c r="I68" s="82"/>
      <c r="J68" s="82"/>
      <c r="K68" s="82"/>
      <c r="L68" s="82"/>
      <c r="M68" s="82"/>
      <c r="N68" s="82"/>
      <c r="O68" s="82"/>
      <c r="P68" s="82"/>
      <c r="Q68" s="82"/>
      <c r="R68" s="82"/>
      <c r="S68" s="82"/>
      <c r="T68" s="835"/>
      <c r="U68" s="835"/>
      <c r="V68" s="82"/>
      <c r="W68" s="82"/>
      <c r="X68" s="82"/>
      <c r="Y68" s="891"/>
    </row>
    <row r="69" spans="1:53" x14ac:dyDescent="0.2">
      <c r="A69" s="82"/>
      <c r="B69" s="88" t="s">
        <v>1878</v>
      </c>
      <c r="C69" s="82"/>
      <c r="D69" s="82"/>
      <c r="E69" s="82"/>
      <c r="F69" s="82"/>
      <c r="G69" s="82"/>
      <c r="H69" s="82"/>
      <c r="I69" s="82"/>
      <c r="J69" s="82"/>
      <c r="K69" s="82"/>
      <c r="L69" s="82"/>
      <c r="M69" s="82"/>
      <c r="N69" s="82"/>
      <c r="O69" s="82"/>
      <c r="P69" s="82"/>
      <c r="Q69" s="82"/>
      <c r="R69" s="82"/>
      <c r="S69" s="82"/>
      <c r="T69" s="835"/>
      <c r="U69" s="836" t="str">
        <f>$B69</f>
        <v>Autres éléments hors bilan (505)</v>
      </c>
      <c r="V69" s="82"/>
      <c r="W69" s="82"/>
      <c r="X69" s="82"/>
      <c r="Y69" s="296"/>
      <c r="Z69" s="618"/>
      <c r="AA69" s="412"/>
      <c r="AB69" s="412"/>
      <c r="AC69" s="412"/>
      <c r="AD69" s="412"/>
      <c r="AE69" s="412"/>
      <c r="AF69" s="412"/>
      <c r="AG69" s="412"/>
      <c r="AH69" s="412"/>
      <c r="AJ69" s="650"/>
      <c r="AK69" s="650"/>
      <c r="AL69" s="620"/>
      <c r="AM69" s="620"/>
      <c r="AN69" s="620"/>
      <c r="AO69" s="620"/>
      <c r="AP69" s="621"/>
      <c r="AQ69" s="620"/>
      <c r="AR69" s="620"/>
      <c r="AS69" s="620"/>
      <c r="AT69" s="620"/>
      <c r="AU69" s="620"/>
      <c r="AV69" s="620"/>
      <c r="AW69" s="650"/>
      <c r="AX69" s="650"/>
      <c r="AY69" s="620"/>
      <c r="AZ69" s="620"/>
      <c r="BA69" s="620"/>
    </row>
    <row r="70" spans="1:53" x14ac:dyDescent="0.2">
      <c r="A70" s="31" t="s">
        <v>3062</v>
      </c>
      <c r="B70" s="602"/>
      <c r="C70" s="992"/>
      <c r="D70" s="992"/>
      <c r="E70" s="31"/>
      <c r="F70" s="992"/>
      <c r="G70" s="1613"/>
      <c r="H70" s="837"/>
      <c r="I70" s="1614"/>
      <c r="J70" s="993"/>
      <c r="K70" s="1614"/>
      <c r="L70" s="838"/>
      <c r="M70" s="839"/>
      <c r="N70" s="31"/>
      <c r="O70" s="2159"/>
      <c r="P70" s="2159"/>
      <c r="Q70" s="2159"/>
      <c r="R70" s="2159"/>
      <c r="S70" s="82"/>
      <c r="T70" s="840" t="str">
        <f t="shared" ref="T70:T94" si="4">$A70</f>
        <v>1 (1401)</v>
      </c>
      <c r="U70" s="1615" t="str">
        <f t="shared" ref="U70:U94" si="5">IF($B70="","",$B70)</f>
        <v/>
      </c>
      <c r="V70" s="190"/>
      <c r="W70" s="841"/>
      <c r="X70" s="841"/>
      <c r="Y70" s="296"/>
      <c r="Z70" s="618"/>
      <c r="AA70" s="412"/>
      <c r="AB70" s="412"/>
      <c r="AC70" s="412"/>
      <c r="AD70" s="412"/>
      <c r="AE70" s="412"/>
      <c r="AF70" s="412"/>
      <c r="AG70" s="412"/>
      <c r="AH70" s="412"/>
      <c r="AJ70" s="650"/>
      <c r="AK70" s="650"/>
      <c r="AL70" s="620"/>
      <c r="AM70" s="620"/>
      <c r="AN70" s="620"/>
      <c r="AO70" s="620"/>
      <c r="AP70" s="621"/>
      <c r="AQ70" s="620"/>
      <c r="AR70" s="620"/>
      <c r="AS70" s="620"/>
      <c r="AT70" s="620"/>
      <c r="AU70" s="620"/>
      <c r="AV70" s="620"/>
      <c r="AW70" s="650"/>
      <c r="AX70" s="650"/>
      <c r="AY70" s="620"/>
      <c r="AZ70" s="620"/>
      <c r="BA70" s="620"/>
    </row>
    <row r="71" spans="1:53" x14ac:dyDescent="0.2">
      <c r="A71" s="31" t="s">
        <v>3063</v>
      </c>
      <c r="B71" s="602"/>
      <c r="C71" s="992"/>
      <c r="D71" s="992"/>
      <c r="E71" s="31"/>
      <c r="F71" s="992"/>
      <c r="G71" s="1613"/>
      <c r="H71" s="837"/>
      <c r="I71" s="1614"/>
      <c r="J71" s="993"/>
      <c r="K71" s="1614"/>
      <c r="L71" s="838"/>
      <c r="M71" s="839"/>
      <c r="N71" s="31"/>
      <c r="O71" s="2159"/>
      <c r="P71" s="2159"/>
      <c r="Q71" s="2159"/>
      <c r="R71" s="2159"/>
      <c r="S71" s="82"/>
      <c r="T71" s="840" t="str">
        <f t="shared" si="4"/>
        <v>2 (1402)</v>
      </c>
      <c r="U71" s="1615" t="str">
        <f t="shared" si="5"/>
        <v/>
      </c>
      <c r="V71" s="190"/>
      <c r="W71" s="841"/>
      <c r="X71" s="841"/>
      <c r="Y71" s="296"/>
      <c r="Z71" s="618"/>
      <c r="AA71" s="412"/>
      <c r="AB71" s="412"/>
      <c r="AC71" s="412"/>
      <c r="AD71" s="412"/>
      <c r="AE71" s="412"/>
      <c r="AF71" s="412"/>
      <c r="AG71" s="412"/>
      <c r="AH71" s="412"/>
      <c r="AJ71" s="650"/>
      <c r="AK71" s="650"/>
      <c r="AL71" s="620"/>
      <c r="AM71" s="620"/>
      <c r="AN71" s="620"/>
      <c r="AO71" s="620"/>
      <c r="AP71" s="621"/>
      <c r="AQ71" s="620"/>
      <c r="AR71" s="620"/>
      <c r="AS71" s="620"/>
      <c r="AT71" s="620"/>
      <c r="AU71" s="620"/>
      <c r="AV71" s="620"/>
      <c r="AW71" s="650"/>
      <c r="AX71" s="650"/>
      <c r="AY71" s="620"/>
      <c r="AZ71" s="620"/>
      <c r="BA71" s="620"/>
    </row>
    <row r="72" spans="1:53" x14ac:dyDescent="0.2">
      <c r="A72" s="31" t="s">
        <v>3064</v>
      </c>
      <c r="B72" s="602"/>
      <c r="C72" s="992"/>
      <c r="D72" s="992"/>
      <c r="E72" s="31"/>
      <c r="F72" s="992"/>
      <c r="G72" s="1613"/>
      <c r="H72" s="837"/>
      <c r="I72" s="1614"/>
      <c r="J72" s="993"/>
      <c r="K72" s="1614"/>
      <c r="L72" s="838"/>
      <c r="M72" s="839"/>
      <c r="N72" s="31"/>
      <c r="O72" s="2159"/>
      <c r="P72" s="2159"/>
      <c r="Q72" s="2159"/>
      <c r="R72" s="2159"/>
      <c r="S72" s="82"/>
      <c r="T72" s="840" t="str">
        <f t="shared" si="4"/>
        <v>3 (1403)</v>
      </c>
      <c r="U72" s="1615" t="str">
        <f t="shared" si="5"/>
        <v/>
      </c>
      <c r="V72" s="190"/>
      <c r="W72" s="841"/>
      <c r="X72" s="841"/>
      <c r="Y72" s="861"/>
      <c r="Z72" s="675"/>
      <c r="AA72" s="653"/>
      <c r="AB72" s="675"/>
      <c r="AC72" s="653"/>
      <c r="AD72" s="675"/>
      <c r="AE72" s="653"/>
      <c r="AF72" s="675"/>
      <c r="AG72" s="653"/>
    </row>
    <row r="73" spans="1:53" hidden="1" x14ac:dyDescent="0.2">
      <c r="A73" s="31" t="s">
        <v>3065</v>
      </c>
      <c r="B73" s="602"/>
      <c r="C73" s="992"/>
      <c r="D73" s="992"/>
      <c r="E73" s="31"/>
      <c r="F73" s="992"/>
      <c r="G73" s="1613"/>
      <c r="H73" s="837"/>
      <c r="I73" s="1614"/>
      <c r="J73" s="993"/>
      <c r="K73" s="1614"/>
      <c r="L73" s="838"/>
      <c r="M73" s="839"/>
      <c r="N73" s="31"/>
      <c r="O73" s="2159"/>
      <c r="P73" s="2159"/>
      <c r="Q73" s="2159"/>
      <c r="R73" s="2159"/>
      <c r="S73" s="82"/>
      <c r="T73" s="840" t="str">
        <f t="shared" si="4"/>
        <v>4 (1404)</v>
      </c>
      <c r="U73" s="1615" t="str">
        <f t="shared" si="5"/>
        <v/>
      </c>
      <c r="V73" s="190"/>
      <c r="W73" s="841"/>
      <c r="X73" s="841"/>
      <c r="Y73" s="891"/>
      <c r="Z73" s="673"/>
      <c r="AA73" s="674"/>
      <c r="AB73" s="673"/>
      <c r="AC73" s="674"/>
      <c r="AD73" s="673"/>
      <c r="AE73" s="674"/>
      <c r="AF73" s="673"/>
      <c r="AG73" s="674"/>
    </row>
    <row r="74" spans="1:53" s="13" customFormat="1" ht="33.75" hidden="1" customHeight="1" x14ac:dyDescent="0.2">
      <c r="A74" s="31" t="s">
        <v>3066</v>
      </c>
      <c r="B74" s="602"/>
      <c r="C74" s="992"/>
      <c r="D74" s="992"/>
      <c r="E74" s="31"/>
      <c r="F74" s="992"/>
      <c r="G74" s="1613"/>
      <c r="H74" s="837"/>
      <c r="I74" s="1614"/>
      <c r="J74" s="993"/>
      <c r="K74" s="1614"/>
      <c r="L74" s="838"/>
      <c r="M74" s="839"/>
      <c r="N74" s="31"/>
      <c r="O74" s="2159"/>
      <c r="P74" s="2159"/>
      <c r="Q74" s="2159"/>
      <c r="R74" s="2159"/>
      <c r="S74" s="82"/>
      <c r="T74" s="840" t="str">
        <f t="shared" si="4"/>
        <v>5 (1405)</v>
      </c>
      <c r="U74" s="1615" t="str">
        <f t="shared" si="5"/>
        <v/>
      </c>
      <c r="V74" s="190"/>
      <c r="W74" s="841"/>
      <c r="X74" s="841"/>
      <c r="Y74" s="900"/>
      <c r="Z74" s="673"/>
      <c r="AA74" s="674"/>
      <c r="AB74" s="673"/>
      <c r="AC74" s="674"/>
      <c r="AD74" s="673"/>
      <c r="AE74" s="674"/>
      <c r="AF74" s="673"/>
      <c r="AG74" s="674"/>
    </row>
    <row r="75" spans="1:53" s="13" customFormat="1" ht="42" hidden="1" customHeight="1" x14ac:dyDescent="0.2">
      <c r="A75" s="31" t="s">
        <v>3067</v>
      </c>
      <c r="B75" s="602"/>
      <c r="C75" s="992"/>
      <c r="D75" s="992"/>
      <c r="E75" s="31"/>
      <c r="F75" s="992"/>
      <c r="G75" s="1613"/>
      <c r="H75" s="837"/>
      <c r="I75" s="1614"/>
      <c r="J75" s="993"/>
      <c r="K75" s="1614"/>
      <c r="L75" s="838"/>
      <c r="M75" s="839"/>
      <c r="N75" s="31"/>
      <c r="O75" s="2159"/>
      <c r="P75" s="2159"/>
      <c r="Q75" s="2159"/>
      <c r="R75" s="2159"/>
      <c r="S75" s="82"/>
      <c r="T75" s="840" t="str">
        <f t="shared" si="4"/>
        <v>6 (1406)</v>
      </c>
      <c r="U75" s="1615" t="str">
        <f t="shared" si="5"/>
        <v/>
      </c>
      <c r="V75" s="190"/>
      <c r="W75" s="841"/>
      <c r="X75" s="841"/>
      <c r="Y75" s="900"/>
      <c r="Z75" s="673"/>
      <c r="AA75" s="674"/>
      <c r="AB75" s="673"/>
      <c r="AC75" s="674"/>
      <c r="AD75" s="673"/>
      <c r="AE75" s="674"/>
      <c r="AF75" s="673"/>
      <c r="AG75" s="674"/>
    </row>
    <row r="76" spans="1:53" s="13" customFormat="1" ht="42.6" hidden="1" customHeight="1" x14ac:dyDescent="0.2">
      <c r="A76" s="31" t="s">
        <v>3068</v>
      </c>
      <c r="B76" s="602"/>
      <c r="C76" s="992"/>
      <c r="D76" s="992"/>
      <c r="E76" s="31"/>
      <c r="F76" s="992"/>
      <c r="G76" s="1613"/>
      <c r="H76" s="837"/>
      <c r="I76" s="1614"/>
      <c r="J76" s="993"/>
      <c r="K76" s="1614"/>
      <c r="L76" s="838"/>
      <c r="M76" s="839"/>
      <c r="N76" s="31"/>
      <c r="O76" s="2159"/>
      <c r="P76" s="2159"/>
      <c r="Q76" s="2159"/>
      <c r="R76" s="2159"/>
      <c r="S76" s="82"/>
      <c r="T76" s="840" t="str">
        <f t="shared" si="4"/>
        <v>7 (1407)</v>
      </c>
      <c r="U76" s="1615" t="str">
        <f t="shared" si="5"/>
        <v/>
      </c>
      <c r="V76" s="190"/>
      <c r="W76" s="841"/>
      <c r="X76" s="841"/>
      <c r="Y76" s="900"/>
      <c r="Z76" s="673"/>
      <c r="AA76" s="674"/>
      <c r="AB76" s="673"/>
      <c r="AC76" s="674"/>
      <c r="AD76" s="673"/>
      <c r="AE76" s="674"/>
      <c r="AF76" s="673"/>
      <c r="AG76" s="674"/>
    </row>
    <row r="77" spans="1:53" hidden="1" x14ac:dyDescent="0.2">
      <c r="A77" s="31" t="s">
        <v>3069</v>
      </c>
      <c r="B77" s="602"/>
      <c r="C77" s="992"/>
      <c r="D77" s="992"/>
      <c r="E77" s="31"/>
      <c r="F77" s="992"/>
      <c r="G77" s="1613"/>
      <c r="H77" s="837"/>
      <c r="I77" s="1614"/>
      <c r="J77" s="993"/>
      <c r="K77" s="1614"/>
      <c r="L77" s="838"/>
      <c r="M77" s="839"/>
      <c r="N77" s="31"/>
      <c r="O77" s="2159"/>
      <c r="P77" s="2159"/>
      <c r="Q77" s="2159"/>
      <c r="R77" s="2159"/>
      <c r="S77" s="82"/>
      <c r="T77" s="840" t="str">
        <f t="shared" si="4"/>
        <v>8 (1408)</v>
      </c>
      <c r="U77" s="1615" t="str">
        <f t="shared" si="5"/>
        <v/>
      </c>
      <c r="V77" s="190"/>
      <c r="W77" s="841"/>
      <c r="X77" s="841"/>
      <c r="Y77" s="891"/>
      <c r="Z77" s="673"/>
      <c r="AA77" s="674"/>
      <c r="AB77" s="673"/>
      <c r="AC77" s="674"/>
      <c r="AD77" s="673"/>
      <c r="AE77" s="674"/>
      <c r="AF77" s="673"/>
      <c r="AG77" s="674"/>
    </row>
    <row r="78" spans="1:53" ht="33.75" hidden="1" customHeight="1" x14ac:dyDescent="0.2">
      <c r="A78" s="31" t="s">
        <v>3070</v>
      </c>
      <c r="B78" s="602"/>
      <c r="C78" s="992"/>
      <c r="D78" s="992"/>
      <c r="E78" s="31"/>
      <c r="F78" s="992"/>
      <c r="G78" s="1613"/>
      <c r="H78" s="837"/>
      <c r="I78" s="1614"/>
      <c r="J78" s="993"/>
      <c r="K78" s="1614"/>
      <c r="L78" s="838"/>
      <c r="M78" s="839"/>
      <c r="N78" s="31"/>
      <c r="O78" s="2159"/>
      <c r="P78" s="2159"/>
      <c r="Q78" s="2159"/>
      <c r="R78" s="2159"/>
      <c r="S78" s="82"/>
      <c r="T78" s="840" t="str">
        <f t="shared" si="4"/>
        <v>9 (1409)</v>
      </c>
      <c r="U78" s="1615" t="str">
        <f t="shared" si="5"/>
        <v/>
      </c>
      <c r="V78" s="190"/>
      <c r="W78" s="841"/>
      <c r="X78" s="841"/>
      <c r="Y78" s="891"/>
      <c r="Z78" s="673"/>
      <c r="AA78" s="674"/>
      <c r="AB78" s="673"/>
      <c r="AC78" s="674"/>
      <c r="AD78" s="673"/>
      <c r="AE78" s="674"/>
      <c r="AF78" s="673"/>
      <c r="AG78" s="674"/>
    </row>
    <row r="79" spans="1:53" ht="46.5" hidden="1" customHeight="1" x14ac:dyDescent="0.2">
      <c r="A79" s="31" t="s">
        <v>3071</v>
      </c>
      <c r="B79" s="602"/>
      <c r="C79" s="992"/>
      <c r="D79" s="992"/>
      <c r="E79" s="31"/>
      <c r="F79" s="992"/>
      <c r="G79" s="1613"/>
      <c r="H79" s="837"/>
      <c r="I79" s="1614"/>
      <c r="J79" s="993"/>
      <c r="K79" s="1614"/>
      <c r="L79" s="838"/>
      <c r="M79" s="839"/>
      <c r="N79" s="31"/>
      <c r="O79" s="2159"/>
      <c r="P79" s="2159"/>
      <c r="Q79" s="2159"/>
      <c r="R79" s="2159"/>
      <c r="S79" s="82"/>
      <c r="T79" s="840" t="str">
        <f t="shared" si="4"/>
        <v>10 (1410)</v>
      </c>
      <c r="U79" s="1615" t="str">
        <f t="shared" si="5"/>
        <v/>
      </c>
      <c r="V79" s="190"/>
      <c r="W79" s="841"/>
      <c r="X79" s="841"/>
      <c r="Y79" s="891"/>
      <c r="Z79" s="673"/>
      <c r="AA79" s="674"/>
      <c r="AB79" s="673"/>
      <c r="AC79" s="674"/>
      <c r="AD79" s="673"/>
      <c r="AE79" s="674"/>
      <c r="AF79" s="673"/>
      <c r="AG79" s="674"/>
    </row>
    <row r="80" spans="1:53" ht="26.45" hidden="1" customHeight="1" x14ac:dyDescent="0.2">
      <c r="A80" s="31" t="s">
        <v>3072</v>
      </c>
      <c r="B80" s="602"/>
      <c r="C80" s="992"/>
      <c r="D80" s="992"/>
      <c r="E80" s="31"/>
      <c r="F80" s="992"/>
      <c r="G80" s="1613"/>
      <c r="H80" s="837"/>
      <c r="I80" s="1614"/>
      <c r="J80" s="993"/>
      <c r="K80" s="1614"/>
      <c r="L80" s="838"/>
      <c r="M80" s="839"/>
      <c r="N80" s="31"/>
      <c r="O80" s="2159"/>
      <c r="P80" s="2159"/>
      <c r="Q80" s="2159"/>
      <c r="R80" s="2159"/>
      <c r="S80" s="82"/>
      <c r="T80" s="840" t="str">
        <f t="shared" si="4"/>
        <v>11 (1411)</v>
      </c>
      <c r="U80" s="1615" t="str">
        <f t="shared" si="5"/>
        <v/>
      </c>
      <c r="V80" s="190"/>
      <c r="W80" s="841"/>
      <c r="X80" s="841"/>
      <c r="Y80" s="891"/>
      <c r="Z80" s="673"/>
      <c r="AA80" s="674"/>
      <c r="AB80" s="673"/>
      <c r="AC80" s="674"/>
      <c r="AD80" s="673"/>
      <c r="AE80" s="674"/>
      <c r="AF80" s="673"/>
      <c r="AG80" s="674"/>
    </row>
    <row r="81" spans="1:33" ht="11.25" hidden="1" customHeight="1" x14ac:dyDescent="0.2">
      <c r="A81" s="31" t="s">
        <v>3073</v>
      </c>
      <c r="B81" s="602"/>
      <c r="C81" s="992"/>
      <c r="D81" s="992"/>
      <c r="E81" s="31"/>
      <c r="F81" s="992"/>
      <c r="G81" s="1613"/>
      <c r="H81" s="837"/>
      <c r="I81" s="1614"/>
      <c r="J81" s="993"/>
      <c r="K81" s="1614"/>
      <c r="L81" s="838"/>
      <c r="M81" s="839"/>
      <c r="N81" s="31"/>
      <c r="O81" s="2159"/>
      <c r="P81" s="2159"/>
      <c r="Q81" s="2159"/>
      <c r="R81" s="2159"/>
      <c r="S81" s="82"/>
      <c r="T81" s="840" t="str">
        <f t="shared" si="4"/>
        <v>12 (1412)</v>
      </c>
      <c r="U81" s="1615" t="str">
        <f t="shared" si="5"/>
        <v/>
      </c>
      <c r="V81" s="190"/>
      <c r="W81" s="841"/>
      <c r="X81" s="841"/>
      <c r="Y81" s="891"/>
      <c r="Z81" s="673"/>
      <c r="AA81" s="674"/>
      <c r="AB81" s="673"/>
      <c r="AC81" s="674"/>
      <c r="AD81" s="673"/>
      <c r="AE81" s="674"/>
      <c r="AF81" s="673"/>
      <c r="AG81" s="674"/>
    </row>
    <row r="82" spans="1:33" ht="11.25" hidden="1" customHeight="1" x14ac:dyDescent="0.2">
      <c r="A82" s="31" t="s">
        <v>3074</v>
      </c>
      <c r="B82" s="602"/>
      <c r="C82" s="992"/>
      <c r="D82" s="992"/>
      <c r="E82" s="31"/>
      <c r="F82" s="992"/>
      <c r="G82" s="1613"/>
      <c r="H82" s="837"/>
      <c r="I82" s="1614"/>
      <c r="J82" s="993"/>
      <c r="K82" s="1614"/>
      <c r="L82" s="838"/>
      <c r="M82" s="839"/>
      <c r="N82" s="31"/>
      <c r="O82" s="2159"/>
      <c r="P82" s="2159"/>
      <c r="Q82" s="2159"/>
      <c r="R82" s="2159"/>
      <c r="S82" s="82"/>
      <c r="T82" s="840" t="str">
        <f t="shared" si="4"/>
        <v>13 (1413)</v>
      </c>
      <c r="U82" s="1615" t="str">
        <f t="shared" si="5"/>
        <v/>
      </c>
      <c r="V82" s="190"/>
      <c r="W82" s="841"/>
      <c r="X82" s="841"/>
      <c r="Y82" s="891"/>
      <c r="Z82" s="673"/>
      <c r="AA82" s="674"/>
      <c r="AB82" s="673"/>
      <c r="AC82" s="674"/>
      <c r="AD82" s="673"/>
      <c r="AE82" s="674"/>
      <c r="AF82" s="673"/>
      <c r="AG82" s="674"/>
    </row>
    <row r="83" spans="1:33" ht="11.25" hidden="1" customHeight="1" x14ac:dyDescent="0.2">
      <c r="A83" s="31" t="s">
        <v>3075</v>
      </c>
      <c r="B83" s="602"/>
      <c r="C83" s="992"/>
      <c r="D83" s="992"/>
      <c r="E83" s="31"/>
      <c r="F83" s="992"/>
      <c r="G83" s="1613"/>
      <c r="H83" s="837"/>
      <c r="I83" s="1614"/>
      <c r="J83" s="993"/>
      <c r="K83" s="1614"/>
      <c r="L83" s="838"/>
      <c r="M83" s="839"/>
      <c r="N83" s="31"/>
      <c r="O83" s="2159"/>
      <c r="P83" s="2159"/>
      <c r="Q83" s="2159"/>
      <c r="R83" s="2159"/>
      <c r="S83" s="82"/>
      <c r="T83" s="840" t="str">
        <f t="shared" si="4"/>
        <v>14 (1414)</v>
      </c>
      <c r="U83" s="1615" t="str">
        <f t="shared" si="5"/>
        <v/>
      </c>
      <c r="V83" s="190"/>
      <c r="W83" s="841"/>
      <c r="X83" s="841"/>
      <c r="Y83" s="891"/>
      <c r="Z83" s="673"/>
      <c r="AA83" s="674"/>
      <c r="AB83" s="673"/>
      <c r="AC83" s="674"/>
      <c r="AD83" s="673"/>
      <c r="AE83" s="674"/>
      <c r="AF83" s="673"/>
      <c r="AG83" s="674"/>
    </row>
    <row r="84" spans="1:33" hidden="1" x14ac:dyDescent="0.2">
      <c r="A84" s="31" t="s">
        <v>3076</v>
      </c>
      <c r="B84" s="602"/>
      <c r="C84" s="992"/>
      <c r="D84" s="992"/>
      <c r="E84" s="31"/>
      <c r="F84" s="992"/>
      <c r="G84" s="1613"/>
      <c r="H84" s="837"/>
      <c r="I84" s="1614"/>
      <c r="J84" s="993"/>
      <c r="K84" s="1614"/>
      <c r="L84" s="838"/>
      <c r="M84" s="839"/>
      <c r="N84" s="31"/>
      <c r="O84" s="2159"/>
      <c r="P84" s="2159"/>
      <c r="Q84" s="2159"/>
      <c r="R84" s="2159"/>
      <c r="S84" s="82"/>
      <c r="T84" s="840" t="str">
        <f t="shared" si="4"/>
        <v>15 (1415)</v>
      </c>
      <c r="U84" s="1615" t="str">
        <f t="shared" si="5"/>
        <v/>
      </c>
      <c r="V84" s="190"/>
      <c r="W84" s="841"/>
      <c r="X84" s="841"/>
      <c r="Y84" s="891"/>
      <c r="Z84" s="673"/>
      <c r="AA84" s="674"/>
      <c r="AB84" s="673"/>
      <c r="AC84" s="674"/>
      <c r="AD84" s="673"/>
      <c r="AE84" s="674"/>
      <c r="AF84" s="673"/>
      <c r="AG84" s="674"/>
    </row>
    <row r="85" spans="1:33" hidden="1" x14ac:dyDescent="0.2">
      <c r="A85" s="31" t="s">
        <v>3077</v>
      </c>
      <c r="B85" s="602"/>
      <c r="C85" s="992"/>
      <c r="D85" s="992"/>
      <c r="E85" s="31"/>
      <c r="F85" s="992"/>
      <c r="G85" s="1613"/>
      <c r="H85" s="837"/>
      <c r="I85" s="1614"/>
      <c r="J85" s="993"/>
      <c r="K85" s="1614"/>
      <c r="L85" s="838"/>
      <c r="M85" s="839"/>
      <c r="N85" s="31"/>
      <c r="O85" s="2159"/>
      <c r="P85" s="2159"/>
      <c r="Q85" s="2159"/>
      <c r="R85" s="2159"/>
      <c r="S85" s="82"/>
      <c r="T85" s="840" t="str">
        <f t="shared" si="4"/>
        <v>16 (1416)</v>
      </c>
      <c r="U85" s="1615" t="str">
        <f t="shared" si="5"/>
        <v/>
      </c>
      <c r="V85" s="190"/>
      <c r="W85" s="841"/>
      <c r="X85" s="841"/>
      <c r="Y85" s="891"/>
      <c r="Z85" s="673"/>
      <c r="AA85" s="674"/>
      <c r="AB85" s="673"/>
      <c r="AC85" s="674"/>
      <c r="AD85" s="673"/>
      <c r="AE85" s="674"/>
      <c r="AF85" s="673"/>
      <c r="AG85" s="674"/>
    </row>
    <row r="86" spans="1:33" hidden="1" x14ac:dyDescent="0.2">
      <c r="A86" s="31" t="s">
        <v>3078</v>
      </c>
      <c r="B86" s="602"/>
      <c r="C86" s="992"/>
      <c r="D86" s="992"/>
      <c r="E86" s="31"/>
      <c r="F86" s="992"/>
      <c r="G86" s="1613"/>
      <c r="H86" s="837"/>
      <c r="I86" s="1614"/>
      <c r="J86" s="993"/>
      <c r="K86" s="1614"/>
      <c r="L86" s="838"/>
      <c r="M86" s="839"/>
      <c r="N86" s="31"/>
      <c r="O86" s="2159"/>
      <c r="P86" s="2159"/>
      <c r="Q86" s="2159"/>
      <c r="R86" s="2159"/>
      <c r="S86" s="82"/>
      <c r="T86" s="840" t="str">
        <f t="shared" si="4"/>
        <v>17 (1417)</v>
      </c>
      <c r="U86" s="1615" t="str">
        <f t="shared" si="5"/>
        <v/>
      </c>
      <c r="V86" s="190"/>
      <c r="W86" s="841"/>
      <c r="X86" s="841"/>
      <c r="Y86" s="891"/>
      <c r="Z86" s="673"/>
      <c r="AA86" s="674"/>
      <c r="AB86" s="673"/>
      <c r="AC86" s="674"/>
      <c r="AD86" s="673"/>
      <c r="AE86" s="674"/>
      <c r="AF86" s="673"/>
      <c r="AG86" s="674"/>
    </row>
    <row r="87" spans="1:33" hidden="1" x14ac:dyDescent="0.2">
      <c r="A87" s="31" t="s">
        <v>3079</v>
      </c>
      <c r="B87" s="602"/>
      <c r="C87" s="992"/>
      <c r="D87" s="992"/>
      <c r="E87" s="31"/>
      <c r="F87" s="992"/>
      <c r="G87" s="1613"/>
      <c r="H87" s="837"/>
      <c r="I87" s="1614"/>
      <c r="J87" s="993"/>
      <c r="K87" s="1614"/>
      <c r="L87" s="838"/>
      <c r="M87" s="839"/>
      <c r="N87" s="31"/>
      <c r="O87" s="2159"/>
      <c r="P87" s="2159"/>
      <c r="Q87" s="2159"/>
      <c r="R87" s="2159"/>
      <c r="S87" s="82"/>
      <c r="T87" s="840" t="str">
        <f t="shared" si="4"/>
        <v>18 (1418)</v>
      </c>
      <c r="U87" s="1615" t="str">
        <f t="shared" si="5"/>
        <v/>
      </c>
      <c r="V87" s="190"/>
      <c r="W87" s="841"/>
      <c r="X87" s="841"/>
      <c r="Y87" s="891"/>
      <c r="Z87" s="673"/>
      <c r="AA87" s="674"/>
      <c r="AB87" s="673"/>
      <c r="AC87" s="674"/>
      <c r="AD87" s="673"/>
      <c r="AE87" s="674"/>
      <c r="AF87" s="673"/>
      <c r="AG87" s="674"/>
    </row>
    <row r="88" spans="1:33" hidden="1" x14ac:dyDescent="0.2">
      <c r="A88" s="31" t="s">
        <v>3080</v>
      </c>
      <c r="B88" s="602"/>
      <c r="C88" s="992"/>
      <c r="D88" s="992"/>
      <c r="E88" s="31"/>
      <c r="F88" s="992"/>
      <c r="G88" s="1613"/>
      <c r="H88" s="837"/>
      <c r="I88" s="1614"/>
      <c r="J88" s="993"/>
      <c r="K88" s="1614"/>
      <c r="L88" s="838"/>
      <c r="M88" s="839"/>
      <c r="N88" s="31"/>
      <c r="O88" s="2159"/>
      <c r="P88" s="2159"/>
      <c r="Q88" s="2159"/>
      <c r="R88" s="2159"/>
      <c r="S88" s="82"/>
      <c r="T88" s="840" t="str">
        <f t="shared" si="4"/>
        <v>19 (1419)</v>
      </c>
      <c r="U88" s="1615" t="str">
        <f t="shared" si="5"/>
        <v/>
      </c>
      <c r="V88" s="190"/>
      <c r="W88" s="841"/>
      <c r="X88" s="841"/>
      <c r="Y88" s="891"/>
      <c r="Z88" s="673"/>
      <c r="AA88" s="674"/>
      <c r="AB88" s="673"/>
      <c r="AC88" s="674"/>
      <c r="AD88" s="673"/>
      <c r="AE88" s="674"/>
      <c r="AF88" s="673"/>
      <c r="AG88" s="674"/>
    </row>
    <row r="89" spans="1:33" hidden="1" x14ac:dyDescent="0.2">
      <c r="A89" s="31" t="s">
        <v>3081</v>
      </c>
      <c r="B89" s="602"/>
      <c r="C89" s="992"/>
      <c r="D89" s="992"/>
      <c r="E89" s="31"/>
      <c r="F89" s="992"/>
      <c r="G89" s="1613"/>
      <c r="H89" s="837"/>
      <c r="I89" s="1614"/>
      <c r="J89" s="993"/>
      <c r="K89" s="1614"/>
      <c r="L89" s="838"/>
      <c r="M89" s="839"/>
      <c r="N89" s="31"/>
      <c r="O89" s="2159"/>
      <c r="P89" s="2159"/>
      <c r="Q89" s="2159"/>
      <c r="R89" s="2159"/>
      <c r="S89" s="82"/>
      <c r="T89" s="840" t="str">
        <f t="shared" si="4"/>
        <v>20 (1420)</v>
      </c>
      <c r="U89" s="1615" t="str">
        <f t="shared" si="5"/>
        <v/>
      </c>
      <c r="V89" s="190"/>
      <c r="W89" s="841"/>
      <c r="X89" s="841"/>
      <c r="Y89" s="891"/>
      <c r="Z89" s="673"/>
      <c r="AA89" s="674"/>
      <c r="AB89" s="673"/>
      <c r="AC89" s="674"/>
      <c r="AD89" s="673"/>
      <c r="AE89" s="674"/>
      <c r="AF89" s="673"/>
      <c r="AG89" s="674"/>
    </row>
    <row r="90" spans="1:33" hidden="1" x14ac:dyDescent="0.2">
      <c r="A90" s="31" t="s">
        <v>3082</v>
      </c>
      <c r="B90" s="602"/>
      <c r="C90" s="992"/>
      <c r="D90" s="992"/>
      <c r="E90" s="31"/>
      <c r="F90" s="992"/>
      <c r="G90" s="1613"/>
      <c r="H90" s="837"/>
      <c r="I90" s="1614"/>
      <c r="J90" s="993"/>
      <c r="K90" s="1614"/>
      <c r="L90" s="838"/>
      <c r="M90" s="839"/>
      <c r="N90" s="31"/>
      <c r="O90" s="2159"/>
      <c r="P90" s="2159"/>
      <c r="Q90" s="2159"/>
      <c r="R90" s="2159"/>
      <c r="S90" s="82"/>
      <c r="T90" s="840" t="str">
        <f t="shared" si="4"/>
        <v>21 (1421)</v>
      </c>
      <c r="U90" s="1615" t="str">
        <f t="shared" si="5"/>
        <v/>
      </c>
      <c r="V90" s="190"/>
      <c r="W90" s="841"/>
      <c r="X90" s="841"/>
      <c r="Y90" s="891"/>
      <c r="Z90" s="673"/>
      <c r="AA90" s="674"/>
      <c r="AB90" s="673"/>
      <c r="AC90" s="674"/>
      <c r="AD90" s="673"/>
      <c r="AE90" s="674"/>
      <c r="AF90" s="673"/>
      <c r="AG90" s="674"/>
    </row>
    <row r="91" spans="1:33" hidden="1" x14ac:dyDescent="0.2">
      <c r="A91" s="31" t="s">
        <v>3083</v>
      </c>
      <c r="B91" s="602"/>
      <c r="C91" s="992"/>
      <c r="D91" s="992"/>
      <c r="E91" s="31"/>
      <c r="F91" s="992"/>
      <c r="G91" s="1613"/>
      <c r="H91" s="837"/>
      <c r="I91" s="1614"/>
      <c r="J91" s="993"/>
      <c r="K91" s="1614"/>
      <c r="L91" s="838"/>
      <c r="M91" s="839"/>
      <c r="N91" s="31"/>
      <c r="O91" s="2159"/>
      <c r="P91" s="2159"/>
      <c r="Q91" s="2159"/>
      <c r="R91" s="2159"/>
      <c r="S91" s="82"/>
      <c r="T91" s="840" t="str">
        <f t="shared" si="4"/>
        <v>22 (1422)</v>
      </c>
      <c r="U91" s="1615" t="str">
        <f t="shared" si="5"/>
        <v/>
      </c>
      <c r="V91" s="190"/>
      <c r="W91" s="841"/>
      <c r="X91" s="841"/>
      <c r="Y91" s="891"/>
      <c r="Z91" s="673"/>
      <c r="AA91" s="674"/>
      <c r="AB91" s="673"/>
      <c r="AC91" s="674"/>
      <c r="AD91" s="673"/>
      <c r="AE91" s="674"/>
      <c r="AF91" s="673"/>
      <c r="AG91" s="674"/>
    </row>
    <row r="92" spans="1:33" hidden="1" x14ac:dyDescent="0.2">
      <c r="A92" s="31" t="s">
        <v>3084</v>
      </c>
      <c r="B92" s="602"/>
      <c r="C92" s="992"/>
      <c r="D92" s="992"/>
      <c r="E92" s="31"/>
      <c r="F92" s="992"/>
      <c r="G92" s="1613"/>
      <c r="H92" s="837"/>
      <c r="I92" s="1614"/>
      <c r="J92" s="993"/>
      <c r="K92" s="1614"/>
      <c r="L92" s="838"/>
      <c r="M92" s="839"/>
      <c r="N92" s="31"/>
      <c r="O92" s="2159"/>
      <c r="P92" s="2159"/>
      <c r="Q92" s="2159"/>
      <c r="R92" s="2159"/>
      <c r="S92" s="82"/>
      <c r="T92" s="840" t="str">
        <f t="shared" si="4"/>
        <v>23 (1423)</v>
      </c>
      <c r="U92" s="1615" t="str">
        <f t="shared" si="5"/>
        <v/>
      </c>
      <c r="V92" s="190"/>
      <c r="W92" s="841"/>
      <c r="X92" s="841"/>
      <c r="Y92" s="891"/>
      <c r="Z92" s="673"/>
      <c r="AA92" s="674"/>
      <c r="AB92" s="673"/>
      <c r="AC92" s="674"/>
      <c r="AD92" s="673"/>
      <c r="AE92" s="674"/>
      <c r="AF92" s="673"/>
      <c r="AG92" s="674"/>
    </row>
    <row r="93" spans="1:33" hidden="1" x14ac:dyDescent="0.2">
      <c r="A93" s="31" t="s">
        <v>3085</v>
      </c>
      <c r="B93" s="602"/>
      <c r="C93" s="992"/>
      <c r="D93" s="992"/>
      <c r="E93" s="31"/>
      <c r="F93" s="992"/>
      <c r="G93" s="1613"/>
      <c r="H93" s="837"/>
      <c r="I93" s="1614"/>
      <c r="J93" s="993"/>
      <c r="K93" s="1614"/>
      <c r="L93" s="838"/>
      <c r="M93" s="839"/>
      <c r="N93" s="31"/>
      <c r="O93" s="2159"/>
      <c r="P93" s="2159"/>
      <c r="Q93" s="2159"/>
      <c r="R93" s="2159"/>
      <c r="S93" s="82"/>
      <c r="T93" s="840" t="str">
        <f t="shared" si="4"/>
        <v>24 (1424)</v>
      </c>
      <c r="U93" s="1615" t="str">
        <f t="shared" si="5"/>
        <v/>
      </c>
      <c r="V93" s="190"/>
      <c r="W93" s="841"/>
      <c r="X93" s="841"/>
      <c r="Y93" s="891"/>
      <c r="Z93" s="673"/>
      <c r="AA93" s="674"/>
      <c r="AB93" s="673"/>
      <c r="AC93" s="674"/>
      <c r="AD93" s="673"/>
      <c r="AE93" s="674"/>
      <c r="AF93" s="673"/>
      <c r="AG93" s="674"/>
    </row>
    <row r="94" spans="1:33" x14ac:dyDescent="0.2">
      <c r="A94" s="31" t="s">
        <v>3086</v>
      </c>
      <c r="B94" s="602"/>
      <c r="C94" s="992"/>
      <c r="D94" s="992"/>
      <c r="E94" s="31"/>
      <c r="F94" s="992"/>
      <c r="G94" s="1613"/>
      <c r="H94" s="837"/>
      <c r="I94" s="1614"/>
      <c r="J94" s="993"/>
      <c r="K94" s="1614"/>
      <c r="L94" s="838"/>
      <c r="M94" s="839"/>
      <c r="N94" s="31"/>
      <c r="O94" s="2159"/>
      <c r="P94" s="2159"/>
      <c r="Q94" s="2159"/>
      <c r="R94" s="2159"/>
      <c r="S94" s="82"/>
      <c r="T94" s="840" t="str">
        <f t="shared" si="4"/>
        <v>25 (1425)</v>
      </c>
      <c r="U94" s="1615" t="str">
        <f t="shared" si="5"/>
        <v/>
      </c>
      <c r="V94" s="190"/>
      <c r="W94" s="841"/>
      <c r="X94" s="841"/>
      <c r="Y94" s="891"/>
      <c r="Z94" s="673"/>
      <c r="AA94" s="674"/>
      <c r="AB94" s="673"/>
      <c r="AC94" s="674"/>
      <c r="AD94" s="673"/>
      <c r="AE94" s="674"/>
      <c r="AF94" s="673"/>
      <c r="AG94" s="674"/>
    </row>
    <row r="95" spans="1:33" x14ac:dyDescent="0.2">
      <c r="A95" s="239" t="s">
        <v>3087</v>
      </c>
      <c r="B95" s="1598">
        <v>100</v>
      </c>
      <c r="C95" s="992"/>
      <c r="D95" s="992"/>
      <c r="E95" s="31"/>
      <c r="F95" s="992"/>
      <c r="G95" s="1383"/>
      <c r="H95" s="842"/>
      <c r="I95" s="1614"/>
      <c r="J95" s="993"/>
      <c r="K95" s="1614"/>
      <c r="L95" s="838"/>
      <c r="M95" s="1618"/>
      <c r="N95" s="31"/>
      <c r="O95" s="2162"/>
      <c r="P95" s="2162"/>
      <c r="Q95" s="2162"/>
      <c r="R95" s="2162"/>
      <c r="S95" s="82"/>
      <c r="T95" s="835"/>
      <c r="U95" s="1619">
        <f>$B95</f>
        <v>100</v>
      </c>
      <c r="V95" s="190"/>
      <c r="W95" s="841"/>
      <c r="X95" s="841"/>
      <c r="Y95" s="891"/>
      <c r="Z95" s="673"/>
      <c r="AA95" s="674"/>
      <c r="AB95" s="673"/>
      <c r="AC95" s="674"/>
      <c r="AD95" s="673"/>
      <c r="AE95" s="674"/>
      <c r="AF95" s="673"/>
      <c r="AG95" s="674"/>
    </row>
    <row r="96" spans="1:33" x14ac:dyDescent="0.2">
      <c r="A96" s="83" t="s">
        <v>3088</v>
      </c>
      <c r="B96" s="1494" t="s">
        <v>3089</v>
      </c>
      <c r="C96" s="993"/>
      <c r="D96" s="993"/>
      <c r="E96" s="82"/>
      <c r="F96" s="1663"/>
      <c r="G96" s="1622"/>
      <c r="H96" s="843"/>
      <c r="I96" s="1614"/>
      <c r="J96" s="993"/>
      <c r="K96" s="1614"/>
      <c r="L96" s="844"/>
      <c r="M96" s="845"/>
      <c r="N96" s="82"/>
      <c r="O96" s="2161"/>
      <c r="P96" s="2161"/>
      <c r="Q96" s="2161"/>
      <c r="R96" s="2161"/>
      <c r="S96" s="82"/>
      <c r="T96" s="835"/>
      <c r="U96" s="1495" t="str">
        <f>$B96</f>
        <v>Global</v>
      </c>
      <c r="V96" s="190"/>
      <c r="W96" s="846"/>
      <c r="X96" s="846"/>
      <c r="Y96" s="891"/>
      <c r="Z96" s="673"/>
      <c r="AA96" s="674"/>
      <c r="AB96" s="673"/>
      <c r="AC96" s="674"/>
      <c r="AD96" s="673"/>
      <c r="AE96" s="674"/>
      <c r="AF96" s="673"/>
      <c r="AG96" s="674"/>
    </row>
    <row r="97" spans="1:33" x14ac:dyDescent="0.2">
      <c r="A97" s="82"/>
      <c r="B97" s="55"/>
      <c r="C97" s="850"/>
      <c r="D97" s="850"/>
      <c r="E97" s="82"/>
      <c r="F97" s="851"/>
      <c r="G97" s="807"/>
      <c r="H97" s="807"/>
      <c r="I97" s="850"/>
      <c r="J97" s="850"/>
      <c r="K97" s="850"/>
      <c r="L97" s="850"/>
      <c r="M97" s="852"/>
      <c r="N97" s="82"/>
      <c r="O97" s="507"/>
      <c r="P97" s="507"/>
      <c r="Q97" s="507"/>
      <c r="R97" s="507"/>
      <c r="S97" s="82"/>
      <c r="T97" s="853"/>
      <c r="U97" s="853"/>
      <c r="V97" s="507"/>
      <c r="W97" s="507"/>
      <c r="X97" s="507"/>
      <c r="Y97" s="891"/>
      <c r="Z97" s="673"/>
      <c r="AA97" s="674"/>
      <c r="AB97" s="673"/>
      <c r="AC97" s="674"/>
      <c r="AD97" s="673"/>
      <c r="AE97" s="674"/>
      <c r="AF97" s="673"/>
      <c r="AG97" s="674"/>
    </row>
    <row r="98" spans="1:33" x14ac:dyDescent="0.2">
      <c r="A98" s="82"/>
      <c r="B98" s="805" t="s">
        <v>3090</v>
      </c>
      <c r="C98" s="806"/>
      <c r="D98" s="806"/>
      <c r="E98" s="82"/>
      <c r="F98" s="542"/>
      <c r="G98" s="807"/>
      <c r="H98" s="807"/>
      <c r="I98" s="806"/>
      <c r="J98" s="806"/>
      <c r="K98" s="806"/>
      <c r="L98" s="806"/>
      <c r="M98" s="854"/>
      <c r="N98" s="296"/>
      <c r="O98" s="296"/>
      <c r="P98" s="296"/>
      <c r="Q98" s="296"/>
      <c r="R98" s="82"/>
      <c r="S98" s="296"/>
      <c r="T98" s="855"/>
      <c r="U98" s="862"/>
      <c r="V98" s="296"/>
      <c r="W98" s="296"/>
      <c r="X98" s="296"/>
      <c r="Y98" s="891"/>
      <c r="Z98" s="673"/>
      <c r="AA98" s="674"/>
      <c r="AB98" s="673"/>
      <c r="AC98" s="674"/>
      <c r="AD98" s="673"/>
      <c r="AE98" s="674"/>
      <c r="AF98" s="673"/>
      <c r="AG98" s="674"/>
    </row>
    <row r="99" spans="1:33" x14ac:dyDescent="0.2">
      <c r="A99" s="83" t="s">
        <v>3088</v>
      </c>
      <c r="B99" s="1628" t="s">
        <v>3089</v>
      </c>
      <c r="C99" s="1629"/>
      <c r="D99" s="1629"/>
      <c r="E99" s="808"/>
      <c r="F99" s="1629"/>
      <c r="G99" s="1630"/>
      <c r="H99" s="856"/>
      <c r="I99" s="1631"/>
      <c r="J99" s="1631"/>
      <c r="K99" s="1631"/>
      <c r="L99" s="1631"/>
      <c r="M99" s="1664"/>
      <c r="N99" s="890"/>
      <c r="O99" s="2161"/>
      <c r="P99" s="2161"/>
      <c r="Q99" s="2197"/>
      <c r="R99" s="2197"/>
      <c r="S99" s="296"/>
      <c r="T99" s="855"/>
      <c r="U99" s="862"/>
      <c r="V99" s="296"/>
      <c r="W99" s="296"/>
      <c r="X99" s="296"/>
      <c r="Y99" s="891"/>
      <c r="Z99" s="677"/>
      <c r="AA99" s="678"/>
      <c r="AB99" s="677"/>
      <c r="AC99" s="678"/>
      <c r="AD99" s="677"/>
      <c r="AE99" s="678"/>
      <c r="AF99" s="677"/>
      <c r="AG99" s="678"/>
    </row>
    <row r="100" spans="1:33" x14ac:dyDescent="0.2">
      <c r="A100" s="83"/>
      <c r="B100" s="857"/>
      <c r="C100" s="808"/>
      <c r="D100" s="808"/>
      <c r="E100" s="808"/>
      <c r="F100" s="808"/>
      <c r="G100" s="858"/>
      <c r="H100" s="858"/>
      <c r="I100" s="859"/>
      <c r="J100" s="859"/>
      <c r="K100" s="859"/>
      <c r="L100" s="859"/>
      <c r="M100" s="859"/>
      <c r="N100" s="1007"/>
      <c r="O100" s="296"/>
      <c r="P100" s="296"/>
      <c r="Q100" s="296"/>
      <c r="R100" s="296"/>
      <c r="S100" s="296"/>
      <c r="T100" s="862"/>
      <c r="U100" s="862"/>
      <c r="V100" s="296"/>
      <c r="W100" s="296"/>
      <c r="X100" s="296"/>
      <c r="Y100" s="507"/>
      <c r="Z100" s="664"/>
      <c r="AA100" s="664"/>
      <c r="AB100" s="664"/>
      <c r="AC100" s="664"/>
      <c r="AD100" s="664"/>
      <c r="AE100" s="664"/>
      <c r="AF100" s="664"/>
      <c r="AG100" s="664"/>
    </row>
    <row r="101" spans="1:33" x14ac:dyDescent="0.2">
      <c r="A101" s="82"/>
      <c r="B101" s="88" t="s">
        <v>811</v>
      </c>
      <c r="C101" s="850"/>
      <c r="D101" s="993"/>
      <c r="E101" s="82"/>
      <c r="F101" s="851"/>
      <c r="G101" s="807"/>
      <c r="H101" s="807"/>
      <c r="I101" s="850"/>
      <c r="J101" s="850"/>
      <c r="K101" s="850"/>
      <c r="L101" s="850"/>
      <c r="M101" s="852"/>
      <c r="N101" s="82"/>
      <c r="O101" s="2161"/>
      <c r="P101" s="2161"/>
      <c r="Q101" s="2161"/>
      <c r="R101" s="2161"/>
      <c r="S101" s="82"/>
      <c r="T101" s="860"/>
      <c r="U101" s="836" t="str">
        <f>$B101</f>
        <v>Total (500)</v>
      </c>
      <c r="V101" s="190"/>
      <c r="W101" s="82"/>
      <c r="X101" s="861"/>
      <c r="Y101" s="861"/>
      <c r="Z101" s="677"/>
      <c r="AA101" s="653"/>
      <c r="AB101" s="677"/>
      <c r="AC101" s="653"/>
      <c r="AD101" s="677"/>
      <c r="AE101" s="653"/>
      <c r="AF101" s="677"/>
      <c r="AG101" s="653"/>
    </row>
    <row r="102" spans="1:33" x14ac:dyDescent="0.2">
      <c r="A102" s="82"/>
      <c r="B102" s="55"/>
      <c r="C102" s="55"/>
      <c r="D102" s="865"/>
      <c r="E102" s="82"/>
      <c r="F102" s="851"/>
      <c r="G102" s="851"/>
      <c r="H102" s="851"/>
      <c r="I102" s="865"/>
      <c r="J102" s="865"/>
      <c r="K102" s="865"/>
      <c r="L102" s="866"/>
      <c r="M102" s="31"/>
      <c r="N102" s="82"/>
      <c r="O102" s="865"/>
      <c r="P102" s="865"/>
      <c r="Q102" s="865"/>
      <c r="R102" s="865"/>
      <c r="S102" s="82"/>
      <c r="T102" s="82"/>
      <c r="U102" s="82"/>
      <c r="V102" s="82"/>
      <c r="W102" s="82"/>
      <c r="X102" s="82"/>
      <c r="Y102" s="82"/>
    </row>
    <row r="103" spans="1:33" ht="45" x14ac:dyDescent="0.2">
      <c r="A103" s="558"/>
      <c r="B103" s="885" t="s">
        <v>3144</v>
      </c>
      <c r="C103" s="82"/>
      <c r="D103" s="82"/>
      <c r="E103" s="82"/>
      <c r="F103" s="82"/>
      <c r="G103" s="82"/>
      <c r="H103" s="82"/>
      <c r="I103" s="82"/>
      <c r="J103" s="82"/>
      <c r="K103" s="82"/>
      <c r="L103" s="82"/>
      <c r="M103" s="82"/>
      <c r="N103" s="82"/>
      <c r="O103" s="1357" t="s">
        <v>3145</v>
      </c>
      <c r="P103" s="1357" t="s">
        <v>3146</v>
      </c>
      <c r="Q103" s="1357" t="s">
        <v>3145</v>
      </c>
      <c r="R103" s="1357" t="s">
        <v>3146</v>
      </c>
      <c r="S103" s="558"/>
      <c r="T103" s="558"/>
      <c r="U103" s="558"/>
      <c r="V103" s="558"/>
      <c r="W103" s="558"/>
      <c r="X103" s="558"/>
      <c r="Y103" s="82"/>
    </row>
    <row r="104" spans="1:33" ht="22.5" x14ac:dyDescent="0.2">
      <c r="A104" s="889"/>
      <c r="B104" s="1539" t="s">
        <v>1874</v>
      </c>
      <c r="C104" s="1646"/>
      <c r="D104" s="992"/>
      <c r="E104" s="82"/>
      <c r="F104" s="1646"/>
      <c r="G104" s="1646"/>
      <c r="H104" s="886"/>
      <c r="I104" s="1647"/>
      <c r="J104" s="993"/>
      <c r="K104" s="1647"/>
      <c r="L104" s="838"/>
      <c r="M104" s="839"/>
      <c r="N104" s="82"/>
      <c r="O104" s="992"/>
      <c r="P104" s="992"/>
      <c r="Q104" s="992"/>
      <c r="R104" s="992"/>
      <c r="S104" s="558"/>
      <c r="T104" s="558"/>
      <c r="U104" s="558"/>
      <c r="V104" s="558"/>
      <c r="W104" s="558"/>
      <c r="X104" s="888"/>
      <c r="Y104" s="861"/>
      <c r="Z104" s="653"/>
      <c r="AA104" s="653"/>
      <c r="AB104" s="653"/>
      <c r="AC104" s="653"/>
      <c r="AD104" s="653"/>
      <c r="AE104" s="653"/>
      <c r="AF104" s="653"/>
      <c r="AG104" s="653"/>
    </row>
    <row r="105" spans="1:33" ht="33.75" x14ac:dyDescent="0.2">
      <c r="A105" s="889"/>
      <c r="B105" s="1648" t="s">
        <v>1875</v>
      </c>
      <c r="C105" s="992"/>
      <c r="D105" s="992"/>
      <c r="E105" s="82"/>
      <c r="F105" s="1646"/>
      <c r="G105" s="1646"/>
      <c r="H105" s="886"/>
      <c r="I105" s="1647"/>
      <c r="J105" s="993"/>
      <c r="K105" s="1647"/>
      <c r="L105" s="838"/>
      <c r="M105" s="839"/>
      <c r="N105" s="82"/>
      <c r="O105" s="992"/>
      <c r="P105" s="992"/>
      <c r="Q105" s="992"/>
      <c r="R105" s="992"/>
      <c r="S105" s="558"/>
      <c r="T105" s="558"/>
      <c r="U105" s="558"/>
      <c r="V105" s="558"/>
      <c r="W105" s="558"/>
      <c r="X105" s="558"/>
      <c r="Y105" s="82"/>
    </row>
    <row r="106" spans="1:33" x14ac:dyDescent="0.2">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row>
    <row r="107" spans="1:33" ht="25.5" customHeight="1" x14ac:dyDescent="0.2">
      <c r="A107" s="708">
        <v>1</v>
      </c>
      <c r="B107" s="1984" t="s">
        <v>3091</v>
      </c>
      <c r="C107" s="2058"/>
      <c r="D107" s="2058"/>
      <c r="E107" s="2058"/>
      <c r="F107" s="2058"/>
      <c r="G107" s="2058"/>
      <c r="H107" s="82"/>
      <c r="I107" s="627">
        <v>4</v>
      </c>
      <c r="J107" s="1984" t="s">
        <v>3092</v>
      </c>
      <c r="K107" s="2113"/>
      <c r="L107" s="2113"/>
      <c r="M107" s="2113"/>
      <c r="N107" s="2113"/>
      <c r="O107" s="2113"/>
      <c r="P107" s="2113"/>
      <c r="Q107" s="2113"/>
      <c r="R107" s="2113"/>
      <c r="S107" s="82"/>
      <c r="T107" s="82"/>
      <c r="U107" s="82"/>
      <c r="V107" s="82"/>
      <c r="W107" s="82"/>
      <c r="X107" s="82"/>
      <c r="Y107" s="82"/>
    </row>
    <row r="108" spans="1:33" ht="35.25" customHeight="1" x14ac:dyDescent="0.2">
      <c r="A108" s="708">
        <v>2</v>
      </c>
      <c r="B108" s="1984" t="s">
        <v>3120</v>
      </c>
      <c r="C108" s="2058"/>
      <c r="D108" s="2058"/>
      <c r="E108" s="2058"/>
      <c r="F108" s="2058"/>
      <c r="G108" s="2058"/>
      <c r="H108" s="82"/>
      <c r="I108" s="627">
        <v>5</v>
      </c>
      <c r="J108" s="1984" t="s">
        <v>3094</v>
      </c>
      <c r="K108" s="2058"/>
      <c r="L108" s="2058"/>
      <c r="M108" s="2058"/>
      <c r="N108" s="2058"/>
      <c r="O108" s="2058"/>
      <c r="P108" s="2058"/>
      <c r="Q108" s="2058"/>
      <c r="R108" s="2058"/>
      <c r="S108" s="82"/>
      <c r="T108" s="82"/>
      <c r="U108" s="82"/>
      <c r="V108" s="82"/>
      <c r="W108" s="82"/>
      <c r="X108" s="82"/>
      <c r="Y108" s="82"/>
    </row>
    <row r="109" spans="1:33" ht="38.1" customHeight="1" x14ac:dyDescent="0.2">
      <c r="A109" s="708">
        <v>3</v>
      </c>
      <c r="B109" s="1984" t="s">
        <v>3095</v>
      </c>
      <c r="C109" s="2058"/>
      <c r="D109" s="2058"/>
      <c r="E109" s="2058"/>
      <c r="F109" s="2058"/>
      <c r="G109" s="2058"/>
      <c r="H109" s="82"/>
      <c r="I109" s="627">
        <v>6</v>
      </c>
      <c r="J109" s="1984" t="s">
        <v>3096</v>
      </c>
      <c r="K109" s="2058"/>
      <c r="L109" s="2058"/>
      <c r="M109" s="2058"/>
      <c r="N109" s="2058"/>
      <c r="O109" s="2058"/>
      <c r="P109" s="2058"/>
      <c r="Q109" s="2058"/>
      <c r="R109" s="2058"/>
    </row>
    <row r="111" spans="1:33" ht="14.25" x14ac:dyDescent="0.2">
      <c r="A111" s="630"/>
    </row>
  </sheetData>
  <mergeCells count="184">
    <mergeCell ref="W7:X7"/>
    <mergeCell ref="O8:P8"/>
    <mergeCell ref="Q8:R8"/>
    <mergeCell ref="I10:J10"/>
    <mergeCell ref="O12:P12"/>
    <mergeCell ref="Q12:R12"/>
    <mergeCell ref="B2:E2"/>
    <mergeCell ref="B6:D6"/>
    <mergeCell ref="F6:G6"/>
    <mergeCell ref="I6:M6"/>
    <mergeCell ref="T6:U7"/>
    <mergeCell ref="I7:J7"/>
    <mergeCell ref="K7:L7"/>
    <mergeCell ref="M7:M8"/>
    <mergeCell ref="O16:P16"/>
    <mergeCell ref="Q16:R16"/>
    <mergeCell ref="O17:P17"/>
    <mergeCell ref="Q17:R17"/>
    <mergeCell ref="O18:P18"/>
    <mergeCell ref="Q18:R18"/>
    <mergeCell ref="O13:P13"/>
    <mergeCell ref="Q13:R13"/>
    <mergeCell ref="O14:P14"/>
    <mergeCell ref="Q14:R14"/>
    <mergeCell ref="O15:P15"/>
    <mergeCell ref="Q15:R15"/>
    <mergeCell ref="O22:P22"/>
    <mergeCell ref="Q22:R22"/>
    <mergeCell ref="O23:P23"/>
    <mergeCell ref="Q23:R23"/>
    <mergeCell ref="O24:P24"/>
    <mergeCell ref="Q24:R24"/>
    <mergeCell ref="O19:P19"/>
    <mergeCell ref="Q19:R19"/>
    <mergeCell ref="O20:P20"/>
    <mergeCell ref="Q20:R20"/>
    <mergeCell ref="O21:P21"/>
    <mergeCell ref="Q21:R21"/>
    <mergeCell ref="O28:P28"/>
    <mergeCell ref="Q28:R28"/>
    <mergeCell ref="O29:P29"/>
    <mergeCell ref="Q29:R29"/>
    <mergeCell ref="O30:P30"/>
    <mergeCell ref="Q30:R30"/>
    <mergeCell ref="O25:P25"/>
    <mergeCell ref="Q25:R25"/>
    <mergeCell ref="O26:P26"/>
    <mergeCell ref="Q26:R26"/>
    <mergeCell ref="O27:P27"/>
    <mergeCell ref="Q27:R27"/>
    <mergeCell ref="O34:P34"/>
    <mergeCell ref="Q34:R34"/>
    <mergeCell ref="O35:P35"/>
    <mergeCell ref="Q35:R35"/>
    <mergeCell ref="O36:P36"/>
    <mergeCell ref="Q36:R36"/>
    <mergeCell ref="O31:P31"/>
    <mergeCell ref="Q31:R31"/>
    <mergeCell ref="O32:P32"/>
    <mergeCell ref="Q32:R32"/>
    <mergeCell ref="O33:P33"/>
    <mergeCell ref="Q33:R33"/>
    <mergeCell ref="O42:P42"/>
    <mergeCell ref="Q42:R42"/>
    <mergeCell ref="O43:P43"/>
    <mergeCell ref="Q43:R43"/>
    <mergeCell ref="O44:P44"/>
    <mergeCell ref="Q44:R44"/>
    <mergeCell ref="O37:P37"/>
    <mergeCell ref="Q37:R37"/>
    <mergeCell ref="O38:P38"/>
    <mergeCell ref="Q38:R38"/>
    <mergeCell ref="O41:P41"/>
    <mergeCell ref="Q41:R41"/>
    <mergeCell ref="O48:P48"/>
    <mergeCell ref="Q48:R48"/>
    <mergeCell ref="O49:P49"/>
    <mergeCell ref="Q49:R49"/>
    <mergeCell ref="O50:P50"/>
    <mergeCell ref="Q50:R50"/>
    <mergeCell ref="O45:P45"/>
    <mergeCell ref="Q45:R45"/>
    <mergeCell ref="O46:P46"/>
    <mergeCell ref="Q46:R46"/>
    <mergeCell ref="O47:P47"/>
    <mergeCell ref="Q47:R47"/>
    <mergeCell ref="O54:P54"/>
    <mergeCell ref="Q54:R54"/>
    <mergeCell ref="O55:P55"/>
    <mergeCell ref="Q55:R55"/>
    <mergeCell ref="O56:P56"/>
    <mergeCell ref="Q56:R56"/>
    <mergeCell ref="O51:P51"/>
    <mergeCell ref="Q51:R51"/>
    <mergeCell ref="O52:P52"/>
    <mergeCell ref="Q52:R52"/>
    <mergeCell ref="O53:P53"/>
    <mergeCell ref="Q53:R53"/>
    <mergeCell ref="O60:P60"/>
    <mergeCell ref="Q60:R60"/>
    <mergeCell ref="O61:P61"/>
    <mergeCell ref="Q61:R61"/>
    <mergeCell ref="O62:P62"/>
    <mergeCell ref="Q62:R62"/>
    <mergeCell ref="O57:P57"/>
    <mergeCell ref="Q57:R57"/>
    <mergeCell ref="O58:P58"/>
    <mergeCell ref="Q58:R58"/>
    <mergeCell ref="O59:P59"/>
    <mergeCell ref="Q59:R59"/>
    <mergeCell ref="O66:P66"/>
    <mergeCell ref="Q66:R66"/>
    <mergeCell ref="O67:P67"/>
    <mergeCell ref="Q67:R67"/>
    <mergeCell ref="O70:P70"/>
    <mergeCell ref="Q70:R70"/>
    <mergeCell ref="O63:P63"/>
    <mergeCell ref="Q63:R63"/>
    <mergeCell ref="O64:P64"/>
    <mergeCell ref="Q64:R64"/>
    <mergeCell ref="O65:P65"/>
    <mergeCell ref="Q65:R65"/>
    <mergeCell ref="O74:P74"/>
    <mergeCell ref="Q74:R74"/>
    <mergeCell ref="O75:P75"/>
    <mergeCell ref="Q75:R75"/>
    <mergeCell ref="O76:P76"/>
    <mergeCell ref="Q76:R76"/>
    <mergeCell ref="O71:P71"/>
    <mergeCell ref="Q71:R71"/>
    <mergeCell ref="O72:P72"/>
    <mergeCell ref="Q72:R72"/>
    <mergeCell ref="O73:P73"/>
    <mergeCell ref="Q73:R73"/>
    <mergeCell ref="O80:P80"/>
    <mergeCell ref="Q80:R80"/>
    <mergeCell ref="O81:P81"/>
    <mergeCell ref="Q81:R81"/>
    <mergeCell ref="O82:P82"/>
    <mergeCell ref="Q82:R82"/>
    <mergeCell ref="O77:P77"/>
    <mergeCell ref="Q77:R77"/>
    <mergeCell ref="O78:P78"/>
    <mergeCell ref="Q78:R78"/>
    <mergeCell ref="O79:P79"/>
    <mergeCell ref="Q79:R79"/>
    <mergeCell ref="O86:P86"/>
    <mergeCell ref="Q86:R86"/>
    <mergeCell ref="O87:P87"/>
    <mergeCell ref="Q87:R87"/>
    <mergeCell ref="O88:P88"/>
    <mergeCell ref="Q88:R88"/>
    <mergeCell ref="O83:P83"/>
    <mergeCell ref="Q83:R83"/>
    <mergeCell ref="O84:P84"/>
    <mergeCell ref="Q84:R84"/>
    <mergeCell ref="O85:P85"/>
    <mergeCell ref="Q85:R85"/>
    <mergeCell ref="O92:P92"/>
    <mergeCell ref="Q92:R92"/>
    <mergeCell ref="O93:P93"/>
    <mergeCell ref="Q93:R93"/>
    <mergeCell ref="O94:P94"/>
    <mergeCell ref="Q94:R94"/>
    <mergeCell ref="O89:P89"/>
    <mergeCell ref="Q89:R89"/>
    <mergeCell ref="O90:P90"/>
    <mergeCell ref="Q90:R90"/>
    <mergeCell ref="O91:P91"/>
    <mergeCell ref="Q91:R91"/>
    <mergeCell ref="B109:G109"/>
    <mergeCell ref="J109:R109"/>
    <mergeCell ref="O101:P101"/>
    <mergeCell ref="Q101:R101"/>
    <mergeCell ref="B107:G107"/>
    <mergeCell ref="J107:R107"/>
    <mergeCell ref="B108:G108"/>
    <mergeCell ref="J108:R108"/>
    <mergeCell ref="O95:P95"/>
    <mergeCell ref="Q95:R95"/>
    <mergeCell ref="O96:P96"/>
    <mergeCell ref="Q96:R96"/>
    <mergeCell ref="O99:P99"/>
    <mergeCell ref="Q99:R99"/>
  </mergeCells>
  <hyperlinks>
    <hyperlink ref="B2:E2" location="'Liste tableaux'!A1" display="Retour à la liste des tableaux" xr:uid="{09783656-C324-45F2-BFE1-3293B28AD8F9}"/>
  </hyperlinks>
  <pageMargins left="0.7" right="0.7" top="0.75" bottom="0.75" header="0.3" footer="0.3"/>
  <headerFooter>
    <oddHeader>&amp;R&amp;"Calibri"&amp;10&amp;K000000 Protected B - Internal / Protégé B - Interne&amp;1#_x000D_</oddHead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C7F9C-5B86-4DEB-A26E-FF8C8DFD57E4}">
  <sheetPr codeName="Feuil63"/>
  <dimension ref="A1:BA167"/>
  <sheetViews>
    <sheetView showGridLines="0" workbookViewId="0">
      <selection activeCell="B2" sqref="B2:E2"/>
    </sheetView>
  </sheetViews>
  <sheetFormatPr defaultColWidth="9.140625" defaultRowHeight="12.75" x14ac:dyDescent="0.2"/>
  <cols>
    <col min="1" max="1" width="7.140625" style="1" customWidth="1"/>
    <col min="2" max="2" width="11.42578125" style="1" customWidth="1"/>
    <col min="3" max="3" width="10" style="1" bestFit="1" customWidth="1"/>
    <col min="4" max="4" width="9.140625" style="1"/>
    <col min="5" max="5" width="0.85546875" style="1" customWidth="1"/>
    <col min="6" max="7" width="11.42578125" style="1" customWidth="1"/>
    <col min="8" max="8" width="0.85546875" style="1" customWidth="1"/>
    <col min="9" max="10" width="8.5703125" style="1" customWidth="1"/>
    <col min="11" max="11" width="9.140625" style="1"/>
    <col min="12" max="12" width="10" style="1" customWidth="1"/>
    <col min="13" max="13" width="8.5703125" style="1" customWidth="1"/>
    <col min="14" max="14" width="0.85546875" style="1" customWidth="1"/>
    <col min="15" max="18" width="6.140625" style="1" customWidth="1"/>
    <col min="19" max="19" width="2.140625" style="1" customWidth="1"/>
    <col min="20" max="20" width="6.5703125" style="1" customWidth="1"/>
    <col min="21" max="21" width="9" style="1" customWidth="1"/>
    <col min="22" max="22" width="14.140625" style="1" customWidth="1"/>
    <col min="23" max="24" width="9.42578125" style="1" customWidth="1"/>
    <col min="25" max="25" width="0.85546875" style="1" customWidth="1"/>
    <col min="26" max="33" width="8.5703125" style="13" customWidth="1"/>
    <col min="34" max="257" width="9.140625" style="1"/>
    <col min="258" max="258" width="7.140625" style="1" customWidth="1"/>
    <col min="259" max="259" width="9" style="1" customWidth="1"/>
    <col min="260" max="260" width="10" style="1" bestFit="1" customWidth="1"/>
    <col min="261" max="261" width="9.140625" style="1"/>
    <col min="262" max="262" width="0.85546875" style="1" customWidth="1"/>
    <col min="263" max="263" width="11.42578125" style="1" customWidth="1"/>
    <col min="264" max="264" width="0.85546875" style="1" customWidth="1"/>
    <col min="265" max="266" width="8.5703125" style="1" customWidth="1"/>
    <col min="267" max="267" width="9.140625" style="1"/>
    <col min="268" max="268" width="10" style="1" customWidth="1"/>
    <col min="269" max="269" width="8.5703125" style="1" customWidth="1"/>
    <col min="270" max="270" width="0.85546875" style="1" customWidth="1"/>
    <col min="271" max="274" width="6.140625" style="1" customWidth="1"/>
    <col min="275" max="275" width="2.140625" style="1" customWidth="1"/>
    <col min="276" max="276" width="6.5703125" style="1" customWidth="1"/>
    <col min="277" max="277" width="9" style="1" customWidth="1"/>
    <col min="278" max="280" width="9.42578125" style="1" customWidth="1"/>
    <col min="281" max="281" width="0.85546875" style="1" customWidth="1"/>
    <col min="282" max="289" width="8.5703125" style="1" customWidth="1"/>
    <col min="290" max="513" width="9.140625" style="1"/>
    <col min="514" max="514" width="7.140625" style="1" customWidth="1"/>
    <col min="515" max="515" width="9" style="1" customWidth="1"/>
    <col min="516" max="516" width="10" style="1" bestFit="1" customWidth="1"/>
    <col min="517" max="517" width="9.140625" style="1"/>
    <col min="518" max="518" width="0.85546875" style="1" customWidth="1"/>
    <col min="519" max="519" width="11.42578125" style="1" customWidth="1"/>
    <col min="520" max="520" width="0.85546875" style="1" customWidth="1"/>
    <col min="521" max="522" width="8.5703125" style="1" customWidth="1"/>
    <col min="523" max="523" width="9.140625" style="1"/>
    <col min="524" max="524" width="10" style="1" customWidth="1"/>
    <col min="525" max="525" width="8.5703125" style="1" customWidth="1"/>
    <col min="526" max="526" width="0.85546875" style="1" customWidth="1"/>
    <col min="527" max="530" width="6.140625" style="1" customWidth="1"/>
    <col min="531" max="531" width="2.140625" style="1" customWidth="1"/>
    <col min="532" max="532" width="6.5703125" style="1" customWidth="1"/>
    <col min="533" max="533" width="9" style="1" customWidth="1"/>
    <col min="534" max="536" width="9.42578125" style="1" customWidth="1"/>
    <col min="537" max="537" width="0.85546875" style="1" customWidth="1"/>
    <col min="538" max="545" width="8.5703125" style="1" customWidth="1"/>
    <col min="546" max="769" width="9.140625" style="1"/>
    <col min="770" max="770" width="7.140625" style="1" customWidth="1"/>
    <col min="771" max="771" width="9" style="1" customWidth="1"/>
    <col min="772" max="772" width="10" style="1" bestFit="1" customWidth="1"/>
    <col min="773" max="773" width="9.140625" style="1"/>
    <col min="774" max="774" width="0.85546875" style="1" customWidth="1"/>
    <col min="775" max="775" width="11.42578125" style="1" customWidth="1"/>
    <col min="776" max="776" width="0.85546875" style="1" customWidth="1"/>
    <col min="777" max="778" width="8.5703125" style="1" customWidth="1"/>
    <col min="779" max="779" width="9.140625" style="1"/>
    <col min="780" max="780" width="10" style="1" customWidth="1"/>
    <col min="781" max="781" width="8.5703125" style="1" customWidth="1"/>
    <col min="782" max="782" width="0.85546875" style="1" customWidth="1"/>
    <col min="783" max="786" width="6.140625" style="1" customWidth="1"/>
    <col min="787" max="787" width="2.140625" style="1" customWidth="1"/>
    <col min="788" max="788" width="6.5703125" style="1" customWidth="1"/>
    <col min="789" max="789" width="9" style="1" customWidth="1"/>
    <col min="790" max="792" width="9.42578125" style="1" customWidth="1"/>
    <col min="793" max="793" width="0.85546875" style="1" customWidth="1"/>
    <col min="794" max="801" width="8.5703125" style="1" customWidth="1"/>
    <col min="802" max="1025" width="9.140625" style="1"/>
    <col min="1026" max="1026" width="7.140625" style="1" customWidth="1"/>
    <col min="1027" max="1027" width="9" style="1" customWidth="1"/>
    <col min="1028" max="1028" width="10" style="1" bestFit="1" customWidth="1"/>
    <col min="1029" max="1029" width="9.140625" style="1"/>
    <col min="1030" max="1030" width="0.85546875" style="1" customWidth="1"/>
    <col min="1031" max="1031" width="11.42578125" style="1" customWidth="1"/>
    <col min="1032" max="1032" width="0.85546875" style="1" customWidth="1"/>
    <col min="1033" max="1034" width="8.5703125" style="1" customWidth="1"/>
    <col min="1035" max="1035" width="9.140625" style="1"/>
    <col min="1036" max="1036" width="10" style="1" customWidth="1"/>
    <col min="1037" max="1037" width="8.5703125" style="1" customWidth="1"/>
    <col min="1038" max="1038" width="0.85546875" style="1" customWidth="1"/>
    <col min="1039" max="1042" width="6.140625" style="1" customWidth="1"/>
    <col min="1043" max="1043" width="2.140625" style="1" customWidth="1"/>
    <col min="1044" max="1044" width="6.5703125" style="1" customWidth="1"/>
    <col min="1045" max="1045" width="9" style="1" customWidth="1"/>
    <col min="1046" max="1048" width="9.42578125" style="1" customWidth="1"/>
    <col min="1049" max="1049" width="0.85546875" style="1" customWidth="1"/>
    <col min="1050" max="1057" width="8.5703125" style="1" customWidth="1"/>
    <col min="1058" max="1281" width="9.140625" style="1"/>
    <col min="1282" max="1282" width="7.140625" style="1" customWidth="1"/>
    <col min="1283" max="1283" width="9" style="1" customWidth="1"/>
    <col min="1284" max="1284" width="10" style="1" bestFit="1" customWidth="1"/>
    <col min="1285" max="1285" width="9.140625" style="1"/>
    <col min="1286" max="1286" width="0.85546875" style="1" customWidth="1"/>
    <col min="1287" max="1287" width="11.42578125" style="1" customWidth="1"/>
    <col min="1288" max="1288" width="0.85546875" style="1" customWidth="1"/>
    <col min="1289" max="1290" width="8.5703125" style="1" customWidth="1"/>
    <col min="1291" max="1291" width="9.140625" style="1"/>
    <col min="1292" max="1292" width="10" style="1" customWidth="1"/>
    <col min="1293" max="1293" width="8.5703125" style="1" customWidth="1"/>
    <col min="1294" max="1294" width="0.85546875" style="1" customWidth="1"/>
    <col min="1295" max="1298" width="6.140625" style="1" customWidth="1"/>
    <col min="1299" max="1299" width="2.140625" style="1" customWidth="1"/>
    <col min="1300" max="1300" width="6.5703125" style="1" customWidth="1"/>
    <col min="1301" max="1301" width="9" style="1" customWidth="1"/>
    <col min="1302" max="1304" width="9.42578125" style="1" customWidth="1"/>
    <col min="1305" max="1305" width="0.85546875" style="1" customWidth="1"/>
    <col min="1306" max="1313" width="8.5703125" style="1" customWidth="1"/>
    <col min="1314" max="1537" width="9.140625" style="1"/>
    <col min="1538" max="1538" width="7.140625" style="1" customWidth="1"/>
    <col min="1539" max="1539" width="9" style="1" customWidth="1"/>
    <col min="1540" max="1540" width="10" style="1" bestFit="1" customWidth="1"/>
    <col min="1541" max="1541" width="9.140625" style="1"/>
    <col min="1542" max="1542" width="0.85546875" style="1" customWidth="1"/>
    <col min="1543" max="1543" width="11.42578125" style="1" customWidth="1"/>
    <col min="1544" max="1544" width="0.85546875" style="1" customWidth="1"/>
    <col min="1545" max="1546" width="8.5703125" style="1" customWidth="1"/>
    <col min="1547" max="1547" width="9.140625" style="1"/>
    <col min="1548" max="1548" width="10" style="1" customWidth="1"/>
    <col min="1549" max="1549" width="8.5703125" style="1" customWidth="1"/>
    <col min="1550" max="1550" width="0.85546875" style="1" customWidth="1"/>
    <col min="1551" max="1554" width="6.140625" style="1" customWidth="1"/>
    <col min="1555" max="1555" width="2.140625" style="1" customWidth="1"/>
    <col min="1556" max="1556" width="6.5703125" style="1" customWidth="1"/>
    <col min="1557" max="1557" width="9" style="1" customWidth="1"/>
    <col min="1558" max="1560" width="9.42578125" style="1" customWidth="1"/>
    <col min="1561" max="1561" width="0.85546875" style="1" customWidth="1"/>
    <col min="1562" max="1569" width="8.5703125" style="1" customWidth="1"/>
    <col min="1570" max="1793" width="9.140625" style="1"/>
    <col min="1794" max="1794" width="7.140625" style="1" customWidth="1"/>
    <col min="1795" max="1795" width="9" style="1" customWidth="1"/>
    <col min="1796" max="1796" width="10" style="1" bestFit="1" customWidth="1"/>
    <col min="1797" max="1797" width="9.140625" style="1"/>
    <col min="1798" max="1798" width="0.85546875" style="1" customWidth="1"/>
    <col min="1799" max="1799" width="11.42578125" style="1" customWidth="1"/>
    <col min="1800" max="1800" width="0.85546875" style="1" customWidth="1"/>
    <col min="1801" max="1802" width="8.5703125" style="1" customWidth="1"/>
    <col min="1803" max="1803" width="9.140625" style="1"/>
    <col min="1804" max="1804" width="10" style="1" customWidth="1"/>
    <col min="1805" max="1805" width="8.5703125" style="1" customWidth="1"/>
    <col min="1806" max="1806" width="0.85546875" style="1" customWidth="1"/>
    <col min="1807" max="1810" width="6.140625" style="1" customWidth="1"/>
    <col min="1811" max="1811" width="2.140625" style="1" customWidth="1"/>
    <col min="1812" max="1812" width="6.5703125" style="1" customWidth="1"/>
    <col min="1813" max="1813" width="9" style="1" customWidth="1"/>
    <col min="1814" max="1816" width="9.42578125" style="1" customWidth="1"/>
    <col min="1817" max="1817" width="0.85546875" style="1" customWidth="1"/>
    <col min="1818" max="1825" width="8.5703125" style="1" customWidth="1"/>
    <col min="1826" max="2049" width="9.140625" style="1"/>
    <col min="2050" max="2050" width="7.140625" style="1" customWidth="1"/>
    <col min="2051" max="2051" width="9" style="1" customWidth="1"/>
    <col min="2052" max="2052" width="10" style="1" bestFit="1" customWidth="1"/>
    <col min="2053" max="2053" width="9.140625" style="1"/>
    <col min="2054" max="2054" width="0.85546875" style="1" customWidth="1"/>
    <col min="2055" max="2055" width="11.42578125" style="1" customWidth="1"/>
    <col min="2056" max="2056" width="0.85546875" style="1" customWidth="1"/>
    <col min="2057" max="2058" width="8.5703125" style="1" customWidth="1"/>
    <col min="2059" max="2059" width="9.140625" style="1"/>
    <col min="2060" max="2060" width="10" style="1" customWidth="1"/>
    <col min="2061" max="2061" width="8.5703125" style="1" customWidth="1"/>
    <col min="2062" max="2062" width="0.85546875" style="1" customWidth="1"/>
    <col min="2063" max="2066" width="6.140625" style="1" customWidth="1"/>
    <col min="2067" max="2067" width="2.140625" style="1" customWidth="1"/>
    <col min="2068" max="2068" width="6.5703125" style="1" customWidth="1"/>
    <col min="2069" max="2069" width="9" style="1" customWidth="1"/>
    <col min="2070" max="2072" width="9.42578125" style="1" customWidth="1"/>
    <col min="2073" max="2073" width="0.85546875" style="1" customWidth="1"/>
    <col min="2074" max="2081" width="8.5703125" style="1" customWidth="1"/>
    <col min="2082" max="2305" width="9.140625" style="1"/>
    <col min="2306" max="2306" width="7.140625" style="1" customWidth="1"/>
    <col min="2307" max="2307" width="9" style="1" customWidth="1"/>
    <col min="2308" max="2308" width="10" style="1" bestFit="1" customWidth="1"/>
    <col min="2309" max="2309" width="9.140625" style="1"/>
    <col min="2310" max="2310" width="0.85546875" style="1" customWidth="1"/>
    <col min="2311" max="2311" width="11.42578125" style="1" customWidth="1"/>
    <col min="2312" max="2312" width="0.85546875" style="1" customWidth="1"/>
    <col min="2313" max="2314" width="8.5703125" style="1" customWidth="1"/>
    <col min="2315" max="2315" width="9.140625" style="1"/>
    <col min="2316" max="2316" width="10" style="1" customWidth="1"/>
    <col min="2317" max="2317" width="8.5703125" style="1" customWidth="1"/>
    <col min="2318" max="2318" width="0.85546875" style="1" customWidth="1"/>
    <col min="2319" max="2322" width="6.140625" style="1" customWidth="1"/>
    <col min="2323" max="2323" width="2.140625" style="1" customWidth="1"/>
    <col min="2324" max="2324" width="6.5703125" style="1" customWidth="1"/>
    <col min="2325" max="2325" width="9" style="1" customWidth="1"/>
    <col min="2326" max="2328" width="9.42578125" style="1" customWidth="1"/>
    <col min="2329" max="2329" width="0.85546875" style="1" customWidth="1"/>
    <col min="2330" max="2337" width="8.5703125" style="1" customWidth="1"/>
    <col min="2338" max="2561" width="9.140625" style="1"/>
    <col min="2562" max="2562" width="7.140625" style="1" customWidth="1"/>
    <col min="2563" max="2563" width="9" style="1" customWidth="1"/>
    <col min="2564" max="2564" width="10" style="1" bestFit="1" customWidth="1"/>
    <col min="2565" max="2565" width="9.140625" style="1"/>
    <col min="2566" max="2566" width="0.85546875" style="1" customWidth="1"/>
    <col min="2567" max="2567" width="11.42578125" style="1" customWidth="1"/>
    <col min="2568" max="2568" width="0.85546875" style="1" customWidth="1"/>
    <col min="2569" max="2570" width="8.5703125" style="1" customWidth="1"/>
    <col min="2571" max="2571" width="9.140625" style="1"/>
    <col min="2572" max="2572" width="10" style="1" customWidth="1"/>
    <col min="2573" max="2573" width="8.5703125" style="1" customWidth="1"/>
    <col min="2574" max="2574" width="0.85546875" style="1" customWidth="1"/>
    <col min="2575" max="2578" width="6.140625" style="1" customWidth="1"/>
    <col min="2579" max="2579" width="2.140625" style="1" customWidth="1"/>
    <col min="2580" max="2580" width="6.5703125" style="1" customWidth="1"/>
    <col min="2581" max="2581" width="9" style="1" customWidth="1"/>
    <col min="2582" max="2584" width="9.42578125" style="1" customWidth="1"/>
    <col min="2585" max="2585" width="0.85546875" style="1" customWidth="1"/>
    <col min="2586" max="2593" width="8.5703125" style="1" customWidth="1"/>
    <col min="2594" max="2817" width="9.140625" style="1"/>
    <col min="2818" max="2818" width="7.140625" style="1" customWidth="1"/>
    <col min="2819" max="2819" width="9" style="1" customWidth="1"/>
    <col min="2820" max="2820" width="10" style="1" bestFit="1" customWidth="1"/>
    <col min="2821" max="2821" width="9.140625" style="1"/>
    <col min="2822" max="2822" width="0.85546875" style="1" customWidth="1"/>
    <col min="2823" max="2823" width="11.42578125" style="1" customWidth="1"/>
    <col min="2824" max="2824" width="0.85546875" style="1" customWidth="1"/>
    <col min="2825" max="2826" width="8.5703125" style="1" customWidth="1"/>
    <col min="2827" max="2827" width="9.140625" style="1"/>
    <col min="2828" max="2828" width="10" style="1" customWidth="1"/>
    <col min="2829" max="2829" width="8.5703125" style="1" customWidth="1"/>
    <col min="2830" max="2830" width="0.85546875" style="1" customWidth="1"/>
    <col min="2831" max="2834" width="6.140625" style="1" customWidth="1"/>
    <col min="2835" max="2835" width="2.140625" style="1" customWidth="1"/>
    <col min="2836" max="2836" width="6.5703125" style="1" customWidth="1"/>
    <col min="2837" max="2837" width="9" style="1" customWidth="1"/>
    <col min="2838" max="2840" width="9.42578125" style="1" customWidth="1"/>
    <col min="2841" max="2841" width="0.85546875" style="1" customWidth="1"/>
    <col min="2842" max="2849" width="8.5703125" style="1" customWidth="1"/>
    <col min="2850" max="3073" width="9.140625" style="1"/>
    <col min="3074" max="3074" width="7.140625" style="1" customWidth="1"/>
    <col min="3075" max="3075" width="9" style="1" customWidth="1"/>
    <col min="3076" max="3076" width="10" style="1" bestFit="1" customWidth="1"/>
    <col min="3077" max="3077" width="9.140625" style="1"/>
    <col min="3078" max="3078" width="0.85546875" style="1" customWidth="1"/>
    <col min="3079" max="3079" width="11.42578125" style="1" customWidth="1"/>
    <col min="3080" max="3080" width="0.85546875" style="1" customWidth="1"/>
    <col min="3081" max="3082" width="8.5703125" style="1" customWidth="1"/>
    <col min="3083" max="3083" width="9.140625" style="1"/>
    <col min="3084" max="3084" width="10" style="1" customWidth="1"/>
    <col min="3085" max="3085" width="8.5703125" style="1" customWidth="1"/>
    <col min="3086" max="3086" width="0.85546875" style="1" customWidth="1"/>
    <col min="3087" max="3090" width="6.140625" style="1" customWidth="1"/>
    <col min="3091" max="3091" width="2.140625" style="1" customWidth="1"/>
    <col min="3092" max="3092" width="6.5703125" style="1" customWidth="1"/>
    <col min="3093" max="3093" width="9" style="1" customWidth="1"/>
    <col min="3094" max="3096" width="9.42578125" style="1" customWidth="1"/>
    <col min="3097" max="3097" width="0.85546875" style="1" customWidth="1"/>
    <col min="3098" max="3105" width="8.5703125" style="1" customWidth="1"/>
    <col min="3106" max="3329" width="9.140625" style="1"/>
    <col min="3330" max="3330" width="7.140625" style="1" customWidth="1"/>
    <col min="3331" max="3331" width="9" style="1" customWidth="1"/>
    <col min="3332" max="3332" width="10" style="1" bestFit="1" customWidth="1"/>
    <col min="3333" max="3333" width="9.140625" style="1"/>
    <col min="3334" max="3334" width="0.85546875" style="1" customWidth="1"/>
    <col min="3335" max="3335" width="11.42578125" style="1" customWidth="1"/>
    <col min="3336" max="3336" width="0.85546875" style="1" customWidth="1"/>
    <col min="3337" max="3338" width="8.5703125" style="1" customWidth="1"/>
    <col min="3339" max="3339" width="9.140625" style="1"/>
    <col min="3340" max="3340" width="10" style="1" customWidth="1"/>
    <col min="3341" max="3341" width="8.5703125" style="1" customWidth="1"/>
    <col min="3342" max="3342" width="0.85546875" style="1" customWidth="1"/>
    <col min="3343" max="3346" width="6.140625" style="1" customWidth="1"/>
    <col min="3347" max="3347" width="2.140625" style="1" customWidth="1"/>
    <col min="3348" max="3348" width="6.5703125" style="1" customWidth="1"/>
    <col min="3349" max="3349" width="9" style="1" customWidth="1"/>
    <col min="3350" max="3352" width="9.42578125" style="1" customWidth="1"/>
    <col min="3353" max="3353" width="0.85546875" style="1" customWidth="1"/>
    <col min="3354" max="3361" width="8.5703125" style="1" customWidth="1"/>
    <col min="3362" max="3585" width="9.140625" style="1"/>
    <col min="3586" max="3586" width="7.140625" style="1" customWidth="1"/>
    <col min="3587" max="3587" width="9" style="1" customWidth="1"/>
    <col min="3588" max="3588" width="10" style="1" bestFit="1" customWidth="1"/>
    <col min="3589" max="3589" width="9.140625" style="1"/>
    <col min="3590" max="3590" width="0.85546875" style="1" customWidth="1"/>
    <col min="3591" max="3591" width="11.42578125" style="1" customWidth="1"/>
    <col min="3592" max="3592" width="0.85546875" style="1" customWidth="1"/>
    <col min="3593" max="3594" width="8.5703125" style="1" customWidth="1"/>
    <col min="3595" max="3595" width="9.140625" style="1"/>
    <col min="3596" max="3596" width="10" style="1" customWidth="1"/>
    <col min="3597" max="3597" width="8.5703125" style="1" customWidth="1"/>
    <col min="3598" max="3598" width="0.85546875" style="1" customWidth="1"/>
    <col min="3599" max="3602" width="6.140625" style="1" customWidth="1"/>
    <col min="3603" max="3603" width="2.140625" style="1" customWidth="1"/>
    <col min="3604" max="3604" width="6.5703125" style="1" customWidth="1"/>
    <col min="3605" max="3605" width="9" style="1" customWidth="1"/>
    <col min="3606" max="3608" width="9.42578125" style="1" customWidth="1"/>
    <col min="3609" max="3609" width="0.85546875" style="1" customWidth="1"/>
    <col min="3610" max="3617" width="8.5703125" style="1" customWidth="1"/>
    <col min="3618" max="3841" width="9.140625" style="1"/>
    <col min="3842" max="3842" width="7.140625" style="1" customWidth="1"/>
    <col min="3843" max="3843" width="9" style="1" customWidth="1"/>
    <col min="3844" max="3844" width="10" style="1" bestFit="1" customWidth="1"/>
    <col min="3845" max="3845" width="9.140625" style="1"/>
    <col min="3846" max="3846" width="0.85546875" style="1" customWidth="1"/>
    <col min="3847" max="3847" width="11.42578125" style="1" customWidth="1"/>
    <col min="3848" max="3848" width="0.85546875" style="1" customWidth="1"/>
    <col min="3849" max="3850" width="8.5703125" style="1" customWidth="1"/>
    <col min="3851" max="3851" width="9.140625" style="1"/>
    <col min="3852" max="3852" width="10" style="1" customWidth="1"/>
    <col min="3853" max="3853" width="8.5703125" style="1" customWidth="1"/>
    <col min="3854" max="3854" width="0.85546875" style="1" customWidth="1"/>
    <col min="3855" max="3858" width="6.140625" style="1" customWidth="1"/>
    <col min="3859" max="3859" width="2.140625" style="1" customWidth="1"/>
    <col min="3860" max="3860" width="6.5703125" style="1" customWidth="1"/>
    <col min="3861" max="3861" width="9" style="1" customWidth="1"/>
    <col min="3862" max="3864" width="9.42578125" style="1" customWidth="1"/>
    <col min="3865" max="3865" width="0.85546875" style="1" customWidth="1"/>
    <col min="3866" max="3873" width="8.5703125" style="1" customWidth="1"/>
    <col min="3874" max="4097" width="9.140625" style="1"/>
    <col min="4098" max="4098" width="7.140625" style="1" customWidth="1"/>
    <col min="4099" max="4099" width="9" style="1" customWidth="1"/>
    <col min="4100" max="4100" width="10" style="1" bestFit="1" customWidth="1"/>
    <col min="4101" max="4101" width="9.140625" style="1"/>
    <col min="4102" max="4102" width="0.85546875" style="1" customWidth="1"/>
    <col min="4103" max="4103" width="11.42578125" style="1" customWidth="1"/>
    <col min="4104" max="4104" width="0.85546875" style="1" customWidth="1"/>
    <col min="4105" max="4106" width="8.5703125" style="1" customWidth="1"/>
    <col min="4107" max="4107" width="9.140625" style="1"/>
    <col min="4108" max="4108" width="10" style="1" customWidth="1"/>
    <col min="4109" max="4109" width="8.5703125" style="1" customWidth="1"/>
    <col min="4110" max="4110" width="0.85546875" style="1" customWidth="1"/>
    <col min="4111" max="4114" width="6.140625" style="1" customWidth="1"/>
    <col min="4115" max="4115" width="2.140625" style="1" customWidth="1"/>
    <col min="4116" max="4116" width="6.5703125" style="1" customWidth="1"/>
    <col min="4117" max="4117" width="9" style="1" customWidth="1"/>
    <col min="4118" max="4120" width="9.42578125" style="1" customWidth="1"/>
    <col min="4121" max="4121" width="0.85546875" style="1" customWidth="1"/>
    <col min="4122" max="4129" width="8.5703125" style="1" customWidth="1"/>
    <col min="4130" max="4353" width="9.140625" style="1"/>
    <col min="4354" max="4354" width="7.140625" style="1" customWidth="1"/>
    <col min="4355" max="4355" width="9" style="1" customWidth="1"/>
    <col min="4356" max="4356" width="10" style="1" bestFit="1" customWidth="1"/>
    <col min="4357" max="4357" width="9.140625" style="1"/>
    <col min="4358" max="4358" width="0.85546875" style="1" customWidth="1"/>
    <col min="4359" max="4359" width="11.42578125" style="1" customWidth="1"/>
    <col min="4360" max="4360" width="0.85546875" style="1" customWidth="1"/>
    <col min="4361" max="4362" width="8.5703125" style="1" customWidth="1"/>
    <col min="4363" max="4363" width="9.140625" style="1"/>
    <col min="4364" max="4364" width="10" style="1" customWidth="1"/>
    <col min="4365" max="4365" width="8.5703125" style="1" customWidth="1"/>
    <col min="4366" max="4366" width="0.85546875" style="1" customWidth="1"/>
    <col min="4367" max="4370" width="6.140625" style="1" customWidth="1"/>
    <col min="4371" max="4371" width="2.140625" style="1" customWidth="1"/>
    <col min="4372" max="4372" width="6.5703125" style="1" customWidth="1"/>
    <col min="4373" max="4373" width="9" style="1" customWidth="1"/>
    <col min="4374" max="4376" width="9.42578125" style="1" customWidth="1"/>
    <col min="4377" max="4377" width="0.85546875" style="1" customWidth="1"/>
    <col min="4378" max="4385" width="8.5703125" style="1" customWidth="1"/>
    <col min="4386" max="4609" width="9.140625" style="1"/>
    <col min="4610" max="4610" width="7.140625" style="1" customWidth="1"/>
    <col min="4611" max="4611" width="9" style="1" customWidth="1"/>
    <col min="4612" max="4612" width="10" style="1" bestFit="1" customWidth="1"/>
    <col min="4613" max="4613" width="9.140625" style="1"/>
    <col min="4614" max="4614" width="0.85546875" style="1" customWidth="1"/>
    <col min="4615" max="4615" width="11.42578125" style="1" customWidth="1"/>
    <col min="4616" max="4616" width="0.85546875" style="1" customWidth="1"/>
    <col min="4617" max="4618" width="8.5703125" style="1" customWidth="1"/>
    <col min="4619" max="4619" width="9.140625" style="1"/>
    <col min="4620" max="4620" width="10" style="1" customWidth="1"/>
    <col min="4621" max="4621" width="8.5703125" style="1" customWidth="1"/>
    <col min="4622" max="4622" width="0.85546875" style="1" customWidth="1"/>
    <col min="4623" max="4626" width="6.140625" style="1" customWidth="1"/>
    <col min="4627" max="4627" width="2.140625" style="1" customWidth="1"/>
    <col min="4628" max="4628" width="6.5703125" style="1" customWidth="1"/>
    <col min="4629" max="4629" width="9" style="1" customWidth="1"/>
    <col min="4630" max="4632" width="9.42578125" style="1" customWidth="1"/>
    <col min="4633" max="4633" width="0.85546875" style="1" customWidth="1"/>
    <col min="4634" max="4641" width="8.5703125" style="1" customWidth="1"/>
    <col min="4642" max="4865" width="9.140625" style="1"/>
    <col min="4866" max="4866" width="7.140625" style="1" customWidth="1"/>
    <col min="4867" max="4867" width="9" style="1" customWidth="1"/>
    <col min="4868" max="4868" width="10" style="1" bestFit="1" customWidth="1"/>
    <col min="4869" max="4869" width="9.140625" style="1"/>
    <col min="4870" max="4870" width="0.85546875" style="1" customWidth="1"/>
    <col min="4871" max="4871" width="11.42578125" style="1" customWidth="1"/>
    <col min="4872" max="4872" width="0.85546875" style="1" customWidth="1"/>
    <col min="4873" max="4874" width="8.5703125" style="1" customWidth="1"/>
    <col min="4875" max="4875" width="9.140625" style="1"/>
    <col min="4876" max="4876" width="10" style="1" customWidth="1"/>
    <col min="4877" max="4877" width="8.5703125" style="1" customWidth="1"/>
    <col min="4878" max="4878" width="0.85546875" style="1" customWidth="1"/>
    <col min="4879" max="4882" width="6.140625" style="1" customWidth="1"/>
    <col min="4883" max="4883" width="2.140625" style="1" customWidth="1"/>
    <col min="4884" max="4884" width="6.5703125" style="1" customWidth="1"/>
    <col min="4885" max="4885" width="9" style="1" customWidth="1"/>
    <col min="4886" max="4888" width="9.42578125" style="1" customWidth="1"/>
    <col min="4889" max="4889" width="0.85546875" style="1" customWidth="1"/>
    <col min="4890" max="4897" width="8.5703125" style="1" customWidth="1"/>
    <col min="4898" max="5121" width="9.140625" style="1"/>
    <col min="5122" max="5122" width="7.140625" style="1" customWidth="1"/>
    <col min="5123" max="5123" width="9" style="1" customWidth="1"/>
    <col min="5124" max="5124" width="10" style="1" bestFit="1" customWidth="1"/>
    <col min="5125" max="5125" width="9.140625" style="1"/>
    <col min="5126" max="5126" width="0.85546875" style="1" customWidth="1"/>
    <col min="5127" max="5127" width="11.42578125" style="1" customWidth="1"/>
    <col min="5128" max="5128" width="0.85546875" style="1" customWidth="1"/>
    <col min="5129" max="5130" width="8.5703125" style="1" customWidth="1"/>
    <col min="5131" max="5131" width="9.140625" style="1"/>
    <col min="5132" max="5132" width="10" style="1" customWidth="1"/>
    <col min="5133" max="5133" width="8.5703125" style="1" customWidth="1"/>
    <col min="5134" max="5134" width="0.85546875" style="1" customWidth="1"/>
    <col min="5135" max="5138" width="6.140625" style="1" customWidth="1"/>
    <col min="5139" max="5139" width="2.140625" style="1" customWidth="1"/>
    <col min="5140" max="5140" width="6.5703125" style="1" customWidth="1"/>
    <col min="5141" max="5141" width="9" style="1" customWidth="1"/>
    <col min="5142" max="5144" width="9.42578125" style="1" customWidth="1"/>
    <col min="5145" max="5145" width="0.85546875" style="1" customWidth="1"/>
    <col min="5146" max="5153" width="8.5703125" style="1" customWidth="1"/>
    <col min="5154" max="5377" width="9.140625" style="1"/>
    <col min="5378" max="5378" width="7.140625" style="1" customWidth="1"/>
    <col min="5379" max="5379" width="9" style="1" customWidth="1"/>
    <col min="5380" max="5380" width="10" style="1" bestFit="1" customWidth="1"/>
    <col min="5381" max="5381" width="9.140625" style="1"/>
    <col min="5382" max="5382" width="0.85546875" style="1" customWidth="1"/>
    <col min="5383" max="5383" width="11.42578125" style="1" customWidth="1"/>
    <col min="5384" max="5384" width="0.85546875" style="1" customWidth="1"/>
    <col min="5385" max="5386" width="8.5703125" style="1" customWidth="1"/>
    <col min="5387" max="5387" width="9.140625" style="1"/>
    <col min="5388" max="5388" width="10" style="1" customWidth="1"/>
    <col min="5389" max="5389" width="8.5703125" style="1" customWidth="1"/>
    <col min="5390" max="5390" width="0.85546875" style="1" customWidth="1"/>
    <col min="5391" max="5394" width="6.140625" style="1" customWidth="1"/>
    <col min="5395" max="5395" width="2.140625" style="1" customWidth="1"/>
    <col min="5396" max="5396" width="6.5703125" style="1" customWidth="1"/>
    <col min="5397" max="5397" width="9" style="1" customWidth="1"/>
    <col min="5398" max="5400" width="9.42578125" style="1" customWidth="1"/>
    <col min="5401" max="5401" width="0.85546875" style="1" customWidth="1"/>
    <col min="5402" max="5409" width="8.5703125" style="1" customWidth="1"/>
    <col min="5410" max="5633" width="9.140625" style="1"/>
    <col min="5634" max="5634" width="7.140625" style="1" customWidth="1"/>
    <col min="5635" max="5635" width="9" style="1" customWidth="1"/>
    <col min="5636" max="5636" width="10" style="1" bestFit="1" customWidth="1"/>
    <col min="5637" max="5637" width="9.140625" style="1"/>
    <col min="5638" max="5638" width="0.85546875" style="1" customWidth="1"/>
    <col min="5639" max="5639" width="11.42578125" style="1" customWidth="1"/>
    <col min="5640" max="5640" width="0.85546875" style="1" customWidth="1"/>
    <col min="5641" max="5642" width="8.5703125" style="1" customWidth="1"/>
    <col min="5643" max="5643" width="9.140625" style="1"/>
    <col min="5644" max="5644" width="10" style="1" customWidth="1"/>
    <col min="5645" max="5645" width="8.5703125" style="1" customWidth="1"/>
    <col min="5646" max="5646" width="0.85546875" style="1" customWidth="1"/>
    <col min="5647" max="5650" width="6.140625" style="1" customWidth="1"/>
    <col min="5651" max="5651" width="2.140625" style="1" customWidth="1"/>
    <col min="5652" max="5652" width="6.5703125" style="1" customWidth="1"/>
    <col min="5653" max="5653" width="9" style="1" customWidth="1"/>
    <col min="5654" max="5656" width="9.42578125" style="1" customWidth="1"/>
    <col min="5657" max="5657" width="0.85546875" style="1" customWidth="1"/>
    <col min="5658" max="5665" width="8.5703125" style="1" customWidth="1"/>
    <col min="5666" max="5889" width="9.140625" style="1"/>
    <col min="5890" max="5890" width="7.140625" style="1" customWidth="1"/>
    <col min="5891" max="5891" width="9" style="1" customWidth="1"/>
    <col min="5892" max="5892" width="10" style="1" bestFit="1" customWidth="1"/>
    <col min="5893" max="5893" width="9.140625" style="1"/>
    <col min="5894" max="5894" width="0.85546875" style="1" customWidth="1"/>
    <col min="5895" max="5895" width="11.42578125" style="1" customWidth="1"/>
    <col min="5896" max="5896" width="0.85546875" style="1" customWidth="1"/>
    <col min="5897" max="5898" width="8.5703125" style="1" customWidth="1"/>
    <col min="5899" max="5899" width="9.140625" style="1"/>
    <col min="5900" max="5900" width="10" style="1" customWidth="1"/>
    <col min="5901" max="5901" width="8.5703125" style="1" customWidth="1"/>
    <col min="5902" max="5902" width="0.85546875" style="1" customWidth="1"/>
    <col min="5903" max="5906" width="6.140625" style="1" customWidth="1"/>
    <col min="5907" max="5907" width="2.140625" style="1" customWidth="1"/>
    <col min="5908" max="5908" width="6.5703125" style="1" customWidth="1"/>
    <col min="5909" max="5909" width="9" style="1" customWidth="1"/>
    <col min="5910" max="5912" width="9.42578125" style="1" customWidth="1"/>
    <col min="5913" max="5913" width="0.85546875" style="1" customWidth="1"/>
    <col min="5914" max="5921" width="8.5703125" style="1" customWidth="1"/>
    <col min="5922" max="6145" width="9.140625" style="1"/>
    <col min="6146" max="6146" width="7.140625" style="1" customWidth="1"/>
    <col min="6147" max="6147" width="9" style="1" customWidth="1"/>
    <col min="6148" max="6148" width="10" style="1" bestFit="1" customWidth="1"/>
    <col min="6149" max="6149" width="9.140625" style="1"/>
    <col min="6150" max="6150" width="0.85546875" style="1" customWidth="1"/>
    <col min="6151" max="6151" width="11.42578125" style="1" customWidth="1"/>
    <col min="6152" max="6152" width="0.85546875" style="1" customWidth="1"/>
    <col min="6153" max="6154" width="8.5703125" style="1" customWidth="1"/>
    <col min="6155" max="6155" width="9.140625" style="1"/>
    <col min="6156" max="6156" width="10" style="1" customWidth="1"/>
    <col min="6157" max="6157" width="8.5703125" style="1" customWidth="1"/>
    <col min="6158" max="6158" width="0.85546875" style="1" customWidth="1"/>
    <col min="6159" max="6162" width="6.140625" style="1" customWidth="1"/>
    <col min="6163" max="6163" width="2.140625" style="1" customWidth="1"/>
    <col min="6164" max="6164" width="6.5703125" style="1" customWidth="1"/>
    <col min="6165" max="6165" width="9" style="1" customWidth="1"/>
    <col min="6166" max="6168" width="9.42578125" style="1" customWidth="1"/>
    <col min="6169" max="6169" width="0.85546875" style="1" customWidth="1"/>
    <col min="6170" max="6177" width="8.5703125" style="1" customWidth="1"/>
    <col min="6178" max="6401" width="9.140625" style="1"/>
    <col min="6402" max="6402" width="7.140625" style="1" customWidth="1"/>
    <col min="6403" max="6403" width="9" style="1" customWidth="1"/>
    <col min="6404" max="6404" width="10" style="1" bestFit="1" customWidth="1"/>
    <col min="6405" max="6405" width="9.140625" style="1"/>
    <col min="6406" max="6406" width="0.85546875" style="1" customWidth="1"/>
    <col min="6407" max="6407" width="11.42578125" style="1" customWidth="1"/>
    <col min="6408" max="6408" width="0.85546875" style="1" customWidth="1"/>
    <col min="6409" max="6410" width="8.5703125" style="1" customWidth="1"/>
    <col min="6411" max="6411" width="9.140625" style="1"/>
    <col min="6412" max="6412" width="10" style="1" customWidth="1"/>
    <col min="6413" max="6413" width="8.5703125" style="1" customWidth="1"/>
    <col min="6414" max="6414" width="0.85546875" style="1" customWidth="1"/>
    <col min="6415" max="6418" width="6.140625" style="1" customWidth="1"/>
    <col min="6419" max="6419" width="2.140625" style="1" customWidth="1"/>
    <col min="6420" max="6420" width="6.5703125" style="1" customWidth="1"/>
    <col min="6421" max="6421" width="9" style="1" customWidth="1"/>
    <col min="6422" max="6424" width="9.42578125" style="1" customWidth="1"/>
    <col min="6425" max="6425" width="0.85546875" style="1" customWidth="1"/>
    <col min="6426" max="6433" width="8.5703125" style="1" customWidth="1"/>
    <col min="6434" max="6657" width="9.140625" style="1"/>
    <col min="6658" max="6658" width="7.140625" style="1" customWidth="1"/>
    <col min="6659" max="6659" width="9" style="1" customWidth="1"/>
    <col min="6660" max="6660" width="10" style="1" bestFit="1" customWidth="1"/>
    <col min="6661" max="6661" width="9.140625" style="1"/>
    <col min="6662" max="6662" width="0.85546875" style="1" customWidth="1"/>
    <col min="6663" max="6663" width="11.42578125" style="1" customWidth="1"/>
    <col min="6664" max="6664" width="0.85546875" style="1" customWidth="1"/>
    <col min="6665" max="6666" width="8.5703125" style="1" customWidth="1"/>
    <col min="6667" max="6667" width="9.140625" style="1"/>
    <col min="6668" max="6668" width="10" style="1" customWidth="1"/>
    <col min="6669" max="6669" width="8.5703125" style="1" customWidth="1"/>
    <col min="6670" max="6670" width="0.85546875" style="1" customWidth="1"/>
    <col min="6671" max="6674" width="6.140625" style="1" customWidth="1"/>
    <col min="6675" max="6675" width="2.140625" style="1" customWidth="1"/>
    <col min="6676" max="6676" width="6.5703125" style="1" customWidth="1"/>
    <col min="6677" max="6677" width="9" style="1" customWidth="1"/>
    <col min="6678" max="6680" width="9.42578125" style="1" customWidth="1"/>
    <col min="6681" max="6681" width="0.85546875" style="1" customWidth="1"/>
    <col min="6682" max="6689" width="8.5703125" style="1" customWidth="1"/>
    <col min="6690" max="6913" width="9.140625" style="1"/>
    <col min="6914" max="6914" width="7.140625" style="1" customWidth="1"/>
    <col min="6915" max="6915" width="9" style="1" customWidth="1"/>
    <col min="6916" max="6916" width="10" style="1" bestFit="1" customWidth="1"/>
    <col min="6917" max="6917" width="9.140625" style="1"/>
    <col min="6918" max="6918" width="0.85546875" style="1" customWidth="1"/>
    <col min="6919" max="6919" width="11.42578125" style="1" customWidth="1"/>
    <col min="6920" max="6920" width="0.85546875" style="1" customWidth="1"/>
    <col min="6921" max="6922" width="8.5703125" style="1" customWidth="1"/>
    <col min="6923" max="6923" width="9.140625" style="1"/>
    <col min="6924" max="6924" width="10" style="1" customWidth="1"/>
    <col min="6925" max="6925" width="8.5703125" style="1" customWidth="1"/>
    <col min="6926" max="6926" width="0.85546875" style="1" customWidth="1"/>
    <col min="6927" max="6930" width="6.140625" style="1" customWidth="1"/>
    <col min="6931" max="6931" width="2.140625" style="1" customWidth="1"/>
    <col min="6932" max="6932" width="6.5703125" style="1" customWidth="1"/>
    <col min="6933" max="6933" width="9" style="1" customWidth="1"/>
    <col min="6934" max="6936" width="9.42578125" style="1" customWidth="1"/>
    <col min="6937" max="6937" width="0.85546875" style="1" customWidth="1"/>
    <col min="6938" max="6945" width="8.5703125" style="1" customWidth="1"/>
    <col min="6946" max="7169" width="9.140625" style="1"/>
    <col min="7170" max="7170" width="7.140625" style="1" customWidth="1"/>
    <col min="7171" max="7171" width="9" style="1" customWidth="1"/>
    <col min="7172" max="7172" width="10" style="1" bestFit="1" customWidth="1"/>
    <col min="7173" max="7173" width="9.140625" style="1"/>
    <col min="7174" max="7174" width="0.85546875" style="1" customWidth="1"/>
    <col min="7175" max="7175" width="11.42578125" style="1" customWidth="1"/>
    <col min="7176" max="7176" width="0.85546875" style="1" customWidth="1"/>
    <col min="7177" max="7178" width="8.5703125" style="1" customWidth="1"/>
    <col min="7179" max="7179" width="9.140625" style="1"/>
    <col min="7180" max="7180" width="10" style="1" customWidth="1"/>
    <col min="7181" max="7181" width="8.5703125" style="1" customWidth="1"/>
    <col min="7182" max="7182" width="0.85546875" style="1" customWidth="1"/>
    <col min="7183" max="7186" width="6.140625" style="1" customWidth="1"/>
    <col min="7187" max="7187" width="2.140625" style="1" customWidth="1"/>
    <col min="7188" max="7188" width="6.5703125" style="1" customWidth="1"/>
    <col min="7189" max="7189" width="9" style="1" customWidth="1"/>
    <col min="7190" max="7192" width="9.42578125" style="1" customWidth="1"/>
    <col min="7193" max="7193" width="0.85546875" style="1" customWidth="1"/>
    <col min="7194" max="7201" width="8.5703125" style="1" customWidth="1"/>
    <col min="7202" max="7425" width="9.140625" style="1"/>
    <col min="7426" max="7426" width="7.140625" style="1" customWidth="1"/>
    <col min="7427" max="7427" width="9" style="1" customWidth="1"/>
    <col min="7428" max="7428" width="10" style="1" bestFit="1" customWidth="1"/>
    <col min="7429" max="7429" width="9.140625" style="1"/>
    <col min="7430" max="7430" width="0.85546875" style="1" customWidth="1"/>
    <col min="7431" max="7431" width="11.42578125" style="1" customWidth="1"/>
    <col min="7432" max="7432" width="0.85546875" style="1" customWidth="1"/>
    <col min="7433" max="7434" width="8.5703125" style="1" customWidth="1"/>
    <col min="7435" max="7435" width="9.140625" style="1"/>
    <col min="7436" max="7436" width="10" style="1" customWidth="1"/>
    <col min="7437" max="7437" width="8.5703125" style="1" customWidth="1"/>
    <col min="7438" max="7438" width="0.85546875" style="1" customWidth="1"/>
    <col min="7439" max="7442" width="6.140625" style="1" customWidth="1"/>
    <col min="7443" max="7443" width="2.140625" style="1" customWidth="1"/>
    <col min="7444" max="7444" width="6.5703125" style="1" customWidth="1"/>
    <col min="7445" max="7445" width="9" style="1" customWidth="1"/>
    <col min="7446" max="7448" width="9.42578125" style="1" customWidth="1"/>
    <col min="7449" max="7449" width="0.85546875" style="1" customWidth="1"/>
    <col min="7450" max="7457" width="8.5703125" style="1" customWidth="1"/>
    <col min="7458" max="7681" width="9.140625" style="1"/>
    <col min="7682" max="7682" width="7.140625" style="1" customWidth="1"/>
    <col min="7683" max="7683" width="9" style="1" customWidth="1"/>
    <col min="7684" max="7684" width="10" style="1" bestFit="1" customWidth="1"/>
    <col min="7685" max="7685" width="9.140625" style="1"/>
    <col min="7686" max="7686" width="0.85546875" style="1" customWidth="1"/>
    <col min="7687" max="7687" width="11.42578125" style="1" customWidth="1"/>
    <col min="7688" max="7688" width="0.85546875" style="1" customWidth="1"/>
    <col min="7689" max="7690" width="8.5703125" style="1" customWidth="1"/>
    <col min="7691" max="7691" width="9.140625" style="1"/>
    <col min="7692" max="7692" width="10" style="1" customWidth="1"/>
    <col min="7693" max="7693" width="8.5703125" style="1" customWidth="1"/>
    <col min="7694" max="7694" width="0.85546875" style="1" customWidth="1"/>
    <col min="7695" max="7698" width="6.140625" style="1" customWidth="1"/>
    <col min="7699" max="7699" width="2.140625" style="1" customWidth="1"/>
    <col min="7700" max="7700" width="6.5703125" style="1" customWidth="1"/>
    <col min="7701" max="7701" width="9" style="1" customWidth="1"/>
    <col min="7702" max="7704" width="9.42578125" style="1" customWidth="1"/>
    <col min="7705" max="7705" width="0.85546875" style="1" customWidth="1"/>
    <col min="7706" max="7713" width="8.5703125" style="1" customWidth="1"/>
    <col min="7714" max="7937" width="9.140625" style="1"/>
    <col min="7938" max="7938" width="7.140625" style="1" customWidth="1"/>
    <col min="7939" max="7939" width="9" style="1" customWidth="1"/>
    <col min="7940" max="7940" width="10" style="1" bestFit="1" customWidth="1"/>
    <col min="7941" max="7941" width="9.140625" style="1"/>
    <col min="7942" max="7942" width="0.85546875" style="1" customWidth="1"/>
    <col min="7943" max="7943" width="11.42578125" style="1" customWidth="1"/>
    <col min="7944" max="7944" width="0.85546875" style="1" customWidth="1"/>
    <col min="7945" max="7946" width="8.5703125" style="1" customWidth="1"/>
    <col min="7947" max="7947" width="9.140625" style="1"/>
    <col min="7948" max="7948" width="10" style="1" customWidth="1"/>
    <col min="7949" max="7949" width="8.5703125" style="1" customWidth="1"/>
    <col min="7950" max="7950" width="0.85546875" style="1" customWidth="1"/>
    <col min="7951" max="7954" width="6.140625" style="1" customWidth="1"/>
    <col min="7955" max="7955" width="2.140625" style="1" customWidth="1"/>
    <col min="7956" max="7956" width="6.5703125" style="1" customWidth="1"/>
    <col min="7957" max="7957" width="9" style="1" customWidth="1"/>
    <col min="7958" max="7960" width="9.42578125" style="1" customWidth="1"/>
    <col min="7961" max="7961" width="0.85546875" style="1" customWidth="1"/>
    <col min="7962" max="7969" width="8.5703125" style="1" customWidth="1"/>
    <col min="7970" max="8193" width="9.140625" style="1"/>
    <col min="8194" max="8194" width="7.140625" style="1" customWidth="1"/>
    <col min="8195" max="8195" width="9" style="1" customWidth="1"/>
    <col min="8196" max="8196" width="10" style="1" bestFit="1" customWidth="1"/>
    <col min="8197" max="8197" width="9.140625" style="1"/>
    <col min="8198" max="8198" width="0.85546875" style="1" customWidth="1"/>
    <col min="8199" max="8199" width="11.42578125" style="1" customWidth="1"/>
    <col min="8200" max="8200" width="0.85546875" style="1" customWidth="1"/>
    <col min="8201" max="8202" width="8.5703125" style="1" customWidth="1"/>
    <col min="8203" max="8203" width="9.140625" style="1"/>
    <col min="8204" max="8204" width="10" style="1" customWidth="1"/>
    <col min="8205" max="8205" width="8.5703125" style="1" customWidth="1"/>
    <col min="8206" max="8206" width="0.85546875" style="1" customWidth="1"/>
    <col min="8207" max="8210" width="6.140625" style="1" customWidth="1"/>
    <col min="8211" max="8211" width="2.140625" style="1" customWidth="1"/>
    <col min="8212" max="8212" width="6.5703125" style="1" customWidth="1"/>
    <col min="8213" max="8213" width="9" style="1" customWidth="1"/>
    <col min="8214" max="8216" width="9.42578125" style="1" customWidth="1"/>
    <col min="8217" max="8217" width="0.85546875" style="1" customWidth="1"/>
    <col min="8218" max="8225" width="8.5703125" style="1" customWidth="1"/>
    <col min="8226" max="8449" width="9.140625" style="1"/>
    <col min="8450" max="8450" width="7.140625" style="1" customWidth="1"/>
    <col min="8451" max="8451" width="9" style="1" customWidth="1"/>
    <col min="8452" max="8452" width="10" style="1" bestFit="1" customWidth="1"/>
    <col min="8453" max="8453" width="9.140625" style="1"/>
    <col min="8454" max="8454" width="0.85546875" style="1" customWidth="1"/>
    <col min="8455" max="8455" width="11.42578125" style="1" customWidth="1"/>
    <col min="8456" max="8456" width="0.85546875" style="1" customWidth="1"/>
    <col min="8457" max="8458" width="8.5703125" style="1" customWidth="1"/>
    <col min="8459" max="8459" width="9.140625" style="1"/>
    <col min="8460" max="8460" width="10" style="1" customWidth="1"/>
    <col min="8461" max="8461" width="8.5703125" style="1" customWidth="1"/>
    <col min="8462" max="8462" width="0.85546875" style="1" customWidth="1"/>
    <col min="8463" max="8466" width="6.140625" style="1" customWidth="1"/>
    <col min="8467" max="8467" width="2.140625" style="1" customWidth="1"/>
    <col min="8468" max="8468" width="6.5703125" style="1" customWidth="1"/>
    <col min="8469" max="8469" width="9" style="1" customWidth="1"/>
    <col min="8470" max="8472" width="9.42578125" style="1" customWidth="1"/>
    <col min="8473" max="8473" width="0.85546875" style="1" customWidth="1"/>
    <col min="8474" max="8481" width="8.5703125" style="1" customWidth="1"/>
    <col min="8482" max="8705" width="9.140625" style="1"/>
    <col min="8706" max="8706" width="7.140625" style="1" customWidth="1"/>
    <col min="8707" max="8707" width="9" style="1" customWidth="1"/>
    <col min="8708" max="8708" width="10" style="1" bestFit="1" customWidth="1"/>
    <col min="8709" max="8709" width="9.140625" style="1"/>
    <col min="8710" max="8710" width="0.85546875" style="1" customWidth="1"/>
    <col min="8711" max="8711" width="11.42578125" style="1" customWidth="1"/>
    <col min="8712" max="8712" width="0.85546875" style="1" customWidth="1"/>
    <col min="8713" max="8714" width="8.5703125" style="1" customWidth="1"/>
    <col min="8715" max="8715" width="9.140625" style="1"/>
    <col min="8716" max="8716" width="10" style="1" customWidth="1"/>
    <col min="8717" max="8717" width="8.5703125" style="1" customWidth="1"/>
    <col min="8718" max="8718" width="0.85546875" style="1" customWidth="1"/>
    <col min="8719" max="8722" width="6.140625" style="1" customWidth="1"/>
    <col min="8723" max="8723" width="2.140625" style="1" customWidth="1"/>
    <col min="8724" max="8724" width="6.5703125" style="1" customWidth="1"/>
    <col min="8725" max="8725" width="9" style="1" customWidth="1"/>
    <col min="8726" max="8728" width="9.42578125" style="1" customWidth="1"/>
    <col min="8729" max="8729" width="0.85546875" style="1" customWidth="1"/>
    <col min="8730" max="8737" width="8.5703125" style="1" customWidth="1"/>
    <col min="8738" max="8961" width="9.140625" style="1"/>
    <col min="8962" max="8962" width="7.140625" style="1" customWidth="1"/>
    <col min="8963" max="8963" width="9" style="1" customWidth="1"/>
    <col min="8964" max="8964" width="10" style="1" bestFit="1" customWidth="1"/>
    <col min="8965" max="8965" width="9.140625" style="1"/>
    <col min="8966" max="8966" width="0.85546875" style="1" customWidth="1"/>
    <col min="8967" max="8967" width="11.42578125" style="1" customWidth="1"/>
    <col min="8968" max="8968" width="0.85546875" style="1" customWidth="1"/>
    <col min="8969" max="8970" width="8.5703125" style="1" customWidth="1"/>
    <col min="8971" max="8971" width="9.140625" style="1"/>
    <col min="8972" max="8972" width="10" style="1" customWidth="1"/>
    <col min="8973" max="8973" width="8.5703125" style="1" customWidth="1"/>
    <col min="8974" max="8974" width="0.85546875" style="1" customWidth="1"/>
    <col min="8975" max="8978" width="6.140625" style="1" customWidth="1"/>
    <col min="8979" max="8979" width="2.140625" style="1" customWidth="1"/>
    <col min="8980" max="8980" width="6.5703125" style="1" customWidth="1"/>
    <col min="8981" max="8981" width="9" style="1" customWidth="1"/>
    <col min="8982" max="8984" width="9.42578125" style="1" customWidth="1"/>
    <col min="8985" max="8985" width="0.85546875" style="1" customWidth="1"/>
    <col min="8986" max="8993" width="8.5703125" style="1" customWidth="1"/>
    <col min="8994" max="9217" width="9.140625" style="1"/>
    <col min="9218" max="9218" width="7.140625" style="1" customWidth="1"/>
    <col min="9219" max="9219" width="9" style="1" customWidth="1"/>
    <col min="9220" max="9220" width="10" style="1" bestFit="1" customWidth="1"/>
    <col min="9221" max="9221" width="9.140625" style="1"/>
    <col min="9222" max="9222" width="0.85546875" style="1" customWidth="1"/>
    <col min="9223" max="9223" width="11.42578125" style="1" customWidth="1"/>
    <col min="9224" max="9224" width="0.85546875" style="1" customWidth="1"/>
    <col min="9225" max="9226" width="8.5703125" style="1" customWidth="1"/>
    <col min="9227" max="9227" width="9.140625" style="1"/>
    <col min="9228" max="9228" width="10" style="1" customWidth="1"/>
    <col min="9229" max="9229" width="8.5703125" style="1" customWidth="1"/>
    <col min="9230" max="9230" width="0.85546875" style="1" customWidth="1"/>
    <col min="9231" max="9234" width="6.140625" style="1" customWidth="1"/>
    <col min="9235" max="9235" width="2.140625" style="1" customWidth="1"/>
    <col min="9236" max="9236" width="6.5703125" style="1" customWidth="1"/>
    <col min="9237" max="9237" width="9" style="1" customWidth="1"/>
    <col min="9238" max="9240" width="9.42578125" style="1" customWidth="1"/>
    <col min="9241" max="9241" width="0.85546875" style="1" customWidth="1"/>
    <col min="9242" max="9249" width="8.5703125" style="1" customWidth="1"/>
    <col min="9250" max="9473" width="9.140625" style="1"/>
    <col min="9474" max="9474" width="7.140625" style="1" customWidth="1"/>
    <col min="9475" max="9475" width="9" style="1" customWidth="1"/>
    <col min="9476" max="9476" width="10" style="1" bestFit="1" customWidth="1"/>
    <col min="9477" max="9477" width="9.140625" style="1"/>
    <col min="9478" max="9478" width="0.85546875" style="1" customWidth="1"/>
    <col min="9479" max="9479" width="11.42578125" style="1" customWidth="1"/>
    <col min="9480" max="9480" width="0.85546875" style="1" customWidth="1"/>
    <col min="9481" max="9482" width="8.5703125" style="1" customWidth="1"/>
    <col min="9483" max="9483" width="9.140625" style="1"/>
    <col min="9484" max="9484" width="10" style="1" customWidth="1"/>
    <col min="9485" max="9485" width="8.5703125" style="1" customWidth="1"/>
    <col min="9486" max="9486" width="0.85546875" style="1" customWidth="1"/>
    <col min="9487" max="9490" width="6.140625" style="1" customWidth="1"/>
    <col min="9491" max="9491" width="2.140625" style="1" customWidth="1"/>
    <col min="9492" max="9492" width="6.5703125" style="1" customWidth="1"/>
    <col min="9493" max="9493" width="9" style="1" customWidth="1"/>
    <col min="9494" max="9496" width="9.42578125" style="1" customWidth="1"/>
    <col min="9497" max="9497" width="0.85546875" style="1" customWidth="1"/>
    <col min="9498" max="9505" width="8.5703125" style="1" customWidth="1"/>
    <col min="9506" max="9729" width="9.140625" style="1"/>
    <col min="9730" max="9730" width="7.140625" style="1" customWidth="1"/>
    <col min="9731" max="9731" width="9" style="1" customWidth="1"/>
    <col min="9732" max="9732" width="10" style="1" bestFit="1" customWidth="1"/>
    <col min="9733" max="9733" width="9.140625" style="1"/>
    <col min="9734" max="9734" width="0.85546875" style="1" customWidth="1"/>
    <col min="9735" max="9735" width="11.42578125" style="1" customWidth="1"/>
    <col min="9736" max="9736" width="0.85546875" style="1" customWidth="1"/>
    <col min="9737" max="9738" width="8.5703125" style="1" customWidth="1"/>
    <col min="9739" max="9739" width="9.140625" style="1"/>
    <col min="9740" max="9740" width="10" style="1" customWidth="1"/>
    <col min="9741" max="9741" width="8.5703125" style="1" customWidth="1"/>
    <col min="9742" max="9742" width="0.85546875" style="1" customWidth="1"/>
    <col min="9743" max="9746" width="6.140625" style="1" customWidth="1"/>
    <col min="9747" max="9747" width="2.140625" style="1" customWidth="1"/>
    <col min="9748" max="9748" width="6.5703125" style="1" customWidth="1"/>
    <col min="9749" max="9749" width="9" style="1" customWidth="1"/>
    <col min="9750" max="9752" width="9.42578125" style="1" customWidth="1"/>
    <col min="9753" max="9753" width="0.85546875" style="1" customWidth="1"/>
    <col min="9754" max="9761" width="8.5703125" style="1" customWidth="1"/>
    <col min="9762" max="9985" width="9.140625" style="1"/>
    <col min="9986" max="9986" width="7.140625" style="1" customWidth="1"/>
    <col min="9987" max="9987" width="9" style="1" customWidth="1"/>
    <col min="9988" max="9988" width="10" style="1" bestFit="1" customWidth="1"/>
    <col min="9989" max="9989" width="9.140625" style="1"/>
    <col min="9990" max="9990" width="0.85546875" style="1" customWidth="1"/>
    <col min="9991" max="9991" width="11.42578125" style="1" customWidth="1"/>
    <col min="9992" max="9992" width="0.85546875" style="1" customWidth="1"/>
    <col min="9993" max="9994" width="8.5703125" style="1" customWidth="1"/>
    <col min="9995" max="9995" width="9.140625" style="1"/>
    <col min="9996" max="9996" width="10" style="1" customWidth="1"/>
    <col min="9997" max="9997" width="8.5703125" style="1" customWidth="1"/>
    <col min="9998" max="9998" width="0.85546875" style="1" customWidth="1"/>
    <col min="9999" max="10002" width="6.140625" style="1" customWidth="1"/>
    <col min="10003" max="10003" width="2.140625" style="1" customWidth="1"/>
    <col min="10004" max="10004" width="6.5703125" style="1" customWidth="1"/>
    <col min="10005" max="10005" width="9" style="1" customWidth="1"/>
    <col min="10006" max="10008" width="9.42578125" style="1" customWidth="1"/>
    <col min="10009" max="10009" width="0.85546875" style="1" customWidth="1"/>
    <col min="10010" max="10017" width="8.5703125" style="1" customWidth="1"/>
    <col min="10018" max="10241" width="9.140625" style="1"/>
    <col min="10242" max="10242" width="7.140625" style="1" customWidth="1"/>
    <col min="10243" max="10243" width="9" style="1" customWidth="1"/>
    <col min="10244" max="10244" width="10" style="1" bestFit="1" customWidth="1"/>
    <col min="10245" max="10245" width="9.140625" style="1"/>
    <col min="10246" max="10246" width="0.85546875" style="1" customWidth="1"/>
    <col min="10247" max="10247" width="11.42578125" style="1" customWidth="1"/>
    <col min="10248" max="10248" width="0.85546875" style="1" customWidth="1"/>
    <col min="10249" max="10250" width="8.5703125" style="1" customWidth="1"/>
    <col min="10251" max="10251" width="9.140625" style="1"/>
    <col min="10252" max="10252" width="10" style="1" customWidth="1"/>
    <col min="10253" max="10253" width="8.5703125" style="1" customWidth="1"/>
    <col min="10254" max="10254" width="0.85546875" style="1" customWidth="1"/>
    <col min="10255" max="10258" width="6.140625" style="1" customWidth="1"/>
    <col min="10259" max="10259" width="2.140625" style="1" customWidth="1"/>
    <col min="10260" max="10260" width="6.5703125" style="1" customWidth="1"/>
    <col min="10261" max="10261" width="9" style="1" customWidth="1"/>
    <col min="10262" max="10264" width="9.42578125" style="1" customWidth="1"/>
    <col min="10265" max="10265" width="0.85546875" style="1" customWidth="1"/>
    <col min="10266" max="10273" width="8.5703125" style="1" customWidth="1"/>
    <col min="10274" max="10497" width="9.140625" style="1"/>
    <col min="10498" max="10498" width="7.140625" style="1" customWidth="1"/>
    <col min="10499" max="10499" width="9" style="1" customWidth="1"/>
    <col min="10500" max="10500" width="10" style="1" bestFit="1" customWidth="1"/>
    <col min="10501" max="10501" width="9.140625" style="1"/>
    <col min="10502" max="10502" width="0.85546875" style="1" customWidth="1"/>
    <col min="10503" max="10503" width="11.42578125" style="1" customWidth="1"/>
    <col min="10504" max="10504" width="0.85546875" style="1" customWidth="1"/>
    <col min="10505" max="10506" width="8.5703125" style="1" customWidth="1"/>
    <col min="10507" max="10507" width="9.140625" style="1"/>
    <col min="10508" max="10508" width="10" style="1" customWidth="1"/>
    <col min="10509" max="10509" width="8.5703125" style="1" customWidth="1"/>
    <col min="10510" max="10510" width="0.85546875" style="1" customWidth="1"/>
    <col min="10511" max="10514" width="6.140625" style="1" customWidth="1"/>
    <col min="10515" max="10515" width="2.140625" style="1" customWidth="1"/>
    <col min="10516" max="10516" width="6.5703125" style="1" customWidth="1"/>
    <col min="10517" max="10517" width="9" style="1" customWidth="1"/>
    <col min="10518" max="10520" width="9.42578125" style="1" customWidth="1"/>
    <col min="10521" max="10521" width="0.85546875" style="1" customWidth="1"/>
    <col min="10522" max="10529" width="8.5703125" style="1" customWidth="1"/>
    <col min="10530" max="10753" width="9.140625" style="1"/>
    <col min="10754" max="10754" width="7.140625" style="1" customWidth="1"/>
    <col min="10755" max="10755" width="9" style="1" customWidth="1"/>
    <col min="10756" max="10756" width="10" style="1" bestFit="1" customWidth="1"/>
    <col min="10757" max="10757" width="9.140625" style="1"/>
    <col min="10758" max="10758" width="0.85546875" style="1" customWidth="1"/>
    <col min="10759" max="10759" width="11.42578125" style="1" customWidth="1"/>
    <col min="10760" max="10760" width="0.85546875" style="1" customWidth="1"/>
    <col min="10761" max="10762" width="8.5703125" style="1" customWidth="1"/>
    <col min="10763" max="10763" width="9.140625" style="1"/>
    <col min="10764" max="10764" width="10" style="1" customWidth="1"/>
    <col min="10765" max="10765" width="8.5703125" style="1" customWidth="1"/>
    <col min="10766" max="10766" width="0.85546875" style="1" customWidth="1"/>
    <col min="10767" max="10770" width="6.140625" style="1" customWidth="1"/>
    <col min="10771" max="10771" width="2.140625" style="1" customWidth="1"/>
    <col min="10772" max="10772" width="6.5703125" style="1" customWidth="1"/>
    <col min="10773" max="10773" width="9" style="1" customWidth="1"/>
    <col min="10774" max="10776" width="9.42578125" style="1" customWidth="1"/>
    <col min="10777" max="10777" width="0.85546875" style="1" customWidth="1"/>
    <col min="10778" max="10785" width="8.5703125" style="1" customWidth="1"/>
    <col min="10786" max="11009" width="9.140625" style="1"/>
    <col min="11010" max="11010" width="7.140625" style="1" customWidth="1"/>
    <col min="11011" max="11011" width="9" style="1" customWidth="1"/>
    <col min="11012" max="11012" width="10" style="1" bestFit="1" customWidth="1"/>
    <col min="11013" max="11013" width="9.140625" style="1"/>
    <col min="11014" max="11014" width="0.85546875" style="1" customWidth="1"/>
    <col min="11015" max="11015" width="11.42578125" style="1" customWidth="1"/>
    <col min="11016" max="11016" width="0.85546875" style="1" customWidth="1"/>
    <col min="11017" max="11018" width="8.5703125" style="1" customWidth="1"/>
    <col min="11019" max="11019" width="9.140625" style="1"/>
    <col min="11020" max="11020" width="10" style="1" customWidth="1"/>
    <col min="11021" max="11021" width="8.5703125" style="1" customWidth="1"/>
    <col min="11022" max="11022" width="0.85546875" style="1" customWidth="1"/>
    <col min="11023" max="11026" width="6.140625" style="1" customWidth="1"/>
    <col min="11027" max="11027" width="2.140625" style="1" customWidth="1"/>
    <col min="11028" max="11028" width="6.5703125" style="1" customWidth="1"/>
    <col min="11029" max="11029" width="9" style="1" customWidth="1"/>
    <col min="11030" max="11032" width="9.42578125" style="1" customWidth="1"/>
    <col min="11033" max="11033" width="0.85546875" style="1" customWidth="1"/>
    <col min="11034" max="11041" width="8.5703125" style="1" customWidth="1"/>
    <col min="11042" max="11265" width="9.140625" style="1"/>
    <col min="11266" max="11266" width="7.140625" style="1" customWidth="1"/>
    <col min="11267" max="11267" width="9" style="1" customWidth="1"/>
    <col min="11268" max="11268" width="10" style="1" bestFit="1" customWidth="1"/>
    <col min="11269" max="11269" width="9.140625" style="1"/>
    <col min="11270" max="11270" width="0.85546875" style="1" customWidth="1"/>
    <col min="11271" max="11271" width="11.42578125" style="1" customWidth="1"/>
    <col min="11272" max="11272" width="0.85546875" style="1" customWidth="1"/>
    <col min="11273" max="11274" width="8.5703125" style="1" customWidth="1"/>
    <col min="11275" max="11275" width="9.140625" style="1"/>
    <col min="11276" max="11276" width="10" style="1" customWidth="1"/>
    <col min="11277" max="11277" width="8.5703125" style="1" customWidth="1"/>
    <col min="11278" max="11278" width="0.85546875" style="1" customWidth="1"/>
    <col min="11279" max="11282" width="6.140625" style="1" customWidth="1"/>
    <col min="11283" max="11283" width="2.140625" style="1" customWidth="1"/>
    <col min="11284" max="11284" width="6.5703125" style="1" customWidth="1"/>
    <col min="11285" max="11285" width="9" style="1" customWidth="1"/>
    <col min="11286" max="11288" width="9.42578125" style="1" customWidth="1"/>
    <col min="11289" max="11289" width="0.85546875" style="1" customWidth="1"/>
    <col min="11290" max="11297" width="8.5703125" style="1" customWidth="1"/>
    <col min="11298" max="11521" width="9.140625" style="1"/>
    <col min="11522" max="11522" width="7.140625" style="1" customWidth="1"/>
    <col min="11523" max="11523" width="9" style="1" customWidth="1"/>
    <col min="11524" max="11524" width="10" style="1" bestFit="1" customWidth="1"/>
    <col min="11525" max="11525" width="9.140625" style="1"/>
    <col min="11526" max="11526" width="0.85546875" style="1" customWidth="1"/>
    <col min="11527" max="11527" width="11.42578125" style="1" customWidth="1"/>
    <col min="11528" max="11528" width="0.85546875" style="1" customWidth="1"/>
    <col min="11529" max="11530" width="8.5703125" style="1" customWidth="1"/>
    <col min="11531" max="11531" width="9.140625" style="1"/>
    <col min="11532" max="11532" width="10" style="1" customWidth="1"/>
    <col min="11533" max="11533" width="8.5703125" style="1" customWidth="1"/>
    <col min="11534" max="11534" width="0.85546875" style="1" customWidth="1"/>
    <col min="11535" max="11538" width="6.140625" style="1" customWidth="1"/>
    <col min="11539" max="11539" width="2.140625" style="1" customWidth="1"/>
    <col min="11540" max="11540" width="6.5703125" style="1" customWidth="1"/>
    <col min="11541" max="11541" width="9" style="1" customWidth="1"/>
    <col min="11542" max="11544" width="9.42578125" style="1" customWidth="1"/>
    <col min="11545" max="11545" width="0.85546875" style="1" customWidth="1"/>
    <col min="11546" max="11553" width="8.5703125" style="1" customWidth="1"/>
    <col min="11554" max="11777" width="9.140625" style="1"/>
    <col min="11778" max="11778" width="7.140625" style="1" customWidth="1"/>
    <col min="11779" max="11779" width="9" style="1" customWidth="1"/>
    <col min="11780" max="11780" width="10" style="1" bestFit="1" customWidth="1"/>
    <col min="11781" max="11781" width="9.140625" style="1"/>
    <col min="11782" max="11782" width="0.85546875" style="1" customWidth="1"/>
    <col min="11783" max="11783" width="11.42578125" style="1" customWidth="1"/>
    <col min="11784" max="11784" width="0.85546875" style="1" customWidth="1"/>
    <col min="11785" max="11786" width="8.5703125" style="1" customWidth="1"/>
    <col min="11787" max="11787" width="9.140625" style="1"/>
    <col min="11788" max="11788" width="10" style="1" customWidth="1"/>
    <col min="11789" max="11789" width="8.5703125" style="1" customWidth="1"/>
    <col min="11790" max="11790" width="0.85546875" style="1" customWidth="1"/>
    <col min="11791" max="11794" width="6.140625" style="1" customWidth="1"/>
    <col min="11795" max="11795" width="2.140625" style="1" customWidth="1"/>
    <col min="11796" max="11796" width="6.5703125" style="1" customWidth="1"/>
    <col min="11797" max="11797" width="9" style="1" customWidth="1"/>
    <col min="11798" max="11800" width="9.42578125" style="1" customWidth="1"/>
    <col min="11801" max="11801" width="0.85546875" style="1" customWidth="1"/>
    <col min="11802" max="11809" width="8.5703125" style="1" customWidth="1"/>
    <col min="11810" max="12033" width="9.140625" style="1"/>
    <col min="12034" max="12034" width="7.140625" style="1" customWidth="1"/>
    <col min="12035" max="12035" width="9" style="1" customWidth="1"/>
    <col min="12036" max="12036" width="10" style="1" bestFit="1" customWidth="1"/>
    <col min="12037" max="12037" width="9.140625" style="1"/>
    <col min="12038" max="12038" width="0.85546875" style="1" customWidth="1"/>
    <col min="12039" max="12039" width="11.42578125" style="1" customWidth="1"/>
    <col min="12040" max="12040" width="0.85546875" style="1" customWidth="1"/>
    <col min="12041" max="12042" width="8.5703125" style="1" customWidth="1"/>
    <col min="12043" max="12043" width="9.140625" style="1"/>
    <col min="12044" max="12044" width="10" style="1" customWidth="1"/>
    <col min="12045" max="12045" width="8.5703125" style="1" customWidth="1"/>
    <col min="12046" max="12046" width="0.85546875" style="1" customWidth="1"/>
    <col min="12047" max="12050" width="6.140625" style="1" customWidth="1"/>
    <col min="12051" max="12051" width="2.140625" style="1" customWidth="1"/>
    <col min="12052" max="12052" width="6.5703125" style="1" customWidth="1"/>
    <col min="12053" max="12053" width="9" style="1" customWidth="1"/>
    <col min="12054" max="12056" width="9.42578125" style="1" customWidth="1"/>
    <col min="12057" max="12057" width="0.85546875" style="1" customWidth="1"/>
    <col min="12058" max="12065" width="8.5703125" style="1" customWidth="1"/>
    <col min="12066" max="12289" width="9.140625" style="1"/>
    <col min="12290" max="12290" width="7.140625" style="1" customWidth="1"/>
    <col min="12291" max="12291" width="9" style="1" customWidth="1"/>
    <col min="12292" max="12292" width="10" style="1" bestFit="1" customWidth="1"/>
    <col min="12293" max="12293" width="9.140625" style="1"/>
    <col min="12294" max="12294" width="0.85546875" style="1" customWidth="1"/>
    <col min="12295" max="12295" width="11.42578125" style="1" customWidth="1"/>
    <col min="12296" max="12296" width="0.85546875" style="1" customWidth="1"/>
    <col min="12297" max="12298" width="8.5703125" style="1" customWidth="1"/>
    <col min="12299" max="12299" width="9.140625" style="1"/>
    <col min="12300" max="12300" width="10" style="1" customWidth="1"/>
    <col min="12301" max="12301" width="8.5703125" style="1" customWidth="1"/>
    <col min="12302" max="12302" width="0.85546875" style="1" customWidth="1"/>
    <col min="12303" max="12306" width="6.140625" style="1" customWidth="1"/>
    <col min="12307" max="12307" width="2.140625" style="1" customWidth="1"/>
    <col min="12308" max="12308" width="6.5703125" style="1" customWidth="1"/>
    <col min="12309" max="12309" width="9" style="1" customWidth="1"/>
    <col min="12310" max="12312" width="9.42578125" style="1" customWidth="1"/>
    <col min="12313" max="12313" width="0.85546875" style="1" customWidth="1"/>
    <col min="12314" max="12321" width="8.5703125" style="1" customWidth="1"/>
    <col min="12322" max="12545" width="9.140625" style="1"/>
    <col min="12546" max="12546" width="7.140625" style="1" customWidth="1"/>
    <col min="12547" max="12547" width="9" style="1" customWidth="1"/>
    <col min="12548" max="12548" width="10" style="1" bestFit="1" customWidth="1"/>
    <col min="12549" max="12549" width="9.140625" style="1"/>
    <col min="12550" max="12550" width="0.85546875" style="1" customWidth="1"/>
    <col min="12551" max="12551" width="11.42578125" style="1" customWidth="1"/>
    <col min="12552" max="12552" width="0.85546875" style="1" customWidth="1"/>
    <col min="12553" max="12554" width="8.5703125" style="1" customWidth="1"/>
    <col min="12555" max="12555" width="9.140625" style="1"/>
    <col min="12556" max="12556" width="10" style="1" customWidth="1"/>
    <col min="12557" max="12557" width="8.5703125" style="1" customWidth="1"/>
    <col min="12558" max="12558" width="0.85546875" style="1" customWidth="1"/>
    <col min="12559" max="12562" width="6.140625" style="1" customWidth="1"/>
    <col min="12563" max="12563" width="2.140625" style="1" customWidth="1"/>
    <col min="12564" max="12564" width="6.5703125" style="1" customWidth="1"/>
    <col min="12565" max="12565" width="9" style="1" customWidth="1"/>
    <col min="12566" max="12568" width="9.42578125" style="1" customWidth="1"/>
    <col min="12569" max="12569" width="0.85546875" style="1" customWidth="1"/>
    <col min="12570" max="12577" width="8.5703125" style="1" customWidth="1"/>
    <col min="12578" max="12801" width="9.140625" style="1"/>
    <col min="12802" max="12802" width="7.140625" style="1" customWidth="1"/>
    <col min="12803" max="12803" width="9" style="1" customWidth="1"/>
    <col min="12804" max="12804" width="10" style="1" bestFit="1" customWidth="1"/>
    <col min="12805" max="12805" width="9.140625" style="1"/>
    <col min="12806" max="12806" width="0.85546875" style="1" customWidth="1"/>
    <col min="12807" max="12807" width="11.42578125" style="1" customWidth="1"/>
    <col min="12808" max="12808" width="0.85546875" style="1" customWidth="1"/>
    <col min="12809" max="12810" width="8.5703125" style="1" customWidth="1"/>
    <col min="12811" max="12811" width="9.140625" style="1"/>
    <col min="12812" max="12812" width="10" style="1" customWidth="1"/>
    <col min="12813" max="12813" width="8.5703125" style="1" customWidth="1"/>
    <col min="12814" max="12814" width="0.85546875" style="1" customWidth="1"/>
    <col min="12815" max="12818" width="6.140625" style="1" customWidth="1"/>
    <col min="12819" max="12819" width="2.140625" style="1" customWidth="1"/>
    <col min="12820" max="12820" width="6.5703125" style="1" customWidth="1"/>
    <col min="12821" max="12821" width="9" style="1" customWidth="1"/>
    <col min="12822" max="12824" width="9.42578125" style="1" customWidth="1"/>
    <col min="12825" max="12825" width="0.85546875" style="1" customWidth="1"/>
    <col min="12826" max="12833" width="8.5703125" style="1" customWidth="1"/>
    <col min="12834" max="13057" width="9.140625" style="1"/>
    <col min="13058" max="13058" width="7.140625" style="1" customWidth="1"/>
    <col min="13059" max="13059" width="9" style="1" customWidth="1"/>
    <col min="13060" max="13060" width="10" style="1" bestFit="1" customWidth="1"/>
    <col min="13061" max="13061" width="9.140625" style="1"/>
    <col min="13062" max="13062" width="0.85546875" style="1" customWidth="1"/>
    <col min="13063" max="13063" width="11.42578125" style="1" customWidth="1"/>
    <col min="13064" max="13064" width="0.85546875" style="1" customWidth="1"/>
    <col min="13065" max="13066" width="8.5703125" style="1" customWidth="1"/>
    <col min="13067" max="13067" width="9.140625" style="1"/>
    <col min="13068" max="13068" width="10" style="1" customWidth="1"/>
    <col min="13069" max="13069" width="8.5703125" style="1" customWidth="1"/>
    <col min="13070" max="13070" width="0.85546875" style="1" customWidth="1"/>
    <col min="13071" max="13074" width="6.140625" style="1" customWidth="1"/>
    <col min="13075" max="13075" width="2.140625" style="1" customWidth="1"/>
    <col min="13076" max="13076" width="6.5703125" style="1" customWidth="1"/>
    <col min="13077" max="13077" width="9" style="1" customWidth="1"/>
    <col min="13078" max="13080" width="9.42578125" style="1" customWidth="1"/>
    <col min="13081" max="13081" width="0.85546875" style="1" customWidth="1"/>
    <col min="13082" max="13089" width="8.5703125" style="1" customWidth="1"/>
    <col min="13090" max="13313" width="9.140625" style="1"/>
    <col min="13314" max="13314" width="7.140625" style="1" customWidth="1"/>
    <col min="13315" max="13315" width="9" style="1" customWidth="1"/>
    <col min="13316" max="13316" width="10" style="1" bestFit="1" customWidth="1"/>
    <col min="13317" max="13317" width="9.140625" style="1"/>
    <col min="13318" max="13318" width="0.85546875" style="1" customWidth="1"/>
    <col min="13319" max="13319" width="11.42578125" style="1" customWidth="1"/>
    <col min="13320" max="13320" width="0.85546875" style="1" customWidth="1"/>
    <col min="13321" max="13322" width="8.5703125" style="1" customWidth="1"/>
    <col min="13323" max="13323" width="9.140625" style="1"/>
    <col min="13324" max="13324" width="10" style="1" customWidth="1"/>
    <col min="13325" max="13325" width="8.5703125" style="1" customWidth="1"/>
    <col min="13326" max="13326" width="0.85546875" style="1" customWidth="1"/>
    <col min="13327" max="13330" width="6.140625" style="1" customWidth="1"/>
    <col min="13331" max="13331" width="2.140625" style="1" customWidth="1"/>
    <col min="13332" max="13332" width="6.5703125" style="1" customWidth="1"/>
    <col min="13333" max="13333" width="9" style="1" customWidth="1"/>
    <col min="13334" max="13336" width="9.42578125" style="1" customWidth="1"/>
    <col min="13337" max="13337" width="0.85546875" style="1" customWidth="1"/>
    <col min="13338" max="13345" width="8.5703125" style="1" customWidth="1"/>
    <col min="13346" max="13569" width="9.140625" style="1"/>
    <col min="13570" max="13570" width="7.140625" style="1" customWidth="1"/>
    <col min="13571" max="13571" width="9" style="1" customWidth="1"/>
    <col min="13572" max="13572" width="10" style="1" bestFit="1" customWidth="1"/>
    <col min="13573" max="13573" width="9.140625" style="1"/>
    <col min="13574" max="13574" width="0.85546875" style="1" customWidth="1"/>
    <col min="13575" max="13575" width="11.42578125" style="1" customWidth="1"/>
    <col min="13576" max="13576" width="0.85546875" style="1" customWidth="1"/>
    <col min="13577" max="13578" width="8.5703125" style="1" customWidth="1"/>
    <col min="13579" max="13579" width="9.140625" style="1"/>
    <col min="13580" max="13580" width="10" style="1" customWidth="1"/>
    <col min="13581" max="13581" width="8.5703125" style="1" customWidth="1"/>
    <col min="13582" max="13582" width="0.85546875" style="1" customWidth="1"/>
    <col min="13583" max="13586" width="6.140625" style="1" customWidth="1"/>
    <col min="13587" max="13587" width="2.140625" style="1" customWidth="1"/>
    <col min="13588" max="13588" width="6.5703125" style="1" customWidth="1"/>
    <col min="13589" max="13589" width="9" style="1" customWidth="1"/>
    <col min="13590" max="13592" width="9.42578125" style="1" customWidth="1"/>
    <col min="13593" max="13593" width="0.85546875" style="1" customWidth="1"/>
    <col min="13594" max="13601" width="8.5703125" style="1" customWidth="1"/>
    <col min="13602" max="13825" width="9.140625" style="1"/>
    <col min="13826" max="13826" width="7.140625" style="1" customWidth="1"/>
    <col min="13827" max="13827" width="9" style="1" customWidth="1"/>
    <col min="13828" max="13828" width="10" style="1" bestFit="1" customWidth="1"/>
    <col min="13829" max="13829" width="9.140625" style="1"/>
    <col min="13830" max="13830" width="0.85546875" style="1" customWidth="1"/>
    <col min="13831" max="13831" width="11.42578125" style="1" customWidth="1"/>
    <col min="13832" max="13832" width="0.85546875" style="1" customWidth="1"/>
    <col min="13833" max="13834" width="8.5703125" style="1" customWidth="1"/>
    <col min="13835" max="13835" width="9.140625" style="1"/>
    <col min="13836" max="13836" width="10" style="1" customWidth="1"/>
    <col min="13837" max="13837" width="8.5703125" style="1" customWidth="1"/>
    <col min="13838" max="13838" width="0.85546875" style="1" customWidth="1"/>
    <col min="13839" max="13842" width="6.140625" style="1" customWidth="1"/>
    <col min="13843" max="13843" width="2.140625" style="1" customWidth="1"/>
    <col min="13844" max="13844" width="6.5703125" style="1" customWidth="1"/>
    <col min="13845" max="13845" width="9" style="1" customWidth="1"/>
    <col min="13846" max="13848" width="9.42578125" style="1" customWidth="1"/>
    <col min="13849" max="13849" width="0.85546875" style="1" customWidth="1"/>
    <col min="13850" max="13857" width="8.5703125" style="1" customWidth="1"/>
    <col min="13858" max="14081" width="9.140625" style="1"/>
    <col min="14082" max="14082" width="7.140625" style="1" customWidth="1"/>
    <col min="14083" max="14083" width="9" style="1" customWidth="1"/>
    <col min="14084" max="14084" width="10" style="1" bestFit="1" customWidth="1"/>
    <col min="14085" max="14085" width="9.140625" style="1"/>
    <col min="14086" max="14086" width="0.85546875" style="1" customWidth="1"/>
    <col min="14087" max="14087" width="11.42578125" style="1" customWidth="1"/>
    <col min="14088" max="14088" width="0.85546875" style="1" customWidth="1"/>
    <col min="14089" max="14090" width="8.5703125" style="1" customWidth="1"/>
    <col min="14091" max="14091" width="9.140625" style="1"/>
    <col min="14092" max="14092" width="10" style="1" customWidth="1"/>
    <col min="14093" max="14093" width="8.5703125" style="1" customWidth="1"/>
    <col min="14094" max="14094" width="0.85546875" style="1" customWidth="1"/>
    <col min="14095" max="14098" width="6.140625" style="1" customWidth="1"/>
    <col min="14099" max="14099" width="2.140625" style="1" customWidth="1"/>
    <col min="14100" max="14100" width="6.5703125" style="1" customWidth="1"/>
    <col min="14101" max="14101" width="9" style="1" customWidth="1"/>
    <col min="14102" max="14104" width="9.42578125" style="1" customWidth="1"/>
    <col min="14105" max="14105" width="0.85546875" style="1" customWidth="1"/>
    <col min="14106" max="14113" width="8.5703125" style="1" customWidth="1"/>
    <col min="14114" max="14337" width="9.140625" style="1"/>
    <col min="14338" max="14338" width="7.140625" style="1" customWidth="1"/>
    <col min="14339" max="14339" width="9" style="1" customWidth="1"/>
    <col min="14340" max="14340" width="10" style="1" bestFit="1" customWidth="1"/>
    <col min="14341" max="14341" width="9.140625" style="1"/>
    <col min="14342" max="14342" width="0.85546875" style="1" customWidth="1"/>
    <col min="14343" max="14343" width="11.42578125" style="1" customWidth="1"/>
    <col min="14344" max="14344" width="0.85546875" style="1" customWidth="1"/>
    <col min="14345" max="14346" width="8.5703125" style="1" customWidth="1"/>
    <col min="14347" max="14347" width="9.140625" style="1"/>
    <col min="14348" max="14348" width="10" style="1" customWidth="1"/>
    <col min="14349" max="14349" width="8.5703125" style="1" customWidth="1"/>
    <col min="14350" max="14350" width="0.85546875" style="1" customWidth="1"/>
    <col min="14351" max="14354" width="6.140625" style="1" customWidth="1"/>
    <col min="14355" max="14355" width="2.140625" style="1" customWidth="1"/>
    <col min="14356" max="14356" width="6.5703125" style="1" customWidth="1"/>
    <col min="14357" max="14357" width="9" style="1" customWidth="1"/>
    <col min="14358" max="14360" width="9.42578125" style="1" customWidth="1"/>
    <col min="14361" max="14361" width="0.85546875" style="1" customWidth="1"/>
    <col min="14362" max="14369" width="8.5703125" style="1" customWidth="1"/>
    <col min="14370" max="14593" width="9.140625" style="1"/>
    <col min="14594" max="14594" width="7.140625" style="1" customWidth="1"/>
    <col min="14595" max="14595" width="9" style="1" customWidth="1"/>
    <col min="14596" max="14596" width="10" style="1" bestFit="1" customWidth="1"/>
    <col min="14597" max="14597" width="9.140625" style="1"/>
    <col min="14598" max="14598" width="0.85546875" style="1" customWidth="1"/>
    <col min="14599" max="14599" width="11.42578125" style="1" customWidth="1"/>
    <col min="14600" max="14600" width="0.85546875" style="1" customWidth="1"/>
    <col min="14601" max="14602" width="8.5703125" style="1" customWidth="1"/>
    <col min="14603" max="14603" width="9.140625" style="1"/>
    <col min="14604" max="14604" width="10" style="1" customWidth="1"/>
    <col min="14605" max="14605" width="8.5703125" style="1" customWidth="1"/>
    <col min="14606" max="14606" width="0.85546875" style="1" customWidth="1"/>
    <col min="14607" max="14610" width="6.140625" style="1" customWidth="1"/>
    <col min="14611" max="14611" width="2.140625" style="1" customWidth="1"/>
    <col min="14612" max="14612" width="6.5703125" style="1" customWidth="1"/>
    <col min="14613" max="14613" width="9" style="1" customWidth="1"/>
    <col min="14614" max="14616" width="9.42578125" style="1" customWidth="1"/>
    <col min="14617" max="14617" width="0.85546875" style="1" customWidth="1"/>
    <col min="14618" max="14625" width="8.5703125" style="1" customWidth="1"/>
    <col min="14626" max="14849" width="9.140625" style="1"/>
    <col min="14850" max="14850" width="7.140625" style="1" customWidth="1"/>
    <col min="14851" max="14851" width="9" style="1" customWidth="1"/>
    <col min="14852" max="14852" width="10" style="1" bestFit="1" customWidth="1"/>
    <col min="14853" max="14853" width="9.140625" style="1"/>
    <col min="14854" max="14854" width="0.85546875" style="1" customWidth="1"/>
    <col min="14855" max="14855" width="11.42578125" style="1" customWidth="1"/>
    <col min="14856" max="14856" width="0.85546875" style="1" customWidth="1"/>
    <col min="14857" max="14858" width="8.5703125" style="1" customWidth="1"/>
    <col min="14859" max="14859" width="9.140625" style="1"/>
    <col min="14860" max="14860" width="10" style="1" customWidth="1"/>
    <col min="14861" max="14861" width="8.5703125" style="1" customWidth="1"/>
    <col min="14862" max="14862" width="0.85546875" style="1" customWidth="1"/>
    <col min="14863" max="14866" width="6.140625" style="1" customWidth="1"/>
    <col min="14867" max="14867" width="2.140625" style="1" customWidth="1"/>
    <col min="14868" max="14868" width="6.5703125" style="1" customWidth="1"/>
    <col min="14869" max="14869" width="9" style="1" customWidth="1"/>
    <col min="14870" max="14872" width="9.42578125" style="1" customWidth="1"/>
    <col min="14873" max="14873" width="0.85546875" style="1" customWidth="1"/>
    <col min="14874" max="14881" width="8.5703125" style="1" customWidth="1"/>
    <col min="14882" max="15105" width="9.140625" style="1"/>
    <col min="15106" max="15106" width="7.140625" style="1" customWidth="1"/>
    <col min="15107" max="15107" width="9" style="1" customWidth="1"/>
    <col min="15108" max="15108" width="10" style="1" bestFit="1" customWidth="1"/>
    <col min="15109" max="15109" width="9.140625" style="1"/>
    <col min="15110" max="15110" width="0.85546875" style="1" customWidth="1"/>
    <col min="15111" max="15111" width="11.42578125" style="1" customWidth="1"/>
    <col min="15112" max="15112" width="0.85546875" style="1" customWidth="1"/>
    <col min="15113" max="15114" width="8.5703125" style="1" customWidth="1"/>
    <col min="15115" max="15115" width="9.140625" style="1"/>
    <col min="15116" max="15116" width="10" style="1" customWidth="1"/>
    <col min="15117" max="15117" width="8.5703125" style="1" customWidth="1"/>
    <col min="15118" max="15118" width="0.85546875" style="1" customWidth="1"/>
    <col min="15119" max="15122" width="6.140625" style="1" customWidth="1"/>
    <col min="15123" max="15123" width="2.140625" style="1" customWidth="1"/>
    <col min="15124" max="15124" width="6.5703125" style="1" customWidth="1"/>
    <col min="15125" max="15125" width="9" style="1" customWidth="1"/>
    <col min="15126" max="15128" width="9.42578125" style="1" customWidth="1"/>
    <col min="15129" max="15129" width="0.85546875" style="1" customWidth="1"/>
    <col min="15130" max="15137" width="8.5703125" style="1" customWidth="1"/>
    <col min="15138" max="15361" width="9.140625" style="1"/>
    <col min="15362" max="15362" width="7.140625" style="1" customWidth="1"/>
    <col min="15363" max="15363" width="9" style="1" customWidth="1"/>
    <col min="15364" max="15364" width="10" style="1" bestFit="1" customWidth="1"/>
    <col min="15365" max="15365" width="9.140625" style="1"/>
    <col min="15366" max="15366" width="0.85546875" style="1" customWidth="1"/>
    <col min="15367" max="15367" width="11.42578125" style="1" customWidth="1"/>
    <col min="15368" max="15368" width="0.85546875" style="1" customWidth="1"/>
    <col min="15369" max="15370" width="8.5703125" style="1" customWidth="1"/>
    <col min="15371" max="15371" width="9.140625" style="1"/>
    <col min="15372" max="15372" width="10" style="1" customWidth="1"/>
    <col min="15373" max="15373" width="8.5703125" style="1" customWidth="1"/>
    <col min="15374" max="15374" width="0.85546875" style="1" customWidth="1"/>
    <col min="15375" max="15378" width="6.140625" style="1" customWidth="1"/>
    <col min="15379" max="15379" width="2.140625" style="1" customWidth="1"/>
    <col min="15380" max="15380" width="6.5703125" style="1" customWidth="1"/>
    <col min="15381" max="15381" width="9" style="1" customWidth="1"/>
    <col min="15382" max="15384" width="9.42578125" style="1" customWidth="1"/>
    <col min="15385" max="15385" width="0.85546875" style="1" customWidth="1"/>
    <col min="15386" max="15393" width="8.5703125" style="1" customWidth="1"/>
    <col min="15394" max="15617" width="9.140625" style="1"/>
    <col min="15618" max="15618" width="7.140625" style="1" customWidth="1"/>
    <col min="15619" max="15619" width="9" style="1" customWidth="1"/>
    <col min="15620" max="15620" width="10" style="1" bestFit="1" customWidth="1"/>
    <col min="15621" max="15621" width="9.140625" style="1"/>
    <col min="15622" max="15622" width="0.85546875" style="1" customWidth="1"/>
    <col min="15623" max="15623" width="11.42578125" style="1" customWidth="1"/>
    <col min="15624" max="15624" width="0.85546875" style="1" customWidth="1"/>
    <col min="15625" max="15626" width="8.5703125" style="1" customWidth="1"/>
    <col min="15627" max="15627" width="9.140625" style="1"/>
    <col min="15628" max="15628" width="10" style="1" customWidth="1"/>
    <col min="15629" max="15629" width="8.5703125" style="1" customWidth="1"/>
    <col min="15630" max="15630" width="0.85546875" style="1" customWidth="1"/>
    <col min="15631" max="15634" width="6.140625" style="1" customWidth="1"/>
    <col min="15635" max="15635" width="2.140625" style="1" customWidth="1"/>
    <col min="15636" max="15636" width="6.5703125" style="1" customWidth="1"/>
    <col min="15637" max="15637" width="9" style="1" customWidth="1"/>
    <col min="15638" max="15640" width="9.42578125" style="1" customWidth="1"/>
    <col min="15641" max="15641" width="0.85546875" style="1" customWidth="1"/>
    <col min="15642" max="15649" width="8.5703125" style="1" customWidth="1"/>
    <col min="15650" max="15873" width="9.140625" style="1"/>
    <col min="15874" max="15874" width="7.140625" style="1" customWidth="1"/>
    <col min="15875" max="15875" width="9" style="1" customWidth="1"/>
    <col min="15876" max="15876" width="10" style="1" bestFit="1" customWidth="1"/>
    <col min="15877" max="15877" width="9.140625" style="1"/>
    <col min="15878" max="15878" width="0.85546875" style="1" customWidth="1"/>
    <col min="15879" max="15879" width="11.42578125" style="1" customWidth="1"/>
    <col min="15880" max="15880" width="0.85546875" style="1" customWidth="1"/>
    <col min="15881" max="15882" width="8.5703125" style="1" customWidth="1"/>
    <col min="15883" max="15883" width="9.140625" style="1"/>
    <col min="15884" max="15884" width="10" style="1" customWidth="1"/>
    <col min="15885" max="15885" width="8.5703125" style="1" customWidth="1"/>
    <col min="15886" max="15886" width="0.85546875" style="1" customWidth="1"/>
    <col min="15887" max="15890" width="6.140625" style="1" customWidth="1"/>
    <col min="15891" max="15891" width="2.140625" style="1" customWidth="1"/>
    <col min="15892" max="15892" width="6.5703125" style="1" customWidth="1"/>
    <col min="15893" max="15893" width="9" style="1" customWidth="1"/>
    <col min="15894" max="15896" width="9.42578125" style="1" customWidth="1"/>
    <col min="15897" max="15897" width="0.85546875" style="1" customWidth="1"/>
    <col min="15898" max="15905" width="8.5703125" style="1" customWidth="1"/>
    <col min="15906" max="16129" width="9.140625" style="1"/>
    <col min="16130" max="16130" width="7.140625" style="1" customWidth="1"/>
    <col min="16131" max="16131" width="9" style="1" customWidth="1"/>
    <col min="16132" max="16132" width="10" style="1" bestFit="1" customWidth="1"/>
    <col min="16133" max="16133" width="9.140625" style="1"/>
    <col min="16134" max="16134" width="0.85546875" style="1" customWidth="1"/>
    <col min="16135" max="16135" width="11.42578125" style="1" customWidth="1"/>
    <col min="16136" max="16136" width="0.85546875" style="1" customWidth="1"/>
    <col min="16137" max="16138" width="8.5703125" style="1" customWidth="1"/>
    <col min="16139" max="16139" width="9.140625" style="1"/>
    <col min="16140" max="16140" width="10" style="1" customWidth="1"/>
    <col min="16141" max="16141" width="8.5703125" style="1" customWidth="1"/>
    <col min="16142" max="16142" width="0.85546875" style="1" customWidth="1"/>
    <col min="16143" max="16146" width="6.140625" style="1" customWidth="1"/>
    <col min="16147" max="16147" width="2.140625" style="1" customWidth="1"/>
    <col min="16148" max="16148" width="6.5703125" style="1" customWidth="1"/>
    <col min="16149" max="16149" width="9" style="1" customWidth="1"/>
    <col min="16150" max="16152" width="9.42578125" style="1" customWidth="1"/>
    <col min="16153" max="16153" width="0.85546875" style="1" customWidth="1"/>
    <col min="16154" max="16161" width="8.5703125" style="1" customWidth="1"/>
    <col min="16162" max="16384" width="9.140625" style="1"/>
  </cols>
  <sheetData>
    <row r="1" spans="1:33" ht="15.75" x14ac:dyDescent="0.25">
      <c r="B1" s="216" t="s">
        <v>3160</v>
      </c>
      <c r="C1" s="18"/>
      <c r="D1" s="18"/>
      <c r="T1" s="216" t="str">
        <f>$B1</f>
        <v>Tableau 50.120 - Approche fondée sur les notations internes - Actifs pondérés en fonction du risque de crédit</v>
      </c>
      <c r="U1" s="82"/>
      <c r="V1" s="82"/>
      <c r="W1" s="82"/>
      <c r="X1" s="82"/>
    </row>
    <row r="2" spans="1:33" ht="15.75" x14ac:dyDescent="0.25">
      <c r="A2" s="20">
        <v>25</v>
      </c>
      <c r="B2" s="1867" t="s">
        <v>145</v>
      </c>
      <c r="C2" s="1868"/>
      <c r="D2" s="1868"/>
      <c r="E2" s="1869"/>
      <c r="F2" s="39"/>
      <c r="U2" s="329"/>
      <c r="V2" s="329"/>
      <c r="W2" s="329"/>
      <c r="X2" s="329"/>
      <c r="Y2" s="932"/>
      <c r="Z2" s="932"/>
      <c r="AA2" s="932"/>
      <c r="AB2" s="932"/>
      <c r="AC2" s="932"/>
      <c r="AD2" s="932"/>
      <c r="AE2" s="932"/>
      <c r="AF2" s="932"/>
      <c r="AG2" s="932"/>
    </row>
    <row r="3" spans="1:33" ht="15" x14ac:dyDescent="0.2">
      <c r="A3" s="20"/>
      <c r="B3" s="568"/>
      <c r="C3" s="195"/>
      <c r="D3" s="195"/>
      <c r="E3" s="195"/>
      <c r="F3" s="39"/>
      <c r="T3" s="329" t="s">
        <v>3135</v>
      </c>
      <c r="U3" s="891"/>
      <c r="V3" s="891"/>
      <c r="W3" s="891"/>
      <c r="X3" s="891"/>
      <c r="Y3" s="933"/>
      <c r="Z3" s="933"/>
      <c r="AA3" s="933"/>
      <c r="AB3" s="933"/>
      <c r="AC3" s="933"/>
      <c r="AD3" s="933"/>
      <c r="AE3" s="933"/>
      <c r="AF3" s="933"/>
      <c r="AG3" s="933"/>
    </row>
    <row r="4" spans="1:33" ht="15" customHeight="1" x14ac:dyDescent="0.2">
      <c r="A4" s="82"/>
      <c r="B4" s="329" t="s">
        <v>3161</v>
      </c>
      <c r="C4" s="329"/>
      <c r="D4" s="82"/>
      <c r="E4" s="82"/>
      <c r="F4" s="82"/>
      <c r="G4" s="82"/>
      <c r="H4" s="82"/>
      <c r="I4" s="82"/>
      <c r="J4" s="82"/>
      <c r="K4" s="82"/>
      <c r="L4" s="82"/>
      <c r="M4" s="82"/>
      <c r="N4" s="82"/>
      <c r="O4" s="82"/>
      <c r="P4" s="82"/>
      <c r="Q4" s="82"/>
      <c r="R4" s="82"/>
      <c r="T4" s="329" t="str">
        <f>$B4</f>
        <v>Pour le portefeuille bancaire – Expositions sur le financement spécialisé - Financement d'objets (146)</v>
      </c>
      <c r="U4" s="329"/>
      <c r="V4" s="329"/>
      <c r="W4" s="329"/>
      <c r="X4" s="329"/>
      <c r="Y4" s="932"/>
      <c r="Z4" s="932"/>
      <c r="AA4" s="932"/>
      <c r="AB4" s="932"/>
      <c r="AC4" s="932"/>
      <c r="AD4" s="932"/>
      <c r="AE4" s="932"/>
      <c r="AF4" s="932"/>
      <c r="AG4" s="932"/>
    </row>
    <row r="5" spans="1:33" ht="15" x14ac:dyDescent="0.2">
      <c r="A5" s="82"/>
      <c r="B5" s="181" t="s">
        <v>3040</v>
      </c>
      <c r="C5" s="329"/>
      <c r="D5" s="82"/>
      <c r="E5" s="82"/>
      <c r="F5" s="82"/>
      <c r="G5" s="82"/>
      <c r="H5" s="82"/>
      <c r="I5" s="82"/>
      <c r="J5" s="82"/>
      <c r="K5" s="82"/>
      <c r="L5" s="82"/>
      <c r="M5" s="82"/>
      <c r="N5" s="82"/>
      <c r="O5" s="82"/>
      <c r="P5" s="82"/>
      <c r="Q5" s="82"/>
      <c r="R5" s="82"/>
      <c r="T5" s="181" t="str">
        <f>$B5</f>
        <v>Dollars, en milliers, Type d’enregistrement 010</v>
      </c>
      <c r="U5" s="830"/>
      <c r="V5" s="497"/>
      <c r="W5" s="497"/>
      <c r="X5" s="497"/>
      <c r="Y5" s="331"/>
      <c r="Z5" s="659"/>
      <c r="AA5" s="659"/>
      <c r="AB5" s="659"/>
      <c r="AC5" s="659"/>
      <c r="AD5" s="659"/>
      <c r="AE5" s="659"/>
      <c r="AF5" s="659"/>
      <c r="AG5" s="659"/>
    </row>
    <row r="6" spans="1:33" ht="22.5" customHeight="1" x14ac:dyDescent="0.2">
      <c r="A6" s="82"/>
      <c r="B6" s="2166" t="s">
        <v>2440</v>
      </c>
      <c r="C6" s="2167"/>
      <c r="D6" s="2168"/>
      <c r="E6" s="495"/>
      <c r="F6" s="2167" t="s">
        <v>2441</v>
      </c>
      <c r="G6" s="2169"/>
      <c r="H6" s="497"/>
      <c r="I6" s="2049" t="s">
        <v>2902</v>
      </c>
      <c r="J6" s="1855"/>
      <c r="K6" s="1855"/>
      <c r="L6" s="1855"/>
      <c r="M6" s="1856"/>
      <c r="N6" s="495"/>
      <c r="O6" s="495"/>
      <c r="P6" s="495"/>
      <c r="Q6" s="495"/>
      <c r="R6" s="495"/>
      <c r="T6" s="2170" t="s">
        <v>3041</v>
      </c>
      <c r="U6" s="2170"/>
      <c r="V6" s="576"/>
      <c r="W6" s="831"/>
      <c r="X6" s="831"/>
      <c r="Y6" s="577"/>
      <c r="Z6" s="1004"/>
      <c r="AA6" s="1004"/>
      <c r="AB6" s="1004"/>
      <c r="AC6" s="1004"/>
      <c r="AD6" s="1004"/>
      <c r="AE6" s="1004"/>
      <c r="AF6" s="1004"/>
      <c r="AG6" s="1004"/>
    </row>
    <row r="7" spans="1:33" ht="22.5" customHeight="1" x14ac:dyDescent="0.2">
      <c r="A7" s="82"/>
      <c r="B7" s="648"/>
      <c r="C7" s="649"/>
      <c r="D7" s="999"/>
      <c r="E7" s="495"/>
      <c r="F7" s="649"/>
      <c r="G7" s="999"/>
      <c r="H7" s="497"/>
      <c r="I7" s="2059" t="s">
        <v>3042</v>
      </c>
      <c r="J7" s="2163"/>
      <c r="K7" s="2059" t="s">
        <v>3043</v>
      </c>
      <c r="L7" s="2163"/>
      <c r="M7" s="1985" t="s">
        <v>3044</v>
      </c>
      <c r="N7" s="495"/>
      <c r="O7" s="495"/>
      <c r="P7" s="495"/>
      <c r="Q7" s="495"/>
      <c r="R7" s="495"/>
      <c r="T7" s="2171"/>
      <c r="U7" s="2171"/>
      <c r="V7" s="576"/>
      <c r="W7" s="2059" t="s">
        <v>3101</v>
      </c>
      <c r="X7" s="1863"/>
      <c r="Y7" s="577"/>
      <c r="Z7" s="1004"/>
      <c r="AA7" s="1004"/>
      <c r="AB7" s="1004"/>
      <c r="AC7" s="1004"/>
      <c r="AD7" s="1004"/>
      <c r="AE7" s="1004"/>
      <c r="AF7" s="1004"/>
      <c r="AG7" s="1004"/>
    </row>
    <row r="8" spans="1:33" ht="74.25" customHeight="1" x14ac:dyDescent="0.2">
      <c r="A8" s="1387" t="s">
        <v>3045</v>
      </c>
      <c r="B8" s="1387" t="s">
        <v>3046</v>
      </c>
      <c r="C8" s="1387" t="s">
        <v>2443</v>
      </c>
      <c r="D8" s="1387" t="s">
        <v>3103</v>
      </c>
      <c r="E8" s="123"/>
      <c r="F8" s="332" t="s">
        <v>2446</v>
      </c>
      <c r="G8" s="1387" t="s">
        <v>3104</v>
      </c>
      <c r="H8" s="721"/>
      <c r="I8" s="1387" t="s">
        <v>3050</v>
      </c>
      <c r="J8" s="1387" t="s">
        <v>3051</v>
      </c>
      <c r="K8" s="1387" t="s">
        <v>3052</v>
      </c>
      <c r="L8" s="1387" t="s">
        <v>3053</v>
      </c>
      <c r="M8" s="2164"/>
      <c r="N8" s="123"/>
      <c r="O8" s="1861" t="s">
        <v>2450</v>
      </c>
      <c r="P8" s="1863"/>
      <c r="Q8" s="1861" t="s">
        <v>3055</v>
      </c>
      <c r="R8" s="1863"/>
      <c r="T8" s="1606" t="str">
        <f>$A8</f>
        <v>Fourchette de probabilité de défaut (PD)</v>
      </c>
      <c r="U8" s="1606" t="str">
        <f>$B8</f>
        <v>PD estimative (%) (M3)</v>
      </c>
      <c r="V8" s="1387" t="s">
        <v>3105</v>
      </c>
      <c r="W8" s="1387" t="s">
        <v>3057</v>
      </c>
      <c r="X8" s="1387" t="s">
        <v>3058</v>
      </c>
      <c r="Y8" s="578"/>
      <c r="Z8" s="1004"/>
      <c r="AA8" s="1004"/>
      <c r="AB8" s="1004"/>
      <c r="AC8" s="1004"/>
      <c r="AD8" s="1004"/>
      <c r="AE8" s="1004"/>
      <c r="AF8" s="1004"/>
      <c r="AG8" s="1004"/>
    </row>
    <row r="9" spans="1:33" s="490" customFormat="1" ht="15" x14ac:dyDescent="0.25">
      <c r="A9" s="576"/>
      <c r="B9" s="229" t="s">
        <v>299</v>
      </c>
      <c r="C9" s="229"/>
      <c r="D9" s="229" t="s">
        <v>300</v>
      </c>
      <c r="E9" s="229"/>
      <c r="F9" s="229" t="s">
        <v>301</v>
      </c>
      <c r="G9" s="229" t="s">
        <v>3059</v>
      </c>
      <c r="H9" s="863"/>
      <c r="I9" s="229" t="s">
        <v>466</v>
      </c>
      <c r="J9" s="229" t="s">
        <v>304</v>
      </c>
      <c r="K9" s="803"/>
      <c r="L9" s="803"/>
      <c r="M9" s="803"/>
      <c r="N9" s="229"/>
      <c r="O9" s="229"/>
      <c r="P9" s="229"/>
      <c r="Q9" s="229"/>
      <c r="R9" s="229"/>
      <c r="T9" s="833"/>
      <c r="U9" s="834" t="s">
        <v>3060</v>
      </c>
      <c r="V9" s="229" t="s">
        <v>3118</v>
      </c>
      <c r="W9" s="82"/>
      <c r="X9" s="229"/>
      <c r="Y9" s="155"/>
      <c r="Z9" s="586"/>
      <c r="AA9" s="586"/>
      <c r="AB9" s="586"/>
      <c r="AC9" s="586"/>
      <c r="AD9" s="586"/>
      <c r="AE9" s="586"/>
      <c r="AF9" s="586"/>
      <c r="AG9" s="586"/>
    </row>
    <row r="10" spans="1:33" ht="12.75" customHeight="1" x14ac:dyDescent="0.2">
      <c r="A10" s="82"/>
      <c r="B10" s="88" t="s">
        <v>1874</v>
      </c>
      <c r="C10" s="82"/>
      <c r="D10" s="337"/>
      <c r="E10" s="337"/>
      <c r="F10" s="337"/>
      <c r="G10" s="337"/>
      <c r="H10" s="337"/>
      <c r="I10" s="2210" t="s">
        <v>3157</v>
      </c>
      <c r="J10" s="2210"/>
      <c r="K10" s="337"/>
      <c r="L10" s="337"/>
      <c r="M10" s="337"/>
      <c r="N10" s="337"/>
      <c r="O10" s="337"/>
      <c r="P10" s="337"/>
      <c r="Q10" s="82"/>
      <c r="R10" s="82"/>
      <c r="T10" s="835"/>
      <c r="U10" s="836" t="str">
        <f>$B10</f>
        <v>Engagements utilisés (501)</v>
      </c>
      <c r="V10" s="82"/>
      <c r="W10" s="82"/>
      <c r="X10" s="82"/>
      <c r="Y10" s="195"/>
      <c r="Z10" s="673"/>
      <c r="AA10" s="674"/>
      <c r="AB10" s="673"/>
      <c r="AC10" s="674"/>
      <c r="AD10" s="673"/>
      <c r="AE10" s="674"/>
      <c r="AF10" s="673"/>
      <c r="AG10" s="674"/>
    </row>
    <row r="11" spans="1:33" x14ac:dyDescent="0.2">
      <c r="A11" s="31" t="s">
        <v>3062</v>
      </c>
      <c r="B11" s="602"/>
      <c r="C11" s="1612"/>
      <c r="D11" s="992"/>
      <c r="E11" s="31"/>
      <c r="F11" s="992"/>
      <c r="G11" s="1613"/>
      <c r="H11" s="837"/>
      <c r="I11" s="1614"/>
      <c r="J11" s="993"/>
      <c r="K11" s="1614"/>
      <c r="L11" s="838"/>
      <c r="M11" s="839"/>
      <c r="N11" s="31"/>
      <c r="O11" s="2159"/>
      <c r="P11" s="2159"/>
      <c r="Q11" s="2159"/>
      <c r="R11" s="2159"/>
      <c r="S11" s="12"/>
      <c r="T11" s="840" t="str">
        <f t="shared" ref="T11:T35" si="0">$A11</f>
        <v>1 (1401)</v>
      </c>
      <c r="U11" s="1615" t="str">
        <f t="shared" ref="U11:U35" si="1">IF($B11="","",$B11)</f>
        <v/>
      </c>
      <c r="V11" s="190"/>
      <c r="W11" s="841"/>
      <c r="X11" s="841"/>
      <c r="Y11" s="195"/>
      <c r="Z11" s="673"/>
      <c r="AA11" s="674"/>
      <c r="AB11" s="673"/>
      <c r="AC11" s="674"/>
      <c r="AD11" s="673"/>
      <c r="AE11" s="674"/>
      <c r="AF11" s="673"/>
      <c r="AG11" s="674"/>
    </row>
    <row r="12" spans="1:33" x14ac:dyDescent="0.2">
      <c r="A12" s="31" t="s">
        <v>3063</v>
      </c>
      <c r="B12" s="602"/>
      <c r="C12" s="1612"/>
      <c r="D12" s="992"/>
      <c r="E12" s="31"/>
      <c r="F12" s="992"/>
      <c r="G12" s="1613"/>
      <c r="H12" s="837"/>
      <c r="I12" s="1614"/>
      <c r="J12" s="993"/>
      <c r="K12" s="1614"/>
      <c r="L12" s="838"/>
      <c r="M12" s="839"/>
      <c r="N12" s="31"/>
      <c r="O12" s="2159"/>
      <c r="P12" s="2159"/>
      <c r="Q12" s="2159"/>
      <c r="R12" s="2159"/>
      <c r="S12" s="12"/>
      <c r="T12" s="840" t="str">
        <f t="shared" si="0"/>
        <v>2 (1402)</v>
      </c>
      <c r="U12" s="1615" t="str">
        <f t="shared" si="1"/>
        <v/>
      </c>
      <c r="V12" s="190"/>
      <c r="W12" s="841"/>
      <c r="X12" s="841"/>
      <c r="Y12" s="195"/>
      <c r="Z12" s="673"/>
      <c r="AA12" s="674"/>
      <c r="AB12" s="673"/>
      <c r="AC12" s="674"/>
      <c r="AD12" s="673"/>
      <c r="AE12" s="674"/>
      <c r="AF12" s="673"/>
      <c r="AG12" s="674"/>
    </row>
    <row r="13" spans="1:33" ht="12.75" customHeight="1" x14ac:dyDescent="0.2">
      <c r="A13" s="31" t="s">
        <v>3064</v>
      </c>
      <c r="B13" s="602"/>
      <c r="C13" s="1612"/>
      <c r="D13" s="992"/>
      <c r="E13" s="31"/>
      <c r="F13" s="992"/>
      <c r="G13" s="1613"/>
      <c r="H13" s="837"/>
      <c r="I13" s="1614"/>
      <c r="J13" s="993"/>
      <c r="K13" s="1614"/>
      <c r="L13" s="838"/>
      <c r="M13" s="839"/>
      <c r="N13" s="31"/>
      <c r="O13" s="2159"/>
      <c r="P13" s="2159"/>
      <c r="Q13" s="2159"/>
      <c r="R13" s="2159"/>
      <c r="S13" s="12"/>
      <c r="T13" s="840" t="str">
        <f t="shared" si="0"/>
        <v>3 (1403)</v>
      </c>
      <c r="U13" s="1615" t="str">
        <f t="shared" si="1"/>
        <v/>
      </c>
      <c r="V13" s="190"/>
      <c r="W13" s="841"/>
      <c r="X13" s="841"/>
      <c r="Y13" s="195"/>
      <c r="Z13" s="673"/>
      <c r="AA13" s="674"/>
      <c r="AB13" s="673"/>
      <c r="AC13" s="674"/>
      <c r="AD13" s="673"/>
      <c r="AE13" s="674"/>
      <c r="AF13" s="673"/>
      <c r="AG13" s="674"/>
    </row>
    <row r="14" spans="1:33" ht="12.75" hidden="1" customHeight="1" x14ac:dyDescent="0.2">
      <c r="A14" s="31" t="s">
        <v>3065</v>
      </c>
      <c r="B14" s="602"/>
      <c r="C14" s="1612"/>
      <c r="D14" s="992"/>
      <c r="E14" s="31"/>
      <c r="F14" s="992"/>
      <c r="G14" s="1613"/>
      <c r="H14" s="837"/>
      <c r="I14" s="1614"/>
      <c r="J14" s="993"/>
      <c r="K14" s="1614"/>
      <c r="L14" s="838"/>
      <c r="M14" s="839"/>
      <c r="N14" s="31"/>
      <c r="O14" s="2159"/>
      <c r="P14" s="2159"/>
      <c r="Q14" s="2159"/>
      <c r="R14" s="2159"/>
      <c r="S14" s="12"/>
      <c r="T14" s="840" t="str">
        <f t="shared" si="0"/>
        <v>4 (1404)</v>
      </c>
      <c r="U14" s="1615" t="str">
        <f t="shared" si="1"/>
        <v/>
      </c>
      <c r="V14" s="190"/>
      <c r="W14" s="841"/>
      <c r="X14" s="841"/>
      <c r="Y14" s="195"/>
      <c r="Z14" s="673"/>
      <c r="AA14" s="674"/>
      <c r="AB14" s="673"/>
      <c r="AC14" s="674"/>
      <c r="AD14" s="673"/>
      <c r="AE14" s="674"/>
      <c r="AF14" s="673"/>
      <c r="AG14" s="674"/>
    </row>
    <row r="15" spans="1:33" ht="12.75" hidden="1" customHeight="1" x14ac:dyDescent="0.2">
      <c r="A15" s="31" t="s">
        <v>3066</v>
      </c>
      <c r="B15" s="602"/>
      <c r="C15" s="1612"/>
      <c r="D15" s="992"/>
      <c r="E15" s="31"/>
      <c r="F15" s="992"/>
      <c r="G15" s="1613"/>
      <c r="H15" s="837"/>
      <c r="I15" s="1614"/>
      <c r="J15" s="993"/>
      <c r="K15" s="1614"/>
      <c r="L15" s="838"/>
      <c r="M15" s="839"/>
      <c r="N15" s="31"/>
      <c r="O15" s="2159"/>
      <c r="P15" s="2159"/>
      <c r="Q15" s="2159"/>
      <c r="R15" s="2159"/>
      <c r="S15" s="12"/>
      <c r="T15" s="840" t="str">
        <f t="shared" si="0"/>
        <v>5 (1405)</v>
      </c>
      <c r="U15" s="1615" t="str">
        <f t="shared" si="1"/>
        <v/>
      </c>
      <c r="V15" s="190"/>
      <c r="W15" s="841"/>
      <c r="X15" s="841"/>
      <c r="Y15" s="195"/>
      <c r="Z15" s="673"/>
      <c r="AA15" s="674"/>
      <c r="AB15" s="673"/>
      <c r="AC15" s="674"/>
      <c r="AD15" s="673"/>
      <c r="AE15" s="674"/>
      <c r="AF15" s="673"/>
      <c r="AG15" s="674"/>
    </row>
    <row r="16" spans="1:33" ht="12.75" hidden="1" customHeight="1" x14ac:dyDescent="0.2">
      <c r="A16" s="31" t="s">
        <v>3067</v>
      </c>
      <c r="B16" s="602"/>
      <c r="C16" s="1612"/>
      <c r="D16" s="992"/>
      <c r="E16" s="31"/>
      <c r="F16" s="992"/>
      <c r="G16" s="1613"/>
      <c r="H16" s="837"/>
      <c r="I16" s="1614"/>
      <c r="J16" s="993"/>
      <c r="K16" s="1614"/>
      <c r="L16" s="838"/>
      <c r="M16" s="839"/>
      <c r="N16" s="31"/>
      <c r="O16" s="2159"/>
      <c r="P16" s="2159"/>
      <c r="Q16" s="2159"/>
      <c r="R16" s="2159"/>
      <c r="S16" s="12"/>
      <c r="T16" s="840" t="str">
        <f t="shared" si="0"/>
        <v>6 (1406)</v>
      </c>
      <c r="U16" s="1615" t="str">
        <f t="shared" si="1"/>
        <v/>
      </c>
      <c r="V16" s="190"/>
      <c r="W16" s="841"/>
      <c r="X16" s="841"/>
      <c r="Y16" s="195"/>
      <c r="Z16" s="673"/>
      <c r="AA16" s="674"/>
      <c r="AB16" s="673"/>
      <c r="AC16" s="674"/>
      <c r="AD16" s="673"/>
      <c r="AE16" s="674"/>
      <c r="AF16" s="673"/>
      <c r="AG16" s="674"/>
    </row>
    <row r="17" spans="1:33" ht="12.75" hidden="1" customHeight="1" x14ac:dyDescent="0.2">
      <c r="A17" s="31" t="s">
        <v>3068</v>
      </c>
      <c r="B17" s="602"/>
      <c r="C17" s="1612"/>
      <c r="D17" s="992"/>
      <c r="E17" s="31"/>
      <c r="F17" s="992"/>
      <c r="G17" s="1613"/>
      <c r="H17" s="837"/>
      <c r="I17" s="1614"/>
      <c r="J17" s="993"/>
      <c r="K17" s="1614"/>
      <c r="L17" s="838"/>
      <c r="M17" s="839"/>
      <c r="N17" s="31"/>
      <c r="O17" s="2159"/>
      <c r="P17" s="2159"/>
      <c r="Q17" s="2159"/>
      <c r="R17" s="2159"/>
      <c r="S17" s="12"/>
      <c r="T17" s="840" t="str">
        <f t="shared" si="0"/>
        <v>7 (1407)</v>
      </c>
      <c r="U17" s="1615" t="str">
        <f t="shared" si="1"/>
        <v/>
      </c>
      <c r="V17" s="190"/>
      <c r="W17" s="841"/>
      <c r="X17" s="841"/>
      <c r="Y17" s="195"/>
      <c r="Z17" s="673"/>
      <c r="AA17" s="674"/>
      <c r="AB17" s="673"/>
      <c r="AC17" s="674"/>
      <c r="AD17" s="673"/>
      <c r="AE17" s="674"/>
      <c r="AF17" s="673"/>
      <c r="AG17" s="674"/>
    </row>
    <row r="18" spans="1:33" ht="12.75" hidden="1" customHeight="1" x14ac:dyDescent="0.2">
      <c r="A18" s="31" t="s">
        <v>3069</v>
      </c>
      <c r="B18" s="602"/>
      <c r="C18" s="1612"/>
      <c r="D18" s="992"/>
      <c r="E18" s="31"/>
      <c r="F18" s="992"/>
      <c r="G18" s="1613"/>
      <c r="H18" s="837"/>
      <c r="I18" s="1614"/>
      <c r="J18" s="993"/>
      <c r="K18" s="1614"/>
      <c r="L18" s="838"/>
      <c r="M18" s="839"/>
      <c r="N18" s="31"/>
      <c r="O18" s="2159"/>
      <c r="P18" s="2159"/>
      <c r="Q18" s="2159"/>
      <c r="R18" s="2159"/>
      <c r="S18" s="12"/>
      <c r="T18" s="840" t="str">
        <f t="shared" si="0"/>
        <v>8 (1408)</v>
      </c>
      <c r="U18" s="1615" t="str">
        <f t="shared" si="1"/>
        <v/>
      </c>
      <c r="V18" s="190"/>
      <c r="W18" s="841"/>
      <c r="X18" s="841"/>
      <c r="Y18" s="195"/>
      <c r="Z18" s="673"/>
      <c r="AA18" s="674"/>
      <c r="AB18" s="673"/>
      <c r="AC18" s="674"/>
      <c r="AD18" s="673"/>
      <c r="AE18" s="674"/>
      <c r="AF18" s="673"/>
      <c r="AG18" s="674"/>
    </row>
    <row r="19" spans="1:33" ht="12.75" hidden="1" customHeight="1" x14ac:dyDescent="0.2">
      <c r="A19" s="31" t="s">
        <v>3070</v>
      </c>
      <c r="B19" s="602"/>
      <c r="C19" s="1612"/>
      <c r="D19" s="992"/>
      <c r="E19" s="31"/>
      <c r="F19" s="992"/>
      <c r="G19" s="1613"/>
      <c r="H19" s="837"/>
      <c r="I19" s="1614"/>
      <c r="J19" s="993"/>
      <c r="K19" s="1614"/>
      <c r="L19" s="838"/>
      <c r="M19" s="839"/>
      <c r="N19" s="31"/>
      <c r="O19" s="2159"/>
      <c r="P19" s="2159"/>
      <c r="Q19" s="2159"/>
      <c r="R19" s="2159"/>
      <c r="S19" s="12"/>
      <c r="T19" s="840" t="str">
        <f t="shared" si="0"/>
        <v>9 (1409)</v>
      </c>
      <c r="U19" s="1615" t="str">
        <f t="shared" si="1"/>
        <v/>
      </c>
      <c r="V19" s="190"/>
      <c r="W19" s="841"/>
      <c r="X19" s="841"/>
      <c r="Y19" s="195"/>
      <c r="Z19" s="673"/>
      <c r="AA19" s="674"/>
      <c r="AB19" s="673"/>
      <c r="AC19" s="674"/>
      <c r="AD19" s="673"/>
      <c r="AE19" s="674"/>
      <c r="AF19" s="673"/>
      <c r="AG19" s="674"/>
    </row>
    <row r="20" spans="1:33" ht="12.75" hidden="1" customHeight="1" x14ac:dyDescent="0.2">
      <c r="A20" s="31" t="s">
        <v>3071</v>
      </c>
      <c r="B20" s="602"/>
      <c r="C20" s="1612"/>
      <c r="D20" s="992"/>
      <c r="E20" s="31"/>
      <c r="F20" s="992"/>
      <c r="G20" s="1613"/>
      <c r="H20" s="837"/>
      <c r="I20" s="1614"/>
      <c r="J20" s="993"/>
      <c r="K20" s="1614"/>
      <c r="L20" s="838"/>
      <c r="M20" s="839"/>
      <c r="N20" s="31"/>
      <c r="O20" s="2159"/>
      <c r="P20" s="2159"/>
      <c r="Q20" s="2159"/>
      <c r="R20" s="2159"/>
      <c r="S20" s="12"/>
      <c r="T20" s="840" t="str">
        <f t="shared" si="0"/>
        <v>10 (1410)</v>
      </c>
      <c r="U20" s="1615" t="str">
        <f t="shared" si="1"/>
        <v/>
      </c>
      <c r="V20" s="190"/>
      <c r="W20" s="841"/>
      <c r="X20" s="841"/>
      <c r="Y20" s="195"/>
      <c r="Z20" s="673"/>
      <c r="AA20" s="674"/>
      <c r="AB20" s="673"/>
      <c r="AC20" s="674"/>
      <c r="AD20" s="673"/>
      <c r="AE20" s="674"/>
      <c r="AF20" s="673"/>
      <c r="AG20" s="674"/>
    </row>
    <row r="21" spans="1:33" ht="12.75" hidden="1" customHeight="1" x14ac:dyDescent="0.2">
      <c r="A21" s="31" t="s">
        <v>3072</v>
      </c>
      <c r="B21" s="602"/>
      <c r="C21" s="1612"/>
      <c r="D21" s="992"/>
      <c r="E21" s="31"/>
      <c r="F21" s="992"/>
      <c r="G21" s="1613"/>
      <c r="H21" s="837"/>
      <c r="I21" s="1614"/>
      <c r="J21" s="993"/>
      <c r="K21" s="1614"/>
      <c r="L21" s="838"/>
      <c r="M21" s="839"/>
      <c r="N21" s="31"/>
      <c r="O21" s="2159"/>
      <c r="P21" s="2159"/>
      <c r="Q21" s="2159"/>
      <c r="R21" s="2159"/>
      <c r="S21" s="12"/>
      <c r="T21" s="840" t="str">
        <f t="shared" si="0"/>
        <v>11 (1411)</v>
      </c>
      <c r="U21" s="1615" t="str">
        <f t="shared" si="1"/>
        <v/>
      </c>
      <c r="V21" s="190"/>
      <c r="W21" s="841"/>
      <c r="X21" s="841"/>
      <c r="Y21" s="195"/>
      <c r="Z21" s="673"/>
      <c r="AA21" s="674"/>
      <c r="AB21" s="673"/>
      <c r="AC21" s="674"/>
      <c r="AD21" s="673"/>
      <c r="AE21" s="674"/>
      <c r="AF21" s="673"/>
      <c r="AG21" s="674"/>
    </row>
    <row r="22" spans="1:33" ht="12.75" hidden="1" customHeight="1" x14ac:dyDescent="0.2">
      <c r="A22" s="31" t="s">
        <v>3073</v>
      </c>
      <c r="B22" s="602"/>
      <c r="C22" s="1612"/>
      <c r="D22" s="992"/>
      <c r="E22" s="31"/>
      <c r="F22" s="992"/>
      <c r="G22" s="1613"/>
      <c r="H22" s="837"/>
      <c r="I22" s="1614"/>
      <c r="J22" s="993"/>
      <c r="K22" s="1614"/>
      <c r="L22" s="838"/>
      <c r="M22" s="839"/>
      <c r="N22" s="31"/>
      <c r="O22" s="2159"/>
      <c r="P22" s="2159"/>
      <c r="Q22" s="2159"/>
      <c r="R22" s="2159"/>
      <c r="S22" s="12"/>
      <c r="T22" s="840" t="str">
        <f t="shared" si="0"/>
        <v>12 (1412)</v>
      </c>
      <c r="U22" s="1615" t="str">
        <f t="shared" si="1"/>
        <v/>
      </c>
      <c r="V22" s="190"/>
      <c r="W22" s="841"/>
      <c r="X22" s="841"/>
      <c r="Y22" s="195"/>
      <c r="Z22" s="673"/>
      <c r="AA22" s="674"/>
      <c r="AB22" s="673"/>
      <c r="AC22" s="674"/>
      <c r="AD22" s="673"/>
      <c r="AE22" s="674"/>
      <c r="AF22" s="673"/>
      <c r="AG22" s="674"/>
    </row>
    <row r="23" spans="1:33" ht="12.75" hidden="1" customHeight="1" x14ac:dyDescent="0.2">
      <c r="A23" s="31" t="s">
        <v>3074</v>
      </c>
      <c r="B23" s="602"/>
      <c r="C23" s="1612"/>
      <c r="D23" s="992"/>
      <c r="E23" s="31"/>
      <c r="F23" s="992"/>
      <c r="G23" s="1613"/>
      <c r="H23" s="837"/>
      <c r="I23" s="1614"/>
      <c r="J23" s="993"/>
      <c r="K23" s="1614"/>
      <c r="L23" s="838"/>
      <c r="M23" s="839"/>
      <c r="N23" s="31"/>
      <c r="O23" s="2159"/>
      <c r="P23" s="2159"/>
      <c r="Q23" s="2159"/>
      <c r="R23" s="2159"/>
      <c r="S23" s="12"/>
      <c r="T23" s="840" t="str">
        <f t="shared" si="0"/>
        <v>13 (1413)</v>
      </c>
      <c r="U23" s="1615" t="str">
        <f t="shared" si="1"/>
        <v/>
      </c>
      <c r="V23" s="190"/>
      <c r="W23" s="841"/>
      <c r="X23" s="841"/>
      <c r="Y23" s="195"/>
      <c r="Z23" s="673"/>
      <c r="AA23" s="674"/>
      <c r="AB23" s="673"/>
      <c r="AC23" s="674"/>
      <c r="AD23" s="673"/>
      <c r="AE23" s="674"/>
      <c r="AF23" s="673"/>
      <c r="AG23" s="674"/>
    </row>
    <row r="24" spans="1:33" ht="12.75" hidden="1" customHeight="1" x14ac:dyDescent="0.2">
      <c r="A24" s="31" t="s">
        <v>3075</v>
      </c>
      <c r="B24" s="602"/>
      <c r="C24" s="1612"/>
      <c r="D24" s="992"/>
      <c r="E24" s="31"/>
      <c r="F24" s="992"/>
      <c r="G24" s="1613"/>
      <c r="H24" s="837"/>
      <c r="I24" s="1614"/>
      <c r="J24" s="993"/>
      <c r="K24" s="1614"/>
      <c r="L24" s="838"/>
      <c r="M24" s="839"/>
      <c r="N24" s="31"/>
      <c r="O24" s="2159"/>
      <c r="P24" s="2159"/>
      <c r="Q24" s="2159"/>
      <c r="R24" s="2159"/>
      <c r="S24" s="12"/>
      <c r="T24" s="840" t="str">
        <f t="shared" si="0"/>
        <v>14 (1414)</v>
      </c>
      <c r="U24" s="1615" t="str">
        <f t="shared" si="1"/>
        <v/>
      </c>
      <c r="V24" s="190"/>
      <c r="W24" s="841"/>
      <c r="X24" s="841"/>
      <c r="Y24" s="195"/>
      <c r="Z24" s="673"/>
      <c r="AA24" s="674"/>
      <c r="AB24" s="673"/>
      <c r="AC24" s="674"/>
      <c r="AD24" s="673"/>
      <c r="AE24" s="674"/>
      <c r="AF24" s="673"/>
      <c r="AG24" s="674"/>
    </row>
    <row r="25" spans="1:33" ht="12.75" hidden="1" customHeight="1" x14ac:dyDescent="0.2">
      <c r="A25" s="31" t="s">
        <v>3076</v>
      </c>
      <c r="B25" s="602"/>
      <c r="C25" s="1612"/>
      <c r="D25" s="992"/>
      <c r="E25" s="31"/>
      <c r="F25" s="992"/>
      <c r="G25" s="1613"/>
      <c r="H25" s="837"/>
      <c r="I25" s="1614"/>
      <c r="J25" s="993"/>
      <c r="K25" s="1614"/>
      <c r="L25" s="838"/>
      <c r="M25" s="839"/>
      <c r="N25" s="31"/>
      <c r="O25" s="2159"/>
      <c r="P25" s="2159"/>
      <c r="Q25" s="2159"/>
      <c r="R25" s="2159"/>
      <c r="S25" s="12"/>
      <c r="T25" s="840" t="str">
        <f t="shared" si="0"/>
        <v>15 (1415)</v>
      </c>
      <c r="U25" s="1615" t="str">
        <f t="shared" si="1"/>
        <v/>
      </c>
      <c r="V25" s="190"/>
      <c r="W25" s="841"/>
      <c r="X25" s="841"/>
      <c r="Y25" s="195"/>
      <c r="Z25" s="673"/>
      <c r="AA25" s="674"/>
      <c r="AB25" s="673"/>
      <c r="AC25" s="674"/>
      <c r="AD25" s="673"/>
      <c r="AE25" s="674"/>
      <c r="AF25" s="673"/>
      <c r="AG25" s="674"/>
    </row>
    <row r="26" spans="1:33" ht="12.75" hidden="1" customHeight="1" x14ac:dyDescent="0.2">
      <c r="A26" s="31" t="s">
        <v>3077</v>
      </c>
      <c r="B26" s="602"/>
      <c r="C26" s="1612"/>
      <c r="D26" s="992"/>
      <c r="E26" s="31"/>
      <c r="F26" s="992"/>
      <c r="G26" s="1613"/>
      <c r="H26" s="837"/>
      <c r="I26" s="1614"/>
      <c r="J26" s="993"/>
      <c r="K26" s="1614"/>
      <c r="L26" s="838"/>
      <c r="M26" s="839"/>
      <c r="N26" s="31"/>
      <c r="O26" s="2159"/>
      <c r="P26" s="2159"/>
      <c r="Q26" s="2159"/>
      <c r="R26" s="2159"/>
      <c r="S26" s="12"/>
      <c r="T26" s="840" t="str">
        <f t="shared" si="0"/>
        <v>16 (1416)</v>
      </c>
      <c r="U26" s="1615" t="str">
        <f t="shared" si="1"/>
        <v/>
      </c>
      <c r="V26" s="190"/>
      <c r="W26" s="841"/>
      <c r="X26" s="841"/>
      <c r="Y26" s="195"/>
      <c r="Z26" s="673"/>
      <c r="AA26" s="674"/>
      <c r="AB26" s="673"/>
      <c r="AC26" s="674"/>
      <c r="AD26" s="673"/>
      <c r="AE26" s="674"/>
      <c r="AF26" s="673"/>
      <c r="AG26" s="674"/>
    </row>
    <row r="27" spans="1:33" ht="12.75" hidden="1" customHeight="1" x14ac:dyDescent="0.2">
      <c r="A27" s="31" t="s">
        <v>3078</v>
      </c>
      <c r="B27" s="602"/>
      <c r="C27" s="1612"/>
      <c r="D27" s="992"/>
      <c r="E27" s="31"/>
      <c r="F27" s="992"/>
      <c r="G27" s="1613"/>
      <c r="H27" s="837"/>
      <c r="I27" s="1614"/>
      <c r="J27" s="993"/>
      <c r="K27" s="1614"/>
      <c r="L27" s="838"/>
      <c r="M27" s="839"/>
      <c r="N27" s="31"/>
      <c r="O27" s="2159"/>
      <c r="P27" s="2159"/>
      <c r="Q27" s="2159"/>
      <c r="R27" s="2159"/>
      <c r="S27" s="12"/>
      <c r="T27" s="840" t="str">
        <f t="shared" si="0"/>
        <v>17 (1417)</v>
      </c>
      <c r="U27" s="1615" t="str">
        <f t="shared" si="1"/>
        <v/>
      </c>
      <c r="V27" s="190"/>
      <c r="W27" s="841"/>
      <c r="X27" s="841"/>
      <c r="Y27" s="195"/>
      <c r="Z27" s="673"/>
      <c r="AA27" s="674"/>
      <c r="AB27" s="673"/>
      <c r="AC27" s="674"/>
      <c r="AD27" s="673"/>
      <c r="AE27" s="674"/>
      <c r="AF27" s="673"/>
      <c r="AG27" s="674"/>
    </row>
    <row r="28" spans="1:33" ht="12.75" hidden="1" customHeight="1" x14ac:dyDescent="0.2">
      <c r="A28" s="31" t="s">
        <v>3079</v>
      </c>
      <c r="B28" s="602"/>
      <c r="C28" s="1612"/>
      <c r="D28" s="992"/>
      <c r="E28" s="31"/>
      <c r="F28" s="992"/>
      <c r="G28" s="1613"/>
      <c r="H28" s="837"/>
      <c r="I28" s="1614"/>
      <c r="J28" s="993"/>
      <c r="K28" s="1614"/>
      <c r="L28" s="838"/>
      <c r="M28" s="839"/>
      <c r="N28" s="31"/>
      <c r="O28" s="2159"/>
      <c r="P28" s="2159"/>
      <c r="Q28" s="2159"/>
      <c r="R28" s="2159"/>
      <c r="S28" s="12"/>
      <c r="T28" s="840" t="str">
        <f t="shared" si="0"/>
        <v>18 (1418)</v>
      </c>
      <c r="U28" s="1615" t="str">
        <f t="shared" si="1"/>
        <v/>
      </c>
      <c r="V28" s="190"/>
      <c r="W28" s="841"/>
      <c r="X28" s="841"/>
      <c r="Y28" s="195"/>
      <c r="Z28" s="673"/>
      <c r="AA28" s="674"/>
      <c r="AB28" s="673"/>
      <c r="AC28" s="674"/>
      <c r="AD28" s="673"/>
      <c r="AE28" s="674"/>
      <c r="AF28" s="673"/>
      <c r="AG28" s="674"/>
    </row>
    <row r="29" spans="1:33" ht="12.75" hidden="1" customHeight="1" x14ac:dyDescent="0.2">
      <c r="A29" s="31" t="s">
        <v>3080</v>
      </c>
      <c r="B29" s="602"/>
      <c r="C29" s="1612"/>
      <c r="D29" s="992"/>
      <c r="E29" s="31"/>
      <c r="F29" s="992"/>
      <c r="G29" s="1613"/>
      <c r="H29" s="837"/>
      <c r="I29" s="1614"/>
      <c r="J29" s="993"/>
      <c r="K29" s="1614"/>
      <c r="L29" s="838"/>
      <c r="M29" s="839"/>
      <c r="N29" s="31"/>
      <c r="O29" s="2159"/>
      <c r="P29" s="2159"/>
      <c r="Q29" s="2159"/>
      <c r="R29" s="2159"/>
      <c r="S29" s="12"/>
      <c r="T29" s="840" t="str">
        <f t="shared" si="0"/>
        <v>19 (1419)</v>
      </c>
      <c r="U29" s="1615" t="str">
        <f t="shared" si="1"/>
        <v/>
      </c>
      <c r="V29" s="190"/>
      <c r="W29" s="841"/>
      <c r="X29" s="841"/>
      <c r="Y29" s="195"/>
      <c r="Z29" s="673"/>
      <c r="AA29" s="674"/>
      <c r="AB29" s="673"/>
      <c r="AC29" s="674"/>
      <c r="AD29" s="673"/>
      <c r="AE29" s="674"/>
      <c r="AF29" s="673"/>
      <c r="AG29" s="674"/>
    </row>
    <row r="30" spans="1:33" ht="12.75" hidden="1" customHeight="1" x14ac:dyDescent="0.2">
      <c r="A30" s="31" t="s">
        <v>3081</v>
      </c>
      <c r="B30" s="602"/>
      <c r="C30" s="1612"/>
      <c r="D30" s="992"/>
      <c r="E30" s="31"/>
      <c r="F30" s="992"/>
      <c r="G30" s="1613"/>
      <c r="H30" s="837"/>
      <c r="I30" s="1614"/>
      <c r="J30" s="993"/>
      <c r="K30" s="1614"/>
      <c r="L30" s="838"/>
      <c r="M30" s="839"/>
      <c r="N30" s="31"/>
      <c r="O30" s="2159"/>
      <c r="P30" s="2159"/>
      <c r="Q30" s="2159"/>
      <c r="R30" s="2159"/>
      <c r="S30" s="12"/>
      <c r="T30" s="840" t="str">
        <f t="shared" si="0"/>
        <v>20 (1420)</v>
      </c>
      <c r="U30" s="1615" t="str">
        <f t="shared" si="1"/>
        <v/>
      </c>
      <c r="V30" s="190"/>
      <c r="W30" s="841"/>
      <c r="X30" s="841"/>
      <c r="Y30" s="195"/>
      <c r="Z30" s="673"/>
      <c r="AA30" s="674"/>
      <c r="AB30" s="673"/>
      <c r="AC30" s="674"/>
      <c r="AD30" s="673"/>
      <c r="AE30" s="674"/>
      <c r="AF30" s="673"/>
      <c r="AG30" s="674"/>
    </row>
    <row r="31" spans="1:33" ht="12.75" hidden="1" customHeight="1" x14ac:dyDescent="0.2">
      <c r="A31" s="31" t="s">
        <v>3082</v>
      </c>
      <c r="B31" s="602"/>
      <c r="C31" s="1612"/>
      <c r="D31" s="992"/>
      <c r="E31" s="31"/>
      <c r="F31" s="992"/>
      <c r="G31" s="1613"/>
      <c r="H31" s="837"/>
      <c r="I31" s="1614"/>
      <c r="J31" s="993"/>
      <c r="K31" s="1614"/>
      <c r="L31" s="838"/>
      <c r="M31" s="839"/>
      <c r="N31" s="31"/>
      <c r="O31" s="2159"/>
      <c r="P31" s="2159"/>
      <c r="Q31" s="2159"/>
      <c r="R31" s="2159"/>
      <c r="S31" s="12"/>
      <c r="T31" s="840" t="str">
        <f t="shared" si="0"/>
        <v>21 (1421)</v>
      </c>
      <c r="U31" s="1615" t="str">
        <f t="shared" si="1"/>
        <v/>
      </c>
      <c r="V31" s="190"/>
      <c r="W31" s="841"/>
      <c r="X31" s="841"/>
      <c r="Y31" s="195"/>
      <c r="Z31" s="673"/>
      <c r="AA31" s="674"/>
      <c r="AB31" s="673"/>
      <c r="AC31" s="674"/>
      <c r="AD31" s="673"/>
      <c r="AE31" s="674"/>
      <c r="AF31" s="673"/>
      <c r="AG31" s="674"/>
    </row>
    <row r="32" spans="1:33" ht="12.75" hidden="1" customHeight="1" x14ac:dyDescent="0.2">
      <c r="A32" s="31" t="s">
        <v>3083</v>
      </c>
      <c r="B32" s="602"/>
      <c r="C32" s="1612"/>
      <c r="D32" s="992"/>
      <c r="E32" s="31"/>
      <c r="F32" s="992"/>
      <c r="G32" s="1613"/>
      <c r="H32" s="837"/>
      <c r="I32" s="1614"/>
      <c r="J32" s="993"/>
      <c r="K32" s="1614"/>
      <c r="L32" s="838"/>
      <c r="M32" s="839"/>
      <c r="N32" s="31"/>
      <c r="O32" s="2159"/>
      <c r="P32" s="2159"/>
      <c r="Q32" s="2159"/>
      <c r="R32" s="2159"/>
      <c r="S32" s="12"/>
      <c r="T32" s="840" t="str">
        <f t="shared" si="0"/>
        <v>22 (1422)</v>
      </c>
      <c r="U32" s="1615" t="str">
        <f t="shared" si="1"/>
        <v/>
      </c>
      <c r="V32" s="190"/>
      <c r="W32" s="841"/>
      <c r="X32" s="841"/>
      <c r="Y32" s="195"/>
      <c r="Z32" s="673"/>
      <c r="AA32" s="674"/>
      <c r="AB32" s="673"/>
      <c r="AC32" s="674"/>
      <c r="AD32" s="673"/>
      <c r="AE32" s="674"/>
      <c r="AF32" s="673"/>
      <c r="AG32" s="674"/>
    </row>
    <row r="33" spans="1:33" ht="12.75" hidden="1" customHeight="1" x14ac:dyDescent="0.2">
      <c r="A33" s="31" t="s">
        <v>3084</v>
      </c>
      <c r="B33" s="602"/>
      <c r="C33" s="1612"/>
      <c r="D33" s="992"/>
      <c r="E33" s="31"/>
      <c r="F33" s="992"/>
      <c r="G33" s="1613"/>
      <c r="H33" s="837"/>
      <c r="I33" s="1614"/>
      <c r="J33" s="993"/>
      <c r="K33" s="1614"/>
      <c r="L33" s="838"/>
      <c r="M33" s="839"/>
      <c r="N33" s="31"/>
      <c r="O33" s="2159"/>
      <c r="P33" s="2159"/>
      <c r="Q33" s="2159"/>
      <c r="R33" s="2159"/>
      <c r="S33" s="12"/>
      <c r="T33" s="840" t="str">
        <f t="shared" si="0"/>
        <v>23 (1423)</v>
      </c>
      <c r="U33" s="1615" t="str">
        <f t="shared" si="1"/>
        <v/>
      </c>
      <c r="V33" s="190"/>
      <c r="W33" s="841"/>
      <c r="X33" s="841"/>
      <c r="Y33" s="195"/>
      <c r="Z33" s="673"/>
      <c r="AA33" s="674"/>
      <c r="AB33" s="673"/>
      <c r="AC33" s="674"/>
      <c r="AD33" s="673"/>
      <c r="AE33" s="674"/>
      <c r="AF33" s="673"/>
      <c r="AG33" s="674"/>
    </row>
    <row r="34" spans="1:33" hidden="1" x14ac:dyDescent="0.2">
      <c r="A34" s="31" t="s">
        <v>3085</v>
      </c>
      <c r="B34" s="602"/>
      <c r="C34" s="1612"/>
      <c r="D34" s="992"/>
      <c r="E34" s="31"/>
      <c r="F34" s="992"/>
      <c r="G34" s="1613"/>
      <c r="H34" s="837"/>
      <c r="I34" s="1614"/>
      <c r="J34" s="993"/>
      <c r="K34" s="1614"/>
      <c r="L34" s="838"/>
      <c r="M34" s="839"/>
      <c r="N34" s="31"/>
      <c r="O34" s="2159"/>
      <c r="P34" s="2159"/>
      <c r="Q34" s="2159"/>
      <c r="R34" s="2159"/>
      <c r="S34" s="12"/>
      <c r="T34" s="840" t="str">
        <f t="shared" si="0"/>
        <v>24 (1424)</v>
      </c>
      <c r="U34" s="1615" t="str">
        <f t="shared" si="1"/>
        <v/>
      </c>
      <c r="V34" s="190"/>
      <c r="W34" s="841"/>
      <c r="X34" s="841"/>
      <c r="Y34" s="195"/>
      <c r="Z34" s="673"/>
      <c r="AA34" s="674"/>
      <c r="AB34" s="673"/>
      <c r="AC34" s="674"/>
      <c r="AD34" s="673"/>
      <c r="AE34" s="674"/>
      <c r="AF34" s="673"/>
      <c r="AG34" s="674"/>
    </row>
    <row r="35" spans="1:33" x14ac:dyDescent="0.2">
      <c r="A35" s="31" t="s">
        <v>3086</v>
      </c>
      <c r="B35" s="602"/>
      <c r="C35" s="1612"/>
      <c r="D35" s="992"/>
      <c r="E35" s="31"/>
      <c r="F35" s="992"/>
      <c r="G35" s="1613"/>
      <c r="H35" s="837"/>
      <c r="I35" s="1614"/>
      <c r="J35" s="993"/>
      <c r="K35" s="1614"/>
      <c r="L35" s="838"/>
      <c r="M35" s="839"/>
      <c r="N35" s="31"/>
      <c r="O35" s="2159"/>
      <c r="P35" s="2159"/>
      <c r="Q35" s="2159"/>
      <c r="R35" s="2159"/>
      <c r="S35" s="12"/>
      <c r="T35" s="840" t="str">
        <f t="shared" si="0"/>
        <v>25 (1425)</v>
      </c>
      <c r="U35" s="1615" t="str">
        <f t="shared" si="1"/>
        <v/>
      </c>
      <c r="V35" s="190"/>
      <c r="W35" s="841"/>
      <c r="X35" s="841"/>
      <c r="Y35" s="195"/>
      <c r="Z35" s="673"/>
      <c r="AA35" s="674"/>
      <c r="AB35" s="673"/>
      <c r="AC35" s="674"/>
      <c r="AD35" s="673"/>
      <c r="AE35" s="674"/>
      <c r="AF35" s="673"/>
      <c r="AG35" s="674"/>
    </row>
    <row r="36" spans="1:33" x14ac:dyDescent="0.2">
      <c r="A36" s="239" t="s">
        <v>3087</v>
      </c>
      <c r="B36" s="1598">
        <v>100</v>
      </c>
      <c r="C36" s="1617"/>
      <c r="D36" s="992"/>
      <c r="E36" s="31"/>
      <c r="F36" s="992"/>
      <c r="G36" s="1383"/>
      <c r="H36" s="842"/>
      <c r="I36" s="1614"/>
      <c r="J36" s="993"/>
      <c r="K36" s="1614"/>
      <c r="L36" s="838"/>
      <c r="M36" s="1618"/>
      <c r="N36" s="31"/>
      <c r="O36" s="2162"/>
      <c r="P36" s="2162"/>
      <c r="Q36" s="2162"/>
      <c r="R36" s="2162"/>
      <c r="S36" s="12"/>
      <c r="T36" s="835"/>
      <c r="U36" s="1619">
        <f>$B36</f>
        <v>100</v>
      </c>
      <c r="V36" s="190"/>
      <c r="W36" s="841"/>
      <c r="X36" s="841"/>
      <c r="Y36" s="195"/>
      <c r="Z36" s="675"/>
      <c r="AA36" s="676"/>
      <c r="AB36" s="675"/>
      <c r="AC36" s="676"/>
      <c r="AD36" s="675"/>
      <c r="AE36" s="676"/>
      <c r="AF36" s="675"/>
      <c r="AG36" s="676"/>
    </row>
    <row r="37" spans="1:33" ht="16.5" customHeight="1" x14ac:dyDescent="0.2">
      <c r="A37" s="83" t="s">
        <v>3088</v>
      </c>
      <c r="B37" s="1494" t="s">
        <v>3089</v>
      </c>
      <c r="C37" s="1495"/>
      <c r="D37" s="993"/>
      <c r="E37" s="82"/>
      <c r="F37" s="1496"/>
      <c r="G37" s="1622"/>
      <c r="H37" s="843"/>
      <c r="I37" s="1614"/>
      <c r="J37" s="993"/>
      <c r="K37" s="1614"/>
      <c r="L37" s="844"/>
      <c r="M37" s="845"/>
      <c r="N37" s="82"/>
      <c r="O37" s="2161"/>
      <c r="P37" s="2161"/>
      <c r="Q37" s="2161"/>
      <c r="R37" s="2161"/>
      <c r="S37" s="12"/>
      <c r="T37" s="835"/>
      <c r="U37" s="1495" t="str">
        <f>$B37</f>
        <v>Global</v>
      </c>
      <c r="V37" s="190"/>
      <c r="W37" s="846"/>
      <c r="X37" s="846"/>
      <c r="Y37" s="195"/>
    </row>
    <row r="38" spans="1:33" x14ac:dyDescent="0.2">
      <c r="A38" s="82"/>
      <c r="B38" s="82"/>
      <c r="C38" s="82"/>
      <c r="D38" s="82"/>
      <c r="E38" s="82"/>
      <c r="F38" s="82"/>
      <c r="G38" s="82"/>
      <c r="H38" s="82"/>
      <c r="I38" s="82"/>
      <c r="J38" s="82"/>
      <c r="K38" s="82"/>
      <c r="L38" s="82"/>
      <c r="M38" s="82"/>
      <c r="N38" s="82"/>
      <c r="O38" s="82"/>
      <c r="P38" s="82"/>
      <c r="Q38" s="82"/>
      <c r="R38" s="82"/>
      <c r="T38" s="835"/>
      <c r="U38" s="835"/>
      <c r="V38" s="82"/>
      <c r="W38" s="82"/>
      <c r="X38" s="82"/>
      <c r="Y38" s="195"/>
    </row>
    <row r="39" spans="1:33" x14ac:dyDescent="0.2">
      <c r="A39" s="82"/>
      <c r="B39" s="88" t="s">
        <v>1875</v>
      </c>
      <c r="C39" s="82"/>
      <c r="D39" s="82"/>
      <c r="E39" s="82"/>
      <c r="F39" s="82"/>
      <c r="G39" s="82"/>
      <c r="H39" s="82"/>
      <c r="I39" s="82"/>
      <c r="J39" s="82"/>
      <c r="K39" s="82"/>
      <c r="L39" s="82"/>
      <c r="M39" s="82"/>
      <c r="N39" s="82"/>
      <c r="O39" s="82"/>
      <c r="P39" s="82"/>
      <c r="Q39" s="82"/>
      <c r="R39" s="82"/>
      <c r="T39" s="835"/>
      <c r="U39" s="836" t="str">
        <f>$B39</f>
        <v>Engagements inutilisés (502)</v>
      </c>
      <c r="V39" s="82"/>
      <c r="W39" s="82"/>
      <c r="X39" s="82"/>
      <c r="Y39" s="195"/>
      <c r="Z39" s="673"/>
      <c r="AA39" s="674"/>
      <c r="AB39" s="673"/>
      <c r="AC39" s="674"/>
      <c r="AD39" s="673"/>
      <c r="AE39" s="674"/>
      <c r="AF39" s="673"/>
      <c r="AG39" s="674"/>
    </row>
    <row r="40" spans="1:33" x14ac:dyDescent="0.2">
      <c r="A40" s="31" t="s">
        <v>3062</v>
      </c>
      <c r="B40" s="602"/>
      <c r="C40" s="992"/>
      <c r="D40" s="992"/>
      <c r="E40" s="31"/>
      <c r="F40" s="992"/>
      <c r="G40" s="1613"/>
      <c r="H40" s="837"/>
      <c r="I40" s="1614"/>
      <c r="J40" s="993"/>
      <c r="K40" s="1614"/>
      <c r="L40" s="838"/>
      <c r="M40" s="839"/>
      <c r="N40" s="31"/>
      <c r="O40" s="2159"/>
      <c r="P40" s="2159"/>
      <c r="Q40" s="2159"/>
      <c r="R40" s="2159"/>
      <c r="S40" s="12"/>
      <c r="T40" s="840" t="str">
        <f t="shared" ref="T40:T64" si="2">$A40</f>
        <v>1 (1401)</v>
      </c>
      <c r="U40" s="1615" t="str">
        <f t="shared" ref="U40:U64" si="3">IF($B40="","",$B40)</f>
        <v/>
      </c>
      <c r="V40" s="190"/>
      <c r="W40" s="841"/>
      <c r="X40" s="841"/>
      <c r="Y40" s="195"/>
      <c r="Z40" s="673"/>
      <c r="AA40" s="674"/>
      <c r="AB40" s="673"/>
      <c r="AC40" s="674"/>
      <c r="AD40" s="673"/>
      <c r="AE40" s="674"/>
      <c r="AF40" s="673"/>
      <c r="AG40" s="674"/>
    </row>
    <row r="41" spans="1:33" x14ac:dyDescent="0.2">
      <c r="A41" s="31" t="s">
        <v>3063</v>
      </c>
      <c r="B41" s="602"/>
      <c r="C41" s="992"/>
      <c r="D41" s="992"/>
      <c r="E41" s="31"/>
      <c r="F41" s="992"/>
      <c r="G41" s="1613"/>
      <c r="H41" s="837"/>
      <c r="I41" s="1614"/>
      <c r="J41" s="993"/>
      <c r="K41" s="1614"/>
      <c r="L41" s="838"/>
      <c r="M41" s="839"/>
      <c r="N41" s="31"/>
      <c r="O41" s="2159"/>
      <c r="P41" s="2159"/>
      <c r="Q41" s="2159"/>
      <c r="R41" s="2159"/>
      <c r="S41" s="12"/>
      <c r="T41" s="840" t="str">
        <f t="shared" si="2"/>
        <v>2 (1402)</v>
      </c>
      <c r="U41" s="1615" t="str">
        <f t="shared" si="3"/>
        <v/>
      </c>
      <c r="V41" s="190"/>
      <c r="W41" s="841"/>
      <c r="X41" s="841"/>
      <c r="Y41" s="195"/>
      <c r="Z41" s="673"/>
      <c r="AA41" s="674"/>
      <c r="AB41" s="673"/>
      <c r="AC41" s="674"/>
      <c r="AD41" s="673"/>
      <c r="AE41" s="674"/>
      <c r="AF41" s="673"/>
      <c r="AG41" s="674"/>
    </row>
    <row r="42" spans="1:33" ht="12.75" customHeight="1" x14ac:dyDescent="0.2">
      <c r="A42" s="31" t="s">
        <v>3064</v>
      </c>
      <c r="B42" s="602"/>
      <c r="C42" s="992"/>
      <c r="D42" s="992"/>
      <c r="E42" s="31"/>
      <c r="F42" s="992"/>
      <c r="G42" s="1613"/>
      <c r="H42" s="837"/>
      <c r="I42" s="1614"/>
      <c r="J42" s="993"/>
      <c r="K42" s="1614"/>
      <c r="L42" s="838"/>
      <c r="M42" s="839"/>
      <c r="N42" s="31"/>
      <c r="O42" s="2159"/>
      <c r="P42" s="2159"/>
      <c r="Q42" s="2159"/>
      <c r="R42" s="2159"/>
      <c r="S42" s="12"/>
      <c r="T42" s="840" t="str">
        <f t="shared" si="2"/>
        <v>3 (1403)</v>
      </c>
      <c r="U42" s="1615" t="str">
        <f t="shared" si="3"/>
        <v/>
      </c>
      <c r="V42" s="190"/>
      <c r="W42" s="841"/>
      <c r="X42" s="841"/>
      <c r="Y42" s="195"/>
      <c r="Z42" s="673"/>
      <c r="AA42" s="674"/>
      <c r="AB42" s="673"/>
      <c r="AC42" s="674"/>
      <c r="AD42" s="673"/>
      <c r="AE42" s="674"/>
      <c r="AF42" s="673"/>
      <c r="AG42" s="674"/>
    </row>
    <row r="43" spans="1:33" ht="12.75" hidden="1" customHeight="1" x14ac:dyDescent="0.2">
      <c r="A43" s="31" t="s">
        <v>3065</v>
      </c>
      <c r="B43" s="602"/>
      <c r="C43" s="992"/>
      <c r="D43" s="992"/>
      <c r="E43" s="31"/>
      <c r="F43" s="992"/>
      <c r="G43" s="1613"/>
      <c r="H43" s="837"/>
      <c r="I43" s="1614"/>
      <c r="J43" s="993"/>
      <c r="K43" s="1614"/>
      <c r="L43" s="838"/>
      <c r="M43" s="839"/>
      <c r="N43" s="31"/>
      <c r="O43" s="2159"/>
      <c r="P43" s="2159"/>
      <c r="Q43" s="2159"/>
      <c r="R43" s="2159"/>
      <c r="S43" s="12"/>
      <c r="T43" s="840" t="str">
        <f t="shared" si="2"/>
        <v>4 (1404)</v>
      </c>
      <c r="U43" s="1615" t="str">
        <f t="shared" si="3"/>
        <v/>
      </c>
      <c r="V43" s="190"/>
      <c r="W43" s="841"/>
      <c r="X43" s="841"/>
      <c r="Y43" s="195"/>
      <c r="Z43" s="673"/>
      <c r="AA43" s="674"/>
      <c r="AB43" s="673"/>
      <c r="AC43" s="674"/>
      <c r="AD43" s="673"/>
      <c r="AE43" s="674"/>
      <c r="AF43" s="673"/>
      <c r="AG43" s="674"/>
    </row>
    <row r="44" spans="1:33" ht="12.75" hidden="1" customHeight="1" x14ac:dyDescent="0.2">
      <c r="A44" s="31" t="s">
        <v>3066</v>
      </c>
      <c r="B44" s="602"/>
      <c r="C44" s="992"/>
      <c r="D44" s="992"/>
      <c r="E44" s="31"/>
      <c r="F44" s="992"/>
      <c r="G44" s="1613"/>
      <c r="H44" s="837"/>
      <c r="I44" s="1614"/>
      <c r="J44" s="993"/>
      <c r="K44" s="1614"/>
      <c r="L44" s="838"/>
      <c r="M44" s="839"/>
      <c r="N44" s="31"/>
      <c r="O44" s="2159"/>
      <c r="P44" s="2159"/>
      <c r="Q44" s="2159"/>
      <c r="R44" s="2159"/>
      <c r="S44" s="12"/>
      <c r="T44" s="840" t="str">
        <f t="shared" si="2"/>
        <v>5 (1405)</v>
      </c>
      <c r="U44" s="1615" t="str">
        <f t="shared" si="3"/>
        <v/>
      </c>
      <c r="V44" s="190"/>
      <c r="W44" s="841"/>
      <c r="X44" s="841"/>
      <c r="Y44" s="195"/>
      <c r="Z44" s="673"/>
      <c r="AA44" s="674"/>
      <c r="AB44" s="673"/>
      <c r="AC44" s="674"/>
      <c r="AD44" s="673"/>
      <c r="AE44" s="674"/>
      <c r="AF44" s="673"/>
      <c r="AG44" s="674"/>
    </row>
    <row r="45" spans="1:33" ht="12.75" hidden="1" customHeight="1" x14ac:dyDescent="0.2">
      <c r="A45" s="31" t="s">
        <v>3067</v>
      </c>
      <c r="B45" s="602"/>
      <c r="C45" s="992"/>
      <c r="D45" s="992"/>
      <c r="E45" s="31"/>
      <c r="F45" s="992"/>
      <c r="G45" s="1613"/>
      <c r="H45" s="837"/>
      <c r="I45" s="1614"/>
      <c r="J45" s="993"/>
      <c r="K45" s="1614"/>
      <c r="L45" s="838"/>
      <c r="M45" s="839"/>
      <c r="N45" s="31"/>
      <c r="O45" s="2159"/>
      <c r="P45" s="2159"/>
      <c r="Q45" s="2159"/>
      <c r="R45" s="2159"/>
      <c r="S45" s="12"/>
      <c r="T45" s="840" t="str">
        <f t="shared" si="2"/>
        <v>6 (1406)</v>
      </c>
      <c r="U45" s="1615" t="str">
        <f t="shared" si="3"/>
        <v/>
      </c>
      <c r="V45" s="190"/>
      <c r="W45" s="841"/>
      <c r="X45" s="841"/>
      <c r="Y45" s="195"/>
      <c r="Z45" s="673"/>
      <c r="AA45" s="674"/>
      <c r="AB45" s="673"/>
      <c r="AC45" s="674"/>
      <c r="AD45" s="673"/>
      <c r="AE45" s="674"/>
      <c r="AF45" s="673"/>
      <c r="AG45" s="674"/>
    </row>
    <row r="46" spans="1:33" ht="12.75" hidden="1" customHeight="1" x14ac:dyDescent="0.2">
      <c r="A46" s="31" t="s">
        <v>3068</v>
      </c>
      <c r="B46" s="602"/>
      <c r="C46" s="992"/>
      <c r="D46" s="992"/>
      <c r="E46" s="31"/>
      <c r="F46" s="992"/>
      <c r="G46" s="1613"/>
      <c r="H46" s="837"/>
      <c r="I46" s="1614"/>
      <c r="J46" s="993"/>
      <c r="K46" s="1614"/>
      <c r="L46" s="838"/>
      <c r="M46" s="839"/>
      <c r="N46" s="31"/>
      <c r="O46" s="2159"/>
      <c r="P46" s="2159"/>
      <c r="Q46" s="2159"/>
      <c r="R46" s="2159"/>
      <c r="S46" s="12"/>
      <c r="T46" s="840" t="str">
        <f t="shared" si="2"/>
        <v>7 (1407)</v>
      </c>
      <c r="U46" s="1615" t="str">
        <f t="shared" si="3"/>
        <v/>
      </c>
      <c r="V46" s="190"/>
      <c r="W46" s="841"/>
      <c r="X46" s="841"/>
      <c r="Y46" s="195"/>
      <c r="Z46" s="673"/>
      <c r="AA46" s="674"/>
      <c r="AB46" s="673"/>
      <c r="AC46" s="674"/>
      <c r="AD46" s="673"/>
      <c r="AE46" s="674"/>
      <c r="AF46" s="673"/>
      <c r="AG46" s="674"/>
    </row>
    <row r="47" spans="1:33" ht="12.75" hidden="1" customHeight="1" x14ac:dyDescent="0.2">
      <c r="A47" s="31" t="s">
        <v>3069</v>
      </c>
      <c r="B47" s="602"/>
      <c r="C47" s="992"/>
      <c r="D47" s="992"/>
      <c r="E47" s="31"/>
      <c r="F47" s="992"/>
      <c r="G47" s="1613"/>
      <c r="H47" s="837"/>
      <c r="I47" s="1614"/>
      <c r="J47" s="993"/>
      <c r="K47" s="1614"/>
      <c r="L47" s="838"/>
      <c r="M47" s="839"/>
      <c r="N47" s="31"/>
      <c r="O47" s="2159"/>
      <c r="P47" s="2159"/>
      <c r="Q47" s="2159"/>
      <c r="R47" s="2159"/>
      <c r="S47" s="12"/>
      <c r="T47" s="840" t="str">
        <f t="shared" si="2"/>
        <v>8 (1408)</v>
      </c>
      <c r="U47" s="1615" t="str">
        <f t="shared" si="3"/>
        <v/>
      </c>
      <c r="V47" s="190"/>
      <c r="W47" s="841"/>
      <c r="X47" s="841"/>
      <c r="Y47" s="195"/>
      <c r="Z47" s="673"/>
      <c r="AA47" s="674"/>
      <c r="AB47" s="673"/>
      <c r="AC47" s="674"/>
      <c r="AD47" s="673"/>
      <c r="AE47" s="674"/>
      <c r="AF47" s="673"/>
      <c r="AG47" s="674"/>
    </row>
    <row r="48" spans="1:33" ht="12.75" hidden="1" customHeight="1" x14ac:dyDescent="0.2">
      <c r="A48" s="31" t="s">
        <v>3070</v>
      </c>
      <c r="B48" s="602"/>
      <c r="C48" s="992"/>
      <c r="D48" s="992"/>
      <c r="E48" s="31"/>
      <c r="F48" s="992"/>
      <c r="G48" s="1613"/>
      <c r="H48" s="837"/>
      <c r="I48" s="1614"/>
      <c r="J48" s="993"/>
      <c r="K48" s="1614"/>
      <c r="L48" s="838"/>
      <c r="M48" s="839"/>
      <c r="N48" s="31"/>
      <c r="O48" s="2159"/>
      <c r="P48" s="2159"/>
      <c r="Q48" s="2159"/>
      <c r="R48" s="2159"/>
      <c r="S48" s="12"/>
      <c r="T48" s="840" t="str">
        <f t="shared" si="2"/>
        <v>9 (1409)</v>
      </c>
      <c r="U48" s="1615" t="str">
        <f t="shared" si="3"/>
        <v/>
      </c>
      <c r="V48" s="190"/>
      <c r="W48" s="841"/>
      <c r="X48" s="841"/>
      <c r="Y48" s="195"/>
      <c r="Z48" s="673"/>
      <c r="AA48" s="674"/>
      <c r="AB48" s="673"/>
      <c r="AC48" s="674"/>
      <c r="AD48" s="673"/>
      <c r="AE48" s="674"/>
      <c r="AF48" s="673"/>
      <c r="AG48" s="674"/>
    </row>
    <row r="49" spans="1:33" ht="12.75" hidden="1" customHeight="1" x14ac:dyDescent="0.2">
      <c r="A49" s="31" t="s">
        <v>3071</v>
      </c>
      <c r="B49" s="602"/>
      <c r="C49" s="992"/>
      <c r="D49" s="992"/>
      <c r="E49" s="31"/>
      <c r="F49" s="992"/>
      <c r="G49" s="1613"/>
      <c r="H49" s="837"/>
      <c r="I49" s="1614"/>
      <c r="J49" s="993"/>
      <c r="K49" s="1614"/>
      <c r="L49" s="838"/>
      <c r="M49" s="839"/>
      <c r="N49" s="31"/>
      <c r="O49" s="2159"/>
      <c r="P49" s="2159"/>
      <c r="Q49" s="2159"/>
      <c r="R49" s="2159"/>
      <c r="S49" s="12"/>
      <c r="T49" s="840" t="str">
        <f t="shared" si="2"/>
        <v>10 (1410)</v>
      </c>
      <c r="U49" s="1615" t="str">
        <f t="shared" si="3"/>
        <v/>
      </c>
      <c r="V49" s="190"/>
      <c r="W49" s="841"/>
      <c r="X49" s="841"/>
      <c r="Y49" s="195"/>
      <c r="Z49" s="673"/>
      <c r="AA49" s="674"/>
      <c r="AB49" s="673"/>
      <c r="AC49" s="674"/>
      <c r="AD49" s="673"/>
      <c r="AE49" s="674"/>
      <c r="AF49" s="673"/>
      <c r="AG49" s="674"/>
    </row>
    <row r="50" spans="1:33" ht="12.75" hidden="1" customHeight="1" x14ac:dyDescent="0.2">
      <c r="A50" s="31" t="s">
        <v>3072</v>
      </c>
      <c r="B50" s="602"/>
      <c r="C50" s="992"/>
      <c r="D50" s="992"/>
      <c r="E50" s="31"/>
      <c r="F50" s="992"/>
      <c r="G50" s="1613"/>
      <c r="H50" s="837"/>
      <c r="I50" s="1614"/>
      <c r="J50" s="993"/>
      <c r="K50" s="1614"/>
      <c r="L50" s="838"/>
      <c r="M50" s="839"/>
      <c r="N50" s="31"/>
      <c r="O50" s="2159"/>
      <c r="P50" s="2159"/>
      <c r="Q50" s="2159"/>
      <c r="R50" s="2159"/>
      <c r="S50" s="12"/>
      <c r="T50" s="840" t="str">
        <f t="shared" si="2"/>
        <v>11 (1411)</v>
      </c>
      <c r="U50" s="1615" t="str">
        <f t="shared" si="3"/>
        <v/>
      </c>
      <c r="V50" s="190"/>
      <c r="W50" s="841"/>
      <c r="X50" s="841"/>
      <c r="Y50" s="195"/>
      <c r="Z50" s="673"/>
      <c r="AA50" s="674"/>
      <c r="AB50" s="673"/>
      <c r="AC50" s="674"/>
      <c r="AD50" s="673"/>
      <c r="AE50" s="674"/>
      <c r="AF50" s="673"/>
      <c r="AG50" s="674"/>
    </row>
    <row r="51" spans="1:33" ht="12.75" hidden="1" customHeight="1" x14ac:dyDescent="0.2">
      <c r="A51" s="31" t="s">
        <v>3073</v>
      </c>
      <c r="B51" s="602"/>
      <c r="C51" s="992"/>
      <c r="D51" s="992"/>
      <c r="E51" s="31"/>
      <c r="F51" s="992"/>
      <c r="G51" s="1613"/>
      <c r="H51" s="837"/>
      <c r="I51" s="1614"/>
      <c r="J51" s="993"/>
      <c r="K51" s="1614"/>
      <c r="L51" s="838"/>
      <c r="M51" s="839"/>
      <c r="N51" s="31"/>
      <c r="O51" s="2159"/>
      <c r="P51" s="2159"/>
      <c r="Q51" s="2159"/>
      <c r="R51" s="2159"/>
      <c r="S51" s="12"/>
      <c r="T51" s="840" t="str">
        <f t="shared" si="2"/>
        <v>12 (1412)</v>
      </c>
      <c r="U51" s="1615" t="str">
        <f t="shared" si="3"/>
        <v/>
      </c>
      <c r="V51" s="190"/>
      <c r="W51" s="841"/>
      <c r="X51" s="841"/>
      <c r="Y51" s="195"/>
      <c r="Z51" s="673"/>
      <c r="AA51" s="674"/>
      <c r="AB51" s="673"/>
      <c r="AC51" s="674"/>
      <c r="AD51" s="673"/>
      <c r="AE51" s="674"/>
      <c r="AF51" s="673"/>
      <c r="AG51" s="674"/>
    </row>
    <row r="52" spans="1:33" ht="12.75" hidden="1" customHeight="1" x14ac:dyDescent="0.2">
      <c r="A52" s="31" t="s">
        <v>3074</v>
      </c>
      <c r="B52" s="602"/>
      <c r="C52" s="992"/>
      <c r="D52" s="992"/>
      <c r="E52" s="31"/>
      <c r="F52" s="992"/>
      <c r="G52" s="1613"/>
      <c r="H52" s="837"/>
      <c r="I52" s="1614"/>
      <c r="J52" s="993"/>
      <c r="K52" s="1614"/>
      <c r="L52" s="838"/>
      <c r="M52" s="839"/>
      <c r="N52" s="31"/>
      <c r="O52" s="2159"/>
      <c r="P52" s="2159"/>
      <c r="Q52" s="2159"/>
      <c r="R52" s="2159"/>
      <c r="S52" s="12"/>
      <c r="T52" s="840" t="str">
        <f t="shared" si="2"/>
        <v>13 (1413)</v>
      </c>
      <c r="U52" s="1615" t="str">
        <f t="shared" si="3"/>
        <v/>
      </c>
      <c r="V52" s="190"/>
      <c r="W52" s="841"/>
      <c r="X52" s="841"/>
      <c r="Y52" s="195"/>
      <c r="Z52" s="673"/>
      <c r="AA52" s="674"/>
      <c r="AB52" s="673"/>
      <c r="AC52" s="674"/>
      <c r="AD52" s="673"/>
      <c r="AE52" s="674"/>
      <c r="AF52" s="673"/>
      <c r="AG52" s="674"/>
    </row>
    <row r="53" spans="1:33" ht="12.75" hidden="1" customHeight="1" x14ac:dyDescent="0.2">
      <c r="A53" s="31" t="s">
        <v>3075</v>
      </c>
      <c r="B53" s="602"/>
      <c r="C53" s="992"/>
      <c r="D53" s="992"/>
      <c r="E53" s="31"/>
      <c r="F53" s="992"/>
      <c r="G53" s="1613"/>
      <c r="H53" s="837"/>
      <c r="I53" s="1614"/>
      <c r="J53" s="993"/>
      <c r="K53" s="1614"/>
      <c r="L53" s="838"/>
      <c r="M53" s="839"/>
      <c r="N53" s="31"/>
      <c r="O53" s="2159"/>
      <c r="P53" s="2159"/>
      <c r="Q53" s="2159"/>
      <c r="R53" s="2159"/>
      <c r="S53" s="12"/>
      <c r="T53" s="840" t="str">
        <f t="shared" si="2"/>
        <v>14 (1414)</v>
      </c>
      <c r="U53" s="1615" t="str">
        <f t="shared" si="3"/>
        <v/>
      </c>
      <c r="V53" s="190"/>
      <c r="W53" s="841"/>
      <c r="X53" s="841"/>
      <c r="Y53" s="195"/>
      <c r="Z53" s="673"/>
      <c r="AA53" s="674"/>
      <c r="AB53" s="673"/>
      <c r="AC53" s="674"/>
      <c r="AD53" s="673"/>
      <c r="AE53" s="674"/>
      <c r="AF53" s="673"/>
      <c r="AG53" s="674"/>
    </row>
    <row r="54" spans="1:33" ht="12.75" hidden="1" customHeight="1" x14ac:dyDescent="0.2">
      <c r="A54" s="31" t="s">
        <v>3076</v>
      </c>
      <c r="B54" s="602"/>
      <c r="C54" s="992"/>
      <c r="D54" s="992"/>
      <c r="E54" s="31"/>
      <c r="F54" s="992"/>
      <c r="G54" s="1613"/>
      <c r="H54" s="837"/>
      <c r="I54" s="1614"/>
      <c r="J54" s="993"/>
      <c r="K54" s="1614"/>
      <c r="L54" s="838"/>
      <c r="M54" s="839"/>
      <c r="N54" s="31"/>
      <c r="O54" s="2159"/>
      <c r="P54" s="2159"/>
      <c r="Q54" s="2159"/>
      <c r="R54" s="2159"/>
      <c r="S54" s="12"/>
      <c r="T54" s="840" t="str">
        <f t="shared" si="2"/>
        <v>15 (1415)</v>
      </c>
      <c r="U54" s="1615" t="str">
        <f t="shared" si="3"/>
        <v/>
      </c>
      <c r="V54" s="190"/>
      <c r="W54" s="841"/>
      <c r="X54" s="841"/>
      <c r="Y54" s="195"/>
      <c r="Z54" s="673"/>
      <c r="AA54" s="674"/>
      <c r="AB54" s="673"/>
      <c r="AC54" s="674"/>
      <c r="AD54" s="673"/>
      <c r="AE54" s="674"/>
      <c r="AF54" s="673"/>
      <c r="AG54" s="674"/>
    </row>
    <row r="55" spans="1:33" ht="12.75" hidden="1" customHeight="1" x14ac:dyDescent="0.2">
      <c r="A55" s="31" t="s">
        <v>3077</v>
      </c>
      <c r="B55" s="602"/>
      <c r="C55" s="992"/>
      <c r="D55" s="992"/>
      <c r="E55" s="31"/>
      <c r="F55" s="992"/>
      <c r="G55" s="1613"/>
      <c r="H55" s="837"/>
      <c r="I55" s="1614"/>
      <c r="J55" s="993"/>
      <c r="K55" s="1614"/>
      <c r="L55" s="838"/>
      <c r="M55" s="839"/>
      <c r="N55" s="31"/>
      <c r="O55" s="2159"/>
      <c r="P55" s="2159"/>
      <c r="Q55" s="2159"/>
      <c r="R55" s="2159"/>
      <c r="S55" s="12"/>
      <c r="T55" s="840" t="str">
        <f t="shared" si="2"/>
        <v>16 (1416)</v>
      </c>
      <c r="U55" s="1615" t="str">
        <f t="shared" si="3"/>
        <v/>
      </c>
      <c r="V55" s="190"/>
      <c r="W55" s="841"/>
      <c r="X55" s="841"/>
      <c r="Y55" s="195"/>
      <c r="Z55" s="673"/>
      <c r="AA55" s="674"/>
      <c r="AB55" s="673"/>
      <c r="AC55" s="674"/>
      <c r="AD55" s="673"/>
      <c r="AE55" s="674"/>
      <c r="AF55" s="673"/>
      <c r="AG55" s="674"/>
    </row>
    <row r="56" spans="1:33" ht="12.75" hidden="1" customHeight="1" x14ac:dyDescent="0.2">
      <c r="A56" s="31" t="s">
        <v>3078</v>
      </c>
      <c r="B56" s="602"/>
      <c r="C56" s="992"/>
      <c r="D56" s="992"/>
      <c r="E56" s="31"/>
      <c r="F56" s="992"/>
      <c r="G56" s="1613"/>
      <c r="H56" s="837"/>
      <c r="I56" s="1614"/>
      <c r="J56" s="993"/>
      <c r="K56" s="1614"/>
      <c r="L56" s="838"/>
      <c r="M56" s="839"/>
      <c r="N56" s="31"/>
      <c r="O56" s="2159"/>
      <c r="P56" s="2159"/>
      <c r="Q56" s="2159"/>
      <c r="R56" s="2159"/>
      <c r="S56" s="12"/>
      <c r="T56" s="840" t="str">
        <f t="shared" si="2"/>
        <v>17 (1417)</v>
      </c>
      <c r="U56" s="1615" t="str">
        <f t="shared" si="3"/>
        <v/>
      </c>
      <c r="V56" s="190"/>
      <c r="W56" s="841"/>
      <c r="X56" s="841"/>
      <c r="Y56" s="195"/>
      <c r="Z56" s="673"/>
      <c r="AA56" s="674"/>
      <c r="AB56" s="673"/>
      <c r="AC56" s="674"/>
      <c r="AD56" s="673"/>
      <c r="AE56" s="674"/>
      <c r="AF56" s="673"/>
      <c r="AG56" s="674"/>
    </row>
    <row r="57" spans="1:33" ht="12.75" hidden="1" customHeight="1" x14ac:dyDescent="0.2">
      <c r="A57" s="31" t="s">
        <v>3079</v>
      </c>
      <c r="B57" s="602"/>
      <c r="C57" s="992"/>
      <c r="D57" s="992"/>
      <c r="E57" s="31"/>
      <c r="F57" s="992"/>
      <c r="G57" s="1613"/>
      <c r="H57" s="837"/>
      <c r="I57" s="1614"/>
      <c r="J57" s="993"/>
      <c r="K57" s="1614"/>
      <c r="L57" s="838"/>
      <c r="M57" s="839"/>
      <c r="N57" s="31"/>
      <c r="O57" s="2159"/>
      <c r="P57" s="2159"/>
      <c r="Q57" s="2159"/>
      <c r="R57" s="2159"/>
      <c r="S57" s="12"/>
      <c r="T57" s="840" t="str">
        <f t="shared" si="2"/>
        <v>18 (1418)</v>
      </c>
      <c r="U57" s="1615" t="str">
        <f t="shared" si="3"/>
        <v/>
      </c>
      <c r="V57" s="190"/>
      <c r="W57" s="841"/>
      <c r="X57" s="841"/>
      <c r="Y57" s="195"/>
      <c r="Z57" s="673"/>
      <c r="AA57" s="674"/>
      <c r="AB57" s="673"/>
      <c r="AC57" s="674"/>
      <c r="AD57" s="673"/>
      <c r="AE57" s="674"/>
      <c r="AF57" s="673"/>
      <c r="AG57" s="674"/>
    </row>
    <row r="58" spans="1:33" ht="12.75" hidden="1" customHeight="1" x14ac:dyDescent="0.2">
      <c r="A58" s="31" t="s">
        <v>3080</v>
      </c>
      <c r="B58" s="602"/>
      <c r="C58" s="992"/>
      <c r="D58" s="992"/>
      <c r="E58" s="31"/>
      <c r="F58" s="992"/>
      <c r="G58" s="1613"/>
      <c r="H58" s="837"/>
      <c r="I58" s="1614"/>
      <c r="J58" s="993"/>
      <c r="K58" s="1614"/>
      <c r="L58" s="838"/>
      <c r="M58" s="839"/>
      <c r="N58" s="31"/>
      <c r="O58" s="2159"/>
      <c r="P58" s="2159"/>
      <c r="Q58" s="2159"/>
      <c r="R58" s="2159"/>
      <c r="S58" s="12"/>
      <c r="T58" s="840" t="str">
        <f t="shared" si="2"/>
        <v>19 (1419)</v>
      </c>
      <c r="U58" s="1615" t="str">
        <f t="shared" si="3"/>
        <v/>
      </c>
      <c r="V58" s="190"/>
      <c r="W58" s="841"/>
      <c r="X58" s="841"/>
      <c r="Y58" s="195"/>
      <c r="Z58" s="673"/>
      <c r="AA58" s="674"/>
      <c r="AB58" s="673"/>
      <c r="AC58" s="674"/>
      <c r="AD58" s="673"/>
      <c r="AE58" s="674"/>
      <c r="AF58" s="673"/>
      <c r="AG58" s="674"/>
    </row>
    <row r="59" spans="1:33" ht="12.75" hidden="1" customHeight="1" x14ac:dyDescent="0.2">
      <c r="A59" s="31" t="s">
        <v>3081</v>
      </c>
      <c r="B59" s="602"/>
      <c r="C59" s="992"/>
      <c r="D59" s="992"/>
      <c r="E59" s="31"/>
      <c r="F59" s="992"/>
      <c r="G59" s="1613"/>
      <c r="H59" s="837"/>
      <c r="I59" s="1614"/>
      <c r="J59" s="993"/>
      <c r="K59" s="1614"/>
      <c r="L59" s="838"/>
      <c r="M59" s="839"/>
      <c r="N59" s="31"/>
      <c r="O59" s="2159"/>
      <c r="P59" s="2159"/>
      <c r="Q59" s="2159"/>
      <c r="R59" s="2159"/>
      <c r="S59" s="12"/>
      <c r="T59" s="840" t="str">
        <f t="shared" si="2"/>
        <v>20 (1420)</v>
      </c>
      <c r="U59" s="1615" t="str">
        <f t="shared" si="3"/>
        <v/>
      </c>
      <c r="V59" s="190"/>
      <c r="W59" s="841"/>
      <c r="X59" s="841"/>
      <c r="Y59" s="195"/>
      <c r="Z59" s="673"/>
      <c r="AA59" s="674"/>
      <c r="AB59" s="673"/>
      <c r="AC59" s="674"/>
      <c r="AD59" s="673"/>
      <c r="AE59" s="674"/>
      <c r="AF59" s="673"/>
      <c r="AG59" s="674"/>
    </row>
    <row r="60" spans="1:33" ht="12.75" hidden="1" customHeight="1" x14ac:dyDescent="0.2">
      <c r="A60" s="31" t="s">
        <v>3082</v>
      </c>
      <c r="B60" s="602"/>
      <c r="C60" s="992"/>
      <c r="D60" s="992"/>
      <c r="E60" s="31"/>
      <c r="F60" s="992"/>
      <c r="G60" s="1613"/>
      <c r="H60" s="837"/>
      <c r="I60" s="1614"/>
      <c r="J60" s="993"/>
      <c r="K60" s="1614"/>
      <c r="L60" s="838"/>
      <c r="M60" s="839"/>
      <c r="N60" s="31"/>
      <c r="O60" s="2159"/>
      <c r="P60" s="2159"/>
      <c r="Q60" s="2159"/>
      <c r="R60" s="2159"/>
      <c r="S60" s="12"/>
      <c r="T60" s="840" t="str">
        <f t="shared" si="2"/>
        <v>21 (1421)</v>
      </c>
      <c r="U60" s="1615" t="str">
        <f t="shared" si="3"/>
        <v/>
      </c>
      <c r="V60" s="190"/>
      <c r="W60" s="841"/>
      <c r="X60" s="841"/>
      <c r="Y60" s="195"/>
      <c r="Z60" s="673"/>
      <c r="AA60" s="674"/>
      <c r="AB60" s="673"/>
      <c r="AC60" s="674"/>
      <c r="AD60" s="673"/>
      <c r="AE60" s="674"/>
      <c r="AF60" s="673"/>
      <c r="AG60" s="674"/>
    </row>
    <row r="61" spans="1:33" ht="12.75" hidden="1" customHeight="1" x14ac:dyDescent="0.2">
      <c r="A61" s="31" t="s">
        <v>3083</v>
      </c>
      <c r="B61" s="602"/>
      <c r="C61" s="992"/>
      <c r="D61" s="992"/>
      <c r="E61" s="31"/>
      <c r="F61" s="992"/>
      <c r="G61" s="1613"/>
      <c r="H61" s="837"/>
      <c r="I61" s="1614"/>
      <c r="J61" s="993"/>
      <c r="K61" s="1614"/>
      <c r="L61" s="838"/>
      <c r="M61" s="839"/>
      <c r="N61" s="31"/>
      <c r="O61" s="2159"/>
      <c r="P61" s="2159"/>
      <c r="Q61" s="2159"/>
      <c r="R61" s="2159"/>
      <c r="S61" s="12"/>
      <c r="T61" s="840" t="str">
        <f t="shared" si="2"/>
        <v>22 (1422)</v>
      </c>
      <c r="U61" s="1615" t="str">
        <f t="shared" si="3"/>
        <v/>
      </c>
      <c r="V61" s="190"/>
      <c r="W61" s="841"/>
      <c r="X61" s="841"/>
      <c r="Y61" s="195"/>
      <c r="Z61" s="673"/>
      <c r="AA61" s="674"/>
      <c r="AB61" s="673"/>
      <c r="AC61" s="674"/>
      <c r="AD61" s="673"/>
      <c r="AE61" s="674"/>
      <c r="AF61" s="673"/>
      <c r="AG61" s="674"/>
    </row>
    <row r="62" spans="1:33" ht="12.75" hidden="1" customHeight="1" x14ac:dyDescent="0.2">
      <c r="A62" s="31" t="s">
        <v>3084</v>
      </c>
      <c r="B62" s="602"/>
      <c r="C62" s="992"/>
      <c r="D62" s="992"/>
      <c r="E62" s="31"/>
      <c r="F62" s="992"/>
      <c r="G62" s="1613"/>
      <c r="H62" s="837"/>
      <c r="I62" s="1614"/>
      <c r="J62" s="993"/>
      <c r="K62" s="1614"/>
      <c r="L62" s="838"/>
      <c r="M62" s="839"/>
      <c r="N62" s="31"/>
      <c r="O62" s="2159"/>
      <c r="P62" s="2159"/>
      <c r="Q62" s="2159"/>
      <c r="R62" s="2159"/>
      <c r="S62" s="12"/>
      <c r="T62" s="840" t="str">
        <f t="shared" si="2"/>
        <v>23 (1423)</v>
      </c>
      <c r="U62" s="1615" t="str">
        <f t="shared" si="3"/>
        <v/>
      </c>
      <c r="V62" s="190"/>
      <c r="W62" s="841"/>
      <c r="X62" s="841"/>
      <c r="Y62" s="195"/>
      <c r="Z62" s="673"/>
      <c r="AA62" s="674"/>
      <c r="AB62" s="673"/>
      <c r="AC62" s="674"/>
      <c r="AD62" s="673"/>
      <c r="AE62" s="674"/>
      <c r="AF62" s="673"/>
      <c r="AG62" s="674"/>
    </row>
    <row r="63" spans="1:33" hidden="1" x14ac:dyDescent="0.2">
      <c r="A63" s="31" t="s">
        <v>3085</v>
      </c>
      <c r="B63" s="602"/>
      <c r="C63" s="992"/>
      <c r="D63" s="992"/>
      <c r="E63" s="31"/>
      <c r="F63" s="992"/>
      <c r="G63" s="1613"/>
      <c r="H63" s="837"/>
      <c r="I63" s="1614"/>
      <c r="J63" s="993"/>
      <c r="K63" s="1614"/>
      <c r="L63" s="838"/>
      <c r="M63" s="839"/>
      <c r="N63" s="31"/>
      <c r="O63" s="2159"/>
      <c r="P63" s="2159"/>
      <c r="Q63" s="2159"/>
      <c r="R63" s="2159"/>
      <c r="S63" s="12"/>
      <c r="T63" s="840" t="str">
        <f t="shared" si="2"/>
        <v>24 (1424)</v>
      </c>
      <c r="U63" s="1615" t="str">
        <f t="shared" si="3"/>
        <v/>
      </c>
      <c r="V63" s="190"/>
      <c r="W63" s="841"/>
      <c r="X63" s="841"/>
      <c r="Y63" s="195"/>
      <c r="Z63" s="673"/>
      <c r="AA63" s="674"/>
      <c r="AB63" s="673"/>
      <c r="AC63" s="674"/>
      <c r="AD63" s="673"/>
      <c r="AE63" s="674"/>
      <c r="AF63" s="673"/>
      <c r="AG63" s="674"/>
    </row>
    <row r="64" spans="1:33" x14ac:dyDescent="0.2">
      <c r="A64" s="31" t="s">
        <v>3086</v>
      </c>
      <c r="B64" s="602"/>
      <c r="C64" s="992"/>
      <c r="D64" s="992"/>
      <c r="E64" s="31"/>
      <c r="F64" s="992"/>
      <c r="G64" s="1613"/>
      <c r="H64" s="837"/>
      <c r="I64" s="1614"/>
      <c r="J64" s="993"/>
      <c r="K64" s="1614"/>
      <c r="L64" s="838"/>
      <c r="M64" s="839"/>
      <c r="N64" s="31"/>
      <c r="O64" s="2159"/>
      <c r="P64" s="2159"/>
      <c r="Q64" s="2159"/>
      <c r="R64" s="2159"/>
      <c r="S64" s="12"/>
      <c r="T64" s="840" t="str">
        <f t="shared" si="2"/>
        <v>25 (1425)</v>
      </c>
      <c r="U64" s="1615" t="str">
        <f t="shared" si="3"/>
        <v/>
      </c>
      <c r="V64" s="190"/>
      <c r="W64" s="841"/>
      <c r="X64" s="841"/>
      <c r="Y64" s="195"/>
      <c r="Z64" s="673"/>
      <c r="AA64" s="674"/>
      <c r="AB64" s="673"/>
      <c r="AC64" s="674"/>
      <c r="AD64" s="673"/>
      <c r="AE64" s="674"/>
      <c r="AF64" s="673"/>
      <c r="AG64" s="674"/>
    </row>
    <row r="65" spans="1:33" ht="12.75" customHeight="1" x14ac:dyDescent="0.2">
      <c r="A65" s="239" t="s">
        <v>3087</v>
      </c>
      <c r="B65" s="1598">
        <v>100</v>
      </c>
      <c r="C65" s="992"/>
      <c r="D65" s="992"/>
      <c r="E65" s="31"/>
      <c r="F65" s="992"/>
      <c r="G65" s="1383"/>
      <c r="H65" s="842"/>
      <c r="I65" s="1614"/>
      <c r="J65" s="993"/>
      <c r="K65" s="1614"/>
      <c r="L65" s="838"/>
      <c r="M65" s="1618"/>
      <c r="N65" s="31"/>
      <c r="O65" s="2162"/>
      <c r="P65" s="2162"/>
      <c r="Q65" s="2162"/>
      <c r="R65" s="2162"/>
      <c r="S65" s="12"/>
      <c r="T65" s="835"/>
      <c r="U65" s="1619">
        <f>$B65</f>
        <v>100</v>
      </c>
      <c r="V65" s="190"/>
      <c r="W65" s="841"/>
      <c r="X65" s="841"/>
      <c r="Y65" s="195"/>
      <c r="Z65" s="675"/>
      <c r="AA65" s="676"/>
      <c r="AB65" s="675"/>
      <c r="AC65" s="676"/>
      <c r="AD65" s="675"/>
      <c r="AE65" s="676"/>
      <c r="AF65" s="675"/>
      <c r="AG65" s="676"/>
    </row>
    <row r="66" spans="1:33" ht="16.5" customHeight="1" x14ac:dyDescent="0.2">
      <c r="A66" s="83" t="s">
        <v>3088</v>
      </c>
      <c r="B66" s="1494" t="s">
        <v>3089</v>
      </c>
      <c r="C66" s="993"/>
      <c r="D66" s="993"/>
      <c r="E66" s="82"/>
      <c r="F66" s="1496"/>
      <c r="G66" s="1622"/>
      <c r="H66" s="843"/>
      <c r="I66" s="1614"/>
      <c r="J66" s="993"/>
      <c r="K66" s="1614"/>
      <c r="L66" s="844"/>
      <c r="M66" s="845"/>
      <c r="N66" s="82"/>
      <c r="O66" s="2161"/>
      <c r="P66" s="2161"/>
      <c r="Q66" s="2161"/>
      <c r="R66" s="2161"/>
      <c r="S66" s="12"/>
      <c r="T66" s="835"/>
      <c r="U66" s="1495" t="str">
        <f>$B66</f>
        <v>Global</v>
      </c>
      <c r="V66" s="190"/>
      <c r="W66" s="846"/>
      <c r="X66" s="846"/>
      <c r="Y66" s="195"/>
    </row>
    <row r="67" spans="1:33" s="13" customFormat="1" x14ac:dyDescent="0.2">
      <c r="A67" s="82"/>
      <c r="B67" s="82"/>
      <c r="C67" s="82"/>
      <c r="D67" s="82"/>
      <c r="E67" s="82"/>
      <c r="F67" s="82"/>
      <c r="G67" s="82"/>
      <c r="H67" s="82"/>
      <c r="I67" s="82"/>
      <c r="J67" s="82"/>
      <c r="K67" s="82"/>
      <c r="L67" s="82"/>
      <c r="M67" s="82"/>
      <c r="N67" s="82"/>
      <c r="O67" s="82"/>
      <c r="P67" s="82"/>
      <c r="Q67" s="82"/>
      <c r="R67" s="82"/>
      <c r="S67" s="12"/>
      <c r="T67" s="835"/>
      <c r="U67" s="835"/>
      <c r="V67" s="82"/>
      <c r="W67" s="82"/>
      <c r="X67" s="82"/>
      <c r="Y67" s="109"/>
    </row>
    <row r="68" spans="1:33" s="13" customFormat="1" x14ac:dyDescent="0.2">
      <c r="A68" s="82"/>
      <c r="B68" s="88" t="s">
        <v>1878</v>
      </c>
      <c r="C68" s="82"/>
      <c r="D68" s="82"/>
      <c r="E68" s="82"/>
      <c r="F68" s="82"/>
      <c r="G68" s="82"/>
      <c r="H68" s="82"/>
      <c r="I68" s="82"/>
      <c r="J68" s="82"/>
      <c r="K68" s="82"/>
      <c r="L68" s="82"/>
      <c r="M68" s="82"/>
      <c r="N68" s="82"/>
      <c r="O68" s="82"/>
      <c r="P68" s="82"/>
      <c r="Q68" s="82"/>
      <c r="R68" s="82"/>
      <c r="S68" s="12"/>
      <c r="T68" s="835"/>
      <c r="U68" s="836" t="str">
        <f>$B68</f>
        <v>Autres éléments hors bilan (505)</v>
      </c>
      <c r="V68" s="82"/>
      <c r="W68" s="82"/>
      <c r="X68" s="82"/>
      <c r="Y68" s="109"/>
      <c r="Z68" s="673"/>
      <c r="AA68" s="674"/>
      <c r="AB68" s="673"/>
      <c r="AC68" s="674"/>
      <c r="AD68" s="673"/>
      <c r="AE68" s="674"/>
      <c r="AF68" s="673"/>
      <c r="AG68" s="674"/>
    </row>
    <row r="69" spans="1:33" s="13" customFormat="1" x14ac:dyDescent="0.2">
      <c r="A69" s="31" t="s">
        <v>3062</v>
      </c>
      <c r="B69" s="602"/>
      <c r="C69" s="992"/>
      <c r="D69" s="992"/>
      <c r="E69" s="31"/>
      <c r="F69" s="992"/>
      <c r="G69" s="1613"/>
      <c r="H69" s="837"/>
      <c r="I69" s="1614"/>
      <c r="J69" s="993"/>
      <c r="K69" s="1614"/>
      <c r="L69" s="838"/>
      <c r="M69" s="839"/>
      <c r="N69" s="31"/>
      <c r="O69" s="2159"/>
      <c r="P69" s="2159"/>
      <c r="Q69" s="2159"/>
      <c r="R69" s="2159"/>
      <c r="S69" s="12"/>
      <c r="T69" s="840" t="str">
        <f t="shared" ref="T69:T93" si="4">$A69</f>
        <v>1 (1401)</v>
      </c>
      <c r="U69" s="1615" t="str">
        <f t="shared" ref="U69:U93" si="5">IF($B69="","",$B69)</f>
        <v/>
      </c>
      <c r="V69" s="190"/>
      <c r="W69" s="841"/>
      <c r="X69" s="841"/>
      <c r="Y69" s="109"/>
      <c r="Z69" s="673"/>
      <c r="AA69" s="674"/>
      <c r="AB69" s="673"/>
      <c r="AC69" s="674"/>
      <c r="AD69" s="673"/>
      <c r="AE69" s="674"/>
      <c r="AF69" s="673"/>
      <c r="AG69" s="674"/>
    </row>
    <row r="70" spans="1:33" s="13" customFormat="1" x14ac:dyDescent="0.2">
      <c r="A70" s="31" t="s">
        <v>3063</v>
      </c>
      <c r="B70" s="602"/>
      <c r="C70" s="992"/>
      <c r="D70" s="992"/>
      <c r="E70" s="31"/>
      <c r="F70" s="992"/>
      <c r="G70" s="1613"/>
      <c r="H70" s="837"/>
      <c r="I70" s="1614"/>
      <c r="J70" s="993"/>
      <c r="K70" s="1614"/>
      <c r="L70" s="838"/>
      <c r="M70" s="839"/>
      <c r="N70" s="31"/>
      <c r="O70" s="2159"/>
      <c r="P70" s="2159"/>
      <c r="Q70" s="2159"/>
      <c r="R70" s="2159"/>
      <c r="S70" s="12"/>
      <c r="T70" s="840" t="str">
        <f t="shared" si="4"/>
        <v>2 (1402)</v>
      </c>
      <c r="U70" s="1615" t="str">
        <f t="shared" si="5"/>
        <v/>
      </c>
      <c r="V70" s="190"/>
      <c r="W70" s="841"/>
      <c r="X70" s="841"/>
      <c r="Y70" s="109"/>
      <c r="Z70" s="673"/>
      <c r="AA70" s="674"/>
      <c r="AB70" s="673"/>
      <c r="AC70" s="674"/>
      <c r="AD70" s="673"/>
      <c r="AE70" s="674"/>
      <c r="AF70" s="673"/>
      <c r="AG70" s="674"/>
    </row>
    <row r="71" spans="1:33" s="13" customFormat="1" ht="12.75" customHeight="1" x14ac:dyDescent="0.2">
      <c r="A71" s="31" t="s">
        <v>3064</v>
      </c>
      <c r="B71" s="602"/>
      <c r="C71" s="992"/>
      <c r="D71" s="992"/>
      <c r="E71" s="31"/>
      <c r="F71" s="992"/>
      <c r="G71" s="1613"/>
      <c r="H71" s="837"/>
      <c r="I71" s="1614"/>
      <c r="J71" s="993"/>
      <c r="K71" s="1614"/>
      <c r="L71" s="838"/>
      <c r="M71" s="839"/>
      <c r="N71" s="31"/>
      <c r="O71" s="2159"/>
      <c r="P71" s="2159"/>
      <c r="Q71" s="2159"/>
      <c r="R71" s="2159"/>
      <c r="S71" s="12"/>
      <c r="T71" s="840" t="str">
        <f t="shared" si="4"/>
        <v>3 (1403)</v>
      </c>
      <c r="U71" s="1615" t="str">
        <f t="shared" si="5"/>
        <v/>
      </c>
      <c r="V71" s="190"/>
      <c r="W71" s="841"/>
      <c r="X71" s="841"/>
      <c r="Y71" s="109"/>
      <c r="Z71" s="673"/>
      <c r="AA71" s="674"/>
      <c r="AB71" s="673"/>
      <c r="AC71" s="674"/>
      <c r="AD71" s="673"/>
      <c r="AE71" s="674"/>
      <c r="AF71" s="673"/>
      <c r="AG71" s="674"/>
    </row>
    <row r="72" spans="1:33" s="13" customFormat="1" ht="12.75" hidden="1" customHeight="1" x14ac:dyDescent="0.2">
      <c r="A72" s="31" t="s">
        <v>3065</v>
      </c>
      <c r="B72" s="602"/>
      <c r="C72" s="992"/>
      <c r="D72" s="992"/>
      <c r="E72" s="31"/>
      <c r="F72" s="992"/>
      <c r="G72" s="1613"/>
      <c r="H72" s="837"/>
      <c r="I72" s="1614"/>
      <c r="J72" s="993"/>
      <c r="K72" s="1614"/>
      <c r="L72" s="838"/>
      <c r="M72" s="839"/>
      <c r="N72" s="31"/>
      <c r="O72" s="2159"/>
      <c r="P72" s="2159"/>
      <c r="Q72" s="2159"/>
      <c r="R72" s="2159"/>
      <c r="S72" s="12"/>
      <c r="T72" s="840" t="str">
        <f t="shared" si="4"/>
        <v>4 (1404)</v>
      </c>
      <c r="U72" s="1615" t="str">
        <f t="shared" si="5"/>
        <v/>
      </c>
      <c r="V72" s="190"/>
      <c r="W72" s="841"/>
      <c r="X72" s="841"/>
      <c r="Y72" s="109"/>
      <c r="Z72" s="673"/>
      <c r="AA72" s="674"/>
      <c r="AB72" s="673"/>
      <c r="AC72" s="674"/>
      <c r="AD72" s="673"/>
      <c r="AE72" s="674"/>
      <c r="AF72" s="673"/>
      <c r="AG72" s="674"/>
    </row>
    <row r="73" spans="1:33" s="13" customFormat="1" ht="12.75" hidden="1" customHeight="1" x14ac:dyDescent="0.2">
      <c r="A73" s="31" t="s">
        <v>3066</v>
      </c>
      <c r="B73" s="602"/>
      <c r="C73" s="992"/>
      <c r="D73" s="992"/>
      <c r="E73" s="31"/>
      <c r="F73" s="992"/>
      <c r="G73" s="1613"/>
      <c r="H73" s="837"/>
      <c r="I73" s="1614"/>
      <c r="J73" s="993"/>
      <c r="K73" s="1614"/>
      <c r="L73" s="838"/>
      <c r="M73" s="839"/>
      <c r="N73" s="31"/>
      <c r="O73" s="2159"/>
      <c r="P73" s="2159"/>
      <c r="Q73" s="2159"/>
      <c r="R73" s="2159"/>
      <c r="S73" s="12"/>
      <c r="T73" s="840" t="str">
        <f t="shared" si="4"/>
        <v>5 (1405)</v>
      </c>
      <c r="U73" s="1615" t="str">
        <f t="shared" si="5"/>
        <v/>
      </c>
      <c r="V73" s="190"/>
      <c r="W73" s="841"/>
      <c r="X73" s="841"/>
      <c r="Y73" s="109"/>
      <c r="Z73" s="673"/>
      <c r="AA73" s="674"/>
      <c r="AB73" s="673"/>
      <c r="AC73" s="674"/>
      <c r="AD73" s="673"/>
      <c r="AE73" s="674"/>
      <c r="AF73" s="673"/>
      <c r="AG73" s="674"/>
    </row>
    <row r="74" spans="1:33" s="13" customFormat="1" ht="12.75" hidden="1" customHeight="1" x14ac:dyDescent="0.2">
      <c r="A74" s="31" t="s">
        <v>3067</v>
      </c>
      <c r="B74" s="602"/>
      <c r="C74" s="992"/>
      <c r="D74" s="992"/>
      <c r="E74" s="31"/>
      <c r="F74" s="992"/>
      <c r="G74" s="1613"/>
      <c r="H74" s="837"/>
      <c r="I74" s="1614"/>
      <c r="J74" s="993"/>
      <c r="K74" s="1614"/>
      <c r="L74" s="838"/>
      <c r="M74" s="839"/>
      <c r="N74" s="31"/>
      <c r="O74" s="2159"/>
      <c r="P74" s="2159"/>
      <c r="Q74" s="2159"/>
      <c r="R74" s="2159"/>
      <c r="S74" s="12"/>
      <c r="T74" s="840" t="str">
        <f t="shared" si="4"/>
        <v>6 (1406)</v>
      </c>
      <c r="U74" s="1615" t="str">
        <f t="shared" si="5"/>
        <v/>
      </c>
      <c r="V74" s="190"/>
      <c r="W74" s="841"/>
      <c r="X74" s="841"/>
      <c r="Y74" s="109"/>
      <c r="Z74" s="673"/>
      <c r="AA74" s="674"/>
      <c r="AB74" s="673"/>
      <c r="AC74" s="674"/>
      <c r="AD74" s="673"/>
      <c r="AE74" s="674"/>
      <c r="AF74" s="673"/>
      <c r="AG74" s="674"/>
    </row>
    <row r="75" spans="1:33" s="13" customFormat="1" ht="12.75" hidden="1" customHeight="1" x14ac:dyDescent="0.2">
      <c r="A75" s="31" t="s">
        <v>3068</v>
      </c>
      <c r="B75" s="602"/>
      <c r="C75" s="992"/>
      <c r="D75" s="992"/>
      <c r="E75" s="31"/>
      <c r="F75" s="992"/>
      <c r="G75" s="1613"/>
      <c r="H75" s="837"/>
      <c r="I75" s="1614"/>
      <c r="J75" s="993"/>
      <c r="K75" s="1614"/>
      <c r="L75" s="838"/>
      <c r="M75" s="839"/>
      <c r="N75" s="31"/>
      <c r="O75" s="2159"/>
      <c r="P75" s="2159"/>
      <c r="Q75" s="2159"/>
      <c r="R75" s="2159"/>
      <c r="S75" s="12"/>
      <c r="T75" s="840" t="str">
        <f t="shared" si="4"/>
        <v>7 (1407)</v>
      </c>
      <c r="U75" s="1615" t="str">
        <f t="shared" si="5"/>
        <v/>
      </c>
      <c r="V75" s="190"/>
      <c r="W75" s="841"/>
      <c r="X75" s="841"/>
      <c r="Y75" s="109"/>
      <c r="Z75" s="673"/>
      <c r="AA75" s="674"/>
      <c r="AB75" s="673"/>
      <c r="AC75" s="674"/>
      <c r="AD75" s="673"/>
      <c r="AE75" s="674"/>
      <c r="AF75" s="673"/>
      <c r="AG75" s="674"/>
    </row>
    <row r="76" spans="1:33" s="13" customFormat="1" ht="12.75" hidden="1" customHeight="1" x14ac:dyDescent="0.2">
      <c r="A76" s="31" t="s">
        <v>3069</v>
      </c>
      <c r="B76" s="602"/>
      <c r="C76" s="992"/>
      <c r="D76" s="992"/>
      <c r="E76" s="31"/>
      <c r="F76" s="992"/>
      <c r="G76" s="1613"/>
      <c r="H76" s="837"/>
      <c r="I76" s="1614"/>
      <c r="J76" s="993"/>
      <c r="K76" s="1614"/>
      <c r="L76" s="838"/>
      <c r="M76" s="839"/>
      <c r="N76" s="31"/>
      <c r="O76" s="2159"/>
      <c r="P76" s="2159"/>
      <c r="Q76" s="2159"/>
      <c r="R76" s="2159"/>
      <c r="S76" s="12"/>
      <c r="T76" s="840" t="str">
        <f t="shared" si="4"/>
        <v>8 (1408)</v>
      </c>
      <c r="U76" s="1615" t="str">
        <f t="shared" si="5"/>
        <v/>
      </c>
      <c r="V76" s="190"/>
      <c r="W76" s="841"/>
      <c r="X76" s="841"/>
      <c r="Y76" s="109"/>
      <c r="Z76" s="673"/>
      <c r="AA76" s="674"/>
      <c r="AB76" s="673"/>
      <c r="AC76" s="674"/>
      <c r="AD76" s="673"/>
      <c r="AE76" s="674"/>
      <c r="AF76" s="673"/>
      <c r="AG76" s="674"/>
    </row>
    <row r="77" spans="1:33" s="13" customFormat="1" ht="12.75" hidden="1" customHeight="1" x14ac:dyDescent="0.2">
      <c r="A77" s="31" t="s">
        <v>3070</v>
      </c>
      <c r="B77" s="602"/>
      <c r="C77" s="992"/>
      <c r="D77" s="992"/>
      <c r="E77" s="31"/>
      <c r="F77" s="992"/>
      <c r="G77" s="1613"/>
      <c r="H77" s="837"/>
      <c r="I77" s="1614"/>
      <c r="J77" s="993"/>
      <c r="K77" s="1614"/>
      <c r="L77" s="838"/>
      <c r="M77" s="839"/>
      <c r="N77" s="31"/>
      <c r="O77" s="2159"/>
      <c r="P77" s="2159"/>
      <c r="Q77" s="2159"/>
      <c r="R77" s="2159"/>
      <c r="S77" s="12"/>
      <c r="T77" s="840" t="str">
        <f t="shared" si="4"/>
        <v>9 (1409)</v>
      </c>
      <c r="U77" s="1615" t="str">
        <f t="shared" si="5"/>
        <v/>
      </c>
      <c r="V77" s="190"/>
      <c r="W77" s="841"/>
      <c r="X77" s="841"/>
      <c r="Y77" s="109"/>
      <c r="Z77" s="673"/>
      <c r="AA77" s="674"/>
      <c r="AB77" s="673"/>
      <c r="AC77" s="674"/>
      <c r="AD77" s="673"/>
      <c r="AE77" s="674"/>
      <c r="AF77" s="673"/>
      <c r="AG77" s="674"/>
    </row>
    <row r="78" spans="1:33" s="13" customFormat="1" ht="12.75" hidden="1" customHeight="1" x14ac:dyDescent="0.2">
      <c r="A78" s="31" t="s">
        <v>3071</v>
      </c>
      <c r="B78" s="602"/>
      <c r="C78" s="992"/>
      <c r="D78" s="992"/>
      <c r="E78" s="31"/>
      <c r="F78" s="992"/>
      <c r="G78" s="1613"/>
      <c r="H78" s="837"/>
      <c r="I78" s="1614"/>
      <c r="J78" s="993"/>
      <c r="K78" s="1614"/>
      <c r="L78" s="838"/>
      <c r="M78" s="839"/>
      <c r="N78" s="31"/>
      <c r="O78" s="2159"/>
      <c r="P78" s="2159"/>
      <c r="Q78" s="2159"/>
      <c r="R78" s="2159"/>
      <c r="S78" s="12"/>
      <c r="T78" s="840" t="str">
        <f t="shared" si="4"/>
        <v>10 (1410)</v>
      </c>
      <c r="U78" s="1615" t="str">
        <f t="shared" si="5"/>
        <v/>
      </c>
      <c r="V78" s="190"/>
      <c r="W78" s="841"/>
      <c r="X78" s="841"/>
      <c r="Y78" s="109"/>
      <c r="Z78" s="673"/>
      <c r="AA78" s="674"/>
      <c r="AB78" s="673"/>
      <c r="AC78" s="674"/>
      <c r="AD78" s="673"/>
      <c r="AE78" s="674"/>
      <c r="AF78" s="673"/>
      <c r="AG78" s="674"/>
    </row>
    <row r="79" spans="1:33" s="13" customFormat="1" ht="12.75" hidden="1" customHeight="1" x14ac:dyDescent="0.2">
      <c r="A79" s="31" t="s">
        <v>3072</v>
      </c>
      <c r="B79" s="602"/>
      <c r="C79" s="992"/>
      <c r="D79" s="992"/>
      <c r="E79" s="31"/>
      <c r="F79" s="992"/>
      <c r="G79" s="1613"/>
      <c r="H79" s="837"/>
      <c r="I79" s="1614"/>
      <c r="J79" s="993"/>
      <c r="K79" s="1614"/>
      <c r="L79" s="838"/>
      <c r="M79" s="839"/>
      <c r="N79" s="31"/>
      <c r="O79" s="2159"/>
      <c r="P79" s="2159"/>
      <c r="Q79" s="2159"/>
      <c r="R79" s="2159"/>
      <c r="S79" s="12"/>
      <c r="T79" s="840" t="str">
        <f t="shared" si="4"/>
        <v>11 (1411)</v>
      </c>
      <c r="U79" s="1615" t="str">
        <f t="shared" si="5"/>
        <v/>
      </c>
      <c r="V79" s="190"/>
      <c r="W79" s="841"/>
      <c r="X79" s="841"/>
      <c r="Y79" s="109"/>
      <c r="Z79" s="673"/>
      <c r="AA79" s="674"/>
      <c r="AB79" s="673"/>
      <c r="AC79" s="674"/>
      <c r="AD79" s="673"/>
      <c r="AE79" s="674"/>
      <c r="AF79" s="673"/>
      <c r="AG79" s="674"/>
    </row>
    <row r="80" spans="1:33" s="13" customFormat="1" ht="12.75" hidden="1" customHeight="1" x14ac:dyDescent="0.2">
      <c r="A80" s="31" t="s">
        <v>3073</v>
      </c>
      <c r="B80" s="602"/>
      <c r="C80" s="992"/>
      <c r="D80" s="992"/>
      <c r="E80" s="31"/>
      <c r="F80" s="992"/>
      <c r="G80" s="1613"/>
      <c r="H80" s="837"/>
      <c r="I80" s="1614"/>
      <c r="J80" s="993"/>
      <c r="K80" s="1614"/>
      <c r="L80" s="838"/>
      <c r="M80" s="839"/>
      <c r="N80" s="31"/>
      <c r="O80" s="2159"/>
      <c r="P80" s="2159"/>
      <c r="Q80" s="2159"/>
      <c r="R80" s="2159"/>
      <c r="S80" s="12"/>
      <c r="T80" s="840" t="str">
        <f t="shared" si="4"/>
        <v>12 (1412)</v>
      </c>
      <c r="U80" s="1615" t="str">
        <f t="shared" si="5"/>
        <v/>
      </c>
      <c r="V80" s="190"/>
      <c r="W80" s="841"/>
      <c r="X80" s="841"/>
      <c r="Y80" s="109"/>
      <c r="Z80" s="673"/>
      <c r="AA80" s="674"/>
      <c r="AB80" s="673"/>
      <c r="AC80" s="674"/>
      <c r="AD80" s="673"/>
      <c r="AE80" s="674"/>
      <c r="AF80" s="673"/>
      <c r="AG80" s="674"/>
    </row>
    <row r="81" spans="1:33" s="13" customFormat="1" ht="12.75" hidden="1" customHeight="1" x14ac:dyDescent="0.2">
      <c r="A81" s="31" t="s">
        <v>3074</v>
      </c>
      <c r="B81" s="602"/>
      <c r="C81" s="992"/>
      <c r="D81" s="992"/>
      <c r="E81" s="31"/>
      <c r="F81" s="992"/>
      <c r="G81" s="1613"/>
      <c r="H81" s="837"/>
      <c r="I81" s="1614"/>
      <c r="J81" s="993"/>
      <c r="K81" s="1614"/>
      <c r="L81" s="838"/>
      <c r="M81" s="839"/>
      <c r="N81" s="31"/>
      <c r="O81" s="2159"/>
      <c r="P81" s="2159"/>
      <c r="Q81" s="2159"/>
      <c r="R81" s="2159"/>
      <c r="S81" s="12"/>
      <c r="T81" s="840" t="str">
        <f t="shared" si="4"/>
        <v>13 (1413)</v>
      </c>
      <c r="U81" s="1615" t="str">
        <f t="shared" si="5"/>
        <v/>
      </c>
      <c r="V81" s="190"/>
      <c r="W81" s="841"/>
      <c r="X81" s="841"/>
      <c r="Y81" s="109"/>
      <c r="Z81" s="673"/>
      <c r="AA81" s="674"/>
      <c r="AB81" s="673"/>
      <c r="AC81" s="674"/>
      <c r="AD81" s="673"/>
      <c r="AE81" s="674"/>
      <c r="AF81" s="673"/>
      <c r="AG81" s="674"/>
    </row>
    <row r="82" spans="1:33" s="13" customFormat="1" ht="12.75" hidden="1" customHeight="1" x14ac:dyDescent="0.2">
      <c r="A82" s="31" t="s">
        <v>3075</v>
      </c>
      <c r="B82" s="602"/>
      <c r="C82" s="992"/>
      <c r="D82" s="992"/>
      <c r="E82" s="31"/>
      <c r="F82" s="992"/>
      <c r="G82" s="1613"/>
      <c r="H82" s="837"/>
      <c r="I82" s="1614"/>
      <c r="J82" s="993"/>
      <c r="K82" s="1614"/>
      <c r="L82" s="838"/>
      <c r="M82" s="839"/>
      <c r="N82" s="31"/>
      <c r="O82" s="2159"/>
      <c r="P82" s="2159"/>
      <c r="Q82" s="2159"/>
      <c r="R82" s="2159"/>
      <c r="S82" s="12"/>
      <c r="T82" s="840" t="str">
        <f t="shared" si="4"/>
        <v>14 (1414)</v>
      </c>
      <c r="U82" s="1615" t="str">
        <f t="shared" si="5"/>
        <v/>
      </c>
      <c r="V82" s="190"/>
      <c r="W82" s="841"/>
      <c r="X82" s="841"/>
      <c r="Y82" s="109"/>
      <c r="Z82" s="673"/>
      <c r="AA82" s="674"/>
      <c r="AB82" s="673"/>
      <c r="AC82" s="674"/>
      <c r="AD82" s="673"/>
      <c r="AE82" s="674"/>
      <c r="AF82" s="673"/>
      <c r="AG82" s="674"/>
    </row>
    <row r="83" spans="1:33" s="13" customFormat="1" ht="12.75" hidden="1" customHeight="1" x14ac:dyDescent="0.2">
      <c r="A83" s="31" t="s">
        <v>3076</v>
      </c>
      <c r="B83" s="602"/>
      <c r="C83" s="992"/>
      <c r="D83" s="992"/>
      <c r="E83" s="31"/>
      <c r="F83" s="992"/>
      <c r="G83" s="1613"/>
      <c r="H83" s="837"/>
      <c r="I83" s="1614"/>
      <c r="J83" s="993"/>
      <c r="K83" s="1614"/>
      <c r="L83" s="838"/>
      <c r="M83" s="839"/>
      <c r="N83" s="31"/>
      <c r="O83" s="2159"/>
      <c r="P83" s="2159"/>
      <c r="Q83" s="2159"/>
      <c r="R83" s="2159"/>
      <c r="S83" s="12"/>
      <c r="T83" s="840" t="str">
        <f t="shared" si="4"/>
        <v>15 (1415)</v>
      </c>
      <c r="U83" s="1615" t="str">
        <f t="shared" si="5"/>
        <v/>
      </c>
      <c r="V83" s="190"/>
      <c r="W83" s="841"/>
      <c r="X83" s="841"/>
      <c r="Y83" s="109"/>
      <c r="Z83" s="673"/>
      <c r="AA83" s="674"/>
      <c r="AB83" s="673"/>
      <c r="AC83" s="674"/>
      <c r="AD83" s="673"/>
      <c r="AE83" s="674"/>
      <c r="AF83" s="673"/>
      <c r="AG83" s="674"/>
    </row>
    <row r="84" spans="1:33" s="13" customFormat="1" ht="12.75" hidden="1" customHeight="1" x14ac:dyDescent="0.2">
      <c r="A84" s="31" t="s">
        <v>3077</v>
      </c>
      <c r="B84" s="602"/>
      <c r="C84" s="992"/>
      <c r="D84" s="992"/>
      <c r="E84" s="31"/>
      <c r="F84" s="992"/>
      <c r="G84" s="1613"/>
      <c r="H84" s="837"/>
      <c r="I84" s="1614"/>
      <c r="J84" s="993"/>
      <c r="K84" s="1614"/>
      <c r="L84" s="838"/>
      <c r="M84" s="839"/>
      <c r="N84" s="31"/>
      <c r="O84" s="2159"/>
      <c r="P84" s="2159"/>
      <c r="Q84" s="2159"/>
      <c r="R84" s="2159"/>
      <c r="S84" s="12"/>
      <c r="T84" s="840" t="str">
        <f t="shared" si="4"/>
        <v>16 (1416)</v>
      </c>
      <c r="U84" s="1615" t="str">
        <f t="shared" si="5"/>
        <v/>
      </c>
      <c r="V84" s="190"/>
      <c r="W84" s="841"/>
      <c r="X84" s="841"/>
      <c r="Y84" s="109"/>
      <c r="Z84" s="673"/>
      <c r="AA84" s="674"/>
      <c r="AB84" s="673"/>
      <c r="AC84" s="674"/>
      <c r="AD84" s="673"/>
      <c r="AE84" s="674"/>
      <c r="AF84" s="673"/>
      <c r="AG84" s="674"/>
    </row>
    <row r="85" spans="1:33" s="13" customFormat="1" ht="12.75" hidden="1" customHeight="1" x14ac:dyDescent="0.2">
      <c r="A85" s="31" t="s">
        <v>3078</v>
      </c>
      <c r="B85" s="602"/>
      <c r="C85" s="992"/>
      <c r="D85" s="992"/>
      <c r="E85" s="31"/>
      <c r="F85" s="992"/>
      <c r="G85" s="1613"/>
      <c r="H85" s="837"/>
      <c r="I85" s="1614"/>
      <c r="J85" s="993"/>
      <c r="K85" s="1614"/>
      <c r="L85" s="838"/>
      <c r="M85" s="839"/>
      <c r="N85" s="31"/>
      <c r="O85" s="2159"/>
      <c r="P85" s="2159"/>
      <c r="Q85" s="2159"/>
      <c r="R85" s="2159"/>
      <c r="S85" s="12"/>
      <c r="T85" s="840" t="str">
        <f t="shared" si="4"/>
        <v>17 (1417)</v>
      </c>
      <c r="U85" s="1615" t="str">
        <f t="shared" si="5"/>
        <v/>
      </c>
      <c r="V85" s="190"/>
      <c r="W85" s="841"/>
      <c r="X85" s="841"/>
      <c r="Y85" s="109"/>
      <c r="Z85" s="673"/>
      <c r="AA85" s="674"/>
      <c r="AB85" s="673"/>
      <c r="AC85" s="674"/>
      <c r="AD85" s="673"/>
      <c r="AE85" s="674"/>
      <c r="AF85" s="673"/>
      <c r="AG85" s="674"/>
    </row>
    <row r="86" spans="1:33" s="13" customFormat="1" ht="12.75" hidden="1" customHeight="1" x14ac:dyDescent="0.2">
      <c r="A86" s="31" t="s">
        <v>3079</v>
      </c>
      <c r="B86" s="602"/>
      <c r="C86" s="992"/>
      <c r="D86" s="992"/>
      <c r="E86" s="31"/>
      <c r="F86" s="992"/>
      <c r="G86" s="1613"/>
      <c r="H86" s="837"/>
      <c r="I86" s="1614"/>
      <c r="J86" s="993"/>
      <c r="K86" s="1614"/>
      <c r="L86" s="838"/>
      <c r="M86" s="839"/>
      <c r="N86" s="31"/>
      <c r="O86" s="2159"/>
      <c r="P86" s="2159"/>
      <c r="Q86" s="2159"/>
      <c r="R86" s="2159"/>
      <c r="S86" s="12"/>
      <c r="T86" s="840" t="str">
        <f t="shared" si="4"/>
        <v>18 (1418)</v>
      </c>
      <c r="U86" s="1615" t="str">
        <f t="shared" si="5"/>
        <v/>
      </c>
      <c r="V86" s="190"/>
      <c r="W86" s="841"/>
      <c r="X86" s="841"/>
      <c r="Y86" s="109"/>
      <c r="Z86" s="673"/>
      <c r="AA86" s="674"/>
      <c r="AB86" s="673"/>
      <c r="AC86" s="674"/>
      <c r="AD86" s="673"/>
      <c r="AE86" s="674"/>
      <c r="AF86" s="673"/>
      <c r="AG86" s="674"/>
    </row>
    <row r="87" spans="1:33" s="13" customFormat="1" ht="12.75" hidden="1" customHeight="1" x14ac:dyDescent="0.2">
      <c r="A87" s="31" t="s">
        <v>3080</v>
      </c>
      <c r="B87" s="602"/>
      <c r="C87" s="992"/>
      <c r="D87" s="992"/>
      <c r="E87" s="31"/>
      <c r="F87" s="992"/>
      <c r="G87" s="1613"/>
      <c r="H87" s="837"/>
      <c r="I87" s="1614"/>
      <c r="J87" s="993"/>
      <c r="K87" s="1614"/>
      <c r="L87" s="838"/>
      <c r="M87" s="839"/>
      <c r="N87" s="31"/>
      <c r="O87" s="2159"/>
      <c r="P87" s="2159"/>
      <c r="Q87" s="2159"/>
      <c r="R87" s="2159"/>
      <c r="S87" s="12"/>
      <c r="T87" s="840" t="str">
        <f t="shared" si="4"/>
        <v>19 (1419)</v>
      </c>
      <c r="U87" s="1615" t="str">
        <f t="shared" si="5"/>
        <v/>
      </c>
      <c r="V87" s="190"/>
      <c r="W87" s="841"/>
      <c r="X87" s="841"/>
      <c r="Y87" s="109"/>
      <c r="Z87" s="673"/>
      <c r="AA87" s="674"/>
      <c r="AB87" s="673"/>
      <c r="AC87" s="674"/>
      <c r="AD87" s="673"/>
      <c r="AE87" s="674"/>
      <c r="AF87" s="673"/>
      <c r="AG87" s="674"/>
    </row>
    <row r="88" spans="1:33" s="13" customFormat="1" ht="12.75" hidden="1" customHeight="1" x14ac:dyDescent="0.2">
      <c r="A88" s="31" t="s">
        <v>3081</v>
      </c>
      <c r="B88" s="602"/>
      <c r="C88" s="992"/>
      <c r="D88" s="992"/>
      <c r="E88" s="31"/>
      <c r="F88" s="992"/>
      <c r="G88" s="1613"/>
      <c r="H88" s="837"/>
      <c r="I88" s="1614"/>
      <c r="J88" s="993"/>
      <c r="K88" s="1614"/>
      <c r="L88" s="838"/>
      <c r="M88" s="839"/>
      <c r="N88" s="31"/>
      <c r="O88" s="2159"/>
      <c r="P88" s="2159"/>
      <c r="Q88" s="2159"/>
      <c r="R88" s="2159"/>
      <c r="S88" s="12"/>
      <c r="T88" s="840" t="str">
        <f t="shared" si="4"/>
        <v>20 (1420)</v>
      </c>
      <c r="U88" s="1615" t="str">
        <f t="shared" si="5"/>
        <v/>
      </c>
      <c r="V88" s="190"/>
      <c r="W88" s="841"/>
      <c r="X88" s="841"/>
      <c r="Y88" s="109"/>
      <c r="Z88" s="673"/>
      <c r="AA88" s="674"/>
      <c r="AB88" s="673"/>
      <c r="AC88" s="674"/>
      <c r="AD88" s="673"/>
      <c r="AE88" s="674"/>
      <c r="AF88" s="673"/>
      <c r="AG88" s="674"/>
    </row>
    <row r="89" spans="1:33" s="13" customFormat="1" ht="12.75" hidden="1" customHeight="1" x14ac:dyDescent="0.2">
      <c r="A89" s="31" t="s">
        <v>3082</v>
      </c>
      <c r="B89" s="602"/>
      <c r="C89" s="992"/>
      <c r="D89" s="992"/>
      <c r="E89" s="31"/>
      <c r="F89" s="992"/>
      <c r="G89" s="1613"/>
      <c r="H89" s="837"/>
      <c r="I89" s="1614"/>
      <c r="J89" s="993"/>
      <c r="K89" s="1614"/>
      <c r="L89" s="838"/>
      <c r="M89" s="839"/>
      <c r="N89" s="31"/>
      <c r="O89" s="2159"/>
      <c r="P89" s="2159"/>
      <c r="Q89" s="2159"/>
      <c r="R89" s="2159"/>
      <c r="S89" s="12"/>
      <c r="T89" s="840" t="str">
        <f t="shared" si="4"/>
        <v>21 (1421)</v>
      </c>
      <c r="U89" s="1615" t="str">
        <f t="shared" si="5"/>
        <v/>
      </c>
      <c r="V89" s="190"/>
      <c r="W89" s="841"/>
      <c r="X89" s="841"/>
      <c r="Y89" s="109"/>
      <c r="Z89" s="673"/>
      <c r="AA89" s="674"/>
      <c r="AB89" s="673"/>
      <c r="AC89" s="674"/>
      <c r="AD89" s="673"/>
      <c r="AE89" s="674"/>
      <c r="AF89" s="673"/>
      <c r="AG89" s="674"/>
    </row>
    <row r="90" spans="1:33" s="13" customFormat="1" ht="12.75" hidden="1" customHeight="1" x14ac:dyDescent="0.2">
      <c r="A90" s="31" t="s">
        <v>3083</v>
      </c>
      <c r="B90" s="602"/>
      <c r="C90" s="992"/>
      <c r="D90" s="992"/>
      <c r="E90" s="31"/>
      <c r="F90" s="992"/>
      <c r="G90" s="1613"/>
      <c r="H90" s="837"/>
      <c r="I90" s="1614"/>
      <c r="J90" s="993"/>
      <c r="K90" s="1614"/>
      <c r="L90" s="838"/>
      <c r="M90" s="839"/>
      <c r="N90" s="31"/>
      <c r="O90" s="2159"/>
      <c r="P90" s="2159"/>
      <c r="Q90" s="2159"/>
      <c r="R90" s="2159"/>
      <c r="S90" s="12"/>
      <c r="T90" s="840" t="str">
        <f t="shared" si="4"/>
        <v>22 (1422)</v>
      </c>
      <c r="U90" s="1615" t="str">
        <f t="shared" si="5"/>
        <v/>
      </c>
      <c r="V90" s="190"/>
      <c r="W90" s="841"/>
      <c r="X90" s="841"/>
      <c r="Y90" s="109"/>
      <c r="Z90" s="673"/>
      <c r="AA90" s="674"/>
      <c r="AB90" s="673"/>
      <c r="AC90" s="674"/>
      <c r="AD90" s="673"/>
      <c r="AE90" s="674"/>
      <c r="AF90" s="673"/>
      <c r="AG90" s="674"/>
    </row>
    <row r="91" spans="1:33" s="13" customFormat="1" ht="12.75" hidden="1" customHeight="1" x14ac:dyDescent="0.2">
      <c r="A91" s="31" t="s">
        <v>3084</v>
      </c>
      <c r="B91" s="602"/>
      <c r="C91" s="992"/>
      <c r="D91" s="992"/>
      <c r="E91" s="31"/>
      <c r="F91" s="992"/>
      <c r="G91" s="1613"/>
      <c r="H91" s="837"/>
      <c r="I91" s="1614"/>
      <c r="J91" s="993"/>
      <c r="K91" s="1614"/>
      <c r="L91" s="838"/>
      <c r="M91" s="839"/>
      <c r="N91" s="31"/>
      <c r="O91" s="2159"/>
      <c r="P91" s="2159"/>
      <c r="Q91" s="2159"/>
      <c r="R91" s="2159"/>
      <c r="S91" s="12"/>
      <c r="T91" s="840" t="str">
        <f t="shared" si="4"/>
        <v>23 (1423)</v>
      </c>
      <c r="U91" s="1615" t="str">
        <f t="shared" si="5"/>
        <v/>
      </c>
      <c r="V91" s="190"/>
      <c r="W91" s="841"/>
      <c r="X91" s="841"/>
      <c r="Y91" s="109"/>
      <c r="Z91" s="673"/>
      <c r="AA91" s="674"/>
      <c r="AB91" s="673"/>
      <c r="AC91" s="674"/>
      <c r="AD91" s="673"/>
      <c r="AE91" s="674"/>
      <c r="AF91" s="673"/>
      <c r="AG91" s="674"/>
    </row>
    <row r="92" spans="1:33" s="13" customFormat="1" hidden="1" x14ac:dyDescent="0.2">
      <c r="A92" s="31" t="s">
        <v>3085</v>
      </c>
      <c r="B92" s="602"/>
      <c r="C92" s="992"/>
      <c r="D92" s="992"/>
      <c r="E92" s="31"/>
      <c r="F92" s="992"/>
      <c r="G92" s="1613"/>
      <c r="H92" s="837"/>
      <c r="I92" s="1614"/>
      <c r="J92" s="993"/>
      <c r="K92" s="1614"/>
      <c r="L92" s="838"/>
      <c r="M92" s="839"/>
      <c r="N92" s="31"/>
      <c r="O92" s="2159"/>
      <c r="P92" s="2159"/>
      <c r="Q92" s="2159"/>
      <c r="R92" s="2159"/>
      <c r="S92" s="12"/>
      <c r="T92" s="840" t="str">
        <f t="shared" si="4"/>
        <v>24 (1424)</v>
      </c>
      <c r="U92" s="1615" t="str">
        <f t="shared" si="5"/>
        <v/>
      </c>
      <c r="V92" s="190"/>
      <c r="W92" s="841"/>
      <c r="X92" s="841"/>
      <c r="Y92" s="109"/>
      <c r="Z92" s="673"/>
      <c r="AA92" s="674"/>
      <c r="AB92" s="673"/>
      <c r="AC92" s="674"/>
      <c r="AD92" s="673"/>
      <c r="AE92" s="674"/>
      <c r="AF92" s="673"/>
      <c r="AG92" s="674"/>
    </row>
    <row r="93" spans="1:33" s="13" customFormat="1" x14ac:dyDescent="0.2">
      <c r="A93" s="31" t="s">
        <v>3086</v>
      </c>
      <c r="B93" s="602"/>
      <c r="C93" s="992"/>
      <c r="D93" s="992"/>
      <c r="E93" s="31"/>
      <c r="F93" s="992"/>
      <c r="G93" s="1613"/>
      <c r="H93" s="837"/>
      <c r="I93" s="1614"/>
      <c r="J93" s="993"/>
      <c r="K93" s="1614"/>
      <c r="L93" s="838"/>
      <c r="M93" s="839"/>
      <c r="N93" s="31"/>
      <c r="O93" s="2159"/>
      <c r="P93" s="2159"/>
      <c r="Q93" s="2159"/>
      <c r="R93" s="2159"/>
      <c r="S93" s="12"/>
      <c r="T93" s="840" t="str">
        <f t="shared" si="4"/>
        <v>25 (1425)</v>
      </c>
      <c r="U93" s="1615" t="str">
        <f t="shared" si="5"/>
        <v/>
      </c>
      <c r="V93" s="190"/>
      <c r="W93" s="841"/>
      <c r="X93" s="841"/>
      <c r="Y93" s="109"/>
      <c r="Z93" s="673"/>
      <c r="AA93" s="674"/>
      <c r="AB93" s="673"/>
      <c r="AC93" s="674"/>
      <c r="AD93" s="673"/>
      <c r="AE93" s="674"/>
      <c r="AF93" s="673"/>
      <c r="AG93" s="674"/>
    </row>
    <row r="94" spans="1:33" s="13" customFormat="1" x14ac:dyDescent="0.2">
      <c r="A94" s="239" t="s">
        <v>3087</v>
      </c>
      <c r="B94" s="1598">
        <v>100</v>
      </c>
      <c r="C94" s="992"/>
      <c r="D94" s="992"/>
      <c r="E94" s="31"/>
      <c r="F94" s="992"/>
      <c r="G94" s="1383"/>
      <c r="H94" s="842"/>
      <c r="I94" s="1614"/>
      <c r="J94" s="993"/>
      <c r="K94" s="1614"/>
      <c r="L94" s="838"/>
      <c r="M94" s="1618"/>
      <c r="N94" s="31"/>
      <c r="O94" s="2162"/>
      <c r="P94" s="2162"/>
      <c r="Q94" s="2162"/>
      <c r="R94" s="2162"/>
      <c r="S94" s="12"/>
      <c r="T94" s="835"/>
      <c r="U94" s="1619">
        <f>$B94</f>
        <v>100</v>
      </c>
      <c r="V94" s="190"/>
      <c r="W94" s="841"/>
      <c r="X94" s="841"/>
      <c r="Y94" s="109"/>
      <c r="Z94" s="675"/>
      <c r="AA94" s="676"/>
      <c r="AB94" s="675"/>
      <c r="AC94" s="676"/>
      <c r="AD94" s="675"/>
      <c r="AE94" s="676"/>
      <c r="AF94" s="675"/>
      <c r="AG94" s="676"/>
    </row>
    <row r="95" spans="1:33" s="13" customFormat="1" ht="17.25" customHeight="1" x14ac:dyDescent="0.2">
      <c r="A95" s="83" t="s">
        <v>3088</v>
      </c>
      <c r="B95" s="1494" t="s">
        <v>3089</v>
      </c>
      <c r="C95" s="993"/>
      <c r="D95" s="993"/>
      <c r="E95" s="82"/>
      <c r="F95" s="1663"/>
      <c r="G95" s="1622"/>
      <c r="H95" s="843"/>
      <c r="I95" s="1614"/>
      <c r="J95" s="993"/>
      <c r="K95" s="1614"/>
      <c r="L95" s="844"/>
      <c r="M95" s="845"/>
      <c r="N95" s="82"/>
      <c r="O95" s="2161"/>
      <c r="P95" s="2161"/>
      <c r="Q95" s="2161"/>
      <c r="R95" s="2161"/>
      <c r="S95" s="12"/>
      <c r="T95" s="835"/>
      <c r="U95" s="1495" t="str">
        <f>$B95</f>
        <v>Global</v>
      </c>
      <c r="V95" s="190"/>
      <c r="W95" s="846"/>
      <c r="X95" s="846"/>
      <c r="Y95" s="109"/>
    </row>
    <row r="96" spans="1:33" x14ac:dyDescent="0.2">
      <c r="A96" s="82"/>
      <c r="B96" s="55"/>
      <c r="C96" s="850"/>
      <c r="D96" s="850"/>
      <c r="E96" s="82"/>
      <c r="F96" s="851"/>
      <c r="G96" s="807"/>
      <c r="H96" s="807"/>
      <c r="I96" s="850"/>
      <c r="J96" s="850"/>
      <c r="K96" s="850"/>
      <c r="L96" s="850"/>
      <c r="M96" s="852"/>
      <c r="N96" s="82"/>
      <c r="O96" s="507"/>
      <c r="P96" s="507"/>
      <c r="Q96" s="507"/>
      <c r="R96" s="507"/>
      <c r="T96" s="853"/>
      <c r="U96" s="853"/>
      <c r="V96" s="507"/>
      <c r="W96" s="507"/>
      <c r="X96" s="507"/>
      <c r="Y96" s="195"/>
    </row>
    <row r="97" spans="1:33" x14ac:dyDescent="0.2">
      <c r="A97" s="82"/>
      <c r="B97" s="805" t="s">
        <v>3090</v>
      </c>
      <c r="C97" s="806"/>
      <c r="D97" s="806"/>
      <c r="E97" s="82"/>
      <c r="F97" s="542"/>
      <c r="G97" s="807"/>
      <c r="H97" s="807"/>
      <c r="I97" s="806"/>
      <c r="J97" s="806"/>
      <c r="K97" s="806"/>
      <c r="L97" s="806"/>
      <c r="M97" s="854"/>
      <c r="N97" s="296"/>
      <c r="O97" s="296"/>
      <c r="P97" s="296"/>
      <c r="Q97" s="296"/>
      <c r="R97" s="82"/>
      <c r="S97" s="618"/>
      <c r="T97" s="855"/>
      <c r="U97" s="862"/>
      <c r="V97" s="296"/>
      <c r="W97" s="296"/>
      <c r="X97" s="296"/>
      <c r="Y97" s="195"/>
      <c r="Z97" s="673"/>
      <c r="AA97" s="674"/>
      <c r="AB97" s="673"/>
      <c r="AC97" s="674"/>
      <c r="AD97" s="673"/>
      <c r="AE97" s="674"/>
      <c r="AF97" s="673"/>
      <c r="AG97" s="674"/>
    </row>
    <row r="98" spans="1:33" x14ac:dyDescent="0.2">
      <c r="A98" s="83" t="s">
        <v>3088</v>
      </c>
      <c r="B98" s="1628" t="s">
        <v>3089</v>
      </c>
      <c r="C98" s="1629"/>
      <c r="D98" s="1629"/>
      <c r="E98" s="808"/>
      <c r="F98" s="1629"/>
      <c r="G98" s="1630"/>
      <c r="H98" s="856"/>
      <c r="I98" s="1631"/>
      <c r="J98" s="1631"/>
      <c r="K98" s="1631"/>
      <c r="L98" s="1631"/>
      <c r="M98" s="1664"/>
      <c r="N98" s="890"/>
      <c r="O98" s="2161"/>
      <c r="P98" s="2161"/>
      <c r="Q98" s="2197"/>
      <c r="R98" s="2197"/>
      <c r="S98" s="618"/>
      <c r="T98" s="855"/>
      <c r="U98" s="862"/>
      <c r="V98" s="296"/>
      <c r="W98" s="296"/>
      <c r="X98" s="296"/>
      <c r="Y98" s="195"/>
      <c r="Z98" s="673"/>
      <c r="AA98" s="674"/>
      <c r="AB98" s="673"/>
      <c r="AC98" s="674"/>
      <c r="AD98" s="673"/>
      <c r="AE98" s="674"/>
      <c r="AF98" s="673"/>
      <c r="AG98" s="674"/>
    </row>
    <row r="99" spans="1:33" x14ac:dyDescent="0.2">
      <c r="A99" s="83"/>
      <c r="B99" s="857"/>
      <c r="C99" s="808"/>
      <c r="D99" s="808"/>
      <c r="E99" s="808"/>
      <c r="F99" s="808"/>
      <c r="G99" s="858"/>
      <c r="H99" s="858"/>
      <c r="I99" s="859"/>
      <c r="J99" s="859"/>
      <c r="K99" s="859"/>
      <c r="L99" s="859"/>
      <c r="M99" s="859"/>
      <c r="N99" s="1007"/>
      <c r="O99" s="296"/>
      <c r="P99" s="296"/>
      <c r="Q99" s="296"/>
      <c r="R99" s="296"/>
      <c r="S99" s="618"/>
      <c r="T99" s="862"/>
      <c r="U99" s="862"/>
      <c r="V99" s="296"/>
      <c r="W99" s="296"/>
      <c r="X99" s="296"/>
      <c r="Y99" s="195"/>
      <c r="Z99" s="673"/>
      <c r="AA99" s="674"/>
      <c r="AB99" s="673"/>
      <c r="AC99" s="674"/>
      <c r="AD99" s="673"/>
      <c r="AE99" s="674"/>
      <c r="AF99" s="673"/>
      <c r="AG99" s="674"/>
    </row>
    <row r="100" spans="1:33" ht="12.75" customHeight="1" x14ac:dyDescent="0.2">
      <c r="A100" s="82"/>
      <c r="B100" s="88" t="s">
        <v>811</v>
      </c>
      <c r="C100" s="850"/>
      <c r="D100" s="993"/>
      <c r="E100" s="82"/>
      <c r="F100" s="851"/>
      <c r="G100" s="807"/>
      <c r="H100" s="807"/>
      <c r="I100" s="850"/>
      <c r="J100" s="850"/>
      <c r="K100" s="850"/>
      <c r="L100" s="850"/>
      <c r="M100" s="852"/>
      <c r="N100" s="82"/>
      <c r="O100" s="2161"/>
      <c r="P100" s="2161"/>
      <c r="Q100" s="2161"/>
      <c r="R100" s="2161"/>
      <c r="T100" s="860"/>
      <c r="U100" s="836" t="str">
        <f>$B100</f>
        <v>Total (500)</v>
      </c>
      <c r="V100" s="190"/>
      <c r="W100" s="82"/>
      <c r="X100" s="861"/>
      <c r="Y100" s="195"/>
      <c r="Z100" s="673"/>
      <c r="AA100" s="674"/>
      <c r="AB100" s="673"/>
      <c r="AC100" s="674"/>
      <c r="AD100" s="673"/>
      <c r="AE100" s="674"/>
      <c r="AF100" s="673"/>
      <c r="AG100" s="674"/>
    </row>
    <row r="101" spans="1:33" ht="12.75" customHeight="1" x14ac:dyDescent="0.2">
      <c r="A101" s="82"/>
      <c r="B101" s="55"/>
      <c r="C101" s="55"/>
      <c r="D101" s="865"/>
      <c r="E101" s="82"/>
      <c r="F101" s="851"/>
      <c r="G101" s="851"/>
      <c r="H101" s="851"/>
      <c r="I101" s="865"/>
      <c r="J101" s="865"/>
      <c r="K101" s="865"/>
      <c r="L101" s="866"/>
      <c r="M101" s="31"/>
      <c r="N101" s="82"/>
      <c r="O101" s="865"/>
      <c r="P101" s="865"/>
      <c r="Q101" s="865"/>
      <c r="R101" s="865"/>
      <c r="T101" s="82"/>
      <c r="U101" s="82"/>
      <c r="V101" s="82"/>
      <c r="W101" s="82"/>
      <c r="X101" s="82"/>
      <c r="Y101" s="195"/>
      <c r="Z101" s="673"/>
      <c r="AA101" s="674"/>
      <c r="AB101" s="673"/>
      <c r="AC101" s="674"/>
      <c r="AD101" s="673"/>
      <c r="AE101" s="674"/>
      <c r="AF101" s="673"/>
      <c r="AG101" s="674"/>
    </row>
    <row r="102" spans="1:33" ht="43.5" customHeight="1" x14ac:dyDescent="0.2">
      <c r="A102" s="558"/>
      <c r="B102" s="885" t="s">
        <v>3144</v>
      </c>
      <c r="C102" s="82"/>
      <c r="D102" s="82"/>
      <c r="E102" s="82"/>
      <c r="F102" s="82"/>
      <c r="G102" s="82"/>
      <c r="H102" s="82"/>
      <c r="I102" s="82"/>
      <c r="J102" s="82"/>
      <c r="K102" s="82"/>
      <c r="L102" s="82"/>
      <c r="M102" s="82"/>
      <c r="N102" s="82"/>
      <c r="O102" s="1357" t="s">
        <v>3145</v>
      </c>
      <c r="P102" s="1357" t="s">
        <v>3146</v>
      </c>
      <c r="Q102" s="1357" t="s">
        <v>3145</v>
      </c>
      <c r="R102" s="1357" t="s">
        <v>3146</v>
      </c>
      <c r="S102" s="13"/>
      <c r="T102" s="558"/>
      <c r="U102" s="558"/>
      <c r="V102" s="558"/>
      <c r="W102" s="558"/>
      <c r="X102" s="558"/>
      <c r="Y102" s="195"/>
      <c r="Z102" s="673"/>
      <c r="AA102" s="674"/>
      <c r="AB102" s="673"/>
      <c r="AC102" s="674"/>
      <c r="AD102" s="673"/>
      <c r="AE102" s="674"/>
      <c r="AF102" s="673"/>
      <c r="AG102" s="674"/>
    </row>
    <row r="103" spans="1:33" ht="21.75" customHeight="1" x14ac:dyDescent="0.2">
      <c r="A103" s="889"/>
      <c r="B103" s="1539" t="s">
        <v>1874</v>
      </c>
      <c r="C103" s="1646"/>
      <c r="D103" s="992"/>
      <c r="E103" s="82"/>
      <c r="F103" s="1646"/>
      <c r="G103" s="1646"/>
      <c r="H103" s="886"/>
      <c r="I103" s="1647"/>
      <c r="J103" s="993"/>
      <c r="K103" s="1647"/>
      <c r="L103" s="838"/>
      <c r="M103" s="839"/>
      <c r="N103" s="82"/>
      <c r="O103" s="992"/>
      <c r="P103" s="992"/>
      <c r="Q103" s="992"/>
      <c r="R103" s="992"/>
      <c r="S103" s="13"/>
      <c r="T103" s="558"/>
      <c r="U103" s="558"/>
      <c r="V103" s="558"/>
      <c r="W103" s="558"/>
      <c r="X103" s="888"/>
      <c r="Y103" s="195"/>
      <c r="Z103" s="673"/>
      <c r="AA103" s="674"/>
      <c r="AB103" s="673"/>
      <c r="AC103" s="674"/>
      <c r="AD103" s="673"/>
      <c r="AE103" s="674"/>
      <c r="AF103" s="673"/>
      <c r="AG103" s="674"/>
    </row>
    <row r="104" spans="1:33" ht="21" customHeight="1" x14ac:dyDescent="0.2">
      <c r="A104" s="889"/>
      <c r="B104" s="1648" t="s">
        <v>1875</v>
      </c>
      <c r="C104" s="992"/>
      <c r="D104" s="992"/>
      <c r="E104" s="82"/>
      <c r="F104" s="1646"/>
      <c r="G104" s="1646"/>
      <c r="H104" s="886"/>
      <c r="I104" s="1647"/>
      <c r="J104" s="993"/>
      <c r="K104" s="1647"/>
      <c r="L104" s="838"/>
      <c r="M104" s="839"/>
      <c r="N104" s="82"/>
      <c r="O104" s="992"/>
      <c r="P104" s="992"/>
      <c r="Q104" s="992"/>
      <c r="R104" s="992"/>
      <c r="S104" s="13"/>
      <c r="T104" s="558"/>
      <c r="U104" s="558"/>
      <c r="V104" s="558"/>
      <c r="W104" s="558"/>
      <c r="X104" s="558"/>
      <c r="Y104" s="195"/>
      <c r="Z104" s="673"/>
      <c r="AA104" s="674"/>
      <c r="AB104" s="673"/>
      <c r="AC104" s="674"/>
      <c r="AD104" s="673"/>
      <c r="AE104" s="674"/>
      <c r="AF104" s="673"/>
      <c r="AG104" s="674"/>
    </row>
    <row r="105" spans="1:33" ht="12.75" customHeight="1" x14ac:dyDescent="0.2">
      <c r="A105" s="82"/>
      <c r="B105" s="82"/>
      <c r="C105" s="82"/>
      <c r="D105" s="82"/>
      <c r="E105" s="82"/>
      <c r="F105" s="82"/>
      <c r="G105" s="82"/>
      <c r="H105" s="82"/>
      <c r="I105" s="82"/>
      <c r="J105" s="82"/>
      <c r="K105" s="82"/>
      <c r="L105" s="82"/>
      <c r="M105" s="82"/>
      <c r="N105" s="82"/>
      <c r="O105" s="82"/>
      <c r="P105" s="82"/>
      <c r="Q105" s="82"/>
      <c r="R105" s="82"/>
      <c r="T105" s="82"/>
      <c r="U105" s="82"/>
      <c r="V105" s="82"/>
      <c r="W105" s="82"/>
      <c r="X105" s="82"/>
      <c r="Y105" s="195"/>
      <c r="Z105" s="673"/>
      <c r="AA105" s="674"/>
      <c r="AB105" s="673"/>
      <c r="AC105" s="674"/>
      <c r="AD105" s="673"/>
      <c r="AE105" s="674"/>
      <c r="AF105" s="673"/>
      <c r="AG105" s="674"/>
    </row>
    <row r="106" spans="1:33" ht="12.75" customHeight="1" x14ac:dyDescent="0.2">
      <c r="A106" s="708">
        <v>1</v>
      </c>
      <c r="B106" s="1984" t="s">
        <v>3091</v>
      </c>
      <c r="C106" s="2058"/>
      <c r="D106" s="2058"/>
      <c r="E106" s="2058"/>
      <c r="F106" s="2058"/>
      <c r="G106" s="2058"/>
      <c r="H106" s="82"/>
      <c r="I106" s="627">
        <v>4</v>
      </c>
      <c r="J106" s="1984" t="s">
        <v>3092</v>
      </c>
      <c r="K106" s="2113"/>
      <c r="L106" s="2113"/>
      <c r="M106" s="2113"/>
      <c r="N106" s="2113"/>
      <c r="O106" s="2113"/>
      <c r="P106" s="2113"/>
      <c r="Q106" s="2113"/>
      <c r="R106" s="2113"/>
      <c r="T106" s="82"/>
      <c r="U106" s="82"/>
      <c r="V106" s="82"/>
      <c r="W106" s="82"/>
      <c r="X106" s="82"/>
      <c r="Y106" s="195"/>
      <c r="Z106" s="673"/>
      <c r="AA106" s="674"/>
      <c r="AB106" s="673"/>
      <c r="AC106" s="674"/>
      <c r="AD106" s="673"/>
      <c r="AE106" s="674"/>
      <c r="AF106" s="673"/>
      <c r="AG106" s="674"/>
    </row>
    <row r="107" spans="1:33" ht="12.75" customHeight="1" x14ac:dyDescent="0.2">
      <c r="A107" s="708">
        <v>2</v>
      </c>
      <c r="B107" s="1984" t="s">
        <v>3120</v>
      </c>
      <c r="C107" s="2058"/>
      <c r="D107" s="2058"/>
      <c r="E107" s="2058"/>
      <c r="F107" s="2058"/>
      <c r="G107" s="2058"/>
      <c r="H107" s="82"/>
      <c r="I107" s="627">
        <v>5</v>
      </c>
      <c r="J107" s="1984" t="s">
        <v>3094</v>
      </c>
      <c r="K107" s="2058"/>
      <c r="L107" s="2058"/>
      <c r="M107" s="2058"/>
      <c r="N107" s="2058"/>
      <c r="O107" s="2058"/>
      <c r="P107" s="2058"/>
      <c r="Q107" s="2058"/>
      <c r="R107" s="2058"/>
      <c r="T107" s="82"/>
      <c r="U107" s="82"/>
      <c r="V107" s="82"/>
      <c r="W107" s="82"/>
      <c r="X107" s="82"/>
      <c r="Y107" s="195"/>
      <c r="Z107" s="673"/>
      <c r="AA107" s="674"/>
      <c r="AB107" s="673"/>
      <c r="AC107" s="674"/>
      <c r="AD107" s="673"/>
      <c r="AE107" s="674"/>
      <c r="AF107" s="673"/>
      <c r="AG107" s="674"/>
    </row>
    <row r="108" spans="1:33" ht="12.75" customHeight="1" x14ac:dyDescent="0.2">
      <c r="A108" s="708">
        <v>3</v>
      </c>
      <c r="B108" s="1984" t="s">
        <v>3095</v>
      </c>
      <c r="C108" s="2058"/>
      <c r="D108" s="2058"/>
      <c r="E108" s="2058"/>
      <c r="F108" s="2058"/>
      <c r="G108" s="2058"/>
      <c r="H108" s="82"/>
      <c r="I108" s="627">
        <v>6</v>
      </c>
      <c r="J108" s="1984" t="s">
        <v>3096</v>
      </c>
      <c r="K108" s="2058"/>
      <c r="L108" s="2058"/>
      <c r="M108" s="2058"/>
      <c r="N108" s="2058"/>
      <c r="O108" s="2058"/>
      <c r="P108" s="2058"/>
      <c r="Q108" s="2058"/>
      <c r="R108" s="2058"/>
      <c r="T108" s="82"/>
      <c r="U108" s="82"/>
      <c r="V108" s="82"/>
      <c r="W108" s="82"/>
      <c r="X108" s="82"/>
      <c r="Y108" s="195"/>
      <c r="Z108" s="673"/>
      <c r="AA108" s="674"/>
      <c r="AB108" s="673"/>
      <c r="AC108" s="674"/>
      <c r="AD108" s="673"/>
      <c r="AE108" s="674"/>
      <c r="AF108" s="673"/>
      <c r="AG108" s="674"/>
    </row>
    <row r="109" spans="1:33" ht="12.75" customHeight="1" x14ac:dyDescent="0.2">
      <c r="A109" s="8"/>
      <c r="B109" s="679"/>
      <c r="C109" s="447"/>
      <c r="D109" s="447"/>
      <c r="E109" s="8"/>
      <c r="F109" s="447"/>
      <c r="G109" s="447"/>
      <c r="H109" s="350"/>
      <c r="I109" s="606"/>
      <c r="J109" s="442"/>
      <c r="K109" s="606"/>
      <c r="L109" s="590"/>
      <c r="M109" s="680"/>
      <c r="N109" s="8"/>
      <c r="O109" s="763"/>
      <c r="P109" s="763"/>
      <c r="Q109" s="763"/>
      <c r="R109" s="763"/>
      <c r="T109" s="31"/>
      <c r="U109" s="901"/>
      <c r="V109" s="902"/>
      <c r="W109" s="903"/>
      <c r="X109" s="903"/>
      <c r="Y109" s="195"/>
      <c r="Z109" s="673"/>
      <c r="AA109" s="674"/>
      <c r="AB109" s="673"/>
      <c r="AC109" s="674"/>
      <c r="AD109" s="673"/>
      <c r="AE109" s="674"/>
      <c r="AF109" s="673"/>
      <c r="AG109" s="674"/>
    </row>
    <row r="110" spans="1:33" ht="12.75" customHeight="1" x14ac:dyDescent="0.2">
      <c r="A110" s="8"/>
      <c r="B110" s="679"/>
      <c r="C110" s="447"/>
      <c r="D110" s="447"/>
      <c r="E110" s="8"/>
      <c r="F110" s="447"/>
      <c r="G110" s="447"/>
      <c r="H110" s="350"/>
      <c r="I110" s="606"/>
      <c r="J110" s="442"/>
      <c r="K110" s="606"/>
      <c r="L110" s="590"/>
      <c r="M110" s="680"/>
      <c r="N110" s="8"/>
      <c r="O110" s="763"/>
      <c r="P110" s="763"/>
      <c r="Q110" s="763"/>
      <c r="R110" s="763"/>
      <c r="T110" s="31"/>
      <c r="U110" s="901"/>
      <c r="V110" s="902"/>
      <c r="W110" s="903"/>
      <c r="X110" s="903"/>
      <c r="Y110" s="195"/>
      <c r="Z110" s="673"/>
      <c r="AA110" s="674"/>
      <c r="AB110" s="673"/>
      <c r="AC110" s="674"/>
      <c r="AD110" s="673"/>
      <c r="AE110" s="674"/>
      <c r="AF110" s="673"/>
      <c r="AG110" s="674"/>
    </row>
    <row r="111" spans="1:33" ht="12.75" customHeight="1" x14ac:dyDescent="0.2">
      <c r="A111" s="8"/>
      <c r="B111" s="679"/>
      <c r="C111" s="447"/>
      <c r="D111" s="447"/>
      <c r="E111" s="8"/>
      <c r="F111" s="447"/>
      <c r="G111" s="447"/>
      <c r="H111" s="350"/>
      <c r="I111" s="606"/>
      <c r="J111" s="442"/>
      <c r="K111" s="606"/>
      <c r="L111" s="590"/>
      <c r="M111" s="680"/>
      <c r="N111" s="8"/>
      <c r="O111" s="763"/>
      <c r="P111" s="763"/>
      <c r="Q111" s="763"/>
      <c r="R111" s="763"/>
      <c r="T111" s="31"/>
      <c r="U111" s="901"/>
      <c r="V111" s="902"/>
      <c r="W111" s="903"/>
      <c r="X111" s="903"/>
      <c r="Y111" s="195"/>
      <c r="Z111" s="673"/>
      <c r="AA111" s="674"/>
      <c r="AB111" s="673"/>
      <c r="AC111" s="674"/>
      <c r="AD111" s="673"/>
      <c r="AE111" s="674"/>
      <c r="AF111" s="673"/>
      <c r="AG111" s="674"/>
    </row>
    <row r="112" spans="1:33" ht="12.75" customHeight="1" x14ac:dyDescent="0.2">
      <c r="A112" s="8"/>
      <c r="B112" s="679"/>
      <c r="C112" s="447"/>
      <c r="D112" s="447"/>
      <c r="E112" s="8"/>
      <c r="F112" s="447"/>
      <c r="G112" s="447"/>
      <c r="H112" s="350"/>
      <c r="I112" s="606"/>
      <c r="J112" s="442"/>
      <c r="K112" s="606"/>
      <c r="L112" s="590"/>
      <c r="M112" s="680"/>
      <c r="N112" s="8"/>
      <c r="O112" s="763"/>
      <c r="P112" s="763"/>
      <c r="Q112" s="763"/>
      <c r="R112" s="763"/>
      <c r="T112" s="31"/>
      <c r="U112" s="901"/>
      <c r="V112" s="902"/>
      <c r="W112" s="903"/>
      <c r="X112" s="903"/>
      <c r="Y112" s="195"/>
      <c r="Z112" s="673"/>
      <c r="AA112" s="674"/>
      <c r="AB112" s="673"/>
      <c r="AC112" s="674"/>
      <c r="AD112" s="673"/>
      <c r="AE112" s="674"/>
      <c r="AF112" s="673"/>
      <c r="AG112" s="674"/>
    </row>
    <row r="113" spans="1:53" ht="12.75" customHeight="1" x14ac:dyDescent="0.2">
      <c r="A113" s="8"/>
      <c r="B113" s="679"/>
      <c r="C113" s="447"/>
      <c r="D113" s="447"/>
      <c r="E113" s="8"/>
      <c r="F113" s="447"/>
      <c r="G113" s="447"/>
      <c r="H113" s="350"/>
      <c r="I113" s="606"/>
      <c r="J113" s="442"/>
      <c r="K113" s="606"/>
      <c r="L113" s="590"/>
      <c r="M113" s="680"/>
      <c r="N113" s="8"/>
      <c r="O113" s="763"/>
      <c r="P113" s="763"/>
      <c r="Q113" s="763"/>
      <c r="R113" s="763"/>
      <c r="T113" s="31"/>
      <c r="U113" s="901"/>
      <c r="V113" s="902"/>
      <c r="W113" s="903"/>
      <c r="X113" s="903"/>
      <c r="Y113" s="195"/>
      <c r="Z113" s="673"/>
      <c r="AA113" s="674"/>
      <c r="AB113" s="673"/>
      <c r="AC113" s="674"/>
      <c r="AD113" s="673"/>
      <c r="AE113" s="674"/>
      <c r="AF113" s="673"/>
      <c r="AG113" s="674"/>
    </row>
    <row r="114" spans="1:53" ht="12.75" customHeight="1" x14ac:dyDescent="0.2">
      <c r="A114" s="8"/>
      <c r="B114" s="679"/>
      <c r="C114" s="447"/>
      <c r="D114" s="447"/>
      <c r="E114" s="8"/>
      <c r="F114" s="447"/>
      <c r="G114" s="447"/>
      <c r="H114" s="350"/>
      <c r="I114" s="606"/>
      <c r="J114" s="442"/>
      <c r="K114" s="606"/>
      <c r="L114" s="590"/>
      <c r="M114" s="680"/>
      <c r="N114" s="8"/>
      <c r="O114" s="763"/>
      <c r="P114" s="763"/>
      <c r="Q114" s="763"/>
      <c r="R114" s="763"/>
      <c r="T114" s="31"/>
      <c r="U114" s="901"/>
      <c r="V114" s="902"/>
      <c r="W114" s="903"/>
      <c r="X114" s="903"/>
      <c r="Y114" s="195"/>
      <c r="Z114" s="673"/>
      <c r="AA114" s="674"/>
      <c r="AB114" s="673"/>
      <c r="AC114" s="674"/>
      <c r="AD114" s="673"/>
      <c r="AE114" s="674"/>
      <c r="AF114" s="673"/>
      <c r="AG114" s="674"/>
    </row>
    <row r="115" spans="1:53" ht="12.75" customHeight="1" x14ac:dyDescent="0.2">
      <c r="A115" s="8"/>
      <c r="B115" s="679"/>
      <c r="C115" s="447"/>
      <c r="D115" s="447"/>
      <c r="E115" s="8"/>
      <c r="F115" s="447"/>
      <c r="G115" s="447"/>
      <c r="H115" s="350"/>
      <c r="I115" s="606"/>
      <c r="J115" s="442"/>
      <c r="K115" s="606"/>
      <c r="L115" s="590"/>
      <c r="M115" s="680"/>
      <c r="N115" s="8"/>
      <c r="O115" s="763"/>
      <c r="P115" s="763"/>
      <c r="Q115" s="763"/>
      <c r="R115" s="763"/>
      <c r="T115" s="31"/>
      <c r="U115" s="901"/>
      <c r="V115" s="902"/>
      <c r="W115" s="903"/>
      <c r="X115" s="903"/>
      <c r="Y115" s="195"/>
      <c r="Z115" s="673"/>
      <c r="AA115" s="674"/>
      <c r="AB115" s="673"/>
      <c r="AC115" s="674"/>
      <c r="AD115" s="673"/>
      <c r="AE115" s="674"/>
      <c r="AF115" s="673"/>
      <c r="AG115" s="674"/>
    </row>
    <row r="116" spans="1:53" ht="12.75" customHeight="1" x14ac:dyDescent="0.2">
      <c r="A116" s="8"/>
      <c r="B116" s="679"/>
      <c r="C116" s="447"/>
      <c r="D116" s="447"/>
      <c r="E116" s="8"/>
      <c r="F116" s="447"/>
      <c r="G116" s="447"/>
      <c r="H116" s="350"/>
      <c r="I116" s="606"/>
      <c r="J116" s="442"/>
      <c r="K116" s="606"/>
      <c r="L116" s="590"/>
      <c r="M116" s="680"/>
      <c r="N116" s="8"/>
      <c r="O116" s="763"/>
      <c r="P116" s="763"/>
      <c r="Q116" s="763"/>
      <c r="R116" s="763"/>
      <c r="T116" s="31"/>
      <c r="U116" s="901"/>
      <c r="V116" s="902"/>
      <c r="W116" s="903"/>
      <c r="X116" s="903"/>
      <c r="Y116" s="195"/>
      <c r="Z116" s="673"/>
      <c r="AA116" s="674"/>
      <c r="AB116" s="673"/>
      <c r="AC116" s="674"/>
      <c r="AD116" s="673"/>
      <c r="AE116" s="674"/>
      <c r="AF116" s="673"/>
      <c r="AG116" s="674"/>
    </row>
    <row r="117" spans="1:53" ht="12.75" customHeight="1" x14ac:dyDescent="0.2">
      <c r="A117" s="8"/>
      <c r="B117" s="679"/>
      <c r="C117" s="447"/>
      <c r="D117" s="447"/>
      <c r="E117" s="8"/>
      <c r="F117" s="447"/>
      <c r="G117" s="447"/>
      <c r="H117" s="350"/>
      <c r="I117" s="606"/>
      <c r="J117" s="442"/>
      <c r="K117" s="606"/>
      <c r="L117" s="590"/>
      <c r="M117" s="680"/>
      <c r="N117" s="8"/>
      <c r="O117" s="763"/>
      <c r="P117" s="763"/>
      <c r="Q117" s="763"/>
      <c r="R117" s="763"/>
      <c r="T117" s="31"/>
      <c r="U117" s="901"/>
      <c r="V117" s="902"/>
      <c r="W117" s="903"/>
      <c r="X117" s="903"/>
      <c r="Y117" s="195"/>
      <c r="Z117" s="673"/>
      <c r="AA117" s="674"/>
      <c r="AB117" s="673"/>
      <c r="AC117" s="674"/>
      <c r="AD117" s="673"/>
      <c r="AE117" s="674"/>
      <c r="AF117" s="673"/>
      <c r="AG117" s="674"/>
    </row>
    <row r="118" spans="1:53" ht="12.75" customHeight="1" x14ac:dyDescent="0.2">
      <c r="A118" s="8"/>
      <c r="B118" s="679"/>
      <c r="C118" s="447"/>
      <c r="D118" s="447"/>
      <c r="E118" s="8"/>
      <c r="F118" s="447"/>
      <c r="G118" s="447"/>
      <c r="H118" s="350"/>
      <c r="I118" s="606"/>
      <c r="J118" s="442"/>
      <c r="K118" s="606"/>
      <c r="L118" s="590"/>
      <c r="M118" s="680"/>
      <c r="N118" s="8"/>
      <c r="O118" s="763"/>
      <c r="P118" s="763"/>
      <c r="Q118" s="763"/>
      <c r="R118" s="763"/>
      <c r="T118" s="31"/>
      <c r="U118" s="901"/>
      <c r="V118" s="902"/>
      <c r="W118" s="903"/>
      <c r="X118" s="903"/>
      <c r="Y118" s="195"/>
      <c r="Z118" s="673"/>
      <c r="AA118" s="674"/>
      <c r="AB118" s="673"/>
      <c r="AC118" s="674"/>
      <c r="AD118" s="673"/>
      <c r="AE118" s="674"/>
      <c r="AF118" s="673"/>
      <c r="AG118" s="674"/>
    </row>
    <row r="119" spans="1:53" ht="12.75" customHeight="1" x14ac:dyDescent="0.2">
      <c r="A119" s="8"/>
      <c r="B119" s="679"/>
      <c r="C119" s="447"/>
      <c r="D119" s="447"/>
      <c r="E119" s="8"/>
      <c r="F119" s="447"/>
      <c r="G119" s="447"/>
      <c r="H119" s="350"/>
      <c r="I119" s="606"/>
      <c r="J119" s="442"/>
      <c r="K119" s="606"/>
      <c r="L119" s="590"/>
      <c r="M119" s="680"/>
      <c r="N119" s="8"/>
      <c r="O119" s="763"/>
      <c r="P119" s="763"/>
      <c r="Q119" s="763"/>
      <c r="R119" s="763"/>
      <c r="T119" s="31"/>
      <c r="U119" s="901"/>
      <c r="V119" s="902"/>
      <c r="W119" s="903"/>
      <c r="X119" s="903"/>
      <c r="Y119" s="195"/>
      <c r="Z119" s="673"/>
      <c r="AA119" s="674"/>
      <c r="AB119" s="673"/>
      <c r="AC119" s="674"/>
      <c r="AD119" s="673"/>
      <c r="AE119" s="674"/>
      <c r="AF119" s="673"/>
      <c r="AG119" s="674"/>
    </row>
    <row r="120" spans="1:53" ht="12.75" customHeight="1" x14ac:dyDescent="0.2">
      <c r="A120" s="8"/>
      <c r="B120" s="679"/>
      <c r="C120" s="447"/>
      <c r="D120" s="447"/>
      <c r="E120" s="8"/>
      <c r="F120" s="447"/>
      <c r="G120" s="447"/>
      <c r="H120" s="350"/>
      <c r="I120" s="606"/>
      <c r="J120" s="442"/>
      <c r="K120" s="606"/>
      <c r="L120" s="590"/>
      <c r="M120" s="680"/>
      <c r="N120" s="8"/>
      <c r="O120" s="763"/>
      <c r="P120" s="763"/>
      <c r="Q120" s="763"/>
      <c r="R120" s="763"/>
      <c r="T120" s="31"/>
      <c r="U120" s="901"/>
      <c r="V120" s="902"/>
      <c r="W120" s="903"/>
      <c r="X120" s="903"/>
      <c r="Y120" s="195"/>
      <c r="Z120" s="673"/>
      <c r="AA120" s="674"/>
      <c r="AB120" s="673"/>
      <c r="AC120" s="674"/>
      <c r="AD120" s="673"/>
      <c r="AE120" s="674"/>
      <c r="AF120" s="673"/>
      <c r="AG120" s="674"/>
    </row>
    <row r="121" spans="1:53" x14ac:dyDescent="0.2">
      <c r="A121" s="8"/>
      <c r="B121" s="679"/>
      <c r="C121" s="447"/>
      <c r="D121" s="447"/>
      <c r="E121" s="8"/>
      <c r="F121" s="447"/>
      <c r="G121" s="447"/>
      <c r="H121" s="350"/>
      <c r="I121" s="606"/>
      <c r="J121" s="442"/>
      <c r="K121" s="606"/>
      <c r="L121" s="590"/>
      <c r="M121" s="680"/>
      <c r="N121" s="8"/>
      <c r="O121" s="763"/>
      <c r="P121" s="763"/>
      <c r="Q121" s="763"/>
      <c r="R121" s="763"/>
      <c r="T121" s="31"/>
      <c r="U121" s="901"/>
      <c r="V121" s="902"/>
      <c r="W121" s="903"/>
      <c r="X121" s="903"/>
      <c r="Y121" s="195"/>
      <c r="Z121" s="673"/>
      <c r="AA121" s="674"/>
      <c r="AB121" s="673"/>
      <c r="AC121" s="674"/>
      <c r="AD121" s="673"/>
      <c r="AE121" s="674"/>
      <c r="AF121" s="673"/>
      <c r="AG121" s="674"/>
    </row>
    <row r="122" spans="1:53" x14ac:dyDescent="0.2">
      <c r="A122" s="51"/>
      <c r="B122" s="684"/>
      <c r="C122" s="447"/>
      <c r="D122" s="447"/>
      <c r="E122" s="8"/>
      <c r="F122" s="447"/>
      <c r="G122" s="447"/>
      <c r="H122" s="8"/>
      <c r="I122" s="606"/>
      <c r="J122" s="442"/>
      <c r="K122" s="606"/>
      <c r="L122" s="590"/>
      <c r="M122" s="8"/>
      <c r="N122" s="8"/>
      <c r="O122" s="447"/>
      <c r="P122" s="447"/>
      <c r="Q122" s="447"/>
      <c r="R122" s="447"/>
      <c r="T122" s="83"/>
      <c r="U122" s="904"/>
      <c r="V122" s="902"/>
      <c r="W122" s="903"/>
      <c r="X122" s="903"/>
      <c r="Y122" s="195"/>
      <c r="Z122" s="673"/>
      <c r="AA122" s="674"/>
      <c r="AB122" s="673"/>
      <c r="AC122" s="674"/>
      <c r="AD122" s="673"/>
      <c r="AE122" s="674"/>
      <c r="AF122" s="673"/>
      <c r="AG122" s="674"/>
    </row>
    <row r="123" spans="1:53" x14ac:dyDescent="0.2">
      <c r="A123" s="24"/>
      <c r="B123" s="2"/>
      <c r="C123" s="442"/>
      <c r="D123" s="442"/>
      <c r="F123" s="443"/>
      <c r="G123" s="443"/>
      <c r="H123" s="607"/>
      <c r="I123" s="606"/>
      <c r="J123" s="442"/>
      <c r="K123" s="606"/>
      <c r="L123" s="685"/>
      <c r="M123" s="686"/>
      <c r="O123" s="442"/>
      <c r="P123" s="442"/>
      <c r="Q123" s="442"/>
      <c r="R123" s="442"/>
      <c r="T123" s="83"/>
      <c r="U123" s="55"/>
      <c r="V123" s="902"/>
      <c r="W123" s="905"/>
      <c r="X123" s="905"/>
      <c r="Y123" s="195"/>
      <c r="Z123" s="675"/>
      <c r="AA123" s="676"/>
      <c r="AB123" s="675"/>
      <c r="AC123" s="676"/>
      <c r="AD123" s="675"/>
      <c r="AE123" s="676"/>
      <c r="AF123" s="675"/>
      <c r="AG123" s="676"/>
    </row>
    <row r="124" spans="1:53" x14ac:dyDescent="0.2">
      <c r="B124" s="2"/>
      <c r="C124" s="2"/>
      <c r="D124" s="651"/>
      <c r="F124" s="418"/>
      <c r="G124" s="418"/>
      <c r="H124" s="418"/>
      <c r="I124" s="651"/>
      <c r="J124" s="651"/>
      <c r="K124" s="651"/>
      <c r="L124" s="688"/>
      <c r="M124" s="8"/>
      <c r="O124" s="651"/>
      <c r="P124" s="651"/>
      <c r="Q124" s="651"/>
      <c r="R124" s="651"/>
      <c r="T124" s="82"/>
      <c r="U124" s="82"/>
      <c r="V124" s="82"/>
      <c r="W124" s="82"/>
      <c r="X124" s="82"/>
      <c r="Y124" s="195"/>
    </row>
    <row r="125" spans="1:53" x14ac:dyDescent="0.2">
      <c r="A125" s="12"/>
      <c r="B125" s="639"/>
      <c r="C125" s="640"/>
      <c r="D125" s="640"/>
      <c r="F125" s="641"/>
      <c r="G125" s="427"/>
      <c r="H125" s="607"/>
      <c r="I125" s="607"/>
      <c r="J125" s="641"/>
      <c r="K125" s="641"/>
      <c r="L125" s="641"/>
      <c r="M125" s="641"/>
      <c r="N125" s="611"/>
      <c r="P125" s="618"/>
      <c r="Q125" s="618"/>
      <c r="R125" s="618"/>
      <c r="S125" s="618"/>
      <c r="T125" s="82"/>
      <c r="U125" s="296"/>
      <c r="V125" s="296"/>
      <c r="W125" s="296"/>
      <c r="X125" s="296"/>
      <c r="Y125" s="618"/>
      <c r="Z125" s="618"/>
      <c r="AA125" s="412"/>
      <c r="AB125" s="412"/>
      <c r="AC125" s="412"/>
      <c r="AD125" s="412"/>
      <c r="AE125" s="412"/>
      <c r="AF125" s="412"/>
      <c r="AG125" s="412"/>
      <c r="AH125" s="412"/>
      <c r="AJ125" s="619"/>
      <c r="AK125" s="619"/>
      <c r="AL125" s="620"/>
      <c r="AM125" s="620"/>
      <c r="AN125" s="620"/>
      <c r="AO125" s="620"/>
      <c r="AP125" s="621"/>
      <c r="AQ125" s="620"/>
      <c r="AR125" s="620"/>
      <c r="AS125" s="620"/>
      <c r="AT125" s="620"/>
      <c r="AU125" s="620"/>
      <c r="AV125" s="620"/>
      <c r="AW125" s="619"/>
      <c r="AX125" s="619"/>
      <c r="AY125" s="620"/>
      <c r="AZ125" s="620"/>
      <c r="BA125" s="620"/>
    </row>
    <row r="126" spans="1:53" x14ac:dyDescent="0.2">
      <c r="A126" s="29"/>
      <c r="B126" s="642"/>
      <c r="C126" s="622"/>
      <c r="D126" s="622"/>
      <c r="E126" s="622"/>
      <c r="F126" s="622"/>
      <c r="G126" s="622"/>
      <c r="H126" s="643"/>
      <c r="I126" s="643"/>
      <c r="J126" s="644"/>
      <c r="K126" s="644"/>
      <c r="L126" s="644"/>
      <c r="M126" s="644"/>
      <c r="N126" s="644"/>
      <c r="O126" s="8"/>
      <c r="P126" s="763"/>
      <c r="Q126" s="763"/>
      <c r="R126" s="763"/>
      <c r="S126" s="763"/>
      <c r="T126" s="82"/>
      <c r="U126" s="296"/>
      <c r="V126" s="296"/>
      <c r="W126" s="296"/>
      <c r="X126" s="296"/>
      <c r="Y126" s="618"/>
      <c r="Z126" s="618"/>
      <c r="AA126" s="412"/>
      <c r="AB126" s="412"/>
      <c r="AC126" s="412"/>
      <c r="AD126" s="412"/>
      <c r="AE126" s="412"/>
      <c r="AF126" s="412"/>
      <c r="AG126" s="412"/>
      <c r="AH126" s="412"/>
      <c r="AJ126" s="619"/>
      <c r="AK126" s="619"/>
      <c r="AL126" s="620"/>
      <c r="AM126" s="620"/>
      <c r="AN126" s="620"/>
      <c r="AO126" s="620"/>
      <c r="AP126" s="621"/>
      <c r="AQ126" s="620"/>
      <c r="AR126" s="620"/>
      <c r="AS126" s="620"/>
      <c r="AT126" s="620"/>
      <c r="AU126" s="620"/>
      <c r="AV126" s="620"/>
      <c r="AW126" s="619"/>
      <c r="AX126" s="619"/>
      <c r="AY126" s="620"/>
      <c r="AZ126" s="620"/>
      <c r="BA126" s="620"/>
    </row>
    <row r="127" spans="1:53" x14ac:dyDescent="0.2">
      <c r="A127" s="29"/>
      <c r="B127" s="642"/>
      <c r="C127" s="622"/>
      <c r="D127" s="622"/>
      <c r="E127" s="622"/>
      <c r="F127" s="622"/>
      <c r="G127" s="622"/>
      <c r="H127" s="643"/>
      <c r="I127" s="643"/>
      <c r="J127" s="644"/>
      <c r="K127" s="644"/>
      <c r="L127" s="644"/>
      <c r="M127" s="644"/>
      <c r="N127" s="644"/>
      <c r="O127" s="8"/>
      <c r="P127" s="763"/>
      <c r="Q127" s="763"/>
      <c r="R127" s="763"/>
      <c r="S127" s="763"/>
      <c r="T127" s="82"/>
      <c r="U127" s="296"/>
      <c r="V127" s="296"/>
      <c r="W127" s="296"/>
      <c r="X127" s="296"/>
      <c r="Y127" s="618"/>
      <c r="Z127" s="618"/>
      <c r="AA127" s="412"/>
      <c r="AB127" s="412"/>
      <c r="AC127" s="412"/>
      <c r="AD127" s="412"/>
      <c r="AE127" s="412"/>
      <c r="AF127" s="412"/>
      <c r="AG127" s="412"/>
      <c r="AH127" s="412"/>
      <c r="AJ127" s="650"/>
      <c r="AK127" s="650"/>
      <c r="AL127" s="620"/>
      <c r="AM127" s="620"/>
      <c r="AN127" s="620"/>
      <c r="AO127" s="620"/>
      <c r="AP127" s="621"/>
      <c r="AQ127" s="620"/>
      <c r="AR127" s="620"/>
      <c r="AS127" s="620"/>
      <c r="AT127" s="620"/>
      <c r="AU127" s="620"/>
      <c r="AV127" s="620"/>
      <c r="AW127" s="650"/>
      <c r="AX127" s="650"/>
      <c r="AY127" s="620"/>
      <c r="AZ127" s="620"/>
      <c r="BA127" s="620"/>
    </row>
    <row r="128" spans="1:53" x14ac:dyDescent="0.2">
      <c r="B128" s="355"/>
      <c r="C128" s="2"/>
      <c r="D128" s="442"/>
      <c r="H128" s="418"/>
      <c r="I128" s="651"/>
      <c r="J128" s="651"/>
      <c r="K128" s="651"/>
      <c r="L128" s="688"/>
      <c r="M128" s="8"/>
      <c r="O128" s="442"/>
      <c r="P128" s="442"/>
      <c r="Q128" s="442"/>
      <c r="R128" s="442"/>
      <c r="T128" s="906"/>
      <c r="U128" s="88"/>
      <c r="V128" s="902"/>
      <c r="W128" s="82"/>
      <c r="X128" s="861"/>
      <c r="Y128" s="186"/>
      <c r="Z128" s="675"/>
      <c r="AA128" s="653"/>
      <c r="AB128" s="675"/>
      <c r="AC128" s="653"/>
      <c r="AD128" s="675"/>
      <c r="AE128" s="653"/>
      <c r="AF128" s="675"/>
      <c r="AG128" s="653"/>
    </row>
    <row r="129" spans="1:33" x14ac:dyDescent="0.2">
      <c r="A129" s="8"/>
      <c r="B129" s="2"/>
      <c r="C129" s="2"/>
      <c r="D129" s="651"/>
      <c r="F129" s="418"/>
      <c r="G129" s="418"/>
      <c r="H129" s="418"/>
      <c r="I129" s="651"/>
      <c r="J129" s="651"/>
      <c r="K129" s="651"/>
      <c r="L129" s="688"/>
      <c r="M129" s="8"/>
      <c r="O129" s="651"/>
      <c r="P129" s="651"/>
      <c r="Q129" s="651"/>
      <c r="R129" s="651"/>
      <c r="T129" s="31"/>
      <c r="U129" s="907"/>
      <c r="V129" s="192"/>
      <c r="W129" s="903"/>
      <c r="X129" s="903"/>
      <c r="Y129" s="195"/>
      <c r="Z129" s="673"/>
      <c r="AA129" s="674"/>
      <c r="AB129" s="673"/>
      <c r="AC129" s="674"/>
      <c r="AD129" s="673"/>
      <c r="AE129" s="674"/>
      <c r="AF129" s="673"/>
      <c r="AG129" s="674"/>
    </row>
    <row r="130" spans="1:33" s="13" customFormat="1" ht="33.75" customHeight="1" x14ac:dyDescent="0.2">
      <c r="A130" s="7"/>
      <c r="B130" s="691"/>
      <c r="C130" s="460"/>
      <c r="D130" s="460"/>
      <c r="E130" s="460"/>
      <c r="F130" s="460"/>
      <c r="G130" s="460"/>
      <c r="H130" s="460"/>
      <c r="I130" s="460"/>
      <c r="J130" s="460"/>
      <c r="K130" s="460"/>
      <c r="L130" s="460"/>
      <c r="M130" s="460"/>
      <c r="N130" s="460"/>
      <c r="O130" s="692"/>
      <c r="P130" s="692"/>
      <c r="Q130" s="692"/>
      <c r="R130" s="692"/>
      <c r="T130" s="515"/>
      <c r="U130" s="908"/>
      <c r="V130" s="909"/>
      <c r="W130" s="910"/>
      <c r="X130" s="910"/>
      <c r="Y130" s="109"/>
      <c r="Z130" s="673"/>
      <c r="AA130" s="674"/>
      <c r="AB130" s="673"/>
      <c r="AC130" s="674"/>
      <c r="AD130" s="673"/>
      <c r="AE130" s="674"/>
      <c r="AF130" s="673"/>
      <c r="AG130" s="674"/>
    </row>
    <row r="131" spans="1:33" s="13" customFormat="1" ht="42" customHeight="1" x14ac:dyDescent="0.2">
      <c r="A131" s="7"/>
      <c r="B131" s="695"/>
      <c r="C131" s="460"/>
      <c r="D131" s="696"/>
      <c r="E131" s="460"/>
      <c r="F131" s="460"/>
      <c r="G131" s="460"/>
      <c r="H131" s="460"/>
      <c r="I131" s="697"/>
      <c r="J131" s="698"/>
      <c r="K131" s="697"/>
      <c r="L131" s="699"/>
      <c r="M131" s="700"/>
      <c r="N131" s="460"/>
      <c r="O131" s="696"/>
      <c r="P131" s="696"/>
      <c r="Q131" s="696"/>
      <c r="R131" s="696"/>
      <c r="T131" s="515"/>
      <c r="U131" s="908"/>
      <c r="V131" s="909"/>
      <c r="W131" s="910"/>
      <c r="X131" s="910"/>
      <c r="Y131" s="109"/>
      <c r="Z131" s="673"/>
      <c r="AA131" s="674"/>
      <c r="AB131" s="673"/>
      <c r="AC131" s="674"/>
      <c r="AD131" s="673"/>
      <c r="AE131" s="674"/>
      <c r="AF131" s="673"/>
      <c r="AG131" s="674"/>
    </row>
    <row r="132" spans="1:33" s="13" customFormat="1" ht="42.6" customHeight="1" x14ac:dyDescent="0.2">
      <c r="A132" s="7"/>
      <c r="B132" s="701"/>
      <c r="C132" s="696"/>
      <c r="D132" s="696"/>
      <c r="E132" s="460"/>
      <c r="F132" s="460"/>
      <c r="G132" s="460"/>
      <c r="H132" s="460"/>
      <c r="I132" s="697"/>
      <c r="J132" s="698"/>
      <c r="K132" s="697"/>
      <c r="L132" s="699"/>
      <c r="M132" s="700"/>
      <c r="N132" s="460"/>
      <c r="O132" s="696"/>
      <c r="P132" s="696"/>
      <c r="Q132" s="696"/>
      <c r="R132" s="696"/>
      <c r="T132" s="7"/>
      <c r="U132" s="693"/>
      <c r="V132" s="677"/>
      <c r="W132" s="694"/>
      <c r="X132" s="694"/>
      <c r="Y132" s="109"/>
      <c r="Z132" s="673"/>
      <c r="AA132" s="674"/>
      <c r="AB132" s="673"/>
      <c r="AC132" s="674"/>
      <c r="AD132" s="673"/>
      <c r="AE132" s="674"/>
      <c r="AF132" s="673"/>
      <c r="AG132" s="674"/>
    </row>
    <row r="133" spans="1:33" x14ac:dyDescent="0.2">
      <c r="A133" s="8"/>
      <c r="B133" s="2"/>
      <c r="C133" s="2"/>
      <c r="D133" s="651"/>
      <c r="F133" s="418"/>
      <c r="G133" s="418"/>
      <c r="H133" s="418"/>
      <c r="I133" s="418"/>
      <c r="J133" s="651"/>
      <c r="K133" s="651"/>
      <c r="L133" s="688"/>
      <c r="M133" s="8"/>
      <c r="P133" s="651"/>
      <c r="Q133" s="651"/>
      <c r="R133" s="651"/>
      <c r="T133" s="8"/>
      <c r="U133" s="690"/>
      <c r="V133" s="187"/>
      <c r="W133" s="683"/>
      <c r="X133" s="683"/>
      <c r="Y133" s="195"/>
      <c r="Z133" s="673"/>
      <c r="AA133" s="674"/>
      <c r="AB133" s="673"/>
      <c r="AC133" s="674"/>
      <c r="AD133" s="673"/>
      <c r="AE133" s="674"/>
      <c r="AF133" s="673"/>
      <c r="AG133" s="674"/>
    </row>
    <row r="134" spans="1:33" ht="33.75" customHeight="1" x14ac:dyDescent="0.2">
      <c r="A134" s="626"/>
      <c r="B134" s="981"/>
      <c r="C134" s="981"/>
      <c r="D134" s="981"/>
      <c r="E134" s="981"/>
      <c r="F134" s="981"/>
      <c r="G134" s="981"/>
      <c r="H134" s="981"/>
      <c r="I134" s="981"/>
      <c r="J134" s="645"/>
      <c r="K134" s="981"/>
      <c r="L134" s="981"/>
      <c r="M134" s="981"/>
      <c r="N134" s="981"/>
      <c r="O134" s="981"/>
      <c r="P134" s="981"/>
      <c r="Q134" s="981"/>
      <c r="R134" s="981"/>
      <c r="T134" s="8"/>
      <c r="U134" s="690"/>
      <c r="V134" s="187"/>
      <c r="W134" s="683"/>
      <c r="X134" s="683"/>
      <c r="Y134" s="195"/>
      <c r="Z134" s="673"/>
      <c r="AA134" s="674"/>
      <c r="AB134" s="673"/>
      <c r="AC134" s="674"/>
      <c r="AD134" s="673"/>
      <c r="AE134" s="674"/>
      <c r="AF134" s="673"/>
      <c r="AG134" s="674"/>
    </row>
    <row r="135" spans="1:33" ht="45.95" customHeight="1" x14ac:dyDescent="0.2">
      <c r="A135" s="626"/>
      <c r="B135" s="183"/>
      <c r="C135" s="183"/>
      <c r="D135" s="183"/>
      <c r="E135" s="183"/>
      <c r="F135" s="183"/>
      <c r="G135" s="183"/>
      <c r="H135" s="183"/>
      <c r="I135" s="183"/>
      <c r="J135" s="645"/>
      <c r="K135" s="981"/>
      <c r="L135" s="981"/>
      <c r="M135" s="981"/>
      <c r="N135" s="981"/>
      <c r="O135" s="981"/>
      <c r="P135" s="981"/>
      <c r="Q135" s="981"/>
      <c r="R135" s="981"/>
      <c r="T135" s="8"/>
      <c r="U135" s="690"/>
      <c r="V135" s="187"/>
      <c r="W135" s="683"/>
      <c r="X135" s="683"/>
      <c r="Y135" s="195"/>
      <c r="Z135" s="673"/>
      <c r="AA135" s="674"/>
      <c r="AB135" s="673"/>
      <c r="AC135" s="674"/>
      <c r="AD135" s="673"/>
      <c r="AE135" s="674"/>
      <c r="AF135" s="673"/>
      <c r="AG135" s="674"/>
    </row>
    <row r="136" spans="1:33" ht="42.6" customHeight="1" x14ac:dyDescent="0.2">
      <c r="A136" s="626"/>
      <c r="B136" s="183"/>
      <c r="C136" s="183"/>
      <c r="D136" s="183"/>
      <c r="E136" s="183"/>
      <c r="F136" s="183"/>
      <c r="G136" s="183"/>
      <c r="H136" s="183"/>
      <c r="I136" s="183"/>
      <c r="J136" s="702"/>
      <c r="K136" s="484"/>
      <c r="L136" s="484"/>
      <c r="M136" s="484"/>
      <c r="N136" s="484"/>
      <c r="O136" s="484"/>
      <c r="P136" s="484"/>
      <c r="Q136" s="484"/>
      <c r="R136" s="484"/>
      <c r="T136" s="8"/>
      <c r="U136" s="690"/>
      <c r="V136" s="187"/>
      <c r="W136" s="683"/>
      <c r="X136" s="683"/>
      <c r="Y136" s="195"/>
      <c r="Z136" s="673"/>
      <c r="AA136" s="674"/>
      <c r="AB136" s="673"/>
      <c r="AC136" s="674"/>
      <c r="AD136" s="673"/>
      <c r="AE136" s="674"/>
      <c r="AF136" s="673"/>
      <c r="AG136" s="674"/>
    </row>
    <row r="137" spans="1:33" ht="11.25" customHeight="1" x14ac:dyDescent="0.2">
      <c r="A137" s="8"/>
      <c r="B137" s="1005"/>
      <c r="C137" s="1005"/>
      <c r="D137" s="1005"/>
      <c r="E137" s="1005"/>
      <c r="F137" s="1005"/>
      <c r="G137" s="1005"/>
      <c r="H137" s="1005"/>
      <c r="I137" s="1005"/>
      <c r="J137" s="628"/>
      <c r="K137" s="981"/>
      <c r="L137" s="1005"/>
      <c r="M137" s="1005"/>
      <c r="N137" s="1005"/>
      <c r="O137" s="1005"/>
      <c r="P137" s="1005"/>
      <c r="Q137" s="1005"/>
      <c r="R137" s="1005"/>
      <c r="T137" s="8"/>
      <c r="U137" s="690"/>
      <c r="V137" s="187"/>
      <c r="W137" s="683"/>
      <c r="X137" s="683"/>
      <c r="Y137" s="195"/>
      <c r="Z137" s="673"/>
      <c r="AA137" s="674"/>
      <c r="AB137" s="673"/>
      <c r="AC137" s="674"/>
      <c r="AD137" s="673"/>
      <c r="AE137" s="674"/>
      <c r="AF137" s="673"/>
      <c r="AG137" s="674"/>
    </row>
    <row r="138" spans="1:33" ht="11.25" customHeight="1" x14ac:dyDescent="0.2">
      <c r="A138" s="8"/>
      <c r="B138" s="13"/>
      <c r="C138" s="933"/>
      <c r="D138" s="933"/>
      <c r="E138" s="933"/>
      <c r="F138" s="933"/>
      <c r="G138" s="933"/>
      <c r="H138" s="933"/>
      <c r="I138" s="933"/>
      <c r="J138" s="628"/>
      <c r="K138" s="1005"/>
      <c r="L138" s="1005"/>
      <c r="M138" s="1005"/>
      <c r="N138" s="1005"/>
      <c r="O138" s="1005"/>
      <c r="P138" s="1005"/>
      <c r="Q138" s="1005"/>
      <c r="R138" s="1005"/>
      <c r="T138" s="8"/>
      <c r="U138" s="690"/>
      <c r="V138" s="187"/>
      <c r="W138" s="683"/>
      <c r="X138" s="683"/>
      <c r="Y138" s="195"/>
      <c r="Z138" s="673"/>
      <c r="AA138" s="674"/>
      <c r="AB138" s="673"/>
      <c r="AC138" s="674"/>
      <c r="AD138" s="673"/>
      <c r="AE138" s="674"/>
      <c r="AF138" s="673"/>
      <c r="AG138" s="674"/>
    </row>
    <row r="139" spans="1:33" ht="11.25" customHeight="1" x14ac:dyDescent="0.2">
      <c r="A139" s="8"/>
      <c r="J139" s="628"/>
      <c r="K139" s="2018"/>
      <c r="L139" s="2135"/>
      <c r="M139" s="2135"/>
      <c r="N139" s="2135"/>
      <c r="O139" s="2135"/>
      <c r="P139" s="2135"/>
      <c r="Q139" s="2135"/>
      <c r="R139" s="2135"/>
      <c r="T139" s="8"/>
      <c r="U139" s="690"/>
      <c r="V139" s="187"/>
      <c r="W139" s="683"/>
      <c r="X139" s="683"/>
      <c r="Y139" s="195"/>
      <c r="Z139" s="673"/>
      <c r="AA139" s="674"/>
      <c r="AB139" s="673"/>
      <c r="AC139" s="674"/>
      <c r="AD139" s="673"/>
      <c r="AE139" s="674"/>
      <c r="AF139" s="673"/>
      <c r="AG139" s="674"/>
    </row>
    <row r="140" spans="1:33" x14ac:dyDescent="0.2">
      <c r="A140" s="8"/>
      <c r="T140" s="8"/>
      <c r="U140" s="690"/>
      <c r="V140" s="187"/>
      <c r="W140" s="683"/>
      <c r="X140" s="683"/>
      <c r="Y140" s="195"/>
      <c r="Z140" s="673"/>
      <c r="AA140" s="674"/>
      <c r="AB140" s="673"/>
      <c r="AC140" s="674"/>
      <c r="AD140" s="673"/>
      <c r="AE140" s="674"/>
      <c r="AF140" s="673"/>
      <c r="AG140" s="674"/>
    </row>
    <row r="141" spans="1:33" x14ac:dyDescent="0.2">
      <c r="A141" s="8"/>
      <c r="T141" s="8"/>
      <c r="U141" s="690"/>
      <c r="V141" s="187"/>
      <c r="W141" s="683"/>
      <c r="X141" s="683"/>
      <c r="Y141" s="195"/>
      <c r="Z141" s="673"/>
      <c r="AA141" s="674"/>
      <c r="AB141" s="673"/>
      <c r="AC141" s="674"/>
      <c r="AD141" s="673"/>
      <c r="AE141" s="674"/>
      <c r="AF141" s="673"/>
      <c r="AG141" s="674"/>
    </row>
    <row r="142" spans="1:33" x14ac:dyDescent="0.2">
      <c r="A142" s="8"/>
      <c r="T142" s="8"/>
      <c r="U142" s="690"/>
      <c r="V142" s="187"/>
      <c r="W142" s="683"/>
      <c r="X142" s="683"/>
      <c r="Y142" s="195"/>
      <c r="Z142" s="673"/>
      <c r="AA142" s="674"/>
      <c r="AB142" s="673"/>
      <c r="AC142" s="674"/>
      <c r="AD142" s="673"/>
      <c r="AE142" s="674"/>
      <c r="AF142" s="673"/>
      <c r="AG142" s="674"/>
    </row>
    <row r="143" spans="1:33" x14ac:dyDescent="0.2">
      <c r="A143" s="8"/>
      <c r="T143" s="8"/>
      <c r="U143" s="690"/>
      <c r="V143" s="187"/>
      <c r="W143" s="683"/>
      <c r="X143" s="683"/>
      <c r="Y143" s="195"/>
      <c r="Z143" s="673"/>
      <c r="AA143" s="674"/>
      <c r="AB143" s="673"/>
      <c r="AC143" s="674"/>
      <c r="AD143" s="673"/>
      <c r="AE143" s="674"/>
      <c r="AF143" s="673"/>
      <c r="AG143" s="674"/>
    </row>
    <row r="144" spans="1:33" x14ac:dyDescent="0.2">
      <c r="A144" s="8"/>
      <c r="T144" s="8"/>
      <c r="U144" s="690"/>
      <c r="V144" s="187"/>
      <c r="W144" s="683"/>
      <c r="X144" s="683"/>
      <c r="Y144" s="195"/>
      <c r="Z144" s="673"/>
      <c r="AA144" s="674"/>
      <c r="AB144" s="673"/>
      <c r="AC144" s="674"/>
      <c r="AD144" s="673"/>
      <c r="AE144" s="674"/>
      <c r="AF144" s="673"/>
      <c r="AG144" s="674"/>
    </row>
    <row r="145" spans="1:33" x14ac:dyDescent="0.2">
      <c r="A145" s="8"/>
      <c r="T145" s="8"/>
      <c r="U145" s="690"/>
      <c r="V145" s="187"/>
      <c r="W145" s="683"/>
      <c r="X145" s="683"/>
      <c r="Y145" s="195"/>
      <c r="Z145" s="673"/>
      <c r="AA145" s="674"/>
      <c r="AB145" s="673"/>
      <c r="AC145" s="674"/>
      <c r="AD145" s="673"/>
      <c r="AE145" s="674"/>
      <c r="AF145" s="673"/>
      <c r="AG145" s="674"/>
    </row>
    <row r="146" spans="1:33" x14ac:dyDescent="0.2">
      <c r="A146" s="8"/>
      <c r="T146" s="8"/>
      <c r="U146" s="690"/>
      <c r="V146" s="187"/>
      <c r="W146" s="683"/>
      <c r="X146" s="683"/>
      <c r="Y146" s="195"/>
      <c r="Z146" s="673"/>
      <c r="AA146" s="674"/>
      <c r="AB146" s="673"/>
      <c r="AC146" s="674"/>
      <c r="AD146" s="673"/>
      <c r="AE146" s="674"/>
      <c r="AF146" s="673"/>
      <c r="AG146" s="674"/>
    </row>
    <row r="147" spans="1:33" x14ac:dyDescent="0.2">
      <c r="A147" s="8"/>
      <c r="T147" s="8"/>
      <c r="U147" s="690"/>
      <c r="V147" s="187"/>
      <c r="W147" s="683"/>
      <c r="X147" s="683"/>
      <c r="Y147" s="195"/>
      <c r="Z147" s="673"/>
      <c r="AA147" s="674"/>
      <c r="AB147" s="673"/>
      <c r="AC147" s="674"/>
      <c r="AD147" s="673"/>
      <c r="AE147" s="674"/>
      <c r="AF147" s="673"/>
      <c r="AG147" s="674"/>
    </row>
    <row r="148" spans="1:33" x14ac:dyDescent="0.2">
      <c r="A148" s="8"/>
      <c r="T148" s="8"/>
      <c r="U148" s="690"/>
      <c r="V148" s="187"/>
      <c r="W148" s="683"/>
      <c r="X148" s="683"/>
      <c r="Y148" s="195"/>
      <c r="Z148" s="673"/>
      <c r="AA148" s="674"/>
      <c r="AB148" s="673"/>
      <c r="AC148" s="674"/>
      <c r="AD148" s="673"/>
      <c r="AE148" s="674"/>
      <c r="AF148" s="673"/>
      <c r="AG148" s="674"/>
    </row>
    <row r="149" spans="1:33" x14ac:dyDescent="0.2">
      <c r="A149" s="8"/>
      <c r="T149" s="8"/>
      <c r="U149" s="690"/>
      <c r="V149" s="187"/>
      <c r="W149" s="683"/>
      <c r="X149" s="683"/>
      <c r="Y149" s="195"/>
      <c r="Z149" s="673"/>
      <c r="AA149" s="674"/>
      <c r="AB149" s="673"/>
      <c r="AC149" s="674"/>
      <c r="AD149" s="673"/>
      <c r="AE149" s="674"/>
      <c r="AF149" s="673"/>
      <c r="AG149" s="674"/>
    </row>
    <row r="150" spans="1:33" x14ac:dyDescent="0.2">
      <c r="A150" s="8"/>
      <c r="T150" s="8"/>
      <c r="U150" s="690"/>
      <c r="V150" s="187"/>
      <c r="W150" s="683"/>
      <c r="X150" s="683"/>
      <c r="Y150" s="195"/>
      <c r="Z150" s="673"/>
      <c r="AA150" s="674"/>
      <c r="AB150" s="673"/>
      <c r="AC150" s="674"/>
      <c r="AD150" s="673"/>
      <c r="AE150" s="674"/>
      <c r="AF150" s="673"/>
      <c r="AG150" s="674"/>
    </row>
    <row r="151" spans="1:33" x14ac:dyDescent="0.2">
      <c r="A151" s="8"/>
      <c r="T151" s="8"/>
      <c r="U151" s="690"/>
      <c r="V151" s="187"/>
      <c r="W151" s="683"/>
      <c r="X151" s="683"/>
      <c r="Y151" s="195"/>
      <c r="Z151" s="673"/>
      <c r="AA151" s="674"/>
      <c r="AB151" s="673"/>
      <c r="AC151" s="674"/>
      <c r="AD151" s="673"/>
      <c r="AE151" s="674"/>
      <c r="AF151" s="673"/>
      <c r="AG151" s="674"/>
    </row>
    <row r="152" spans="1:33" x14ac:dyDescent="0.2">
      <c r="A152" s="8"/>
      <c r="T152" s="8"/>
      <c r="U152" s="690"/>
      <c r="V152" s="187"/>
      <c r="W152" s="683"/>
      <c r="X152" s="683"/>
      <c r="Y152" s="195"/>
      <c r="Z152" s="673"/>
      <c r="AA152" s="674"/>
      <c r="AB152" s="673"/>
      <c r="AC152" s="674"/>
      <c r="AD152" s="673"/>
      <c r="AE152" s="674"/>
      <c r="AF152" s="673"/>
      <c r="AG152" s="674"/>
    </row>
    <row r="153" spans="1:33" x14ac:dyDescent="0.2">
      <c r="A153" s="8"/>
      <c r="T153" s="8"/>
      <c r="U153" s="690"/>
      <c r="V153" s="187"/>
      <c r="W153" s="683"/>
      <c r="X153" s="683"/>
      <c r="Y153" s="195"/>
      <c r="Z153" s="673"/>
      <c r="AA153" s="674"/>
      <c r="AB153" s="673"/>
      <c r="AC153" s="674"/>
      <c r="AD153" s="673"/>
      <c r="AE153" s="674"/>
      <c r="AF153" s="673"/>
      <c r="AG153" s="674"/>
    </row>
    <row r="154" spans="1:33" x14ac:dyDescent="0.2">
      <c r="A154" s="51"/>
      <c r="U154" s="684"/>
      <c r="V154" s="187"/>
      <c r="W154" s="683"/>
      <c r="X154" s="683"/>
      <c r="Y154" s="195"/>
      <c r="Z154" s="673"/>
      <c r="AA154" s="674"/>
      <c r="AB154" s="673"/>
      <c r="AC154" s="674"/>
      <c r="AD154" s="673"/>
      <c r="AE154" s="674"/>
      <c r="AF154" s="673"/>
      <c r="AG154" s="674"/>
    </row>
    <row r="155" spans="1:33" x14ac:dyDescent="0.2">
      <c r="A155" s="24"/>
      <c r="U155" s="2"/>
      <c r="V155" s="187"/>
      <c r="W155" s="703"/>
      <c r="X155" s="703"/>
      <c r="Y155" s="195"/>
      <c r="Z155" s="677"/>
      <c r="AA155" s="678"/>
      <c r="AB155" s="677"/>
      <c r="AC155" s="678"/>
      <c r="AD155" s="677"/>
      <c r="AE155" s="678"/>
      <c r="AF155" s="677"/>
      <c r="AG155" s="678"/>
    </row>
    <row r="156" spans="1:33" x14ac:dyDescent="0.2">
      <c r="T156" s="353"/>
      <c r="U156" s="353"/>
      <c r="V156" s="353"/>
      <c r="W156" s="353"/>
      <c r="X156" s="353"/>
      <c r="Y156" s="353"/>
      <c r="Z156" s="664"/>
      <c r="AA156" s="664"/>
      <c r="AB156" s="664"/>
      <c r="AC156" s="664"/>
      <c r="AD156" s="664"/>
      <c r="AE156" s="664"/>
      <c r="AF156" s="664"/>
      <c r="AG156" s="664"/>
    </row>
    <row r="157" spans="1:33" x14ac:dyDescent="0.2">
      <c r="T157" s="186"/>
      <c r="U157" s="23"/>
      <c r="V157" s="187"/>
      <c r="X157" s="186"/>
      <c r="Y157" s="186"/>
      <c r="Z157" s="677"/>
      <c r="AA157" s="653"/>
      <c r="AB157" s="677"/>
      <c r="AC157" s="653"/>
      <c r="AD157" s="677"/>
      <c r="AE157" s="653"/>
      <c r="AF157" s="677"/>
      <c r="AG157" s="653"/>
    </row>
    <row r="160" spans="1:33" x14ac:dyDescent="0.2">
      <c r="A160" s="672"/>
      <c r="X160" s="186"/>
      <c r="Y160" s="186"/>
      <c r="Z160" s="653"/>
      <c r="AA160" s="653"/>
      <c r="AB160" s="653"/>
      <c r="AC160" s="653"/>
      <c r="AD160" s="653"/>
      <c r="AE160" s="653"/>
      <c r="AF160" s="653"/>
      <c r="AG160" s="653"/>
    </row>
    <row r="161" spans="1:1" x14ac:dyDescent="0.2">
      <c r="A161" s="672"/>
    </row>
    <row r="167" spans="1:1" ht="14.25" x14ac:dyDescent="0.2">
      <c r="A167" s="630"/>
    </row>
  </sheetData>
  <mergeCells count="185">
    <mergeCell ref="I10:J10"/>
    <mergeCell ref="O11:P11"/>
    <mergeCell ref="Q11:R11"/>
    <mergeCell ref="B2:E2"/>
    <mergeCell ref="B6:D6"/>
    <mergeCell ref="F6:G6"/>
    <mergeCell ref="I6:M6"/>
    <mergeCell ref="T6:U7"/>
    <mergeCell ref="I7:J7"/>
    <mergeCell ref="K7:L7"/>
    <mergeCell ref="M7:M8"/>
    <mergeCell ref="O12:P12"/>
    <mergeCell ref="Q12:R12"/>
    <mergeCell ref="O13:P13"/>
    <mergeCell ref="Q13:R13"/>
    <mergeCell ref="O14:P14"/>
    <mergeCell ref="Q14:R14"/>
    <mergeCell ref="W7:X7"/>
    <mergeCell ref="O8:P8"/>
    <mergeCell ref="Q8:R8"/>
    <mergeCell ref="O18:P18"/>
    <mergeCell ref="Q18:R18"/>
    <mergeCell ref="O19:P19"/>
    <mergeCell ref="Q19:R19"/>
    <mergeCell ref="O20:P20"/>
    <mergeCell ref="Q20:R20"/>
    <mergeCell ref="O15:P15"/>
    <mergeCell ref="Q15:R15"/>
    <mergeCell ref="O16:P16"/>
    <mergeCell ref="Q16:R16"/>
    <mergeCell ref="O17:P17"/>
    <mergeCell ref="Q17:R17"/>
    <mergeCell ref="O24:P24"/>
    <mergeCell ref="Q24:R24"/>
    <mergeCell ref="O25:P25"/>
    <mergeCell ref="Q25:R25"/>
    <mergeCell ref="O26:P26"/>
    <mergeCell ref="Q26:R26"/>
    <mergeCell ref="O21:P21"/>
    <mergeCell ref="Q21:R21"/>
    <mergeCell ref="O22:P22"/>
    <mergeCell ref="Q22:R22"/>
    <mergeCell ref="O23:P23"/>
    <mergeCell ref="Q23:R23"/>
    <mergeCell ref="O30:P30"/>
    <mergeCell ref="Q30:R30"/>
    <mergeCell ref="O31:P31"/>
    <mergeCell ref="Q31:R31"/>
    <mergeCell ref="O32:P32"/>
    <mergeCell ref="Q32:R32"/>
    <mergeCell ref="O27:P27"/>
    <mergeCell ref="Q27:R27"/>
    <mergeCell ref="O28:P28"/>
    <mergeCell ref="Q28:R28"/>
    <mergeCell ref="O29:P29"/>
    <mergeCell ref="Q29:R29"/>
    <mergeCell ref="O36:P36"/>
    <mergeCell ref="Q36:R36"/>
    <mergeCell ref="O37:P37"/>
    <mergeCell ref="Q37:R37"/>
    <mergeCell ref="O40:P40"/>
    <mergeCell ref="Q40:R40"/>
    <mergeCell ref="O33:P33"/>
    <mergeCell ref="Q33:R33"/>
    <mergeCell ref="O34:P34"/>
    <mergeCell ref="Q34:R34"/>
    <mergeCell ref="O35:P35"/>
    <mergeCell ref="Q35:R35"/>
    <mergeCell ref="O44:P44"/>
    <mergeCell ref="Q44:R44"/>
    <mergeCell ref="O45:P45"/>
    <mergeCell ref="Q45:R45"/>
    <mergeCell ref="O46:P46"/>
    <mergeCell ref="Q46:R46"/>
    <mergeCell ref="O41:P41"/>
    <mergeCell ref="Q41:R41"/>
    <mergeCell ref="O42:P42"/>
    <mergeCell ref="Q42:R42"/>
    <mergeCell ref="O43:P43"/>
    <mergeCell ref="Q43:R43"/>
    <mergeCell ref="O50:P50"/>
    <mergeCell ref="Q50:R50"/>
    <mergeCell ref="O51:P51"/>
    <mergeCell ref="Q51:R51"/>
    <mergeCell ref="O52:P52"/>
    <mergeCell ref="Q52:R52"/>
    <mergeCell ref="O47:P47"/>
    <mergeCell ref="Q47:R47"/>
    <mergeCell ref="O48:P48"/>
    <mergeCell ref="Q48:R48"/>
    <mergeCell ref="O49:P49"/>
    <mergeCell ref="Q49:R49"/>
    <mergeCell ref="O56:P56"/>
    <mergeCell ref="Q56:R56"/>
    <mergeCell ref="O57:P57"/>
    <mergeCell ref="Q57:R57"/>
    <mergeCell ref="O58:P58"/>
    <mergeCell ref="Q58:R58"/>
    <mergeCell ref="O53:P53"/>
    <mergeCell ref="Q53:R53"/>
    <mergeCell ref="O54:P54"/>
    <mergeCell ref="Q54:R54"/>
    <mergeCell ref="O55:P55"/>
    <mergeCell ref="Q55:R55"/>
    <mergeCell ref="O62:P62"/>
    <mergeCell ref="Q62:R62"/>
    <mergeCell ref="O63:P63"/>
    <mergeCell ref="Q63:R63"/>
    <mergeCell ref="O64:P64"/>
    <mergeCell ref="Q64:R64"/>
    <mergeCell ref="O59:P59"/>
    <mergeCell ref="Q59:R59"/>
    <mergeCell ref="O60:P60"/>
    <mergeCell ref="Q60:R60"/>
    <mergeCell ref="O61:P61"/>
    <mergeCell ref="Q61:R61"/>
    <mergeCell ref="O70:P70"/>
    <mergeCell ref="Q70:R70"/>
    <mergeCell ref="O71:P71"/>
    <mergeCell ref="Q71:R71"/>
    <mergeCell ref="O72:P72"/>
    <mergeCell ref="Q72:R72"/>
    <mergeCell ref="O65:P65"/>
    <mergeCell ref="Q65:R65"/>
    <mergeCell ref="O66:P66"/>
    <mergeCell ref="Q66:R66"/>
    <mergeCell ref="O69:P69"/>
    <mergeCell ref="Q69:R69"/>
    <mergeCell ref="O76:P76"/>
    <mergeCell ref="Q76:R76"/>
    <mergeCell ref="O77:P77"/>
    <mergeCell ref="Q77:R77"/>
    <mergeCell ref="O78:P78"/>
    <mergeCell ref="Q78:R78"/>
    <mergeCell ref="O73:P73"/>
    <mergeCell ref="Q73:R73"/>
    <mergeCell ref="O74:P74"/>
    <mergeCell ref="Q74:R74"/>
    <mergeCell ref="O75:P75"/>
    <mergeCell ref="Q75:R75"/>
    <mergeCell ref="O82:P82"/>
    <mergeCell ref="Q82:R82"/>
    <mergeCell ref="O83:P83"/>
    <mergeCell ref="Q83:R83"/>
    <mergeCell ref="O84:P84"/>
    <mergeCell ref="Q84:R84"/>
    <mergeCell ref="O79:P79"/>
    <mergeCell ref="Q79:R79"/>
    <mergeCell ref="O80:P80"/>
    <mergeCell ref="Q80:R80"/>
    <mergeCell ref="O81:P81"/>
    <mergeCell ref="Q81:R81"/>
    <mergeCell ref="O88:P88"/>
    <mergeCell ref="Q88:R88"/>
    <mergeCell ref="O89:P89"/>
    <mergeCell ref="Q89:R89"/>
    <mergeCell ref="O90:P90"/>
    <mergeCell ref="Q90:R90"/>
    <mergeCell ref="O85:P85"/>
    <mergeCell ref="Q85:R85"/>
    <mergeCell ref="O86:P86"/>
    <mergeCell ref="Q86:R86"/>
    <mergeCell ref="O87:P87"/>
    <mergeCell ref="Q87:R87"/>
    <mergeCell ref="O94:P94"/>
    <mergeCell ref="Q94:R94"/>
    <mergeCell ref="O95:P95"/>
    <mergeCell ref="Q95:R95"/>
    <mergeCell ref="O98:P98"/>
    <mergeCell ref="Q98:R98"/>
    <mergeCell ref="O91:P91"/>
    <mergeCell ref="Q91:R91"/>
    <mergeCell ref="O92:P92"/>
    <mergeCell ref="Q92:R92"/>
    <mergeCell ref="O93:P93"/>
    <mergeCell ref="Q93:R93"/>
    <mergeCell ref="B108:G108"/>
    <mergeCell ref="J108:R108"/>
    <mergeCell ref="K139:R139"/>
    <mergeCell ref="O100:P100"/>
    <mergeCell ref="Q100:R100"/>
    <mergeCell ref="B106:G106"/>
    <mergeCell ref="J106:R106"/>
    <mergeCell ref="B107:G107"/>
    <mergeCell ref="J107:R107"/>
  </mergeCells>
  <hyperlinks>
    <hyperlink ref="B2:E2" location="'Liste tableaux'!A1" display="Retour à la liste des tableaux" xr:uid="{07FF87C6-2BD8-4795-9FF6-9A85168BD224}"/>
  </hyperlinks>
  <pageMargins left="0.7" right="0.7" top="0.75" bottom="0.75" header="0.3" footer="0.3"/>
  <headerFooter>
    <oddHeader>&amp;R&amp;"Calibri"&amp;10&amp;K000000 Protected B - Internal / Protégé B - Interne&amp;1#_x000D_</oddHead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2327B-1641-4064-B869-32B3A3E840D7}">
  <sheetPr codeName="Feuil64"/>
  <dimension ref="A1:BA169"/>
  <sheetViews>
    <sheetView showGridLines="0" workbookViewId="0">
      <selection activeCell="B2" sqref="B2:E2"/>
    </sheetView>
  </sheetViews>
  <sheetFormatPr defaultColWidth="9.140625" defaultRowHeight="12.75" x14ac:dyDescent="0.2"/>
  <cols>
    <col min="1" max="1" width="7.140625" style="1" customWidth="1"/>
    <col min="2" max="2" width="13.140625" style="1" customWidth="1"/>
    <col min="3" max="3" width="10" style="1" bestFit="1" customWidth="1"/>
    <col min="4" max="4" width="9.140625" style="1"/>
    <col min="5" max="5" width="0.85546875" style="1" customWidth="1"/>
    <col min="6" max="7" width="11.42578125" style="1" customWidth="1"/>
    <col min="8" max="8" width="0.85546875" style="1" customWidth="1"/>
    <col min="9" max="10" width="8.5703125" style="1" customWidth="1"/>
    <col min="11" max="11" width="9.140625" style="1"/>
    <col min="12" max="12" width="10" style="1" customWidth="1"/>
    <col min="13" max="13" width="8.5703125" style="1" customWidth="1"/>
    <col min="14" max="14" width="0.85546875" style="1" customWidth="1"/>
    <col min="15" max="18" width="6.140625" style="1" customWidth="1"/>
    <col min="19" max="19" width="2.140625" style="1" customWidth="1"/>
    <col min="20" max="20" width="6.5703125" style="1" customWidth="1"/>
    <col min="21" max="21" width="9" style="1" customWidth="1"/>
    <col min="22" max="22" width="13.85546875" style="1" customWidth="1"/>
    <col min="23" max="24" width="9.42578125" style="1" customWidth="1"/>
    <col min="25" max="25" width="0.85546875" style="1" customWidth="1"/>
    <col min="26" max="33" width="8.5703125" style="13" customWidth="1"/>
    <col min="34" max="257" width="9.140625" style="1"/>
    <col min="258" max="258" width="7.140625" style="1" customWidth="1"/>
    <col min="259" max="259" width="9" style="1" customWidth="1"/>
    <col min="260" max="260" width="10" style="1" bestFit="1" customWidth="1"/>
    <col min="261" max="261" width="9.140625" style="1"/>
    <col min="262" max="262" width="0.85546875" style="1" customWidth="1"/>
    <col min="263" max="263" width="11.42578125" style="1" customWidth="1"/>
    <col min="264" max="264" width="0.85546875" style="1" customWidth="1"/>
    <col min="265" max="266" width="8.5703125" style="1" customWidth="1"/>
    <col min="267" max="267" width="9.140625" style="1"/>
    <col min="268" max="268" width="10" style="1" customWidth="1"/>
    <col min="269" max="269" width="8.5703125" style="1" customWidth="1"/>
    <col min="270" max="270" width="0.85546875" style="1" customWidth="1"/>
    <col min="271" max="274" width="6.140625" style="1" customWidth="1"/>
    <col min="275" max="275" width="2.140625" style="1" customWidth="1"/>
    <col min="276" max="276" width="6.5703125" style="1" customWidth="1"/>
    <col min="277" max="277" width="9" style="1" customWidth="1"/>
    <col min="278" max="280" width="9.42578125" style="1" customWidth="1"/>
    <col min="281" max="281" width="0.85546875" style="1" customWidth="1"/>
    <col min="282" max="289" width="8.5703125" style="1" customWidth="1"/>
    <col min="290" max="513" width="9.140625" style="1"/>
    <col min="514" max="514" width="7.140625" style="1" customWidth="1"/>
    <col min="515" max="515" width="9" style="1" customWidth="1"/>
    <col min="516" max="516" width="10" style="1" bestFit="1" customWidth="1"/>
    <col min="517" max="517" width="9.140625" style="1"/>
    <col min="518" max="518" width="0.85546875" style="1" customWidth="1"/>
    <col min="519" max="519" width="11.42578125" style="1" customWidth="1"/>
    <col min="520" max="520" width="0.85546875" style="1" customWidth="1"/>
    <col min="521" max="522" width="8.5703125" style="1" customWidth="1"/>
    <col min="523" max="523" width="9.140625" style="1"/>
    <col min="524" max="524" width="10" style="1" customWidth="1"/>
    <col min="525" max="525" width="8.5703125" style="1" customWidth="1"/>
    <col min="526" max="526" width="0.85546875" style="1" customWidth="1"/>
    <col min="527" max="530" width="6.140625" style="1" customWidth="1"/>
    <col min="531" max="531" width="2.140625" style="1" customWidth="1"/>
    <col min="532" max="532" width="6.5703125" style="1" customWidth="1"/>
    <col min="533" max="533" width="9" style="1" customWidth="1"/>
    <col min="534" max="536" width="9.42578125" style="1" customWidth="1"/>
    <col min="537" max="537" width="0.85546875" style="1" customWidth="1"/>
    <col min="538" max="545" width="8.5703125" style="1" customWidth="1"/>
    <col min="546" max="769" width="9.140625" style="1"/>
    <col min="770" max="770" width="7.140625" style="1" customWidth="1"/>
    <col min="771" max="771" width="9" style="1" customWidth="1"/>
    <col min="772" max="772" width="10" style="1" bestFit="1" customWidth="1"/>
    <col min="773" max="773" width="9.140625" style="1"/>
    <col min="774" max="774" width="0.85546875" style="1" customWidth="1"/>
    <col min="775" max="775" width="11.42578125" style="1" customWidth="1"/>
    <col min="776" max="776" width="0.85546875" style="1" customWidth="1"/>
    <col min="777" max="778" width="8.5703125" style="1" customWidth="1"/>
    <col min="779" max="779" width="9.140625" style="1"/>
    <col min="780" max="780" width="10" style="1" customWidth="1"/>
    <col min="781" max="781" width="8.5703125" style="1" customWidth="1"/>
    <col min="782" max="782" width="0.85546875" style="1" customWidth="1"/>
    <col min="783" max="786" width="6.140625" style="1" customWidth="1"/>
    <col min="787" max="787" width="2.140625" style="1" customWidth="1"/>
    <col min="788" max="788" width="6.5703125" style="1" customWidth="1"/>
    <col min="789" max="789" width="9" style="1" customWidth="1"/>
    <col min="790" max="792" width="9.42578125" style="1" customWidth="1"/>
    <col min="793" max="793" width="0.85546875" style="1" customWidth="1"/>
    <col min="794" max="801" width="8.5703125" style="1" customWidth="1"/>
    <col min="802" max="1025" width="9.140625" style="1"/>
    <col min="1026" max="1026" width="7.140625" style="1" customWidth="1"/>
    <col min="1027" max="1027" width="9" style="1" customWidth="1"/>
    <col min="1028" max="1028" width="10" style="1" bestFit="1" customWidth="1"/>
    <col min="1029" max="1029" width="9.140625" style="1"/>
    <col min="1030" max="1030" width="0.85546875" style="1" customWidth="1"/>
    <col min="1031" max="1031" width="11.42578125" style="1" customWidth="1"/>
    <col min="1032" max="1032" width="0.85546875" style="1" customWidth="1"/>
    <col min="1033" max="1034" width="8.5703125" style="1" customWidth="1"/>
    <col min="1035" max="1035" width="9.140625" style="1"/>
    <col min="1036" max="1036" width="10" style="1" customWidth="1"/>
    <col min="1037" max="1037" width="8.5703125" style="1" customWidth="1"/>
    <col min="1038" max="1038" width="0.85546875" style="1" customWidth="1"/>
    <col min="1039" max="1042" width="6.140625" style="1" customWidth="1"/>
    <col min="1043" max="1043" width="2.140625" style="1" customWidth="1"/>
    <col min="1044" max="1044" width="6.5703125" style="1" customWidth="1"/>
    <col min="1045" max="1045" width="9" style="1" customWidth="1"/>
    <col min="1046" max="1048" width="9.42578125" style="1" customWidth="1"/>
    <col min="1049" max="1049" width="0.85546875" style="1" customWidth="1"/>
    <col min="1050" max="1057" width="8.5703125" style="1" customWidth="1"/>
    <col min="1058" max="1281" width="9.140625" style="1"/>
    <col min="1282" max="1282" width="7.140625" style="1" customWidth="1"/>
    <col min="1283" max="1283" width="9" style="1" customWidth="1"/>
    <col min="1284" max="1284" width="10" style="1" bestFit="1" customWidth="1"/>
    <col min="1285" max="1285" width="9.140625" style="1"/>
    <col min="1286" max="1286" width="0.85546875" style="1" customWidth="1"/>
    <col min="1287" max="1287" width="11.42578125" style="1" customWidth="1"/>
    <col min="1288" max="1288" width="0.85546875" style="1" customWidth="1"/>
    <col min="1289" max="1290" width="8.5703125" style="1" customWidth="1"/>
    <col min="1291" max="1291" width="9.140625" style="1"/>
    <col min="1292" max="1292" width="10" style="1" customWidth="1"/>
    <col min="1293" max="1293" width="8.5703125" style="1" customWidth="1"/>
    <col min="1294" max="1294" width="0.85546875" style="1" customWidth="1"/>
    <col min="1295" max="1298" width="6.140625" style="1" customWidth="1"/>
    <col min="1299" max="1299" width="2.140625" style="1" customWidth="1"/>
    <col min="1300" max="1300" width="6.5703125" style="1" customWidth="1"/>
    <col min="1301" max="1301" width="9" style="1" customWidth="1"/>
    <col min="1302" max="1304" width="9.42578125" style="1" customWidth="1"/>
    <col min="1305" max="1305" width="0.85546875" style="1" customWidth="1"/>
    <col min="1306" max="1313" width="8.5703125" style="1" customWidth="1"/>
    <col min="1314" max="1537" width="9.140625" style="1"/>
    <col min="1538" max="1538" width="7.140625" style="1" customWidth="1"/>
    <col min="1539" max="1539" width="9" style="1" customWidth="1"/>
    <col min="1540" max="1540" width="10" style="1" bestFit="1" customWidth="1"/>
    <col min="1541" max="1541" width="9.140625" style="1"/>
    <col min="1542" max="1542" width="0.85546875" style="1" customWidth="1"/>
    <col min="1543" max="1543" width="11.42578125" style="1" customWidth="1"/>
    <col min="1544" max="1544" width="0.85546875" style="1" customWidth="1"/>
    <col min="1545" max="1546" width="8.5703125" style="1" customWidth="1"/>
    <col min="1547" max="1547" width="9.140625" style="1"/>
    <col min="1548" max="1548" width="10" style="1" customWidth="1"/>
    <col min="1549" max="1549" width="8.5703125" style="1" customWidth="1"/>
    <col min="1550" max="1550" width="0.85546875" style="1" customWidth="1"/>
    <col min="1551" max="1554" width="6.140625" style="1" customWidth="1"/>
    <col min="1555" max="1555" width="2.140625" style="1" customWidth="1"/>
    <col min="1556" max="1556" width="6.5703125" style="1" customWidth="1"/>
    <col min="1557" max="1557" width="9" style="1" customWidth="1"/>
    <col min="1558" max="1560" width="9.42578125" style="1" customWidth="1"/>
    <col min="1561" max="1561" width="0.85546875" style="1" customWidth="1"/>
    <col min="1562" max="1569" width="8.5703125" style="1" customWidth="1"/>
    <col min="1570" max="1793" width="9.140625" style="1"/>
    <col min="1794" max="1794" width="7.140625" style="1" customWidth="1"/>
    <col min="1795" max="1795" width="9" style="1" customWidth="1"/>
    <col min="1796" max="1796" width="10" style="1" bestFit="1" customWidth="1"/>
    <col min="1797" max="1797" width="9.140625" style="1"/>
    <col min="1798" max="1798" width="0.85546875" style="1" customWidth="1"/>
    <col min="1799" max="1799" width="11.42578125" style="1" customWidth="1"/>
    <col min="1800" max="1800" width="0.85546875" style="1" customWidth="1"/>
    <col min="1801" max="1802" width="8.5703125" style="1" customWidth="1"/>
    <col min="1803" max="1803" width="9.140625" style="1"/>
    <col min="1804" max="1804" width="10" style="1" customWidth="1"/>
    <col min="1805" max="1805" width="8.5703125" style="1" customWidth="1"/>
    <col min="1806" max="1806" width="0.85546875" style="1" customWidth="1"/>
    <col min="1807" max="1810" width="6.140625" style="1" customWidth="1"/>
    <col min="1811" max="1811" width="2.140625" style="1" customWidth="1"/>
    <col min="1812" max="1812" width="6.5703125" style="1" customWidth="1"/>
    <col min="1813" max="1813" width="9" style="1" customWidth="1"/>
    <col min="1814" max="1816" width="9.42578125" style="1" customWidth="1"/>
    <col min="1817" max="1817" width="0.85546875" style="1" customWidth="1"/>
    <col min="1818" max="1825" width="8.5703125" style="1" customWidth="1"/>
    <col min="1826" max="2049" width="9.140625" style="1"/>
    <col min="2050" max="2050" width="7.140625" style="1" customWidth="1"/>
    <col min="2051" max="2051" width="9" style="1" customWidth="1"/>
    <col min="2052" max="2052" width="10" style="1" bestFit="1" customWidth="1"/>
    <col min="2053" max="2053" width="9.140625" style="1"/>
    <col min="2054" max="2054" width="0.85546875" style="1" customWidth="1"/>
    <col min="2055" max="2055" width="11.42578125" style="1" customWidth="1"/>
    <col min="2056" max="2056" width="0.85546875" style="1" customWidth="1"/>
    <col min="2057" max="2058" width="8.5703125" style="1" customWidth="1"/>
    <col min="2059" max="2059" width="9.140625" style="1"/>
    <col min="2060" max="2060" width="10" style="1" customWidth="1"/>
    <col min="2061" max="2061" width="8.5703125" style="1" customWidth="1"/>
    <col min="2062" max="2062" width="0.85546875" style="1" customWidth="1"/>
    <col min="2063" max="2066" width="6.140625" style="1" customWidth="1"/>
    <col min="2067" max="2067" width="2.140625" style="1" customWidth="1"/>
    <col min="2068" max="2068" width="6.5703125" style="1" customWidth="1"/>
    <col min="2069" max="2069" width="9" style="1" customWidth="1"/>
    <col min="2070" max="2072" width="9.42578125" style="1" customWidth="1"/>
    <col min="2073" max="2073" width="0.85546875" style="1" customWidth="1"/>
    <col min="2074" max="2081" width="8.5703125" style="1" customWidth="1"/>
    <col min="2082" max="2305" width="9.140625" style="1"/>
    <col min="2306" max="2306" width="7.140625" style="1" customWidth="1"/>
    <col min="2307" max="2307" width="9" style="1" customWidth="1"/>
    <col min="2308" max="2308" width="10" style="1" bestFit="1" customWidth="1"/>
    <col min="2309" max="2309" width="9.140625" style="1"/>
    <col min="2310" max="2310" width="0.85546875" style="1" customWidth="1"/>
    <col min="2311" max="2311" width="11.42578125" style="1" customWidth="1"/>
    <col min="2312" max="2312" width="0.85546875" style="1" customWidth="1"/>
    <col min="2313" max="2314" width="8.5703125" style="1" customWidth="1"/>
    <col min="2315" max="2315" width="9.140625" style="1"/>
    <col min="2316" max="2316" width="10" style="1" customWidth="1"/>
    <col min="2317" max="2317" width="8.5703125" style="1" customWidth="1"/>
    <col min="2318" max="2318" width="0.85546875" style="1" customWidth="1"/>
    <col min="2319" max="2322" width="6.140625" style="1" customWidth="1"/>
    <col min="2323" max="2323" width="2.140625" style="1" customWidth="1"/>
    <col min="2324" max="2324" width="6.5703125" style="1" customWidth="1"/>
    <col min="2325" max="2325" width="9" style="1" customWidth="1"/>
    <col min="2326" max="2328" width="9.42578125" style="1" customWidth="1"/>
    <col min="2329" max="2329" width="0.85546875" style="1" customWidth="1"/>
    <col min="2330" max="2337" width="8.5703125" style="1" customWidth="1"/>
    <col min="2338" max="2561" width="9.140625" style="1"/>
    <col min="2562" max="2562" width="7.140625" style="1" customWidth="1"/>
    <col min="2563" max="2563" width="9" style="1" customWidth="1"/>
    <col min="2564" max="2564" width="10" style="1" bestFit="1" customWidth="1"/>
    <col min="2565" max="2565" width="9.140625" style="1"/>
    <col min="2566" max="2566" width="0.85546875" style="1" customWidth="1"/>
    <col min="2567" max="2567" width="11.42578125" style="1" customWidth="1"/>
    <col min="2568" max="2568" width="0.85546875" style="1" customWidth="1"/>
    <col min="2569" max="2570" width="8.5703125" style="1" customWidth="1"/>
    <col min="2571" max="2571" width="9.140625" style="1"/>
    <col min="2572" max="2572" width="10" style="1" customWidth="1"/>
    <col min="2573" max="2573" width="8.5703125" style="1" customWidth="1"/>
    <col min="2574" max="2574" width="0.85546875" style="1" customWidth="1"/>
    <col min="2575" max="2578" width="6.140625" style="1" customWidth="1"/>
    <col min="2579" max="2579" width="2.140625" style="1" customWidth="1"/>
    <col min="2580" max="2580" width="6.5703125" style="1" customWidth="1"/>
    <col min="2581" max="2581" width="9" style="1" customWidth="1"/>
    <col min="2582" max="2584" width="9.42578125" style="1" customWidth="1"/>
    <col min="2585" max="2585" width="0.85546875" style="1" customWidth="1"/>
    <col min="2586" max="2593" width="8.5703125" style="1" customWidth="1"/>
    <col min="2594" max="2817" width="9.140625" style="1"/>
    <col min="2818" max="2818" width="7.140625" style="1" customWidth="1"/>
    <col min="2819" max="2819" width="9" style="1" customWidth="1"/>
    <col min="2820" max="2820" width="10" style="1" bestFit="1" customWidth="1"/>
    <col min="2821" max="2821" width="9.140625" style="1"/>
    <col min="2822" max="2822" width="0.85546875" style="1" customWidth="1"/>
    <col min="2823" max="2823" width="11.42578125" style="1" customWidth="1"/>
    <col min="2824" max="2824" width="0.85546875" style="1" customWidth="1"/>
    <col min="2825" max="2826" width="8.5703125" style="1" customWidth="1"/>
    <col min="2827" max="2827" width="9.140625" style="1"/>
    <col min="2828" max="2828" width="10" style="1" customWidth="1"/>
    <col min="2829" max="2829" width="8.5703125" style="1" customWidth="1"/>
    <col min="2830" max="2830" width="0.85546875" style="1" customWidth="1"/>
    <col min="2831" max="2834" width="6.140625" style="1" customWidth="1"/>
    <col min="2835" max="2835" width="2.140625" style="1" customWidth="1"/>
    <col min="2836" max="2836" width="6.5703125" style="1" customWidth="1"/>
    <col min="2837" max="2837" width="9" style="1" customWidth="1"/>
    <col min="2838" max="2840" width="9.42578125" style="1" customWidth="1"/>
    <col min="2841" max="2841" width="0.85546875" style="1" customWidth="1"/>
    <col min="2842" max="2849" width="8.5703125" style="1" customWidth="1"/>
    <col min="2850" max="3073" width="9.140625" style="1"/>
    <col min="3074" max="3074" width="7.140625" style="1" customWidth="1"/>
    <col min="3075" max="3075" width="9" style="1" customWidth="1"/>
    <col min="3076" max="3076" width="10" style="1" bestFit="1" customWidth="1"/>
    <col min="3077" max="3077" width="9.140625" style="1"/>
    <col min="3078" max="3078" width="0.85546875" style="1" customWidth="1"/>
    <col min="3079" max="3079" width="11.42578125" style="1" customWidth="1"/>
    <col min="3080" max="3080" width="0.85546875" style="1" customWidth="1"/>
    <col min="3081" max="3082" width="8.5703125" style="1" customWidth="1"/>
    <col min="3083" max="3083" width="9.140625" style="1"/>
    <col min="3084" max="3084" width="10" style="1" customWidth="1"/>
    <col min="3085" max="3085" width="8.5703125" style="1" customWidth="1"/>
    <col min="3086" max="3086" width="0.85546875" style="1" customWidth="1"/>
    <col min="3087" max="3090" width="6.140625" style="1" customWidth="1"/>
    <col min="3091" max="3091" width="2.140625" style="1" customWidth="1"/>
    <col min="3092" max="3092" width="6.5703125" style="1" customWidth="1"/>
    <col min="3093" max="3093" width="9" style="1" customWidth="1"/>
    <col min="3094" max="3096" width="9.42578125" style="1" customWidth="1"/>
    <col min="3097" max="3097" width="0.85546875" style="1" customWidth="1"/>
    <col min="3098" max="3105" width="8.5703125" style="1" customWidth="1"/>
    <col min="3106" max="3329" width="9.140625" style="1"/>
    <col min="3330" max="3330" width="7.140625" style="1" customWidth="1"/>
    <col min="3331" max="3331" width="9" style="1" customWidth="1"/>
    <col min="3332" max="3332" width="10" style="1" bestFit="1" customWidth="1"/>
    <col min="3333" max="3333" width="9.140625" style="1"/>
    <col min="3334" max="3334" width="0.85546875" style="1" customWidth="1"/>
    <col min="3335" max="3335" width="11.42578125" style="1" customWidth="1"/>
    <col min="3336" max="3336" width="0.85546875" style="1" customWidth="1"/>
    <col min="3337" max="3338" width="8.5703125" style="1" customWidth="1"/>
    <col min="3339" max="3339" width="9.140625" style="1"/>
    <col min="3340" max="3340" width="10" style="1" customWidth="1"/>
    <col min="3341" max="3341" width="8.5703125" style="1" customWidth="1"/>
    <col min="3342" max="3342" width="0.85546875" style="1" customWidth="1"/>
    <col min="3343" max="3346" width="6.140625" style="1" customWidth="1"/>
    <col min="3347" max="3347" width="2.140625" style="1" customWidth="1"/>
    <col min="3348" max="3348" width="6.5703125" style="1" customWidth="1"/>
    <col min="3349" max="3349" width="9" style="1" customWidth="1"/>
    <col min="3350" max="3352" width="9.42578125" style="1" customWidth="1"/>
    <col min="3353" max="3353" width="0.85546875" style="1" customWidth="1"/>
    <col min="3354" max="3361" width="8.5703125" style="1" customWidth="1"/>
    <col min="3362" max="3585" width="9.140625" style="1"/>
    <col min="3586" max="3586" width="7.140625" style="1" customWidth="1"/>
    <col min="3587" max="3587" width="9" style="1" customWidth="1"/>
    <col min="3588" max="3588" width="10" style="1" bestFit="1" customWidth="1"/>
    <col min="3589" max="3589" width="9.140625" style="1"/>
    <col min="3590" max="3590" width="0.85546875" style="1" customWidth="1"/>
    <col min="3591" max="3591" width="11.42578125" style="1" customWidth="1"/>
    <col min="3592" max="3592" width="0.85546875" style="1" customWidth="1"/>
    <col min="3593" max="3594" width="8.5703125" style="1" customWidth="1"/>
    <col min="3595" max="3595" width="9.140625" style="1"/>
    <col min="3596" max="3596" width="10" style="1" customWidth="1"/>
    <col min="3597" max="3597" width="8.5703125" style="1" customWidth="1"/>
    <col min="3598" max="3598" width="0.85546875" style="1" customWidth="1"/>
    <col min="3599" max="3602" width="6.140625" style="1" customWidth="1"/>
    <col min="3603" max="3603" width="2.140625" style="1" customWidth="1"/>
    <col min="3604" max="3604" width="6.5703125" style="1" customWidth="1"/>
    <col min="3605" max="3605" width="9" style="1" customWidth="1"/>
    <col min="3606" max="3608" width="9.42578125" style="1" customWidth="1"/>
    <col min="3609" max="3609" width="0.85546875" style="1" customWidth="1"/>
    <col min="3610" max="3617" width="8.5703125" style="1" customWidth="1"/>
    <col min="3618" max="3841" width="9.140625" style="1"/>
    <col min="3842" max="3842" width="7.140625" style="1" customWidth="1"/>
    <col min="3843" max="3843" width="9" style="1" customWidth="1"/>
    <col min="3844" max="3844" width="10" style="1" bestFit="1" customWidth="1"/>
    <col min="3845" max="3845" width="9.140625" style="1"/>
    <col min="3846" max="3846" width="0.85546875" style="1" customWidth="1"/>
    <col min="3847" max="3847" width="11.42578125" style="1" customWidth="1"/>
    <col min="3848" max="3848" width="0.85546875" style="1" customWidth="1"/>
    <col min="3849" max="3850" width="8.5703125" style="1" customWidth="1"/>
    <col min="3851" max="3851" width="9.140625" style="1"/>
    <col min="3852" max="3852" width="10" style="1" customWidth="1"/>
    <col min="3853" max="3853" width="8.5703125" style="1" customWidth="1"/>
    <col min="3854" max="3854" width="0.85546875" style="1" customWidth="1"/>
    <col min="3855" max="3858" width="6.140625" style="1" customWidth="1"/>
    <col min="3859" max="3859" width="2.140625" style="1" customWidth="1"/>
    <col min="3860" max="3860" width="6.5703125" style="1" customWidth="1"/>
    <col min="3861" max="3861" width="9" style="1" customWidth="1"/>
    <col min="3862" max="3864" width="9.42578125" style="1" customWidth="1"/>
    <col min="3865" max="3865" width="0.85546875" style="1" customWidth="1"/>
    <col min="3866" max="3873" width="8.5703125" style="1" customWidth="1"/>
    <col min="3874" max="4097" width="9.140625" style="1"/>
    <col min="4098" max="4098" width="7.140625" style="1" customWidth="1"/>
    <col min="4099" max="4099" width="9" style="1" customWidth="1"/>
    <col min="4100" max="4100" width="10" style="1" bestFit="1" customWidth="1"/>
    <col min="4101" max="4101" width="9.140625" style="1"/>
    <col min="4102" max="4102" width="0.85546875" style="1" customWidth="1"/>
    <col min="4103" max="4103" width="11.42578125" style="1" customWidth="1"/>
    <col min="4104" max="4104" width="0.85546875" style="1" customWidth="1"/>
    <col min="4105" max="4106" width="8.5703125" style="1" customWidth="1"/>
    <col min="4107" max="4107" width="9.140625" style="1"/>
    <col min="4108" max="4108" width="10" style="1" customWidth="1"/>
    <col min="4109" max="4109" width="8.5703125" style="1" customWidth="1"/>
    <col min="4110" max="4110" width="0.85546875" style="1" customWidth="1"/>
    <col min="4111" max="4114" width="6.140625" style="1" customWidth="1"/>
    <col min="4115" max="4115" width="2.140625" style="1" customWidth="1"/>
    <col min="4116" max="4116" width="6.5703125" style="1" customWidth="1"/>
    <col min="4117" max="4117" width="9" style="1" customWidth="1"/>
    <col min="4118" max="4120" width="9.42578125" style="1" customWidth="1"/>
    <col min="4121" max="4121" width="0.85546875" style="1" customWidth="1"/>
    <col min="4122" max="4129" width="8.5703125" style="1" customWidth="1"/>
    <col min="4130" max="4353" width="9.140625" style="1"/>
    <col min="4354" max="4354" width="7.140625" style="1" customWidth="1"/>
    <col min="4355" max="4355" width="9" style="1" customWidth="1"/>
    <col min="4356" max="4356" width="10" style="1" bestFit="1" customWidth="1"/>
    <col min="4357" max="4357" width="9.140625" style="1"/>
    <col min="4358" max="4358" width="0.85546875" style="1" customWidth="1"/>
    <col min="4359" max="4359" width="11.42578125" style="1" customWidth="1"/>
    <col min="4360" max="4360" width="0.85546875" style="1" customWidth="1"/>
    <col min="4361" max="4362" width="8.5703125" style="1" customWidth="1"/>
    <col min="4363" max="4363" width="9.140625" style="1"/>
    <col min="4364" max="4364" width="10" style="1" customWidth="1"/>
    <col min="4365" max="4365" width="8.5703125" style="1" customWidth="1"/>
    <col min="4366" max="4366" width="0.85546875" style="1" customWidth="1"/>
    <col min="4367" max="4370" width="6.140625" style="1" customWidth="1"/>
    <col min="4371" max="4371" width="2.140625" style="1" customWidth="1"/>
    <col min="4372" max="4372" width="6.5703125" style="1" customWidth="1"/>
    <col min="4373" max="4373" width="9" style="1" customWidth="1"/>
    <col min="4374" max="4376" width="9.42578125" style="1" customWidth="1"/>
    <col min="4377" max="4377" width="0.85546875" style="1" customWidth="1"/>
    <col min="4378" max="4385" width="8.5703125" style="1" customWidth="1"/>
    <col min="4386" max="4609" width="9.140625" style="1"/>
    <col min="4610" max="4610" width="7.140625" style="1" customWidth="1"/>
    <col min="4611" max="4611" width="9" style="1" customWidth="1"/>
    <col min="4612" max="4612" width="10" style="1" bestFit="1" customWidth="1"/>
    <col min="4613" max="4613" width="9.140625" style="1"/>
    <col min="4614" max="4614" width="0.85546875" style="1" customWidth="1"/>
    <col min="4615" max="4615" width="11.42578125" style="1" customWidth="1"/>
    <col min="4616" max="4616" width="0.85546875" style="1" customWidth="1"/>
    <col min="4617" max="4618" width="8.5703125" style="1" customWidth="1"/>
    <col min="4619" max="4619" width="9.140625" style="1"/>
    <col min="4620" max="4620" width="10" style="1" customWidth="1"/>
    <col min="4621" max="4621" width="8.5703125" style="1" customWidth="1"/>
    <col min="4622" max="4622" width="0.85546875" style="1" customWidth="1"/>
    <col min="4623" max="4626" width="6.140625" style="1" customWidth="1"/>
    <col min="4627" max="4627" width="2.140625" style="1" customWidth="1"/>
    <col min="4628" max="4628" width="6.5703125" style="1" customWidth="1"/>
    <col min="4629" max="4629" width="9" style="1" customWidth="1"/>
    <col min="4630" max="4632" width="9.42578125" style="1" customWidth="1"/>
    <col min="4633" max="4633" width="0.85546875" style="1" customWidth="1"/>
    <col min="4634" max="4641" width="8.5703125" style="1" customWidth="1"/>
    <col min="4642" max="4865" width="9.140625" style="1"/>
    <col min="4866" max="4866" width="7.140625" style="1" customWidth="1"/>
    <col min="4867" max="4867" width="9" style="1" customWidth="1"/>
    <col min="4868" max="4868" width="10" style="1" bestFit="1" customWidth="1"/>
    <col min="4869" max="4869" width="9.140625" style="1"/>
    <col min="4870" max="4870" width="0.85546875" style="1" customWidth="1"/>
    <col min="4871" max="4871" width="11.42578125" style="1" customWidth="1"/>
    <col min="4872" max="4872" width="0.85546875" style="1" customWidth="1"/>
    <col min="4873" max="4874" width="8.5703125" style="1" customWidth="1"/>
    <col min="4875" max="4875" width="9.140625" style="1"/>
    <col min="4876" max="4876" width="10" style="1" customWidth="1"/>
    <col min="4877" max="4877" width="8.5703125" style="1" customWidth="1"/>
    <col min="4878" max="4878" width="0.85546875" style="1" customWidth="1"/>
    <col min="4879" max="4882" width="6.140625" style="1" customWidth="1"/>
    <col min="4883" max="4883" width="2.140625" style="1" customWidth="1"/>
    <col min="4884" max="4884" width="6.5703125" style="1" customWidth="1"/>
    <col min="4885" max="4885" width="9" style="1" customWidth="1"/>
    <col min="4886" max="4888" width="9.42578125" style="1" customWidth="1"/>
    <col min="4889" max="4889" width="0.85546875" style="1" customWidth="1"/>
    <col min="4890" max="4897" width="8.5703125" style="1" customWidth="1"/>
    <col min="4898" max="5121" width="9.140625" style="1"/>
    <col min="5122" max="5122" width="7.140625" style="1" customWidth="1"/>
    <col min="5123" max="5123" width="9" style="1" customWidth="1"/>
    <col min="5124" max="5124" width="10" style="1" bestFit="1" customWidth="1"/>
    <col min="5125" max="5125" width="9.140625" style="1"/>
    <col min="5126" max="5126" width="0.85546875" style="1" customWidth="1"/>
    <col min="5127" max="5127" width="11.42578125" style="1" customWidth="1"/>
    <col min="5128" max="5128" width="0.85546875" style="1" customWidth="1"/>
    <col min="5129" max="5130" width="8.5703125" style="1" customWidth="1"/>
    <col min="5131" max="5131" width="9.140625" style="1"/>
    <col min="5132" max="5132" width="10" style="1" customWidth="1"/>
    <col min="5133" max="5133" width="8.5703125" style="1" customWidth="1"/>
    <col min="5134" max="5134" width="0.85546875" style="1" customWidth="1"/>
    <col min="5135" max="5138" width="6.140625" style="1" customWidth="1"/>
    <col min="5139" max="5139" width="2.140625" style="1" customWidth="1"/>
    <col min="5140" max="5140" width="6.5703125" style="1" customWidth="1"/>
    <col min="5141" max="5141" width="9" style="1" customWidth="1"/>
    <col min="5142" max="5144" width="9.42578125" style="1" customWidth="1"/>
    <col min="5145" max="5145" width="0.85546875" style="1" customWidth="1"/>
    <col min="5146" max="5153" width="8.5703125" style="1" customWidth="1"/>
    <col min="5154" max="5377" width="9.140625" style="1"/>
    <col min="5378" max="5378" width="7.140625" style="1" customWidth="1"/>
    <col min="5379" max="5379" width="9" style="1" customWidth="1"/>
    <col min="5380" max="5380" width="10" style="1" bestFit="1" customWidth="1"/>
    <col min="5381" max="5381" width="9.140625" style="1"/>
    <col min="5382" max="5382" width="0.85546875" style="1" customWidth="1"/>
    <col min="5383" max="5383" width="11.42578125" style="1" customWidth="1"/>
    <col min="5384" max="5384" width="0.85546875" style="1" customWidth="1"/>
    <col min="5385" max="5386" width="8.5703125" style="1" customWidth="1"/>
    <col min="5387" max="5387" width="9.140625" style="1"/>
    <col min="5388" max="5388" width="10" style="1" customWidth="1"/>
    <col min="5389" max="5389" width="8.5703125" style="1" customWidth="1"/>
    <col min="5390" max="5390" width="0.85546875" style="1" customWidth="1"/>
    <col min="5391" max="5394" width="6.140625" style="1" customWidth="1"/>
    <col min="5395" max="5395" width="2.140625" style="1" customWidth="1"/>
    <col min="5396" max="5396" width="6.5703125" style="1" customWidth="1"/>
    <col min="5397" max="5397" width="9" style="1" customWidth="1"/>
    <col min="5398" max="5400" width="9.42578125" style="1" customWidth="1"/>
    <col min="5401" max="5401" width="0.85546875" style="1" customWidth="1"/>
    <col min="5402" max="5409" width="8.5703125" style="1" customWidth="1"/>
    <col min="5410" max="5633" width="9.140625" style="1"/>
    <col min="5634" max="5634" width="7.140625" style="1" customWidth="1"/>
    <col min="5635" max="5635" width="9" style="1" customWidth="1"/>
    <col min="5636" max="5636" width="10" style="1" bestFit="1" customWidth="1"/>
    <col min="5637" max="5637" width="9.140625" style="1"/>
    <col min="5638" max="5638" width="0.85546875" style="1" customWidth="1"/>
    <col min="5639" max="5639" width="11.42578125" style="1" customWidth="1"/>
    <col min="5640" max="5640" width="0.85546875" style="1" customWidth="1"/>
    <col min="5641" max="5642" width="8.5703125" style="1" customWidth="1"/>
    <col min="5643" max="5643" width="9.140625" style="1"/>
    <col min="5644" max="5644" width="10" style="1" customWidth="1"/>
    <col min="5645" max="5645" width="8.5703125" style="1" customWidth="1"/>
    <col min="5646" max="5646" width="0.85546875" style="1" customWidth="1"/>
    <col min="5647" max="5650" width="6.140625" style="1" customWidth="1"/>
    <col min="5651" max="5651" width="2.140625" style="1" customWidth="1"/>
    <col min="5652" max="5652" width="6.5703125" style="1" customWidth="1"/>
    <col min="5653" max="5653" width="9" style="1" customWidth="1"/>
    <col min="5654" max="5656" width="9.42578125" style="1" customWidth="1"/>
    <col min="5657" max="5657" width="0.85546875" style="1" customWidth="1"/>
    <col min="5658" max="5665" width="8.5703125" style="1" customWidth="1"/>
    <col min="5666" max="5889" width="9.140625" style="1"/>
    <col min="5890" max="5890" width="7.140625" style="1" customWidth="1"/>
    <col min="5891" max="5891" width="9" style="1" customWidth="1"/>
    <col min="5892" max="5892" width="10" style="1" bestFit="1" customWidth="1"/>
    <col min="5893" max="5893" width="9.140625" style="1"/>
    <col min="5894" max="5894" width="0.85546875" style="1" customWidth="1"/>
    <col min="5895" max="5895" width="11.42578125" style="1" customWidth="1"/>
    <col min="5896" max="5896" width="0.85546875" style="1" customWidth="1"/>
    <col min="5897" max="5898" width="8.5703125" style="1" customWidth="1"/>
    <col min="5899" max="5899" width="9.140625" style="1"/>
    <col min="5900" max="5900" width="10" style="1" customWidth="1"/>
    <col min="5901" max="5901" width="8.5703125" style="1" customWidth="1"/>
    <col min="5902" max="5902" width="0.85546875" style="1" customWidth="1"/>
    <col min="5903" max="5906" width="6.140625" style="1" customWidth="1"/>
    <col min="5907" max="5907" width="2.140625" style="1" customWidth="1"/>
    <col min="5908" max="5908" width="6.5703125" style="1" customWidth="1"/>
    <col min="5909" max="5909" width="9" style="1" customWidth="1"/>
    <col min="5910" max="5912" width="9.42578125" style="1" customWidth="1"/>
    <col min="5913" max="5913" width="0.85546875" style="1" customWidth="1"/>
    <col min="5914" max="5921" width="8.5703125" style="1" customWidth="1"/>
    <col min="5922" max="6145" width="9.140625" style="1"/>
    <col min="6146" max="6146" width="7.140625" style="1" customWidth="1"/>
    <col min="6147" max="6147" width="9" style="1" customWidth="1"/>
    <col min="6148" max="6148" width="10" style="1" bestFit="1" customWidth="1"/>
    <col min="6149" max="6149" width="9.140625" style="1"/>
    <col min="6150" max="6150" width="0.85546875" style="1" customWidth="1"/>
    <col min="6151" max="6151" width="11.42578125" style="1" customWidth="1"/>
    <col min="6152" max="6152" width="0.85546875" style="1" customWidth="1"/>
    <col min="6153" max="6154" width="8.5703125" style="1" customWidth="1"/>
    <col min="6155" max="6155" width="9.140625" style="1"/>
    <col min="6156" max="6156" width="10" style="1" customWidth="1"/>
    <col min="6157" max="6157" width="8.5703125" style="1" customWidth="1"/>
    <col min="6158" max="6158" width="0.85546875" style="1" customWidth="1"/>
    <col min="6159" max="6162" width="6.140625" style="1" customWidth="1"/>
    <col min="6163" max="6163" width="2.140625" style="1" customWidth="1"/>
    <col min="6164" max="6164" width="6.5703125" style="1" customWidth="1"/>
    <col min="6165" max="6165" width="9" style="1" customWidth="1"/>
    <col min="6166" max="6168" width="9.42578125" style="1" customWidth="1"/>
    <col min="6169" max="6169" width="0.85546875" style="1" customWidth="1"/>
    <col min="6170" max="6177" width="8.5703125" style="1" customWidth="1"/>
    <col min="6178" max="6401" width="9.140625" style="1"/>
    <col min="6402" max="6402" width="7.140625" style="1" customWidth="1"/>
    <col min="6403" max="6403" width="9" style="1" customWidth="1"/>
    <col min="6404" max="6404" width="10" style="1" bestFit="1" customWidth="1"/>
    <col min="6405" max="6405" width="9.140625" style="1"/>
    <col min="6406" max="6406" width="0.85546875" style="1" customWidth="1"/>
    <col min="6407" max="6407" width="11.42578125" style="1" customWidth="1"/>
    <col min="6408" max="6408" width="0.85546875" style="1" customWidth="1"/>
    <col min="6409" max="6410" width="8.5703125" style="1" customWidth="1"/>
    <col min="6411" max="6411" width="9.140625" style="1"/>
    <col min="6412" max="6412" width="10" style="1" customWidth="1"/>
    <col min="6413" max="6413" width="8.5703125" style="1" customWidth="1"/>
    <col min="6414" max="6414" width="0.85546875" style="1" customWidth="1"/>
    <col min="6415" max="6418" width="6.140625" style="1" customWidth="1"/>
    <col min="6419" max="6419" width="2.140625" style="1" customWidth="1"/>
    <col min="6420" max="6420" width="6.5703125" style="1" customWidth="1"/>
    <col min="6421" max="6421" width="9" style="1" customWidth="1"/>
    <col min="6422" max="6424" width="9.42578125" style="1" customWidth="1"/>
    <col min="6425" max="6425" width="0.85546875" style="1" customWidth="1"/>
    <col min="6426" max="6433" width="8.5703125" style="1" customWidth="1"/>
    <col min="6434" max="6657" width="9.140625" style="1"/>
    <col min="6658" max="6658" width="7.140625" style="1" customWidth="1"/>
    <col min="6659" max="6659" width="9" style="1" customWidth="1"/>
    <col min="6660" max="6660" width="10" style="1" bestFit="1" customWidth="1"/>
    <col min="6661" max="6661" width="9.140625" style="1"/>
    <col min="6662" max="6662" width="0.85546875" style="1" customWidth="1"/>
    <col min="6663" max="6663" width="11.42578125" style="1" customWidth="1"/>
    <col min="6664" max="6664" width="0.85546875" style="1" customWidth="1"/>
    <col min="6665" max="6666" width="8.5703125" style="1" customWidth="1"/>
    <col min="6667" max="6667" width="9.140625" style="1"/>
    <col min="6668" max="6668" width="10" style="1" customWidth="1"/>
    <col min="6669" max="6669" width="8.5703125" style="1" customWidth="1"/>
    <col min="6670" max="6670" width="0.85546875" style="1" customWidth="1"/>
    <col min="6671" max="6674" width="6.140625" style="1" customWidth="1"/>
    <col min="6675" max="6675" width="2.140625" style="1" customWidth="1"/>
    <col min="6676" max="6676" width="6.5703125" style="1" customWidth="1"/>
    <col min="6677" max="6677" width="9" style="1" customWidth="1"/>
    <col min="6678" max="6680" width="9.42578125" style="1" customWidth="1"/>
    <col min="6681" max="6681" width="0.85546875" style="1" customWidth="1"/>
    <col min="6682" max="6689" width="8.5703125" style="1" customWidth="1"/>
    <col min="6690" max="6913" width="9.140625" style="1"/>
    <col min="6914" max="6914" width="7.140625" style="1" customWidth="1"/>
    <col min="6915" max="6915" width="9" style="1" customWidth="1"/>
    <col min="6916" max="6916" width="10" style="1" bestFit="1" customWidth="1"/>
    <col min="6917" max="6917" width="9.140625" style="1"/>
    <col min="6918" max="6918" width="0.85546875" style="1" customWidth="1"/>
    <col min="6919" max="6919" width="11.42578125" style="1" customWidth="1"/>
    <col min="6920" max="6920" width="0.85546875" style="1" customWidth="1"/>
    <col min="6921" max="6922" width="8.5703125" style="1" customWidth="1"/>
    <col min="6923" max="6923" width="9.140625" style="1"/>
    <col min="6924" max="6924" width="10" style="1" customWidth="1"/>
    <col min="6925" max="6925" width="8.5703125" style="1" customWidth="1"/>
    <col min="6926" max="6926" width="0.85546875" style="1" customWidth="1"/>
    <col min="6927" max="6930" width="6.140625" style="1" customWidth="1"/>
    <col min="6931" max="6931" width="2.140625" style="1" customWidth="1"/>
    <col min="6932" max="6932" width="6.5703125" style="1" customWidth="1"/>
    <col min="6933" max="6933" width="9" style="1" customWidth="1"/>
    <col min="6934" max="6936" width="9.42578125" style="1" customWidth="1"/>
    <col min="6937" max="6937" width="0.85546875" style="1" customWidth="1"/>
    <col min="6938" max="6945" width="8.5703125" style="1" customWidth="1"/>
    <col min="6946" max="7169" width="9.140625" style="1"/>
    <col min="7170" max="7170" width="7.140625" style="1" customWidth="1"/>
    <col min="7171" max="7171" width="9" style="1" customWidth="1"/>
    <col min="7172" max="7172" width="10" style="1" bestFit="1" customWidth="1"/>
    <col min="7173" max="7173" width="9.140625" style="1"/>
    <col min="7174" max="7174" width="0.85546875" style="1" customWidth="1"/>
    <col min="7175" max="7175" width="11.42578125" style="1" customWidth="1"/>
    <col min="7176" max="7176" width="0.85546875" style="1" customWidth="1"/>
    <col min="7177" max="7178" width="8.5703125" style="1" customWidth="1"/>
    <col min="7179" max="7179" width="9.140625" style="1"/>
    <col min="7180" max="7180" width="10" style="1" customWidth="1"/>
    <col min="7181" max="7181" width="8.5703125" style="1" customWidth="1"/>
    <col min="7182" max="7182" width="0.85546875" style="1" customWidth="1"/>
    <col min="7183" max="7186" width="6.140625" style="1" customWidth="1"/>
    <col min="7187" max="7187" width="2.140625" style="1" customWidth="1"/>
    <col min="7188" max="7188" width="6.5703125" style="1" customWidth="1"/>
    <col min="7189" max="7189" width="9" style="1" customWidth="1"/>
    <col min="7190" max="7192" width="9.42578125" style="1" customWidth="1"/>
    <col min="7193" max="7193" width="0.85546875" style="1" customWidth="1"/>
    <col min="7194" max="7201" width="8.5703125" style="1" customWidth="1"/>
    <col min="7202" max="7425" width="9.140625" style="1"/>
    <col min="7426" max="7426" width="7.140625" style="1" customWidth="1"/>
    <col min="7427" max="7427" width="9" style="1" customWidth="1"/>
    <col min="7428" max="7428" width="10" style="1" bestFit="1" customWidth="1"/>
    <col min="7429" max="7429" width="9.140625" style="1"/>
    <col min="7430" max="7430" width="0.85546875" style="1" customWidth="1"/>
    <col min="7431" max="7431" width="11.42578125" style="1" customWidth="1"/>
    <col min="7432" max="7432" width="0.85546875" style="1" customWidth="1"/>
    <col min="7433" max="7434" width="8.5703125" style="1" customWidth="1"/>
    <col min="7435" max="7435" width="9.140625" style="1"/>
    <col min="7436" max="7436" width="10" style="1" customWidth="1"/>
    <col min="7437" max="7437" width="8.5703125" style="1" customWidth="1"/>
    <col min="7438" max="7438" width="0.85546875" style="1" customWidth="1"/>
    <col min="7439" max="7442" width="6.140625" style="1" customWidth="1"/>
    <col min="7443" max="7443" width="2.140625" style="1" customWidth="1"/>
    <col min="7444" max="7444" width="6.5703125" style="1" customWidth="1"/>
    <col min="7445" max="7445" width="9" style="1" customWidth="1"/>
    <col min="7446" max="7448" width="9.42578125" style="1" customWidth="1"/>
    <col min="7449" max="7449" width="0.85546875" style="1" customWidth="1"/>
    <col min="7450" max="7457" width="8.5703125" style="1" customWidth="1"/>
    <col min="7458" max="7681" width="9.140625" style="1"/>
    <col min="7682" max="7682" width="7.140625" style="1" customWidth="1"/>
    <col min="7683" max="7683" width="9" style="1" customWidth="1"/>
    <col min="7684" max="7684" width="10" style="1" bestFit="1" customWidth="1"/>
    <col min="7685" max="7685" width="9.140625" style="1"/>
    <col min="7686" max="7686" width="0.85546875" style="1" customWidth="1"/>
    <col min="7687" max="7687" width="11.42578125" style="1" customWidth="1"/>
    <col min="7688" max="7688" width="0.85546875" style="1" customWidth="1"/>
    <col min="7689" max="7690" width="8.5703125" style="1" customWidth="1"/>
    <col min="7691" max="7691" width="9.140625" style="1"/>
    <col min="7692" max="7692" width="10" style="1" customWidth="1"/>
    <col min="7693" max="7693" width="8.5703125" style="1" customWidth="1"/>
    <col min="7694" max="7694" width="0.85546875" style="1" customWidth="1"/>
    <col min="7695" max="7698" width="6.140625" style="1" customWidth="1"/>
    <col min="7699" max="7699" width="2.140625" style="1" customWidth="1"/>
    <col min="7700" max="7700" width="6.5703125" style="1" customWidth="1"/>
    <col min="7701" max="7701" width="9" style="1" customWidth="1"/>
    <col min="7702" max="7704" width="9.42578125" style="1" customWidth="1"/>
    <col min="7705" max="7705" width="0.85546875" style="1" customWidth="1"/>
    <col min="7706" max="7713" width="8.5703125" style="1" customWidth="1"/>
    <col min="7714" max="7937" width="9.140625" style="1"/>
    <col min="7938" max="7938" width="7.140625" style="1" customWidth="1"/>
    <col min="7939" max="7939" width="9" style="1" customWidth="1"/>
    <col min="7940" max="7940" width="10" style="1" bestFit="1" customWidth="1"/>
    <col min="7941" max="7941" width="9.140625" style="1"/>
    <col min="7942" max="7942" width="0.85546875" style="1" customWidth="1"/>
    <col min="7943" max="7943" width="11.42578125" style="1" customWidth="1"/>
    <col min="7944" max="7944" width="0.85546875" style="1" customWidth="1"/>
    <col min="7945" max="7946" width="8.5703125" style="1" customWidth="1"/>
    <col min="7947" max="7947" width="9.140625" style="1"/>
    <col min="7948" max="7948" width="10" style="1" customWidth="1"/>
    <col min="7949" max="7949" width="8.5703125" style="1" customWidth="1"/>
    <col min="7950" max="7950" width="0.85546875" style="1" customWidth="1"/>
    <col min="7951" max="7954" width="6.140625" style="1" customWidth="1"/>
    <col min="7955" max="7955" width="2.140625" style="1" customWidth="1"/>
    <col min="7956" max="7956" width="6.5703125" style="1" customWidth="1"/>
    <col min="7957" max="7957" width="9" style="1" customWidth="1"/>
    <col min="7958" max="7960" width="9.42578125" style="1" customWidth="1"/>
    <col min="7961" max="7961" width="0.85546875" style="1" customWidth="1"/>
    <col min="7962" max="7969" width="8.5703125" style="1" customWidth="1"/>
    <col min="7970" max="8193" width="9.140625" style="1"/>
    <col min="8194" max="8194" width="7.140625" style="1" customWidth="1"/>
    <col min="8195" max="8195" width="9" style="1" customWidth="1"/>
    <col min="8196" max="8196" width="10" style="1" bestFit="1" customWidth="1"/>
    <col min="8197" max="8197" width="9.140625" style="1"/>
    <col min="8198" max="8198" width="0.85546875" style="1" customWidth="1"/>
    <col min="8199" max="8199" width="11.42578125" style="1" customWidth="1"/>
    <col min="8200" max="8200" width="0.85546875" style="1" customWidth="1"/>
    <col min="8201" max="8202" width="8.5703125" style="1" customWidth="1"/>
    <col min="8203" max="8203" width="9.140625" style="1"/>
    <col min="8204" max="8204" width="10" style="1" customWidth="1"/>
    <col min="8205" max="8205" width="8.5703125" style="1" customWidth="1"/>
    <col min="8206" max="8206" width="0.85546875" style="1" customWidth="1"/>
    <col min="8207" max="8210" width="6.140625" style="1" customWidth="1"/>
    <col min="8211" max="8211" width="2.140625" style="1" customWidth="1"/>
    <col min="8212" max="8212" width="6.5703125" style="1" customWidth="1"/>
    <col min="8213" max="8213" width="9" style="1" customWidth="1"/>
    <col min="8214" max="8216" width="9.42578125" style="1" customWidth="1"/>
    <col min="8217" max="8217" width="0.85546875" style="1" customWidth="1"/>
    <col min="8218" max="8225" width="8.5703125" style="1" customWidth="1"/>
    <col min="8226" max="8449" width="9.140625" style="1"/>
    <col min="8450" max="8450" width="7.140625" style="1" customWidth="1"/>
    <col min="8451" max="8451" width="9" style="1" customWidth="1"/>
    <col min="8452" max="8452" width="10" style="1" bestFit="1" customWidth="1"/>
    <col min="8453" max="8453" width="9.140625" style="1"/>
    <col min="8454" max="8454" width="0.85546875" style="1" customWidth="1"/>
    <col min="8455" max="8455" width="11.42578125" style="1" customWidth="1"/>
    <col min="8456" max="8456" width="0.85546875" style="1" customWidth="1"/>
    <col min="8457" max="8458" width="8.5703125" style="1" customWidth="1"/>
    <col min="8459" max="8459" width="9.140625" style="1"/>
    <col min="8460" max="8460" width="10" style="1" customWidth="1"/>
    <col min="8461" max="8461" width="8.5703125" style="1" customWidth="1"/>
    <col min="8462" max="8462" width="0.85546875" style="1" customWidth="1"/>
    <col min="8463" max="8466" width="6.140625" style="1" customWidth="1"/>
    <col min="8467" max="8467" width="2.140625" style="1" customWidth="1"/>
    <col min="8468" max="8468" width="6.5703125" style="1" customWidth="1"/>
    <col min="8469" max="8469" width="9" style="1" customWidth="1"/>
    <col min="8470" max="8472" width="9.42578125" style="1" customWidth="1"/>
    <col min="8473" max="8473" width="0.85546875" style="1" customWidth="1"/>
    <col min="8474" max="8481" width="8.5703125" style="1" customWidth="1"/>
    <col min="8482" max="8705" width="9.140625" style="1"/>
    <col min="8706" max="8706" width="7.140625" style="1" customWidth="1"/>
    <col min="8707" max="8707" width="9" style="1" customWidth="1"/>
    <col min="8708" max="8708" width="10" style="1" bestFit="1" customWidth="1"/>
    <col min="8709" max="8709" width="9.140625" style="1"/>
    <col min="8710" max="8710" width="0.85546875" style="1" customWidth="1"/>
    <col min="8711" max="8711" width="11.42578125" style="1" customWidth="1"/>
    <col min="8712" max="8712" width="0.85546875" style="1" customWidth="1"/>
    <col min="8713" max="8714" width="8.5703125" style="1" customWidth="1"/>
    <col min="8715" max="8715" width="9.140625" style="1"/>
    <col min="8716" max="8716" width="10" style="1" customWidth="1"/>
    <col min="8717" max="8717" width="8.5703125" style="1" customWidth="1"/>
    <col min="8718" max="8718" width="0.85546875" style="1" customWidth="1"/>
    <col min="8719" max="8722" width="6.140625" style="1" customWidth="1"/>
    <col min="8723" max="8723" width="2.140625" style="1" customWidth="1"/>
    <col min="8724" max="8724" width="6.5703125" style="1" customWidth="1"/>
    <col min="8725" max="8725" width="9" style="1" customWidth="1"/>
    <col min="8726" max="8728" width="9.42578125" style="1" customWidth="1"/>
    <col min="8729" max="8729" width="0.85546875" style="1" customWidth="1"/>
    <col min="8730" max="8737" width="8.5703125" style="1" customWidth="1"/>
    <col min="8738" max="8961" width="9.140625" style="1"/>
    <col min="8962" max="8962" width="7.140625" style="1" customWidth="1"/>
    <col min="8963" max="8963" width="9" style="1" customWidth="1"/>
    <col min="8964" max="8964" width="10" style="1" bestFit="1" customWidth="1"/>
    <col min="8965" max="8965" width="9.140625" style="1"/>
    <col min="8966" max="8966" width="0.85546875" style="1" customWidth="1"/>
    <col min="8967" max="8967" width="11.42578125" style="1" customWidth="1"/>
    <col min="8968" max="8968" width="0.85546875" style="1" customWidth="1"/>
    <col min="8969" max="8970" width="8.5703125" style="1" customWidth="1"/>
    <col min="8971" max="8971" width="9.140625" style="1"/>
    <col min="8972" max="8972" width="10" style="1" customWidth="1"/>
    <col min="8973" max="8973" width="8.5703125" style="1" customWidth="1"/>
    <col min="8974" max="8974" width="0.85546875" style="1" customWidth="1"/>
    <col min="8975" max="8978" width="6.140625" style="1" customWidth="1"/>
    <col min="8979" max="8979" width="2.140625" style="1" customWidth="1"/>
    <col min="8980" max="8980" width="6.5703125" style="1" customWidth="1"/>
    <col min="8981" max="8981" width="9" style="1" customWidth="1"/>
    <col min="8982" max="8984" width="9.42578125" style="1" customWidth="1"/>
    <col min="8985" max="8985" width="0.85546875" style="1" customWidth="1"/>
    <col min="8986" max="8993" width="8.5703125" style="1" customWidth="1"/>
    <col min="8994" max="9217" width="9.140625" style="1"/>
    <col min="9218" max="9218" width="7.140625" style="1" customWidth="1"/>
    <col min="9219" max="9219" width="9" style="1" customWidth="1"/>
    <col min="9220" max="9220" width="10" style="1" bestFit="1" customWidth="1"/>
    <col min="9221" max="9221" width="9.140625" style="1"/>
    <col min="9222" max="9222" width="0.85546875" style="1" customWidth="1"/>
    <col min="9223" max="9223" width="11.42578125" style="1" customWidth="1"/>
    <col min="9224" max="9224" width="0.85546875" style="1" customWidth="1"/>
    <col min="9225" max="9226" width="8.5703125" style="1" customWidth="1"/>
    <col min="9227" max="9227" width="9.140625" style="1"/>
    <col min="9228" max="9228" width="10" style="1" customWidth="1"/>
    <col min="9229" max="9229" width="8.5703125" style="1" customWidth="1"/>
    <col min="9230" max="9230" width="0.85546875" style="1" customWidth="1"/>
    <col min="9231" max="9234" width="6.140625" style="1" customWidth="1"/>
    <col min="9235" max="9235" width="2.140625" style="1" customWidth="1"/>
    <col min="9236" max="9236" width="6.5703125" style="1" customWidth="1"/>
    <col min="9237" max="9237" width="9" style="1" customWidth="1"/>
    <col min="9238" max="9240" width="9.42578125" style="1" customWidth="1"/>
    <col min="9241" max="9241" width="0.85546875" style="1" customWidth="1"/>
    <col min="9242" max="9249" width="8.5703125" style="1" customWidth="1"/>
    <col min="9250" max="9473" width="9.140625" style="1"/>
    <col min="9474" max="9474" width="7.140625" style="1" customWidth="1"/>
    <col min="9475" max="9475" width="9" style="1" customWidth="1"/>
    <col min="9476" max="9476" width="10" style="1" bestFit="1" customWidth="1"/>
    <col min="9477" max="9477" width="9.140625" style="1"/>
    <col min="9478" max="9478" width="0.85546875" style="1" customWidth="1"/>
    <col min="9479" max="9479" width="11.42578125" style="1" customWidth="1"/>
    <col min="9480" max="9480" width="0.85546875" style="1" customWidth="1"/>
    <col min="9481" max="9482" width="8.5703125" style="1" customWidth="1"/>
    <col min="9483" max="9483" width="9.140625" style="1"/>
    <col min="9484" max="9484" width="10" style="1" customWidth="1"/>
    <col min="9485" max="9485" width="8.5703125" style="1" customWidth="1"/>
    <col min="9486" max="9486" width="0.85546875" style="1" customWidth="1"/>
    <col min="9487" max="9490" width="6.140625" style="1" customWidth="1"/>
    <col min="9491" max="9491" width="2.140625" style="1" customWidth="1"/>
    <col min="9492" max="9492" width="6.5703125" style="1" customWidth="1"/>
    <col min="9493" max="9493" width="9" style="1" customWidth="1"/>
    <col min="9494" max="9496" width="9.42578125" style="1" customWidth="1"/>
    <col min="9497" max="9497" width="0.85546875" style="1" customWidth="1"/>
    <col min="9498" max="9505" width="8.5703125" style="1" customWidth="1"/>
    <col min="9506" max="9729" width="9.140625" style="1"/>
    <col min="9730" max="9730" width="7.140625" style="1" customWidth="1"/>
    <col min="9731" max="9731" width="9" style="1" customWidth="1"/>
    <col min="9732" max="9732" width="10" style="1" bestFit="1" customWidth="1"/>
    <col min="9733" max="9733" width="9.140625" style="1"/>
    <col min="9734" max="9734" width="0.85546875" style="1" customWidth="1"/>
    <col min="9735" max="9735" width="11.42578125" style="1" customWidth="1"/>
    <col min="9736" max="9736" width="0.85546875" style="1" customWidth="1"/>
    <col min="9737" max="9738" width="8.5703125" style="1" customWidth="1"/>
    <col min="9739" max="9739" width="9.140625" style="1"/>
    <col min="9740" max="9740" width="10" style="1" customWidth="1"/>
    <col min="9741" max="9741" width="8.5703125" style="1" customWidth="1"/>
    <col min="9742" max="9742" width="0.85546875" style="1" customWidth="1"/>
    <col min="9743" max="9746" width="6.140625" style="1" customWidth="1"/>
    <col min="9747" max="9747" width="2.140625" style="1" customWidth="1"/>
    <col min="9748" max="9748" width="6.5703125" style="1" customWidth="1"/>
    <col min="9749" max="9749" width="9" style="1" customWidth="1"/>
    <col min="9750" max="9752" width="9.42578125" style="1" customWidth="1"/>
    <col min="9753" max="9753" width="0.85546875" style="1" customWidth="1"/>
    <col min="9754" max="9761" width="8.5703125" style="1" customWidth="1"/>
    <col min="9762" max="9985" width="9.140625" style="1"/>
    <col min="9986" max="9986" width="7.140625" style="1" customWidth="1"/>
    <col min="9987" max="9987" width="9" style="1" customWidth="1"/>
    <col min="9988" max="9988" width="10" style="1" bestFit="1" customWidth="1"/>
    <col min="9989" max="9989" width="9.140625" style="1"/>
    <col min="9990" max="9990" width="0.85546875" style="1" customWidth="1"/>
    <col min="9991" max="9991" width="11.42578125" style="1" customWidth="1"/>
    <col min="9992" max="9992" width="0.85546875" style="1" customWidth="1"/>
    <col min="9993" max="9994" width="8.5703125" style="1" customWidth="1"/>
    <col min="9995" max="9995" width="9.140625" style="1"/>
    <col min="9996" max="9996" width="10" style="1" customWidth="1"/>
    <col min="9997" max="9997" width="8.5703125" style="1" customWidth="1"/>
    <col min="9998" max="9998" width="0.85546875" style="1" customWidth="1"/>
    <col min="9999" max="10002" width="6.140625" style="1" customWidth="1"/>
    <col min="10003" max="10003" width="2.140625" style="1" customWidth="1"/>
    <col min="10004" max="10004" width="6.5703125" style="1" customWidth="1"/>
    <col min="10005" max="10005" width="9" style="1" customWidth="1"/>
    <col min="10006" max="10008" width="9.42578125" style="1" customWidth="1"/>
    <col min="10009" max="10009" width="0.85546875" style="1" customWidth="1"/>
    <col min="10010" max="10017" width="8.5703125" style="1" customWidth="1"/>
    <col min="10018" max="10241" width="9.140625" style="1"/>
    <col min="10242" max="10242" width="7.140625" style="1" customWidth="1"/>
    <col min="10243" max="10243" width="9" style="1" customWidth="1"/>
    <col min="10244" max="10244" width="10" style="1" bestFit="1" customWidth="1"/>
    <col min="10245" max="10245" width="9.140625" style="1"/>
    <col min="10246" max="10246" width="0.85546875" style="1" customWidth="1"/>
    <col min="10247" max="10247" width="11.42578125" style="1" customWidth="1"/>
    <col min="10248" max="10248" width="0.85546875" style="1" customWidth="1"/>
    <col min="10249" max="10250" width="8.5703125" style="1" customWidth="1"/>
    <col min="10251" max="10251" width="9.140625" style="1"/>
    <col min="10252" max="10252" width="10" style="1" customWidth="1"/>
    <col min="10253" max="10253" width="8.5703125" style="1" customWidth="1"/>
    <col min="10254" max="10254" width="0.85546875" style="1" customWidth="1"/>
    <col min="10255" max="10258" width="6.140625" style="1" customWidth="1"/>
    <col min="10259" max="10259" width="2.140625" style="1" customWidth="1"/>
    <col min="10260" max="10260" width="6.5703125" style="1" customWidth="1"/>
    <col min="10261" max="10261" width="9" style="1" customWidth="1"/>
    <col min="10262" max="10264" width="9.42578125" style="1" customWidth="1"/>
    <col min="10265" max="10265" width="0.85546875" style="1" customWidth="1"/>
    <col min="10266" max="10273" width="8.5703125" style="1" customWidth="1"/>
    <col min="10274" max="10497" width="9.140625" style="1"/>
    <col min="10498" max="10498" width="7.140625" style="1" customWidth="1"/>
    <col min="10499" max="10499" width="9" style="1" customWidth="1"/>
    <col min="10500" max="10500" width="10" style="1" bestFit="1" customWidth="1"/>
    <col min="10501" max="10501" width="9.140625" style="1"/>
    <col min="10502" max="10502" width="0.85546875" style="1" customWidth="1"/>
    <col min="10503" max="10503" width="11.42578125" style="1" customWidth="1"/>
    <col min="10504" max="10504" width="0.85546875" style="1" customWidth="1"/>
    <col min="10505" max="10506" width="8.5703125" style="1" customWidth="1"/>
    <col min="10507" max="10507" width="9.140625" style="1"/>
    <col min="10508" max="10508" width="10" style="1" customWidth="1"/>
    <col min="10509" max="10509" width="8.5703125" style="1" customWidth="1"/>
    <col min="10510" max="10510" width="0.85546875" style="1" customWidth="1"/>
    <col min="10511" max="10514" width="6.140625" style="1" customWidth="1"/>
    <col min="10515" max="10515" width="2.140625" style="1" customWidth="1"/>
    <col min="10516" max="10516" width="6.5703125" style="1" customWidth="1"/>
    <col min="10517" max="10517" width="9" style="1" customWidth="1"/>
    <col min="10518" max="10520" width="9.42578125" style="1" customWidth="1"/>
    <col min="10521" max="10521" width="0.85546875" style="1" customWidth="1"/>
    <col min="10522" max="10529" width="8.5703125" style="1" customWidth="1"/>
    <col min="10530" max="10753" width="9.140625" style="1"/>
    <col min="10754" max="10754" width="7.140625" style="1" customWidth="1"/>
    <col min="10755" max="10755" width="9" style="1" customWidth="1"/>
    <col min="10756" max="10756" width="10" style="1" bestFit="1" customWidth="1"/>
    <col min="10757" max="10757" width="9.140625" style="1"/>
    <col min="10758" max="10758" width="0.85546875" style="1" customWidth="1"/>
    <col min="10759" max="10759" width="11.42578125" style="1" customWidth="1"/>
    <col min="10760" max="10760" width="0.85546875" style="1" customWidth="1"/>
    <col min="10761" max="10762" width="8.5703125" style="1" customWidth="1"/>
    <col min="10763" max="10763" width="9.140625" style="1"/>
    <col min="10764" max="10764" width="10" style="1" customWidth="1"/>
    <col min="10765" max="10765" width="8.5703125" style="1" customWidth="1"/>
    <col min="10766" max="10766" width="0.85546875" style="1" customWidth="1"/>
    <col min="10767" max="10770" width="6.140625" style="1" customWidth="1"/>
    <col min="10771" max="10771" width="2.140625" style="1" customWidth="1"/>
    <col min="10772" max="10772" width="6.5703125" style="1" customWidth="1"/>
    <col min="10773" max="10773" width="9" style="1" customWidth="1"/>
    <col min="10774" max="10776" width="9.42578125" style="1" customWidth="1"/>
    <col min="10777" max="10777" width="0.85546875" style="1" customWidth="1"/>
    <col min="10778" max="10785" width="8.5703125" style="1" customWidth="1"/>
    <col min="10786" max="11009" width="9.140625" style="1"/>
    <col min="11010" max="11010" width="7.140625" style="1" customWidth="1"/>
    <col min="11011" max="11011" width="9" style="1" customWidth="1"/>
    <col min="11012" max="11012" width="10" style="1" bestFit="1" customWidth="1"/>
    <col min="11013" max="11013" width="9.140625" style="1"/>
    <col min="11014" max="11014" width="0.85546875" style="1" customWidth="1"/>
    <col min="11015" max="11015" width="11.42578125" style="1" customWidth="1"/>
    <col min="11016" max="11016" width="0.85546875" style="1" customWidth="1"/>
    <col min="11017" max="11018" width="8.5703125" style="1" customWidth="1"/>
    <col min="11019" max="11019" width="9.140625" style="1"/>
    <col min="11020" max="11020" width="10" style="1" customWidth="1"/>
    <col min="11021" max="11021" width="8.5703125" style="1" customWidth="1"/>
    <col min="11022" max="11022" width="0.85546875" style="1" customWidth="1"/>
    <col min="11023" max="11026" width="6.140625" style="1" customWidth="1"/>
    <col min="11027" max="11027" width="2.140625" style="1" customWidth="1"/>
    <col min="11028" max="11028" width="6.5703125" style="1" customWidth="1"/>
    <col min="11029" max="11029" width="9" style="1" customWidth="1"/>
    <col min="11030" max="11032" width="9.42578125" style="1" customWidth="1"/>
    <col min="11033" max="11033" width="0.85546875" style="1" customWidth="1"/>
    <col min="11034" max="11041" width="8.5703125" style="1" customWidth="1"/>
    <col min="11042" max="11265" width="9.140625" style="1"/>
    <col min="11266" max="11266" width="7.140625" style="1" customWidth="1"/>
    <col min="11267" max="11267" width="9" style="1" customWidth="1"/>
    <col min="11268" max="11268" width="10" style="1" bestFit="1" customWidth="1"/>
    <col min="11269" max="11269" width="9.140625" style="1"/>
    <col min="11270" max="11270" width="0.85546875" style="1" customWidth="1"/>
    <col min="11271" max="11271" width="11.42578125" style="1" customWidth="1"/>
    <col min="11272" max="11272" width="0.85546875" style="1" customWidth="1"/>
    <col min="11273" max="11274" width="8.5703125" style="1" customWidth="1"/>
    <col min="11275" max="11275" width="9.140625" style="1"/>
    <col min="11276" max="11276" width="10" style="1" customWidth="1"/>
    <col min="11277" max="11277" width="8.5703125" style="1" customWidth="1"/>
    <col min="11278" max="11278" width="0.85546875" style="1" customWidth="1"/>
    <col min="11279" max="11282" width="6.140625" style="1" customWidth="1"/>
    <col min="11283" max="11283" width="2.140625" style="1" customWidth="1"/>
    <col min="11284" max="11284" width="6.5703125" style="1" customWidth="1"/>
    <col min="11285" max="11285" width="9" style="1" customWidth="1"/>
    <col min="11286" max="11288" width="9.42578125" style="1" customWidth="1"/>
    <col min="11289" max="11289" width="0.85546875" style="1" customWidth="1"/>
    <col min="11290" max="11297" width="8.5703125" style="1" customWidth="1"/>
    <col min="11298" max="11521" width="9.140625" style="1"/>
    <col min="11522" max="11522" width="7.140625" style="1" customWidth="1"/>
    <col min="11523" max="11523" width="9" style="1" customWidth="1"/>
    <col min="11524" max="11524" width="10" style="1" bestFit="1" customWidth="1"/>
    <col min="11525" max="11525" width="9.140625" style="1"/>
    <col min="11526" max="11526" width="0.85546875" style="1" customWidth="1"/>
    <col min="11527" max="11527" width="11.42578125" style="1" customWidth="1"/>
    <col min="11528" max="11528" width="0.85546875" style="1" customWidth="1"/>
    <col min="11529" max="11530" width="8.5703125" style="1" customWidth="1"/>
    <col min="11531" max="11531" width="9.140625" style="1"/>
    <col min="11532" max="11532" width="10" style="1" customWidth="1"/>
    <col min="11533" max="11533" width="8.5703125" style="1" customWidth="1"/>
    <col min="11534" max="11534" width="0.85546875" style="1" customWidth="1"/>
    <col min="11535" max="11538" width="6.140625" style="1" customWidth="1"/>
    <col min="11539" max="11539" width="2.140625" style="1" customWidth="1"/>
    <col min="11540" max="11540" width="6.5703125" style="1" customWidth="1"/>
    <col min="11541" max="11541" width="9" style="1" customWidth="1"/>
    <col min="11542" max="11544" width="9.42578125" style="1" customWidth="1"/>
    <col min="11545" max="11545" width="0.85546875" style="1" customWidth="1"/>
    <col min="11546" max="11553" width="8.5703125" style="1" customWidth="1"/>
    <col min="11554" max="11777" width="9.140625" style="1"/>
    <col min="11778" max="11778" width="7.140625" style="1" customWidth="1"/>
    <col min="11779" max="11779" width="9" style="1" customWidth="1"/>
    <col min="11780" max="11780" width="10" style="1" bestFit="1" customWidth="1"/>
    <col min="11781" max="11781" width="9.140625" style="1"/>
    <col min="11782" max="11782" width="0.85546875" style="1" customWidth="1"/>
    <col min="11783" max="11783" width="11.42578125" style="1" customWidth="1"/>
    <col min="11784" max="11784" width="0.85546875" style="1" customWidth="1"/>
    <col min="11785" max="11786" width="8.5703125" style="1" customWidth="1"/>
    <col min="11787" max="11787" width="9.140625" style="1"/>
    <col min="11788" max="11788" width="10" style="1" customWidth="1"/>
    <col min="11789" max="11789" width="8.5703125" style="1" customWidth="1"/>
    <col min="11790" max="11790" width="0.85546875" style="1" customWidth="1"/>
    <col min="11791" max="11794" width="6.140625" style="1" customWidth="1"/>
    <col min="11795" max="11795" width="2.140625" style="1" customWidth="1"/>
    <col min="11796" max="11796" width="6.5703125" style="1" customWidth="1"/>
    <col min="11797" max="11797" width="9" style="1" customWidth="1"/>
    <col min="11798" max="11800" width="9.42578125" style="1" customWidth="1"/>
    <col min="11801" max="11801" width="0.85546875" style="1" customWidth="1"/>
    <col min="11802" max="11809" width="8.5703125" style="1" customWidth="1"/>
    <col min="11810" max="12033" width="9.140625" style="1"/>
    <col min="12034" max="12034" width="7.140625" style="1" customWidth="1"/>
    <col min="12035" max="12035" width="9" style="1" customWidth="1"/>
    <col min="12036" max="12036" width="10" style="1" bestFit="1" customWidth="1"/>
    <col min="12037" max="12037" width="9.140625" style="1"/>
    <col min="12038" max="12038" width="0.85546875" style="1" customWidth="1"/>
    <col min="12039" max="12039" width="11.42578125" style="1" customWidth="1"/>
    <col min="12040" max="12040" width="0.85546875" style="1" customWidth="1"/>
    <col min="12041" max="12042" width="8.5703125" style="1" customWidth="1"/>
    <col min="12043" max="12043" width="9.140625" style="1"/>
    <col min="12044" max="12044" width="10" style="1" customWidth="1"/>
    <col min="12045" max="12045" width="8.5703125" style="1" customWidth="1"/>
    <col min="12046" max="12046" width="0.85546875" style="1" customWidth="1"/>
    <col min="12047" max="12050" width="6.140625" style="1" customWidth="1"/>
    <col min="12051" max="12051" width="2.140625" style="1" customWidth="1"/>
    <col min="12052" max="12052" width="6.5703125" style="1" customWidth="1"/>
    <col min="12053" max="12053" width="9" style="1" customWidth="1"/>
    <col min="12054" max="12056" width="9.42578125" style="1" customWidth="1"/>
    <col min="12057" max="12057" width="0.85546875" style="1" customWidth="1"/>
    <col min="12058" max="12065" width="8.5703125" style="1" customWidth="1"/>
    <col min="12066" max="12289" width="9.140625" style="1"/>
    <col min="12290" max="12290" width="7.140625" style="1" customWidth="1"/>
    <col min="12291" max="12291" width="9" style="1" customWidth="1"/>
    <col min="12292" max="12292" width="10" style="1" bestFit="1" customWidth="1"/>
    <col min="12293" max="12293" width="9.140625" style="1"/>
    <col min="12294" max="12294" width="0.85546875" style="1" customWidth="1"/>
    <col min="12295" max="12295" width="11.42578125" style="1" customWidth="1"/>
    <col min="12296" max="12296" width="0.85546875" style="1" customWidth="1"/>
    <col min="12297" max="12298" width="8.5703125" style="1" customWidth="1"/>
    <col min="12299" max="12299" width="9.140625" style="1"/>
    <col min="12300" max="12300" width="10" style="1" customWidth="1"/>
    <col min="12301" max="12301" width="8.5703125" style="1" customWidth="1"/>
    <col min="12302" max="12302" width="0.85546875" style="1" customWidth="1"/>
    <col min="12303" max="12306" width="6.140625" style="1" customWidth="1"/>
    <col min="12307" max="12307" width="2.140625" style="1" customWidth="1"/>
    <col min="12308" max="12308" width="6.5703125" style="1" customWidth="1"/>
    <col min="12309" max="12309" width="9" style="1" customWidth="1"/>
    <col min="12310" max="12312" width="9.42578125" style="1" customWidth="1"/>
    <col min="12313" max="12313" width="0.85546875" style="1" customWidth="1"/>
    <col min="12314" max="12321" width="8.5703125" style="1" customWidth="1"/>
    <col min="12322" max="12545" width="9.140625" style="1"/>
    <col min="12546" max="12546" width="7.140625" style="1" customWidth="1"/>
    <col min="12547" max="12547" width="9" style="1" customWidth="1"/>
    <col min="12548" max="12548" width="10" style="1" bestFit="1" customWidth="1"/>
    <col min="12549" max="12549" width="9.140625" style="1"/>
    <col min="12550" max="12550" width="0.85546875" style="1" customWidth="1"/>
    <col min="12551" max="12551" width="11.42578125" style="1" customWidth="1"/>
    <col min="12552" max="12552" width="0.85546875" style="1" customWidth="1"/>
    <col min="12553" max="12554" width="8.5703125" style="1" customWidth="1"/>
    <col min="12555" max="12555" width="9.140625" style="1"/>
    <col min="12556" max="12556" width="10" style="1" customWidth="1"/>
    <col min="12557" max="12557" width="8.5703125" style="1" customWidth="1"/>
    <col min="12558" max="12558" width="0.85546875" style="1" customWidth="1"/>
    <col min="12559" max="12562" width="6.140625" style="1" customWidth="1"/>
    <col min="12563" max="12563" width="2.140625" style="1" customWidth="1"/>
    <col min="12564" max="12564" width="6.5703125" style="1" customWidth="1"/>
    <col min="12565" max="12565" width="9" style="1" customWidth="1"/>
    <col min="12566" max="12568" width="9.42578125" style="1" customWidth="1"/>
    <col min="12569" max="12569" width="0.85546875" style="1" customWidth="1"/>
    <col min="12570" max="12577" width="8.5703125" style="1" customWidth="1"/>
    <col min="12578" max="12801" width="9.140625" style="1"/>
    <col min="12802" max="12802" width="7.140625" style="1" customWidth="1"/>
    <col min="12803" max="12803" width="9" style="1" customWidth="1"/>
    <col min="12804" max="12804" width="10" style="1" bestFit="1" customWidth="1"/>
    <col min="12805" max="12805" width="9.140625" style="1"/>
    <col min="12806" max="12806" width="0.85546875" style="1" customWidth="1"/>
    <col min="12807" max="12807" width="11.42578125" style="1" customWidth="1"/>
    <col min="12808" max="12808" width="0.85546875" style="1" customWidth="1"/>
    <col min="12809" max="12810" width="8.5703125" style="1" customWidth="1"/>
    <col min="12811" max="12811" width="9.140625" style="1"/>
    <col min="12812" max="12812" width="10" style="1" customWidth="1"/>
    <col min="12813" max="12813" width="8.5703125" style="1" customWidth="1"/>
    <col min="12814" max="12814" width="0.85546875" style="1" customWidth="1"/>
    <col min="12815" max="12818" width="6.140625" style="1" customWidth="1"/>
    <col min="12819" max="12819" width="2.140625" style="1" customWidth="1"/>
    <col min="12820" max="12820" width="6.5703125" style="1" customWidth="1"/>
    <col min="12821" max="12821" width="9" style="1" customWidth="1"/>
    <col min="12822" max="12824" width="9.42578125" style="1" customWidth="1"/>
    <col min="12825" max="12825" width="0.85546875" style="1" customWidth="1"/>
    <col min="12826" max="12833" width="8.5703125" style="1" customWidth="1"/>
    <col min="12834" max="13057" width="9.140625" style="1"/>
    <col min="13058" max="13058" width="7.140625" style="1" customWidth="1"/>
    <col min="13059" max="13059" width="9" style="1" customWidth="1"/>
    <col min="13060" max="13060" width="10" style="1" bestFit="1" customWidth="1"/>
    <col min="13061" max="13061" width="9.140625" style="1"/>
    <col min="13062" max="13062" width="0.85546875" style="1" customWidth="1"/>
    <col min="13063" max="13063" width="11.42578125" style="1" customWidth="1"/>
    <col min="13064" max="13064" width="0.85546875" style="1" customWidth="1"/>
    <col min="13065" max="13066" width="8.5703125" style="1" customWidth="1"/>
    <col min="13067" max="13067" width="9.140625" style="1"/>
    <col min="13068" max="13068" width="10" style="1" customWidth="1"/>
    <col min="13069" max="13069" width="8.5703125" style="1" customWidth="1"/>
    <col min="13070" max="13070" width="0.85546875" style="1" customWidth="1"/>
    <col min="13071" max="13074" width="6.140625" style="1" customWidth="1"/>
    <col min="13075" max="13075" width="2.140625" style="1" customWidth="1"/>
    <col min="13076" max="13076" width="6.5703125" style="1" customWidth="1"/>
    <col min="13077" max="13077" width="9" style="1" customWidth="1"/>
    <col min="13078" max="13080" width="9.42578125" style="1" customWidth="1"/>
    <col min="13081" max="13081" width="0.85546875" style="1" customWidth="1"/>
    <col min="13082" max="13089" width="8.5703125" style="1" customWidth="1"/>
    <col min="13090" max="13313" width="9.140625" style="1"/>
    <col min="13314" max="13314" width="7.140625" style="1" customWidth="1"/>
    <col min="13315" max="13315" width="9" style="1" customWidth="1"/>
    <col min="13316" max="13316" width="10" style="1" bestFit="1" customWidth="1"/>
    <col min="13317" max="13317" width="9.140625" style="1"/>
    <col min="13318" max="13318" width="0.85546875" style="1" customWidth="1"/>
    <col min="13319" max="13319" width="11.42578125" style="1" customWidth="1"/>
    <col min="13320" max="13320" width="0.85546875" style="1" customWidth="1"/>
    <col min="13321" max="13322" width="8.5703125" style="1" customWidth="1"/>
    <col min="13323" max="13323" width="9.140625" style="1"/>
    <col min="13324" max="13324" width="10" style="1" customWidth="1"/>
    <col min="13325" max="13325" width="8.5703125" style="1" customWidth="1"/>
    <col min="13326" max="13326" width="0.85546875" style="1" customWidth="1"/>
    <col min="13327" max="13330" width="6.140625" style="1" customWidth="1"/>
    <col min="13331" max="13331" width="2.140625" style="1" customWidth="1"/>
    <col min="13332" max="13332" width="6.5703125" style="1" customWidth="1"/>
    <col min="13333" max="13333" width="9" style="1" customWidth="1"/>
    <col min="13334" max="13336" width="9.42578125" style="1" customWidth="1"/>
    <col min="13337" max="13337" width="0.85546875" style="1" customWidth="1"/>
    <col min="13338" max="13345" width="8.5703125" style="1" customWidth="1"/>
    <col min="13346" max="13569" width="9.140625" style="1"/>
    <col min="13570" max="13570" width="7.140625" style="1" customWidth="1"/>
    <col min="13571" max="13571" width="9" style="1" customWidth="1"/>
    <col min="13572" max="13572" width="10" style="1" bestFit="1" customWidth="1"/>
    <col min="13573" max="13573" width="9.140625" style="1"/>
    <col min="13574" max="13574" width="0.85546875" style="1" customWidth="1"/>
    <col min="13575" max="13575" width="11.42578125" style="1" customWidth="1"/>
    <col min="13576" max="13576" width="0.85546875" style="1" customWidth="1"/>
    <col min="13577" max="13578" width="8.5703125" style="1" customWidth="1"/>
    <col min="13579" max="13579" width="9.140625" style="1"/>
    <col min="13580" max="13580" width="10" style="1" customWidth="1"/>
    <col min="13581" max="13581" width="8.5703125" style="1" customWidth="1"/>
    <col min="13582" max="13582" width="0.85546875" style="1" customWidth="1"/>
    <col min="13583" max="13586" width="6.140625" style="1" customWidth="1"/>
    <col min="13587" max="13587" width="2.140625" style="1" customWidth="1"/>
    <col min="13588" max="13588" width="6.5703125" style="1" customWidth="1"/>
    <col min="13589" max="13589" width="9" style="1" customWidth="1"/>
    <col min="13590" max="13592" width="9.42578125" style="1" customWidth="1"/>
    <col min="13593" max="13593" width="0.85546875" style="1" customWidth="1"/>
    <col min="13594" max="13601" width="8.5703125" style="1" customWidth="1"/>
    <col min="13602" max="13825" width="9.140625" style="1"/>
    <col min="13826" max="13826" width="7.140625" style="1" customWidth="1"/>
    <col min="13827" max="13827" width="9" style="1" customWidth="1"/>
    <col min="13828" max="13828" width="10" style="1" bestFit="1" customWidth="1"/>
    <col min="13829" max="13829" width="9.140625" style="1"/>
    <col min="13830" max="13830" width="0.85546875" style="1" customWidth="1"/>
    <col min="13831" max="13831" width="11.42578125" style="1" customWidth="1"/>
    <col min="13832" max="13832" width="0.85546875" style="1" customWidth="1"/>
    <col min="13833" max="13834" width="8.5703125" style="1" customWidth="1"/>
    <col min="13835" max="13835" width="9.140625" style="1"/>
    <col min="13836" max="13836" width="10" style="1" customWidth="1"/>
    <col min="13837" max="13837" width="8.5703125" style="1" customWidth="1"/>
    <col min="13838" max="13838" width="0.85546875" style="1" customWidth="1"/>
    <col min="13839" max="13842" width="6.140625" style="1" customWidth="1"/>
    <col min="13843" max="13843" width="2.140625" style="1" customWidth="1"/>
    <col min="13844" max="13844" width="6.5703125" style="1" customWidth="1"/>
    <col min="13845" max="13845" width="9" style="1" customWidth="1"/>
    <col min="13846" max="13848" width="9.42578125" style="1" customWidth="1"/>
    <col min="13849" max="13849" width="0.85546875" style="1" customWidth="1"/>
    <col min="13850" max="13857" width="8.5703125" style="1" customWidth="1"/>
    <col min="13858" max="14081" width="9.140625" style="1"/>
    <col min="14082" max="14082" width="7.140625" style="1" customWidth="1"/>
    <col min="14083" max="14083" width="9" style="1" customWidth="1"/>
    <col min="14084" max="14084" width="10" style="1" bestFit="1" customWidth="1"/>
    <col min="14085" max="14085" width="9.140625" style="1"/>
    <col min="14086" max="14086" width="0.85546875" style="1" customWidth="1"/>
    <col min="14087" max="14087" width="11.42578125" style="1" customWidth="1"/>
    <col min="14088" max="14088" width="0.85546875" style="1" customWidth="1"/>
    <col min="14089" max="14090" width="8.5703125" style="1" customWidth="1"/>
    <col min="14091" max="14091" width="9.140625" style="1"/>
    <col min="14092" max="14092" width="10" style="1" customWidth="1"/>
    <col min="14093" max="14093" width="8.5703125" style="1" customWidth="1"/>
    <col min="14094" max="14094" width="0.85546875" style="1" customWidth="1"/>
    <col min="14095" max="14098" width="6.140625" style="1" customWidth="1"/>
    <col min="14099" max="14099" width="2.140625" style="1" customWidth="1"/>
    <col min="14100" max="14100" width="6.5703125" style="1" customWidth="1"/>
    <col min="14101" max="14101" width="9" style="1" customWidth="1"/>
    <col min="14102" max="14104" width="9.42578125" style="1" customWidth="1"/>
    <col min="14105" max="14105" width="0.85546875" style="1" customWidth="1"/>
    <col min="14106" max="14113" width="8.5703125" style="1" customWidth="1"/>
    <col min="14114" max="14337" width="9.140625" style="1"/>
    <col min="14338" max="14338" width="7.140625" style="1" customWidth="1"/>
    <col min="14339" max="14339" width="9" style="1" customWidth="1"/>
    <col min="14340" max="14340" width="10" style="1" bestFit="1" customWidth="1"/>
    <col min="14341" max="14341" width="9.140625" style="1"/>
    <col min="14342" max="14342" width="0.85546875" style="1" customWidth="1"/>
    <col min="14343" max="14343" width="11.42578125" style="1" customWidth="1"/>
    <col min="14344" max="14344" width="0.85546875" style="1" customWidth="1"/>
    <col min="14345" max="14346" width="8.5703125" style="1" customWidth="1"/>
    <col min="14347" max="14347" width="9.140625" style="1"/>
    <col min="14348" max="14348" width="10" style="1" customWidth="1"/>
    <col min="14349" max="14349" width="8.5703125" style="1" customWidth="1"/>
    <col min="14350" max="14350" width="0.85546875" style="1" customWidth="1"/>
    <col min="14351" max="14354" width="6.140625" style="1" customWidth="1"/>
    <col min="14355" max="14355" width="2.140625" style="1" customWidth="1"/>
    <col min="14356" max="14356" width="6.5703125" style="1" customWidth="1"/>
    <col min="14357" max="14357" width="9" style="1" customWidth="1"/>
    <col min="14358" max="14360" width="9.42578125" style="1" customWidth="1"/>
    <col min="14361" max="14361" width="0.85546875" style="1" customWidth="1"/>
    <col min="14362" max="14369" width="8.5703125" style="1" customWidth="1"/>
    <col min="14370" max="14593" width="9.140625" style="1"/>
    <col min="14594" max="14594" width="7.140625" style="1" customWidth="1"/>
    <col min="14595" max="14595" width="9" style="1" customWidth="1"/>
    <col min="14596" max="14596" width="10" style="1" bestFit="1" customWidth="1"/>
    <col min="14597" max="14597" width="9.140625" style="1"/>
    <col min="14598" max="14598" width="0.85546875" style="1" customWidth="1"/>
    <col min="14599" max="14599" width="11.42578125" style="1" customWidth="1"/>
    <col min="14600" max="14600" width="0.85546875" style="1" customWidth="1"/>
    <col min="14601" max="14602" width="8.5703125" style="1" customWidth="1"/>
    <col min="14603" max="14603" width="9.140625" style="1"/>
    <col min="14604" max="14604" width="10" style="1" customWidth="1"/>
    <col min="14605" max="14605" width="8.5703125" style="1" customWidth="1"/>
    <col min="14606" max="14606" width="0.85546875" style="1" customWidth="1"/>
    <col min="14607" max="14610" width="6.140625" style="1" customWidth="1"/>
    <col min="14611" max="14611" width="2.140625" style="1" customWidth="1"/>
    <col min="14612" max="14612" width="6.5703125" style="1" customWidth="1"/>
    <col min="14613" max="14613" width="9" style="1" customWidth="1"/>
    <col min="14614" max="14616" width="9.42578125" style="1" customWidth="1"/>
    <col min="14617" max="14617" width="0.85546875" style="1" customWidth="1"/>
    <col min="14618" max="14625" width="8.5703125" style="1" customWidth="1"/>
    <col min="14626" max="14849" width="9.140625" style="1"/>
    <col min="14850" max="14850" width="7.140625" style="1" customWidth="1"/>
    <col min="14851" max="14851" width="9" style="1" customWidth="1"/>
    <col min="14852" max="14852" width="10" style="1" bestFit="1" customWidth="1"/>
    <col min="14853" max="14853" width="9.140625" style="1"/>
    <col min="14854" max="14854" width="0.85546875" style="1" customWidth="1"/>
    <col min="14855" max="14855" width="11.42578125" style="1" customWidth="1"/>
    <col min="14856" max="14856" width="0.85546875" style="1" customWidth="1"/>
    <col min="14857" max="14858" width="8.5703125" style="1" customWidth="1"/>
    <col min="14859" max="14859" width="9.140625" style="1"/>
    <col min="14860" max="14860" width="10" style="1" customWidth="1"/>
    <col min="14861" max="14861" width="8.5703125" style="1" customWidth="1"/>
    <col min="14862" max="14862" width="0.85546875" style="1" customWidth="1"/>
    <col min="14863" max="14866" width="6.140625" style="1" customWidth="1"/>
    <col min="14867" max="14867" width="2.140625" style="1" customWidth="1"/>
    <col min="14868" max="14868" width="6.5703125" style="1" customWidth="1"/>
    <col min="14869" max="14869" width="9" style="1" customWidth="1"/>
    <col min="14870" max="14872" width="9.42578125" style="1" customWidth="1"/>
    <col min="14873" max="14873" width="0.85546875" style="1" customWidth="1"/>
    <col min="14874" max="14881" width="8.5703125" style="1" customWidth="1"/>
    <col min="14882" max="15105" width="9.140625" style="1"/>
    <col min="15106" max="15106" width="7.140625" style="1" customWidth="1"/>
    <col min="15107" max="15107" width="9" style="1" customWidth="1"/>
    <col min="15108" max="15108" width="10" style="1" bestFit="1" customWidth="1"/>
    <col min="15109" max="15109" width="9.140625" style="1"/>
    <col min="15110" max="15110" width="0.85546875" style="1" customWidth="1"/>
    <col min="15111" max="15111" width="11.42578125" style="1" customWidth="1"/>
    <col min="15112" max="15112" width="0.85546875" style="1" customWidth="1"/>
    <col min="15113" max="15114" width="8.5703125" style="1" customWidth="1"/>
    <col min="15115" max="15115" width="9.140625" style="1"/>
    <col min="15116" max="15116" width="10" style="1" customWidth="1"/>
    <col min="15117" max="15117" width="8.5703125" style="1" customWidth="1"/>
    <col min="15118" max="15118" width="0.85546875" style="1" customWidth="1"/>
    <col min="15119" max="15122" width="6.140625" style="1" customWidth="1"/>
    <col min="15123" max="15123" width="2.140625" style="1" customWidth="1"/>
    <col min="15124" max="15124" width="6.5703125" style="1" customWidth="1"/>
    <col min="15125" max="15125" width="9" style="1" customWidth="1"/>
    <col min="15126" max="15128" width="9.42578125" style="1" customWidth="1"/>
    <col min="15129" max="15129" width="0.85546875" style="1" customWidth="1"/>
    <col min="15130" max="15137" width="8.5703125" style="1" customWidth="1"/>
    <col min="15138" max="15361" width="9.140625" style="1"/>
    <col min="15362" max="15362" width="7.140625" style="1" customWidth="1"/>
    <col min="15363" max="15363" width="9" style="1" customWidth="1"/>
    <col min="15364" max="15364" width="10" style="1" bestFit="1" customWidth="1"/>
    <col min="15365" max="15365" width="9.140625" style="1"/>
    <col min="15366" max="15366" width="0.85546875" style="1" customWidth="1"/>
    <col min="15367" max="15367" width="11.42578125" style="1" customWidth="1"/>
    <col min="15368" max="15368" width="0.85546875" style="1" customWidth="1"/>
    <col min="15369" max="15370" width="8.5703125" style="1" customWidth="1"/>
    <col min="15371" max="15371" width="9.140625" style="1"/>
    <col min="15372" max="15372" width="10" style="1" customWidth="1"/>
    <col min="15373" max="15373" width="8.5703125" style="1" customWidth="1"/>
    <col min="15374" max="15374" width="0.85546875" style="1" customWidth="1"/>
    <col min="15375" max="15378" width="6.140625" style="1" customWidth="1"/>
    <col min="15379" max="15379" width="2.140625" style="1" customWidth="1"/>
    <col min="15380" max="15380" width="6.5703125" style="1" customWidth="1"/>
    <col min="15381" max="15381" width="9" style="1" customWidth="1"/>
    <col min="15382" max="15384" width="9.42578125" style="1" customWidth="1"/>
    <col min="15385" max="15385" width="0.85546875" style="1" customWidth="1"/>
    <col min="15386" max="15393" width="8.5703125" style="1" customWidth="1"/>
    <col min="15394" max="15617" width="9.140625" style="1"/>
    <col min="15618" max="15618" width="7.140625" style="1" customWidth="1"/>
    <col min="15619" max="15619" width="9" style="1" customWidth="1"/>
    <col min="15620" max="15620" width="10" style="1" bestFit="1" customWidth="1"/>
    <col min="15621" max="15621" width="9.140625" style="1"/>
    <col min="15622" max="15622" width="0.85546875" style="1" customWidth="1"/>
    <col min="15623" max="15623" width="11.42578125" style="1" customWidth="1"/>
    <col min="15624" max="15624" width="0.85546875" style="1" customWidth="1"/>
    <col min="15625" max="15626" width="8.5703125" style="1" customWidth="1"/>
    <col min="15627" max="15627" width="9.140625" style="1"/>
    <col min="15628" max="15628" width="10" style="1" customWidth="1"/>
    <col min="15629" max="15629" width="8.5703125" style="1" customWidth="1"/>
    <col min="15630" max="15630" width="0.85546875" style="1" customWidth="1"/>
    <col min="15631" max="15634" width="6.140625" style="1" customWidth="1"/>
    <col min="15635" max="15635" width="2.140625" style="1" customWidth="1"/>
    <col min="15636" max="15636" width="6.5703125" style="1" customWidth="1"/>
    <col min="15637" max="15637" width="9" style="1" customWidth="1"/>
    <col min="15638" max="15640" width="9.42578125" style="1" customWidth="1"/>
    <col min="15641" max="15641" width="0.85546875" style="1" customWidth="1"/>
    <col min="15642" max="15649" width="8.5703125" style="1" customWidth="1"/>
    <col min="15650" max="15873" width="9.140625" style="1"/>
    <col min="15874" max="15874" width="7.140625" style="1" customWidth="1"/>
    <col min="15875" max="15875" width="9" style="1" customWidth="1"/>
    <col min="15876" max="15876" width="10" style="1" bestFit="1" customWidth="1"/>
    <col min="15877" max="15877" width="9.140625" style="1"/>
    <col min="15878" max="15878" width="0.85546875" style="1" customWidth="1"/>
    <col min="15879" max="15879" width="11.42578125" style="1" customWidth="1"/>
    <col min="15880" max="15880" width="0.85546875" style="1" customWidth="1"/>
    <col min="15881" max="15882" width="8.5703125" style="1" customWidth="1"/>
    <col min="15883" max="15883" width="9.140625" style="1"/>
    <col min="15884" max="15884" width="10" style="1" customWidth="1"/>
    <col min="15885" max="15885" width="8.5703125" style="1" customWidth="1"/>
    <col min="15886" max="15886" width="0.85546875" style="1" customWidth="1"/>
    <col min="15887" max="15890" width="6.140625" style="1" customWidth="1"/>
    <col min="15891" max="15891" width="2.140625" style="1" customWidth="1"/>
    <col min="15892" max="15892" width="6.5703125" style="1" customWidth="1"/>
    <col min="15893" max="15893" width="9" style="1" customWidth="1"/>
    <col min="15894" max="15896" width="9.42578125" style="1" customWidth="1"/>
    <col min="15897" max="15897" width="0.85546875" style="1" customWidth="1"/>
    <col min="15898" max="15905" width="8.5703125" style="1" customWidth="1"/>
    <col min="15906" max="16129" width="9.140625" style="1"/>
    <col min="16130" max="16130" width="7.140625" style="1" customWidth="1"/>
    <col min="16131" max="16131" width="9" style="1" customWidth="1"/>
    <col min="16132" max="16132" width="10" style="1" bestFit="1" customWidth="1"/>
    <col min="16133" max="16133" width="9.140625" style="1"/>
    <col min="16134" max="16134" width="0.85546875" style="1" customWidth="1"/>
    <col min="16135" max="16135" width="11.42578125" style="1" customWidth="1"/>
    <col min="16136" max="16136" width="0.85546875" style="1" customWidth="1"/>
    <col min="16137" max="16138" width="8.5703125" style="1" customWidth="1"/>
    <col min="16139" max="16139" width="9.140625" style="1"/>
    <col min="16140" max="16140" width="10" style="1" customWidth="1"/>
    <col min="16141" max="16141" width="8.5703125" style="1" customWidth="1"/>
    <col min="16142" max="16142" width="0.85546875" style="1" customWidth="1"/>
    <col min="16143" max="16146" width="6.140625" style="1" customWidth="1"/>
    <col min="16147" max="16147" width="2.140625" style="1" customWidth="1"/>
    <col min="16148" max="16148" width="6.5703125" style="1" customWidth="1"/>
    <col min="16149" max="16149" width="9" style="1" customWidth="1"/>
    <col min="16150" max="16152" width="9.42578125" style="1" customWidth="1"/>
    <col min="16153" max="16153" width="0.85546875" style="1" customWidth="1"/>
    <col min="16154" max="16161" width="8.5703125" style="1" customWidth="1"/>
    <col min="16162" max="16384" width="9.140625" style="1"/>
  </cols>
  <sheetData>
    <row r="1" spans="1:33" ht="15.75" x14ac:dyDescent="0.25">
      <c r="B1" s="216" t="s">
        <v>3162</v>
      </c>
      <c r="C1" s="18"/>
      <c r="D1" s="18"/>
      <c r="T1" s="216" t="str">
        <f>$B1</f>
        <v>Tableau 50.130 - Approche fondée sur les notations internes - Actifs pondérés en fonction du risque de crédit</v>
      </c>
    </row>
    <row r="2" spans="1:33" ht="15" customHeight="1" x14ac:dyDescent="0.25">
      <c r="A2" s="20">
        <v>25</v>
      </c>
      <c r="B2" s="1867" t="s">
        <v>145</v>
      </c>
      <c r="C2" s="1868"/>
      <c r="D2" s="1868"/>
      <c r="E2" s="1869"/>
      <c r="F2" s="39"/>
      <c r="T2" s="82"/>
      <c r="U2" s="112"/>
      <c r="V2" s="112"/>
      <c r="W2" s="112"/>
      <c r="X2" s="112"/>
      <c r="Y2" s="932"/>
      <c r="Z2" s="932"/>
      <c r="AA2" s="932"/>
      <c r="AB2" s="932"/>
      <c r="AC2" s="932"/>
      <c r="AD2" s="932"/>
      <c r="AE2" s="932"/>
      <c r="AF2" s="932"/>
      <c r="AG2" s="932"/>
    </row>
    <row r="3" spans="1:33" ht="15" x14ac:dyDescent="0.2">
      <c r="A3" s="20"/>
      <c r="B3" s="568"/>
      <c r="C3" s="195"/>
      <c r="D3" s="195"/>
      <c r="E3" s="195"/>
      <c r="F3" s="39"/>
      <c r="T3" s="329" t="s">
        <v>3135</v>
      </c>
      <c r="U3" s="193"/>
      <c r="V3" s="193"/>
      <c r="W3" s="193"/>
      <c r="X3" s="193"/>
      <c r="Y3" s="933"/>
      <c r="Z3" s="933"/>
      <c r="AA3" s="933"/>
      <c r="AB3" s="933"/>
      <c r="AC3" s="933"/>
      <c r="AD3" s="933"/>
      <c r="AE3" s="933"/>
      <c r="AF3" s="933"/>
      <c r="AG3" s="933"/>
    </row>
    <row r="4" spans="1:33" ht="15" customHeight="1" x14ac:dyDescent="0.2">
      <c r="B4" s="329" t="s">
        <v>3163</v>
      </c>
      <c r="C4" s="329"/>
      <c r="D4" s="82"/>
      <c r="E4" s="82"/>
      <c r="F4" s="82"/>
      <c r="G4" s="82"/>
      <c r="H4" s="82"/>
      <c r="I4" s="82"/>
      <c r="J4" s="82"/>
      <c r="K4" s="82"/>
      <c r="L4" s="82"/>
      <c r="M4" s="82"/>
      <c r="N4" s="82"/>
      <c r="O4" s="82"/>
      <c r="P4" s="82"/>
      <c r="Q4" s="82"/>
      <c r="R4" s="82"/>
      <c r="S4" s="82"/>
      <c r="T4" s="329" t="str">
        <f>$B4</f>
        <v>Pour le portefeuille bancaire – Expositions sur le financement spécialisé - Financement de produits de base (147)</v>
      </c>
      <c r="U4" s="329"/>
      <c r="V4" s="329"/>
      <c r="W4" s="329"/>
      <c r="X4" s="329"/>
      <c r="Y4" s="932"/>
      <c r="Z4" s="932"/>
      <c r="AA4" s="932"/>
      <c r="AB4" s="932"/>
      <c r="AC4" s="932"/>
      <c r="AD4" s="932"/>
      <c r="AE4" s="932"/>
      <c r="AF4" s="932"/>
      <c r="AG4" s="932"/>
    </row>
    <row r="5" spans="1:33" ht="15" x14ac:dyDescent="0.2">
      <c r="B5" s="828"/>
      <c r="C5" s="329"/>
      <c r="D5" s="82"/>
      <c r="E5" s="82"/>
      <c r="F5" s="82"/>
      <c r="G5" s="82"/>
      <c r="H5" s="82"/>
      <c r="I5" s="82"/>
      <c r="J5" s="82"/>
      <c r="K5" s="82"/>
      <c r="L5" s="82"/>
      <c r="M5" s="82"/>
      <c r="N5" s="82"/>
      <c r="O5" s="82"/>
      <c r="P5" s="82"/>
      <c r="Q5" s="82"/>
      <c r="R5" s="82"/>
      <c r="S5" s="82"/>
      <c r="T5" s="828"/>
      <c r="U5" s="82"/>
      <c r="V5" s="82"/>
      <c r="W5" s="82"/>
      <c r="X5" s="82"/>
    </row>
    <row r="6" spans="1:33" ht="15" x14ac:dyDescent="0.2">
      <c r="B6" s="181" t="s">
        <v>3040</v>
      </c>
      <c r="C6" s="329"/>
      <c r="D6" s="82"/>
      <c r="E6" s="82"/>
      <c r="F6" s="82"/>
      <c r="G6" s="82"/>
      <c r="H6" s="82"/>
      <c r="I6" s="82"/>
      <c r="J6" s="82"/>
      <c r="K6" s="82"/>
      <c r="L6" s="82"/>
      <c r="M6" s="82"/>
      <c r="N6" s="82"/>
      <c r="O6" s="82"/>
      <c r="P6" s="82"/>
      <c r="Q6" s="82"/>
      <c r="R6" s="82"/>
      <c r="S6" s="82"/>
      <c r="T6" s="181" t="str">
        <f>$B6</f>
        <v>Dollars, en milliers, Type d’enregistrement 010</v>
      </c>
      <c r="U6" s="830"/>
      <c r="V6" s="497"/>
      <c r="W6" s="497"/>
      <c r="X6" s="497"/>
      <c r="Y6" s="331"/>
      <c r="Z6" s="659"/>
      <c r="AA6" s="659"/>
      <c r="AB6" s="659"/>
      <c r="AC6" s="659"/>
      <c r="AD6" s="659"/>
      <c r="AE6" s="659"/>
      <c r="AF6" s="659"/>
      <c r="AG6" s="659"/>
    </row>
    <row r="7" spans="1:33" ht="22.5" customHeight="1" x14ac:dyDescent="0.2">
      <c r="A7" s="82"/>
      <c r="B7" s="2166" t="s">
        <v>2440</v>
      </c>
      <c r="C7" s="2167"/>
      <c r="D7" s="2168"/>
      <c r="E7" s="495"/>
      <c r="F7" s="2167" t="s">
        <v>2441</v>
      </c>
      <c r="G7" s="2169"/>
      <c r="H7" s="497"/>
      <c r="I7" s="2049" t="s">
        <v>2902</v>
      </c>
      <c r="J7" s="1855"/>
      <c r="K7" s="1855"/>
      <c r="L7" s="1855"/>
      <c r="M7" s="1856"/>
      <c r="N7" s="495"/>
      <c r="O7" s="495"/>
      <c r="P7" s="495"/>
      <c r="Q7" s="495"/>
      <c r="R7" s="495"/>
      <c r="S7" s="82"/>
      <c r="T7" s="2170" t="s">
        <v>3041</v>
      </c>
      <c r="U7" s="2170"/>
      <c r="V7" s="576"/>
      <c r="W7" s="831"/>
      <c r="X7" s="831"/>
      <c r="Y7" s="577"/>
      <c r="Z7" s="704"/>
      <c r="AA7" s="704"/>
      <c r="AB7" s="704"/>
      <c r="AC7" s="704"/>
      <c r="AD7" s="704"/>
      <c r="AE7" s="704"/>
      <c r="AF7" s="704"/>
      <c r="AG7" s="704"/>
    </row>
    <row r="8" spans="1:33" ht="22.5" customHeight="1" x14ac:dyDescent="0.2">
      <c r="A8" s="82"/>
      <c r="B8" s="648"/>
      <c r="C8" s="649"/>
      <c r="D8" s="999"/>
      <c r="E8" s="495"/>
      <c r="F8" s="649"/>
      <c r="G8" s="999"/>
      <c r="H8" s="497"/>
      <c r="I8" s="2059" t="s">
        <v>3042</v>
      </c>
      <c r="J8" s="2163"/>
      <c r="K8" s="2059" t="s">
        <v>3043</v>
      </c>
      <c r="L8" s="2163"/>
      <c r="M8" s="1985" t="s">
        <v>3044</v>
      </c>
      <c r="N8" s="495"/>
      <c r="O8" s="495"/>
      <c r="P8" s="495"/>
      <c r="Q8" s="495"/>
      <c r="R8" s="495"/>
      <c r="S8" s="82"/>
      <c r="T8" s="2171"/>
      <c r="U8" s="2171"/>
      <c r="V8" s="576"/>
      <c r="W8" s="2059" t="s">
        <v>3101</v>
      </c>
      <c r="X8" s="1863"/>
      <c r="Y8" s="577"/>
      <c r="Z8" s="704"/>
      <c r="AA8" s="704"/>
      <c r="AB8" s="704"/>
      <c r="AC8" s="704"/>
      <c r="AD8" s="704"/>
      <c r="AE8" s="704"/>
      <c r="AF8" s="704"/>
      <c r="AG8" s="704"/>
    </row>
    <row r="9" spans="1:33" ht="76.5" customHeight="1" x14ac:dyDescent="0.2">
      <c r="A9" s="1387" t="s">
        <v>3045</v>
      </c>
      <c r="B9" s="1387" t="s">
        <v>3046</v>
      </c>
      <c r="C9" s="1387" t="s">
        <v>2443</v>
      </c>
      <c r="D9" s="1387" t="s">
        <v>3103</v>
      </c>
      <c r="E9" s="123"/>
      <c r="F9" s="332" t="s">
        <v>2446</v>
      </c>
      <c r="G9" s="1387" t="s">
        <v>3104</v>
      </c>
      <c r="H9" s="721"/>
      <c r="I9" s="1387" t="s">
        <v>3050</v>
      </c>
      <c r="J9" s="1387" t="s">
        <v>3051</v>
      </c>
      <c r="K9" s="1387" t="s">
        <v>3052</v>
      </c>
      <c r="L9" s="1387" t="s">
        <v>3053</v>
      </c>
      <c r="M9" s="2164"/>
      <c r="N9" s="123"/>
      <c r="O9" s="1861" t="s">
        <v>2450</v>
      </c>
      <c r="P9" s="1863"/>
      <c r="Q9" s="1861" t="s">
        <v>3055</v>
      </c>
      <c r="R9" s="1863"/>
      <c r="S9" s="82"/>
      <c r="T9" s="1606" t="str">
        <f>$A9</f>
        <v>Fourchette de probabilité de défaut (PD)</v>
      </c>
      <c r="U9" s="1606" t="str">
        <f>$B9</f>
        <v>PD estimative (%) (M3)</v>
      </c>
      <c r="V9" s="1387" t="s">
        <v>3105</v>
      </c>
      <c r="W9" s="1387" t="s">
        <v>3057</v>
      </c>
      <c r="X9" s="1387" t="s">
        <v>3058</v>
      </c>
      <c r="Y9" s="578"/>
      <c r="Z9" s="1004"/>
      <c r="AA9" s="1004"/>
      <c r="AB9" s="1004"/>
      <c r="AC9" s="1004"/>
      <c r="AD9" s="1004"/>
      <c r="AE9" s="1004"/>
      <c r="AF9" s="1004"/>
      <c r="AG9" s="1004"/>
    </row>
    <row r="10" spans="1:33" s="490" customFormat="1" ht="15" x14ac:dyDescent="0.25">
      <c r="A10" s="576"/>
      <c r="B10" s="229" t="s">
        <v>299</v>
      </c>
      <c r="C10" s="229"/>
      <c r="D10" s="229" t="s">
        <v>300</v>
      </c>
      <c r="E10" s="229"/>
      <c r="F10" s="229" t="s">
        <v>301</v>
      </c>
      <c r="G10" s="229" t="s">
        <v>3059</v>
      </c>
      <c r="H10" s="863"/>
      <c r="I10" s="229" t="s">
        <v>466</v>
      </c>
      <c r="J10" s="229" t="s">
        <v>304</v>
      </c>
      <c r="K10" s="803"/>
      <c r="L10" s="803"/>
      <c r="M10" s="803"/>
      <c r="N10" s="229"/>
      <c r="O10" s="229"/>
      <c r="P10" s="229"/>
      <c r="Q10" s="229"/>
      <c r="R10" s="229"/>
      <c r="S10" s="576"/>
      <c r="T10" s="833"/>
      <c r="U10" s="834" t="s">
        <v>3060</v>
      </c>
      <c r="V10" s="229" t="s">
        <v>3118</v>
      </c>
      <c r="W10" s="82"/>
      <c r="X10" s="229"/>
      <c r="Y10" s="155"/>
      <c r="Z10" s="586"/>
      <c r="AA10" s="586"/>
      <c r="AB10" s="586"/>
      <c r="AC10" s="586"/>
      <c r="AD10" s="586"/>
      <c r="AE10" s="586"/>
      <c r="AF10" s="586"/>
      <c r="AG10" s="586"/>
    </row>
    <row r="11" spans="1:33" ht="12.75" customHeight="1" x14ac:dyDescent="0.2">
      <c r="A11" s="82"/>
      <c r="B11" s="88" t="s">
        <v>1874</v>
      </c>
      <c r="C11" s="82"/>
      <c r="D11" s="337"/>
      <c r="E11" s="337"/>
      <c r="F11" s="337"/>
      <c r="G11" s="337"/>
      <c r="H11" s="337"/>
      <c r="I11" s="2210" t="s">
        <v>3157</v>
      </c>
      <c r="J11" s="2210"/>
      <c r="K11" s="337"/>
      <c r="L11" s="337"/>
      <c r="M11" s="337"/>
      <c r="N11" s="337"/>
      <c r="O11" s="337"/>
      <c r="P11" s="337"/>
      <c r="Q11" s="82"/>
      <c r="R11" s="82"/>
      <c r="S11" s="82"/>
      <c r="T11" s="835"/>
      <c r="U11" s="836" t="str">
        <f>$B11</f>
        <v>Engagements utilisés (501)</v>
      </c>
      <c r="V11" s="82"/>
      <c r="W11" s="82"/>
      <c r="X11" s="82"/>
    </row>
    <row r="12" spans="1:33" ht="12.75" customHeight="1" x14ac:dyDescent="0.2">
      <c r="A12" s="31" t="s">
        <v>3062</v>
      </c>
      <c r="B12" s="602"/>
      <c r="C12" s="1612"/>
      <c r="D12" s="992"/>
      <c r="E12" s="31"/>
      <c r="F12" s="992"/>
      <c r="G12" s="1613"/>
      <c r="H12" s="837"/>
      <c r="I12" s="1614"/>
      <c r="J12" s="993"/>
      <c r="K12" s="1614"/>
      <c r="L12" s="838"/>
      <c r="M12" s="839"/>
      <c r="N12" s="31"/>
      <c r="O12" s="2159"/>
      <c r="P12" s="2159"/>
      <c r="Q12" s="2159"/>
      <c r="R12" s="2159"/>
      <c r="S12" s="82"/>
      <c r="T12" s="840" t="str">
        <f t="shared" ref="T12:T36" si="0">$A12</f>
        <v>1 (1401)</v>
      </c>
      <c r="U12" s="1615" t="str">
        <f t="shared" ref="U12:U36" si="1">IF($B12="","",$B12)</f>
        <v/>
      </c>
      <c r="V12" s="190"/>
      <c r="W12" s="841"/>
      <c r="X12" s="841"/>
      <c r="Y12" s="195"/>
      <c r="Z12" s="673"/>
      <c r="AA12" s="674"/>
      <c r="AB12" s="673"/>
      <c r="AC12" s="674"/>
      <c r="AD12" s="673"/>
      <c r="AE12" s="674"/>
      <c r="AF12" s="673"/>
      <c r="AG12" s="674"/>
    </row>
    <row r="13" spans="1:33" x14ac:dyDescent="0.2">
      <c r="A13" s="31" t="s">
        <v>3063</v>
      </c>
      <c r="B13" s="602"/>
      <c r="C13" s="1612"/>
      <c r="D13" s="992"/>
      <c r="E13" s="31"/>
      <c r="F13" s="992"/>
      <c r="G13" s="1613"/>
      <c r="H13" s="837"/>
      <c r="I13" s="1614"/>
      <c r="J13" s="993"/>
      <c r="K13" s="1614"/>
      <c r="L13" s="838"/>
      <c r="M13" s="839"/>
      <c r="N13" s="31"/>
      <c r="O13" s="2159"/>
      <c r="P13" s="2159"/>
      <c r="Q13" s="2159"/>
      <c r="R13" s="2159"/>
      <c r="S13" s="82"/>
      <c r="T13" s="840" t="str">
        <f t="shared" si="0"/>
        <v>2 (1402)</v>
      </c>
      <c r="U13" s="1615" t="str">
        <f t="shared" si="1"/>
        <v/>
      </c>
      <c r="V13" s="190"/>
      <c r="W13" s="841"/>
      <c r="X13" s="841"/>
      <c r="Y13" s="195"/>
      <c r="Z13" s="673"/>
      <c r="AA13" s="674"/>
      <c r="AB13" s="673"/>
      <c r="AC13" s="674"/>
      <c r="AD13" s="673"/>
      <c r="AE13" s="674"/>
      <c r="AF13" s="673"/>
      <c r="AG13" s="674"/>
    </row>
    <row r="14" spans="1:33" x14ac:dyDescent="0.2">
      <c r="A14" s="31" t="s">
        <v>3064</v>
      </c>
      <c r="B14" s="602"/>
      <c r="C14" s="1612"/>
      <c r="D14" s="992"/>
      <c r="E14" s="31"/>
      <c r="F14" s="992"/>
      <c r="G14" s="1613"/>
      <c r="H14" s="837"/>
      <c r="I14" s="1614"/>
      <c r="J14" s="993"/>
      <c r="K14" s="1614"/>
      <c r="L14" s="838"/>
      <c r="M14" s="839"/>
      <c r="N14" s="31"/>
      <c r="O14" s="2159"/>
      <c r="P14" s="2159"/>
      <c r="Q14" s="2159"/>
      <c r="R14" s="2159"/>
      <c r="S14" s="82"/>
      <c r="T14" s="840" t="str">
        <f t="shared" si="0"/>
        <v>3 (1403)</v>
      </c>
      <c r="U14" s="1615" t="str">
        <f t="shared" si="1"/>
        <v/>
      </c>
      <c r="V14" s="190"/>
      <c r="W14" s="841"/>
      <c r="X14" s="841"/>
      <c r="Y14" s="195"/>
      <c r="Z14" s="673"/>
      <c r="AA14" s="674"/>
      <c r="AB14" s="673"/>
      <c r="AC14" s="674"/>
      <c r="AD14" s="673"/>
      <c r="AE14" s="674"/>
      <c r="AF14" s="673"/>
      <c r="AG14" s="674"/>
    </row>
    <row r="15" spans="1:33" ht="12.75" hidden="1" customHeight="1" x14ac:dyDescent="0.2">
      <c r="A15" s="31" t="s">
        <v>3065</v>
      </c>
      <c r="B15" s="602"/>
      <c r="C15" s="1612"/>
      <c r="D15" s="992"/>
      <c r="E15" s="31"/>
      <c r="F15" s="992"/>
      <c r="G15" s="1613"/>
      <c r="H15" s="837"/>
      <c r="I15" s="1614"/>
      <c r="J15" s="993"/>
      <c r="K15" s="1614"/>
      <c r="L15" s="838"/>
      <c r="M15" s="839"/>
      <c r="N15" s="31"/>
      <c r="O15" s="2159"/>
      <c r="P15" s="2159"/>
      <c r="Q15" s="2159"/>
      <c r="R15" s="2159"/>
      <c r="S15" s="82"/>
      <c r="T15" s="840" t="str">
        <f t="shared" si="0"/>
        <v>4 (1404)</v>
      </c>
      <c r="U15" s="1615" t="str">
        <f t="shared" si="1"/>
        <v/>
      </c>
      <c r="V15" s="190"/>
      <c r="W15" s="841"/>
      <c r="X15" s="841"/>
      <c r="Y15" s="195"/>
      <c r="Z15" s="673"/>
      <c r="AA15" s="674"/>
      <c r="AB15" s="673"/>
      <c r="AC15" s="674"/>
      <c r="AD15" s="673"/>
      <c r="AE15" s="674"/>
      <c r="AF15" s="673"/>
      <c r="AG15" s="674"/>
    </row>
    <row r="16" spans="1:33" ht="12.75" hidden="1" customHeight="1" x14ac:dyDescent="0.2">
      <c r="A16" s="31" t="s">
        <v>3066</v>
      </c>
      <c r="B16" s="602"/>
      <c r="C16" s="1612"/>
      <c r="D16" s="992"/>
      <c r="E16" s="31"/>
      <c r="F16" s="992"/>
      <c r="G16" s="1613"/>
      <c r="H16" s="837"/>
      <c r="I16" s="1614"/>
      <c r="J16" s="993"/>
      <c r="K16" s="1614"/>
      <c r="L16" s="838"/>
      <c r="M16" s="839"/>
      <c r="N16" s="31"/>
      <c r="O16" s="2159"/>
      <c r="P16" s="2159"/>
      <c r="Q16" s="2159"/>
      <c r="R16" s="2159"/>
      <c r="S16" s="82"/>
      <c r="T16" s="840" t="str">
        <f t="shared" si="0"/>
        <v>5 (1405)</v>
      </c>
      <c r="U16" s="1615" t="str">
        <f t="shared" si="1"/>
        <v/>
      </c>
      <c r="V16" s="190"/>
      <c r="W16" s="841"/>
      <c r="X16" s="841"/>
      <c r="Y16" s="195"/>
      <c r="Z16" s="673"/>
      <c r="AA16" s="674"/>
      <c r="AB16" s="673"/>
      <c r="AC16" s="674"/>
      <c r="AD16" s="673"/>
      <c r="AE16" s="674"/>
      <c r="AF16" s="673"/>
      <c r="AG16" s="674"/>
    </row>
    <row r="17" spans="1:33" ht="12.75" hidden="1" customHeight="1" x14ac:dyDescent="0.2">
      <c r="A17" s="31" t="s">
        <v>3067</v>
      </c>
      <c r="B17" s="602"/>
      <c r="C17" s="1612"/>
      <c r="D17" s="992"/>
      <c r="E17" s="31"/>
      <c r="F17" s="992"/>
      <c r="G17" s="1613"/>
      <c r="H17" s="837"/>
      <c r="I17" s="1614"/>
      <c r="J17" s="993"/>
      <c r="K17" s="1614"/>
      <c r="L17" s="838"/>
      <c r="M17" s="839"/>
      <c r="N17" s="31"/>
      <c r="O17" s="2159"/>
      <c r="P17" s="2159"/>
      <c r="Q17" s="2159"/>
      <c r="R17" s="2159"/>
      <c r="S17" s="82"/>
      <c r="T17" s="840" t="str">
        <f t="shared" si="0"/>
        <v>6 (1406)</v>
      </c>
      <c r="U17" s="1615" t="str">
        <f t="shared" si="1"/>
        <v/>
      </c>
      <c r="V17" s="190"/>
      <c r="W17" s="841"/>
      <c r="X17" s="841"/>
      <c r="Y17" s="195"/>
      <c r="Z17" s="673"/>
      <c r="AA17" s="674"/>
      <c r="AB17" s="673"/>
      <c r="AC17" s="674"/>
      <c r="AD17" s="673"/>
      <c r="AE17" s="674"/>
      <c r="AF17" s="673"/>
      <c r="AG17" s="674"/>
    </row>
    <row r="18" spans="1:33" ht="12.75" hidden="1" customHeight="1" x14ac:dyDescent="0.2">
      <c r="A18" s="31" t="s">
        <v>3068</v>
      </c>
      <c r="B18" s="602"/>
      <c r="C18" s="1612"/>
      <c r="D18" s="992"/>
      <c r="E18" s="31"/>
      <c r="F18" s="992"/>
      <c r="G18" s="1613"/>
      <c r="H18" s="837"/>
      <c r="I18" s="1614"/>
      <c r="J18" s="993"/>
      <c r="K18" s="1614"/>
      <c r="L18" s="838"/>
      <c r="M18" s="839"/>
      <c r="N18" s="31"/>
      <c r="O18" s="2159"/>
      <c r="P18" s="2159"/>
      <c r="Q18" s="2159"/>
      <c r="R18" s="2159"/>
      <c r="S18" s="82"/>
      <c r="T18" s="840" t="str">
        <f t="shared" si="0"/>
        <v>7 (1407)</v>
      </c>
      <c r="U18" s="1615" t="str">
        <f t="shared" si="1"/>
        <v/>
      </c>
      <c r="V18" s="190"/>
      <c r="W18" s="841"/>
      <c r="X18" s="841"/>
      <c r="Y18" s="195"/>
      <c r="Z18" s="673"/>
      <c r="AA18" s="674"/>
      <c r="AB18" s="673"/>
      <c r="AC18" s="674"/>
      <c r="AD18" s="673"/>
      <c r="AE18" s="674"/>
      <c r="AF18" s="673"/>
      <c r="AG18" s="674"/>
    </row>
    <row r="19" spans="1:33" ht="12.75" hidden="1" customHeight="1" x14ac:dyDescent="0.2">
      <c r="A19" s="31" t="s">
        <v>3069</v>
      </c>
      <c r="B19" s="602"/>
      <c r="C19" s="1612"/>
      <c r="D19" s="992"/>
      <c r="E19" s="31"/>
      <c r="F19" s="992"/>
      <c r="G19" s="1613"/>
      <c r="H19" s="837"/>
      <c r="I19" s="1614"/>
      <c r="J19" s="993"/>
      <c r="K19" s="1614"/>
      <c r="L19" s="838"/>
      <c r="M19" s="839"/>
      <c r="N19" s="31"/>
      <c r="O19" s="2159"/>
      <c r="P19" s="2159"/>
      <c r="Q19" s="2159"/>
      <c r="R19" s="2159"/>
      <c r="S19" s="82"/>
      <c r="T19" s="840" t="str">
        <f t="shared" si="0"/>
        <v>8 (1408)</v>
      </c>
      <c r="U19" s="1615" t="str">
        <f t="shared" si="1"/>
        <v/>
      </c>
      <c r="V19" s="190"/>
      <c r="W19" s="841"/>
      <c r="X19" s="841"/>
      <c r="Y19" s="195"/>
      <c r="Z19" s="673"/>
      <c r="AA19" s="674"/>
      <c r="AB19" s="673"/>
      <c r="AC19" s="674"/>
      <c r="AD19" s="673"/>
      <c r="AE19" s="674"/>
      <c r="AF19" s="673"/>
      <c r="AG19" s="674"/>
    </row>
    <row r="20" spans="1:33" ht="12.75" hidden="1" customHeight="1" x14ac:dyDescent="0.2">
      <c r="A20" s="31" t="s">
        <v>3070</v>
      </c>
      <c r="B20" s="602"/>
      <c r="C20" s="1612"/>
      <c r="D20" s="992"/>
      <c r="E20" s="31"/>
      <c r="F20" s="992"/>
      <c r="G20" s="1613"/>
      <c r="H20" s="837"/>
      <c r="I20" s="1614"/>
      <c r="J20" s="993"/>
      <c r="K20" s="1614"/>
      <c r="L20" s="838"/>
      <c r="M20" s="839"/>
      <c r="N20" s="31"/>
      <c r="O20" s="2159"/>
      <c r="P20" s="2159"/>
      <c r="Q20" s="2159"/>
      <c r="R20" s="2159"/>
      <c r="S20" s="82"/>
      <c r="T20" s="840" t="str">
        <f t="shared" si="0"/>
        <v>9 (1409)</v>
      </c>
      <c r="U20" s="1615" t="str">
        <f t="shared" si="1"/>
        <v/>
      </c>
      <c r="V20" s="190"/>
      <c r="W20" s="841"/>
      <c r="X20" s="841"/>
      <c r="Y20" s="195"/>
      <c r="Z20" s="673"/>
      <c r="AA20" s="674"/>
      <c r="AB20" s="673"/>
      <c r="AC20" s="674"/>
      <c r="AD20" s="673"/>
      <c r="AE20" s="674"/>
      <c r="AF20" s="673"/>
      <c r="AG20" s="674"/>
    </row>
    <row r="21" spans="1:33" ht="12.75" hidden="1" customHeight="1" x14ac:dyDescent="0.2">
      <c r="A21" s="31" t="s">
        <v>3071</v>
      </c>
      <c r="B21" s="602"/>
      <c r="C21" s="1612"/>
      <c r="D21" s="992"/>
      <c r="E21" s="31"/>
      <c r="F21" s="992"/>
      <c r="G21" s="1613"/>
      <c r="H21" s="837"/>
      <c r="I21" s="1614"/>
      <c r="J21" s="993"/>
      <c r="K21" s="1614"/>
      <c r="L21" s="838"/>
      <c r="M21" s="839"/>
      <c r="N21" s="31"/>
      <c r="O21" s="2159"/>
      <c r="P21" s="2159"/>
      <c r="Q21" s="2159"/>
      <c r="R21" s="2159"/>
      <c r="S21" s="82"/>
      <c r="T21" s="840" t="str">
        <f t="shared" si="0"/>
        <v>10 (1410)</v>
      </c>
      <c r="U21" s="1615" t="str">
        <f t="shared" si="1"/>
        <v/>
      </c>
      <c r="V21" s="190"/>
      <c r="W21" s="841"/>
      <c r="X21" s="841"/>
      <c r="Y21" s="195"/>
      <c r="Z21" s="673"/>
      <c r="AA21" s="674"/>
      <c r="AB21" s="673"/>
      <c r="AC21" s="674"/>
      <c r="AD21" s="673"/>
      <c r="AE21" s="674"/>
      <c r="AF21" s="673"/>
      <c r="AG21" s="674"/>
    </row>
    <row r="22" spans="1:33" ht="12.75" hidden="1" customHeight="1" x14ac:dyDescent="0.2">
      <c r="A22" s="31" t="s">
        <v>3072</v>
      </c>
      <c r="B22" s="602"/>
      <c r="C22" s="1612"/>
      <c r="D22" s="992"/>
      <c r="E22" s="31"/>
      <c r="F22" s="992"/>
      <c r="G22" s="1613"/>
      <c r="H22" s="837"/>
      <c r="I22" s="1614"/>
      <c r="J22" s="993"/>
      <c r="K22" s="1614"/>
      <c r="L22" s="838"/>
      <c r="M22" s="839"/>
      <c r="N22" s="31"/>
      <c r="O22" s="2159"/>
      <c r="P22" s="2159"/>
      <c r="Q22" s="2159"/>
      <c r="R22" s="2159"/>
      <c r="S22" s="82"/>
      <c r="T22" s="840" t="str">
        <f t="shared" si="0"/>
        <v>11 (1411)</v>
      </c>
      <c r="U22" s="1615" t="str">
        <f t="shared" si="1"/>
        <v/>
      </c>
      <c r="V22" s="190"/>
      <c r="W22" s="841"/>
      <c r="X22" s="841"/>
      <c r="Y22" s="195"/>
      <c r="Z22" s="673"/>
      <c r="AA22" s="674"/>
      <c r="AB22" s="673"/>
      <c r="AC22" s="674"/>
      <c r="AD22" s="673"/>
      <c r="AE22" s="674"/>
      <c r="AF22" s="673"/>
      <c r="AG22" s="674"/>
    </row>
    <row r="23" spans="1:33" ht="12.75" hidden="1" customHeight="1" x14ac:dyDescent="0.2">
      <c r="A23" s="31" t="s">
        <v>3073</v>
      </c>
      <c r="B23" s="602"/>
      <c r="C23" s="1612"/>
      <c r="D23" s="992"/>
      <c r="E23" s="31"/>
      <c r="F23" s="992"/>
      <c r="G23" s="1613"/>
      <c r="H23" s="837"/>
      <c r="I23" s="1614"/>
      <c r="J23" s="993"/>
      <c r="K23" s="1614"/>
      <c r="L23" s="838"/>
      <c r="M23" s="839"/>
      <c r="N23" s="31"/>
      <c r="O23" s="2159"/>
      <c r="P23" s="2159"/>
      <c r="Q23" s="2159"/>
      <c r="R23" s="2159"/>
      <c r="S23" s="82"/>
      <c r="T23" s="840" t="str">
        <f t="shared" si="0"/>
        <v>12 (1412)</v>
      </c>
      <c r="U23" s="1615" t="str">
        <f t="shared" si="1"/>
        <v/>
      </c>
      <c r="V23" s="190"/>
      <c r="W23" s="841"/>
      <c r="X23" s="841"/>
      <c r="Y23" s="195"/>
      <c r="Z23" s="673"/>
      <c r="AA23" s="674"/>
      <c r="AB23" s="673"/>
      <c r="AC23" s="674"/>
      <c r="AD23" s="673"/>
      <c r="AE23" s="674"/>
      <c r="AF23" s="673"/>
      <c r="AG23" s="674"/>
    </row>
    <row r="24" spans="1:33" ht="12.75" hidden="1" customHeight="1" x14ac:dyDescent="0.2">
      <c r="A24" s="31" t="s">
        <v>3074</v>
      </c>
      <c r="B24" s="602"/>
      <c r="C24" s="1612"/>
      <c r="D24" s="992"/>
      <c r="E24" s="31"/>
      <c r="F24" s="992"/>
      <c r="G24" s="1613"/>
      <c r="H24" s="837"/>
      <c r="I24" s="1614"/>
      <c r="J24" s="993"/>
      <c r="K24" s="1614"/>
      <c r="L24" s="838"/>
      <c r="M24" s="839"/>
      <c r="N24" s="31"/>
      <c r="O24" s="2159"/>
      <c r="P24" s="2159"/>
      <c r="Q24" s="2159"/>
      <c r="R24" s="2159"/>
      <c r="S24" s="82"/>
      <c r="T24" s="840" t="str">
        <f t="shared" si="0"/>
        <v>13 (1413)</v>
      </c>
      <c r="U24" s="1615" t="str">
        <f t="shared" si="1"/>
        <v/>
      </c>
      <c r="V24" s="190"/>
      <c r="W24" s="841"/>
      <c r="X24" s="841"/>
      <c r="Y24" s="195"/>
      <c r="Z24" s="673"/>
      <c r="AA24" s="674"/>
      <c r="AB24" s="673"/>
      <c r="AC24" s="674"/>
      <c r="AD24" s="673"/>
      <c r="AE24" s="674"/>
      <c r="AF24" s="673"/>
      <c r="AG24" s="674"/>
    </row>
    <row r="25" spans="1:33" ht="12.75" hidden="1" customHeight="1" x14ac:dyDescent="0.2">
      <c r="A25" s="31" t="s">
        <v>3075</v>
      </c>
      <c r="B25" s="602"/>
      <c r="C25" s="1612"/>
      <c r="D25" s="992"/>
      <c r="E25" s="31"/>
      <c r="F25" s="992"/>
      <c r="G25" s="1613"/>
      <c r="H25" s="837"/>
      <c r="I25" s="1614"/>
      <c r="J25" s="993"/>
      <c r="K25" s="1614"/>
      <c r="L25" s="838"/>
      <c r="M25" s="839"/>
      <c r="N25" s="31"/>
      <c r="O25" s="2159"/>
      <c r="P25" s="2159"/>
      <c r="Q25" s="2159"/>
      <c r="R25" s="2159"/>
      <c r="S25" s="82"/>
      <c r="T25" s="840" t="str">
        <f t="shared" si="0"/>
        <v>14 (1414)</v>
      </c>
      <c r="U25" s="1615" t="str">
        <f t="shared" si="1"/>
        <v/>
      </c>
      <c r="V25" s="190"/>
      <c r="W25" s="841"/>
      <c r="X25" s="841"/>
      <c r="Y25" s="195"/>
      <c r="Z25" s="673"/>
      <c r="AA25" s="674"/>
      <c r="AB25" s="673"/>
      <c r="AC25" s="674"/>
      <c r="AD25" s="673"/>
      <c r="AE25" s="674"/>
      <c r="AF25" s="673"/>
      <c r="AG25" s="674"/>
    </row>
    <row r="26" spans="1:33" ht="12.75" hidden="1" customHeight="1" x14ac:dyDescent="0.2">
      <c r="A26" s="31" t="s">
        <v>3076</v>
      </c>
      <c r="B26" s="602"/>
      <c r="C26" s="1612"/>
      <c r="D26" s="992"/>
      <c r="E26" s="31"/>
      <c r="F26" s="992"/>
      <c r="G26" s="1613"/>
      <c r="H26" s="837"/>
      <c r="I26" s="1614"/>
      <c r="J26" s="993"/>
      <c r="K26" s="1614"/>
      <c r="L26" s="838"/>
      <c r="M26" s="839"/>
      <c r="N26" s="31"/>
      <c r="O26" s="2159"/>
      <c r="P26" s="2159"/>
      <c r="Q26" s="2159"/>
      <c r="R26" s="2159"/>
      <c r="S26" s="82"/>
      <c r="T26" s="840" t="str">
        <f t="shared" si="0"/>
        <v>15 (1415)</v>
      </c>
      <c r="U26" s="1615" t="str">
        <f t="shared" si="1"/>
        <v/>
      </c>
      <c r="V26" s="190"/>
      <c r="W26" s="841"/>
      <c r="X26" s="841"/>
      <c r="Y26" s="195"/>
      <c r="Z26" s="673"/>
      <c r="AA26" s="674"/>
      <c r="AB26" s="673"/>
      <c r="AC26" s="674"/>
      <c r="AD26" s="673"/>
      <c r="AE26" s="674"/>
      <c r="AF26" s="673"/>
      <c r="AG26" s="674"/>
    </row>
    <row r="27" spans="1:33" ht="12.75" hidden="1" customHeight="1" x14ac:dyDescent="0.2">
      <c r="A27" s="31" t="s">
        <v>3077</v>
      </c>
      <c r="B27" s="602"/>
      <c r="C27" s="1612"/>
      <c r="D27" s="992"/>
      <c r="E27" s="31"/>
      <c r="F27" s="992"/>
      <c r="G27" s="1613"/>
      <c r="H27" s="837"/>
      <c r="I27" s="1614"/>
      <c r="J27" s="993"/>
      <c r="K27" s="1614"/>
      <c r="L27" s="838"/>
      <c r="M27" s="839"/>
      <c r="N27" s="31"/>
      <c r="O27" s="2159"/>
      <c r="P27" s="2159"/>
      <c r="Q27" s="2159"/>
      <c r="R27" s="2159"/>
      <c r="S27" s="82"/>
      <c r="T27" s="840" t="str">
        <f t="shared" si="0"/>
        <v>16 (1416)</v>
      </c>
      <c r="U27" s="1615" t="str">
        <f t="shared" si="1"/>
        <v/>
      </c>
      <c r="V27" s="190"/>
      <c r="W27" s="841"/>
      <c r="X27" s="841"/>
      <c r="Y27" s="195"/>
      <c r="Z27" s="673"/>
      <c r="AA27" s="674"/>
      <c r="AB27" s="673"/>
      <c r="AC27" s="674"/>
      <c r="AD27" s="673"/>
      <c r="AE27" s="674"/>
      <c r="AF27" s="673"/>
      <c r="AG27" s="674"/>
    </row>
    <row r="28" spans="1:33" ht="12.75" hidden="1" customHeight="1" x14ac:dyDescent="0.2">
      <c r="A28" s="31" t="s">
        <v>3078</v>
      </c>
      <c r="B28" s="602"/>
      <c r="C28" s="1612"/>
      <c r="D28" s="992"/>
      <c r="E28" s="31"/>
      <c r="F28" s="992"/>
      <c r="G28" s="1613"/>
      <c r="H28" s="837"/>
      <c r="I28" s="1614"/>
      <c r="J28" s="993"/>
      <c r="K28" s="1614"/>
      <c r="L28" s="838"/>
      <c r="M28" s="839"/>
      <c r="N28" s="31"/>
      <c r="O28" s="2159"/>
      <c r="P28" s="2159"/>
      <c r="Q28" s="2159"/>
      <c r="R28" s="2159"/>
      <c r="S28" s="82"/>
      <c r="T28" s="840" t="str">
        <f t="shared" si="0"/>
        <v>17 (1417)</v>
      </c>
      <c r="U28" s="1615" t="str">
        <f t="shared" si="1"/>
        <v/>
      </c>
      <c r="V28" s="190"/>
      <c r="W28" s="841"/>
      <c r="X28" s="841"/>
      <c r="Y28" s="195"/>
      <c r="Z28" s="673"/>
      <c r="AA28" s="674"/>
      <c r="AB28" s="673"/>
      <c r="AC28" s="674"/>
      <c r="AD28" s="673"/>
      <c r="AE28" s="674"/>
      <c r="AF28" s="673"/>
      <c r="AG28" s="674"/>
    </row>
    <row r="29" spans="1:33" ht="12.75" hidden="1" customHeight="1" x14ac:dyDescent="0.2">
      <c r="A29" s="31" t="s">
        <v>3079</v>
      </c>
      <c r="B29" s="602"/>
      <c r="C29" s="1612"/>
      <c r="D29" s="992"/>
      <c r="E29" s="31"/>
      <c r="F29" s="992"/>
      <c r="G29" s="1613"/>
      <c r="H29" s="837"/>
      <c r="I29" s="1614"/>
      <c r="J29" s="993"/>
      <c r="K29" s="1614"/>
      <c r="L29" s="838"/>
      <c r="M29" s="839"/>
      <c r="N29" s="31"/>
      <c r="O29" s="2159"/>
      <c r="P29" s="2159"/>
      <c r="Q29" s="2159"/>
      <c r="R29" s="2159"/>
      <c r="S29" s="82"/>
      <c r="T29" s="840" t="str">
        <f t="shared" si="0"/>
        <v>18 (1418)</v>
      </c>
      <c r="U29" s="1615" t="str">
        <f t="shared" si="1"/>
        <v/>
      </c>
      <c r="V29" s="190"/>
      <c r="W29" s="841"/>
      <c r="X29" s="841"/>
      <c r="Y29" s="195"/>
      <c r="Z29" s="673"/>
      <c r="AA29" s="674"/>
      <c r="AB29" s="673"/>
      <c r="AC29" s="674"/>
      <c r="AD29" s="673"/>
      <c r="AE29" s="674"/>
      <c r="AF29" s="673"/>
      <c r="AG29" s="674"/>
    </row>
    <row r="30" spans="1:33" ht="12.75" hidden="1" customHeight="1" x14ac:dyDescent="0.2">
      <c r="A30" s="31" t="s">
        <v>3080</v>
      </c>
      <c r="B30" s="602"/>
      <c r="C30" s="1612"/>
      <c r="D30" s="992"/>
      <c r="E30" s="31"/>
      <c r="F30" s="992"/>
      <c r="G30" s="1613"/>
      <c r="H30" s="837"/>
      <c r="I30" s="1614"/>
      <c r="J30" s="993"/>
      <c r="K30" s="1614"/>
      <c r="L30" s="838"/>
      <c r="M30" s="839"/>
      <c r="N30" s="31"/>
      <c r="O30" s="2159"/>
      <c r="P30" s="2159"/>
      <c r="Q30" s="2159"/>
      <c r="R30" s="2159"/>
      <c r="S30" s="82"/>
      <c r="T30" s="840" t="str">
        <f t="shared" si="0"/>
        <v>19 (1419)</v>
      </c>
      <c r="U30" s="1615" t="str">
        <f t="shared" si="1"/>
        <v/>
      </c>
      <c r="V30" s="190"/>
      <c r="W30" s="841"/>
      <c r="X30" s="841"/>
      <c r="Y30" s="195"/>
      <c r="Z30" s="673"/>
      <c r="AA30" s="674"/>
      <c r="AB30" s="673"/>
      <c r="AC30" s="674"/>
      <c r="AD30" s="673"/>
      <c r="AE30" s="674"/>
      <c r="AF30" s="673"/>
      <c r="AG30" s="674"/>
    </row>
    <row r="31" spans="1:33" ht="12.75" hidden="1" customHeight="1" x14ac:dyDescent="0.2">
      <c r="A31" s="31" t="s">
        <v>3081</v>
      </c>
      <c r="B31" s="602"/>
      <c r="C31" s="1612"/>
      <c r="D31" s="992"/>
      <c r="E31" s="31"/>
      <c r="F31" s="992"/>
      <c r="G31" s="1613"/>
      <c r="H31" s="837"/>
      <c r="I31" s="1614"/>
      <c r="J31" s="993"/>
      <c r="K31" s="1614"/>
      <c r="L31" s="838"/>
      <c r="M31" s="839"/>
      <c r="N31" s="31"/>
      <c r="O31" s="2159"/>
      <c r="P31" s="2159"/>
      <c r="Q31" s="2159"/>
      <c r="R31" s="2159"/>
      <c r="S31" s="82"/>
      <c r="T31" s="840" t="str">
        <f t="shared" si="0"/>
        <v>20 (1420)</v>
      </c>
      <c r="U31" s="1615" t="str">
        <f t="shared" si="1"/>
        <v/>
      </c>
      <c r="V31" s="190"/>
      <c r="W31" s="841"/>
      <c r="X31" s="841"/>
      <c r="Y31" s="195"/>
      <c r="Z31" s="673"/>
      <c r="AA31" s="674"/>
      <c r="AB31" s="673"/>
      <c r="AC31" s="674"/>
      <c r="AD31" s="673"/>
      <c r="AE31" s="674"/>
      <c r="AF31" s="673"/>
      <c r="AG31" s="674"/>
    </row>
    <row r="32" spans="1:33" ht="12.75" hidden="1" customHeight="1" x14ac:dyDescent="0.2">
      <c r="A32" s="31" t="s">
        <v>3082</v>
      </c>
      <c r="B32" s="602"/>
      <c r="C32" s="1612"/>
      <c r="D32" s="992"/>
      <c r="E32" s="31"/>
      <c r="F32" s="992"/>
      <c r="G32" s="1613"/>
      <c r="H32" s="837"/>
      <c r="I32" s="1614"/>
      <c r="J32" s="993"/>
      <c r="K32" s="1614"/>
      <c r="L32" s="838"/>
      <c r="M32" s="839"/>
      <c r="N32" s="31"/>
      <c r="O32" s="2159"/>
      <c r="P32" s="2159"/>
      <c r="Q32" s="2159"/>
      <c r="R32" s="2159"/>
      <c r="S32" s="82"/>
      <c r="T32" s="840" t="str">
        <f t="shared" si="0"/>
        <v>21 (1421)</v>
      </c>
      <c r="U32" s="1615" t="str">
        <f t="shared" si="1"/>
        <v/>
      </c>
      <c r="V32" s="190"/>
      <c r="W32" s="841"/>
      <c r="X32" s="841"/>
      <c r="Y32" s="195"/>
      <c r="Z32" s="673"/>
      <c r="AA32" s="674"/>
      <c r="AB32" s="673"/>
      <c r="AC32" s="674"/>
      <c r="AD32" s="673"/>
      <c r="AE32" s="674"/>
      <c r="AF32" s="673"/>
      <c r="AG32" s="674"/>
    </row>
    <row r="33" spans="1:33" ht="12.75" hidden="1" customHeight="1" x14ac:dyDescent="0.2">
      <c r="A33" s="31" t="s">
        <v>3083</v>
      </c>
      <c r="B33" s="602"/>
      <c r="C33" s="1612"/>
      <c r="D33" s="992"/>
      <c r="E33" s="31"/>
      <c r="F33" s="992"/>
      <c r="G33" s="1613"/>
      <c r="H33" s="837"/>
      <c r="I33" s="1614"/>
      <c r="J33" s="993"/>
      <c r="K33" s="1614"/>
      <c r="L33" s="838"/>
      <c r="M33" s="839"/>
      <c r="N33" s="31"/>
      <c r="O33" s="2159"/>
      <c r="P33" s="2159"/>
      <c r="Q33" s="2159"/>
      <c r="R33" s="2159"/>
      <c r="S33" s="82"/>
      <c r="T33" s="840" t="str">
        <f t="shared" si="0"/>
        <v>22 (1422)</v>
      </c>
      <c r="U33" s="1615" t="str">
        <f t="shared" si="1"/>
        <v/>
      </c>
      <c r="V33" s="190"/>
      <c r="W33" s="841"/>
      <c r="X33" s="841"/>
      <c r="Y33" s="195"/>
      <c r="Z33" s="673"/>
      <c r="AA33" s="674"/>
      <c r="AB33" s="673"/>
      <c r="AC33" s="674"/>
      <c r="AD33" s="673"/>
      <c r="AE33" s="674"/>
      <c r="AF33" s="673"/>
      <c r="AG33" s="674"/>
    </row>
    <row r="34" spans="1:33" ht="12.75" hidden="1" customHeight="1" x14ac:dyDescent="0.2">
      <c r="A34" s="31" t="s">
        <v>3084</v>
      </c>
      <c r="B34" s="602"/>
      <c r="C34" s="1612"/>
      <c r="D34" s="992"/>
      <c r="E34" s="31"/>
      <c r="F34" s="992"/>
      <c r="G34" s="1613"/>
      <c r="H34" s="837"/>
      <c r="I34" s="1614"/>
      <c r="J34" s="993"/>
      <c r="K34" s="1614"/>
      <c r="L34" s="838"/>
      <c r="M34" s="839"/>
      <c r="N34" s="31"/>
      <c r="O34" s="2159"/>
      <c r="P34" s="2159"/>
      <c r="Q34" s="2159"/>
      <c r="R34" s="2159"/>
      <c r="S34" s="82"/>
      <c r="T34" s="840" t="str">
        <f t="shared" si="0"/>
        <v>23 (1423)</v>
      </c>
      <c r="U34" s="1615" t="str">
        <f t="shared" si="1"/>
        <v/>
      </c>
      <c r="V34" s="190"/>
      <c r="W34" s="841"/>
      <c r="X34" s="841"/>
      <c r="Y34" s="195"/>
      <c r="Z34" s="673"/>
      <c r="AA34" s="674"/>
      <c r="AB34" s="673"/>
      <c r="AC34" s="674"/>
      <c r="AD34" s="673"/>
      <c r="AE34" s="674"/>
      <c r="AF34" s="673"/>
      <c r="AG34" s="674"/>
    </row>
    <row r="35" spans="1:33" ht="12.75" hidden="1" customHeight="1" x14ac:dyDescent="0.2">
      <c r="A35" s="31" t="s">
        <v>3085</v>
      </c>
      <c r="B35" s="602"/>
      <c r="C35" s="1612"/>
      <c r="D35" s="992"/>
      <c r="E35" s="31"/>
      <c r="F35" s="992"/>
      <c r="G35" s="1613"/>
      <c r="H35" s="837"/>
      <c r="I35" s="1614"/>
      <c r="J35" s="993"/>
      <c r="K35" s="1614"/>
      <c r="L35" s="838"/>
      <c r="M35" s="839"/>
      <c r="N35" s="31"/>
      <c r="O35" s="2159"/>
      <c r="P35" s="2159"/>
      <c r="Q35" s="2159"/>
      <c r="R35" s="2159"/>
      <c r="S35" s="82"/>
      <c r="T35" s="840" t="str">
        <f t="shared" si="0"/>
        <v>24 (1424)</v>
      </c>
      <c r="U35" s="1615" t="str">
        <f t="shared" si="1"/>
        <v/>
      </c>
      <c r="V35" s="190"/>
      <c r="W35" s="841"/>
      <c r="X35" s="841"/>
      <c r="Y35" s="195"/>
      <c r="Z35" s="673"/>
      <c r="AA35" s="674"/>
      <c r="AB35" s="673"/>
      <c r="AC35" s="674"/>
      <c r="AD35" s="673"/>
      <c r="AE35" s="674"/>
      <c r="AF35" s="673"/>
      <c r="AG35" s="674"/>
    </row>
    <row r="36" spans="1:33" x14ac:dyDescent="0.2">
      <c r="A36" s="31" t="s">
        <v>3086</v>
      </c>
      <c r="B36" s="602"/>
      <c r="C36" s="1612"/>
      <c r="D36" s="992"/>
      <c r="E36" s="31"/>
      <c r="F36" s="992"/>
      <c r="G36" s="1613"/>
      <c r="H36" s="837"/>
      <c r="I36" s="1614"/>
      <c r="J36" s="993"/>
      <c r="K36" s="1614"/>
      <c r="L36" s="838"/>
      <c r="M36" s="839"/>
      <c r="N36" s="31"/>
      <c r="O36" s="2159"/>
      <c r="P36" s="2159"/>
      <c r="Q36" s="2159"/>
      <c r="R36" s="2159"/>
      <c r="S36" s="82"/>
      <c r="T36" s="840" t="str">
        <f t="shared" si="0"/>
        <v>25 (1425)</v>
      </c>
      <c r="U36" s="1615" t="str">
        <f t="shared" si="1"/>
        <v/>
      </c>
      <c r="V36" s="190"/>
      <c r="W36" s="841"/>
      <c r="X36" s="841"/>
      <c r="Y36" s="195"/>
      <c r="Z36" s="673"/>
      <c r="AA36" s="674"/>
      <c r="AB36" s="673"/>
      <c r="AC36" s="674"/>
      <c r="AD36" s="673"/>
      <c r="AE36" s="674"/>
      <c r="AF36" s="673"/>
      <c r="AG36" s="674"/>
    </row>
    <row r="37" spans="1:33" x14ac:dyDescent="0.2">
      <c r="A37" s="239" t="s">
        <v>3087</v>
      </c>
      <c r="B37" s="1598">
        <v>100</v>
      </c>
      <c r="C37" s="1617"/>
      <c r="D37" s="992"/>
      <c r="E37" s="31"/>
      <c r="F37" s="992"/>
      <c r="G37" s="1383"/>
      <c r="H37" s="842"/>
      <c r="I37" s="1614"/>
      <c r="J37" s="993"/>
      <c r="K37" s="1614"/>
      <c r="L37" s="838"/>
      <c r="M37" s="1618"/>
      <c r="N37" s="31"/>
      <c r="O37" s="2162"/>
      <c r="P37" s="2162"/>
      <c r="Q37" s="2162"/>
      <c r="R37" s="2162"/>
      <c r="S37" s="82"/>
      <c r="T37" s="835"/>
      <c r="U37" s="1619">
        <f>$B37</f>
        <v>100</v>
      </c>
      <c r="V37" s="190"/>
      <c r="W37" s="841"/>
      <c r="X37" s="841"/>
      <c r="Y37" s="195"/>
      <c r="Z37" s="673"/>
      <c r="AA37" s="674"/>
      <c r="AB37" s="673"/>
      <c r="AC37" s="674"/>
      <c r="AD37" s="673"/>
      <c r="AE37" s="674"/>
      <c r="AF37" s="673"/>
      <c r="AG37" s="674"/>
    </row>
    <row r="38" spans="1:33" x14ac:dyDescent="0.2">
      <c r="A38" s="83" t="s">
        <v>3088</v>
      </c>
      <c r="B38" s="1494" t="s">
        <v>3089</v>
      </c>
      <c r="C38" s="1495"/>
      <c r="D38" s="993"/>
      <c r="E38" s="82"/>
      <c r="F38" s="1496"/>
      <c r="G38" s="1622"/>
      <c r="H38" s="843"/>
      <c r="I38" s="1614"/>
      <c r="J38" s="993"/>
      <c r="K38" s="1614"/>
      <c r="L38" s="844"/>
      <c r="M38" s="845"/>
      <c r="N38" s="82"/>
      <c r="O38" s="2161"/>
      <c r="P38" s="2161"/>
      <c r="Q38" s="2161"/>
      <c r="R38" s="2161"/>
      <c r="S38" s="82"/>
      <c r="T38" s="835"/>
      <c r="U38" s="1495" t="str">
        <f>$B38</f>
        <v>Global</v>
      </c>
      <c r="V38" s="190"/>
      <c r="W38" s="846"/>
      <c r="X38" s="846"/>
      <c r="Y38" s="195"/>
      <c r="Z38" s="675"/>
      <c r="AA38" s="676"/>
      <c r="AB38" s="675"/>
      <c r="AC38" s="676"/>
      <c r="AD38" s="675"/>
      <c r="AE38" s="676"/>
      <c r="AF38" s="675"/>
      <c r="AG38" s="676"/>
    </row>
    <row r="39" spans="1:33" ht="6" customHeight="1" x14ac:dyDescent="0.2">
      <c r="A39" s="82"/>
      <c r="B39" s="82"/>
      <c r="C39" s="82"/>
      <c r="D39" s="82"/>
      <c r="E39" s="82"/>
      <c r="F39" s="82"/>
      <c r="G39" s="82"/>
      <c r="H39" s="82"/>
      <c r="I39" s="82"/>
      <c r="J39" s="82"/>
      <c r="K39" s="82"/>
      <c r="L39" s="82"/>
      <c r="M39" s="82"/>
      <c r="N39" s="82"/>
      <c r="O39" s="82"/>
      <c r="P39" s="82"/>
      <c r="Q39" s="82"/>
      <c r="R39" s="82"/>
      <c r="S39" s="82"/>
      <c r="T39" s="835"/>
      <c r="U39" s="835"/>
      <c r="V39" s="82"/>
      <c r="W39" s="82"/>
      <c r="X39" s="82"/>
      <c r="Y39" s="195"/>
    </row>
    <row r="40" spans="1:33" x14ac:dyDescent="0.2">
      <c r="A40" s="82"/>
      <c r="B40" s="88" t="s">
        <v>1875</v>
      </c>
      <c r="C40" s="82"/>
      <c r="D40" s="82"/>
      <c r="E40" s="82"/>
      <c r="F40" s="82"/>
      <c r="G40" s="82"/>
      <c r="H40" s="82"/>
      <c r="I40" s="82"/>
      <c r="J40" s="82"/>
      <c r="K40" s="82"/>
      <c r="L40" s="82"/>
      <c r="M40" s="82"/>
      <c r="N40" s="82"/>
      <c r="O40" s="82"/>
      <c r="P40" s="82"/>
      <c r="Q40" s="82"/>
      <c r="R40" s="82"/>
      <c r="S40" s="82"/>
      <c r="T40" s="835"/>
      <c r="U40" s="836" t="str">
        <f>$B40</f>
        <v>Engagements inutilisés (502)</v>
      </c>
      <c r="V40" s="82"/>
      <c r="W40" s="82"/>
      <c r="X40" s="82"/>
      <c r="Y40" s="195"/>
    </row>
    <row r="41" spans="1:33" x14ac:dyDescent="0.2">
      <c r="A41" s="31" t="s">
        <v>3062</v>
      </c>
      <c r="B41" s="602"/>
      <c r="C41" s="992"/>
      <c r="D41" s="992"/>
      <c r="E41" s="31"/>
      <c r="F41" s="992"/>
      <c r="G41" s="1613"/>
      <c r="H41" s="837"/>
      <c r="I41" s="1614"/>
      <c r="J41" s="993"/>
      <c r="K41" s="1614"/>
      <c r="L41" s="838"/>
      <c r="M41" s="839"/>
      <c r="N41" s="31"/>
      <c r="O41" s="2159"/>
      <c r="P41" s="2159"/>
      <c r="Q41" s="2159"/>
      <c r="R41" s="2159"/>
      <c r="S41" s="82"/>
      <c r="T41" s="840" t="str">
        <f t="shared" ref="T41:T65" si="2">$A41</f>
        <v>1 (1401)</v>
      </c>
      <c r="U41" s="1615" t="str">
        <f t="shared" ref="U41:U65" si="3">IF($B41="","",$B41)</f>
        <v/>
      </c>
      <c r="V41" s="190"/>
      <c r="W41" s="841"/>
      <c r="X41" s="841"/>
      <c r="Y41" s="195"/>
      <c r="Z41" s="673"/>
      <c r="AA41" s="674"/>
      <c r="AB41" s="673"/>
      <c r="AC41" s="674"/>
      <c r="AD41" s="673"/>
      <c r="AE41" s="674"/>
      <c r="AF41" s="673"/>
      <c r="AG41" s="674"/>
    </row>
    <row r="42" spans="1:33" x14ac:dyDescent="0.2">
      <c r="A42" s="31" t="s">
        <v>3063</v>
      </c>
      <c r="B42" s="602"/>
      <c r="C42" s="992"/>
      <c r="D42" s="992"/>
      <c r="E42" s="31"/>
      <c r="F42" s="992"/>
      <c r="G42" s="1613"/>
      <c r="H42" s="837"/>
      <c r="I42" s="1614"/>
      <c r="J42" s="993"/>
      <c r="K42" s="1614"/>
      <c r="L42" s="838"/>
      <c r="M42" s="839"/>
      <c r="N42" s="31"/>
      <c r="O42" s="2159"/>
      <c r="P42" s="2159"/>
      <c r="Q42" s="2159"/>
      <c r="R42" s="2159"/>
      <c r="S42" s="82"/>
      <c r="T42" s="840" t="str">
        <f t="shared" si="2"/>
        <v>2 (1402)</v>
      </c>
      <c r="U42" s="1615" t="str">
        <f t="shared" si="3"/>
        <v/>
      </c>
      <c r="V42" s="190"/>
      <c r="W42" s="841"/>
      <c r="X42" s="841"/>
      <c r="Y42" s="195"/>
      <c r="Z42" s="673"/>
      <c r="AA42" s="674"/>
      <c r="AB42" s="673"/>
      <c r="AC42" s="674"/>
      <c r="AD42" s="673"/>
      <c r="AE42" s="674"/>
      <c r="AF42" s="673"/>
      <c r="AG42" s="674"/>
    </row>
    <row r="43" spans="1:33" x14ac:dyDescent="0.2">
      <c r="A43" s="31" t="s">
        <v>3064</v>
      </c>
      <c r="B43" s="602"/>
      <c r="C43" s="992"/>
      <c r="D43" s="992"/>
      <c r="E43" s="31"/>
      <c r="F43" s="992"/>
      <c r="G43" s="1613"/>
      <c r="H43" s="837"/>
      <c r="I43" s="1614"/>
      <c r="J43" s="993"/>
      <c r="K43" s="1614"/>
      <c r="L43" s="838"/>
      <c r="M43" s="839"/>
      <c r="N43" s="31"/>
      <c r="O43" s="2159"/>
      <c r="P43" s="2159"/>
      <c r="Q43" s="2159"/>
      <c r="R43" s="2159"/>
      <c r="S43" s="82"/>
      <c r="T43" s="840" t="str">
        <f t="shared" si="2"/>
        <v>3 (1403)</v>
      </c>
      <c r="U43" s="1615" t="str">
        <f t="shared" si="3"/>
        <v/>
      </c>
      <c r="V43" s="190"/>
      <c r="W43" s="841"/>
      <c r="X43" s="841"/>
      <c r="Y43" s="195"/>
      <c r="Z43" s="673"/>
      <c r="AA43" s="674"/>
      <c r="AB43" s="673"/>
      <c r="AC43" s="674"/>
      <c r="AD43" s="673"/>
      <c r="AE43" s="674"/>
      <c r="AF43" s="673"/>
      <c r="AG43" s="674"/>
    </row>
    <row r="44" spans="1:33" ht="12.75" hidden="1" customHeight="1" x14ac:dyDescent="0.2">
      <c r="A44" s="31" t="s">
        <v>3065</v>
      </c>
      <c r="B44" s="602"/>
      <c r="C44" s="992"/>
      <c r="D44" s="992"/>
      <c r="E44" s="31"/>
      <c r="F44" s="992"/>
      <c r="G44" s="1613"/>
      <c r="H44" s="837"/>
      <c r="I44" s="1614"/>
      <c r="J44" s="993"/>
      <c r="K44" s="1614"/>
      <c r="L44" s="838"/>
      <c r="M44" s="839"/>
      <c r="N44" s="31"/>
      <c r="O44" s="2159"/>
      <c r="P44" s="2159"/>
      <c r="Q44" s="2159"/>
      <c r="R44" s="2159"/>
      <c r="S44" s="82"/>
      <c r="T44" s="840" t="str">
        <f t="shared" si="2"/>
        <v>4 (1404)</v>
      </c>
      <c r="U44" s="1615" t="str">
        <f t="shared" si="3"/>
        <v/>
      </c>
      <c r="V44" s="190"/>
      <c r="W44" s="841"/>
      <c r="X44" s="841"/>
      <c r="Y44" s="195"/>
      <c r="Z44" s="673"/>
      <c r="AA44" s="674"/>
      <c r="AB44" s="673"/>
      <c r="AC44" s="674"/>
      <c r="AD44" s="673"/>
      <c r="AE44" s="674"/>
      <c r="AF44" s="673"/>
      <c r="AG44" s="674"/>
    </row>
    <row r="45" spans="1:33" ht="12.75" hidden="1" customHeight="1" x14ac:dyDescent="0.2">
      <c r="A45" s="31" t="s">
        <v>3066</v>
      </c>
      <c r="B45" s="602"/>
      <c r="C45" s="992"/>
      <c r="D45" s="992"/>
      <c r="E45" s="31"/>
      <c r="F45" s="992"/>
      <c r="G45" s="1613"/>
      <c r="H45" s="837"/>
      <c r="I45" s="1614"/>
      <c r="J45" s="993"/>
      <c r="K45" s="1614"/>
      <c r="L45" s="838"/>
      <c r="M45" s="839"/>
      <c r="N45" s="31"/>
      <c r="O45" s="2159"/>
      <c r="P45" s="2159"/>
      <c r="Q45" s="2159"/>
      <c r="R45" s="2159"/>
      <c r="S45" s="82"/>
      <c r="T45" s="840" t="str">
        <f t="shared" si="2"/>
        <v>5 (1405)</v>
      </c>
      <c r="U45" s="1615" t="str">
        <f t="shared" si="3"/>
        <v/>
      </c>
      <c r="V45" s="190"/>
      <c r="W45" s="841"/>
      <c r="X45" s="841"/>
      <c r="Y45" s="195"/>
      <c r="Z45" s="673"/>
      <c r="AA45" s="674"/>
      <c r="AB45" s="673"/>
      <c r="AC45" s="674"/>
      <c r="AD45" s="673"/>
      <c r="AE45" s="674"/>
      <c r="AF45" s="673"/>
      <c r="AG45" s="674"/>
    </row>
    <row r="46" spans="1:33" ht="12.75" hidden="1" customHeight="1" x14ac:dyDescent="0.2">
      <c r="A46" s="31" t="s">
        <v>3067</v>
      </c>
      <c r="B46" s="602"/>
      <c r="C46" s="992"/>
      <c r="D46" s="992"/>
      <c r="E46" s="31"/>
      <c r="F46" s="992"/>
      <c r="G46" s="1613"/>
      <c r="H46" s="837"/>
      <c r="I46" s="1614"/>
      <c r="J46" s="993"/>
      <c r="K46" s="1614"/>
      <c r="L46" s="838"/>
      <c r="M46" s="839"/>
      <c r="N46" s="31"/>
      <c r="O46" s="2159"/>
      <c r="P46" s="2159"/>
      <c r="Q46" s="2159"/>
      <c r="R46" s="2159"/>
      <c r="S46" s="82"/>
      <c r="T46" s="840" t="str">
        <f t="shared" si="2"/>
        <v>6 (1406)</v>
      </c>
      <c r="U46" s="1615" t="str">
        <f t="shared" si="3"/>
        <v/>
      </c>
      <c r="V46" s="190"/>
      <c r="W46" s="841"/>
      <c r="X46" s="841"/>
      <c r="Y46" s="195"/>
      <c r="Z46" s="673"/>
      <c r="AA46" s="674"/>
      <c r="AB46" s="673"/>
      <c r="AC46" s="674"/>
      <c r="AD46" s="673"/>
      <c r="AE46" s="674"/>
      <c r="AF46" s="673"/>
      <c r="AG46" s="674"/>
    </row>
    <row r="47" spans="1:33" ht="12.75" hidden="1" customHeight="1" x14ac:dyDescent="0.2">
      <c r="A47" s="31" t="s">
        <v>3068</v>
      </c>
      <c r="B47" s="602"/>
      <c r="C47" s="992"/>
      <c r="D47" s="992"/>
      <c r="E47" s="31"/>
      <c r="F47" s="992"/>
      <c r="G47" s="1613"/>
      <c r="H47" s="837"/>
      <c r="I47" s="1614"/>
      <c r="J47" s="993"/>
      <c r="K47" s="1614"/>
      <c r="L47" s="838"/>
      <c r="M47" s="839"/>
      <c r="N47" s="31"/>
      <c r="O47" s="2159"/>
      <c r="P47" s="2159"/>
      <c r="Q47" s="2159"/>
      <c r="R47" s="2159"/>
      <c r="S47" s="82"/>
      <c r="T47" s="840" t="str">
        <f t="shared" si="2"/>
        <v>7 (1407)</v>
      </c>
      <c r="U47" s="1615" t="str">
        <f t="shared" si="3"/>
        <v/>
      </c>
      <c r="V47" s="190"/>
      <c r="W47" s="841"/>
      <c r="X47" s="841"/>
      <c r="Y47" s="195"/>
      <c r="Z47" s="673"/>
      <c r="AA47" s="674"/>
      <c r="AB47" s="673"/>
      <c r="AC47" s="674"/>
      <c r="AD47" s="673"/>
      <c r="AE47" s="674"/>
      <c r="AF47" s="673"/>
      <c r="AG47" s="674"/>
    </row>
    <row r="48" spans="1:33" ht="12.75" hidden="1" customHeight="1" x14ac:dyDescent="0.2">
      <c r="A48" s="31" t="s">
        <v>3069</v>
      </c>
      <c r="B48" s="602"/>
      <c r="C48" s="992"/>
      <c r="D48" s="992"/>
      <c r="E48" s="31"/>
      <c r="F48" s="992"/>
      <c r="G48" s="1613"/>
      <c r="H48" s="837"/>
      <c r="I48" s="1614"/>
      <c r="J48" s="993"/>
      <c r="K48" s="1614"/>
      <c r="L48" s="838"/>
      <c r="M48" s="839"/>
      <c r="N48" s="31"/>
      <c r="O48" s="2159"/>
      <c r="P48" s="2159"/>
      <c r="Q48" s="2159"/>
      <c r="R48" s="2159"/>
      <c r="S48" s="82"/>
      <c r="T48" s="840" t="str">
        <f t="shared" si="2"/>
        <v>8 (1408)</v>
      </c>
      <c r="U48" s="1615" t="str">
        <f t="shared" si="3"/>
        <v/>
      </c>
      <c r="V48" s="190"/>
      <c r="W48" s="841"/>
      <c r="X48" s="841"/>
      <c r="Y48" s="195"/>
      <c r="Z48" s="673"/>
      <c r="AA48" s="674"/>
      <c r="AB48" s="673"/>
      <c r="AC48" s="674"/>
      <c r="AD48" s="673"/>
      <c r="AE48" s="674"/>
      <c r="AF48" s="673"/>
      <c r="AG48" s="674"/>
    </row>
    <row r="49" spans="1:33" ht="12.75" hidden="1" customHeight="1" x14ac:dyDescent="0.2">
      <c r="A49" s="31" t="s">
        <v>3070</v>
      </c>
      <c r="B49" s="602"/>
      <c r="C49" s="992"/>
      <c r="D49" s="992"/>
      <c r="E49" s="31"/>
      <c r="F49" s="992"/>
      <c r="G49" s="1613"/>
      <c r="H49" s="837"/>
      <c r="I49" s="1614"/>
      <c r="J49" s="993"/>
      <c r="K49" s="1614"/>
      <c r="L49" s="838"/>
      <c r="M49" s="839"/>
      <c r="N49" s="31"/>
      <c r="O49" s="2159"/>
      <c r="P49" s="2159"/>
      <c r="Q49" s="2159"/>
      <c r="R49" s="2159"/>
      <c r="S49" s="82"/>
      <c r="T49" s="840" t="str">
        <f t="shared" si="2"/>
        <v>9 (1409)</v>
      </c>
      <c r="U49" s="1615" t="str">
        <f t="shared" si="3"/>
        <v/>
      </c>
      <c r="V49" s="190"/>
      <c r="W49" s="841"/>
      <c r="X49" s="841"/>
      <c r="Y49" s="195"/>
      <c r="Z49" s="673"/>
      <c r="AA49" s="674"/>
      <c r="AB49" s="673"/>
      <c r="AC49" s="674"/>
      <c r="AD49" s="673"/>
      <c r="AE49" s="674"/>
      <c r="AF49" s="673"/>
      <c r="AG49" s="674"/>
    </row>
    <row r="50" spans="1:33" ht="12.75" hidden="1" customHeight="1" x14ac:dyDescent="0.2">
      <c r="A50" s="31" t="s">
        <v>3071</v>
      </c>
      <c r="B50" s="602"/>
      <c r="C50" s="992"/>
      <c r="D50" s="992"/>
      <c r="E50" s="31"/>
      <c r="F50" s="992"/>
      <c r="G50" s="1613"/>
      <c r="H50" s="837"/>
      <c r="I50" s="1614"/>
      <c r="J50" s="993"/>
      <c r="K50" s="1614"/>
      <c r="L50" s="838"/>
      <c r="M50" s="839"/>
      <c r="N50" s="31"/>
      <c r="O50" s="2159"/>
      <c r="P50" s="2159"/>
      <c r="Q50" s="2159"/>
      <c r="R50" s="2159"/>
      <c r="S50" s="82"/>
      <c r="T50" s="840" t="str">
        <f t="shared" si="2"/>
        <v>10 (1410)</v>
      </c>
      <c r="U50" s="1615" t="str">
        <f t="shared" si="3"/>
        <v/>
      </c>
      <c r="V50" s="190"/>
      <c r="W50" s="841"/>
      <c r="X50" s="841"/>
      <c r="Y50" s="195"/>
      <c r="Z50" s="673"/>
      <c r="AA50" s="674"/>
      <c r="AB50" s="673"/>
      <c r="AC50" s="674"/>
      <c r="AD50" s="673"/>
      <c r="AE50" s="674"/>
      <c r="AF50" s="673"/>
      <c r="AG50" s="674"/>
    </row>
    <row r="51" spans="1:33" ht="12.75" hidden="1" customHeight="1" x14ac:dyDescent="0.2">
      <c r="A51" s="31" t="s">
        <v>3072</v>
      </c>
      <c r="B51" s="602"/>
      <c r="C51" s="992"/>
      <c r="D51" s="992"/>
      <c r="E51" s="31"/>
      <c r="F51" s="992"/>
      <c r="G51" s="1613"/>
      <c r="H51" s="837"/>
      <c r="I51" s="1614"/>
      <c r="J51" s="993"/>
      <c r="K51" s="1614"/>
      <c r="L51" s="838"/>
      <c r="M51" s="839"/>
      <c r="N51" s="31"/>
      <c r="O51" s="2159"/>
      <c r="P51" s="2159"/>
      <c r="Q51" s="2159"/>
      <c r="R51" s="2159"/>
      <c r="S51" s="82"/>
      <c r="T51" s="840" t="str">
        <f t="shared" si="2"/>
        <v>11 (1411)</v>
      </c>
      <c r="U51" s="1615" t="str">
        <f t="shared" si="3"/>
        <v/>
      </c>
      <c r="V51" s="190"/>
      <c r="W51" s="841"/>
      <c r="X51" s="841"/>
      <c r="Y51" s="195"/>
      <c r="Z51" s="673"/>
      <c r="AA51" s="674"/>
      <c r="AB51" s="673"/>
      <c r="AC51" s="674"/>
      <c r="AD51" s="673"/>
      <c r="AE51" s="674"/>
      <c r="AF51" s="673"/>
      <c r="AG51" s="674"/>
    </row>
    <row r="52" spans="1:33" ht="12.75" hidden="1" customHeight="1" x14ac:dyDescent="0.2">
      <c r="A52" s="31" t="s">
        <v>3073</v>
      </c>
      <c r="B52" s="602"/>
      <c r="C52" s="992"/>
      <c r="D52" s="992"/>
      <c r="E52" s="31"/>
      <c r="F52" s="992"/>
      <c r="G52" s="1613"/>
      <c r="H52" s="837"/>
      <c r="I52" s="1614"/>
      <c r="J52" s="993"/>
      <c r="K52" s="1614"/>
      <c r="L52" s="838"/>
      <c r="M52" s="839"/>
      <c r="N52" s="31"/>
      <c r="O52" s="2159"/>
      <c r="P52" s="2159"/>
      <c r="Q52" s="2159"/>
      <c r="R52" s="2159"/>
      <c r="S52" s="82"/>
      <c r="T52" s="840" t="str">
        <f t="shared" si="2"/>
        <v>12 (1412)</v>
      </c>
      <c r="U52" s="1615" t="str">
        <f t="shared" si="3"/>
        <v/>
      </c>
      <c r="V52" s="190"/>
      <c r="W52" s="841"/>
      <c r="X52" s="841"/>
      <c r="Y52" s="195"/>
      <c r="Z52" s="673"/>
      <c r="AA52" s="674"/>
      <c r="AB52" s="673"/>
      <c r="AC52" s="674"/>
      <c r="AD52" s="673"/>
      <c r="AE52" s="674"/>
      <c r="AF52" s="673"/>
      <c r="AG52" s="674"/>
    </row>
    <row r="53" spans="1:33" ht="12.75" hidden="1" customHeight="1" x14ac:dyDescent="0.2">
      <c r="A53" s="31" t="s">
        <v>3074</v>
      </c>
      <c r="B53" s="602"/>
      <c r="C53" s="992"/>
      <c r="D53" s="992"/>
      <c r="E53" s="31"/>
      <c r="F53" s="992"/>
      <c r="G53" s="1613"/>
      <c r="H53" s="837"/>
      <c r="I53" s="1614"/>
      <c r="J53" s="993"/>
      <c r="K53" s="1614"/>
      <c r="L53" s="838"/>
      <c r="M53" s="839"/>
      <c r="N53" s="31"/>
      <c r="O53" s="2159"/>
      <c r="P53" s="2159"/>
      <c r="Q53" s="2159"/>
      <c r="R53" s="2159"/>
      <c r="S53" s="82"/>
      <c r="T53" s="840" t="str">
        <f t="shared" si="2"/>
        <v>13 (1413)</v>
      </c>
      <c r="U53" s="1615" t="str">
        <f t="shared" si="3"/>
        <v/>
      </c>
      <c r="V53" s="190"/>
      <c r="W53" s="841"/>
      <c r="X53" s="841"/>
      <c r="Y53" s="195"/>
      <c r="Z53" s="673"/>
      <c r="AA53" s="674"/>
      <c r="AB53" s="673"/>
      <c r="AC53" s="674"/>
      <c r="AD53" s="673"/>
      <c r="AE53" s="674"/>
      <c r="AF53" s="673"/>
      <c r="AG53" s="674"/>
    </row>
    <row r="54" spans="1:33" ht="12.75" hidden="1" customHeight="1" x14ac:dyDescent="0.2">
      <c r="A54" s="31" t="s">
        <v>3075</v>
      </c>
      <c r="B54" s="602"/>
      <c r="C54" s="992"/>
      <c r="D54" s="992"/>
      <c r="E54" s="31"/>
      <c r="F54" s="992"/>
      <c r="G54" s="1613"/>
      <c r="H54" s="837"/>
      <c r="I54" s="1614"/>
      <c r="J54" s="993"/>
      <c r="K54" s="1614"/>
      <c r="L54" s="838"/>
      <c r="M54" s="839"/>
      <c r="N54" s="31"/>
      <c r="O54" s="2159"/>
      <c r="P54" s="2159"/>
      <c r="Q54" s="2159"/>
      <c r="R54" s="2159"/>
      <c r="S54" s="82"/>
      <c r="T54" s="840" t="str">
        <f t="shared" si="2"/>
        <v>14 (1414)</v>
      </c>
      <c r="U54" s="1615" t="str">
        <f t="shared" si="3"/>
        <v/>
      </c>
      <c r="V54" s="190"/>
      <c r="W54" s="841"/>
      <c r="X54" s="841"/>
      <c r="Y54" s="195"/>
      <c r="Z54" s="673"/>
      <c r="AA54" s="674"/>
      <c r="AB54" s="673"/>
      <c r="AC54" s="674"/>
      <c r="AD54" s="673"/>
      <c r="AE54" s="674"/>
      <c r="AF54" s="673"/>
      <c r="AG54" s="674"/>
    </row>
    <row r="55" spans="1:33" ht="12.75" hidden="1" customHeight="1" x14ac:dyDescent="0.2">
      <c r="A55" s="31" t="s">
        <v>3076</v>
      </c>
      <c r="B55" s="602"/>
      <c r="C55" s="992"/>
      <c r="D55" s="992"/>
      <c r="E55" s="31"/>
      <c r="F55" s="992"/>
      <c r="G55" s="1613"/>
      <c r="H55" s="837"/>
      <c r="I55" s="1614"/>
      <c r="J55" s="993"/>
      <c r="K55" s="1614"/>
      <c r="L55" s="838"/>
      <c r="M55" s="839"/>
      <c r="N55" s="31"/>
      <c r="O55" s="2159"/>
      <c r="P55" s="2159"/>
      <c r="Q55" s="2159"/>
      <c r="R55" s="2159"/>
      <c r="S55" s="82"/>
      <c r="T55" s="840" t="str">
        <f t="shared" si="2"/>
        <v>15 (1415)</v>
      </c>
      <c r="U55" s="1615" t="str">
        <f t="shared" si="3"/>
        <v/>
      </c>
      <c r="V55" s="190"/>
      <c r="W55" s="841"/>
      <c r="X55" s="841"/>
      <c r="Y55" s="195"/>
      <c r="Z55" s="673"/>
      <c r="AA55" s="674"/>
      <c r="AB55" s="673"/>
      <c r="AC55" s="674"/>
      <c r="AD55" s="673"/>
      <c r="AE55" s="674"/>
      <c r="AF55" s="673"/>
      <c r="AG55" s="674"/>
    </row>
    <row r="56" spans="1:33" ht="12.75" hidden="1" customHeight="1" x14ac:dyDescent="0.2">
      <c r="A56" s="31" t="s">
        <v>3077</v>
      </c>
      <c r="B56" s="602"/>
      <c r="C56" s="992"/>
      <c r="D56" s="992"/>
      <c r="E56" s="31"/>
      <c r="F56" s="992"/>
      <c r="G56" s="1613"/>
      <c r="H56" s="837"/>
      <c r="I56" s="1614"/>
      <c r="J56" s="993"/>
      <c r="K56" s="1614"/>
      <c r="L56" s="838"/>
      <c r="M56" s="839"/>
      <c r="N56" s="31"/>
      <c r="O56" s="2159"/>
      <c r="P56" s="2159"/>
      <c r="Q56" s="2159"/>
      <c r="R56" s="2159"/>
      <c r="S56" s="82"/>
      <c r="T56" s="840" t="str">
        <f t="shared" si="2"/>
        <v>16 (1416)</v>
      </c>
      <c r="U56" s="1615" t="str">
        <f t="shared" si="3"/>
        <v/>
      </c>
      <c r="V56" s="190"/>
      <c r="W56" s="841"/>
      <c r="X56" s="841"/>
      <c r="Y56" s="195"/>
      <c r="Z56" s="673"/>
      <c r="AA56" s="674"/>
      <c r="AB56" s="673"/>
      <c r="AC56" s="674"/>
      <c r="AD56" s="673"/>
      <c r="AE56" s="674"/>
      <c r="AF56" s="673"/>
      <c r="AG56" s="674"/>
    </row>
    <row r="57" spans="1:33" ht="12.75" hidden="1" customHeight="1" x14ac:dyDescent="0.2">
      <c r="A57" s="31" t="s">
        <v>3078</v>
      </c>
      <c r="B57" s="602"/>
      <c r="C57" s="992"/>
      <c r="D57" s="992"/>
      <c r="E57" s="31"/>
      <c r="F57" s="992"/>
      <c r="G57" s="1613"/>
      <c r="H57" s="837"/>
      <c r="I57" s="1614"/>
      <c r="J57" s="993"/>
      <c r="K57" s="1614"/>
      <c r="L57" s="838"/>
      <c r="M57" s="839"/>
      <c r="N57" s="31"/>
      <c r="O57" s="2159"/>
      <c r="P57" s="2159"/>
      <c r="Q57" s="2159"/>
      <c r="R57" s="2159"/>
      <c r="S57" s="82"/>
      <c r="T57" s="840" t="str">
        <f t="shared" si="2"/>
        <v>17 (1417)</v>
      </c>
      <c r="U57" s="1615" t="str">
        <f t="shared" si="3"/>
        <v/>
      </c>
      <c r="V57" s="190"/>
      <c r="W57" s="841"/>
      <c r="X57" s="841"/>
      <c r="Y57" s="195"/>
      <c r="Z57" s="673"/>
      <c r="AA57" s="674"/>
      <c r="AB57" s="673"/>
      <c r="AC57" s="674"/>
      <c r="AD57" s="673"/>
      <c r="AE57" s="674"/>
      <c r="AF57" s="673"/>
      <c r="AG57" s="674"/>
    </row>
    <row r="58" spans="1:33" ht="12.75" hidden="1" customHeight="1" x14ac:dyDescent="0.2">
      <c r="A58" s="31" t="s">
        <v>3079</v>
      </c>
      <c r="B58" s="602"/>
      <c r="C58" s="992"/>
      <c r="D58" s="992"/>
      <c r="E58" s="31"/>
      <c r="F58" s="992"/>
      <c r="G58" s="1613"/>
      <c r="H58" s="837"/>
      <c r="I58" s="1614"/>
      <c r="J58" s="993"/>
      <c r="K58" s="1614"/>
      <c r="L58" s="838"/>
      <c r="M58" s="839"/>
      <c r="N58" s="31"/>
      <c r="O58" s="2159"/>
      <c r="P58" s="2159"/>
      <c r="Q58" s="2159"/>
      <c r="R58" s="2159"/>
      <c r="S58" s="82"/>
      <c r="T58" s="840" t="str">
        <f t="shared" si="2"/>
        <v>18 (1418)</v>
      </c>
      <c r="U58" s="1615" t="str">
        <f t="shared" si="3"/>
        <v/>
      </c>
      <c r="V58" s="190"/>
      <c r="W58" s="841"/>
      <c r="X58" s="841"/>
      <c r="Y58" s="195"/>
      <c r="Z58" s="673"/>
      <c r="AA58" s="674"/>
      <c r="AB58" s="673"/>
      <c r="AC58" s="674"/>
      <c r="AD58" s="673"/>
      <c r="AE58" s="674"/>
      <c r="AF58" s="673"/>
      <c r="AG58" s="674"/>
    </row>
    <row r="59" spans="1:33" ht="12.75" hidden="1" customHeight="1" x14ac:dyDescent="0.2">
      <c r="A59" s="31" t="s">
        <v>3080</v>
      </c>
      <c r="B59" s="602"/>
      <c r="C59" s="992"/>
      <c r="D59" s="992"/>
      <c r="E59" s="31"/>
      <c r="F59" s="992"/>
      <c r="G59" s="1613"/>
      <c r="H59" s="837"/>
      <c r="I59" s="1614"/>
      <c r="J59" s="993"/>
      <c r="K59" s="1614"/>
      <c r="L59" s="838"/>
      <c r="M59" s="839"/>
      <c r="N59" s="31"/>
      <c r="O59" s="2159"/>
      <c r="P59" s="2159"/>
      <c r="Q59" s="2159"/>
      <c r="R59" s="2159"/>
      <c r="S59" s="82"/>
      <c r="T59" s="840" t="str">
        <f t="shared" si="2"/>
        <v>19 (1419)</v>
      </c>
      <c r="U59" s="1615" t="str">
        <f t="shared" si="3"/>
        <v/>
      </c>
      <c r="V59" s="190"/>
      <c r="W59" s="841"/>
      <c r="X59" s="841"/>
      <c r="Y59" s="195"/>
      <c r="Z59" s="673"/>
      <c r="AA59" s="674"/>
      <c r="AB59" s="673"/>
      <c r="AC59" s="674"/>
      <c r="AD59" s="673"/>
      <c r="AE59" s="674"/>
      <c r="AF59" s="673"/>
      <c r="AG59" s="674"/>
    </row>
    <row r="60" spans="1:33" ht="12.75" hidden="1" customHeight="1" x14ac:dyDescent="0.2">
      <c r="A60" s="31" t="s">
        <v>3081</v>
      </c>
      <c r="B60" s="602"/>
      <c r="C60" s="992"/>
      <c r="D60" s="992"/>
      <c r="E60" s="31"/>
      <c r="F60" s="992"/>
      <c r="G60" s="1613"/>
      <c r="H60" s="837"/>
      <c r="I60" s="1614"/>
      <c r="J60" s="993"/>
      <c r="K60" s="1614"/>
      <c r="L60" s="838"/>
      <c r="M60" s="839"/>
      <c r="N60" s="31"/>
      <c r="O60" s="2159"/>
      <c r="P60" s="2159"/>
      <c r="Q60" s="2159"/>
      <c r="R60" s="2159"/>
      <c r="S60" s="82"/>
      <c r="T60" s="840" t="str">
        <f t="shared" si="2"/>
        <v>20 (1420)</v>
      </c>
      <c r="U60" s="1615" t="str">
        <f t="shared" si="3"/>
        <v/>
      </c>
      <c r="V60" s="190"/>
      <c r="W60" s="841"/>
      <c r="X60" s="841"/>
      <c r="Y60" s="195"/>
      <c r="Z60" s="673"/>
      <c r="AA60" s="674"/>
      <c r="AB60" s="673"/>
      <c r="AC60" s="674"/>
      <c r="AD60" s="673"/>
      <c r="AE60" s="674"/>
      <c r="AF60" s="673"/>
      <c r="AG60" s="674"/>
    </row>
    <row r="61" spans="1:33" ht="12.75" hidden="1" customHeight="1" x14ac:dyDescent="0.2">
      <c r="A61" s="31" t="s">
        <v>3082</v>
      </c>
      <c r="B61" s="602"/>
      <c r="C61" s="992"/>
      <c r="D61" s="992"/>
      <c r="E61" s="31"/>
      <c r="F61" s="992"/>
      <c r="G61" s="1613"/>
      <c r="H61" s="837"/>
      <c r="I61" s="1614"/>
      <c r="J61" s="993"/>
      <c r="K61" s="1614"/>
      <c r="L61" s="838"/>
      <c r="M61" s="839"/>
      <c r="N61" s="31"/>
      <c r="O61" s="2159"/>
      <c r="P61" s="2159"/>
      <c r="Q61" s="2159"/>
      <c r="R61" s="2159"/>
      <c r="S61" s="82"/>
      <c r="T61" s="840" t="str">
        <f t="shared" si="2"/>
        <v>21 (1421)</v>
      </c>
      <c r="U61" s="1615" t="str">
        <f t="shared" si="3"/>
        <v/>
      </c>
      <c r="V61" s="190"/>
      <c r="W61" s="841"/>
      <c r="X61" s="841"/>
      <c r="Y61" s="195"/>
      <c r="Z61" s="673"/>
      <c r="AA61" s="674"/>
      <c r="AB61" s="673"/>
      <c r="AC61" s="674"/>
      <c r="AD61" s="673"/>
      <c r="AE61" s="674"/>
      <c r="AF61" s="673"/>
      <c r="AG61" s="674"/>
    </row>
    <row r="62" spans="1:33" ht="12.75" hidden="1" customHeight="1" x14ac:dyDescent="0.2">
      <c r="A62" s="31" t="s">
        <v>3083</v>
      </c>
      <c r="B62" s="602"/>
      <c r="C62" s="992"/>
      <c r="D62" s="992"/>
      <c r="E62" s="31"/>
      <c r="F62" s="992"/>
      <c r="G62" s="1613"/>
      <c r="H62" s="837"/>
      <c r="I62" s="1614"/>
      <c r="J62" s="993"/>
      <c r="K62" s="1614"/>
      <c r="L62" s="838"/>
      <c r="M62" s="839"/>
      <c r="N62" s="31"/>
      <c r="O62" s="2159"/>
      <c r="P62" s="2159"/>
      <c r="Q62" s="2159"/>
      <c r="R62" s="2159"/>
      <c r="S62" s="82"/>
      <c r="T62" s="840" t="str">
        <f t="shared" si="2"/>
        <v>22 (1422)</v>
      </c>
      <c r="U62" s="1615" t="str">
        <f t="shared" si="3"/>
        <v/>
      </c>
      <c r="V62" s="190"/>
      <c r="W62" s="841"/>
      <c r="X62" s="841"/>
      <c r="Y62" s="195"/>
      <c r="Z62" s="673"/>
      <c r="AA62" s="674"/>
      <c r="AB62" s="673"/>
      <c r="AC62" s="674"/>
      <c r="AD62" s="673"/>
      <c r="AE62" s="674"/>
      <c r="AF62" s="673"/>
      <c r="AG62" s="674"/>
    </row>
    <row r="63" spans="1:33" ht="12.75" hidden="1" customHeight="1" x14ac:dyDescent="0.2">
      <c r="A63" s="31" t="s">
        <v>3084</v>
      </c>
      <c r="B63" s="602"/>
      <c r="C63" s="992"/>
      <c r="D63" s="992"/>
      <c r="E63" s="31"/>
      <c r="F63" s="992"/>
      <c r="G63" s="1613"/>
      <c r="H63" s="837"/>
      <c r="I63" s="1614"/>
      <c r="J63" s="993"/>
      <c r="K63" s="1614"/>
      <c r="L63" s="838"/>
      <c r="M63" s="839"/>
      <c r="N63" s="31"/>
      <c r="O63" s="2159"/>
      <c r="P63" s="2159"/>
      <c r="Q63" s="2159"/>
      <c r="R63" s="2159"/>
      <c r="S63" s="82"/>
      <c r="T63" s="840" t="str">
        <f t="shared" si="2"/>
        <v>23 (1423)</v>
      </c>
      <c r="U63" s="1615" t="str">
        <f t="shared" si="3"/>
        <v/>
      </c>
      <c r="V63" s="190"/>
      <c r="W63" s="841"/>
      <c r="X63" s="841"/>
      <c r="Y63" s="195"/>
      <c r="Z63" s="673"/>
      <c r="AA63" s="674"/>
      <c r="AB63" s="673"/>
      <c r="AC63" s="674"/>
      <c r="AD63" s="673"/>
      <c r="AE63" s="674"/>
      <c r="AF63" s="673"/>
      <c r="AG63" s="674"/>
    </row>
    <row r="64" spans="1:33" ht="12.75" hidden="1" customHeight="1" x14ac:dyDescent="0.2">
      <c r="A64" s="31" t="s">
        <v>3085</v>
      </c>
      <c r="B64" s="602"/>
      <c r="C64" s="992"/>
      <c r="D64" s="992"/>
      <c r="E64" s="31"/>
      <c r="F64" s="992"/>
      <c r="G64" s="1613"/>
      <c r="H64" s="837"/>
      <c r="I64" s="1614"/>
      <c r="J64" s="993"/>
      <c r="K64" s="1614"/>
      <c r="L64" s="838"/>
      <c r="M64" s="839"/>
      <c r="N64" s="31"/>
      <c r="O64" s="2159"/>
      <c r="P64" s="2159"/>
      <c r="Q64" s="2159"/>
      <c r="R64" s="2159"/>
      <c r="S64" s="82"/>
      <c r="T64" s="840" t="str">
        <f t="shared" si="2"/>
        <v>24 (1424)</v>
      </c>
      <c r="U64" s="1615" t="str">
        <f t="shared" si="3"/>
        <v/>
      </c>
      <c r="V64" s="190"/>
      <c r="W64" s="841"/>
      <c r="X64" s="841"/>
      <c r="Y64" s="195"/>
      <c r="Z64" s="673"/>
      <c r="AA64" s="674"/>
      <c r="AB64" s="673"/>
      <c r="AC64" s="674"/>
      <c r="AD64" s="673"/>
      <c r="AE64" s="674"/>
      <c r="AF64" s="673"/>
      <c r="AG64" s="674"/>
    </row>
    <row r="65" spans="1:33" x14ac:dyDescent="0.2">
      <c r="A65" s="31" t="s">
        <v>3086</v>
      </c>
      <c r="B65" s="602"/>
      <c r="C65" s="992"/>
      <c r="D65" s="992"/>
      <c r="E65" s="31"/>
      <c r="F65" s="992"/>
      <c r="G65" s="1613"/>
      <c r="H65" s="837"/>
      <c r="I65" s="1614"/>
      <c r="J65" s="993"/>
      <c r="K65" s="1614"/>
      <c r="L65" s="838"/>
      <c r="M65" s="839"/>
      <c r="N65" s="31"/>
      <c r="O65" s="2159"/>
      <c r="P65" s="2159"/>
      <c r="Q65" s="2159"/>
      <c r="R65" s="2159"/>
      <c r="S65" s="82"/>
      <c r="T65" s="840" t="str">
        <f t="shared" si="2"/>
        <v>25 (1425)</v>
      </c>
      <c r="U65" s="1615" t="str">
        <f t="shared" si="3"/>
        <v/>
      </c>
      <c r="V65" s="190"/>
      <c r="W65" s="841"/>
      <c r="X65" s="841"/>
      <c r="Y65" s="195"/>
      <c r="Z65" s="673"/>
      <c r="AA65" s="674"/>
      <c r="AB65" s="673"/>
      <c r="AC65" s="674"/>
      <c r="AD65" s="673"/>
      <c r="AE65" s="674"/>
      <c r="AF65" s="673"/>
      <c r="AG65" s="674"/>
    </row>
    <row r="66" spans="1:33" x14ac:dyDescent="0.2">
      <c r="A66" s="239" t="s">
        <v>3087</v>
      </c>
      <c r="B66" s="1598">
        <v>100</v>
      </c>
      <c r="C66" s="992"/>
      <c r="D66" s="992"/>
      <c r="E66" s="31"/>
      <c r="F66" s="992"/>
      <c r="G66" s="1383"/>
      <c r="H66" s="842"/>
      <c r="I66" s="1614"/>
      <c r="J66" s="993"/>
      <c r="K66" s="1614"/>
      <c r="L66" s="838"/>
      <c r="M66" s="1618"/>
      <c r="N66" s="31"/>
      <c r="O66" s="2162"/>
      <c r="P66" s="2162"/>
      <c r="Q66" s="2162"/>
      <c r="R66" s="2162"/>
      <c r="S66" s="82"/>
      <c r="T66" s="835"/>
      <c r="U66" s="1619">
        <f>$B66</f>
        <v>100</v>
      </c>
      <c r="V66" s="190"/>
      <c r="W66" s="841"/>
      <c r="X66" s="841"/>
      <c r="Y66" s="195"/>
      <c r="Z66" s="673"/>
      <c r="AA66" s="674"/>
      <c r="AB66" s="673"/>
      <c r="AC66" s="674"/>
      <c r="AD66" s="673"/>
      <c r="AE66" s="674"/>
      <c r="AF66" s="673"/>
      <c r="AG66" s="674"/>
    </row>
    <row r="67" spans="1:33" ht="12.75" customHeight="1" x14ac:dyDescent="0.2">
      <c r="A67" s="83" t="s">
        <v>3088</v>
      </c>
      <c r="B67" s="1494" t="s">
        <v>3089</v>
      </c>
      <c r="C67" s="993"/>
      <c r="D67" s="993"/>
      <c r="E67" s="82"/>
      <c r="F67" s="1496"/>
      <c r="G67" s="1622"/>
      <c r="H67" s="843"/>
      <c r="I67" s="1614"/>
      <c r="J67" s="993"/>
      <c r="K67" s="1614"/>
      <c r="L67" s="844"/>
      <c r="M67" s="845"/>
      <c r="N67" s="82"/>
      <c r="O67" s="2161"/>
      <c r="P67" s="2161"/>
      <c r="Q67" s="2161"/>
      <c r="R67" s="2161"/>
      <c r="S67" s="82"/>
      <c r="T67" s="835"/>
      <c r="U67" s="1495" t="str">
        <f>$B67</f>
        <v>Global</v>
      </c>
      <c r="V67" s="190"/>
      <c r="W67" s="846"/>
      <c r="X67" s="846"/>
      <c r="Y67" s="195"/>
      <c r="Z67" s="675"/>
      <c r="AA67" s="676"/>
      <c r="AB67" s="675"/>
      <c r="AC67" s="676"/>
      <c r="AD67" s="675"/>
      <c r="AE67" s="676"/>
      <c r="AF67" s="675"/>
      <c r="AG67" s="676"/>
    </row>
    <row r="68" spans="1:33" ht="6" customHeight="1" x14ac:dyDescent="0.2">
      <c r="A68" s="82"/>
      <c r="B68" s="82"/>
      <c r="C68" s="82"/>
      <c r="D68" s="82"/>
      <c r="E68" s="82"/>
      <c r="F68" s="82"/>
      <c r="G68" s="82"/>
      <c r="H68" s="82"/>
      <c r="I68" s="82"/>
      <c r="J68" s="82"/>
      <c r="K68" s="82"/>
      <c r="L68" s="82"/>
      <c r="M68" s="82"/>
      <c r="N68" s="82"/>
      <c r="O68" s="82"/>
      <c r="P68" s="82"/>
      <c r="Q68" s="82"/>
      <c r="R68" s="82"/>
      <c r="S68" s="82"/>
      <c r="T68" s="835"/>
      <c r="U68" s="835"/>
      <c r="V68" s="82"/>
      <c r="W68" s="82"/>
      <c r="X68" s="82"/>
      <c r="Y68" s="195"/>
    </row>
    <row r="69" spans="1:33" s="13" customFormat="1" x14ac:dyDescent="0.2">
      <c r="A69" s="82"/>
      <c r="B69" s="88" t="s">
        <v>1878</v>
      </c>
      <c r="C69" s="82"/>
      <c r="D69" s="82"/>
      <c r="E69" s="82"/>
      <c r="F69" s="82"/>
      <c r="G69" s="82"/>
      <c r="H69" s="82"/>
      <c r="I69" s="82"/>
      <c r="J69" s="82"/>
      <c r="K69" s="82"/>
      <c r="L69" s="82"/>
      <c r="M69" s="82"/>
      <c r="N69" s="82"/>
      <c r="O69" s="82"/>
      <c r="P69" s="82"/>
      <c r="Q69" s="82"/>
      <c r="R69" s="82"/>
      <c r="S69" s="82"/>
      <c r="T69" s="835"/>
      <c r="U69" s="836" t="str">
        <f>$B69</f>
        <v>Autres éléments hors bilan (505)</v>
      </c>
      <c r="V69" s="82"/>
      <c r="W69" s="82"/>
      <c r="X69" s="82"/>
      <c r="Y69" s="109"/>
    </row>
    <row r="70" spans="1:33" s="13" customFormat="1" x14ac:dyDescent="0.2">
      <c r="A70" s="31" t="s">
        <v>3062</v>
      </c>
      <c r="B70" s="602"/>
      <c r="C70" s="992"/>
      <c r="D70" s="992"/>
      <c r="E70" s="31"/>
      <c r="F70" s="992"/>
      <c r="G70" s="1613"/>
      <c r="H70" s="837"/>
      <c r="I70" s="1614"/>
      <c r="J70" s="993"/>
      <c r="K70" s="1614"/>
      <c r="L70" s="838"/>
      <c r="M70" s="839"/>
      <c r="N70" s="31"/>
      <c r="O70" s="2159"/>
      <c r="P70" s="2159"/>
      <c r="Q70" s="2159"/>
      <c r="R70" s="2159"/>
      <c r="S70" s="82"/>
      <c r="T70" s="840" t="str">
        <f t="shared" ref="T70:T94" si="4">$A70</f>
        <v>1 (1401)</v>
      </c>
      <c r="U70" s="1615" t="str">
        <f t="shared" ref="U70:U94" si="5">IF($B70="","",$B70)</f>
        <v/>
      </c>
      <c r="V70" s="190"/>
      <c r="W70" s="841"/>
      <c r="X70" s="841"/>
      <c r="Y70" s="109"/>
      <c r="Z70" s="673"/>
      <c r="AA70" s="674"/>
      <c r="AB70" s="673"/>
      <c r="AC70" s="674"/>
      <c r="AD70" s="673"/>
      <c r="AE70" s="674"/>
      <c r="AF70" s="673"/>
      <c r="AG70" s="674"/>
    </row>
    <row r="71" spans="1:33" s="13" customFormat="1" x14ac:dyDescent="0.2">
      <c r="A71" s="31" t="s">
        <v>3063</v>
      </c>
      <c r="B71" s="602"/>
      <c r="C71" s="992"/>
      <c r="D71" s="992"/>
      <c r="E71" s="31"/>
      <c r="F71" s="992"/>
      <c r="G71" s="1613"/>
      <c r="H71" s="837"/>
      <c r="I71" s="1614"/>
      <c r="J71" s="993"/>
      <c r="K71" s="1614"/>
      <c r="L71" s="838"/>
      <c r="M71" s="839"/>
      <c r="N71" s="31"/>
      <c r="O71" s="2159"/>
      <c r="P71" s="2159"/>
      <c r="Q71" s="2159"/>
      <c r="R71" s="2159"/>
      <c r="S71" s="82"/>
      <c r="T71" s="840" t="str">
        <f t="shared" si="4"/>
        <v>2 (1402)</v>
      </c>
      <c r="U71" s="1615" t="str">
        <f t="shared" si="5"/>
        <v/>
      </c>
      <c r="V71" s="190"/>
      <c r="W71" s="841"/>
      <c r="X71" s="841"/>
      <c r="Y71" s="109"/>
      <c r="Z71" s="673"/>
      <c r="AA71" s="674"/>
      <c r="AB71" s="673"/>
      <c r="AC71" s="674"/>
      <c r="AD71" s="673"/>
      <c r="AE71" s="674"/>
      <c r="AF71" s="673"/>
      <c r="AG71" s="674"/>
    </row>
    <row r="72" spans="1:33" s="13" customFormat="1" x14ac:dyDescent="0.2">
      <c r="A72" s="31" t="s">
        <v>3064</v>
      </c>
      <c r="B72" s="602"/>
      <c r="C72" s="992"/>
      <c r="D72" s="992"/>
      <c r="E72" s="31"/>
      <c r="F72" s="992"/>
      <c r="G72" s="1613"/>
      <c r="H72" s="837"/>
      <c r="I72" s="1614"/>
      <c r="J72" s="993"/>
      <c r="K72" s="1614"/>
      <c r="L72" s="838"/>
      <c r="M72" s="839"/>
      <c r="N72" s="31"/>
      <c r="O72" s="2159"/>
      <c r="P72" s="2159"/>
      <c r="Q72" s="2159"/>
      <c r="R72" s="2159"/>
      <c r="S72" s="82"/>
      <c r="T72" s="840" t="str">
        <f t="shared" si="4"/>
        <v>3 (1403)</v>
      </c>
      <c r="U72" s="1615" t="str">
        <f t="shared" si="5"/>
        <v/>
      </c>
      <c r="V72" s="190"/>
      <c r="W72" s="841"/>
      <c r="X72" s="841"/>
      <c r="Y72" s="109"/>
      <c r="Z72" s="673"/>
      <c r="AA72" s="674"/>
      <c r="AB72" s="673"/>
      <c r="AC72" s="674"/>
      <c r="AD72" s="673"/>
      <c r="AE72" s="674"/>
      <c r="AF72" s="673"/>
      <c r="AG72" s="674"/>
    </row>
    <row r="73" spans="1:33" s="13" customFormat="1" ht="12.75" hidden="1" customHeight="1" x14ac:dyDescent="0.2">
      <c r="A73" s="31" t="s">
        <v>3065</v>
      </c>
      <c r="B73" s="602"/>
      <c r="C73" s="992"/>
      <c r="D73" s="992"/>
      <c r="E73" s="31"/>
      <c r="F73" s="992"/>
      <c r="G73" s="1613"/>
      <c r="H73" s="837"/>
      <c r="I73" s="1614"/>
      <c r="J73" s="993"/>
      <c r="K73" s="1614"/>
      <c r="L73" s="838"/>
      <c r="M73" s="839"/>
      <c r="N73" s="31"/>
      <c r="O73" s="2159"/>
      <c r="P73" s="2159"/>
      <c r="Q73" s="2159"/>
      <c r="R73" s="2159"/>
      <c r="S73" s="82"/>
      <c r="T73" s="840" t="str">
        <f t="shared" si="4"/>
        <v>4 (1404)</v>
      </c>
      <c r="U73" s="1615" t="str">
        <f t="shared" si="5"/>
        <v/>
      </c>
      <c r="V73" s="190"/>
      <c r="W73" s="841"/>
      <c r="X73" s="841"/>
      <c r="Y73" s="109"/>
      <c r="Z73" s="673"/>
      <c r="AA73" s="674"/>
      <c r="AB73" s="673"/>
      <c r="AC73" s="674"/>
      <c r="AD73" s="673"/>
      <c r="AE73" s="674"/>
      <c r="AF73" s="673"/>
      <c r="AG73" s="674"/>
    </row>
    <row r="74" spans="1:33" s="13" customFormat="1" ht="12.75" hidden="1" customHeight="1" x14ac:dyDescent="0.2">
      <c r="A74" s="31" t="s">
        <v>3066</v>
      </c>
      <c r="B74" s="602"/>
      <c r="C74" s="992"/>
      <c r="D74" s="992"/>
      <c r="E74" s="31"/>
      <c r="F74" s="992"/>
      <c r="G74" s="1613"/>
      <c r="H74" s="837"/>
      <c r="I74" s="1614"/>
      <c r="J74" s="993"/>
      <c r="K74" s="1614"/>
      <c r="L74" s="838"/>
      <c r="M74" s="839"/>
      <c r="N74" s="31"/>
      <c r="O74" s="2159"/>
      <c r="P74" s="2159"/>
      <c r="Q74" s="2159"/>
      <c r="R74" s="2159"/>
      <c r="S74" s="82"/>
      <c r="T74" s="840" t="str">
        <f t="shared" si="4"/>
        <v>5 (1405)</v>
      </c>
      <c r="U74" s="1615" t="str">
        <f t="shared" si="5"/>
        <v/>
      </c>
      <c r="V74" s="190"/>
      <c r="W74" s="841"/>
      <c r="X74" s="841"/>
      <c r="Y74" s="109"/>
      <c r="Z74" s="673"/>
      <c r="AA74" s="674"/>
      <c r="AB74" s="673"/>
      <c r="AC74" s="674"/>
      <c r="AD74" s="673"/>
      <c r="AE74" s="674"/>
      <c r="AF74" s="673"/>
      <c r="AG74" s="674"/>
    </row>
    <row r="75" spans="1:33" s="13" customFormat="1" ht="12.75" hidden="1" customHeight="1" x14ac:dyDescent="0.2">
      <c r="A75" s="31" t="s">
        <v>3067</v>
      </c>
      <c r="B75" s="602"/>
      <c r="C75" s="992"/>
      <c r="D75" s="992"/>
      <c r="E75" s="31"/>
      <c r="F75" s="992"/>
      <c r="G75" s="1613"/>
      <c r="H75" s="837"/>
      <c r="I75" s="1614"/>
      <c r="J75" s="993"/>
      <c r="K75" s="1614"/>
      <c r="L75" s="838"/>
      <c r="M75" s="839"/>
      <c r="N75" s="31"/>
      <c r="O75" s="2159"/>
      <c r="P75" s="2159"/>
      <c r="Q75" s="2159"/>
      <c r="R75" s="2159"/>
      <c r="S75" s="82"/>
      <c r="T75" s="840" t="str">
        <f t="shared" si="4"/>
        <v>6 (1406)</v>
      </c>
      <c r="U75" s="1615" t="str">
        <f t="shared" si="5"/>
        <v/>
      </c>
      <c r="V75" s="190"/>
      <c r="W75" s="841"/>
      <c r="X75" s="841"/>
      <c r="Y75" s="109"/>
      <c r="Z75" s="673"/>
      <c r="AA75" s="674"/>
      <c r="AB75" s="673"/>
      <c r="AC75" s="674"/>
      <c r="AD75" s="673"/>
      <c r="AE75" s="674"/>
      <c r="AF75" s="673"/>
      <c r="AG75" s="674"/>
    </row>
    <row r="76" spans="1:33" s="13" customFormat="1" ht="12.75" hidden="1" customHeight="1" x14ac:dyDescent="0.2">
      <c r="A76" s="31" t="s">
        <v>3068</v>
      </c>
      <c r="B76" s="602"/>
      <c r="C76" s="992"/>
      <c r="D76" s="992"/>
      <c r="E76" s="31"/>
      <c r="F76" s="992"/>
      <c r="G76" s="1613"/>
      <c r="H76" s="837"/>
      <c r="I76" s="1614"/>
      <c r="J76" s="993"/>
      <c r="K76" s="1614"/>
      <c r="L76" s="838"/>
      <c r="M76" s="839"/>
      <c r="N76" s="31"/>
      <c r="O76" s="2159"/>
      <c r="P76" s="2159"/>
      <c r="Q76" s="2159"/>
      <c r="R76" s="2159"/>
      <c r="S76" s="82"/>
      <c r="T76" s="840" t="str">
        <f t="shared" si="4"/>
        <v>7 (1407)</v>
      </c>
      <c r="U76" s="1615" t="str">
        <f t="shared" si="5"/>
        <v/>
      </c>
      <c r="V76" s="190"/>
      <c r="W76" s="841"/>
      <c r="X76" s="841"/>
      <c r="Y76" s="109"/>
      <c r="Z76" s="673"/>
      <c r="AA76" s="674"/>
      <c r="AB76" s="673"/>
      <c r="AC76" s="674"/>
      <c r="AD76" s="673"/>
      <c r="AE76" s="674"/>
      <c r="AF76" s="673"/>
      <c r="AG76" s="674"/>
    </row>
    <row r="77" spans="1:33" s="13" customFormat="1" ht="12.75" hidden="1" customHeight="1" x14ac:dyDescent="0.2">
      <c r="A77" s="31" t="s">
        <v>3069</v>
      </c>
      <c r="B77" s="602"/>
      <c r="C77" s="992"/>
      <c r="D77" s="992"/>
      <c r="E77" s="31"/>
      <c r="F77" s="992"/>
      <c r="G77" s="1613"/>
      <c r="H77" s="837"/>
      <c r="I77" s="1614"/>
      <c r="J77" s="993"/>
      <c r="K77" s="1614"/>
      <c r="L77" s="838"/>
      <c r="M77" s="839"/>
      <c r="N77" s="31"/>
      <c r="O77" s="2159"/>
      <c r="P77" s="2159"/>
      <c r="Q77" s="2159"/>
      <c r="R77" s="2159"/>
      <c r="S77" s="82"/>
      <c r="T77" s="840" t="str">
        <f t="shared" si="4"/>
        <v>8 (1408)</v>
      </c>
      <c r="U77" s="1615" t="str">
        <f t="shared" si="5"/>
        <v/>
      </c>
      <c r="V77" s="190"/>
      <c r="W77" s="841"/>
      <c r="X77" s="841"/>
      <c r="Y77" s="109"/>
      <c r="Z77" s="673"/>
      <c r="AA77" s="674"/>
      <c r="AB77" s="673"/>
      <c r="AC77" s="674"/>
      <c r="AD77" s="673"/>
      <c r="AE77" s="674"/>
      <c r="AF77" s="673"/>
      <c r="AG77" s="674"/>
    </row>
    <row r="78" spans="1:33" s="13" customFormat="1" ht="12.75" hidden="1" customHeight="1" x14ac:dyDescent="0.2">
      <c r="A78" s="31" t="s">
        <v>3070</v>
      </c>
      <c r="B78" s="602"/>
      <c r="C78" s="992"/>
      <c r="D78" s="992"/>
      <c r="E78" s="31"/>
      <c r="F78" s="992"/>
      <c r="G78" s="1613"/>
      <c r="H78" s="837"/>
      <c r="I78" s="1614"/>
      <c r="J78" s="993"/>
      <c r="K78" s="1614"/>
      <c r="L78" s="838"/>
      <c r="M78" s="839"/>
      <c r="N78" s="31"/>
      <c r="O78" s="2159"/>
      <c r="P78" s="2159"/>
      <c r="Q78" s="2159"/>
      <c r="R78" s="2159"/>
      <c r="S78" s="82"/>
      <c r="T78" s="840" t="str">
        <f t="shared" si="4"/>
        <v>9 (1409)</v>
      </c>
      <c r="U78" s="1615" t="str">
        <f t="shared" si="5"/>
        <v/>
      </c>
      <c r="V78" s="190"/>
      <c r="W78" s="841"/>
      <c r="X78" s="841"/>
      <c r="Y78" s="109"/>
      <c r="Z78" s="673"/>
      <c r="AA78" s="674"/>
      <c r="AB78" s="673"/>
      <c r="AC78" s="674"/>
      <c r="AD78" s="673"/>
      <c r="AE78" s="674"/>
      <c r="AF78" s="673"/>
      <c r="AG78" s="674"/>
    </row>
    <row r="79" spans="1:33" s="13" customFormat="1" ht="12.75" hidden="1" customHeight="1" x14ac:dyDescent="0.2">
      <c r="A79" s="31" t="s">
        <v>3071</v>
      </c>
      <c r="B79" s="602"/>
      <c r="C79" s="992"/>
      <c r="D79" s="992"/>
      <c r="E79" s="31"/>
      <c r="F79" s="992"/>
      <c r="G79" s="1613"/>
      <c r="H79" s="837"/>
      <c r="I79" s="1614"/>
      <c r="J79" s="993"/>
      <c r="K79" s="1614"/>
      <c r="L79" s="838"/>
      <c r="M79" s="839"/>
      <c r="N79" s="31"/>
      <c r="O79" s="2159"/>
      <c r="P79" s="2159"/>
      <c r="Q79" s="2159"/>
      <c r="R79" s="2159"/>
      <c r="S79" s="82"/>
      <c r="T79" s="840" t="str">
        <f t="shared" si="4"/>
        <v>10 (1410)</v>
      </c>
      <c r="U79" s="1615" t="str">
        <f t="shared" si="5"/>
        <v/>
      </c>
      <c r="V79" s="190"/>
      <c r="W79" s="841"/>
      <c r="X79" s="841"/>
      <c r="Y79" s="109"/>
      <c r="Z79" s="673"/>
      <c r="AA79" s="674"/>
      <c r="AB79" s="673"/>
      <c r="AC79" s="674"/>
      <c r="AD79" s="673"/>
      <c r="AE79" s="674"/>
      <c r="AF79" s="673"/>
      <c r="AG79" s="674"/>
    </row>
    <row r="80" spans="1:33" s="13" customFormat="1" ht="12.75" hidden="1" customHeight="1" x14ac:dyDescent="0.2">
      <c r="A80" s="31" t="s">
        <v>3072</v>
      </c>
      <c r="B80" s="602"/>
      <c r="C80" s="992"/>
      <c r="D80" s="992"/>
      <c r="E80" s="31"/>
      <c r="F80" s="992"/>
      <c r="G80" s="1613"/>
      <c r="H80" s="837"/>
      <c r="I80" s="1614"/>
      <c r="J80" s="993"/>
      <c r="K80" s="1614"/>
      <c r="L80" s="838"/>
      <c r="M80" s="839"/>
      <c r="N80" s="31"/>
      <c r="O80" s="2159"/>
      <c r="P80" s="2159"/>
      <c r="Q80" s="2159"/>
      <c r="R80" s="2159"/>
      <c r="S80" s="82"/>
      <c r="T80" s="840" t="str">
        <f t="shared" si="4"/>
        <v>11 (1411)</v>
      </c>
      <c r="U80" s="1615" t="str">
        <f t="shared" si="5"/>
        <v/>
      </c>
      <c r="V80" s="190"/>
      <c r="W80" s="841"/>
      <c r="X80" s="841"/>
      <c r="Y80" s="109"/>
      <c r="Z80" s="673"/>
      <c r="AA80" s="674"/>
      <c r="AB80" s="673"/>
      <c r="AC80" s="674"/>
      <c r="AD80" s="673"/>
      <c r="AE80" s="674"/>
      <c r="AF80" s="673"/>
      <c r="AG80" s="674"/>
    </row>
    <row r="81" spans="1:33" s="13" customFormat="1" ht="12.75" hidden="1" customHeight="1" x14ac:dyDescent="0.2">
      <c r="A81" s="31" t="s">
        <v>3073</v>
      </c>
      <c r="B81" s="602"/>
      <c r="C81" s="992"/>
      <c r="D81" s="992"/>
      <c r="E81" s="31"/>
      <c r="F81" s="992"/>
      <c r="G81" s="1613"/>
      <c r="H81" s="837"/>
      <c r="I81" s="1614"/>
      <c r="J81" s="993"/>
      <c r="K81" s="1614"/>
      <c r="L81" s="838"/>
      <c r="M81" s="839"/>
      <c r="N81" s="31"/>
      <c r="O81" s="2159"/>
      <c r="P81" s="2159"/>
      <c r="Q81" s="2159"/>
      <c r="R81" s="2159"/>
      <c r="S81" s="82"/>
      <c r="T81" s="840" t="str">
        <f t="shared" si="4"/>
        <v>12 (1412)</v>
      </c>
      <c r="U81" s="1615" t="str">
        <f t="shared" si="5"/>
        <v/>
      </c>
      <c r="V81" s="190"/>
      <c r="W81" s="841"/>
      <c r="X81" s="841"/>
      <c r="Y81" s="109"/>
      <c r="Z81" s="673"/>
      <c r="AA81" s="674"/>
      <c r="AB81" s="673"/>
      <c r="AC81" s="674"/>
      <c r="AD81" s="673"/>
      <c r="AE81" s="674"/>
      <c r="AF81" s="673"/>
      <c r="AG81" s="674"/>
    </row>
    <row r="82" spans="1:33" s="13" customFormat="1" ht="12.75" hidden="1" customHeight="1" x14ac:dyDescent="0.2">
      <c r="A82" s="31" t="s">
        <v>3074</v>
      </c>
      <c r="B82" s="602"/>
      <c r="C82" s="992"/>
      <c r="D82" s="992"/>
      <c r="E82" s="31"/>
      <c r="F82" s="992"/>
      <c r="G82" s="1613"/>
      <c r="H82" s="837"/>
      <c r="I82" s="1614"/>
      <c r="J82" s="993"/>
      <c r="K82" s="1614"/>
      <c r="L82" s="838"/>
      <c r="M82" s="839"/>
      <c r="N82" s="31"/>
      <c r="O82" s="2159"/>
      <c r="P82" s="2159"/>
      <c r="Q82" s="2159"/>
      <c r="R82" s="2159"/>
      <c r="S82" s="82"/>
      <c r="T82" s="840" t="str">
        <f t="shared" si="4"/>
        <v>13 (1413)</v>
      </c>
      <c r="U82" s="1615" t="str">
        <f t="shared" si="5"/>
        <v/>
      </c>
      <c r="V82" s="190"/>
      <c r="W82" s="841"/>
      <c r="X82" s="841"/>
      <c r="Y82" s="109"/>
      <c r="Z82" s="673"/>
      <c r="AA82" s="674"/>
      <c r="AB82" s="673"/>
      <c r="AC82" s="674"/>
      <c r="AD82" s="673"/>
      <c r="AE82" s="674"/>
      <c r="AF82" s="673"/>
      <c r="AG82" s="674"/>
    </row>
    <row r="83" spans="1:33" s="13" customFormat="1" ht="12.75" hidden="1" customHeight="1" x14ac:dyDescent="0.2">
      <c r="A83" s="31" t="s">
        <v>3075</v>
      </c>
      <c r="B83" s="602"/>
      <c r="C83" s="992"/>
      <c r="D83" s="992"/>
      <c r="E83" s="31"/>
      <c r="F83" s="992"/>
      <c r="G83" s="1613"/>
      <c r="H83" s="837"/>
      <c r="I83" s="1614"/>
      <c r="J83" s="993"/>
      <c r="K83" s="1614"/>
      <c r="L83" s="838"/>
      <c r="M83" s="839"/>
      <c r="N83" s="31"/>
      <c r="O83" s="2159"/>
      <c r="P83" s="2159"/>
      <c r="Q83" s="2159"/>
      <c r="R83" s="2159"/>
      <c r="S83" s="82"/>
      <c r="T83" s="840" t="str">
        <f t="shared" si="4"/>
        <v>14 (1414)</v>
      </c>
      <c r="U83" s="1615" t="str">
        <f t="shared" si="5"/>
        <v/>
      </c>
      <c r="V83" s="190"/>
      <c r="W83" s="841"/>
      <c r="X83" s="841"/>
      <c r="Y83" s="109"/>
      <c r="Z83" s="673"/>
      <c r="AA83" s="674"/>
      <c r="AB83" s="673"/>
      <c r="AC83" s="674"/>
      <c r="AD83" s="673"/>
      <c r="AE83" s="674"/>
      <c r="AF83" s="673"/>
      <c r="AG83" s="674"/>
    </row>
    <row r="84" spans="1:33" s="13" customFormat="1" ht="12.75" hidden="1" customHeight="1" x14ac:dyDescent="0.2">
      <c r="A84" s="31" t="s">
        <v>3076</v>
      </c>
      <c r="B84" s="602"/>
      <c r="C84" s="992"/>
      <c r="D84" s="992"/>
      <c r="E84" s="31"/>
      <c r="F84" s="992"/>
      <c r="G84" s="1613"/>
      <c r="H84" s="837"/>
      <c r="I84" s="1614"/>
      <c r="J84" s="993"/>
      <c r="K84" s="1614"/>
      <c r="L84" s="838"/>
      <c r="M84" s="839"/>
      <c r="N84" s="31"/>
      <c r="O84" s="2159"/>
      <c r="P84" s="2159"/>
      <c r="Q84" s="2159"/>
      <c r="R84" s="2159"/>
      <c r="S84" s="82"/>
      <c r="T84" s="840" t="str">
        <f t="shared" si="4"/>
        <v>15 (1415)</v>
      </c>
      <c r="U84" s="1615" t="str">
        <f t="shared" si="5"/>
        <v/>
      </c>
      <c r="V84" s="190"/>
      <c r="W84" s="841"/>
      <c r="X84" s="841"/>
      <c r="Y84" s="109"/>
      <c r="Z84" s="673"/>
      <c r="AA84" s="674"/>
      <c r="AB84" s="673"/>
      <c r="AC84" s="674"/>
      <c r="AD84" s="673"/>
      <c r="AE84" s="674"/>
      <c r="AF84" s="673"/>
      <c r="AG84" s="674"/>
    </row>
    <row r="85" spans="1:33" s="13" customFormat="1" ht="12.75" hidden="1" customHeight="1" x14ac:dyDescent="0.2">
      <c r="A85" s="31" t="s">
        <v>3077</v>
      </c>
      <c r="B85" s="602"/>
      <c r="C85" s="992"/>
      <c r="D85" s="992"/>
      <c r="E85" s="31"/>
      <c r="F85" s="992"/>
      <c r="G85" s="1613"/>
      <c r="H85" s="837"/>
      <c r="I85" s="1614"/>
      <c r="J85" s="993"/>
      <c r="K85" s="1614"/>
      <c r="L85" s="838"/>
      <c r="M85" s="839"/>
      <c r="N85" s="31"/>
      <c r="O85" s="2159"/>
      <c r="P85" s="2159"/>
      <c r="Q85" s="2159"/>
      <c r="R85" s="2159"/>
      <c r="S85" s="82"/>
      <c r="T85" s="840" t="str">
        <f t="shared" si="4"/>
        <v>16 (1416)</v>
      </c>
      <c r="U85" s="1615" t="str">
        <f t="shared" si="5"/>
        <v/>
      </c>
      <c r="V85" s="190"/>
      <c r="W85" s="841"/>
      <c r="X85" s="841"/>
      <c r="Y85" s="109"/>
      <c r="Z85" s="673"/>
      <c r="AA85" s="674"/>
      <c r="AB85" s="673"/>
      <c r="AC85" s="674"/>
      <c r="AD85" s="673"/>
      <c r="AE85" s="674"/>
      <c r="AF85" s="673"/>
      <c r="AG85" s="674"/>
    </row>
    <row r="86" spans="1:33" s="13" customFormat="1" ht="12.75" hidden="1" customHeight="1" x14ac:dyDescent="0.2">
      <c r="A86" s="31" t="s">
        <v>3078</v>
      </c>
      <c r="B86" s="602"/>
      <c r="C86" s="992"/>
      <c r="D86" s="992"/>
      <c r="E86" s="31"/>
      <c r="F86" s="992"/>
      <c r="G86" s="1613"/>
      <c r="H86" s="837"/>
      <c r="I86" s="1614"/>
      <c r="J86" s="993"/>
      <c r="K86" s="1614"/>
      <c r="L86" s="838"/>
      <c r="M86" s="839"/>
      <c r="N86" s="31"/>
      <c r="O86" s="2159"/>
      <c r="P86" s="2159"/>
      <c r="Q86" s="2159"/>
      <c r="R86" s="2159"/>
      <c r="S86" s="82"/>
      <c r="T86" s="840" t="str">
        <f t="shared" si="4"/>
        <v>17 (1417)</v>
      </c>
      <c r="U86" s="1615" t="str">
        <f t="shared" si="5"/>
        <v/>
      </c>
      <c r="V86" s="190"/>
      <c r="W86" s="841"/>
      <c r="X86" s="841"/>
      <c r="Y86" s="109"/>
      <c r="Z86" s="673"/>
      <c r="AA86" s="674"/>
      <c r="AB86" s="673"/>
      <c r="AC86" s="674"/>
      <c r="AD86" s="673"/>
      <c r="AE86" s="674"/>
      <c r="AF86" s="673"/>
      <c r="AG86" s="674"/>
    </row>
    <row r="87" spans="1:33" s="13" customFormat="1" ht="12.75" hidden="1" customHeight="1" x14ac:dyDescent="0.2">
      <c r="A87" s="31" t="s">
        <v>3079</v>
      </c>
      <c r="B87" s="602"/>
      <c r="C87" s="992"/>
      <c r="D87" s="992"/>
      <c r="E87" s="31"/>
      <c r="F87" s="992"/>
      <c r="G87" s="1613"/>
      <c r="H87" s="837"/>
      <c r="I87" s="1614"/>
      <c r="J87" s="993"/>
      <c r="K87" s="1614"/>
      <c r="L87" s="838"/>
      <c r="M87" s="839"/>
      <c r="N87" s="31"/>
      <c r="O87" s="2159"/>
      <c r="P87" s="2159"/>
      <c r="Q87" s="2159"/>
      <c r="R87" s="2159"/>
      <c r="S87" s="82"/>
      <c r="T87" s="840" t="str">
        <f t="shared" si="4"/>
        <v>18 (1418)</v>
      </c>
      <c r="U87" s="1615" t="str">
        <f t="shared" si="5"/>
        <v/>
      </c>
      <c r="V87" s="190"/>
      <c r="W87" s="841"/>
      <c r="X87" s="841"/>
      <c r="Y87" s="109"/>
      <c r="Z87" s="673"/>
      <c r="AA87" s="674"/>
      <c r="AB87" s="673"/>
      <c r="AC87" s="674"/>
      <c r="AD87" s="673"/>
      <c r="AE87" s="674"/>
      <c r="AF87" s="673"/>
      <c r="AG87" s="674"/>
    </row>
    <row r="88" spans="1:33" s="13" customFormat="1" ht="12.75" hidden="1" customHeight="1" x14ac:dyDescent="0.2">
      <c r="A88" s="31" t="s">
        <v>3080</v>
      </c>
      <c r="B88" s="602"/>
      <c r="C88" s="992"/>
      <c r="D88" s="992"/>
      <c r="E88" s="31"/>
      <c r="F88" s="992"/>
      <c r="G88" s="1613"/>
      <c r="H88" s="837"/>
      <c r="I88" s="1614"/>
      <c r="J88" s="993"/>
      <c r="K88" s="1614"/>
      <c r="L88" s="838"/>
      <c r="M88" s="839"/>
      <c r="N88" s="31"/>
      <c r="O88" s="2159"/>
      <c r="P88" s="2159"/>
      <c r="Q88" s="2159"/>
      <c r="R88" s="2159"/>
      <c r="S88" s="82"/>
      <c r="T88" s="840" t="str">
        <f t="shared" si="4"/>
        <v>19 (1419)</v>
      </c>
      <c r="U88" s="1615" t="str">
        <f t="shared" si="5"/>
        <v/>
      </c>
      <c r="V88" s="190"/>
      <c r="W88" s="841"/>
      <c r="X88" s="841"/>
      <c r="Y88" s="109"/>
      <c r="Z88" s="673"/>
      <c r="AA88" s="674"/>
      <c r="AB88" s="673"/>
      <c r="AC88" s="674"/>
      <c r="AD88" s="673"/>
      <c r="AE88" s="674"/>
      <c r="AF88" s="673"/>
      <c r="AG88" s="674"/>
    </row>
    <row r="89" spans="1:33" s="13" customFormat="1" ht="12.75" hidden="1" customHeight="1" x14ac:dyDescent="0.2">
      <c r="A89" s="31" t="s">
        <v>3081</v>
      </c>
      <c r="B89" s="602"/>
      <c r="C89" s="992"/>
      <c r="D89" s="992"/>
      <c r="E89" s="31"/>
      <c r="F89" s="992"/>
      <c r="G89" s="1613"/>
      <c r="H89" s="837"/>
      <c r="I89" s="1614"/>
      <c r="J89" s="993"/>
      <c r="K89" s="1614"/>
      <c r="L89" s="838"/>
      <c r="M89" s="839"/>
      <c r="N89" s="31"/>
      <c r="O89" s="2159"/>
      <c r="P89" s="2159"/>
      <c r="Q89" s="2159"/>
      <c r="R89" s="2159"/>
      <c r="S89" s="82"/>
      <c r="T89" s="840" t="str">
        <f t="shared" si="4"/>
        <v>20 (1420)</v>
      </c>
      <c r="U89" s="1615" t="str">
        <f t="shared" si="5"/>
        <v/>
      </c>
      <c r="V89" s="190"/>
      <c r="W89" s="841"/>
      <c r="X89" s="841"/>
      <c r="Y89" s="109"/>
      <c r="Z89" s="673"/>
      <c r="AA89" s="674"/>
      <c r="AB89" s="673"/>
      <c r="AC89" s="674"/>
      <c r="AD89" s="673"/>
      <c r="AE89" s="674"/>
      <c r="AF89" s="673"/>
      <c r="AG89" s="674"/>
    </row>
    <row r="90" spans="1:33" s="13" customFormat="1" ht="12.75" hidden="1" customHeight="1" x14ac:dyDescent="0.2">
      <c r="A90" s="31" t="s">
        <v>3082</v>
      </c>
      <c r="B90" s="602"/>
      <c r="C90" s="992"/>
      <c r="D90" s="992"/>
      <c r="E90" s="31"/>
      <c r="F90" s="992"/>
      <c r="G90" s="1613"/>
      <c r="H90" s="837"/>
      <c r="I90" s="1614"/>
      <c r="J90" s="993"/>
      <c r="K90" s="1614"/>
      <c r="L90" s="838"/>
      <c r="M90" s="839"/>
      <c r="N90" s="31"/>
      <c r="O90" s="2159"/>
      <c r="P90" s="2159"/>
      <c r="Q90" s="2159"/>
      <c r="R90" s="2159"/>
      <c r="S90" s="82"/>
      <c r="T90" s="840" t="str">
        <f t="shared" si="4"/>
        <v>21 (1421)</v>
      </c>
      <c r="U90" s="1615" t="str">
        <f t="shared" si="5"/>
        <v/>
      </c>
      <c r="V90" s="190"/>
      <c r="W90" s="841"/>
      <c r="X90" s="841"/>
      <c r="Y90" s="109"/>
      <c r="Z90" s="673"/>
      <c r="AA90" s="674"/>
      <c r="AB90" s="673"/>
      <c r="AC90" s="674"/>
      <c r="AD90" s="673"/>
      <c r="AE90" s="674"/>
      <c r="AF90" s="673"/>
      <c r="AG90" s="674"/>
    </row>
    <row r="91" spans="1:33" s="13" customFormat="1" ht="12.75" hidden="1" customHeight="1" x14ac:dyDescent="0.2">
      <c r="A91" s="31" t="s">
        <v>3083</v>
      </c>
      <c r="B91" s="602"/>
      <c r="C91" s="992"/>
      <c r="D91" s="992"/>
      <c r="E91" s="31"/>
      <c r="F91" s="992"/>
      <c r="G91" s="1613"/>
      <c r="H91" s="837"/>
      <c r="I91" s="1614"/>
      <c r="J91" s="993"/>
      <c r="K91" s="1614"/>
      <c r="L91" s="838"/>
      <c r="M91" s="839"/>
      <c r="N91" s="31"/>
      <c r="O91" s="2159"/>
      <c r="P91" s="2159"/>
      <c r="Q91" s="2159"/>
      <c r="R91" s="2159"/>
      <c r="S91" s="82"/>
      <c r="T91" s="840" t="str">
        <f t="shared" si="4"/>
        <v>22 (1422)</v>
      </c>
      <c r="U91" s="1615" t="str">
        <f t="shared" si="5"/>
        <v/>
      </c>
      <c r="V91" s="190"/>
      <c r="W91" s="841"/>
      <c r="X91" s="841"/>
      <c r="Y91" s="109"/>
      <c r="Z91" s="673"/>
      <c r="AA91" s="674"/>
      <c r="AB91" s="673"/>
      <c r="AC91" s="674"/>
      <c r="AD91" s="673"/>
      <c r="AE91" s="674"/>
      <c r="AF91" s="673"/>
      <c r="AG91" s="674"/>
    </row>
    <row r="92" spans="1:33" s="13" customFormat="1" ht="12.75" hidden="1" customHeight="1" x14ac:dyDescent="0.2">
      <c r="A92" s="31" t="s">
        <v>3084</v>
      </c>
      <c r="B92" s="602"/>
      <c r="C92" s="992"/>
      <c r="D92" s="992"/>
      <c r="E92" s="31"/>
      <c r="F92" s="992"/>
      <c r="G92" s="1613"/>
      <c r="H92" s="837"/>
      <c r="I92" s="1614"/>
      <c r="J92" s="993"/>
      <c r="K92" s="1614"/>
      <c r="L92" s="838"/>
      <c r="M92" s="839"/>
      <c r="N92" s="31"/>
      <c r="O92" s="2159"/>
      <c r="P92" s="2159"/>
      <c r="Q92" s="2159"/>
      <c r="R92" s="2159"/>
      <c r="S92" s="82"/>
      <c r="T92" s="840" t="str">
        <f t="shared" si="4"/>
        <v>23 (1423)</v>
      </c>
      <c r="U92" s="1615" t="str">
        <f t="shared" si="5"/>
        <v/>
      </c>
      <c r="V92" s="190"/>
      <c r="W92" s="841"/>
      <c r="X92" s="841"/>
      <c r="Y92" s="109"/>
      <c r="Z92" s="673"/>
      <c r="AA92" s="674"/>
      <c r="AB92" s="673"/>
      <c r="AC92" s="674"/>
      <c r="AD92" s="673"/>
      <c r="AE92" s="674"/>
      <c r="AF92" s="673"/>
      <c r="AG92" s="674"/>
    </row>
    <row r="93" spans="1:33" s="13" customFormat="1" ht="12.75" hidden="1" customHeight="1" x14ac:dyDescent="0.2">
      <c r="A93" s="31" t="s">
        <v>3085</v>
      </c>
      <c r="B93" s="602"/>
      <c r="C93" s="992"/>
      <c r="D93" s="992"/>
      <c r="E93" s="31"/>
      <c r="F93" s="992"/>
      <c r="G93" s="1613"/>
      <c r="H93" s="837"/>
      <c r="I93" s="1614"/>
      <c r="J93" s="993"/>
      <c r="K93" s="1614"/>
      <c r="L93" s="838"/>
      <c r="M93" s="839"/>
      <c r="N93" s="31"/>
      <c r="O93" s="2159"/>
      <c r="P93" s="2159"/>
      <c r="Q93" s="2159"/>
      <c r="R93" s="2159"/>
      <c r="S93" s="82"/>
      <c r="T93" s="840" t="str">
        <f t="shared" si="4"/>
        <v>24 (1424)</v>
      </c>
      <c r="U93" s="1615" t="str">
        <f t="shared" si="5"/>
        <v/>
      </c>
      <c r="V93" s="190"/>
      <c r="W93" s="841"/>
      <c r="X93" s="841"/>
      <c r="Y93" s="109"/>
      <c r="Z93" s="673"/>
      <c r="AA93" s="674"/>
      <c r="AB93" s="673"/>
      <c r="AC93" s="674"/>
      <c r="AD93" s="673"/>
      <c r="AE93" s="674"/>
      <c r="AF93" s="673"/>
      <c r="AG93" s="674"/>
    </row>
    <row r="94" spans="1:33" s="13" customFormat="1" x14ac:dyDescent="0.2">
      <c r="A94" s="31" t="s">
        <v>3086</v>
      </c>
      <c r="B94" s="602"/>
      <c r="C94" s="992"/>
      <c r="D94" s="992"/>
      <c r="E94" s="31"/>
      <c r="F94" s="992"/>
      <c r="G94" s="1613"/>
      <c r="H94" s="837"/>
      <c r="I94" s="1614"/>
      <c r="J94" s="993"/>
      <c r="K94" s="1614"/>
      <c r="L94" s="838"/>
      <c r="M94" s="839"/>
      <c r="N94" s="31"/>
      <c r="O94" s="2159"/>
      <c r="P94" s="2159"/>
      <c r="Q94" s="2159"/>
      <c r="R94" s="2159"/>
      <c r="S94" s="82"/>
      <c r="T94" s="840" t="str">
        <f t="shared" si="4"/>
        <v>25 (1425)</v>
      </c>
      <c r="U94" s="1615" t="str">
        <f t="shared" si="5"/>
        <v/>
      </c>
      <c r="V94" s="190"/>
      <c r="W94" s="841"/>
      <c r="X94" s="841"/>
      <c r="Y94" s="109"/>
      <c r="Z94" s="673"/>
      <c r="AA94" s="674"/>
      <c r="AB94" s="673"/>
      <c r="AC94" s="674"/>
      <c r="AD94" s="673"/>
      <c r="AE94" s="674"/>
      <c r="AF94" s="673"/>
      <c r="AG94" s="674"/>
    </row>
    <row r="95" spans="1:33" s="13" customFormat="1" x14ac:dyDescent="0.2">
      <c r="A95" s="239" t="s">
        <v>3087</v>
      </c>
      <c r="B95" s="1598">
        <v>100</v>
      </c>
      <c r="C95" s="992"/>
      <c r="D95" s="992"/>
      <c r="E95" s="31"/>
      <c r="F95" s="992"/>
      <c r="G95" s="1383"/>
      <c r="H95" s="842"/>
      <c r="I95" s="1614"/>
      <c r="J95" s="993"/>
      <c r="K95" s="1614"/>
      <c r="L95" s="838"/>
      <c r="M95" s="1618"/>
      <c r="N95" s="31"/>
      <c r="O95" s="2162"/>
      <c r="P95" s="2162"/>
      <c r="Q95" s="2162"/>
      <c r="R95" s="2162"/>
      <c r="S95" s="82"/>
      <c r="T95" s="835"/>
      <c r="U95" s="1619">
        <f>$B95</f>
        <v>100</v>
      </c>
      <c r="V95" s="190"/>
      <c r="W95" s="841"/>
      <c r="X95" s="841"/>
      <c r="Y95" s="109"/>
      <c r="Z95" s="673"/>
      <c r="AA95" s="674"/>
      <c r="AB95" s="673"/>
      <c r="AC95" s="674"/>
      <c r="AD95" s="673"/>
      <c r="AE95" s="674"/>
      <c r="AF95" s="673"/>
      <c r="AG95" s="674"/>
    </row>
    <row r="96" spans="1:33" s="13" customFormat="1" x14ac:dyDescent="0.2">
      <c r="A96" s="83" t="s">
        <v>3088</v>
      </c>
      <c r="B96" s="1494" t="s">
        <v>3089</v>
      </c>
      <c r="C96" s="993"/>
      <c r="D96" s="993"/>
      <c r="E96" s="82"/>
      <c r="F96" s="1663"/>
      <c r="G96" s="1622"/>
      <c r="H96" s="843"/>
      <c r="I96" s="1614"/>
      <c r="J96" s="993"/>
      <c r="K96" s="1614"/>
      <c r="L96" s="844"/>
      <c r="M96" s="845"/>
      <c r="N96" s="82"/>
      <c r="O96" s="2161"/>
      <c r="P96" s="2161"/>
      <c r="Q96" s="2161"/>
      <c r="R96" s="2161"/>
      <c r="S96" s="82"/>
      <c r="T96" s="835"/>
      <c r="U96" s="1495" t="str">
        <f>$B96</f>
        <v>Global</v>
      </c>
      <c r="V96" s="190"/>
      <c r="W96" s="846"/>
      <c r="X96" s="846"/>
      <c r="Y96" s="109"/>
      <c r="Z96" s="675"/>
      <c r="AA96" s="676"/>
      <c r="AB96" s="675"/>
      <c r="AC96" s="676"/>
      <c r="AD96" s="675"/>
      <c r="AE96" s="676"/>
      <c r="AF96" s="675"/>
      <c r="AG96" s="676"/>
    </row>
    <row r="97" spans="1:33" ht="6" customHeight="1" x14ac:dyDescent="0.2">
      <c r="A97" s="82"/>
      <c r="B97" s="55"/>
      <c r="C97" s="850"/>
      <c r="D97" s="850"/>
      <c r="E97" s="82"/>
      <c r="F97" s="851"/>
      <c r="G97" s="807"/>
      <c r="H97" s="807"/>
      <c r="I97" s="850"/>
      <c r="J97" s="850"/>
      <c r="K97" s="850"/>
      <c r="L97" s="850"/>
      <c r="M97" s="852"/>
      <c r="N97" s="82"/>
      <c r="O97" s="507"/>
      <c r="P97" s="507"/>
      <c r="Q97" s="507"/>
      <c r="R97" s="507"/>
      <c r="S97" s="82"/>
      <c r="T97" s="853"/>
      <c r="U97" s="853"/>
      <c r="V97" s="507"/>
      <c r="W97" s="507"/>
      <c r="X97" s="507"/>
      <c r="Y97" s="195"/>
    </row>
    <row r="98" spans="1:33" x14ac:dyDescent="0.2">
      <c r="A98" s="82"/>
      <c r="B98" s="805" t="s">
        <v>3090</v>
      </c>
      <c r="C98" s="806"/>
      <c r="D98" s="806"/>
      <c r="E98" s="82"/>
      <c r="F98" s="542"/>
      <c r="G98" s="807"/>
      <c r="H98" s="807"/>
      <c r="I98" s="806"/>
      <c r="J98" s="806"/>
      <c r="K98" s="806"/>
      <c r="L98" s="806"/>
      <c r="M98" s="854"/>
      <c r="N98" s="296"/>
      <c r="O98" s="296"/>
      <c r="P98" s="296"/>
      <c r="Q98" s="296"/>
      <c r="R98" s="82"/>
      <c r="S98" s="296"/>
      <c r="T98" s="855"/>
      <c r="U98" s="862"/>
      <c r="V98" s="296"/>
      <c r="W98" s="296"/>
      <c r="X98" s="296"/>
      <c r="Y98" s="195"/>
    </row>
    <row r="99" spans="1:33" x14ac:dyDescent="0.2">
      <c r="A99" s="83" t="s">
        <v>3088</v>
      </c>
      <c r="B99" s="1628" t="s">
        <v>3089</v>
      </c>
      <c r="C99" s="1629"/>
      <c r="D99" s="1629"/>
      <c r="E99" s="808"/>
      <c r="F99" s="1629"/>
      <c r="G99" s="1630"/>
      <c r="H99" s="856"/>
      <c r="I99" s="1631"/>
      <c r="J99" s="1631"/>
      <c r="K99" s="1631"/>
      <c r="L99" s="1631"/>
      <c r="M99" s="1664"/>
      <c r="N99" s="890"/>
      <c r="O99" s="2161"/>
      <c r="P99" s="2161"/>
      <c r="Q99" s="2197"/>
      <c r="R99" s="2197"/>
      <c r="S99" s="296"/>
      <c r="T99" s="855"/>
      <c r="U99" s="862"/>
      <c r="V99" s="296"/>
      <c r="W99" s="296"/>
      <c r="X99" s="296"/>
      <c r="Y99" s="195"/>
      <c r="Z99" s="673"/>
      <c r="AA99" s="674"/>
      <c r="AB99" s="673"/>
      <c r="AC99" s="674"/>
      <c r="AD99" s="673"/>
      <c r="AE99" s="674"/>
      <c r="AF99" s="673"/>
      <c r="AG99" s="674"/>
    </row>
    <row r="100" spans="1:33" x14ac:dyDescent="0.2">
      <c r="A100" s="83"/>
      <c r="B100" s="857"/>
      <c r="C100" s="808"/>
      <c r="D100" s="808"/>
      <c r="E100" s="808"/>
      <c r="F100" s="808"/>
      <c r="G100" s="858"/>
      <c r="H100" s="858"/>
      <c r="I100" s="859"/>
      <c r="J100" s="859"/>
      <c r="K100" s="859"/>
      <c r="L100" s="859"/>
      <c r="M100" s="859"/>
      <c r="N100" s="1007"/>
      <c r="O100" s="296"/>
      <c r="P100" s="296"/>
      <c r="Q100" s="296"/>
      <c r="R100" s="296"/>
      <c r="S100" s="296"/>
      <c r="T100" s="862"/>
      <c r="U100" s="862"/>
      <c r="V100" s="296"/>
      <c r="W100" s="296"/>
      <c r="X100" s="296"/>
      <c r="Y100" s="195"/>
      <c r="Z100" s="673"/>
      <c r="AA100" s="674"/>
      <c r="AB100" s="673"/>
      <c r="AC100" s="674"/>
      <c r="AD100" s="673"/>
      <c r="AE100" s="674"/>
      <c r="AF100" s="673"/>
      <c r="AG100" s="674"/>
    </row>
    <row r="101" spans="1:33" x14ac:dyDescent="0.2">
      <c r="A101" s="82"/>
      <c r="B101" s="88" t="s">
        <v>811</v>
      </c>
      <c r="C101" s="850"/>
      <c r="D101" s="993"/>
      <c r="E101" s="82"/>
      <c r="F101" s="851"/>
      <c r="G101" s="807"/>
      <c r="H101" s="807"/>
      <c r="I101" s="850"/>
      <c r="J101" s="850"/>
      <c r="K101" s="850"/>
      <c r="L101" s="850"/>
      <c r="M101" s="852"/>
      <c r="N101" s="82"/>
      <c r="O101" s="2161"/>
      <c r="P101" s="2161"/>
      <c r="Q101" s="2161"/>
      <c r="R101" s="2161"/>
      <c r="S101" s="82"/>
      <c r="T101" s="860"/>
      <c r="U101" s="836" t="str">
        <f>$B101</f>
        <v>Total (500)</v>
      </c>
      <c r="V101" s="190"/>
      <c r="W101" s="82"/>
      <c r="X101" s="861"/>
      <c r="Y101" s="195"/>
      <c r="Z101" s="673"/>
      <c r="AA101" s="674"/>
      <c r="AB101" s="673"/>
      <c r="AC101" s="674"/>
      <c r="AD101" s="673"/>
      <c r="AE101" s="674"/>
      <c r="AF101" s="673"/>
      <c r="AG101" s="674"/>
    </row>
    <row r="102" spans="1:33" ht="12.75" customHeight="1" x14ac:dyDescent="0.2">
      <c r="A102" s="82"/>
      <c r="B102" s="55"/>
      <c r="C102" s="55"/>
      <c r="D102" s="865"/>
      <c r="E102" s="82"/>
      <c r="F102" s="851"/>
      <c r="G102" s="851"/>
      <c r="H102" s="851"/>
      <c r="I102" s="865"/>
      <c r="J102" s="865"/>
      <c r="K102" s="865"/>
      <c r="L102" s="866"/>
      <c r="M102" s="31"/>
      <c r="N102" s="82"/>
      <c r="O102" s="865"/>
      <c r="P102" s="865"/>
      <c r="Q102" s="865"/>
      <c r="R102" s="865"/>
      <c r="S102" s="82"/>
      <c r="T102" s="82"/>
      <c r="U102" s="82"/>
      <c r="V102" s="82"/>
      <c r="W102" s="82"/>
      <c r="X102" s="82"/>
      <c r="Y102" s="195"/>
      <c r="Z102" s="673"/>
      <c r="AA102" s="674"/>
      <c r="AB102" s="673"/>
      <c r="AC102" s="674"/>
      <c r="AD102" s="673"/>
      <c r="AE102" s="674"/>
      <c r="AF102" s="673"/>
      <c r="AG102" s="674"/>
    </row>
    <row r="103" spans="1:33" ht="50.25" customHeight="1" x14ac:dyDescent="0.2">
      <c r="A103" s="558"/>
      <c r="B103" s="885" t="s">
        <v>3144</v>
      </c>
      <c r="C103" s="82"/>
      <c r="D103" s="82"/>
      <c r="E103" s="82"/>
      <c r="F103" s="82"/>
      <c r="G103" s="82"/>
      <c r="H103" s="82"/>
      <c r="I103" s="82"/>
      <c r="J103" s="82"/>
      <c r="K103" s="82"/>
      <c r="L103" s="82"/>
      <c r="M103" s="82"/>
      <c r="N103" s="82"/>
      <c r="O103" s="1357" t="s">
        <v>3145</v>
      </c>
      <c r="P103" s="1357" t="s">
        <v>3146</v>
      </c>
      <c r="Q103" s="1357" t="s">
        <v>3145</v>
      </c>
      <c r="R103" s="1357" t="s">
        <v>3146</v>
      </c>
      <c r="S103" s="558"/>
      <c r="T103" s="558"/>
      <c r="U103" s="558"/>
      <c r="V103" s="558"/>
      <c r="W103" s="558"/>
      <c r="X103" s="558"/>
      <c r="Y103" s="195"/>
      <c r="Z103" s="673"/>
      <c r="AA103" s="674"/>
      <c r="AB103" s="673"/>
      <c r="AC103" s="674"/>
      <c r="AD103" s="673"/>
      <c r="AE103" s="674"/>
      <c r="AF103" s="673"/>
      <c r="AG103" s="674"/>
    </row>
    <row r="104" spans="1:33" ht="31.5" customHeight="1" x14ac:dyDescent="0.2">
      <c r="A104" s="889"/>
      <c r="B104" s="1539" t="s">
        <v>1874</v>
      </c>
      <c r="C104" s="1646"/>
      <c r="D104" s="992"/>
      <c r="E104" s="82"/>
      <c r="F104" s="1646"/>
      <c r="G104" s="1646"/>
      <c r="H104" s="886"/>
      <c r="I104" s="1647"/>
      <c r="J104" s="993"/>
      <c r="K104" s="1647"/>
      <c r="L104" s="838"/>
      <c r="M104" s="839"/>
      <c r="N104" s="82"/>
      <c r="O104" s="992"/>
      <c r="P104" s="992"/>
      <c r="Q104" s="992"/>
      <c r="R104" s="992"/>
      <c r="S104" s="558"/>
      <c r="T104" s="558"/>
      <c r="U104" s="558"/>
      <c r="V104" s="558"/>
      <c r="W104" s="558"/>
      <c r="X104" s="888"/>
      <c r="Y104" s="195"/>
      <c r="Z104" s="673"/>
      <c r="AA104" s="674"/>
      <c r="AB104" s="673"/>
      <c r="AC104" s="674"/>
      <c r="AD104" s="673"/>
      <c r="AE104" s="674"/>
      <c r="AF104" s="673"/>
      <c r="AG104" s="674"/>
    </row>
    <row r="105" spans="1:33" ht="24.75" customHeight="1" x14ac:dyDescent="0.2">
      <c r="A105" s="889"/>
      <c r="B105" s="1648" t="s">
        <v>1875</v>
      </c>
      <c r="C105" s="992"/>
      <c r="D105" s="992"/>
      <c r="E105" s="82"/>
      <c r="F105" s="1646"/>
      <c r="G105" s="1646"/>
      <c r="H105" s="886"/>
      <c r="I105" s="1647"/>
      <c r="J105" s="993"/>
      <c r="K105" s="1647"/>
      <c r="L105" s="838"/>
      <c r="M105" s="839"/>
      <c r="N105" s="82"/>
      <c r="O105" s="992"/>
      <c r="P105" s="992"/>
      <c r="Q105" s="992"/>
      <c r="R105" s="992"/>
      <c r="S105" s="558"/>
      <c r="T105" s="558"/>
      <c r="U105" s="558"/>
      <c r="V105" s="558"/>
      <c r="W105" s="558"/>
      <c r="X105" s="558"/>
      <c r="Y105" s="195"/>
      <c r="Z105" s="673"/>
      <c r="AA105" s="674"/>
      <c r="AB105" s="673"/>
      <c r="AC105" s="674"/>
      <c r="AD105" s="673"/>
      <c r="AE105" s="674"/>
      <c r="AF105" s="673"/>
      <c r="AG105" s="674"/>
    </row>
    <row r="106" spans="1:33" ht="12.75" customHeight="1" x14ac:dyDescent="0.2">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195"/>
      <c r="Z106" s="673"/>
      <c r="AA106" s="674"/>
      <c r="AB106" s="673"/>
      <c r="AC106" s="674"/>
      <c r="AD106" s="673"/>
      <c r="AE106" s="674"/>
      <c r="AF106" s="673"/>
      <c r="AG106" s="674"/>
    </row>
    <row r="107" spans="1:33" ht="36" customHeight="1" x14ac:dyDescent="0.2">
      <c r="A107" s="708">
        <v>1</v>
      </c>
      <c r="B107" s="1984" t="s">
        <v>3091</v>
      </c>
      <c r="C107" s="2058"/>
      <c r="D107" s="2058"/>
      <c r="E107" s="2058"/>
      <c r="F107" s="2058"/>
      <c r="G107" s="2058"/>
      <c r="H107" s="82"/>
      <c r="I107" s="627">
        <v>4</v>
      </c>
      <c r="J107" s="1984" t="s">
        <v>3092</v>
      </c>
      <c r="K107" s="2113"/>
      <c r="L107" s="2113"/>
      <c r="M107" s="2113"/>
      <c r="N107" s="2113"/>
      <c r="O107" s="2113"/>
      <c r="P107" s="2113"/>
      <c r="Q107" s="2113"/>
      <c r="R107" s="2113"/>
      <c r="S107" s="82"/>
      <c r="T107" s="82"/>
      <c r="U107" s="82"/>
      <c r="V107" s="82"/>
      <c r="W107" s="82"/>
      <c r="X107" s="82"/>
      <c r="Y107" s="195"/>
      <c r="Z107" s="673"/>
      <c r="AA107" s="674"/>
      <c r="AB107" s="673"/>
      <c r="AC107" s="674"/>
      <c r="AD107" s="673"/>
      <c r="AE107" s="674"/>
      <c r="AF107" s="673"/>
      <c r="AG107" s="674"/>
    </row>
    <row r="108" spans="1:33" ht="33" customHeight="1" x14ac:dyDescent="0.2">
      <c r="A108" s="708">
        <v>2</v>
      </c>
      <c r="B108" s="1984" t="s">
        <v>3120</v>
      </c>
      <c r="C108" s="2058"/>
      <c r="D108" s="2058"/>
      <c r="E108" s="2058"/>
      <c r="F108" s="2058"/>
      <c r="G108" s="2058"/>
      <c r="H108" s="82"/>
      <c r="I108" s="627">
        <v>5</v>
      </c>
      <c r="J108" s="1984" t="s">
        <v>3094</v>
      </c>
      <c r="K108" s="2058"/>
      <c r="L108" s="2058"/>
      <c r="M108" s="2058"/>
      <c r="N108" s="2058"/>
      <c r="O108" s="2058"/>
      <c r="P108" s="2058"/>
      <c r="Q108" s="2058"/>
      <c r="R108" s="2058"/>
      <c r="S108" s="82"/>
      <c r="T108" s="82"/>
      <c r="U108" s="82"/>
      <c r="V108" s="82"/>
      <c r="W108" s="82"/>
      <c r="X108" s="82"/>
      <c r="Y108" s="195"/>
      <c r="Z108" s="673"/>
      <c r="AA108" s="674"/>
      <c r="AB108" s="673"/>
      <c r="AC108" s="674"/>
      <c r="AD108" s="673"/>
      <c r="AE108" s="674"/>
      <c r="AF108" s="673"/>
      <c r="AG108" s="674"/>
    </row>
    <row r="109" spans="1:33" ht="39.75" customHeight="1" x14ac:dyDescent="0.2">
      <c r="A109" s="708">
        <v>3</v>
      </c>
      <c r="B109" s="1984" t="s">
        <v>3095</v>
      </c>
      <c r="C109" s="2058"/>
      <c r="D109" s="2058"/>
      <c r="E109" s="2058"/>
      <c r="F109" s="2058"/>
      <c r="G109" s="2058"/>
      <c r="H109" s="82"/>
      <c r="I109" s="627">
        <v>6</v>
      </c>
      <c r="J109" s="1984" t="s">
        <v>3096</v>
      </c>
      <c r="K109" s="2058"/>
      <c r="L109" s="2058"/>
      <c r="M109" s="2058"/>
      <c r="N109" s="2058"/>
      <c r="O109" s="2058"/>
      <c r="P109" s="2058"/>
      <c r="Q109" s="2058"/>
      <c r="R109" s="2058"/>
      <c r="S109" s="82"/>
      <c r="T109" s="82"/>
      <c r="U109" s="82"/>
      <c r="V109" s="82"/>
      <c r="W109" s="82"/>
      <c r="X109" s="82"/>
      <c r="Y109" s="195"/>
      <c r="Z109" s="673"/>
      <c r="AA109" s="674"/>
      <c r="AB109" s="673"/>
      <c r="AC109" s="674"/>
      <c r="AD109" s="673"/>
      <c r="AE109" s="674"/>
      <c r="AF109" s="673"/>
      <c r="AG109" s="674"/>
    </row>
    <row r="110" spans="1:33" ht="12.75" customHeight="1" x14ac:dyDescent="0.2">
      <c r="A110" s="31"/>
      <c r="B110" s="911"/>
      <c r="C110" s="912"/>
      <c r="D110" s="912"/>
      <c r="E110" s="31"/>
      <c r="F110" s="912"/>
      <c r="G110" s="912"/>
      <c r="H110" s="538"/>
      <c r="I110" s="850"/>
      <c r="J110" s="892"/>
      <c r="K110" s="850"/>
      <c r="L110" s="882"/>
      <c r="M110" s="913"/>
      <c r="N110" s="31"/>
      <c r="O110" s="890"/>
      <c r="P110" s="890"/>
      <c r="Q110" s="890"/>
      <c r="R110" s="890"/>
      <c r="S110" s="82"/>
      <c r="T110" s="31"/>
      <c r="U110" s="901"/>
      <c r="V110" s="902"/>
      <c r="W110" s="903"/>
      <c r="X110" s="903"/>
      <c r="Y110" s="195"/>
      <c r="Z110" s="673"/>
      <c r="AA110" s="674"/>
      <c r="AB110" s="673"/>
      <c r="AC110" s="674"/>
      <c r="AD110" s="673"/>
      <c r="AE110" s="674"/>
      <c r="AF110" s="673"/>
      <c r="AG110" s="674"/>
    </row>
    <row r="111" spans="1:33" ht="12.75" customHeight="1" x14ac:dyDescent="0.2">
      <c r="A111" s="31"/>
      <c r="B111" s="911"/>
      <c r="C111" s="912"/>
      <c r="D111" s="912"/>
      <c r="E111" s="31"/>
      <c r="F111" s="912"/>
      <c r="G111" s="912"/>
      <c r="H111" s="538"/>
      <c r="I111" s="850"/>
      <c r="J111" s="892"/>
      <c r="K111" s="850"/>
      <c r="L111" s="882"/>
      <c r="M111" s="913"/>
      <c r="N111" s="31"/>
      <c r="O111" s="890"/>
      <c r="P111" s="890"/>
      <c r="Q111" s="890"/>
      <c r="R111" s="890"/>
      <c r="S111" s="82"/>
      <c r="T111" s="31"/>
      <c r="U111" s="901"/>
      <c r="V111" s="902"/>
      <c r="W111" s="903"/>
      <c r="X111" s="903"/>
      <c r="Y111" s="195"/>
      <c r="Z111" s="673"/>
      <c r="AA111" s="674"/>
      <c r="AB111" s="673"/>
      <c r="AC111" s="674"/>
      <c r="AD111" s="673"/>
      <c r="AE111" s="674"/>
      <c r="AF111" s="673"/>
      <c r="AG111" s="674"/>
    </row>
    <row r="112" spans="1:33" ht="12.75" customHeight="1" x14ac:dyDescent="0.2">
      <c r="A112" s="31"/>
      <c r="B112" s="911"/>
      <c r="C112" s="912"/>
      <c r="D112" s="912"/>
      <c r="E112" s="31"/>
      <c r="F112" s="912"/>
      <c r="G112" s="912"/>
      <c r="H112" s="538"/>
      <c r="I112" s="850"/>
      <c r="J112" s="892"/>
      <c r="K112" s="850"/>
      <c r="L112" s="882"/>
      <c r="M112" s="913"/>
      <c r="N112" s="31"/>
      <c r="O112" s="890"/>
      <c r="P112" s="890"/>
      <c r="Q112" s="890"/>
      <c r="R112" s="890"/>
      <c r="S112" s="82"/>
      <c r="T112" s="31"/>
      <c r="U112" s="901"/>
      <c r="V112" s="902"/>
      <c r="W112" s="903"/>
      <c r="X112" s="903"/>
      <c r="Y112" s="195"/>
      <c r="Z112" s="673"/>
      <c r="AA112" s="674"/>
      <c r="AB112" s="673"/>
      <c r="AC112" s="674"/>
      <c r="AD112" s="673"/>
      <c r="AE112" s="674"/>
      <c r="AF112" s="673"/>
      <c r="AG112" s="674"/>
    </row>
    <row r="113" spans="1:53" ht="12.75" customHeight="1" x14ac:dyDescent="0.2">
      <c r="A113" s="8"/>
      <c r="B113" s="679"/>
      <c r="C113" s="447"/>
      <c r="D113" s="447"/>
      <c r="E113" s="8"/>
      <c r="F113" s="447"/>
      <c r="G113" s="447"/>
      <c r="H113" s="350"/>
      <c r="I113" s="606"/>
      <c r="J113" s="442"/>
      <c r="K113" s="606"/>
      <c r="L113" s="590"/>
      <c r="M113" s="680"/>
      <c r="N113" s="8"/>
      <c r="O113" s="667"/>
      <c r="P113" s="667"/>
      <c r="Q113" s="667"/>
      <c r="R113" s="667"/>
      <c r="T113" s="8"/>
      <c r="U113" s="681"/>
      <c r="V113" s="682"/>
      <c r="W113" s="683"/>
      <c r="X113" s="683"/>
      <c r="Y113" s="195"/>
      <c r="Z113" s="673"/>
      <c r="AA113" s="674"/>
      <c r="AB113" s="673"/>
      <c r="AC113" s="674"/>
      <c r="AD113" s="673"/>
      <c r="AE113" s="674"/>
      <c r="AF113" s="673"/>
      <c r="AG113" s="674"/>
    </row>
    <row r="114" spans="1:53" ht="12.75" customHeight="1" x14ac:dyDescent="0.2">
      <c r="A114" s="8"/>
      <c r="B114" s="679"/>
      <c r="C114" s="447"/>
      <c r="D114" s="447"/>
      <c r="E114" s="8"/>
      <c r="F114" s="447"/>
      <c r="G114" s="447"/>
      <c r="H114" s="350"/>
      <c r="I114" s="606"/>
      <c r="J114" s="442"/>
      <c r="K114" s="606"/>
      <c r="L114" s="590"/>
      <c r="M114" s="680"/>
      <c r="N114" s="8"/>
      <c r="O114" s="667"/>
      <c r="P114" s="667"/>
      <c r="Q114" s="667"/>
      <c r="R114" s="667"/>
      <c r="T114" s="8"/>
      <c r="U114" s="681"/>
      <c r="V114" s="682"/>
      <c r="W114" s="683"/>
      <c r="X114" s="683"/>
      <c r="Y114" s="195"/>
      <c r="Z114" s="673"/>
      <c r="AA114" s="674"/>
      <c r="AB114" s="673"/>
      <c r="AC114" s="674"/>
      <c r="AD114" s="673"/>
      <c r="AE114" s="674"/>
      <c r="AF114" s="673"/>
      <c r="AG114" s="674"/>
    </row>
    <row r="115" spans="1:53" ht="12.75" customHeight="1" x14ac:dyDescent="0.2">
      <c r="A115" s="8"/>
      <c r="B115" s="679"/>
      <c r="C115" s="447"/>
      <c r="D115" s="447"/>
      <c r="E115" s="8"/>
      <c r="F115" s="447"/>
      <c r="G115" s="447"/>
      <c r="H115" s="350"/>
      <c r="I115" s="606"/>
      <c r="J115" s="442"/>
      <c r="K115" s="606"/>
      <c r="L115" s="590"/>
      <c r="M115" s="680"/>
      <c r="N115" s="8"/>
      <c r="O115" s="667"/>
      <c r="P115" s="667"/>
      <c r="Q115" s="667"/>
      <c r="R115" s="667"/>
      <c r="T115" s="8"/>
      <c r="U115" s="681"/>
      <c r="V115" s="682"/>
      <c r="W115" s="683"/>
      <c r="X115" s="683"/>
      <c r="Y115" s="195"/>
      <c r="Z115" s="673"/>
      <c r="AA115" s="674"/>
      <c r="AB115" s="673"/>
      <c r="AC115" s="674"/>
      <c r="AD115" s="673"/>
      <c r="AE115" s="674"/>
      <c r="AF115" s="673"/>
      <c r="AG115" s="674"/>
    </row>
    <row r="116" spans="1:53" ht="12.75" customHeight="1" x14ac:dyDescent="0.2">
      <c r="A116" s="8"/>
      <c r="B116" s="679"/>
      <c r="C116" s="447"/>
      <c r="D116" s="447"/>
      <c r="E116" s="8"/>
      <c r="F116" s="447"/>
      <c r="G116" s="447"/>
      <c r="H116" s="350"/>
      <c r="I116" s="606"/>
      <c r="J116" s="442"/>
      <c r="K116" s="606"/>
      <c r="L116" s="590"/>
      <c r="M116" s="680"/>
      <c r="N116" s="8"/>
      <c r="O116" s="667"/>
      <c r="P116" s="667"/>
      <c r="Q116" s="667"/>
      <c r="R116" s="667"/>
      <c r="T116" s="8"/>
      <c r="U116" s="681"/>
      <c r="V116" s="682"/>
      <c r="W116" s="683"/>
      <c r="X116" s="683"/>
      <c r="Y116" s="195"/>
      <c r="Z116" s="673"/>
      <c r="AA116" s="674"/>
      <c r="AB116" s="673"/>
      <c r="AC116" s="674"/>
      <c r="AD116" s="673"/>
      <c r="AE116" s="674"/>
      <c r="AF116" s="673"/>
      <c r="AG116" s="674"/>
    </row>
    <row r="117" spans="1:53" ht="12.75" customHeight="1" x14ac:dyDescent="0.2">
      <c r="A117" s="8"/>
      <c r="B117" s="679"/>
      <c r="C117" s="447"/>
      <c r="D117" s="447"/>
      <c r="E117" s="8"/>
      <c r="F117" s="447"/>
      <c r="G117" s="447"/>
      <c r="H117" s="350"/>
      <c r="I117" s="606"/>
      <c r="J117" s="442"/>
      <c r="K117" s="606"/>
      <c r="L117" s="590"/>
      <c r="M117" s="680"/>
      <c r="N117" s="8"/>
      <c r="O117" s="667"/>
      <c r="P117" s="667"/>
      <c r="Q117" s="667"/>
      <c r="R117" s="667"/>
      <c r="T117" s="8"/>
      <c r="U117" s="681"/>
      <c r="V117" s="682"/>
      <c r="W117" s="683"/>
      <c r="X117" s="683"/>
      <c r="Y117" s="195"/>
      <c r="Z117" s="673"/>
      <c r="AA117" s="674"/>
      <c r="AB117" s="673"/>
      <c r="AC117" s="674"/>
      <c r="AD117" s="673"/>
      <c r="AE117" s="674"/>
      <c r="AF117" s="673"/>
      <c r="AG117" s="674"/>
    </row>
    <row r="118" spans="1:53" ht="12.75" customHeight="1" x14ac:dyDescent="0.2">
      <c r="A118" s="8"/>
      <c r="B118" s="679"/>
      <c r="C118" s="447"/>
      <c r="D118" s="447"/>
      <c r="E118" s="8"/>
      <c r="F118" s="447"/>
      <c r="G118" s="447"/>
      <c r="H118" s="350"/>
      <c r="I118" s="606"/>
      <c r="J118" s="442"/>
      <c r="K118" s="606"/>
      <c r="L118" s="590"/>
      <c r="M118" s="680"/>
      <c r="N118" s="8"/>
      <c r="O118" s="667"/>
      <c r="P118" s="667"/>
      <c r="Q118" s="667"/>
      <c r="R118" s="667"/>
      <c r="T118" s="8"/>
      <c r="U118" s="681"/>
      <c r="V118" s="682"/>
      <c r="W118" s="683"/>
      <c r="X118" s="683"/>
      <c r="Y118" s="195"/>
      <c r="Z118" s="673"/>
      <c r="AA118" s="674"/>
      <c r="AB118" s="673"/>
      <c r="AC118" s="674"/>
      <c r="AD118" s="673"/>
      <c r="AE118" s="674"/>
      <c r="AF118" s="673"/>
      <c r="AG118" s="674"/>
    </row>
    <row r="119" spans="1:53" ht="12.75" customHeight="1" x14ac:dyDescent="0.2">
      <c r="A119" s="8"/>
      <c r="B119" s="679"/>
      <c r="C119" s="447"/>
      <c r="D119" s="447"/>
      <c r="E119" s="8"/>
      <c r="F119" s="447"/>
      <c r="G119" s="447"/>
      <c r="H119" s="350"/>
      <c r="I119" s="606"/>
      <c r="J119" s="442"/>
      <c r="K119" s="606"/>
      <c r="L119" s="590"/>
      <c r="M119" s="680"/>
      <c r="N119" s="8"/>
      <c r="O119" s="667"/>
      <c r="P119" s="667"/>
      <c r="Q119" s="667"/>
      <c r="R119" s="667"/>
      <c r="T119" s="8"/>
      <c r="U119" s="681"/>
      <c r="V119" s="682"/>
      <c r="W119" s="683"/>
      <c r="X119" s="683"/>
      <c r="Y119" s="195"/>
      <c r="Z119" s="673"/>
      <c r="AA119" s="674"/>
      <c r="AB119" s="673"/>
      <c r="AC119" s="674"/>
      <c r="AD119" s="673"/>
      <c r="AE119" s="674"/>
      <c r="AF119" s="673"/>
      <c r="AG119" s="674"/>
    </row>
    <row r="120" spans="1:53" ht="12.75" customHeight="1" x14ac:dyDescent="0.2">
      <c r="A120" s="8"/>
      <c r="B120" s="679"/>
      <c r="C120" s="447"/>
      <c r="D120" s="447"/>
      <c r="E120" s="8"/>
      <c r="F120" s="447"/>
      <c r="G120" s="447"/>
      <c r="H120" s="350"/>
      <c r="I120" s="606"/>
      <c r="J120" s="442"/>
      <c r="K120" s="606"/>
      <c r="L120" s="590"/>
      <c r="M120" s="680"/>
      <c r="N120" s="8"/>
      <c r="O120" s="667"/>
      <c r="P120" s="667"/>
      <c r="Q120" s="667"/>
      <c r="R120" s="667"/>
      <c r="T120" s="8"/>
      <c r="U120" s="681"/>
      <c r="V120" s="682"/>
      <c r="W120" s="683"/>
      <c r="X120" s="683"/>
      <c r="Y120" s="195"/>
      <c r="Z120" s="673"/>
      <c r="AA120" s="674"/>
      <c r="AB120" s="673"/>
      <c r="AC120" s="674"/>
      <c r="AD120" s="673"/>
      <c r="AE120" s="674"/>
      <c r="AF120" s="673"/>
      <c r="AG120" s="674"/>
    </row>
    <row r="121" spans="1:53" ht="12.75" customHeight="1" x14ac:dyDescent="0.2">
      <c r="A121" s="8"/>
      <c r="B121" s="679"/>
      <c r="C121" s="447"/>
      <c r="D121" s="447"/>
      <c r="E121" s="8"/>
      <c r="F121" s="447"/>
      <c r="G121" s="447"/>
      <c r="H121" s="350"/>
      <c r="I121" s="606"/>
      <c r="J121" s="442"/>
      <c r="K121" s="606"/>
      <c r="L121" s="590"/>
      <c r="M121" s="680"/>
      <c r="N121" s="8"/>
      <c r="O121" s="667"/>
      <c r="P121" s="667"/>
      <c r="Q121" s="667"/>
      <c r="R121" s="667"/>
      <c r="T121" s="8"/>
      <c r="U121" s="681"/>
      <c r="V121" s="682"/>
      <c r="W121" s="683"/>
      <c r="X121" s="683"/>
      <c r="Y121" s="195"/>
      <c r="Z121" s="673"/>
      <c r="AA121" s="674"/>
      <c r="AB121" s="673"/>
      <c r="AC121" s="674"/>
      <c r="AD121" s="673"/>
      <c r="AE121" s="674"/>
      <c r="AF121" s="673"/>
      <c r="AG121" s="674"/>
    </row>
    <row r="122" spans="1:53" ht="12.75" customHeight="1" x14ac:dyDescent="0.2">
      <c r="A122" s="8"/>
      <c r="B122" s="679"/>
      <c r="C122" s="447"/>
      <c r="D122" s="447"/>
      <c r="E122" s="8"/>
      <c r="F122" s="447"/>
      <c r="G122" s="447"/>
      <c r="H122" s="350"/>
      <c r="I122" s="606"/>
      <c r="J122" s="442"/>
      <c r="K122" s="606"/>
      <c r="L122" s="590"/>
      <c r="M122" s="680"/>
      <c r="N122" s="8"/>
      <c r="O122" s="667"/>
      <c r="P122" s="667"/>
      <c r="Q122" s="667"/>
      <c r="R122" s="667"/>
      <c r="T122" s="8"/>
      <c r="U122" s="681"/>
      <c r="V122" s="682"/>
      <c r="W122" s="683"/>
      <c r="X122" s="683"/>
      <c r="Y122" s="195"/>
      <c r="Z122" s="673"/>
      <c r="AA122" s="674"/>
      <c r="AB122" s="673"/>
      <c r="AC122" s="674"/>
      <c r="AD122" s="673"/>
      <c r="AE122" s="674"/>
      <c r="AF122" s="673"/>
      <c r="AG122" s="674"/>
    </row>
    <row r="123" spans="1:53" x14ac:dyDescent="0.2">
      <c r="A123" s="8"/>
      <c r="B123" s="679"/>
      <c r="C123" s="447"/>
      <c r="D123" s="447"/>
      <c r="E123" s="8"/>
      <c r="F123" s="447"/>
      <c r="G123" s="447"/>
      <c r="H123" s="350"/>
      <c r="I123" s="606"/>
      <c r="J123" s="442"/>
      <c r="K123" s="606"/>
      <c r="L123" s="590"/>
      <c r="M123" s="680"/>
      <c r="N123" s="8"/>
      <c r="O123" s="667"/>
      <c r="P123" s="667"/>
      <c r="Q123" s="667"/>
      <c r="R123" s="667"/>
      <c r="T123" s="8"/>
      <c r="U123" s="681"/>
      <c r="V123" s="682"/>
      <c r="W123" s="683"/>
      <c r="X123" s="683"/>
      <c r="Y123" s="195"/>
      <c r="Z123" s="673"/>
      <c r="AA123" s="674"/>
      <c r="AB123" s="673"/>
      <c r="AC123" s="674"/>
      <c r="AD123" s="673"/>
      <c r="AE123" s="674"/>
      <c r="AF123" s="673"/>
      <c r="AG123" s="674"/>
    </row>
    <row r="124" spans="1:53" x14ac:dyDescent="0.2">
      <c r="A124" s="51"/>
      <c r="B124" s="684"/>
      <c r="C124" s="447"/>
      <c r="D124" s="447"/>
      <c r="E124" s="8"/>
      <c r="F124" s="447"/>
      <c r="G124" s="447"/>
      <c r="H124" s="8"/>
      <c r="I124" s="606"/>
      <c r="J124" s="442"/>
      <c r="K124" s="606"/>
      <c r="L124" s="590"/>
      <c r="M124" s="8"/>
      <c r="N124" s="8"/>
      <c r="O124" s="705"/>
      <c r="P124" s="705"/>
      <c r="Q124" s="705"/>
      <c r="R124" s="705"/>
      <c r="T124" s="24"/>
      <c r="U124" s="684"/>
      <c r="V124" s="682"/>
      <c r="W124" s="683"/>
      <c r="X124" s="683"/>
      <c r="Y124" s="195"/>
      <c r="Z124" s="673"/>
      <c r="AA124" s="674"/>
      <c r="AB124" s="673"/>
      <c r="AC124" s="674"/>
      <c r="AD124" s="673"/>
      <c r="AE124" s="674"/>
      <c r="AF124" s="673"/>
      <c r="AG124" s="674"/>
    </row>
    <row r="125" spans="1:53" x14ac:dyDescent="0.2">
      <c r="A125" s="24"/>
      <c r="B125" s="2"/>
      <c r="C125" s="442"/>
      <c r="D125" s="442"/>
      <c r="F125" s="443"/>
      <c r="G125" s="443"/>
      <c r="H125" s="607"/>
      <c r="I125" s="606"/>
      <c r="J125" s="442"/>
      <c r="K125" s="606"/>
      <c r="L125" s="685"/>
      <c r="M125" s="686"/>
      <c r="O125" s="706"/>
      <c r="P125" s="706"/>
      <c r="Q125" s="706"/>
      <c r="R125" s="706"/>
      <c r="T125" s="24"/>
      <c r="U125" s="2"/>
      <c r="V125" s="682"/>
      <c r="W125" s="687"/>
      <c r="X125" s="687"/>
      <c r="Y125" s="195"/>
      <c r="Z125" s="675"/>
      <c r="AA125" s="676"/>
      <c r="AB125" s="675"/>
      <c r="AC125" s="676"/>
      <c r="AD125" s="675"/>
      <c r="AE125" s="676"/>
      <c r="AF125" s="675"/>
      <c r="AG125" s="676"/>
    </row>
    <row r="126" spans="1:53" x14ac:dyDescent="0.2">
      <c r="B126" s="2"/>
      <c r="C126" s="2"/>
      <c r="D126" s="651"/>
      <c r="F126" s="418"/>
      <c r="G126" s="418"/>
      <c r="H126" s="418"/>
      <c r="I126" s="651"/>
      <c r="J126" s="651"/>
      <c r="K126" s="651"/>
      <c r="L126" s="688"/>
      <c r="M126" s="8"/>
      <c r="O126" s="651"/>
      <c r="P126" s="651"/>
      <c r="Q126" s="651"/>
      <c r="R126" s="651"/>
      <c r="Y126" s="195"/>
    </row>
    <row r="127" spans="1:53" x14ac:dyDescent="0.2">
      <c r="A127" s="12"/>
      <c r="B127" s="639"/>
      <c r="C127" s="640"/>
      <c r="D127" s="640"/>
      <c r="F127" s="641"/>
      <c r="G127" s="427"/>
      <c r="H127" s="607"/>
      <c r="I127" s="607"/>
      <c r="J127" s="641"/>
      <c r="K127" s="641"/>
      <c r="L127" s="641"/>
      <c r="M127" s="641"/>
      <c r="N127" s="611"/>
      <c r="P127" s="618"/>
      <c r="Q127" s="618"/>
      <c r="R127" s="618"/>
      <c r="S127" s="618"/>
      <c r="U127" s="618"/>
      <c r="V127" s="618"/>
      <c r="W127" s="618"/>
      <c r="X127" s="618"/>
      <c r="Y127" s="618"/>
      <c r="Z127" s="618"/>
      <c r="AA127" s="412"/>
      <c r="AB127" s="412"/>
      <c r="AC127" s="412"/>
      <c r="AD127" s="412"/>
      <c r="AE127" s="412"/>
      <c r="AF127" s="412"/>
      <c r="AG127" s="412"/>
      <c r="AH127" s="412"/>
      <c r="AJ127" s="619"/>
      <c r="AK127" s="619"/>
      <c r="AL127" s="620"/>
      <c r="AM127" s="620"/>
      <c r="AN127" s="620"/>
      <c r="AO127" s="620"/>
      <c r="AP127" s="621"/>
      <c r="AQ127" s="620"/>
      <c r="AR127" s="620"/>
      <c r="AS127" s="620"/>
      <c r="AT127" s="620"/>
      <c r="AU127" s="620"/>
      <c r="AV127" s="620"/>
      <c r="AW127" s="619"/>
      <c r="AX127" s="619"/>
      <c r="AY127" s="620"/>
      <c r="AZ127" s="620"/>
      <c r="BA127" s="620"/>
    </row>
    <row r="128" spans="1:53" x14ac:dyDescent="0.2">
      <c r="A128" s="29"/>
      <c r="B128" s="642"/>
      <c r="C128" s="622"/>
      <c r="D128" s="622"/>
      <c r="E128" s="622"/>
      <c r="F128" s="622"/>
      <c r="G128" s="622"/>
      <c r="H128" s="643"/>
      <c r="I128" s="643"/>
      <c r="J128" s="644"/>
      <c r="K128" s="644"/>
      <c r="L128" s="644"/>
      <c r="M128" s="644"/>
      <c r="N128" s="644"/>
      <c r="O128" s="8"/>
      <c r="P128" s="667"/>
      <c r="Q128" s="667"/>
      <c r="R128" s="667"/>
      <c r="S128" s="667"/>
      <c r="U128" s="618"/>
      <c r="V128" s="618"/>
      <c r="W128" s="618"/>
      <c r="X128" s="618"/>
      <c r="Y128" s="618"/>
      <c r="Z128" s="618"/>
      <c r="AA128" s="412"/>
      <c r="AB128" s="412"/>
      <c r="AC128" s="412"/>
      <c r="AD128" s="412"/>
      <c r="AE128" s="412"/>
      <c r="AF128" s="412"/>
      <c r="AG128" s="412"/>
      <c r="AH128" s="412"/>
      <c r="AJ128" s="619"/>
      <c r="AK128" s="619"/>
      <c r="AL128" s="620"/>
      <c r="AM128" s="620"/>
      <c r="AN128" s="620"/>
      <c r="AO128" s="620"/>
      <c r="AP128" s="621"/>
      <c r="AQ128" s="620"/>
      <c r="AR128" s="620"/>
      <c r="AS128" s="620"/>
      <c r="AT128" s="620"/>
      <c r="AU128" s="620"/>
      <c r="AV128" s="620"/>
      <c r="AW128" s="619"/>
      <c r="AX128" s="619"/>
      <c r="AY128" s="620"/>
      <c r="AZ128" s="620"/>
      <c r="BA128" s="620"/>
    </row>
    <row r="129" spans="1:53" x14ac:dyDescent="0.2">
      <c r="A129" s="29"/>
      <c r="B129" s="642"/>
      <c r="C129" s="622"/>
      <c r="D129" s="622"/>
      <c r="E129" s="622"/>
      <c r="F129" s="622"/>
      <c r="G129" s="622"/>
      <c r="H129" s="643"/>
      <c r="I129" s="643"/>
      <c r="J129" s="644"/>
      <c r="K129" s="644"/>
      <c r="L129" s="644"/>
      <c r="M129" s="644"/>
      <c r="N129" s="644"/>
      <c r="O129" s="8"/>
      <c r="P129" s="763"/>
      <c r="Q129" s="763"/>
      <c r="R129" s="763"/>
      <c r="S129" s="763"/>
      <c r="U129" s="618"/>
      <c r="V129" s="618"/>
      <c r="W129" s="618"/>
      <c r="X129" s="618"/>
      <c r="Y129" s="618"/>
      <c r="Z129" s="618"/>
      <c r="AA129" s="412"/>
      <c r="AB129" s="412"/>
      <c r="AC129" s="412"/>
      <c r="AD129" s="412"/>
      <c r="AE129" s="412"/>
      <c r="AF129" s="412"/>
      <c r="AG129" s="412"/>
      <c r="AH129" s="412"/>
      <c r="AJ129" s="650"/>
      <c r="AK129" s="650"/>
      <c r="AL129" s="620"/>
      <c r="AM129" s="620"/>
      <c r="AN129" s="620"/>
      <c r="AO129" s="620"/>
      <c r="AP129" s="621"/>
      <c r="AQ129" s="620"/>
      <c r="AR129" s="620"/>
      <c r="AS129" s="620"/>
      <c r="AT129" s="620"/>
      <c r="AU129" s="620"/>
      <c r="AV129" s="620"/>
      <c r="AW129" s="650"/>
      <c r="AX129" s="650"/>
      <c r="AY129" s="620"/>
      <c r="AZ129" s="620"/>
      <c r="BA129" s="620"/>
    </row>
    <row r="130" spans="1:53" x14ac:dyDescent="0.2">
      <c r="B130" s="355"/>
      <c r="C130" s="2"/>
      <c r="D130" s="442"/>
      <c r="H130" s="418"/>
      <c r="I130" s="651"/>
      <c r="J130" s="651"/>
      <c r="K130" s="651"/>
      <c r="L130" s="688"/>
      <c r="M130" s="8"/>
      <c r="O130" s="706"/>
      <c r="P130" s="706"/>
      <c r="Q130" s="706"/>
      <c r="R130" s="706"/>
      <c r="T130" s="689"/>
      <c r="U130" s="23"/>
      <c r="V130" s="682"/>
      <c r="X130" s="186"/>
      <c r="Y130" s="186"/>
      <c r="Z130" s="675"/>
      <c r="AA130" s="653"/>
      <c r="AB130" s="675"/>
      <c r="AC130" s="653"/>
      <c r="AD130" s="675"/>
      <c r="AE130" s="653"/>
      <c r="AF130" s="675"/>
      <c r="AG130" s="653"/>
    </row>
    <row r="131" spans="1:53" x14ac:dyDescent="0.2">
      <c r="A131" s="8"/>
      <c r="B131" s="2"/>
      <c r="C131" s="2"/>
      <c r="D131" s="651"/>
      <c r="F131" s="418"/>
      <c r="G131" s="418"/>
      <c r="H131" s="418"/>
      <c r="I131" s="651"/>
      <c r="J131" s="651"/>
      <c r="K131" s="651"/>
      <c r="L131" s="688"/>
      <c r="M131" s="8"/>
      <c r="O131" s="651"/>
      <c r="P131" s="651"/>
      <c r="Q131" s="651"/>
      <c r="R131" s="651"/>
      <c r="T131" s="8"/>
      <c r="U131" s="690"/>
      <c r="V131" s="187"/>
      <c r="W131" s="683"/>
      <c r="X131" s="683"/>
      <c r="Y131" s="195"/>
      <c r="Z131" s="673"/>
      <c r="AA131" s="674"/>
      <c r="AB131" s="673"/>
      <c r="AC131" s="674"/>
      <c r="AD131" s="673"/>
      <c r="AE131" s="674"/>
      <c r="AF131" s="673"/>
      <c r="AG131" s="674"/>
    </row>
    <row r="132" spans="1:53" s="13" customFormat="1" ht="33.75" customHeight="1" x14ac:dyDescent="0.2">
      <c r="A132" s="7"/>
      <c r="B132" s="691"/>
      <c r="C132" s="460"/>
      <c r="D132" s="460"/>
      <c r="E132" s="460"/>
      <c r="F132" s="460"/>
      <c r="G132" s="460"/>
      <c r="H132" s="460"/>
      <c r="I132" s="460"/>
      <c r="J132" s="460"/>
      <c r="K132" s="460"/>
      <c r="L132" s="460"/>
      <c r="M132" s="460"/>
      <c r="N132" s="460"/>
      <c r="O132" s="692"/>
      <c r="P132" s="692"/>
      <c r="Q132" s="692"/>
      <c r="R132" s="692"/>
      <c r="T132" s="7"/>
      <c r="U132" s="693"/>
      <c r="V132" s="677"/>
      <c r="W132" s="694"/>
      <c r="X132" s="694"/>
      <c r="Y132" s="109"/>
      <c r="Z132" s="673"/>
      <c r="AA132" s="674"/>
      <c r="AB132" s="673"/>
      <c r="AC132" s="674"/>
      <c r="AD132" s="673"/>
      <c r="AE132" s="674"/>
      <c r="AF132" s="673"/>
      <c r="AG132" s="674"/>
    </row>
    <row r="133" spans="1:53" s="13" customFormat="1" ht="42" customHeight="1" x14ac:dyDescent="0.2">
      <c r="A133" s="7"/>
      <c r="B133" s="695"/>
      <c r="C133" s="460"/>
      <c r="D133" s="696"/>
      <c r="E133" s="460"/>
      <c r="F133" s="460"/>
      <c r="G133" s="460"/>
      <c r="H133" s="460"/>
      <c r="I133" s="697"/>
      <c r="J133" s="698"/>
      <c r="K133" s="697"/>
      <c r="L133" s="699"/>
      <c r="M133" s="700"/>
      <c r="N133" s="460"/>
      <c r="O133" s="696"/>
      <c r="P133" s="696"/>
      <c r="Q133" s="696"/>
      <c r="R133" s="696"/>
      <c r="T133" s="7"/>
      <c r="U133" s="693"/>
      <c r="V133" s="677"/>
      <c r="W133" s="694"/>
      <c r="X133" s="694"/>
      <c r="Y133" s="109"/>
      <c r="Z133" s="673"/>
      <c r="AA133" s="674"/>
      <c r="AB133" s="673"/>
      <c r="AC133" s="674"/>
      <c r="AD133" s="673"/>
      <c r="AE133" s="674"/>
      <c r="AF133" s="673"/>
      <c r="AG133" s="674"/>
    </row>
    <row r="134" spans="1:53" s="13" customFormat="1" ht="42.6" customHeight="1" x14ac:dyDescent="0.2">
      <c r="A134" s="7"/>
      <c r="B134" s="701"/>
      <c r="C134" s="696"/>
      <c r="D134" s="696"/>
      <c r="E134" s="460"/>
      <c r="F134" s="460"/>
      <c r="G134" s="460"/>
      <c r="H134" s="460"/>
      <c r="I134" s="697"/>
      <c r="J134" s="698"/>
      <c r="K134" s="697"/>
      <c r="L134" s="699"/>
      <c r="M134" s="700"/>
      <c r="N134" s="460"/>
      <c r="O134" s="696"/>
      <c r="P134" s="696"/>
      <c r="Q134" s="696"/>
      <c r="R134" s="696"/>
      <c r="T134" s="7"/>
      <c r="U134" s="693"/>
      <c r="V134" s="677"/>
      <c r="W134" s="694"/>
      <c r="X134" s="694"/>
      <c r="Y134" s="109"/>
      <c r="Z134" s="673"/>
      <c r="AA134" s="674"/>
      <c r="AB134" s="673"/>
      <c r="AC134" s="674"/>
      <c r="AD134" s="673"/>
      <c r="AE134" s="674"/>
      <c r="AF134" s="673"/>
      <c r="AG134" s="674"/>
    </row>
    <row r="135" spans="1:53" x14ac:dyDescent="0.2">
      <c r="A135" s="8"/>
      <c r="B135" s="2"/>
      <c r="C135" s="2"/>
      <c r="D135" s="651"/>
      <c r="F135" s="418"/>
      <c r="G135" s="418"/>
      <c r="H135" s="418"/>
      <c r="I135" s="418"/>
      <c r="J135" s="651"/>
      <c r="K135" s="651"/>
      <c r="L135" s="688"/>
      <c r="M135" s="8"/>
      <c r="P135" s="651"/>
      <c r="Q135" s="651"/>
      <c r="R135" s="651"/>
      <c r="T135" s="8"/>
      <c r="U135" s="690"/>
      <c r="V135" s="187"/>
      <c r="W135" s="683"/>
      <c r="X135" s="683"/>
      <c r="Y135" s="195"/>
      <c r="Z135" s="673"/>
      <c r="AA135" s="674"/>
      <c r="AB135" s="673"/>
      <c r="AC135" s="674"/>
      <c r="AD135" s="673"/>
      <c r="AE135" s="674"/>
      <c r="AF135" s="673"/>
      <c r="AG135" s="674"/>
    </row>
    <row r="136" spans="1:53" ht="33.75" customHeight="1" x14ac:dyDescent="0.2">
      <c r="A136" s="626"/>
      <c r="B136" s="981"/>
      <c r="C136" s="981"/>
      <c r="D136" s="981"/>
      <c r="E136" s="981"/>
      <c r="F136" s="981"/>
      <c r="G136" s="981"/>
      <c r="H136" s="981"/>
      <c r="I136" s="981"/>
      <c r="J136" s="645"/>
      <c r="K136" s="981"/>
      <c r="L136" s="981"/>
      <c r="M136" s="981"/>
      <c r="N136" s="981"/>
      <c r="O136" s="981"/>
      <c r="P136" s="981"/>
      <c r="Q136" s="981"/>
      <c r="R136" s="981"/>
      <c r="T136" s="8"/>
      <c r="U136" s="690"/>
      <c r="V136" s="187"/>
      <c r="W136" s="683"/>
      <c r="X136" s="683"/>
      <c r="Y136" s="195"/>
      <c r="Z136" s="673"/>
      <c r="AA136" s="674"/>
      <c r="AB136" s="673"/>
      <c r="AC136" s="674"/>
      <c r="AD136" s="673"/>
      <c r="AE136" s="674"/>
      <c r="AF136" s="673"/>
      <c r="AG136" s="674"/>
    </row>
    <row r="137" spans="1:53" ht="42.6" customHeight="1" x14ac:dyDescent="0.2">
      <c r="A137" s="626"/>
      <c r="B137" s="707"/>
      <c r="C137" s="707"/>
      <c r="D137" s="707"/>
      <c r="E137" s="707"/>
      <c r="F137" s="707"/>
      <c r="G137" s="707"/>
      <c r="H137" s="707"/>
      <c r="I137" s="707"/>
      <c r="J137" s="645"/>
      <c r="K137" s="981"/>
      <c r="L137" s="981"/>
      <c r="M137" s="981"/>
      <c r="N137" s="981"/>
      <c r="O137" s="981"/>
      <c r="P137" s="981"/>
      <c r="Q137" s="981"/>
      <c r="R137" s="981"/>
      <c r="T137" s="8"/>
      <c r="U137" s="690"/>
      <c r="V137" s="187"/>
      <c r="W137" s="683"/>
      <c r="X137" s="683"/>
      <c r="Y137" s="195"/>
      <c r="Z137" s="673"/>
      <c r="AA137" s="674"/>
      <c r="AB137" s="673"/>
      <c r="AC137" s="674"/>
      <c r="AD137" s="673"/>
      <c r="AE137" s="674"/>
      <c r="AF137" s="673"/>
      <c r="AG137" s="674"/>
    </row>
    <row r="138" spans="1:53" ht="34.5" customHeight="1" x14ac:dyDescent="0.2">
      <c r="A138" s="626"/>
      <c r="B138" s="707"/>
      <c r="C138" s="707"/>
      <c r="D138" s="707"/>
      <c r="E138" s="707"/>
      <c r="F138" s="707"/>
      <c r="G138" s="707"/>
      <c r="H138" s="707"/>
      <c r="I138" s="707"/>
      <c r="J138" s="702"/>
      <c r="K138" s="484"/>
      <c r="L138" s="484"/>
      <c r="M138" s="484"/>
      <c r="N138" s="484"/>
      <c r="O138" s="484"/>
      <c r="P138" s="484"/>
      <c r="Q138" s="484"/>
      <c r="R138" s="484"/>
      <c r="T138" s="8"/>
      <c r="U138" s="690"/>
      <c r="V138" s="187"/>
      <c r="W138" s="683"/>
      <c r="X138" s="683"/>
      <c r="Y138" s="195"/>
      <c r="Z138" s="673"/>
      <c r="AA138" s="674"/>
      <c r="AB138" s="673"/>
      <c r="AC138" s="674"/>
      <c r="AD138" s="673"/>
      <c r="AE138" s="674"/>
      <c r="AF138" s="673"/>
      <c r="AG138" s="674"/>
    </row>
    <row r="139" spans="1:53" ht="11.25" customHeight="1" x14ac:dyDescent="0.2">
      <c r="A139" s="8"/>
      <c r="B139" s="1005"/>
      <c r="C139" s="1005"/>
      <c r="D139" s="1005"/>
      <c r="E139" s="1005"/>
      <c r="F139" s="1005"/>
      <c r="G139" s="1005"/>
      <c r="H139" s="1005"/>
      <c r="I139" s="1005"/>
      <c r="J139" s="628"/>
      <c r="K139" s="981"/>
      <c r="L139" s="1005"/>
      <c r="M139" s="1005"/>
      <c r="N139" s="1005"/>
      <c r="O139" s="1005"/>
      <c r="P139" s="1005"/>
      <c r="Q139" s="1005"/>
      <c r="R139" s="1005"/>
      <c r="T139" s="8"/>
      <c r="U139" s="690"/>
      <c r="V139" s="187"/>
      <c r="W139" s="683"/>
      <c r="X139" s="683"/>
      <c r="Y139" s="195"/>
      <c r="Z139" s="673"/>
      <c r="AA139" s="674"/>
      <c r="AB139" s="673"/>
      <c r="AC139" s="674"/>
      <c r="AD139" s="673"/>
      <c r="AE139" s="674"/>
      <c r="AF139" s="673"/>
      <c r="AG139" s="674"/>
    </row>
    <row r="140" spans="1:53" ht="11.25" customHeight="1" x14ac:dyDescent="0.2">
      <c r="A140" s="8"/>
      <c r="B140" s="13"/>
      <c r="C140" s="933"/>
      <c r="D140" s="933"/>
      <c r="E140" s="933"/>
      <c r="F140" s="933"/>
      <c r="G140" s="933"/>
      <c r="H140" s="933"/>
      <c r="I140" s="933"/>
      <c r="J140" s="628"/>
      <c r="K140" s="1005"/>
      <c r="L140" s="1005"/>
      <c r="M140" s="1005"/>
      <c r="N140" s="1005"/>
      <c r="O140" s="1005"/>
      <c r="P140" s="1005"/>
      <c r="Q140" s="1005"/>
      <c r="R140" s="1005"/>
      <c r="T140" s="8"/>
      <c r="U140" s="690"/>
      <c r="V140" s="187"/>
      <c r="W140" s="683"/>
      <c r="X140" s="683"/>
      <c r="Y140" s="195"/>
      <c r="Z140" s="673"/>
      <c r="AA140" s="674"/>
      <c r="AB140" s="673"/>
      <c r="AC140" s="674"/>
      <c r="AD140" s="673"/>
      <c r="AE140" s="674"/>
      <c r="AF140" s="673"/>
      <c r="AG140" s="674"/>
    </row>
    <row r="141" spans="1:53" ht="11.25" customHeight="1" x14ac:dyDescent="0.2">
      <c r="A141" s="8"/>
      <c r="J141" s="628"/>
      <c r="K141" s="2018"/>
      <c r="L141" s="2135"/>
      <c r="M141" s="2135"/>
      <c r="N141" s="2135"/>
      <c r="O141" s="2135"/>
      <c r="P141" s="2135"/>
      <c r="Q141" s="2135"/>
      <c r="R141" s="2135"/>
      <c r="T141" s="8"/>
      <c r="U141" s="690"/>
      <c r="V141" s="187"/>
      <c r="W141" s="683"/>
      <c r="X141" s="683"/>
      <c r="Y141" s="195"/>
      <c r="Z141" s="673"/>
      <c r="AA141" s="674"/>
      <c r="AB141" s="673"/>
      <c r="AC141" s="674"/>
      <c r="AD141" s="673"/>
      <c r="AE141" s="674"/>
      <c r="AF141" s="673"/>
      <c r="AG141" s="674"/>
    </row>
    <row r="142" spans="1:53" x14ac:dyDescent="0.2">
      <c r="A142" s="8"/>
      <c r="T142" s="8"/>
      <c r="U142" s="690"/>
      <c r="V142" s="187"/>
      <c r="W142" s="683"/>
      <c r="X142" s="683"/>
      <c r="Y142" s="195"/>
      <c r="Z142" s="673"/>
      <c r="AA142" s="674"/>
      <c r="AB142" s="673"/>
      <c r="AC142" s="674"/>
      <c r="AD142" s="673"/>
      <c r="AE142" s="674"/>
      <c r="AF142" s="673"/>
      <c r="AG142" s="674"/>
    </row>
    <row r="143" spans="1:53" x14ac:dyDescent="0.2">
      <c r="A143" s="8"/>
      <c r="T143" s="8"/>
      <c r="U143" s="690"/>
      <c r="V143" s="187"/>
      <c r="W143" s="683"/>
      <c r="X143" s="683"/>
      <c r="Y143" s="195"/>
      <c r="Z143" s="673"/>
      <c r="AA143" s="674"/>
      <c r="AB143" s="673"/>
      <c r="AC143" s="674"/>
      <c r="AD143" s="673"/>
      <c r="AE143" s="674"/>
      <c r="AF143" s="673"/>
      <c r="AG143" s="674"/>
    </row>
    <row r="144" spans="1:53" x14ac:dyDescent="0.2">
      <c r="A144" s="8"/>
      <c r="T144" s="8"/>
      <c r="U144" s="690"/>
      <c r="V144" s="187"/>
      <c r="W144" s="683"/>
      <c r="X144" s="683"/>
      <c r="Y144" s="195"/>
      <c r="Z144" s="673"/>
      <c r="AA144" s="674"/>
      <c r="AB144" s="673"/>
      <c r="AC144" s="674"/>
      <c r="AD144" s="673"/>
      <c r="AE144" s="674"/>
      <c r="AF144" s="673"/>
      <c r="AG144" s="674"/>
    </row>
    <row r="145" spans="1:33" x14ac:dyDescent="0.2">
      <c r="A145" s="8"/>
      <c r="T145" s="8"/>
      <c r="U145" s="690"/>
      <c r="V145" s="187"/>
      <c r="W145" s="683"/>
      <c r="X145" s="683"/>
      <c r="Y145" s="195"/>
      <c r="Z145" s="673"/>
      <c r="AA145" s="674"/>
      <c r="AB145" s="673"/>
      <c r="AC145" s="674"/>
      <c r="AD145" s="673"/>
      <c r="AE145" s="674"/>
      <c r="AF145" s="673"/>
      <c r="AG145" s="674"/>
    </row>
    <row r="146" spans="1:33" x14ac:dyDescent="0.2">
      <c r="A146" s="8"/>
      <c r="T146" s="8"/>
      <c r="U146" s="690"/>
      <c r="V146" s="187"/>
      <c r="W146" s="683"/>
      <c r="X146" s="683"/>
      <c r="Y146" s="195"/>
      <c r="Z146" s="673"/>
      <c r="AA146" s="674"/>
      <c r="AB146" s="673"/>
      <c r="AC146" s="674"/>
      <c r="AD146" s="673"/>
      <c r="AE146" s="674"/>
      <c r="AF146" s="673"/>
      <c r="AG146" s="674"/>
    </row>
    <row r="147" spans="1:33" x14ac:dyDescent="0.2">
      <c r="A147" s="8"/>
      <c r="T147" s="8"/>
      <c r="U147" s="690"/>
      <c r="V147" s="187"/>
      <c r="W147" s="683"/>
      <c r="X147" s="683"/>
      <c r="Y147" s="195"/>
      <c r="Z147" s="673"/>
      <c r="AA147" s="674"/>
      <c r="AB147" s="673"/>
      <c r="AC147" s="674"/>
      <c r="AD147" s="673"/>
      <c r="AE147" s="674"/>
      <c r="AF147" s="673"/>
      <c r="AG147" s="674"/>
    </row>
    <row r="148" spans="1:33" x14ac:dyDescent="0.2">
      <c r="A148" s="8"/>
      <c r="T148" s="8"/>
      <c r="U148" s="690"/>
      <c r="V148" s="187"/>
      <c r="W148" s="683"/>
      <c r="X148" s="683"/>
      <c r="Y148" s="195"/>
      <c r="Z148" s="673"/>
      <c r="AA148" s="674"/>
      <c r="AB148" s="673"/>
      <c r="AC148" s="674"/>
      <c r="AD148" s="673"/>
      <c r="AE148" s="674"/>
      <c r="AF148" s="673"/>
      <c r="AG148" s="674"/>
    </row>
    <row r="149" spans="1:33" x14ac:dyDescent="0.2">
      <c r="A149" s="8"/>
      <c r="T149" s="8"/>
      <c r="U149" s="690"/>
      <c r="V149" s="187"/>
      <c r="W149" s="683"/>
      <c r="X149" s="683"/>
      <c r="Y149" s="195"/>
      <c r="Z149" s="673"/>
      <c r="AA149" s="674"/>
      <c r="AB149" s="673"/>
      <c r="AC149" s="674"/>
      <c r="AD149" s="673"/>
      <c r="AE149" s="674"/>
      <c r="AF149" s="673"/>
      <c r="AG149" s="674"/>
    </row>
    <row r="150" spans="1:33" x14ac:dyDescent="0.2">
      <c r="A150" s="8"/>
      <c r="T150" s="8"/>
      <c r="U150" s="690"/>
      <c r="V150" s="187"/>
      <c r="W150" s="683"/>
      <c r="X150" s="683"/>
      <c r="Y150" s="195"/>
      <c r="Z150" s="673"/>
      <c r="AA150" s="674"/>
      <c r="AB150" s="673"/>
      <c r="AC150" s="674"/>
      <c r="AD150" s="673"/>
      <c r="AE150" s="674"/>
      <c r="AF150" s="673"/>
      <c r="AG150" s="674"/>
    </row>
    <row r="151" spans="1:33" x14ac:dyDescent="0.2">
      <c r="A151" s="8"/>
      <c r="T151" s="8"/>
      <c r="U151" s="690"/>
      <c r="V151" s="187"/>
      <c r="W151" s="683"/>
      <c r="X151" s="683"/>
      <c r="Y151" s="195"/>
      <c r="Z151" s="673"/>
      <c r="AA151" s="674"/>
      <c r="AB151" s="673"/>
      <c r="AC151" s="674"/>
      <c r="AD151" s="673"/>
      <c r="AE151" s="674"/>
      <c r="AF151" s="673"/>
      <c r="AG151" s="674"/>
    </row>
    <row r="152" spans="1:33" x14ac:dyDescent="0.2">
      <c r="A152" s="8"/>
      <c r="T152" s="8"/>
      <c r="U152" s="690"/>
      <c r="V152" s="187"/>
      <c r="W152" s="683"/>
      <c r="X152" s="683"/>
      <c r="Y152" s="195"/>
      <c r="Z152" s="673"/>
      <c r="AA152" s="674"/>
      <c r="AB152" s="673"/>
      <c r="AC152" s="674"/>
      <c r="AD152" s="673"/>
      <c r="AE152" s="674"/>
      <c r="AF152" s="673"/>
      <c r="AG152" s="674"/>
    </row>
    <row r="153" spans="1:33" x14ac:dyDescent="0.2">
      <c r="A153" s="8"/>
      <c r="T153" s="8"/>
      <c r="U153" s="690"/>
      <c r="V153" s="187"/>
      <c r="W153" s="683"/>
      <c r="X153" s="683"/>
      <c r="Y153" s="195"/>
      <c r="Z153" s="673"/>
      <c r="AA153" s="674"/>
      <c r="AB153" s="673"/>
      <c r="AC153" s="674"/>
      <c r="AD153" s="673"/>
      <c r="AE153" s="674"/>
      <c r="AF153" s="673"/>
      <c r="AG153" s="674"/>
    </row>
    <row r="154" spans="1:33" x14ac:dyDescent="0.2">
      <c r="A154" s="8"/>
      <c r="T154" s="8"/>
      <c r="U154" s="690"/>
      <c r="V154" s="187"/>
      <c r="W154" s="683"/>
      <c r="X154" s="683"/>
      <c r="Y154" s="195"/>
      <c r="Z154" s="673"/>
      <c r="AA154" s="674"/>
      <c r="AB154" s="673"/>
      <c r="AC154" s="674"/>
      <c r="AD154" s="673"/>
      <c r="AE154" s="674"/>
      <c r="AF154" s="673"/>
      <c r="AG154" s="674"/>
    </row>
    <row r="155" spans="1:33" x14ac:dyDescent="0.2">
      <c r="A155" s="8"/>
      <c r="T155" s="8"/>
      <c r="U155" s="690"/>
      <c r="V155" s="187"/>
      <c r="W155" s="683"/>
      <c r="X155" s="683"/>
      <c r="Y155" s="195"/>
      <c r="Z155" s="673"/>
      <c r="AA155" s="674"/>
      <c r="AB155" s="673"/>
      <c r="AC155" s="674"/>
      <c r="AD155" s="673"/>
      <c r="AE155" s="674"/>
      <c r="AF155" s="673"/>
      <c r="AG155" s="674"/>
    </row>
    <row r="156" spans="1:33" x14ac:dyDescent="0.2">
      <c r="A156" s="51"/>
      <c r="U156" s="684"/>
      <c r="V156" s="187"/>
      <c r="W156" s="683"/>
      <c r="X156" s="683"/>
      <c r="Y156" s="195"/>
      <c r="Z156" s="673"/>
      <c r="AA156" s="674"/>
      <c r="AB156" s="673"/>
      <c r="AC156" s="674"/>
      <c r="AD156" s="673"/>
      <c r="AE156" s="674"/>
      <c r="AF156" s="673"/>
      <c r="AG156" s="674"/>
    </row>
    <row r="157" spans="1:33" x14ac:dyDescent="0.2">
      <c r="A157" s="24"/>
      <c r="U157" s="2"/>
      <c r="V157" s="187"/>
      <c r="W157" s="703"/>
      <c r="X157" s="703"/>
      <c r="Y157" s="195"/>
      <c r="Z157" s="677"/>
      <c r="AA157" s="678"/>
      <c r="AB157" s="677"/>
      <c r="AC157" s="678"/>
      <c r="AD157" s="677"/>
      <c r="AE157" s="678"/>
      <c r="AF157" s="677"/>
      <c r="AG157" s="678"/>
    </row>
    <row r="158" spans="1:33" x14ac:dyDescent="0.2">
      <c r="T158" s="353"/>
      <c r="U158" s="353"/>
      <c r="V158" s="353"/>
      <c r="W158" s="353"/>
      <c r="X158" s="353"/>
      <c r="Y158" s="353"/>
      <c r="Z158" s="664"/>
      <c r="AA158" s="664"/>
      <c r="AB158" s="664"/>
      <c r="AC158" s="664"/>
      <c r="AD158" s="664"/>
      <c r="AE158" s="664"/>
      <c r="AF158" s="664"/>
      <c r="AG158" s="664"/>
    </row>
    <row r="159" spans="1:33" x14ac:dyDescent="0.2">
      <c r="T159" s="186"/>
      <c r="U159" s="23"/>
      <c r="V159" s="187"/>
      <c r="X159" s="186"/>
      <c r="Y159" s="186"/>
      <c r="Z159" s="677"/>
      <c r="AA159" s="653"/>
      <c r="AB159" s="677"/>
      <c r="AC159" s="653"/>
      <c r="AD159" s="677"/>
      <c r="AE159" s="653"/>
      <c r="AF159" s="677"/>
      <c r="AG159" s="653"/>
    </row>
    <row r="162" spans="1:33" x14ac:dyDescent="0.2">
      <c r="A162" s="672"/>
      <c r="X162" s="186"/>
      <c r="Y162" s="186"/>
      <c r="Z162" s="653"/>
      <c r="AA162" s="653"/>
      <c r="AB162" s="653"/>
      <c r="AC162" s="653"/>
      <c r="AD162" s="653"/>
      <c r="AE162" s="653"/>
      <c r="AF162" s="653"/>
      <c r="AG162" s="653"/>
    </row>
    <row r="163" spans="1:33" x14ac:dyDescent="0.2">
      <c r="A163" s="672"/>
    </row>
    <row r="169" spans="1:33" ht="14.25" x14ac:dyDescent="0.2">
      <c r="A169" s="630"/>
    </row>
  </sheetData>
  <mergeCells count="185">
    <mergeCell ref="I11:J11"/>
    <mergeCell ref="O12:P12"/>
    <mergeCell ref="Q12:R12"/>
    <mergeCell ref="B2:E2"/>
    <mergeCell ref="B7:D7"/>
    <mergeCell ref="F7:G7"/>
    <mergeCell ref="I7:M7"/>
    <mergeCell ref="T7:U8"/>
    <mergeCell ref="I8:J8"/>
    <mergeCell ref="K8:L8"/>
    <mergeCell ref="M8:M9"/>
    <mergeCell ref="O13:P13"/>
    <mergeCell ref="Q13:R13"/>
    <mergeCell ref="O14:P14"/>
    <mergeCell ref="Q14:R14"/>
    <mergeCell ref="O15:P15"/>
    <mergeCell ref="Q15:R15"/>
    <mergeCell ref="W8:X8"/>
    <mergeCell ref="O9:P9"/>
    <mergeCell ref="Q9:R9"/>
    <mergeCell ref="O19:P19"/>
    <mergeCell ref="Q19:R19"/>
    <mergeCell ref="O20:P20"/>
    <mergeCell ref="Q20:R20"/>
    <mergeCell ref="O21:P21"/>
    <mergeCell ref="Q21:R21"/>
    <mergeCell ref="O16:P16"/>
    <mergeCell ref="Q16:R16"/>
    <mergeCell ref="O17:P17"/>
    <mergeCell ref="Q17:R17"/>
    <mergeCell ref="O18:P18"/>
    <mergeCell ref="Q18:R18"/>
    <mergeCell ref="O25:P25"/>
    <mergeCell ref="Q25:R25"/>
    <mergeCell ref="O26:P26"/>
    <mergeCell ref="Q26:R26"/>
    <mergeCell ref="O27:P27"/>
    <mergeCell ref="Q27:R27"/>
    <mergeCell ref="O22:P22"/>
    <mergeCell ref="Q22:R22"/>
    <mergeCell ref="O23:P23"/>
    <mergeCell ref="Q23:R23"/>
    <mergeCell ref="O24:P24"/>
    <mergeCell ref="Q24:R24"/>
    <mergeCell ref="O31:P31"/>
    <mergeCell ref="Q31:R31"/>
    <mergeCell ref="O32:P32"/>
    <mergeCell ref="Q32:R32"/>
    <mergeCell ref="O33:P33"/>
    <mergeCell ref="Q33:R33"/>
    <mergeCell ref="O28:P28"/>
    <mergeCell ref="Q28:R28"/>
    <mergeCell ref="O29:P29"/>
    <mergeCell ref="Q29:R29"/>
    <mergeCell ref="O30:P30"/>
    <mergeCell ref="Q30:R30"/>
    <mergeCell ref="O37:P37"/>
    <mergeCell ref="Q37:R37"/>
    <mergeCell ref="O38:P38"/>
    <mergeCell ref="Q38:R38"/>
    <mergeCell ref="O41:P41"/>
    <mergeCell ref="Q41:R41"/>
    <mergeCell ref="O34:P34"/>
    <mergeCell ref="Q34:R34"/>
    <mergeCell ref="O35:P35"/>
    <mergeCell ref="Q35:R35"/>
    <mergeCell ref="O36:P36"/>
    <mergeCell ref="Q36:R36"/>
    <mergeCell ref="O45:P45"/>
    <mergeCell ref="Q45:R45"/>
    <mergeCell ref="O46:P46"/>
    <mergeCell ref="Q46:R46"/>
    <mergeCell ref="O47:P47"/>
    <mergeCell ref="Q47:R47"/>
    <mergeCell ref="O42:P42"/>
    <mergeCell ref="Q42:R42"/>
    <mergeCell ref="O43:P43"/>
    <mergeCell ref="Q43:R43"/>
    <mergeCell ref="O44:P44"/>
    <mergeCell ref="Q44:R44"/>
    <mergeCell ref="O51:P51"/>
    <mergeCell ref="Q51:R51"/>
    <mergeCell ref="O52:P52"/>
    <mergeCell ref="Q52:R52"/>
    <mergeCell ref="O53:P53"/>
    <mergeCell ref="Q53:R53"/>
    <mergeCell ref="O48:P48"/>
    <mergeCell ref="Q48:R48"/>
    <mergeCell ref="O49:P49"/>
    <mergeCell ref="Q49:R49"/>
    <mergeCell ref="O50:P50"/>
    <mergeCell ref="Q50:R50"/>
    <mergeCell ref="O57:P57"/>
    <mergeCell ref="Q57:R57"/>
    <mergeCell ref="O58:P58"/>
    <mergeCell ref="Q58:R58"/>
    <mergeCell ref="O59:P59"/>
    <mergeCell ref="Q59:R59"/>
    <mergeCell ref="O54:P54"/>
    <mergeCell ref="Q54:R54"/>
    <mergeCell ref="O55:P55"/>
    <mergeCell ref="Q55:R55"/>
    <mergeCell ref="O56:P56"/>
    <mergeCell ref="Q56:R56"/>
    <mergeCell ref="O63:P63"/>
    <mergeCell ref="Q63:R63"/>
    <mergeCell ref="O64:P64"/>
    <mergeCell ref="Q64:R64"/>
    <mergeCell ref="O65:P65"/>
    <mergeCell ref="Q65:R65"/>
    <mergeCell ref="O60:P60"/>
    <mergeCell ref="Q60:R60"/>
    <mergeCell ref="O61:P61"/>
    <mergeCell ref="Q61:R61"/>
    <mergeCell ref="O62:P62"/>
    <mergeCell ref="Q62:R62"/>
    <mergeCell ref="O71:P71"/>
    <mergeCell ref="Q71:R71"/>
    <mergeCell ref="O72:P72"/>
    <mergeCell ref="Q72:R72"/>
    <mergeCell ref="O73:P73"/>
    <mergeCell ref="Q73:R73"/>
    <mergeCell ref="O66:P66"/>
    <mergeCell ref="Q66:R66"/>
    <mergeCell ref="O67:P67"/>
    <mergeCell ref="Q67:R67"/>
    <mergeCell ref="O70:P70"/>
    <mergeCell ref="Q70:R70"/>
    <mergeCell ref="O77:P77"/>
    <mergeCell ref="Q77:R77"/>
    <mergeCell ref="O78:P78"/>
    <mergeCell ref="Q78:R78"/>
    <mergeCell ref="O79:P79"/>
    <mergeCell ref="Q79:R79"/>
    <mergeCell ref="O74:P74"/>
    <mergeCell ref="Q74:R74"/>
    <mergeCell ref="O75:P75"/>
    <mergeCell ref="Q75:R75"/>
    <mergeCell ref="O76:P76"/>
    <mergeCell ref="Q76:R76"/>
    <mergeCell ref="O83:P83"/>
    <mergeCell ref="Q83:R83"/>
    <mergeCell ref="O84:P84"/>
    <mergeCell ref="Q84:R84"/>
    <mergeCell ref="O85:P85"/>
    <mergeCell ref="Q85:R85"/>
    <mergeCell ref="O80:P80"/>
    <mergeCell ref="Q80:R80"/>
    <mergeCell ref="O81:P81"/>
    <mergeCell ref="Q81:R81"/>
    <mergeCell ref="O82:P82"/>
    <mergeCell ref="Q82:R82"/>
    <mergeCell ref="O89:P89"/>
    <mergeCell ref="Q89:R89"/>
    <mergeCell ref="O90:P90"/>
    <mergeCell ref="Q90:R90"/>
    <mergeCell ref="O91:P91"/>
    <mergeCell ref="Q91:R91"/>
    <mergeCell ref="O86:P86"/>
    <mergeCell ref="Q86:R86"/>
    <mergeCell ref="O87:P87"/>
    <mergeCell ref="Q87:R87"/>
    <mergeCell ref="O88:P88"/>
    <mergeCell ref="Q88:R88"/>
    <mergeCell ref="O95:P95"/>
    <mergeCell ref="Q95:R95"/>
    <mergeCell ref="O96:P96"/>
    <mergeCell ref="Q96:R96"/>
    <mergeCell ref="O99:P99"/>
    <mergeCell ref="Q99:R99"/>
    <mergeCell ref="O92:P92"/>
    <mergeCell ref="Q92:R92"/>
    <mergeCell ref="O93:P93"/>
    <mergeCell ref="Q93:R93"/>
    <mergeCell ref="O94:P94"/>
    <mergeCell ref="Q94:R94"/>
    <mergeCell ref="B109:G109"/>
    <mergeCell ref="J109:R109"/>
    <mergeCell ref="K141:R141"/>
    <mergeCell ref="O101:P101"/>
    <mergeCell ref="Q101:R101"/>
    <mergeCell ref="B107:G107"/>
    <mergeCell ref="J107:R107"/>
    <mergeCell ref="B108:G108"/>
    <mergeCell ref="J108:R108"/>
  </mergeCells>
  <hyperlinks>
    <hyperlink ref="B2:E2" location="'Liste tableaux'!A1" display="Retour à la liste des tableaux" xr:uid="{DDE3B44A-C073-4F55-86AA-49F8296A36BB}"/>
  </hyperlinks>
  <pageMargins left="0.7" right="0.7" top="0.75" bottom="0.75" header="0.3" footer="0.3"/>
  <headerFooter>
    <oddHeader>&amp;R&amp;"Calibri"&amp;10&amp;K000000 Protected B - Internal / Protégé B - Interne&amp;1#_x000D_</oddHead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D071E-376B-417F-B19F-24066E3EED3C}">
  <sheetPr codeName="Feuil65"/>
  <dimension ref="A1:AS140"/>
  <sheetViews>
    <sheetView showGridLines="0" workbookViewId="0">
      <selection activeCell="B2" sqref="B2:E2"/>
    </sheetView>
  </sheetViews>
  <sheetFormatPr defaultColWidth="9.140625" defaultRowHeight="12.75" x14ac:dyDescent="0.2"/>
  <cols>
    <col min="1" max="1" width="7.140625" style="1" customWidth="1"/>
    <col min="2" max="2" width="10.140625" style="1" customWidth="1"/>
    <col min="3" max="3" width="10" style="1" bestFit="1" customWidth="1"/>
    <col min="4" max="4" width="9.140625" style="1"/>
    <col min="5" max="5" width="0.85546875" style="1" customWidth="1"/>
    <col min="6" max="6" width="11.42578125" style="1" customWidth="1"/>
    <col min="7" max="7" width="0.85546875" style="1" customWidth="1"/>
    <col min="8" max="9" width="8.5703125" style="1" customWidth="1"/>
    <col min="10" max="10" width="9.140625" style="1"/>
    <col min="11" max="11" width="10" style="1" customWidth="1"/>
    <col min="12" max="12" width="8.5703125" style="1" customWidth="1"/>
    <col min="13" max="13" width="0.85546875" style="1" customWidth="1"/>
    <col min="14" max="17" width="6.140625" style="1" customWidth="1"/>
    <col min="18" max="18" width="14.5703125" style="1" customWidth="1"/>
    <col min="19" max="19" width="6.5703125" style="1" customWidth="1"/>
    <col min="20" max="20" width="9" style="1" customWidth="1"/>
    <col min="21" max="21" width="11.85546875" style="1" customWidth="1"/>
    <col min="22" max="23" width="9.42578125" style="1" customWidth="1"/>
    <col min="24" max="24" width="0.85546875" style="1" customWidth="1"/>
    <col min="25" max="248" width="9.140625" style="1"/>
    <col min="249" max="249" width="7.140625" style="1" customWidth="1"/>
    <col min="250" max="250" width="9" style="1" customWidth="1"/>
    <col min="251" max="251" width="10" style="1" bestFit="1" customWidth="1"/>
    <col min="252" max="252" width="9.140625" style="1"/>
    <col min="253" max="253" width="0.85546875" style="1" customWidth="1"/>
    <col min="254" max="254" width="11.42578125" style="1" customWidth="1"/>
    <col min="255" max="255" width="0.85546875" style="1" customWidth="1"/>
    <col min="256" max="257" width="8.5703125" style="1" customWidth="1"/>
    <col min="258" max="258" width="9.140625" style="1"/>
    <col min="259" max="259" width="10" style="1" customWidth="1"/>
    <col min="260" max="260" width="8.5703125" style="1" customWidth="1"/>
    <col min="261" max="261" width="0.85546875" style="1" customWidth="1"/>
    <col min="262" max="265" width="6.140625" style="1" customWidth="1"/>
    <col min="266" max="266" width="2.140625" style="1" customWidth="1"/>
    <col min="267" max="267" width="6.5703125" style="1" customWidth="1"/>
    <col min="268" max="268" width="9" style="1" customWidth="1"/>
    <col min="269" max="271" width="9.42578125" style="1" customWidth="1"/>
    <col min="272" max="272" width="0.85546875" style="1" customWidth="1"/>
    <col min="273" max="280" width="8.5703125" style="1" customWidth="1"/>
    <col min="281" max="504" width="9.140625" style="1"/>
    <col min="505" max="505" width="7.140625" style="1" customWidth="1"/>
    <col min="506" max="506" width="9" style="1" customWidth="1"/>
    <col min="507" max="507" width="10" style="1" bestFit="1" customWidth="1"/>
    <col min="508" max="508" width="9.140625" style="1"/>
    <col min="509" max="509" width="0.85546875" style="1" customWidth="1"/>
    <col min="510" max="510" width="11.42578125" style="1" customWidth="1"/>
    <col min="511" max="511" width="0.85546875" style="1" customWidth="1"/>
    <col min="512" max="513" width="8.5703125" style="1" customWidth="1"/>
    <col min="514" max="514" width="9.140625" style="1"/>
    <col min="515" max="515" width="10" style="1" customWidth="1"/>
    <col min="516" max="516" width="8.5703125" style="1" customWidth="1"/>
    <col min="517" max="517" width="0.85546875" style="1" customWidth="1"/>
    <col min="518" max="521" width="6.140625" style="1" customWidth="1"/>
    <col min="522" max="522" width="2.140625" style="1" customWidth="1"/>
    <col min="523" max="523" width="6.5703125" style="1" customWidth="1"/>
    <col min="524" max="524" width="9" style="1" customWidth="1"/>
    <col min="525" max="527" width="9.42578125" style="1" customWidth="1"/>
    <col min="528" max="528" width="0.85546875" style="1" customWidth="1"/>
    <col min="529" max="536" width="8.5703125" style="1" customWidth="1"/>
    <col min="537" max="760" width="9.140625" style="1"/>
    <col min="761" max="761" width="7.140625" style="1" customWidth="1"/>
    <col min="762" max="762" width="9" style="1" customWidth="1"/>
    <col min="763" max="763" width="10" style="1" bestFit="1" customWidth="1"/>
    <col min="764" max="764" width="9.140625" style="1"/>
    <col min="765" max="765" width="0.85546875" style="1" customWidth="1"/>
    <col min="766" max="766" width="11.42578125" style="1" customWidth="1"/>
    <col min="767" max="767" width="0.85546875" style="1" customWidth="1"/>
    <col min="768" max="769" width="8.5703125" style="1" customWidth="1"/>
    <col min="770" max="770" width="9.140625" style="1"/>
    <col min="771" max="771" width="10" style="1" customWidth="1"/>
    <col min="772" max="772" width="8.5703125" style="1" customWidth="1"/>
    <col min="773" max="773" width="0.85546875" style="1" customWidth="1"/>
    <col min="774" max="777" width="6.140625" style="1" customWidth="1"/>
    <col min="778" max="778" width="2.140625" style="1" customWidth="1"/>
    <col min="779" max="779" width="6.5703125" style="1" customWidth="1"/>
    <col min="780" max="780" width="9" style="1" customWidth="1"/>
    <col min="781" max="783" width="9.42578125" style="1" customWidth="1"/>
    <col min="784" max="784" width="0.85546875" style="1" customWidth="1"/>
    <col min="785" max="792" width="8.5703125" style="1" customWidth="1"/>
    <col min="793" max="1016" width="9.140625" style="1"/>
    <col min="1017" max="1017" width="7.140625" style="1" customWidth="1"/>
    <col min="1018" max="1018" width="9" style="1" customWidth="1"/>
    <col min="1019" max="1019" width="10" style="1" bestFit="1" customWidth="1"/>
    <col min="1020" max="1020" width="9.140625" style="1"/>
    <col min="1021" max="1021" width="0.85546875" style="1" customWidth="1"/>
    <col min="1022" max="1022" width="11.42578125" style="1" customWidth="1"/>
    <col min="1023" max="1023" width="0.85546875" style="1" customWidth="1"/>
    <col min="1024" max="1025" width="8.5703125" style="1" customWidth="1"/>
    <col min="1026" max="1026" width="9.140625" style="1"/>
    <col min="1027" max="1027" width="10" style="1" customWidth="1"/>
    <col min="1028" max="1028" width="8.5703125" style="1" customWidth="1"/>
    <col min="1029" max="1029" width="0.85546875" style="1" customWidth="1"/>
    <col min="1030" max="1033" width="6.140625" style="1" customWidth="1"/>
    <col min="1034" max="1034" width="2.140625" style="1" customWidth="1"/>
    <col min="1035" max="1035" width="6.5703125" style="1" customWidth="1"/>
    <col min="1036" max="1036" width="9" style="1" customWidth="1"/>
    <col min="1037" max="1039" width="9.42578125" style="1" customWidth="1"/>
    <col min="1040" max="1040" width="0.85546875" style="1" customWidth="1"/>
    <col min="1041" max="1048" width="8.5703125" style="1" customWidth="1"/>
    <col min="1049" max="1272" width="9.140625" style="1"/>
    <col min="1273" max="1273" width="7.140625" style="1" customWidth="1"/>
    <col min="1274" max="1274" width="9" style="1" customWidth="1"/>
    <col min="1275" max="1275" width="10" style="1" bestFit="1" customWidth="1"/>
    <col min="1276" max="1276" width="9.140625" style="1"/>
    <col min="1277" max="1277" width="0.85546875" style="1" customWidth="1"/>
    <col min="1278" max="1278" width="11.42578125" style="1" customWidth="1"/>
    <col min="1279" max="1279" width="0.85546875" style="1" customWidth="1"/>
    <col min="1280" max="1281" width="8.5703125" style="1" customWidth="1"/>
    <col min="1282" max="1282" width="9.140625" style="1"/>
    <col min="1283" max="1283" width="10" style="1" customWidth="1"/>
    <col min="1284" max="1284" width="8.5703125" style="1" customWidth="1"/>
    <col min="1285" max="1285" width="0.85546875" style="1" customWidth="1"/>
    <col min="1286" max="1289" width="6.140625" style="1" customWidth="1"/>
    <col min="1290" max="1290" width="2.140625" style="1" customWidth="1"/>
    <col min="1291" max="1291" width="6.5703125" style="1" customWidth="1"/>
    <col min="1292" max="1292" width="9" style="1" customWidth="1"/>
    <col min="1293" max="1295" width="9.42578125" style="1" customWidth="1"/>
    <col min="1296" max="1296" width="0.85546875" style="1" customWidth="1"/>
    <col min="1297" max="1304" width="8.5703125" style="1" customWidth="1"/>
    <col min="1305" max="1528" width="9.140625" style="1"/>
    <col min="1529" max="1529" width="7.140625" style="1" customWidth="1"/>
    <col min="1530" max="1530" width="9" style="1" customWidth="1"/>
    <col min="1531" max="1531" width="10" style="1" bestFit="1" customWidth="1"/>
    <col min="1532" max="1532" width="9.140625" style="1"/>
    <col min="1533" max="1533" width="0.85546875" style="1" customWidth="1"/>
    <col min="1534" max="1534" width="11.42578125" style="1" customWidth="1"/>
    <col min="1535" max="1535" width="0.85546875" style="1" customWidth="1"/>
    <col min="1536" max="1537" width="8.5703125" style="1" customWidth="1"/>
    <col min="1538" max="1538" width="9.140625" style="1"/>
    <col min="1539" max="1539" width="10" style="1" customWidth="1"/>
    <col min="1540" max="1540" width="8.5703125" style="1" customWidth="1"/>
    <col min="1541" max="1541" width="0.85546875" style="1" customWidth="1"/>
    <col min="1542" max="1545" width="6.140625" style="1" customWidth="1"/>
    <col min="1546" max="1546" width="2.140625" style="1" customWidth="1"/>
    <col min="1547" max="1547" width="6.5703125" style="1" customWidth="1"/>
    <col min="1548" max="1548" width="9" style="1" customWidth="1"/>
    <col min="1549" max="1551" width="9.42578125" style="1" customWidth="1"/>
    <col min="1552" max="1552" width="0.85546875" style="1" customWidth="1"/>
    <col min="1553" max="1560" width="8.5703125" style="1" customWidth="1"/>
    <col min="1561" max="1784" width="9.140625" style="1"/>
    <col min="1785" max="1785" width="7.140625" style="1" customWidth="1"/>
    <col min="1786" max="1786" width="9" style="1" customWidth="1"/>
    <col min="1787" max="1787" width="10" style="1" bestFit="1" customWidth="1"/>
    <col min="1788" max="1788" width="9.140625" style="1"/>
    <col min="1789" max="1789" width="0.85546875" style="1" customWidth="1"/>
    <col min="1790" max="1790" width="11.42578125" style="1" customWidth="1"/>
    <col min="1791" max="1791" width="0.85546875" style="1" customWidth="1"/>
    <col min="1792" max="1793" width="8.5703125" style="1" customWidth="1"/>
    <col min="1794" max="1794" width="9.140625" style="1"/>
    <col min="1795" max="1795" width="10" style="1" customWidth="1"/>
    <col min="1796" max="1796" width="8.5703125" style="1" customWidth="1"/>
    <col min="1797" max="1797" width="0.85546875" style="1" customWidth="1"/>
    <col min="1798" max="1801" width="6.140625" style="1" customWidth="1"/>
    <col min="1802" max="1802" width="2.140625" style="1" customWidth="1"/>
    <col min="1803" max="1803" width="6.5703125" style="1" customWidth="1"/>
    <col min="1804" max="1804" width="9" style="1" customWidth="1"/>
    <col min="1805" max="1807" width="9.42578125" style="1" customWidth="1"/>
    <col min="1808" max="1808" width="0.85546875" style="1" customWidth="1"/>
    <col min="1809" max="1816" width="8.5703125" style="1" customWidth="1"/>
    <col min="1817" max="2040" width="9.140625" style="1"/>
    <col min="2041" max="2041" width="7.140625" style="1" customWidth="1"/>
    <col min="2042" max="2042" width="9" style="1" customWidth="1"/>
    <col min="2043" max="2043" width="10" style="1" bestFit="1" customWidth="1"/>
    <col min="2044" max="2044" width="9.140625" style="1"/>
    <col min="2045" max="2045" width="0.85546875" style="1" customWidth="1"/>
    <col min="2046" max="2046" width="11.42578125" style="1" customWidth="1"/>
    <col min="2047" max="2047" width="0.85546875" style="1" customWidth="1"/>
    <col min="2048" max="2049" width="8.5703125" style="1" customWidth="1"/>
    <col min="2050" max="2050" width="9.140625" style="1"/>
    <col min="2051" max="2051" width="10" style="1" customWidth="1"/>
    <col min="2052" max="2052" width="8.5703125" style="1" customWidth="1"/>
    <col min="2053" max="2053" width="0.85546875" style="1" customWidth="1"/>
    <col min="2054" max="2057" width="6.140625" style="1" customWidth="1"/>
    <col min="2058" max="2058" width="2.140625" style="1" customWidth="1"/>
    <col min="2059" max="2059" width="6.5703125" style="1" customWidth="1"/>
    <col min="2060" max="2060" width="9" style="1" customWidth="1"/>
    <col min="2061" max="2063" width="9.42578125" style="1" customWidth="1"/>
    <col min="2064" max="2064" width="0.85546875" style="1" customWidth="1"/>
    <col min="2065" max="2072" width="8.5703125" style="1" customWidth="1"/>
    <col min="2073" max="2296" width="9.140625" style="1"/>
    <col min="2297" max="2297" width="7.140625" style="1" customWidth="1"/>
    <col min="2298" max="2298" width="9" style="1" customWidth="1"/>
    <col min="2299" max="2299" width="10" style="1" bestFit="1" customWidth="1"/>
    <col min="2300" max="2300" width="9.140625" style="1"/>
    <col min="2301" max="2301" width="0.85546875" style="1" customWidth="1"/>
    <col min="2302" max="2302" width="11.42578125" style="1" customWidth="1"/>
    <col min="2303" max="2303" width="0.85546875" style="1" customWidth="1"/>
    <col min="2304" max="2305" width="8.5703125" style="1" customWidth="1"/>
    <col min="2306" max="2306" width="9.140625" style="1"/>
    <col min="2307" max="2307" width="10" style="1" customWidth="1"/>
    <col min="2308" max="2308" width="8.5703125" style="1" customWidth="1"/>
    <col min="2309" max="2309" width="0.85546875" style="1" customWidth="1"/>
    <col min="2310" max="2313" width="6.140625" style="1" customWidth="1"/>
    <col min="2314" max="2314" width="2.140625" style="1" customWidth="1"/>
    <col min="2315" max="2315" width="6.5703125" style="1" customWidth="1"/>
    <col min="2316" max="2316" width="9" style="1" customWidth="1"/>
    <col min="2317" max="2319" width="9.42578125" style="1" customWidth="1"/>
    <col min="2320" max="2320" width="0.85546875" style="1" customWidth="1"/>
    <col min="2321" max="2328" width="8.5703125" style="1" customWidth="1"/>
    <col min="2329" max="2552" width="9.140625" style="1"/>
    <col min="2553" max="2553" width="7.140625" style="1" customWidth="1"/>
    <col min="2554" max="2554" width="9" style="1" customWidth="1"/>
    <col min="2555" max="2555" width="10" style="1" bestFit="1" customWidth="1"/>
    <col min="2556" max="2556" width="9.140625" style="1"/>
    <col min="2557" max="2557" width="0.85546875" style="1" customWidth="1"/>
    <col min="2558" max="2558" width="11.42578125" style="1" customWidth="1"/>
    <col min="2559" max="2559" width="0.85546875" style="1" customWidth="1"/>
    <col min="2560" max="2561" width="8.5703125" style="1" customWidth="1"/>
    <col min="2562" max="2562" width="9.140625" style="1"/>
    <col min="2563" max="2563" width="10" style="1" customWidth="1"/>
    <col min="2564" max="2564" width="8.5703125" style="1" customWidth="1"/>
    <col min="2565" max="2565" width="0.85546875" style="1" customWidth="1"/>
    <col min="2566" max="2569" width="6.140625" style="1" customWidth="1"/>
    <col min="2570" max="2570" width="2.140625" style="1" customWidth="1"/>
    <col min="2571" max="2571" width="6.5703125" style="1" customWidth="1"/>
    <col min="2572" max="2572" width="9" style="1" customWidth="1"/>
    <col min="2573" max="2575" width="9.42578125" style="1" customWidth="1"/>
    <col min="2576" max="2576" width="0.85546875" style="1" customWidth="1"/>
    <col min="2577" max="2584" width="8.5703125" style="1" customWidth="1"/>
    <col min="2585" max="2808" width="9.140625" style="1"/>
    <col min="2809" max="2809" width="7.140625" style="1" customWidth="1"/>
    <col min="2810" max="2810" width="9" style="1" customWidth="1"/>
    <col min="2811" max="2811" width="10" style="1" bestFit="1" customWidth="1"/>
    <col min="2812" max="2812" width="9.140625" style="1"/>
    <col min="2813" max="2813" width="0.85546875" style="1" customWidth="1"/>
    <col min="2814" max="2814" width="11.42578125" style="1" customWidth="1"/>
    <col min="2815" max="2815" width="0.85546875" style="1" customWidth="1"/>
    <col min="2816" max="2817" width="8.5703125" style="1" customWidth="1"/>
    <col min="2818" max="2818" width="9.140625" style="1"/>
    <col min="2819" max="2819" width="10" style="1" customWidth="1"/>
    <col min="2820" max="2820" width="8.5703125" style="1" customWidth="1"/>
    <col min="2821" max="2821" width="0.85546875" style="1" customWidth="1"/>
    <col min="2822" max="2825" width="6.140625" style="1" customWidth="1"/>
    <col min="2826" max="2826" width="2.140625" style="1" customWidth="1"/>
    <col min="2827" max="2827" width="6.5703125" style="1" customWidth="1"/>
    <col min="2828" max="2828" width="9" style="1" customWidth="1"/>
    <col min="2829" max="2831" width="9.42578125" style="1" customWidth="1"/>
    <col min="2832" max="2832" width="0.85546875" style="1" customWidth="1"/>
    <col min="2833" max="2840" width="8.5703125" style="1" customWidth="1"/>
    <col min="2841" max="3064" width="9.140625" style="1"/>
    <col min="3065" max="3065" width="7.140625" style="1" customWidth="1"/>
    <col min="3066" max="3066" width="9" style="1" customWidth="1"/>
    <col min="3067" max="3067" width="10" style="1" bestFit="1" customWidth="1"/>
    <col min="3068" max="3068" width="9.140625" style="1"/>
    <col min="3069" max="3069" width="0.85546875" style="1" customWidth="1"/>
    <col min="3070" max="3070" width="11.42578125" style="1" customWidth="1"/>
    <col min="3071" max="3071" width="0.85546875" style="1" customWidth="1"/>
    <col min="3072" max="3073" width="8.5703125" style="1" customWidth="1"/>
    <col min="3074" max="3074" width="9.140625" style="1"/>
    <col min="3075" max="3075" width="10" style="1" customWidth="1"/>
    <col min="3076" max="3076" width="8.5703125" style="1" customWidth="1"/>
    <col min="3077" max="3077" width="0.85546875" style="1" customWidth="1"/>
    <col min="3078" max="3081" width="6.140625" style="1" customWidth="1"/>
    <col min="3082" max="3082" width="2.140625" style="1" customWidth="1"/>
    <col min="3083" max="3083" width="6.5703125" style="1" customWidth="1"/>
    <col min="3084" max="3084" width="9" style="1" customWidth="1"/>
    <col min="3085" max="3087" width="9.42578125" style="1" customWidth="1"/>
    <col min="3088" max="3088" width="0.85546875" style="1" customWidth="1"/>
    <col min="3089" max="3096" width="8.5703125" style="1" customWidth="1"/>
    <col min="3097" max="3320" width="9.140625" style="1"/>
    <col min="3321" max="3321" width="7.140625" style="1" customWidth="1"/>
    <col min="3322" max="3322" width="9" style="1" customWidth="1"/>
    <col min="3323" max="3323" width="10" style="1" bestFit="1" customWidth="1"/>
    <col min="3324" max="3324" width="9.140625" style="1"/>
    <col min="3325" max="3325" width="0.85546875" style="1" customWidth="1"/>
    <col min="3326" max="3326" width="11.42578125" style="1" customWidth="1"/>
    <col min="3327" max="3327" width="0.85546875" style="1" customWidth="1"/>
    <col min="3328" max="3329" width="8.5703125" style="1" customWidth="1"/>
    <col min="3330" max="3330" width="9.140625" style="1"/>
    <col min="3331" max="3331" width="10" style="1" customWidth="1"/>
    <col min="3332" max="3332" width="8.5703125" style="1" customWidth="1"/>
    <col min="3333" max="3333" width="0.85546875" style="1" customWidth="1"/>
    <col min="3334" max="3337" width="6.140625" style="1" customWidth="1"/>
    <col min="3338" max="3338" width="2.140625" style="1" customWidth="1"/>
    <col min="3339" max="3339" width="6.5703125" style="1" customWidth="1"/>
    <col min="3340" max="3340" width="9" style="1" customWidth="1"/>
    <col min="3341" max="3343" width="9.42578125" style="1" customWidth="1"/>
    <col min="3344" max="3344" width="0.85546875" style="1" customWidth="1"/>
    <col min="3345" max="3352" width="8.5703125" style="1" customWidth="1"/>
    <col min="3353" max="3576" width="9.140625" style="1"/>
    <col min="3577" max="3577" width="7.140625" style="1" customWidth="1"/>
    <col min="3578" max="3578" width="9" style="1" customWidth="1"/>
    <col min="3579" max="3579" width="10" style="1" bestFit="1" customWidth="1"/>
    <col min="3580" max="3580" width="9.140625" style="1"/>
    <col min="3581" max="3581" width="0.85546875" style="1" customWidth="1"/>
    <col min="3582" max="3582" width="11.42578125" style="1" customWidth="1"/>
    <col min="3583" max="3583" width="0.85546875" style="1" customWidth="1"/>
    <col min="3584" max="3585" width="8.5703125" style="1" customWidth="1"/>
    <col min="3586" max="3586" width="9.140625" style="1"/>
    <col min="3587" max="3587" width="10" style="1" customWidth="1"/>
    <col min="3588" max="3588" width="8.5703125" style="1" customWidth="1"/>
    <col min="3589" max="3589" width="0.85546875" style="1" customWidth="1"/>
    <col min="3590" max="3593" width="6.140625" style="1" customWidth="1"/>
    <col min="3594" max="3594" width="2.140625" style="1" customWidth="1"/>
    <col min="3595" max="3595" width="6.5703125" style="1" customWidth="1"/>
    <col min="3596" max="3596" width="9" style="1" customWidth="1"/>
    <col min="3597" max="3599" width="9.42578125" style="1" customWidth="1"/>
    <col min="3600" max="3600" width="0.85546875" style="1" customWidth="1"/>
    <col min="3601" max="3608" width="8.5703125" style="1" customWidth="1"/>
    <col min="3609" max="3832" width="9.140625" style="1"/>
    <col min="3833" max="3833" width="7.140625" style="1" customWidth="1"/>
    <col min="3834" max="3834" width="9" style="1" customWidth="1"/>
    <col min="3835" max="3835" width="10" style="1" bestFit="1" customWidth="1"/>
    <col min="3836" max="3836" width="9.140625" style="1"/>
    <col min="3837" max="3837" width="0.85546875" style="1" customWidth="1"/>
    <col min="3838" max="3838" width="11.42578125" style="1" customWidth="1"/>
    <col min="3839" max="3839" width="0.85546875" style="1" customWidth="1"/>
    <col min="3840" max="3841" width="8.5703125" style="1" customWidth="1"/>
    <col min="3842" max="3842" width="9.140625" style="1"/>
    <col min="3843" max="3843" width="10" style="1" customWidth="1"/>
    <col min="3844" max="3844" width="8.5703125" style="1" customWidth="1"/>
    <col min="3845" max="3845" width="0.85546875" style="1" customWidth="1"/>
    <col min="3846" max="3849" width="6.140625" style="1" customWidth="1"/>
    <col min="3850" max="3850" width="2.140625" style="1" customWidth="1"/>
    <col min="3851" max="3851" width="6.5703125" style="1" customWidth="1"/>
    <col min="3852" max="3852" width="9" style="1" customWidth="1"/>
    <col min="3853" max="3855" width="9.42578125" style="1" customWidth="1"/>
    <col min="3856" max="3856" width="0.85546875" style="1" customWidth="1"/>
    <col min="3857" max="3864" width="8.5703125" style="1" customWidth="1"/>
    <col min="3865" max="4088" width="9.140625" style="1"/>
    <col min="4089" max="4089" width="7.140625" style="1" customWidth="1"/>
    <col min="4090" max="4090" width="9" style="1" customWidth="1"/>
    <col min="4091" max="4091" width="10" style="1" bestFit="1" customWidth="1"/>
    <col min="4092" max="4092" width="9.140625" style="1"/>
    <col min="4093" max="4093" width="0.85546875" style="1" customWidth="1"/>
    <col min="4094" max="4094" width="11.42578125" style="1" customWidth="1"/>
    <col min="4095" max="4095" width="0.85546875" style="1" customWidth="1"/>
    <col min="4096" max="4097" width="8.5703125" style="1" customWidth="1"/>
    <col min="4098" max="4098" width="9.140625" style="1"/>
    <col min="4099" max="4099" width="10" style="1" customWidth="1"/>
    <col min="4100" max="4100" width="8.5703125" style="1" customWidth="1"/>
    <col min="4101" max="4101" width="0.85546875" style="1" customWidth="1"/>
    <col min="4102" max="4105" width="6.140625" style="1" customWidth="1"/>
    <col min="4106" max="4106" width="2.140625" style="1" customWidth="1"/>
    <col min="4107" max="4107" width="6.5703125" style="1" customWidth="1"/>
    <col min="4108" max="4108" width="9" style="1" customWidth="1"/>
    <col min="4109" max="4111" width="9.42578125" style="1" customWidth="1"/>
    <col min="4112" max="4112" width="0.85546875" style="1" customWidth="1"/>
    <col min="4113" max="4120" width="8.5703125" style="1" customWidth="1"/>
    <col min="4121" max="4344" width="9.140625" style="1"/>
    <col min="4345" max="4345" width="7.140625" style="1" customWidth="1"/>
    <col min="4346" max="4346" width="9" style="1" customWidth="1"/>
    <col min="4347" max="4347" width="10" style="1" bestFit="1" customWidth="1"/>
    <col min="4348" max="4348" width="9.140625" style="1"/>
    <col min="4349" max="4349" width="0.85546875" style="1" customWidth="1"/>
    <col min="4350" max="4350" width="11.42578125" style="1" customWidth="1"/>
    <col min="4351" max="4351" width="0.85546875" style="1" customWidth="1"/>
    <col min="4352" max="4353" width="8.5703125" style="1" customWidth="1"/>
    <col min="4354" max="4354" width="9.140625" style="1"/>
    <col min="4355" max="4355" width="10" style="1" customWidth="1"/>
    <col min="4356" max="4356" width="8.5703125" style="1" customWidth="1"/>
    <col min="4357" max="4357" width="0.85546875" style="1" customWidth="1"/>
    <col min="4358" max="4361" width="6.140625" style="1" customWidth="1"/>
    <col min="4362" max="4362" width="2.140625" style="1" customWidth="1"/>
    <col min="4363" max="4363" width="6.5703125" style="1" customWidth="1"/>
    <col min="4364" max="4364" width="9" style="1" customWidth="1"/>
    <col min="4365" max="4367" width="9.42578125" style="1" customWidth="1"/>
    <col min="4368" max="4368" width="0.85546875" style="1" customWidth="1"/>
    <col min="4369" max="4376" width="8.5703125" style="1" customWidth="1"/>
    <col min="4377" max="4600" width="9.140625" style="1"/>
    <col min="4601" max="4601" width="7.140625" style="1" customWidth="1"/>
    <col min="4602" max="4602" width="9" style="1" customWidth="1"/>
    <col min="4603" max="4603" width="10" style="1" bestFit="1" customWidth="1"/>
    <col min="4604" max="4604" width="9.140625" style="1"/>
    <col min="4605" max="4605" width="0.85546875" style="1" customWidth="1"/>
    <col min="4606" max="4606" width="11.42578125" style="1" customWidth="1"/>
    <col min="4607" max="4607" width="0.85546875" style="1" customWidth="1"/>
    <col min="4608" max="4609" width="8.5703125" style="1" customWidth="1"/>
    <col min="4610" max="4610" width="9.140625" style="1"/>
    <col min="4611" max="4611" width="10" style="1" customWidth="1"/>
    <col min="4612" max="4612" width="8.5703125" style="1" customWidth="1"/>
    <col min="4613" max="4613" width="0.85546875" style="1" customWidth="1"/>
    <col min="4614" max="4617" width="6.140625" style="1" customWidth="1"/>
    <col min="4618" max="4618" width="2.140625" style="1" customWidth="1"/>
    <col min="4619" max="4619" width="6.5703125" style="1" customWidth="1"/>
    <col min="4620" max="4620" width="9" style="1" customWidth="1"/>
    <col min="4621" max="4623" width="9.42578125" style="1" customWidth="1"/>
    <col min="4624" max="4624" width="0.85546875" style="1" customWidth="1"/>
    <col min="4625" max="4632" width="8.5703125" style="1" customWidth="1"/>
    <col min="4633" max="4856" width="9.140625" style="1"/>
    <col min="4857" max="4857" width="7.140625" style="1" customWidth="1"/>
    <col min="4858" max="4858" width="9" style="1" customWidth="1"/>
    <col min="4859" max="4859" width="10" style="1" bestFit="1" customWidth="1"/>
    <col min="4860" max="4860" width="9.140625" style="1"/>
    <col min="4861" max="4861" width="0.85546875" style="1" customWidth="1"/>
    <col min="4862" max="4862" width="11.42578125" style="1" customWidth="1"/>
    <col min="4863" max="4863" width="0.85546875" style="1" customWidth="1"/>
    <col min="4864" max="4865" width="8.5703125" style="1" customWidth="1"/>
    <col min="4866" max="4866" width="9.140625" style="1"/>
    <col min="4867" max="4867" width="10" style="1" customWidth="1"/>
    <col min="4868" max="4868" width="8.5703125" style="1" customWidth="1"/>
    <col min="4869" max="4869" width="0.85546875" style="1" customWidth="1"/>
    <col min="4870" max="4873" width="6.140625" style="1" customWidth="1"/>
    <col min="4874" max="4874" width="2.140625" style="1" customWidth="1"/>
    <col min="4875" max="4875" width="6.5703125" style="1" customWidth="1"/>
    <col min="4876" max="4876" width="9" style="1" customWidth="1"/>
    <col min="4877" max="4879" width="9.42578125" style="1" customWidth="1"/>
    <col min="4880" max="4880" width="0.85546875" style="1" customWidth="1"/>
    <col min="4881" max="4888" width="8.5703125" style="1" customWidth="1"/>
    <col min="4889" max="5112" width="9.140625" style="1"/>
    <col min="5113" max="5113" width="7.140625" style="1" customWidth="1"/>
    <col min="5114" max="5114" width="9" style="1" customWidth="1"/>
    <col min="5115" max="5115" width="10" style="1" bestFit="1" customWidth="1"/>
    <col min="5116" max="5116" width="9.140625" style="1"/>
    <col min="5117" max="5117" width="0.85546875" style="1" customWidth="1"/>
    <col min="5118" max="5118" width="11.42578125" style="1" customWidth="1"/>
    <col min="5119" max="5119" width="0.85546875" style="1" customWidth="1"/>
    <col min="5120" max="5121" width="8.5703125" style="1" customWidth="1"/>
    <col min="5122" max="5122" width="9.140625" style="1"/>
    <col min="5123" max="5123" width="10" style="1" customWidth="1"/>
    <col min="5124" max="5124" width="8.5703125" style="1" customWidth="1"/>
    <col min="5125" max="5125" width="0.85546875" style="1" customWidth="1"/>
    <col min="5126" max="5129" width="6.140625" style="1" customWidth="1"/>
    <col min="5130" max="5130" width="2.140625" style="1" customWidth="1"/>
    <col min="5131" max="5131" width="6.5703125" style="1" customWidth="1"/>
    <col min="5132" max="5132" width="9" style="1" customWidth="1"/>
    <col min="5133" max="5135" width="9.42578125" style="1" customWidth="1"/>
    <col min="5136" max="5136" width="0.85546875" style="1" customWidth="1"/>
    <col min="5137" max="5144" width="8.5703125" style="1" customWidth="1"/>
    <col min="5145" max="5368" width="9.140625" style="1"/>
    <col min="5369" max="5369" width="7.140625" style="1" customWidth="1"/>
    <col min="5370" max="5370" width="9" style="1" customWidth="1"/>
    <col min="5371" max="5371" width="10" style="1" bestFit="1" customWidth="1"/>
    <col min="5372" max="5372" width="9.140625" style="1"/>
    <col min="5373" max="5373" width="0.85546875" style="1" customWidth="1"/>
    <col min="5374" max="5374" width="11.42578125" style="1" customWidth="1"/>
    <col min="5375" max="5375" width="0.85546875" style="1" customWidth="1"/>
    <col min="5376" max="5377" width="8.5703125" style="1" customWidth="1"/>
    <col min="5378" max="5378" width="9.140625" style="1"/>
    <col min="5379" max="5379" width="10" style="1" customWidth="1"/>
    <col min="5380" max="5380" width="8.5703125" style="1" customWidth="1"/>
    <col min="5381" max="5381" width="0.85546875" style="1" customWidth="1"/>
    <col min="5382" max="5385" width="6.140625" style="1" customWidth="1"/>
    <col min="5386" max="5386" width="2.140625" style="1" customWidth="1"/>
    <col min="5387" max="5387" width="6.5703125" style="1" customWidth="1"/>
    <col min="5388" max="5388" width="9" style="1" customWidth="1"/>
    <col min="5389" max="5391" width="9.42578125" style="1" customWidth="1"/>
    <col min="5392" max="5392" width="0.85546875" style="1" customWidth="1"/>
    <col min="5393" max="5400" width="8.5703125" style="1" customWidth="1"/>
    <col min="5401" max="5624" width="9.140625" style="1"/>
    <col min="5625" max="5625" width="7.140625" style="1" customWidth="1"/>
    <col min="5626" max="5626" width="9" style="1" customWidth="1"/>
    <col min="5627" max="5627" width="10" style="1" bestFit="1" customWidth="1"/>
    <col min="5628" max="5628" width="9.140625" style="1"/>
    <col min="5629" max="5629" width="0.85546875" style="1" customWidth="1"/>
    <col min="5630" max="5630" width="11.42578125" style="1" customWidth="1"/>
    <col min="5631" max="5631" width="0.85546875" style="1" customWidth="1"/>
    <col min="5632" max="5633" width="8.5703125" style="1" customWidth="1"/>
    <col min="5634" max="5634" width="9.140625" style="1"/>
    <col min="5635" max="5635" width="10" style="1" customWidth="1"/>
    <col min="5636" max="5636" width="8.5703125" style="1" customWidth="1"/>
    <col min="5637" max="5637" width="0.85546875" style="1" customWidth="1"/>
    <col min="5638" max="5641" width="6.140625" style="1" customWidth="1"/>
    <col min="5642" max="5642" width="2.140625" style="1" customWidth="1"/>
    <col min="5643" max="5643" width="6.5703125" style="1" customWidth="1"/>
    <col min="5644" max="5644" width="9" style="1" customWidth="1"/>
    <col min="5645" max="5647" width="9.42578125" style="1" customWidth="1"/>
    <col min="5648" max="5648" width="0.85546875" style="1" customWidth="1"/>
    <col min="5649" max="5656" width="8.5703125" style="1" customWidth="1"/>
    <col min="5657" max="5880" width="9.140625" style="1"/>
    <col min="5881" max="5881" width="7.140625" style="1" customWidth="1"/>
    <col min="5882" max="5882" width="9" style="1" customWidth="1"/>
    <col min="5883" max="5883" width="10" style="1" bestFit="1" customWidth="1"/>
    <col min="5884" max="5884" width="9.140625" style="1"/>
    <col min="5885" max="5885" width="0.85546875" style="1" customWidth="1"/>
    <col min="5886" max="5886" width="11.42578125" style="1" customWidth="1"/>
    <col min="5887" max="5887" width="0.85546875" style="1" customWidth="1"/>
    <col min="5888" max="5889" width="8.5703125" style="1" customWidth="1"/>
    <col min="5890" max="5890" width="9.140625" style="1"/>
    <col min="5891" max="5891" width="10" style="1" customWidth="1"/>
    <col min="5892" max="5892" width="8.5703125" style="1" customWidth="1"/>
    <col min="5893" max="5893" width="0.85546875" style="1" customWidth="1"/>
    <col min="5894" max="5897" width="6.140625" style="1" customWidth="1"/>
    <col min="5898" max="5898" width="2.140625" style="1" customWidth="1"/>
    <col min="5899" max="5899" width="6.5703125" style="1" customWidth="1"/>
    <col min="5900" max="5900" width="9" style="1" customWidth="1"/>
    <col min="5901" max="5903" width="9.42578125" style="1" customWidth="1"/>
    <col min="5904" max="5904" width="0.85546875" style="1" customWidth="1"/>
    <col min="5905" max="5912" width="8.5703125" style="1" customWidth="1"/>
    <col min="5913" max="6136" width="9.140625" style="1"/>
    <col min="6137" max="6137" width="7.140625" style="1" customWidth="1"/>
    <col min="6138" max="6138" width="9" style="1" customWidth="1"/>
    <col min="6139" max="6139" width="10" style="1" bestFit="1" customWidth="1"/>
    <col min="6140" max="6140" width="9.140625" style="1"/>
    <col min="6141" max="6141" width="0.85546875" style="1" customWidth="1"/>
    <col min="6142" max="6142" width="11.42578125" style="1" customWidth="1"/>
    <col min="6143" max="6143" width="0.85546875" style="1" customWidth="1"/>
    <col min="6144" max="6145" width="8.5703125" style="1" customWidth="1"/>
    <col min="6146" max="6146" width="9.140625" style="1"/>
    <col min="6147" max="6147" width="10" style="1" customWidth="1"/>
    <col min="6148" max="6148" width="8.5703125" style="1" customWidth="1"/>
    <col min="6149" max="6149" width="0.85546875" style="1" customWidth="1"/>
    <col min="6150" max="6153" width="6.140625" style="1" customWidth="1"/>
    <col min="6154" max="6154" width="2.140625" style="1" customWidth="1"/>
    <col min="6155" max="6155" width="6.5703125" style="1" customWidth="1"/>
    <col min="6156" max="6156" width="9" style="1" customWidth="1"/>
    <col min="6157" max="6159" width="9.42578125" style="1" customWidth="1"/>
    <col min="6160" max="6160" width="0.85546875" style="1" customWidth="1"/>
    <col min="6161" max="6168" width="8.5703125" style="1" customWidth="1"/>
    <col min="6169" max="6392" width="9.140625" style="1"/>
    <col min="6393" max="6393" width="7.140625" style="1" customWidth="1"/>
    <col min="6394" max="6394" width="9" style="1" customWidth="1"/>
    <col min="6395" max="6395" width="10" style="1" bestFit="1" customWidth="1"/>
    <col min="6396" max="6396" width="9.140625" style="1"/>
    <col min="6397" max="6397" width="0.85546875" style="1" customWidth="1"/>
    <col min="6398" max="6398" width="11.42578125" style="1" customWidth="1"/>
    <col min="6399" max="6399" width="0.85546875" style="1" customWidth="1"/>
    <col min="6400" max="6401" width="8.5703125" style="1" customWidth="1"/>
    <col min="6402" max="6402" width="9.140625" style="1"/>
    <col min="6403" max="6403" width="10" style="1" customWidth="1"/>
    <col min="6404" max="6404" width="8.5703125" style="1" customWidth="1"/>
    <col min="6405" max="6405" width="0.85546875" style="1" customWidth="1"/>
    <col min="6406" max="6409" width="6.140625" style="1" customWidth="1"/>
    <col min="6410" max="6410" width="2.140625" style="1" customWidth="1"/>
    <col min="6411" max="6411" width="6.5703125" style="1" customWidth="1"/>
    <col min="6412" max="6412" width="9" style="1" customWidth="1"/>
    <col min="6413" max="6415" width="9.42578125" style="1" customWidth="1"/>
    <col min="6416" max="6416" width="0.85546875" style="1" customWidth="1"/>
    <col min="6417" max="6424" width="8.5703125" style="1" customWidth="1"/>
    <col min="6425" max="6648" width="9.140625" style="1"/>
    <col min="6649" max="6649" width="7.140625" style="1" customWidth="1"/>
    <col min="6650" max="6650" width="9" style="1" customWidth="1"/>
    <col min="6651" max="6651" width="10" style="1" bestFit="1" customWidth="1"/>
    <col min="6652" max="6652" width="9.140625" style="1"/>
    <col min="6653" max="6653" width="0.85546875" style="1" customWidth="1"/>
    <col min="6654" max="6654" width="11.42578125" style="1" customWidth="1"/>
    <col min="6655" max="6655" width="0.85546875" style="1" customWidth="1"/>
    <col min="6656" max="6657" width="8.5703125" style="1" customWidth="1"/>
    <col min="6658" max="6658" width="9.140625" style="1"/>
    <col min="6659" max="6659" width="10" style="1" customWidth="1"/>
    <col min="6660" max="6660" width="8.5703125" style="1" customWidth="1"/>
    <col min="6661" max="6661" width="0.85546875" style="1" customWidth="1"/>
    <col min="6662" max="6665" width="6.140625" style="1" customWidth="1"/>
    <col min="6666" max="6666" width="2.140625" style="1" customWidth="1"/>
    <col min="6667" max="6667" width="6.5703125" style="1" customWidth="1"/>
    <col min="6668" max="6668" width="9" style="1" customWidth="1"/>
    <col min="6669" max="6671" width="9.42578125" style="1" customWidth="1"/>
    <col min="6672" max="6672" width="0.85546875" style="1" customWidth="1"/>
    <col min="6673" max="6680" width="8.5703125" style="1" customWidth="1"/>
    <col min="6681" max="6904" width="9.140625" style="1"/>
    <col min="6905" max="6905" width="7.140625" style="1" customWidth="1"/>
    <col min="6906" max="6906" width="9" style="1" customWidth="1"/>
    <col min="6907" max="6907" width="10" style="1" bestFit="1" customWidth="1"/>
    <col min="6908" max="6908" width="9.140625" style="1"/>
    <col min="6909" max="6909" width="0.85546875" style="1" customWidth="1"/>
    <col min="6910" max="6910" width="11.42578125" style="1" customWidth="1"/>
    <col min="6911" max="6911" width="0.85546875" style="1" customWidth="1"/>
    <col min="6912" max="6913" width="8.5703125" style="1" customWidth="1"/>
    <col min="6914" max="6914" width="9.140625" style="1"/>
    <col min="6915" max="6915" width="10" style="1" customWidth="1"/>
    <col min="6916" max="6916" width="8.5703125" style="1" customWidth="1"/>
    <col min="6917" max="6917" width="0.85546875" style="1" customWidth="1"/>
    <col min="6918" max="6921" width="6.140625" style="1" customWidth="1"/>
    <col min="6922" max="6922" width="2.140625" style="1" customWidth="1"/>
    <col min="6923" max="6923" width="6.5703125" style="1" customWidth="1"/>
    <col min="6924" max="6924" width="9" style="1" customWidth="1"/>
    <col min="6925" max="6927" width="9.42578125" style="1" customWidth="1"/>
    <col min="6928" max="6928" width="0.85546875" style="1" customWidth="1"/>
    <col min="6929" max="6936" width="8.5703125" style="1" customWidth="1"/>
    <col min="6937" max="7160" width="9.140625" style="1"/>
    <col min="7161" max="7161" width="7.140625" style="1" customWidth="1"/>
    <col min="7162" max="7162" width="9" style="1" customWidth="1"/>
    <col min="7163" max="7163" width="10" style="1" bestFit="1" customWidth="1"/>
    <col min="7164" max="7164" width="9.140625" style="1"/>
    <col min="7165" max="7165" width="0.85546875" style="1" customWidth="1"/>
    <col min="7166" max="7166" width="11.42578125" style="1" customWidth="1"/>
    <col min="7167" max="7167" width="0.85546875" style="1" customWidth="1"/>
    <col min="7168" max="7169" width="8.5703125" style="1" customWidth="1"/>
    <col min="7170" max="7170" width="9.140625" style="1"/>
    <col min="7171" max="7171" width="10" style="1" customWidth="1"/>
    <col min="7172" max="7172" width="8.5703125" style="1" customWidth="1"/>
    <col min="7173" max="7173" width="0.85546875" style="1" customWidth="1"/>
    <col min="7174" max="7177" width="6.140625" style="1" customWidth="1"/>
    <col min="7178" max="7178" width="2.140625" style="1" customWidth="1"/>
    <col min="7179" max="7179" width="6.5703125" style="1" customWidth="1"/>
    <col min="7180" max="7180" width="9" style="1" customWidth="1"/>
    <col min="7181" max="7183" width="9.42578125" style="1" customWidth="1"/>
    <col min="7184" max="7184" width="0.85546875" style="1" customWidth="1"/>
    <col min="7185" max="7192" width="8.5703125" style="1" customWidth="1"/>
    <col min="7193" max="7416" width="9.140625" style="1"/>
    <col min="7417" max="7417" width="7.140625" style="1" customWidth="1"/>
    <col min="7418" max="7418" width="9" style="1" customWidth="1"/>
    <col min="7419" max="7419" width="10" style="1" bestFit="1" customWidth="1"/>
    <col min="7420" max="7420" width="9.140625" style="1"/>
    <col min="7421" max="7421" width="0.85546875" style="1" customWidth="1"/>
    <col min="7422" max="7422" width="11.42578125" style="1" customWidth="1"/>
    <col min="7423" max="7423" width="0.85546875" style="1" customWidth="1"/>
    <col min="7424" max="7425" width="8.5703125" style="1" customWidth="1"/>
    <col min="7426" max="7426" width="9.140625" style="1"/>
    <col min="7427" max="7427" width="10" style="1" customWidth="1"/>
    <col min="7428" max="7428" width="8.5703125" style="1" customWidth="1"/>
    <col min="7429" max="7429" width="0.85546875" style="1" customWidth="1"/>
    <col min="7430" max="7433" width="6.140625" style="1" customWidth="1"/>
    <col min="7434" max="7434" width="2.140625" style="1" customWidth="1"/>
    <col min="7435" max="7435" width="6.5703125" style="1" customWidth="1"/>
    <col min="7436" max="7436" width="9" style="1" customWidth="1"/>
    <col min="7437" max="7439" width="9.42578125" style="1" customWidth="1"/>
    <col min="7440" max="7440" width="0.85546875" style="1" customWidth="1"/>
    <col min="7441" max="7448" width="8.5703125" style="1" customWidth="1"/>
    <col min="7449" max="7672" width="9.140625" style="1"/>
    <col min="7673" max="7673" width="7.140625" style="1" customWidth="1"/>
    <col min="7674" max="7674" width="9" style="1" customWidth="1"/>
    <col min="7675" max="7675" width="10" style="1" bestFit="1" customWidth="1"/>
    <col min="7676" max="7676" width="9.140625" style="1"/>
    <col min="7677" max="7677" width="0.85546875" style="1" customWidth="1"/>
    <col min="7678" max="7678" width="11.42578125" style="1" customWidth="1"/>
    <col min="7679" max="7679" width="0.85546875" style="1" customWidth="1"/>
    <col min="7680" max="7681" width="8.5703125" style="1" customWidth="1"/>
    <col min="7682" max="7682" width="9.140625" style="1"/>
    <col min="7683" max="7683" width="10" style="1" customWidth="1"/>
    <col min="7684" max="7684" width="8.5703125" style="1" customWidth="1"/>
    <col min="7685" max="7685" width="0.85546875" style="1" customWidth="1"/>
    <col min="7686" max="7689" width="6.140625" style="1" customWidth="1"/>
    <col min="7690" max="7690" width="2.140625" style="1" customWidth="1"/>
    <col min="7691" max="7691" width="6.5703125" style="1" customWidth="1"/>
    <col min="7692" max="7692" width="9" style="1" customWidth="1"/>
    <col min="7693" max="7695" width="9.42578125" style="1" customWidth="1"/>
    <col min="7696" max="7696" width="0.85546875" style="1" customWidth="1"/>
    <col min="7697" max="7704" width="8.5703125" style="1" customWidth="1"/>
    <col min="7705" max="7928" width="9.140625" style="1"/>
    <col min="7929" max="7929" width="7.140625" style="1" customWidth="1"/>
    <col min="7930" max="7930" width="9" style="1" customWidth="1"/>
    <col min="7931" max="7931" width="10" style="1" bestFit="1" customWidth="1"/>
    <col min="7932" max="7932" width="9.140625" style="1"/>
    <col min="7933" max="7933" width="0.85546875" style="1" customWidth="1"/>
    <col min="7934" max="7934" width="11.42578125" style="1" customWidth="1"/>
    <col min="7935" max="7935" width="0.85546875" style="1" customWidth="1"/>
    <col min="7936" max="7937" width="8.5703125" style="1" customWidth="1"/>
    <col min="7938" max="7938" width="9.140625" style="1"/>
    <col min="7939" max="7939" width="10" style="1" customWidth="1"/>
    <col min="7940" max="7940" width="8.5703125" style="1" customWidth="1"/>
    <col min="7941" max="7941" width="0.85546875" style="1" customWidth="1"/>
    <col min="7942" max="7945" width="6.140625" style="1" customWidth="1"/>
    <col min="7946" max="7946" width="2.140625" style="1" customWidth="1"/>
    <col min="7947" max="7947" width="6.5703125" style="1" customWidth="1"/>
    <col min="7948" max="7948" width="9" style="1" customWidth="1"/>
    <col min="7949" max="7951" width="9.42578125" style="1" customWidth="1"/>
    <col min="7952" max="7952" width="0.85546875" style="1" customWidth="1"/>
    <col min="7953" max="7960" width="8.5703125" style="1" customWidth="1"/>
    <col min="7961" max="8184" width="9.140625" style="1"/>
    <col min="8185" max="8185" width="7.140625" style="1" customWidth="1"/>
    <col min="8186" max="8186" width="9" style="1" customWidth="1"/>
    <col min="8187" max="8187" width="10" style="1" bestFit="1" customWidth="1"/>
    <col min="8188" max="8188" width="9.140625" style="1"/>
    <col min="8189" max="8189" width="0.85546875" style="1" customWidth="1"/>
    <col min="8190" max="8190" width="11.42578125" style="1" customWidth="1"/>
    <col min="8191" max="8191" width="0.85546875" style="1" customWidth="1"/>
    <col min="8192" max="8193" width="8.5703125" style="1" customWidth="1"/>
    <col min="8194" max="8194" width="9.140625" style="1"/>
    <col min="8195" max="8195" width="10" style="1" customWidth="1"/>
    <col min="8196" max="8196" width="8.5703125" style="1" customWidth="1"/>
    <col min="8197" max="8197" width="0.85546875" style="1" customWidth="1"/>
    <col min="8198" max="8201" width="6.140625" style="1" customWidth="1"/>
    <col min="8202" max="8202" width="2.140625" style="1" customWidth="1"/>
    <col min="8203" max="8203" width="6.5703125" style="1" customWidth="1"/>
    <col min="8204" max="8204" width="9" style="1" customWidth="1"/>
    <col min="8205" max="8207" width="9.42578125" style="1" customWidth="1"/>
    <col min="8208" max="8208" width="0.85546875" style="1" customWidth="1"/>
    <col min="8209" max="8216" width="8.5703125" style="1" customWidth="1"/>
    <col min="8217" max="8440" width="9.140625" style="1"/>
    <col min="8441" max="8441" width="7.140625" style="1" customWidth="1"/>
    <col min="8442" max="8442" width="9" style="1" customWidth="1"/>
    <col min="8443" max="8443" width="10" style="1" bestFit="1" customWidth="1"/>
    <col min="8444" max="8444" width="9.140625" style="1"/>
    <col min="8445" max="8445" width="0.85546875" style="1" customWidth="1"/>
    <col min="8446" max="8446" width="11.42578125" style="1" customWidth="1"/>
    <col min="8447" max="8447" width="0.85546875" style="1" customWidth="1"/>
    <col min="8448" max="8449" width="8.5703125" style="1" customWidth="1"/>
    <col min="8450" max="8450" width="9.140625" style="1"/>
    <col min="8451" max="8451" width="10" style="1" customWidth="1"/>
    <col min="8452" max="8452" width="8.5703125" style="1" customWidth="1"/>
    <col min="8453" max="8453" width="0.85546875" style="1" customWidth="1"/>
    <col min="8454" max="8457" width="6.140625" style="1" customWidth="1"/>
    <col min="8458" max="8458" width="2.140625" style="1" customWidth="1"/>
    <col min="8459" max="8459" width="6.5703125" style="1" customWidth="1"/>
    <col min="8460" max="8460" width="9" style="1" customWidth="1"/>
    <col min="8461" max="8463" width="9.42578125" style="1" customWidth="1"/>
    <col min="8464" max="8464" width="0.85546875" style="1" customWidth="1"/>
    <col min="8465" max="8472" width="8.5703125" style="1" customWidth="1"/>
    <col min="8473" max="8696" width="9.140625" style="1"/>
    <col min="8697" max="8697" width="7.140625" style="1" customWidth="1"/>
    <col min="8698" max="8698" width="9" style="1" customWidth="1"/>
    <col min="8699" max="8699" width="10" style="1" bestFit="1" customWidth="1"/>
    <col min="8700" max="8700" width="9.140625" style="1"/>
    <col min="8701" max="8701" width="0.85546875" style="1" customWidth="1"/>
    <col min="8702" max="8702" width="11.42578125" style="1" customWidth="1"/>
    <col min="8703" max="8703" width="0.85546875" style="1" customWidth="1"/>
    <col min="8704" max="8705" width="8.5703125" style="1" customWidth="1"/>
    <col min="8706" max="8706" width="9.140625" style="1"/>
    <col min="8707" max="8707" width="10" style="1" customWidth="1"/>
    <col min="8708" max="8708" width="8.5703125" style="1" customWidth="1"/>
    <col min="8709" max="8709" width="0.85546875" style="1" customWidth="1"/>
    <col min="8710" max="8713" width="6.140625" style="1" customWidth="1"/>
    <col min="8714" max="8714" width="2.140625" style="1" customWidth="1"/>
    <col min="8715" max="8715" width="6.5703125" style="1" customWidth="1"/>
    <col min="8716" max="8716" width="9" style="1" customWidth="1"/>
    <col min="8717" max="8719" width="9.42578125" style="1" customWidth="1"/>
    <col min="8720" max="8720" width="0.85546875" style="1" customWidth="1"/>
    <col min="8721" max="8728" width="8.5703125" style="1" customWidth="1"/>
    <col min="8729" max="8952" width="9.140625" style="1"/>
    <col min="8953" max="8953" width="7.140625" style="1" customWidth="1"/>
    <col min="8954" max="8954" width="9" style="1" customWidth="1"/>
    <col min="8955" max="8955" width="10" style="1" bestFit="1" customWidth="1"/>
    <col min="8956" max="8956" width="9.140625" style="1"/>
    <col min="8957" max="8957" width="0.85546875" style="1" customWidth="1"/>
    <col min="8958" max="8958" width="11.42578125" style="1" customWidth="1"/>
    <col min="8959" max="8959" width="0.85546875" style="1" customWidth="1"/>
    <col min="8960" max="8961" width="8.5703125" style="1" customWidth="1"/>
    <col min="8962" max="8962" width="9.140625" style="1"/>
    <col min="8963" max="8963" width="10" style="1" customWidth="1"/>
    <col min="8964" max="8964" width="8.5703125" style="1" customWidth="1"/>
    <col min="8965" max="8965" width="0.85546875" style="1" customWidth="1"/>
    <col min="8966" max="8969" width="6.140625" style="1" customWidth="1"/>
    <col min="8970" max="8970" width="2.140625" style="1" customWidth="1"/>
    <col min="8971" max="8971" width="6.5703125" style="1" customWidth="1"/>
    <col min="8972" max="8972" width="9" style="1" customWidth="1"/>
    <col min="8973" max="8975" width="9.42578125" style="1" customWidth="1"/>
    <col min="8976" max="8976" width="0.85546875" style="1" customWidth="1"/>
    <col min="8977" max="8984" width="8.5703125" style="1" customWidth="1"/>
    <col min="8985" max="9208" width="9.140625" style="1"/>
    <col min="9209" max="9209" width="7.140625" style="1" customWidth="1"/>
    <col min="9210" max="9210" width="9" style="1" customWidth="1"/>
    <col min="9211" max="9211" width="10" style="1" bestFit="1" customWidth="1"/>
    <col min="9212" max="9212" width="9.140625" style="1"/>
    <col min="9213" max="9213" width="0.85546875" style="1" customWidth="1"/>
    <col min="9214" max="9214" width="11.42578125" style="1" customWidth="1"/>
    <col min="9215" max="9215" width="0.85546875" style="1" customWidth="1"/>
    <col min="9216" max="9217" width="8.5703125" style="1" customWidth="1"/>
    <col min="9218" max="9218" width="9.140625" style="1"/>
    <col min="9219" max="9219" width="10" style="1" customWidth="1"/>
    <col min="9220" max="9220" width="8.5703125" style="1" customWidth="1"/>
    <col min="9221" max="9221" width="0.85546875" style="1" customWidth="1"/>
    <col min="9222" max="9225" width="6.140625" style="1" customWidth="1"/>
    <col min="9226" max="9226" width="2.140625" style="1" customWidth="1"/>
    <col min="9227" max="9227" width="6.5703125" style="1" customWidth="1"/>
    <col min="9228" max="9228" width="9" style="1" customWidth="1"/>
    <col min="9229" max="9231" width="9.42578125" style="1" customWidth="1"/>
    <col min="9232" max="9232" width="0.85546875" style="1" customWidth="1"/>
    <col min="9233" max="9240" width="8.5703125" style="1" customWidth="1"/>
    <col min="9241" max="9464" width="9.140625" style="1"/>
    <col min="9465" max="9465" width="7.140625" style="1" customWidth="1"/>
    <col min="9466" max="9466" width="9" style="1" customWidth="1"/>
    <col min="9467" max="9467" width="10" style="1" bestFit="1" customWidth="1"/>
    <col min="9468" max="9468" width="9.140625" style="1"/>
    <col min="9469" max="9469" width="0.85546875" style="1" customWidth="1"/>
    <col min="9470" max="9470" width="11.42578125" style="1" customWidth="1"/>
    <col min="9471" max="9471" width="0.85546875" style="1" customWidth="1"/>
    <col min="9472" max="9473" width="8.5703125" style="1" customWidth="1"/>
    <col min="9474" max="9474" width="9.140625" style="1"/>
    <col min="9475" max="9475" width="10" style="1" customWidth="1"/>
    <col min="9476" max="9476" width="8.5703125" style="1" customWidth="1"/>
    <col min="9477" max="9477" width="0.85546875" style="1" customWidth="1"/>
    <col min="9478" max="9481" width="6.140625" style="1" customWidth="1"/>
    <col min="9482" max="9482" width="2.140625" style="1" customWidth="1"/>
    <col min="9483" max="9483" width="6.5703125" style="1" customWidth="1"/>
    <col min="9484" max="9484" width="9" style="1" customWidth="1"/>
    <col min="9485" max="9487" width="9.42578125" style="1" customWidth="1"/>
    <col min="9488" max="9488" width="0.85546875" style="1" customWidth="1"/>
    <col min="9489" max="9496" width="8.5703125" style="1" customWidth="1"/>
    <col min="9497" max="9720" width="9.140625" style="1"/>
    <col min="9721" max="9721" width="7.140625" style="1" customWidth="1"/>
    <col min="9722" max="9722" width="9" style="1" customWidth="1"/>
    <col min="9723" max="9723" width="10" style="1" bestFit="1" customWidth="1"/>
    <col min="9724" max="9724" width="9.140625" style="1"/>
    <col min="9725" max="9725" width="0.85546875" style="1" customWidth="1"/>
    <col min="9726" max="9726" width="11.42578125" style="1" customWidth="1"/>
    <col min="9727" max="9727" width="0.85546875" style="1" customWidth="1"/>
    <col min="9728" max="9729" width="8.5703125" style="1" customWidth="1"/>
    <col min="9730" max="9730" width="9.140625" style="1"/>
    <col min="9731" max="9731" width="10" style="1" customWidth="1"/>
    <col min="9732" max="9732" width="8.5703125" style="1" customWidth="1"/>
    <col min="9733" max="9733" width="0.85546875" style="1" customWidth="1"/>
    <col min="9734" max="9737" width="6.140625" style="1" customWidth="1"/>
    <col min="9738" max="9738" width="2.140625" style="1" customWidth="1"/>
    <col min="9739" max="9739" width="6.5703125" style="1" customWidth="1"/>
    <col min="9740" max="9740" width="9" style="1" customWidth="1"/>
    <col min="9741" max="9743" width="9.42578125" style="1" customWidth="1"/>
    <col min="9744" max="9744" width="0.85546875" style="1" customWidth="1"/>
    <col min="9745" max="9752" width="8.5703125" style="1" customWidth="1"/>
    <col min="9753" max="9976" width="9.140625" style="1"/>
    <col min="9977" max="9977" width="7.140625" style="1" customWidth="1"/>
    <col min="9978" max="9978" width="9" style="1" customWidth="1"/>
    <col min="9979" max="9979" width="10" style="1" bestFit="1" customWidth="1"/>
    <col min="9980" max="9980" width="9.140625" style="1"/>
    <col min="9981" max="9981" width="0.85546875" style="1" customWidth="1"/>
    <col min="9982" max="9982" width="11.42578125" style="1" customWidth="1"/>
    <col min="9983" max="9983" width="0.85546875" style="1" customWidth="1"/>
    <col min="9984" max="9985" width="8.5703125" style="1" customWidth="1"/>
    <col min="9986" max="9986" width="9.140625" style="1"/>
    <col min="9987" max="9987" width="10" style="1" customWidth="1"/>
    <col min="9988" max="9988" width="8.5703125" style="1" customWidth="1"/>
    <col min="9989" max="9989" width="0.85546875" style="1" customWidth="1"/>
    <col min="9990" max="9993" width="6.140625" style="1" customWidth="1"/>
    <col min="9994" max="9994" width="2.140625" style="1" customWidth="1"/>
    <col min="9995" max="9995" width="6.5703125" style="1" customWidth="1"/>
    <col min="9996" max="9996" width="9" style="1" customWidth="1"/>
    <col min="9997" max="9999" width="9.42578125" style="1" customWidth="1"/>
    <col min="10000" max="10000" width="0.85546875" style="1" customWidth="1"/>
    <col min="10001" max="10008" width="8.5703125" style="1" customWidth="1"/>
    <col min="10009" max="10232" width="9.140625" style="1"/>
    <col min="10233" max="10233" width="7.140625" style="1" customWidth="1"/>
    <col min="10234" max="10234" width="9" style="1" customWidth="1"/>
    <col min="10235" max="10235" width="10" style="1" bestFit="1" customWidth="1"/>
    <col min="10236" max="10236" width="9.140625" style="1"/>
    <col min="10237" max="10237" width="0.85546875" style="1" customWidth="1"/>
    <col min="10238" max="10238" width="11.42578125" style="1" customWidth="1"/>
    <col min="10239" max="10239" width="0.85546875" style="1" customWidth="1"/>
    <col min="10240" max="10241" width="8.5703125" style="1" customWidth="1"/>
    <col min="10242" max="10242" width="9.140625" style="1"/>
    <col min="10243" max="10243" width="10" style="1" customWidth="1"/>
    <col min="10244" max="10244" width="8.5703125" style="1" customWidth="1"/>
    <col min="10245" max="10245" width="0.85546875" style="1" customWidth="1"/>
    <col min="10246" max="10249" width="6.140625" style="1" customWidth="1"/>
    <col min="10250" max="10250" width="2.140625" style="1" customWidth="1"/>
    <col min="10251" max="10251" width="6.5703125" style="1" customWidth="1"/>
    <col min="10252" max="10252" width="9" style="1" customWidth="1"/>
    <col min="10253" max="10255" width="9.42578125" style="1" customWidth="1"/>
    <col min="10256" max="10256" width="0.85546875" style="1" customWidth="1"/>
    <col min="10257" max="10264" width="8.5703125" style="1" customWidth="1"/>
    <col min="10265" max="10488" width="9.140625" style="1"/>
    <col min="10489" max="10489" width="7.140625" style="1" customWidth="1"/>
    <col min="10490" max="10490" width="9" style="1" customWidth="1"/>
    <col min="10491" max="10491" width="10" style="1" bestFit="1" customWidth="1"/>
    <col min="10492" max="10492" width="9.140625" style="1"/>
    <col min="10493" max="10493" width="0.85546875" style="1" customWidth="1"/>
    <col min="10494" max="10494" width="11.42578125" style="1" customWidth="1"/>
    <col min="10495" max="10495" width="0.85546875" style="1" customWidth="1"/>
    <col min="10496" max="10497" width="8.5703125" style="1" customWidth="1"/>
    <col min="10498" max="10498" width="9.140625" style="1"/>
    <col min="10499" max="10499" width="10" style="1" customWidth="1"/>
    <col min="10500" max="10500" width="8.5703125" style="1" customWidth="1"/>
    <col min="10501" max="10501" width="0.85546875" style="1" customWidth="1"/>
    <col min="10502" max="10505" width="6.140625" style="1" customWidth="1"/>
    <col min="10506" max="10506" width="2.140625" style="1" customWidth="1"/>
    <col min="10507" max="10507" width="6.5703125" style="1" customWidth="1"/>
    <col min="10508" max="10508" width="9" style="1" customWidth="1"/>
    <col min="10509" max="10511" width="9.42578125" style="1" customWidth="1"/>
    <col min="10512" max="10512" width="0.85546875" style="1" customWidth="1"/>
    <col min="10513" max="10520" width="8.5703125" style="1" customWidth="1"/>
    <col min="10521" max="10744" width="9.140625" style="1"/>
    <col min="10745" max="10745" width="7.140625" style="1" customWidth="1"/>
    <col min="10746" max="10746" width="9" style="1" customWidth="1"/>
    <col min="10747" max="10747" width="10" style="1" bestFit="1" customWidth="1"/>
    <col min="10748" max="10748" width="9.140625" style="1"/>
    <col min="10749" max="10749" width="0.85546875" style="1" customWidth="1"/>
    <col min="10750" max="10750" width="11.42578125" style="1" customWidth="1"/>
    <col min="10751" max="10751" width="0.85546875" style="1" customWidth="1"/>
    <col min="10752" max="10753" width="8.5703125" style="1" customWidth="1"/>
    <col min="10754" max="10754" width="9.140625" style="1"/>
    <col min="10755" max="10755" width="10" style="1" customWidth="1"/>
    <col min="10756" max="10756" width="8.5703125" style="1" customWidth="1"/>
    <col min="10757" max="10757" width="0.85546875" style="1" customWidth="1"/>
    <col min="10758" max="10761" width="6.140625" style="1" customWidth="1"/>
    <col min="10762" max="10762" width="2.140625" style="1" customWidth="1"/>
    <col min="10763" max="10763" width="6.5703125" style="1" customWidth="1"/>
    <col min="10764" max="10764" width="9" style="1" customWidth="1"/>
    <col min="10765" max="10767" width="9.42578125" style="1" customWidth="1"/>
    <col min="10768" max="10768" width="0.85546875" style="1" customWidth="1"/>
    <col min="10769" max="10776" width="8.5703125" style="1" customWidth="1"/>
    <col min="10777" max="11000" width="9.140625" style="1"/>
    <col min="11001" max="11001" width="7.140625" style="1" customWidth="1"/>
    <col min="11002" max="11002" width="9" style="1" customWidth="1"/>
    <col min="11003" max="11003" width="10" style="1" bestFit="1" customWidth="1"/>
    <col min="11004" max="11004" width="9.140625" style="1"/>
    <col min="11005" max="11005" width="0.85546875" style="1" customWidth="1"/>
    <col min="11006" max="11006" width="11.42578125" style="1" customWidth="1"/>
    <col min="11007" max="11007" width="0.85546875" style="1" customWidth="1"/>
    <col min="11008" max="11009" width="8.5703125" style="1" customWidth="1"/>
    <col min="11010" max="11010" width="9.140625" style="1"/>
    <col min="11011" max="11011" width="10" style="1" customWidth="1"/>
    <col min="11012" max="11012" width="8.5703125" style="1" customWidth="1"/>
    <col min="11013" max="11013" width="0.85546875" style="1" customWidth="1"/>
    <col min="11014" max="11017" width="6.140625" style="1" customWidth="1"/>
    <col min="11018" max="11018" width="2.140625" style="1" customWidth="1"/>
    <col min="11019" max="11019" width="6.5703125" style="1" customWidth="1"/>
    <col min="11020" max="11020" width="9" style="1" customWidth="1"/>
    <col min="11021" max="11023" width="9.42578125" style="1" customWidth="1"/>
    <col min="11024" max="11024" width="0.85546875" style="1" customWidth="1"/>
    <col min="11025" max="11032" width="8.5703125" style="1" customWidth="1"/>
    <col min="11033" max="11256" width="9.140625" style="1"/>
    <col min="11257" max="11257" width="7.140625" style="1" customWidth="1"/>
    <col min="11258" max="11258" width="9" style="1" customWidth="1"/>
    <col min="11259" max="11259" width="10" style="1" bestFit="1" customWidth="1"/>
    <col min="11260" max="11260" width="9.140625" style="1"/>
    <col min="11261" max="11261" width="0.85546875" style="1" customWidth="1"/>
    <col min="11262" max="11262" width="11.42578125" style="1" customWidth="1"/>
    <col min="11263" max="11263" width="0.85546875" style="1" customWidth="1"/>
    <col min="11264" max="11265" width="8.5703125" style="1" customWidth="1"/>
    <col min="11266" max="11266" width="9.140625" style="1"/>
    <col min="11267" max="11267" width="10" style="1" customWidth="1"/>
    <col min="11268" max="11268" width="8.5703125" style="1" customWidth="1"/>
    <col min="11269" max="11269" width="0.85546875" style="1" customWidth="1"/>
    <col min="11270" max="11273" width="6.140625" style="1" customWidth="1"/>
    <col min="11274" max="11274" width="2.140625" style="1" customWidth="1"/>
    <col min="11275" max="11275" width="6.5703125" style="1" customWidth="1"/>
    <col min="11276" max="11276" width="9" style="1" customWidth="1"/>
    <col min="11277" max="11279" width="9.42578125" style="1" customWidth="1"/>
    <col min="11280" max="11280" width="0.85546875" style="1" customWidth="1"/>
    <col min="11281" max="11288" width="8.5703125" style="1" customWidth="1"/>
    <col min="11289" max="11512" width="9.140625" style="1"/>
    <col min="11513" max="11513" width="7.140625" style="1" customWidth="1"/>
    <col min="11514" max="11514" width="9" style="1" customWidth="1"/>
    <col min="11515" max="11515" width="10" style="1" bestFit="1" customWidth="1"/>
    <col min="11516" max="11516" width="9.140625" style="1"/>
    <col min="11517" max="11517" width="0.85546875" style="1" customWidth="1"/>
    <col min="11518" max="11518" width="11.42578125" style="1" customWidth="1"/>
    <col min="11519" max="11519" width="0.85546875" style="1" customWidth="1"/>
    <col min="11520" max="11521" width="8.5703125" style="1" customWidth="1"/>
    <col min="11522" max="11522" width="9.140625" style="1"/>
    <col min="11523" max="11523" width="10" style="1" customWidth="1"/>
    <col min="11524" max="11524" width="8.5703125" style="1" customWidth="1"/>
    <col min="11525" max="11525" width="0.85546875" style="1" customWidth="1"/>
    <col min="11526" max="11529" width="6.140625" style="1" customWidth="1"/>
    <col min="11530" max="11530" width="2.140625" style="1" customWidth="1"/>
    <col min="11531" max="11531" width="6.5703125" style="1" customWidth="1"/>
    <col min="11532" max="11532" width="9" style="1" customWidth="1"/>
    <col min="11533" max="11535" width="9.42578125" style="1" customWidth="1"/>
    <col min="11536" max="11536" width="0.85546875" style="1" customWidth="1"/>
    <col min="11537" max="11544" width="8.5703125" style="1" customWidth="1"/>
    <col min="11545" max="11768" width="9.140625" style="1"/>
    <col min="11769" max="11769" width="7.140625" style="1" customWidth="1"/>
    <col min="11770" max="11770" width="9" style="1" customWidth="1"/>
    <col min="11771" max="11771" width="10" style="1" bestFit="1" customWidth="1"/>
    <col min="11772" max="11772" width="9.140625" style="1"/>
    <col min="11773" max="11773" width="0.85546875" style="1" customWidth="1"/>
    <col min="11774" max="11774" width="11.42578125" style="1" customWidth="1"/>
    <col min="11775" max="11775" width="0.85546875" style="1" customWidth="1"/>
    <col min="11776" max="11777" width="8.5703125" style="1" customWidth="1"/>
    <col min="11778" max="11778" width="9.140625" style="1"/>
    <col min="11779" max="11779" width="10" style="1" customWidth="1"/>
    <col min="11780" max="11780" width="8.5703125" style="1" customWidth="1"/>
    <col min="11781" max="11781" width="0.85546875" style="1" customWidth="1"/>
    <col min="11782" max="11785" width="6.140625" style="1" customWidth="1"/>
    <col min="11786" max="11786" width="2.140625" style="1" customWidth="1"/>
    <col min="11787" max="11787" width="6.5703125" style="1" customWidth="1"/>
    <col min="11788" max="11788" width="9" style="1" customWidth="1"/>
    <col min="11789" max="11791" width="9.42578125" style="1" customWidth="1"/>
    <col min="11792" max="11792" width="0.85546875" style="1" customWidth="1"/>
    <col min="11793" max="11800" width="8.5703125" style="1" customWidth="1"/>
    <col min="11801" max="12024" width="9.140625" style="1"/>
    <col min="12025" max="12025" width="7.140625" style="1" customWidth="1"/>
    <col min="12026" max="12026" width="9" style="1" customWidth="1"/>
    <col min="12027" max="12027" width="10" style="1" bestFit="1" customWidth="1"/>
    <col min="12028" max="12028" width="9.140625" style="1"/>
    <col min="12029" max="12029" width="0.85546875" style="1" customWidth="1"/>
    <col min="12030" max="12030" width="11.42578125" style="1" customWidth="1"/>
    <col min="12031" max="12031" width="0.85546875" style="1" customWidth="1"/>
    <col min="12032" max="12033" width="8.5703125" style="1" customWidth="1"/>
    <col min="12034" max="12034" width="9.140625" style="1"/>
    <col min="12035" max="12035" width="10" style="1" customWidth="1"/>
    <col min="12036" max="12036" width="8.5703125" style="1" customWidth="1"/>
    <col min="12037" max="12037" width="0.85546875" style="1" customWidth="1"/>
    <col min="12038" max="12041" width="6.140625" style="1" customWidth="1"/>
    <col min="12042" max="12042" width="2.140625" style="1" customWidth="1"/>
    <col min="12043" max="12043" width="6.5703125" style="1" customWidth="1"/>
    <col min="12044" max="12044" width="9" style="1" customWidth="1"/>
    <col min="12045" max="12047" width="9.42578125" style="1" customWidth="1"/>
    <col min="12048" max="12048" width="0.85546875" style="1" customWidth="1"/>
    <col min="12049" max="12056" width="8.5703125" style="1" customWidth="1"/>
    <col min="12057" max="12280" width="9.140625" style="1"/>
    <col min="12281" max="12281" width="7.140625" style="1" customWidth="1"/>
    <col min="12282" max="12282" width="9" style="1" customWidth="1"/>
    <col min="12283" max="12283" width="10" style="1" bestFit="1" customWidth="1"/>
    <col min="12284" max="12284" width="9.140625" style="1"/>
    <col min="12285" max="12285" width="0.85546875" style="1" customWidth="1"/>
    <col min="12286" max="12286" width="11.42578125" style="1" customWidth="1"/>
    <col min="12287" max="12287" width="0.85546875" style="1" customWidth="1"/>
    <col min="12288" max="12289" width="8.5703125" style="1" customWidth="1"/>
    <col min="12290" max="12290" width="9.140625" style="1"/>
    <col min="12291" max="12291" width="10" style="1" customWidth="1"/>
    <col min="12292" max="12292" width="8.5703125" style="1" customWidth="1"/>
    <col min="12293" max="12293" width="0.85546875" style="1" customWidth="1"/>
    <col min="12294" max="12297" width="6.140625" style="1" customWidth="1"/>
    <col min="12298" max="12298" width="2.140625" style="1" customWidth="1"/>
    <col min="12299" max="12299" width="6.5703125" style="1" customWidth="1"/>
    <col min="12300" max="12300" width="9" style="1" customWidth="1"/>
    <col min="12301" max="12303" width="9.42578125" style="1" customWidth="1"/>
    <col min="12304" max="12304" width="0.85546875" style="1" customWidth="1"/>
    <col min="12305" max="12312" width="8.5703125" style="1" customWidth="1"/>
    <col min="12313" max="12536" width="9.140625" style="1"/>
    <col min="12537" max="12537" width="7.140625" style="1" customWidth="1"/>
    <col min="12538" max="12538" width="9" style="1" customWidth="1"/>
    <col min="12539" max="12539" width="10" style="1" bestFit="1" customWidth="1"/>
    <col min="12540" max="12540" width="9.140625" style="1"/>
    <col min="12541" max="12541" width="0.85546875" style="1" customWidth="1"/>
    <col min="12542" max="12542" width="11.42578125" style="1" customWidth="1"/>
    <col min="12543" max="12543" width="0.85546875" style="1" customWidth="1"/>
    <col min="12544" max="12545" width="8.5703125" style="1" customWidth="1"/>
    <col min="12546" max="12546" width="9.140625" style="1"/>
    <col min="12547" max="12547" width="10" style="1" customWidth="1"/>
    <col min="12548" max="12548" width="8.5703125" style="1" customWidth="1"/>
    <col min="12549" max="12549" width="0.85546875" style="1" customWidth="1"/>
    <col min="12550" max="12553" width="6.140625" style="1" customWidth="1"/>
    <col min="12554" max="12554" width="2.140625" style="1" customWidth="1"/>
    <col min="12555" max="12555" width="6.5703125" style="1" customWidth="1"/>
    <col min="12556" max="12556" width="9" style="1" customWidth="1"/>
    <col min="12557" max="12559" width="9.42578125" style="1" customWidth="1"/>
    <col min="12560" max="12560" width="0.85546875" style="1" customWidth="1"/>
    <col min="12561" max="12568" width="8.5703125" style="1" customWidth="1"/>
    <col min="12569" max="12792" width="9.140625" style="1"/>
    <col min="12793" max="12793" width="7.140625" style="1" customWidth="1"/>
    <col min="12794" max="12794" width="9" style="1" customWidth="1"/>
    <col min="12795" max="12795" width="10" style="1" bestFit="1" customWidth="1"/>
    <col min="12796" max="12796" width="9.140625" style="1"/>
    <col min="12797" max="12797" width="0.85546875" style="1" customWidth="1"/>
    <col min="12798" max="12798" width="11.42578125" style="1" customWidth="1"/>
    <col min="12799" max="12799" width="0.85546875" style="1" customWidth="1"/>
    <col min="12800" max="12801" width="8.5703125" style="1" customWidth="1"/>
    <col min="12802" max="12802" width="9.140625" style="1"/>
    <col min="12803" max="12803" width="10" style="1" customWidth="1"/>
    <col min="12804" max="12804" width="8.5703125" style="1" customWidth="1"/>
    <col min="12805" max="12805" width="0.85546875" style="1" customWidth="1"/>
    <col min="12806" max="12809" width="6.140625" style="1" customWidth="1"/>
    <col min="12810" max="12810" width="2.140625" style="1" customWidth="1"/>
    <col min="12811" max="12811" width="6.5703125" style="1" customWidth="1"/>
    <col min="12812" max="12812" width="9" style="1" customWidth="1"/>
    <col min="12813" max="12815" width="9.42578125" style="1" customWidth="1"/>
    <col min="12816" max="12816" width="0.85546875" style="1" customWidth="1"/>
    <col min="12817" max="12824" width="8.5703125" style="1" customWidth="1"/>
    <col min="12825" max="13048" width="9.140625" style="1"/>
    <col min="13049" max="13049" width="7.140625" style="1" customWidth="1"/>
    <col min="13050" max="13050" width="9" style="1" customWidth="1"/>
    <col min="13051" max="13051" width="10" style="1" bestFit="1" customWidth="1"/>
    <col min="13052" max="13052" width="9.140625" style="1"/>
    <col min="13053" max="13053" width="0.85546875" style="1" customWidth="1"/>
    <col min="13054" max="13054" width="11.42578125" style="1" customWidth="1"/>
    <col min="13055" max="13055" width="0.85546875" style="1" customWidth="1"/>
    <col min="13056" max="13057" width="8.5703125" style="1" customWidth="1"/>
    <col min="13058" max="13058" width="9.140625" style="1"/>
    <col min="13059" max="13059" width="10" style="1" customWidth="1"/>
    <col min="13060" max="13060" width="8.5703125" style="1" customWidth="1"/>
    <col min="13061" max="13061" width="0.85546875" style="1" customWidth="1"/>
    <col min="13062" max="13065" width="6.140625" style="1" customWidth="1"/>
    <col min="13066" max="13066" width="2.140625" style="1" customWidth="1"/>
    <col min="13067" max="13067" width="6.5703125" style="1" customWidth="1"/>
    <col min="13068" max="13068" width="9" style="1" customWidth="1"/>
    <col min="13069" max="13071" width="9.42578125" style="1" customWidth="1"/>
    <col min="13072" max="13072" width="0.85546875" style="1" customWidth="1"/>
    <col min="13073" max="13080" width="8.5703125" style="1" customWidth="1"/>
    <col min="13081" max="13304" width="9.140625" style="1"/>
    <col min="13305" max="13305" width="7.140625" style="1" customWidth="1"/>
    <col min="13306" max="13306" width="9" style="1" customWidth="1"/>
    <col min="13307" max="13307" width="10" style="1" bestFit="1" customWidth="1"/>
    <col min="13308" max="13308" width="9.140625" style="1"/>
    <col min="13309" max="13309" width="0.85546875" style="1" customWidth="1"/>
    <col min="13310" max="13310" width="11.42578125" style="1" customWidth="1"/>
    <col min="13311" max="13311" width="0.85546875" style="1" customWidth="1"/>
    <col min="13312" max="13313" width="8.5703125" style="1" customWidth="1"/>
    <col min="13314" max="13314" width="9.140625" style="1"/>
    <col min="13315" max="13315" width="10" style="1" customWidth="1"/>
    <col min="13316" max="13316" width="8.5703125" style="1" customWidth="1"/>
    <col min="13317" max="13317" width="0.85546875" style="1" customWidth="1"/>
    <col min="13318" max="13321" width="6.140625" style="1" customWidth="1"/>
    <col min="13322" max="13322" width="2.140625" style="1" customWidth="1"/>
    <col min="13323" max="13323" width="6.5703125" style="1" customWidth="1"/>
    <col min="13324" max="13324" width="9" style="1" customWidth="1"/>
    <col min="13325" max="13327" width="9.42578125" style="1" customWidth="1"/>
    <col min="13328" max="13328" width="0.85546875" style="1" customWidth="1"/>
    <col min="13329" max="13336" width="8.5703125" style="1" customWidth="1"/>
    <col min="13337" max="13560" width="9.140625" style="1"/>
    <col min="13561" max="13561" width="7.140625" style="1" customWidth="1"/>
    <col min="13562" max="13562" width="9" style="1" customWidth="1"/>
    <col min="13563" max="13563" width="10" style="1" bestFit="1" customWidth="1"/>
    <col min="13564" max="13564" width="9.140625" style="1"/>
    <col min="13565" max="13565" width="0.85546875" style="1" customWidth="1"/>
    <col min="13566" max="13566" width="11.42578125" style="1" customWidth="1"/>
    <col min="13567" max="13567" width="0.85546875" style="1" customWidth="1"/>
    <col min="13568" max="13569" width="8.5703125" style="1" customWidth="1"/>
    <col min="13570" max="13570" width="9.140625" style="1"/>
    <col min="13571" max="13571" width="10" style="1" customWidth="1"/>
    <col min="13572" max="13572" width="8.5703125" style="1" customWidth="1"/>
    <col min="13573" max="13573" width="0.85546875" style="1" customWidth="1"/>
    <col min="13574" max="13577" width="6.140625" style="1" customWidth="1"/>
    <col min="13578" max="13578" width="2.140625" style="1" customWidth="1"/>
    <col min="13579" max="13579" width="6.5703125" style="1" customWidth="1"/>
    <col min="13580" max="13580" width="9" style="1" customWidth="1"/>
    <col min="13581" max="13583" width="9.42578125" style="1" customWidth="1"/>
    <col min="13584" max="13584" width="0.85546875" style="1" customWidth="1"/>
    <col min="13585" max="13592" width="8.5703125" style="1" customWidth="1"/>
    <col min="13593" max="13816" width="9.140625" style="1"/>
    <col min="13817" max="13817" width="7.140625" style="1" customWidth="1"/>
    <col min="13818" max="13818" width="9" style="1" customWidth="1"/>
    <col min="13819" max="13819" width="10" style="1" bestFit="1" customWidth="1"/>
    <col min="13820" max="13820" width="9.140625" style="1"/>
    <col min="13821" max="13821" width="0.85546875" style="1" customWidth="1"/>
    <col min="13822" max="13822" width="11.42578125" style="1" customWidth="1"/>
    <col min="13823" max="13823" width="0.85546875" style="1" customWidth="1"/>
    <col min="13824" max="13825" width="8.5703125" style="1" customWidth="1"/>
    <col min="13826" max="13826" width="9.140625" style="1"/>
    <col min="13827" max="13827" width="10" style="1" customWidth="1"/>
    <col min="13828" max="13828" width="8.5703125" style="1" customWidth="1"/>
    <col min="13829" max="13829" width="0.85546875" style="1" customWidth="1"/>
    <col min="13830" max="13833" width="6.140625" style="1" customWidth="1"/>
    <col min="13834" max="13834" width="2.140625" style="1" customWidth="1"/>
    <col min="13835" max="13835" width="6.5703125" style="1" customWidth="1"/>
    <col min="13836" max="13836" width="9" style="1" customWidth="1"/>
    <col min="13837" max="13839" width="9.42578125" style="1" customWidth="1"/>
    <col min="13840" max="13840" width="0.85546875" style="1" customWidth="1"/>
    <col min="13841" max="13848" width="8.5703125" style="1" customWidth="1"/>
    <col min="13849" max="14072" width="9.140625" style="1"/>
    <col min="14073" max="14073" width="7.140625" style="1" customWidth="1"/>
    <col min="14074" max="14074" width="9" style="1" customWidth="1"/>
    <col min="14075" max="14075" width="10" style="1" bestFit="1" customWidth="1"/>
    <col min="14076" max="14076" width="9.140625" style="1"/>
    <col min="14077" max="14077" width="0.85546875" style="1" customWidth="1"/>
    <col min="14078" max="14078" width="11.42578125" style="1" customWidth="1"/>
    <col min="14079" max="14079" width="0.85546875" style="1" customWidth="1"/>
    <col min="14080" max="14081" width="8.5703125" style="1" customWidth="1"/>
    <col min="14082" max="14082" width="9.140625" style="1"/>
    <col min="14083" max="14083" width="10" style="1" customWidth="1"/>
    <col min="14084" max="14084" width="8.5703125" style="1" customWidth="1"/>
    <col min="14085" max="14085" width="0.85546875" style="1" customWidth="1"/>
    <col min="14086" max="14089" width="6.140625" style="1" customWidth="1"/>
    <col min="14090" max="14090" width="2.140625" style="1" customWidth="1"/>
    <col min="14091" max="14091" width="6.5703125" style="1" customWidth="1"/>
    <col min="14092" max="14092" width="9" style="1" customWidth="1"/>
    <col min="14093" max="14095" width="9.42578125" style="1" customWidth="1"/>
    <col min="14096" max="14096" width="0.85546875" style="1" customWidth="1"/>
    <col min="14097" max="14104" width="8.5703125" style="1" customWidth="1"/>
    <col min="14105" max="14328" width="9.140625" style="1"/>
    <col min="14329" max="14329" width="7.140625" style="1" customWidth="1"/>
    <col min="14330" max="14330" width="9" style="1" customWidth="1"/>
    <col min="14331" max="14331" width="10" style="1" bestFit="1" customWidth="1"/>
    <col min="14332" max="14332" width="9.140625" style="1"/>
    <col min="14333" max="14333" width="0.85546875" style="1" customWidth="1"/>
    <col min="14334" max="14334" width="11.42578125" style="1" customWidth="1"/>
    <col min="14335" max="14335" width="0.85546875" style="1" customWidth="1"/>
    <col min="14336" max="14337" width="8.5703125" style="1" customWidth="1"/>
    <col min="14338" max="14338" width="9.140625" style="1"/>
    <col min="14339" max="14339" width="10" style="1" customWidth="1"/>
    <col min="14340" max="14340" width="8.5703125" style="1" customWidth="1"/>
    <col min="14341" max="14341" width="0.85546875" style="1" customWidth="1"/>
    <col min="14342" max="14345" width="6.140625" style="1" customWidth="1"/>
    <col min="14346" max="14346" width="2.140625" style="1" customWidth="1"/>
    <col min="14347" max="14347" width="6.5703125" style="1" customWidth="1"/>
    <col min="14348" max="14348" width="9" style="1" customWidth="1"/>
    <col min="14349" max="14351" width="9.42578125" style="1" customWidth="1"/>
    <col min="14352" max="14352" width="0.85546875" style="1" customWidth="1"/>
    <col min="14353" max="14360" width="8.5703125" style="1" customWidth="1"/>
    <col min="14361" max="14584" width="9.140625" style="1"/>
    <col min="14585" max="14585" width="7.140625" style="1" customWidth="1"/>
    <col min="14586" max="14586" width="9" style="1" customWidth="1"/>
    <col min="14587" max="14587" width="10" style="1" bestFit="1" customWidth="1"/>
    <col min="14588" max="14588" width="9.140625" style="1"/>
    <col min="14589" max="14589" width="0.85546875" style="1" customWidth="1"/>
    <col min="14590" max="14590" width="11.42578125" style="1" customWidth="1"/>
    <col min="14591" max="14591" width="0.85546875" style="1" customWidth="1"/>
    <col min="14592" max="14593" width="8.5703125" style="1" customWidth="1"/>
    <col min="14594" max="14594" width="9.140625" style="1"/>
    <col min="14595" max="14595" width="10" style="1" customWidth="1"/>
    <col min="14596" max="14596" width="8.5703125" style="1" customWidth="1"/>
    <col min="14597" max="14597" width="0.85546875" style="1" customWidth="1"/>
    <col min="14598" max="14601" width="6.140625" style="1" customWidth="1"/>
    <col min="14602" max="14602" width="2.140625" style="1" customWidth="1"/>
    <col min="14603" max="14603" width="6.5703125" style="1" customWidth="1"/>
    <col min="14604" max="14604" width="9" style="1" customWidth="1"/>
    <col min="14605" max="14607" width="9.42578125" style="1" customWidth="1"/>
    <col min="14608" max="14608" width="0.85546875" style="1" customWidth="1"/>
    <col min="14609" max="14616" width="8.5703125" style="1" customWidth="1"/>
    <col min="14617" max="14840" width="9.140625" style="1"/>
    <col min="14841" max="14841" width="7.140625" style="1" customWidth="1"/>
    <col min="14842" max="14842" width="9" style="1" customWidth="1"/>
    <col min="14843" max="14843" width="10" style="1" bestFit="1" customWidth="1"/>
    <col min="14844" max="14844" width="9.140625" style="1"/>
    <col min="14845" max="14845" width="0.85546875" style="1" customWidth="1"/>
    <col min="14846" max="14846" width="11.42578125" style="1" customWidth="1"/>
    <col min="14847" max="14847" width="0.85546875" style="1" customWidth="1"/>
    <col min="14848" max="14849" width="8.5703125" style="1" customWidth="1"/>
    <col min="14850" max="14850" width="9.140625" style="1"/>
    <col min="14851" max="14851" width="10" style="1" customWidth="1"/>
    <col min="14852" max="14852" width="8.5703125" style="1" customWidth="1"/>
    <col min="14853" max="14853" width="0.85546875" style="1" customWidth="1"/>
    <col min="14854" max="14857" width="6.140625" style="1" customWidth="1"/>
    <col min="14858" max="14858" width="2.140625" style="1" customWidth="1"/>
    <col min="14859" max="14859" width="6.5703125" style="1" customWidth="1"/>
    <col min="14860" max="14860" width="9" style="1" customWidth="1"/>
    <col min="14861" max="14863" width="9.42578125" style="1" customWidth="1"/>
    <col min="14864" max="14864" width="0.85546875" style="1" customWidth="1"/>
    <col min="14865" max="14872" width="8.5703125" style="1" customWidth="1"/>
    <col min="14873" max="15096" width="9.140625" style="1"/>
    <col min="15097" max="15097" width="7.140625" style="1" customWidth="1"/>
    <col min="15098" max="15098" width="9" style="1" customWidth="1"/>
    <col min="15099" max="15099" width="10" style="1" bestFit="1" customWidth="1"/>
    <col min="15100" max="15100" width="9.140625" style="1"/>
    <col min="15101" max="15101" width="0.85546875" style="1" customWidth="1"/>
    <col min="15102" max="15102" width="11.42578125" style="1" customWidth="1"/>
    <col min="15103" max="15103" width="0.85546875" style="1" customWidth="1"/>
    <col min="15104" max="15105" width="8.5703125" style="1" customWidth="1"/>
    <col min="15106" max="15106" width="9.140625" style="1"/>
    <col min="15107" max="15107" width="10" style="1" customWidth="1"/>
    <col min="15108" max="15108" width="8.5703125" style="1" customWidth="1"/>
    <col min="15109" max="15109" width="0.85546875" style="1" customWidth="1"/>
    <col min="15110" max="15113" width="6.140625" style="1" customWidth="1"/>
    <col min="15114" max="15114" width="2.140625" style="1" customWidth="1"/>
    <col min="15115" max="15115" width="6.5703125" style="1" customWidth="1"/>
    <col min="15116" max="15116" width="9" style="1" customWidth="1"/>
    <col min="15117" max="15119" width="9.42578125" style="1" customWidth="1"/>
    <col min="15120" max="15120" width="0.85546875" style="1" customWidth="1"/>
    <col min="15121" max="15128" width="8.5703125" style="1" customWidth="1"/>
    <col min="15129" max="15352" width="9.140625" style="1"/>
    <col min="15353" max="15353" width="7.140625" style="1" customWidth="1"/>
    <col min="15354" max="15354" width="9" style="1" customWidth="1"/>
    <col min="15355" max="15355" width="10" style="1" bestFit="1" customWidth="1"/>
    <col min="15356" max="15356" width="9.140625" style="1"/>
    <col min="15357" max="15357" width="0.85546875" style="1" customWidth="1"/>
    <col min="15358" max="15358" width="11.42578125" style="1" customWidth="1"/>
    <col min="15359" max="15359" width="0.85546875" style="1" customWidth="1"/>
    <col min="15360" max="15361" width="8.5703125" style="1" customWidth="1"/>
    <col min="15362" max="15362" width="9.140625" style="1"/>
    <col min="15363" max="15363" width="10" style="1" customWidth="1"/>
    <col min="15364" max="15364" width="8.5703125" style="1" customWidth="1"/>
    <col min="15365" max="15365" width="0.85546875" style="1" customWidth="1"/>
    <col min="15366" max="15369" width="6.140625" style="1" customWidth="1"/>
    <col min="15370" max="15370" width="2.140625" style="1" customWidth="1"/>
    <col min="15371" max="15371" width="6.5703125" style="1" customWidth="1"/>
    <col min="15372" max="15372" width="9" style="1" customWidth="1"/>
    <col min="15373" max="15375" width="9.42578125" style="1" customWidth="1"/>
    <col min="15376" max="15376" width="0.85546875" style="1" customWidth="1"/>
    <col min="15377" max="15384" width="8.5703125" style="1" customWidth="1"/>
    <col min="15385" max="15608" width="9.140625" style="1"/>
    <col min="15609" max="15609" width="7.140625" style="1" customWidth="1"/>
    <col min="15610" max="15610" width="9" style="1" customWidth="1"/>
    <col min="15611" max="15611" width="10" style="1" bestFit="1" customWidth="1"/>
    <col min="15612" max="15612" width="9.140625" style="1"/>
    <col min="15613" max="15613" width="0.85546875" style="1" customWidth="1"/>
    <col min="15614" max="15614" width="11.42578125" style="1" customWidth="1"/>
    <col min="15615" max="15615" width="0.85546875" style="1" customWidth="1"/>
    <col min="15616" max="15617" width="8.5703125" style="1" customWidth="1"/>
    <col min="15618" max="15618" width="9.140625" style="1"/>
    <col min="15619" max="15619" width="10" style="1" customWidth="1"/>
    <col min="15620" max="15620" width="8.5703125" style="1" customWidth="1"/>
    <col min="15621" max="15621" width="0.85546875" style="1" customWidth="1"/>
    <col min="15622" max="15625" width="6.140625" style="1" customWidth="1"/>
    <col min="15626" max="15626" width="2.140625" style="1" customWidth="1"/>
    <col min="15627" max="15627" width="6.5703125" style="1" customWidth="1"/>
    <col min="15628" max="15628" width="9" style="1" customWidth="1"/>
    <col min="15629" max="15631" width="9.42578125" style="1" customWidth="1"/>
    <col min="15632" max="15632" width="0.85546875" style="1" customWidth="1"/>
    <col min="15633" max="15640" width="8.5703125" style="1" customWidth="1"/>
    <col min="15641" max="15864" width="9.140625" style="1"/>
    <col min="15865" max="15865" width="7.140625" style="1" customWidth="1"/>
    <col min="15866" max="15866" width="9" style="1" customWidth="1"/>
    <col min="15867" max="15867" width="10" style="1" bestFit="1" customWidth="1"/>
    <col min="15868" max="15868" width="9.140625" style="1"/>
    <col min="15869" max="15869" width="0.85546875" style="1" customWidth="1"/>
    <col min="15870" max="15870" width="11.42578125" style="1" customWidth="1"/>
    <col min="15871" max="15871" width="0.85546875" style="1" customWidth="1"/>
    <col min="15872" max="15873" width="8.5703125" style="1" customWidth="1"/>
    <col min="15874" max="15874" width="9.140625" style="1"/>
    <col min="15875" max="15875" width="10" style="1" customWidth="1"/>
    <col min="15876" max="15876" width="8.5703125" style="1" customWidth="1"/>
    <col min="15877" max="15877" width="0.85546875" style="1" customWidth="1"/>
    <col min="15878" max="15881" width="6.140625" style="1" customWidth="1"/>
    <col min="15882" max="15882" width="2.140625" style="1" customWidth="1"/>
    <col min="15883" max="15883" width="6.5703125" style="1" customWidth="1"/>
    <col min="15884" max="15884" width="9" style="1" customWidth="1"/>
    <col min="15885" max="15887" width="9.42578125" style="1" customWidth="1"/>
    <col min="15888" max="15888" width="0.85546875" style="1" customWidth="1"/>
    <col min="15889" max="15896" width="8.5703125" style="1" customWidth="1"/>
    <col min="15897" max="16120" width="9.140625" style="1"/>
    <col min="16121" max="16121" width="7.140625" style="1" customWidth="1"/>
    <col min="16122" max="16122" width="9" style="1" customWidth="1"/>
    <col min="16123" max="16123" width="10" style="1" bestFit="1" customWidth="1"/>
    <col min="16124" max="16124" width="9.140625" style="1"/>
    <col min="16125" max="16125" width="0.85546875" style="1" customWidth="1"/>
    <col min="16126" max="16126" width="11.42578125" style="1" customWidth="1"/>
    <col min="16127" max="16127" width="0.85546875" style="1" customWidth="1"/>
    <col min="16128" max="16129" width="8.5703125" style="1" customWidth="1"/>
    <col min="16130" max="16130" width="9.140625" style="1"/>
    <col min="16131" max="16131" width="10" style="1" customWidth="1"/>
    <col min="16132" max="16132" width="8.5703125" style="1" customWidth="1"/>
    <col min="16133" max="16133" width="0.85546875" style="1" customWidth="1"/>
    <col min="16134" max="16137" width="6.140625" style="1" customWidth="1"/>
    <col min="16138" max="16138" width="2.140625" style="1" customWidth="1"/>
    <col min="16139" max="16139" width="6.5703125" style="1" customWidth="1"/>
    <col min="16140" max="16140" width="9" style="1" customWidth="1"/>
    <col min="16141" max="16143" width="9.42578125" style="1" customWidth="1"/>
    <col min="16144" max="16144" width="0.85546875" style="1" customWidth="1"/>
    <col min="16145" max="16152" width="8.5703125" style="1" customWidth="1"/>
    <col min="16153" max="16384" width="9.140625" style="1"/>
  </cols>
  <sheetData>
    <row r="1" spans="1:24" ht="15.75" x14ac:dyDescent="0.25">
      <c r="B1" s="18" t="s">
        <v>3164</v>
      </c>
      <c r="C1" s="18"/>
      <c r="D1" s="18"/>
      <c r="S1" s="18" t="s">
        <v>3164</v>
      </c>
    </row>
    <row r="2" spans="1:24" ht="15" customHeight="1" x14ac:dyDescent="0.25">
      <c r="A2" s="20">
        <v>23</v>
      </c>
      <c r="B2" s="1867" t="s">
        <v>145</v>
      </c>
      <c r="C2" s="1868"/>
      <c r="D2" s="1868"/>
      <c r="E2" s="1869"/>
      <c r="F2" s="39"/>
      <c r="T2" s="199"/>
      <c r="U2" s="199"/>
      <c r="V2" s="199"/>
      <c r="W2" s="199"/>
      <c r="X2" s="199"/>
    </row>
    <row r="3" spans="1:24" ht="15" x14ac:dyDescent="0.2">
      <c r="A3" s="20"/>
      <c r="B3" s="568"/>
      <c r="C3" s="195"/>
      <c r="D3" s="195"/>
      <c r="E3" s="195"/>
      <c r="F3" s="39"/>
      <c r="S3" s="199" t="s">
        <v>3165</v>
      </c>
      <c r="T3" s="195"/>
      <c r="U3" s="195"/>
      <c r="V3" s="195"/>
      <c r="W3" s="195"/>
      <c r="X3" s="195"/>
    </row>
    <row r="4" spans="1:24" ht="15" customHeight="1" x14ac:dyDescent="0.2">
      <c r="B4" s="199" t="s">
        <v>3166</v>
      </c>
      <c r="C4" s="199"/>
      <c r="S4" s="199" t="str">
        <f>$B4</f>
        <v>Pour le portefeuille bancaire – Expositions sur le financement spécialisé – Immobilier commercial à forte volatilité (103)</v>
      </c>
      <c r="T4" s="199"/>
      <c r="U4" s="199"/>
      <c r="V4" s="199"/>
      <c r="W4" s="199"/>
      <c r="X4" s="199"/>
    </row>
    <row r="5" spans="1:24" ht="15" x14ac:dyDescent="0.2">
      <c r="B5" s="21" t="s">
        <v>3040</v>
      </c>
      <c r="C5" s="199"/>
      <c r="S5" s="21" t="str">
        <f>$B5</f>
        <v>Dollars, en milliers, Type d’enregistrement 010</v>
      </c>
      <c r="T5" s="571"/>
      <c r="U5" s="331"/>
      <c r="V5" s="331"/>
      <c r="W5" s="331"/>
      <c r="X5" s="331"/>
    </row>
    <row r="6" spans="1:24" ht="48.75" customHeight="1" x14ac:dyDescent="0.2">
      <c r="A6" s="82"/>
      <c r="B6" s="2174" t="s">
        <v>2440</v>
      </c>
      <c r="C6" s="2175"/>
      <c r="D6" s="2176"/>
      <c r="E6" s="139"/>
      <c r="F6" s="2217" t="s">
        <v>2441</v>
      </c>
      <c r="G6" s="659"/>
      <c r="H6" s="2074" t="s">
        <v>2902</v>
      </c>
      <c r="I6" s="2075"/>
      <c r="J6" s="2075"/>
      <c r="K6" s="2075"/>
      <c r="L6" s="2076"/>
      <c r="S6" s="2133" t="s">
        <v>3041</v>
      </c>
      <c r="T6" s="2133"/>
      <c r="U6" s="490"/>
      <c r="V6" s="158"/>
      <c r="W6" s="158"/>
    </row>
    <row r="7" spans="1:24" ht="22.5" customHeight="1" x14ac:dyDescent="0.2">
      <c r="A7" s="82"/>
      <c r="B7" s="2177"/>
      <c r="C7" s="2178"/>
      <c r="D7" s="2179"/>
      <c r="F7" s="2218"/>
      <c r="G7" s="47"/>
      <c r="H7" s="2059" t="s">
        <v>3042</v>
      </c>
      <c r="I7" s="2163"/>
      <c r="J7" s="2059" t="s">
        <v>3043</v>
      </c>
      <c r="K7" s="2163"/>
      <c r="L7" s="1985" t="s">
        <v>3044</v>
      </c>
      <c r="M7" s="495"/>
      <c r="N7" s="495"/>
      <c r="O7" s="495"/>
      <c r="P7" s="495"/>
      <c r="Q7" s="495"/>
      <c r="S7" s="2134"/>
      <c r="T7" s="2134"/>
      <c r="U7" s="490"/>
      <c r="V7" s="2192" t="s">
        <v>3101</v>
      </c>
      <c r="W7" s="2181"/>
      <c r="X7" s="577"/>
    </row>
    <row r="8" spans="1:24" ht="72" customHeight="1" x14ac:dyDescent="0.2">
      <c r="A8" s="1387" t="s">
        <v>3045</v>
      </c>
      <c r="B8" s="1387" t="s">
        <v>3046</v>
      </c>
      <c r="C8" s="1387" t="s">
        <v>2443</v>
      </c>
      <c r="D8" s="1387" t="s">
        <v>3103</v>
      </c>
      <c r="E8" s="336"/>
      <c r="F8" s="334" t="s">
        <v>2446</v>
      </c>
      <c r="G8" s="633"/>
      <c r="H8" s="1387" t="s">
        <v>3167</v>
      </c>
      <c r="I8" s="1387" t="s">
        <v>3051</v>
      </c>
      <c r="J8" s="1387" t="s">
        <v>3052</v>
      </c>
      <c r="K8" s="1387" t="s">
        <v>3053</v>
      </c>
      <c r="L8" s="2164"/>
      <c r="M8" s="123"/>
      <c r="N8" s="1861" t="s">
        <v>2450</v>
      </c>
      <c r="O8" s="1863"/>
      <c r="P8" s="1861" t="s">
        <v>3055</v>
      </c>
      <c r="Q8" s="1863"/>
      <c r="S8" s="1643" t="str">
        <f>$A8</f>
        <v>Fourchette de probabilité de défaut (PD)</v>
      </c>
      <c r="T8" s="1643" t="str">
        <f>$B8</f>
        <v>PD estimative (%) (M3)</v>
      </c>
      <c r="U8" s="1387" t="s">
        <v>3168</v>
      </c>
      <c r="V8" s="1387" t="s">
        <v>3057</v>
      </c>
      <c r="W8" s="1387" t="s">
        <v>3058</v>
      </c>
      <c r="X8" s="578"/>
    </row>
    <row r="9" spans="1:24" s="490" customFormat="1" x14ac:dyDescent="0.2">
      <c r="B9" s="155" t="s">
        <v>299</v>
      </c>
      <c r="C9" s="155"/>
      <c r="D9" s="155" t="s">
        <v>300</v>
      </c>
      <c r="E9" s="155"/>
      <c r="F9" s="155" t="s">
        <v>301</v>
      </c>
      <c r="G9" s="155"/>
      <c r="H9" s="155" t="s">
        <v>465</v>
      </c>
      <c r="I9" s="155" t="s">
        <v>466</v>
      </c>
      <c r="J9" s="155"/>
      <c r="K9" s="155"/>
      <c r="L9" s="155"/>
      <c r="M9" s="155"/>
      <c r="N9" s="155"/>
      <c r="O9" s="155"/>
      <c r="P9" s="155"/>
      <c r="Q9" s="155"/>
      <c r="S9" s="584"/>
      <c r="T9" s="585" t="s">
        <v>3060</v>
      </c>
      <c r="U9" s="586"/>
      <c r="V9" s="1"/>
      <c r="W9" s="155"/>
      <c r="X9" s="155"/>
    </row>
    <row r="10" spans="1:24" x14ac:dyDescent="0.2">
      <c r="B10" s="88" t="s">
        <v>1874</v>
      </c>
      <c r="D10" s="196"/>
      <c r="E10" s="196"/>
      <c r="F10" s="196"/>
      <c r="G10" s="196"/>
      <c r="H10" s="2219" t="s">
        <v>3169</v>
      </c>
      <c r="I10" s="2219"/>
      <c r="J10" s="196"/>
      <c r="K10" s="196"/>
      <c r="L10" s="196"/>
      <c r="M10" s="196"/>
      <c r="N10" s="196"/>
      <c r="O10" s="196"/>
      <c r="S10" s="588"/>
      <c r="T10" s="589" t="str">
        <f>$B10</f>
        <v>Engagements utilisés (501)</v>
      </c>
    </row>
    <row r="11" spans="1:24" ht="12.75" customHeight="1" x14ac:dyDescent="0.2">
      <c r="A11" s="8" t="s">
        <v>3062</v>
      </c>
      <c r="B11" s="591"/>
      <c r="C11" s="1586"/>
      <c r="D11" s="987"/>
      <c r="E11" s="8"/>
      <c r="F11" s="987"/>
      <c r="G11" s="592"/>
      <c r="H11" s="1591"/>
      <c r="I11" s="986"/>
      <c r="J11" s="1591"/>
      <c r="K11" s="593"/>
      <c r="L11" s="1020"/>
      <c r="M11" s="8"/>
      <c r="N11" s="2114"/>
      <c r="O11" s="2114"/>
      <c r="P11" s="2114"/>
      <c r="Q11" s="2114"/>
      <c r="S11" s="594" t="str">
        <f t="shared" ref="S11:S35" si="0">$A11</f>
        <v>1 (1401)</v>
      </c>
      <c r="T11" s="1592" t="str">
        <f t="shared" ref="T11:T35" si="1">IF($B11="","",$B11)</f>
        <v/>
      </c>
      <c r="U11" s="1018"/>
      <c r="V11" s="595"/>
      <c r="W11" s="595"/>
      <c r="X11" s="195"/>
    </row>
    <row r="12" spans="1:24" x14ac:dyDescent="0.2">
      <c r="A12" s="8" t="s">
        <v>3063</v>
      </c>
      <c r="B12" s="591"/>
      <c r="C12" s="1586"/>
      <c r="D12" s="987"/>
      <c r="E12" s="8"/>
      <c r="F12" s="987"/>
      <c r="G12" s="592"/>
      <c r="H12" s="1591"/>
      <c r="I12" s="986"/>
      <c r="J12" s="1591"/>
      <c r="K12" s="593"/>
      <c r="L12" s="1020"/>
      <c r="M12" s="8"/>
      <c r="N12" s="2114"/>
      <c r="O12" s="2114"/>
      <c r="P12" s="2114"/>
      <c r="Q12" s="2114"/>
      <c r="S12" s="594" t="str">
        <f t="shared" si="0"/>
        <v>2 (1402)</v>
      </c>
      <c r="T12" s="1592" t="str">
        <f t="shared" si="1"/>
        <v/>
      </c>
      <c r="U12" s="1018"/>
      <c r="V12" s="595"/>
      <c r="W12" s="595"/>
      <c r="X12" s="195"/>
    </row>
    <row r="13" spans="1:24" x14ac:dyDescent="0.2">
      <c r="A13" s="8" t="s">
        <v>3064</v>
      </c>
      <c r="B13" s="591"/>
      <c r="C13" s="1586"/>
      <c r="D13" s="987"/>
      <c r="E13" s="8"/>
      <c r="F13" s="987"/>
      <c r="G13" s="592"/>
      <c r="H13" s="1591"/>
      <c r="I13" s="986"/>
      <c r="J13" s="1591"/>
      <c r="K13" s="593"/>
      <c r="L13" s="1020"/>
      <c r="M13" s="8"/>
      <c r="N13" s="2114"/>
      <c r="O13" s="2114"/>
      <c r="P13" s="2114"/>
      <c r="Q13" s="2114"/>
      <c r="S13" s="594" t="str">
        <f t="shared" si="0"/>
        <v>3 (1403)</v>
      </c>
      <c r="T13" s="1592" t="str">
        <f t="shared" si="1"/>
        <v/>
      </c>
      <c r="U13" s="1018"/>
      <c r="V13" s="595"/>
      <c r="W13" s="595"/>
      <c r="X13" s="195"/>
    </row>
    <row r="14" spans="1:24" hidden="1" x14ac:dyDescent="0.2">
      <c r="A14" s="8" t="s">
        <v>3065</v>
      </c>
      <c r="B14" s="591"/>
      <c r="C14" s="1586"/>
      <c r="D14" s="987"/>
      <c r="E14" s="8"/>
      <c r="F14" s="987"/>
      <c r="G14" s="592"/>
      <c r="H14" s="1591"/>
      <c r="I14" s="986"/>
      <c r="J14" s="1591"/>
      <c r="K14" s="593"/>
      <c r="L14" s="1020"/>
      <c r="M14" s="8"/>
      <c r="N14" s="2114"/>
      <c r="O14" s="2114"/>
      <c r="P14" s="2114"/>
      <c r="Q14" s="2114"/>
      <c r="S14" s="594" t="str">
        <f t="shared" si="0"/>
        <v>4 (1404)</v>
      </c>
      <c r="T14" s="1592" t="str">
        <f t="shared" si="1"/>
        <v/>
      </c>
      <c r="U14" s="1018"/>
      <c r="V14" s="595"/>
      <c r="W14" s="595"/>
      <c r="X14" s="195"/>
    </row>
    <row r="15" spans="1:24" hidden="1" x14ac:dyDescent="0.2">
      <c r="A15" s="8" t="s">
        <v>3066</v>
      </c>
      <c r="B15" s="591"/>
      <c r="C15" s="1586"/>
      <c r="D15" s="987"/>
      <c r="E15" s="8"/>
      <c r="F15" s="987"/>
      <c r="G15" s="592"/>
      <c r="H15" s="1591"/>
      <c r="I15" s="986"/>
      <c r="J15" s="1591"/>
      <c r="K15" s="593"/>
      <c r="L15" s="1020"/>
      <c r="M15" s="8"/>
      <c r="N15" s="2114"/>
      <c r="O15" s="2114"/>
      <c r="P15" s="2114"/>
      <c r="Q15" s="2114"/>
      <c r="S15" s="594" t="str">
        <f t="shared" si="0"/>
        <v>5 (1405)</v>
      </c>
      <c r="T15" s="1592" t="str">
        <f t="shared" si="1"/>
        <v/>
      </c>
      <c r="U15" s="1018"/>
      <c r="V15" s="595"/>
      <c r="W15" s="595"/>
      <c r="X15" s="195"/>
    </row>
    <row r="16" spans="1:24" hidden="1" x14ac:dyDescent="0.2">
      <c r="A16" s="8" t="s">
        <v>3067</v>
      </c>
      <c r="B16" s="591"/>
      <c r="C16" s="1586"/>
      <c r="D16" s="987"/>
      <c r="E16" s="8"/>
      <c r="F16" s="987"/>
      <c r="G16" s="592"/>
      <c r="H16" s="1591"/>
      <c r="I16" s="986"/>
      <c r="J16" s="1591"/>
      <c r="K16" s="593"/>
      <c r="L16" s="1020"/>
      <c r="M16" s="8"/>
      <c r="N16" s="2114"/>
      <c r="O16" s="2114"/>
      <c r="P16" s="2114"/>
      <c r="Q16" s="2114"/>
      <c r="S16" s="594" t="str">
        <f t="shared" si="0"/>
        <v>6 (1406)</v>
      </c>
      <c r="T16" s="1592" t="str">
        <f t="shared" si="1"/>
        <v/>
      </c>
      <c r="U16" s="1018"/>
      <c r="V16" s="595"/>
      <c r="W16" s="595"/>
      <c r="X16" s="195"/>
    </row>
    <row r="17" spans="1:24" hidden="1" x14ac:dyDescent="0.2">
      <c r="A17" s="8" t="s">
        <v>3068</v>
      </c>
      <c r="B17" s="591"/>
      <c r="C17" s="1586"/>
      <c r="D17" s="987"/>
      <c r="E17" s="8"/>
      <c r="F17" s="987"/>
      <c r="G17" s="592"/>
      <c r="H17" s="1591"/>
      <c r="I17" s="986"/>
      <c r="J17" s="1591"/>
      <c r="K17" s="593"/>
      <c r="L17" s="1020"/>
      <c r="M17" s="8"/>
      <c r="N17" s="2114"/>
      <c r="O17" s="2114"/>
      <c r="P17" s="2114"/>
      <c r="Q17" s="2114"/>
      <c r="S17" s="594" t="str">
        <f t="shared" si="0"/>
        <v>7 (1407)</v>
      </c>
      <c r="T17" s="1592" t="str">
        <f t="shared" si="1"/>
        <v/>
      </c>
      <c r="U17" s="1018"/>
      <c r="V17" s="595"/>
      <c r="W17" s="595"/>
      <c r="X17" s="195"/>
    </row>
    <row r="18" spans="1:24" hidden="1" x14ac:dyDescent="0.2">
      <c r="A18" s="8" t="s">
        <v>3069</v>
      </c>
      <c r="B18" s="591"/>
      <c r="C18" s="1586"/>
      <c r="D18" s="987"/>
      <c r="E18" s="8"/>
      <c r="F18" s="987"/>
      <c r="G18" s="592"/>
      <c r="H18" s="1591"/>
      <c r="I18" s="986"/>
      <c r="J18" s="1591"/>
      <c r="K18" s="593"/>
      <c r="L18" s="1020"/>
      <c r="M18" s="8"/>
      <c r="N18" s="2114"/>
      <c r="O18" s="2114"/>
      <c r="P18" s="2114"/>
      <c r="Q18" s="2114"/>
      <c r="S18" s="594" t="str">
        <f t="shared" si="0"/>
        <v>8 (1408)</v>
      </c>
      <c r="T18" s="1592" t="str">
        <f t="shared" si="1"/>
        <v/>
      </c>
      <c r="U18" s="1018"/>
      <c r="V18" s="595"/>
      <c r="W18" s="595"/>
      <c r="X18" s="195"/>
    </row>
    <row r="19" spans="1:24" hidden="1" x14ac:dyDescent="0.2">
      <c r="A19" s="8" t="s">
        <v>3070</v>
      </c>
      <c r="B19" s="591"/>
      <c r="C19" s="1586"/>
      <c r="D19" s="987"/>
      <c r="E19" s="8"/>
      <c r="F19" s="987"/>
      <c r="G19" s="592"/>
      <c r="H19" s="1591"/>
      <c r="I19" s="986"/>
      <c r="J19" s="1591"/>
      <c r="K19" s="593"/>
      <c r="L19" s="1020"/>
      <c r="M19" s="8"/>
      <c r="N19" s="2114"/>
      <c r="O19" s="2114"/>
      <c r="P19" s="2114"/>
      <c r="Q19" s="2114"/>
      <c r="S19" s="594" t="str">
        <f t="shared" si="0"/>
        <v>9 (1409)</v>
      </c>
      <c r="T19" s="1592" t="str">
        <f t="shared" si="1"/>
        <v/>
      </c>
      <c r="U19" s="1018"/>
      <c r="V19" s="595"/>
      <c r="W19" s="595"/>
      <c r="X19" s="195"/>
    </row>
    <row r="20" spans="1:24" hidden="1" x14ac:dyDescent="0.2">
      <c r="A20" s="8" t="s">
        <v>3071</v>
      </c>
      <c r="B20" s="591"/>
      <c r="C20" s="1586"/>
      <c r="D20" s="987"/>
      <c r="E20" s="8"/>
      <c r="F20" s="987"/>
      <c r="G20" s="592"/>
      <c r="H20" s="1591"/>
      <c r="I20" s="986"/>
      <c r="J20" s="1591"/>
      <c r="K20" s="593"/>
      <c r="L20" s="1020"/>
      <c r="M20" s="8"/>
      <c r="N20" s="2114"/>
      <c r="O20" s="2114"/>
      <c r="P20" s="2114"/>
      <c r="Q20" s="2114"/>
      <c r="S20" s="594" t="str">
        <f t="shared" si="0"/>
        <v>10 (1410)</v>
      </c>
      <c r="T20" s="1592" t="str">
        <f t="shared" si="1"/>
        <v/>
      </c>
      <c r="U20" s="1018"/>
      <c r="V20" s="595"/>
      <c r="W20" s="595"/>
      <c r="X20" s="195"/>
    </row>
    <row r="21" spans="1:24" hidden="1" x14ac:dyDescent="0.2">
      <c r="A21" s="8" t="s">
        <v>3072</v>
      </c>
      <c r="B21" s="591"/>
      <c r="C21" s="1586"/>
      <c r="D21" s="987"/>
      <c r="E21" s="8"/>
      <c r="F21" s="987"/>
      <c r="G21" s="592"/>
      <c r="H21" s="1591"/>
      <c r="I21" s="986"/>
      <c r="J21" s="1591"/>
      <c r="K21" s="593"/>
      <c r="L21" s="1020"/>
      <c r="M21" s="8"/>
      <c r="N21" s="2114"/>
      <c r="O21" s="2114"/>
      <c r="P21" s="2114"/>
      <c r="Q21" s="2114"/>
      <c r="S21" s="594" t="str">
        <f t="shared" si="0"/>
        <v>11 (1411)</v>
      </c>
      <c r="T21" s="1592" t="str">
        <f t="shared" si="1"/>
        <v/>
      </c>
      <c r="U21" s="1018"/>
      <c r="V21" s="595"/>
      <c r="W21" s="595"/>
      <c r="X21" s="195"/>
    </row>
    <row r="22" spans="1:24" hidden="1" x14ac:dyDescent="0.2">
      <c r="A22" s="8" t="s">
        <v>3073</v>
      </c>
      <c r="B22" s="591"/>
      <c r="C22" s="1586"/>
      <c r="D22" s="987"/>
      <c r="E22" s="8"/>
      <c r="F22" s="987"/>
      <c r="G22" s="592"/>
      <c r="H22" s="1591"/>
      <c r="I22" s="986"/>
      <c r="J22" s="1591"/>
      <c r="K22" s="593"/>
      <c r="L22" s="1020"/>
      <c r="M22" s="8"/>
      <c r="N22" s="2114"/>
      <c r="O22" s="2114"/>
      <c r="P22" s="2114"/>
      <c r="Q22" s="2114"/>
      <c r="S22" s="594" t="str">
        <f t="shared" si="0"/>
        <v>12 (1412)</v>
      </c>
      <c r="T22" s="1592" t="str">
        <f t="shared" si="1"/>
        <v/>
      </c>
      <c r="U22" s="1018"/>
      <c r="V22" s="595"/>
      <c r="W22" s="595"/>
      <c r="X22" s="195"/>
    </row>
    <row r="23" spans="1:24" hidden="1" x14ac:dyDescent="0.2">
      <c r="A23" s="8" t="s">
        <v>3074</v>
      </c>
      <c r="B23" s="591"/>
      <c r="C23" s="1586"/>
      <c r="D23" s="987"/>
      <c r="E23" s="8"/>
      <c r="F23" s="987"/>
      <c r="G23" s="592"/>
      <c r="H23" s="1591"/>
      <c r="I23" s="986"/>
      <c r="J23" s="1591"/>
      <c r="K23" s="593"/>
      <c r="L23" s="1020"/>
      <c r="M23" s="8"/>
      <c r="N23" s="2114"/>
      <c r="O23" s="2114"/>
      <c r="P23" s="2114"/>
      <c r="Q23" s="2114"/>
      <c r="S23" s="594" t="str">
        <f t="shared" si="0"/>
        <v>13 (1413)</v>
      </c>
      <c r="T23" s="1592" t="str">
        <f t="shared" si="1"/>
        <v/>
      </c>
      <c r="U23" s="1018"/>
      <c r="V23" s="595"/>
      <c r="W23" s="595"/>
      <c r="X23" s="195"/>
    </row>
    <row r="24" spans="1:24" hidden="1" x14ac:dyDescent="0.2">
      <c r="A24" s="8" t="s">
        <v>3075</v>
      </c>
      <c r="B24" s="591"/>
      <c r="C24" s="1586"/>
      <c r="D24" s="987"/>
      <c r="E24" s="8"/>
      <c r="F24" s="987"/>
      <c r="G24" s="592"/>
      <c r="H24" s="1591"/>
      <c r="I24" s="986"/>
      <c r="J24" s="1591"/>
      <c r="K24" s="593"/>
      <c r="L24" s="1020"/>
      <c r="M24" s="8"/>
      <c r="N24" s="2114"/>
      <c r="O24" s="2114"/>
      <c r="P24" s="2114"/>
      <c r="Q24" s="2114"/>
      <c r="S24" s="594" t="str">
        <f t="shared" si="0"/>
        <v>14 (1414)</v>
      </c>
      <c r="T24" s="1592" t="str">
        <f t="shared" si="1"/>
        <v/>
      </c>
      <c r="U24" s="1018"/>
      <c r="V24" s="595"/>
      <c r="W24" s="595"/>
      <c r="X24" s="195"/>
    </row>
    <row r="25" spans="1:24" hidden="1" x14ac:dyDescent="0.2">
      <c r="A25" s="8" t="s">
        <v>3076</v>
      </c>
      <c r="B25" s="591"/>
      <c r="C25" s="1586"/>
      <c r="D25" s="987"/>
      <c r="E25" s="8"/>
      <c r="F25" s="987"/>
      <c r="G25" s="592"/>
      <c r="H25" s="1591"/>
      <c r="I25" s="986"/>
      <c r="J25" s="1591"/>
      <c r="K25" s="593"/>
      <c r="L25" s="1020"/>
      <c r="M25" s="8"/>
      <c r="N25" s="2114"/>
      <c r="O25" s="2114"/>
      <c r="P25" s="2114"/>
      <c r="Q25" s="2114"/>
      <c r="S25" s="594" t="str">
        <f t="shared" si="0"/>
        <v>15 (1415)</v>
      </c>
      <c r="T25" s="1592" t="str">
        <f t="shared" si="1"/>
        <v/>
      </c>
      <c r="U25" s="1018"/>
      <c r="V25" s="595"/>
      <c r="W25" s="595"/>
      <c r="X25" s="195"/>
    </row>
    <row r="26" spans="1:24" hidden="1" x14ac:dyDescent="0.2">
      <c r="A26" s="8" t="s">
        <v>3077</v>
      </c>
      <c r="B26" s="591"/>
      <c r="C26" s="1586"/>
      <c r="D26" s="987"/>
      <c r="E26" s="8"/>
      <c r="F26" s="987"/>
      <c r="G26" s="592"/>
      <c r="H26" s="1591"/>
      <c r="I26" s="986"/>
      <c r="J26" s="1591"/>
      <c r="K26" s="593"/>
      <c r="L26" s="1020"/>
      <c r="M26" s="8"/>
      <c r="N26" s="2114"/>
      <c r="O26" s="2114"/>
      <c r="P26" s="2114"/>
      <c r="Q26" s="2114"/>
      <c r="S26" s="594" t="str">
        <f t="shared" si="0"/>
        <v>16 (1416)</v>
      </c>
      <c r="T26" s="1592" t="str">
        <f t="shared" si="1"/>
        <v/>
      </c>
      <c r="U26" s="1018"/>
      <c r="V26" s="595"/>
      <c r="W26" s="595"/>
      <c r="X26" s="195"/>
    </row>
    <row r="27" spans="1:24" hidden="1" x14ac:dyDescent="0.2">
      <c r="A27" s="8" t="s">
        <v>3078</v>
      </c>
      <c r="B27" s="591"/>
      <c r="C27" s="1586"/>
      <c r="D27" s="987"/>
      <c r="E27" s="8"/>
      <c r="F27" s="987"/>
      <c r="G27" s="592"/>
      <c r="H27" s="1591"/>
      <c r="I27" s="986"/>
      <c r="J27" s="1591"/>
      <c r="K27" s="593"/>
      <c r="L27" s="1020"/>
      <c r="M27" s="8"/>
      <c r="N27" s="2114"/>
      <c r="O27" s="2114"/>
      <c r="P27" s="2114"/>
      <c r="Q27" s="2114"/>
      <c r="S27" s="594" t="str">
        <f t="shared" si="0"/>
        <v>17 (1417)</v>
      </c>
      <c r="T27" s="1592" t="str">
        <f t="shared" si="1"/>
        <v/>
      </c>
      <c r="U27" s="1018"/>
      <c r="V27" s="595"/>
      <c r="W27" s="595"/>
      <c r="X27" s="195"/>
    </row>
    <row r="28" spans="1:24" hidden="1" x14ac:dyDescent="0.2">
      <c r="A28" s="8" t="s">
        <v>3079</v>
      </c>
      <c r="B28" s="591"/>
      <c r="C28" s="1586"/>
      <c r="D28" s="987"/>
      <c r="E28" s="8"/>
      <c r="F28" s="987"/>
      <c r="G28" s="592"/>
      <c r="H28" s="1591"/>
      <c r="I28" s="986"/>
      <c r="J28" s="1591"/>
      <c r="K28" s="593"/>
      <c r="L28" s="1020"/>
      <c r="M28" s="8"/>
      <c r="N28" s="2114"/>
      <c r="O28" s="2114"/>
      <c r="P28" s="2114"/>
      <c r="Q28" s="2114"/>
      <c r="S28" s="594" t="str">
        <f t="shared" si="0"/>
        <v>18 (1418)</v>
      </c>
      <c r="T28" s="1592" t="str">
        <f t="shared" si="1"/>
        <v/>
      </c>
      <c r="U28" s="1018"/>
      <c r="V28" s="595"/>
      <c r="W28" s="595"/>
      <c r="X28" s="195"/>
    </row>
    <row r="29" spans="1:24" hidden="1" x14ac:dyDescent="0.2">
      <c r="A29" s="8" t="s">
        <v>3080</v>
      </c>
      <c r="B29" s="591"/>
      <c r="C29" s="1586"/>
      <c r="D29" s="987"/>
      <c r="E29" s="8"/>
      <c r="F29" s="987"/>
      <c r="G29" s="592"/>
      <c r="H29" s="1591"/>
      <c r="I29" s="986"/>
      <c r="J29" s="1591"/>
      <c r="K29" s="593"/>
      <c r="L29" s="1020"/>
      <c r="M29" s="8"/>
      <c r="N29" s="2114"/>
      <c r="O29" s="2114"/>
      <c r="P29" s="2114"/>
      <c r="Q29" s="2114"/>
      <c r="S29" s="594" t="str">
        <f t="shared" si="0"/>
        <v>19 (1419)</v>
      </c>
      <c r="T29" s="1592" t="str">
        <f t="shared" si="1"/>
        <v/>
      </c>
      <c r="U29" s="1018"/>
      <c r="V29" s="595"/>
      <c r="W29" s="595"/>
      <c r="X29" s="195"/>
    </row>
    <row r="30" spans="1:24" hidden="1" x14ac:dyDescent="0.2">
      <c r="A30" s="8" t="s">
        <v>3081</v>
      </c>
      <c r="B30" s="591"/>
      <c r="C30" s="1586"/>
      <c r="D30" s="987"/>
      <c r="E30" s="8"/>
      <c r="F30" s="987"/>
      <c r="G30" s="592"/>
      <c r="H30" s="1591"/>
      <c r="I30" s="986"/>
      <c r="J30" s="1591"/>
      <c r="K30" s="593"/>
      <c r="L30" s="1020"/>
      <c r="M30" s="8"/>
      <c r="N30" s="2114"/>
      <c r="O30" s="2114"/>
      <c r="P30" s="2114"/>
      <c r="Q30" s="2114"/>
      <c r="S30" s="594" t="str">
        <f t="shared" si="0"/>
        <v>20 (1420)</v>
      </c>
      <c r="T30" s="1592" t="str">
        <f t="shared" si="1"/>
        <v/>
      </c>
      <c r="U30" s="1018"/>
      <c r="V30" s="595"/>
      <c r="W30" s="595"/>
      <c r="X30" s="195"/>
    </row>
    <row r="31" spans="1:24" hidden="1" x14ac:dyDescent="0.2">
      <c r="A31" s="8" t="s">
        <v>3082</v>
      </c>
      <c r="B31" s="591"/>
      <c r="C31" s="1586"/>
      <c r="D31" s="987"/>
      <c r="E31" s="8"/>
      <c r="F31" s="987"/>
      <c r="G31" s="592"/>
      <c r="H31" s="1591"/>
      <c r="I31" s="986"/>
      <c r="J31" s="1591"/>
      <c r="K31" s="593"/>
      <c r="L31" s="1020"/>
      <c r="M31" s="8"/>
      <c r="N31" s="2114"/>
      <c r="O31" s="2114"/>
      <c r="P31" s="2114"/>
      <c r="Q31" s="2114"/>
      <c r="S31" s="594" t="str">
        <f t="shared" si="0"/>
        <v>21 (1421)</v>
      </c>
      <c r="T31" s="1592" t="str">
        <f t="shared" si="1"/>
        <v/>
      </c>
      <c r="U31" s="1018"/>
      <c r="V31" s="595"/>
      <c r="W31" s="595"/>
      <c r="X31" s="195"/>
    </row>
    <row r="32" spans="1:24" hidden="1" x14ac:dyDescent="0.2">
      <c r="A32" s="8" t="s">
        <v>3083</v>
      </c>
      <c r="B32" s="591"/>
      <c r="C32" s="1586"/>
      <c r="D32" s="987"/>
      <c r="E32" s="8"/>
      <c r="F32" s="987"/>
      <c r="G32" s="592"/>
      <c r="H32" s="1591"/>
      <c r="I32" s="986"/>
      <c r="J32" s="1591"/>
      <c r="K32" s="593"/>
      <c r="L32" s="1020"/>
      <c r="M32" s="8"/>
      <c r="N32" s="2114"/>
      <c r="O32" s="2114"/>
      <c r="P32" s="2114"/>
      <c r="Q32" s="2114"/>
      <c r="S32" s="594" t="str">
        <f t="shared" si="0"/>
        <v>22 (1422)</v>
      </c>
      <c r="T32" s="1592" t="str">
        <f t="shared" si="1"/>
        <v/>
      </c>
      <c r="U32" s="1018"/>
      <c r="V32" s="595"/>
      <c r="W32" s="595"/>
      <c r="X32" s="195"/>
    </row>
    <row r="33" spans="1:24" hidden="1" x14ac:dyDescent="0.2">
      <c r="A33" s="8" t="s">
        <v>3084</v>
      </c>
      <c r="B33" s="591"/>
      <c r="C33" s="1586"/>
      <c r="D33" s="987"/>
      <c r="E33" s="8"/>
      <c r="F33" s="987"/>
      <c r="G33" s="592"/>
      <c r="H33" s="1591"/>
      <c r="I33" s="986"/>
      <c r="J33" s="1591"/>
      <c r="K33" s="593"/>
      <c r="L33" s="1020"/>
      <c r="M33" s="8"/>
      <c r="N33" s="2114"/>
      <c r="O33" s="2114"/>
      <c r="P33" s="2114"/>
      <c r="Q33" s="2114"/>
      <c r="S33" s="594" t="str">
        <f t="shared" si="0"/>
        <v>23 (1423)</v>
      </c>
      <c r="T33" s="1592" t="str">
        <f t="shared" si="1"/>
        <v/>
      </c>
      <c r="U33" s="1018"/>
      <c r="V33" s="595"/>
      <c r="W33" s="595"/>
      <c r="X33" s="195"/>
    </row>
    <row r="34" spans="1:24" hidden="1" x14ac:dyDescent="0.2">
      <c r="A34" s="8" t="s">
        <v>3085</v>
      </c>
      <c r="B34" s="591"/>
      <c r="C34" s="1586"/>
      <c r="D34" s="987"/>
      <c r="E34" s="8"/>
      <c r="F34" s="987"/>
      <c r="G34" s="592"/>
      <c r="H34" s="1591"/>
      <c r="I34" s="986"/>
      <c r="J34" s="1591"/>
      <c r="K34" s="593"/>
      <c r="L34" s="1020"/>
      <c r="M34" s="8"/>
      <c r="N34" s="2114"/>
      <c r="O34" s="2114"/>
      <c r="P34" s="2114"/>
      <c r="Q34" s="2114"/>
      <c r="S34" s="594" t="str">
        <f t="shared" si="0"/>
        <v>24 (1424)</v>
      </c>
      <c r="T34" s="1592" t="str">
        <f t="shared" si="1"/>
        <v/>
      </c>
      <c r="U34" s="1018"/>
      <c r="V34" s="595"/>
      <c r="W34" s="595"/>
      <c r="X34" s="195"/>
    </row>
    <row r="35" spans="1:24" x14ac:dyDescent="0.2">
      <c r="A35" s="8" t="s">
        <v>3086</v>
      </c>
      <c r="B35" s="591"/>
      <c r="C35" s="1586"/>
      <c r="D35" s="987"/>
      <c r="E35" s="8"/>
      <c r="F35" s="987"/>
      <c r="G35" s="592"/>
      <c r="H35" s="1591"/>
      <c r="I35" s="986"/>
      <c r="J35" s="1591"/>
      <c r="K35" s="593"/>
      <c r="L35" s="1020"/>
      <c r="M35" s="8"/>
      <c r="N35" s="2114"/>
      <c r="O35" s="2114"/>
      <c r="P35" s="2114"/>
      <c r="Q35" s="2114"/>
      <c r="S35" s="594" t="str">
        <f t="shared" si="0"/>
        <v>25 (1425)</v>
      </c>
      <c r="T35" s="1592" t="str">
        <f t="shared" si="1"/>
        <v/>
      </c>
      <c r="U35" s="1018"/>
      <c r="V35" s="595"/>
      <c r="W35" s="595"/>
      <c r="X35" s="195"/>
    </row>
    <row r="36" spans="1:24" x14ac:dyDescent="0.2">
      <c r="A36" s="51" t="s">
        <v>3087</v>
      </c>
      <c r="B36" s="1593">
        <v>100</v>
      </c>
      <c r="C36" s="1594"/>
      <c r="D36" s="987"/>
      <c r="E36" s="8"/>
      <c r="F36" s="987"/>
      <c r="G36" s="596"/>
      <c r="H36" s="1591"/>
      <c r="I36" s="986"/>
      <c r="J36" s="1591"/>
      <c r="K36" s="593"/>
      <c r="L36" s="1595"/>
      <c r="M36" s="8"/>
      <c r="N36" s="2116"/>
      <c r="O36" s="2116"/>
      <c r="P36" s="2116"/>
      <c r="Q36" s="2116"/>
      <c r="S36" s="597" t="str">
        <f>$A$36</f>
        <v>(1426)</v>
      </c>
      <c r="T36" s="1596">
        <f>$B36</f>
        <v>100</v>
      </c>
      <c r="U36" s="1018"/>
      <c r="V36" s="595"/>
      <c r="W36" s="595"/>
      <c r="X36" s="195"/>
    </row>
    <row r="37" spans="1:24" x14ac:dyDescent="0.2">
      <c r="A37" s="24" t="s">
        <v>3088</v>
      </c>
      <c r="B37" s="1489" t="s">
        <v>3089</v>
      </c>
      <c r="C37" s="1490"/>
      <c r="D37" s="986"/>
      <c r="F37" s="1491"/>
      <c r="G37" s="598"/>
      <c r="H37" s="1591"/>
      <c r="I37" s="986"/>
      <c r="J37" s="1591"/>
      <c r="K37" s="599"/>
      <c r="L37" s="600"/>
      <c r="N37" s="2112"/>
      <c r="O37" s="2112"/>
      <c r="P37" s="2112"/>
      <c r="Q37" s="2112"/>
      <c r="S37" s="597" t="str">
        <f>$A$37</f>
        <v>(1400)</v>
      </c>
      <c r="T37" s="1490" t="str">
        <f>$B37</f>
        <v>Global</v>
      </c>
      <c r="U37" s="1018"/>
      <c r="V37" s="601"/>
      <c r="W37" s="601"/>
      <c r="X37" s="195"/>
    </row>
    <row r="38" spans="1:24" ht="6" customHeight="1" x14ac:dyDescent="0.2">
      <c r="S38" s="588"/>
      <c r="T38" s="588"/>
      <c r="X38" s="195"/>
    </row>
    <row r="39" spans="1:24" x14ac:dyDescent="0.2">
      <c r="B39" s="88" t="s">
        <v>1875</v>
      </c>
      <c r="S39" s="588"/>
      <c r="T39" s="589" t="str">
        <f>$B39</f>
        <v>Engagements inutilisés (502)</v>
      </c>
      <c r="X39" s="195"/>
    </row>
    <row r="40" spans="1:24" x14ac:dyDescent="0.2">
      <c r="A40" s="8" t="s">
        <v>3062</v>
      </c>
      <c r="B40" s="591"/>
      <c r="C40" s="987"/>
      <c r="D40" s="987"/>
      <c r="E40" s="8"/>
      <c r="F40" s="987"/>
      <c r="G40" s="592"/>
      <c r="H40" s="1591"/>
      <c r="I40" s="986"/>
      <c r="J40" s="1591"/>
      <c r="K40" s="593"/>
      <c r="L40" s="1020"/>
      <c r="M40" s="8"/>
      <c r="N40" s="2114"/>
      <c r="O40" s="2114"/>
      <c r="P40" s="2114"/>
      <c r="Q40" s="2114"/>
      <c r="S40" s="594" t="str">
        <f t="shared" ref="S40:S64" si="2">$A40</f>
        <v>1 (1401)</v>
      </c>
      <c r="T40" s="1592" t="str">
        <f t="shared" ref="T40:T64" si="3">IF($B40="","",$B40)</f>
        <v/>
      </c>
      <c r="U40" s="1018"/>
      <c r="V40" s="595"/>
      <c r="W40" s="595"/>
      <c r="X40" s="195"/>
    </row>
    <row r="41" spans="1:24" x14ac:dyDescent="0.2">
      <c r="A41" s="8" t="s">
        <v>3063</v>
      </c>
      <c r="B41" s="591"/>
      <c r="C41" s="987"/>
      <c r="D41" s="987"/>
      <c r="E41" s="8"/>
      <c r="F41" s="987"/>
      <c r="G41" s="592"/>
      <c r="H41" s="1591"/>
      <c r="I41" s="986"/>
      <c r="J41" s="1591"/>
      <c r="K41" s="593"/>
      <c r="L41" s="1020"/>
      <c r="M41" s="8"/>
      <c r="N41" s="2114"/>
      <c r="O41" s="2114"/>
      <c r="P41" s="2114"/>
      <c r="Q41" s="2114"/>
      <c r="S41" s="594" t="str">
        <f t="shared" si="2"/>
        <v>2 (1402)</v>
      </c>
      <c r="T41" s="1592" t="str">
        <f t="shared" si="3"/>
        <v/>
      </c>
      <c r="U41" s="1018"/>
      <c r="V41" s="595"/>
      <c r="W41" s="595"/>
      <c r="X41" s="195"/>
    </row>
    <row r="42" spans="1:24" x14ac:dyDescent="0.2">
      <c r="A42" s="8" t="s">
        <v>3064</v>
      </c>
      <c r="B42" s="591"/>
      <c r="C42" s="987"/>
      <c r="D42" s="987"/>
      <c r="E42" s="8"/>
      <c r="F42" s="987"/>
      <c r="G42" s="592"/>
      <c r="H42" s="1591"/>
      <c r="I42" s="986"/>
      <c r="J42" s="1591"/>
      <c r="K42" s="593"/>
      <c r="L42" s="1020"/>
      <c r="M42" s="8"/>
      <c r="N42" s="2114"/>
      <c r="O42" s="2114"/>
      <c r="P42" s="2114"/>
      <c r="Q42" s="2114"/>
      <c r="S42" s="594" t="str">
        <f t="shared" si="2"/>
        <v>3 (1403)</v>
      </c>
      <c r="T42" s="1592" t="str">
        <f t="shared" si="3"/>
        <v/>
      </c>
      <c r="U42" s="1018"/>
      <c r="V42" s="595"/>
      <c r="W42" s="595"/>
      <c r="X42" s="195"/>
    </row>
    <row r="43" spans="1:24" hidden="1" x14ac:dyDescent="0.2">
      <c r="A43" s="8" t="s">
        <v>3065</v>
      </c>
      <c r="B43" s="591"/>
      <c r="C43" s="987"/>
      <c r="D43" s="987"/>
      <c r="E43" s="8"/>
      <c r="F43" s="987"/>
      <c r="G43" s="592"/>
      <c r="H43" s="1591"/>
      <c r="I43" s="986"/>
      <c r="J43" s="1591"/>
      <c r="K43" s="593"/>
      <c r="L43" s="1020"/>
      <c r="M43" s="8"/>
      <c r="N43" s="2114"/>
      <c r="O43" s="2114"/>
      <c r="P43" s="2114"/>
      <c r="Q43" s="2114"/>
      <c r="S43" s="594" t="str">
        <f t="shared" si="2"/>
        <v>4 (1404)</v>
      </c>
      <c r="T43" s="1592" t="str">
        <f t="shared" si="3"/>
        <v/>
      </c>
      <c r="U43" s="1018"/>
      <c r="V43" s="595"/>
      <c r="W43" s="595"/>
      <c r="X43" s="195"/>
    </row>
    <row r="44" spans="1:24" hidden="1" x14ac:dyDescent="0.2">
      <c r="A44" s="8" t="s">
        <v>3066</v>
      </c>
      <c r="B44" s="591"/>
      <c r="C44" s="987"/>
      <c r="D44" s="987"/>
      <c r="E44" s="8"/>
      <c r="F44" s="987"/>
      <c r="G44" s="592"/>
      <c r="H44" s="1591"/>
      <c r="I44" s="986"/>
      <c r="J44" s="1591"/>
      <c r="K44" s="593"/>
      <c r="L44" s="1020"/>
      <c r="M44" s="8"/>
      <c r="N44" s="2114"/>
      <c r="O44" s="2114"/>
      <c r="P44" s="2114"/>
      <c r="Q44" s="2114"/>
      <c r="S44" s="594" t="str">
        <f t="shared" si="2"/>
        <v>5 (1405)</v>
      </c>
      <c r="T44" s="1592" t="str">
        <f t="shared" si="3"/>
        <v/>
      </c>
      <c r="U44" s="1018"/>
      <c r="V44" s="595"/>
      <c r="W44" s="595"/>
      <c r="X44" s="195"/>
    </row>
    <row r="45" spans="1:24" hidden="1" x14ac:dyDescent="0.2">
      <c r="A45" s="8" t="s">
        <v>3067</v>
      </c>
      <c r="B45" s="591"/>
      <c r="C45" s="987"/>
      <c r="D45" s="987"/>
      <c r="E45" s="8"/>
      <c r="F45" s="987"/>
      <c r="G45" s="592"/>
      <c r="H45" s="1591"/>
      <c r="I45" s="986"/>
      <c r="J45" s="1591"/>
      <c r="K45" s="593"/>
      <c r="L45" s="1020"/>
      <c r="M45" s="8"/>
      <c r="N45" s="2114"/>
      <c r="O45" s="2114"/>
      <c r="P45" s="2114"/>
      <c r="Q45" s="2114"/>
      <c r="S45" s="594" t="str">
        <f t="shared" si="2"/>
        <v>6 (1406)</v>
      </c>
      <c r="T45" s="1592" t="str">
        <f t="shared" si="3"/>
        <v/>
      </c>
      <c r="U45" s="1018"/>
      <c r="V45" s="595"/>
      <c r="W45" s="595"/>
      <c r="X45" s="195"/>
    </row>
    <row r="46" spans="1:24" hidden="1" x14ac:dyDescent="0.2">
      <c r="A46" s="8" t="s">
        <v>3068</v>
      </c>
      <c r="B46" s="591"/>
      <c r="C46" s="987"/>
      <c r="D46" s="987"/>
      <c r="E46" s="8"/>
      <c r="F46" s="987"/>
      <c r="G46" s="592"/>
      <c r="H46" s="1591"/>
      <c r="I46" s="986"/>
      <c r="J46" s="1591"/>
      <c r="K46" s="593"/>
      <c r="L46" s="1020"/>
      <c r="M46" s="8"/>
      <c r="N46" s="2114"/>
      <c r="O46" s="2114"/>
      <c r="P46" s="2114"/>
      <c r="Q46" s="2114"/>
      <c r="S46" s="594" t="str">
        <f t="shared" si="2"/>
        <v>7 (1407)</v>
      </c>
      <c r="T46" s="1592" t="str">
        <f t="shared" si="3"/>
        <v/>
      </c>
      <c r="U46" s="1018"/>
      <c r="V46" s="595"/>
      <c r="W46" s="595"/>
      <c r="X46" s="195"/>
    </row>
    <row r="47" spans="1:24" hidden="1" x14ac:dyDescent="0.2">
      <c r="A47" s="8" t="s">
        <v>3069</v>
      </c>
      <c r="B47" s="591"/>
      <c r="C47" s="987"/>
      <c r="D47" s="987"/>
      <c r="E47" s="8"/>
      <c r="F47" s="987"/>
      <c r="G47" s="592"/>
      <c r="H47" s="1591"/>
      <c r="I47" s="986"/>
      <c r="J47" s="1591"/>
      <c r="K47" s="593"/>
      <c r="L47" s="1020"/>
      <c r="M47" s="8"/>
      <c r="N47" s="2114"/>
      <c r="O47" s="2114"/>
      <c r="P47" s="2114"/>
      <c r="Q47" s="2114"/>
      <c r="S47" s="594" t="str">
        <f t="shared" si="2"/>
        <v>8 (1408)</v>
      </c>
      <c r="T47" s="1592" t="str">
        <f t="shared" si="3"/>
        <v/>
      </c>
      <c r="U47" s="1018"/>
      <c r="V47" s="595"/>
      <c r="W47" s="595"/>
      <c r="X47" s="195"/>
    </row>
    <row r="48" spans="1:24" hidden="1" x14ac:dyDescent="0.2">
      <c r="A48" s="8" t="s">
        <v>3070</v>
      </c>
      <c r="B48" s="591"/>
      <c r="C48" s="987"/>
      <c r="D48" s="987"/>
      <c r="E48" s="8"/>
      <c r="F48" s="987"/>
      <c r="G48" s="592"/>
      <c r="H48" s="1591"/>
      <c r="I48" s="986"/>
      <c r="J48" s="1591"/>
      <c r="K48" s="593"/>
      <c r="L48" s="1020"/>
      <c r="M48" s="8"/>
      <c r="N48" s="2114"/>
      <c r="O48" s="2114"/>
      <c r="P48" s="2114"/>
      <c r="Q48" s="2114"/>
      <c r="S48" s="594" t="str">
        <f t="shared" si="2"/>
        <v>9 (1409)</v>
      </c>
      <c r="T48" s="1592" t="str">
        <f t="shared" si="3"/>
        <v/>
      </c>
      <c r="U48" s="1018"/>
      <c r="V48" s="595"/>
      <c r="W48" s="595"/>
      <c r="X48" s="195"/>
    </row>
    <row r="49" spans="1:24" hidden="1" x14ac:dyDescent="0.2">
      <c r="A49" s="8" t="s">
        <v>3071</v>
      </c>
      <c r="B49" s="591"/>
      <c r="C49" s="987"/>
      <c r="D49" s="987"/>
      <c r="E49" s="8"/>
      <c r="F49" s="987"/>
      <c r="G49" s="592"/>
      <c r="H49" s="1591"/>
      <c r="I49" s="986"/>
      <c r="J49" s="1591"/>
      <c r="K49" s="593"/>
      <c r="L49" s="1020"/>
      <c r="M49" s="8"/>
      <c r="N49" s="2114"/>
      <c r="O49" s="2114"/>
      <c r="P49" s="2114"/>
      <c r="Q49" s="2114"/>
      <c r="S49" s="594" t="str">
        <f t="shared" si="2"/>
        <v>10 (1410)</v>
      </c>
      <c r="T49" s="1592" t="str">
        <f t="shared" si="3"/>
        <v/>
      </c>
      <c r="U49" s="1018"/>
      <c r="V49" s="595"/>
      <c r="W49" s="595"/>
      <c r="X49" s="195"/>
    </row>
    <row r="50" spans="1:24" hidden="1" x14ac:dyDescent="0.2">
      <c r="A50" s="8" t="s">
        <v>3072</v>
      </c>
      <c r="B50" s="591"/>
      <c r="C50" s="987"/>
      <c r="D50" s="987"/>
      <c r="E50" s="8"/>
      <c r="F50" s="987"/>
      <c r="G50" s="592"/>
      <c r="H50" s="1591"/>
      <c r="I50" s="986"/>
      <c r="J50" s="1591"/>
      <c r="K50" s="593"/>
      <c r="L50" s="1020"/>
      <c r="M50" s="8"/>
      <c r="N50" s="2114"/>
      <c r="O50" s="2114"/>
      <c r="P50" s="2114"/>
      <c r="Q50" s="2114"/>
      <c r="S50" s="594" t="str">
        <f t="shared" si="2"/>
        <v>11 (1411)</v>
      </c>
      <c r="T50" s="1592" t="str">
        <f t="shared" si="3"/>
        <v/>
      </c>
      <c r="U50" s="1018"/>
      <c r="V50" s="595"/>
      <c r="W50" s="595"/>
      <c r="X50" s="195"/>
    </row>
    <row r="51" spans="1:24" hidden="1" x14ac:dyDescent="0.2">
      <c r="A51" s="8" t="s">
        <v>3073</v>
      </c>
      <c r="B51" s="591"/>
      <c r="C51" s="987"/>
      <c r="D51" s="987"/>
      <c r="E51" s="8"/>
      <c r="F51" s="987"/>
      <c r="G51" s="592"/>
      <c r="H51" s="1591"/>
      <c r="I51" s="986"/>
      <c r="J51" s="1591"/>
      <c r="K51" s="593"/>
      <c r="L51" s="1020"/>
      <c r="M51" s="8"/>
      <c r="N51" s="2114"/>
      <c r="O51" s="2114"/>
      <c r="P51" s="2114"/>
      <c r="Q51" s="2114"/>
      <c r="S51" s="594" t="str">
        <f t="shared" si="2"/>
        <v>12 (1412)</v>
      </c>
      <c r="T51" s="1592" t="str">
        <f t="shared" si="3"/>
        <v/>
      </c>
      <c r="U51" s="1018"/>
      <c r="V51" s="595"/>
      <c r="W51" s="595"/>
      <c r="X51" s="195"/>
    </row>
    <row r="52" spans="1:24" hidden="1" x14ac:dyDescent="0.2">
      <c r="A52" s="8" t="s">
        <v>3074</v>
      </c>
      <c r="B52" s="591"/>
      <c r="C52" s="987"/>
      <c r="D52" s="987"/>
      <c r="E52" s="8"/>
      <c r="F52" s="987"/>
      <c r="G52" s="592"/>
      <c r="H52" s="1591"/>
      <c r="I52" s="986"/>
      <c r="J52" s="1591"/>
      <c r="K52" s="593"/>
      <c r="L52" s="1020"/>
      <c r="M52" s="8"/>
      <c r="N52" s="2114"/>
      <c r="O52" s="2114"/>
      <c r="P52" s="2114"/>
      <c r="Q52" s="2114"/>
      <c r="S52" s="594" t="str">
        <f t="shared" si="2"/>
        <v>13 (1413)</v>
      </c>
      <c r="T52" s="1592" t="str">
        <f t="shared" si="3"/>
        <v/>
      </c>
      <c r="U52" s="1018"/>
      <c r="V52" s="595"/>
      <c r="W52" s="595"/>
      <c r="X52" s="195"/>
    </row>
    <row r="53" spans="1:24" hidden="1" x14ac:dyDescent="0.2">
      <c r="A53" s="8" t="s">
        <v>3075</v>
      </c>
      <c r="B53" s="591"/>
      <c r="C53" s="987"/>
      <c r="D53" s="987"/>
      <c r="E53" s="8"/>
      <c r="F53" s="987"/>
      <c r="G53" s="592"/>
      <c r="H53" s="1591"/>
      <c r="I53" s="986"/>
      <c r="J53" s="1591"/>
      <c r="K53" s="593"/>
      <c r="L53" s="1020"/>
      <c r="M53" s="8"/>
      <c r="N53" s="2114"/>
      <c r="O53" s="2114"/>
      <c r="P53" s="2114"/>
      <c r="Q53" s="2114"/>
      <c r="S53" s="594" t="str">
        <f t="shared" si="2"/>
        <v>14 (1414)</v>
      </c>
      <c r="T53" s="1592" t="str">
        <f t="shared" si="3"/>
        <v/>
      </c>
      <c r="U53" s="1018"/>
      <c r="V53" s="595"/>
      <c r="W53" s="595"/>
      <c r="X53" s="195"/>
    </row>
    <row r="54" spans="1:24" hidden="1" x14ac:dyDescent="0.2">
      <c r="A54" s="8" t="s">
        <v>3076</v>
      </c>
      <c r="B54" s="591"/>
      <c r="C54" s="987"/>
      <c r="D54" s="987"/>
      <c r="E54" s="8"/>
      <c r="F54" s="987"/>
      <c r="G54" s="592"/>
      <c r="H54" s="1591"/>
      <c r="I54" s="986"/>
      <c r="J54" s="1591"/>
      <c r="K54" s="593"/>
      <c r="L54" s="1020"/>
      <c r="M54" s="8"/>
      <c r="N54" s="2114"/>
      <c r="O54" s="2114"/>
      <c r="P54" s="2114"/>
      <c r="Q54" s="2114"/>
      <c r="S54" s="594" t="str">
        <f t="shared" si="2"/>
        <v>15 (1415)</v>
      </c>
      <c r="T54" s="1592" t="str">
        <f t="shared" si="3"/>
        <v/>
      </c>
      <c r="U54" s="1018"/>
      <c r="V54" s="595"/>
      <c r="W54" s="595"/>
      <c r="X54" s="195"/>
    </row>
    <row r="55" spans="1:24" hidden="1" x14ac:dyDescent="0.2">
      <c r="A55" s="8" t="s">
        <v>3077</v>
      </c>
      <c r="B55" s="591"/>
      <c r="C55" s="987"/>
      <c r="D55" s="987"/>
      <c r="E55" s="8"/>
      <c r="F55" s="987"/>
      <c r="G55" s="592"/>
      <c r="H55" s="1591"/>
      <c r="I55" s="986"/>
      <c r="J55" s="1591"/>
      <c r="K55" s="593"/>
      <c r="L55" s="1020"/>
      <c r="M55" s="8"/>
      <c r="N55" s="2114"/>
      <c r="O55" s="2114"/>
      <c r="P55" s="2114"/>
      <c r="Q55" s="2114"/>
      <c r="S55" s="594" t="str">
        <f t="shared" si="2"/>
        <v>16 (1416)</v>
      </c>
      <c r="T55" s="1592" t="str">
        <f t="shared" si="3"/>
        <v/>
      </c>
      <c r="U55" s="1018"/>
      <c r="V55" s="595"/>
      <c r="W55" s="595"/>
      <c r="X55" s="195"/>
    </row>
    <row r="56" spans="1:24" hidden="1" x14ac:dyDescent="0.2">
      <c r="A56" s="8" t="s">
        <v>3078</v>
      </c>
      <c r="B56" s="591"/>
      <c r="C56" s="987"/>
      <c r="D56" s="987"/>
      <c r="E56" s="8"/>
      <c r="F56" s="987"/>
      <c r="G56" s="592"/>
      <c r="H56" s="1591"/>
      <c r="I56" s="986"/>
      <c r="J56" s="1591"/>
      <c r="K56" s="593"/>
      <c r="L56" s="1020"/>
      <c r="M56" s="8"/>
      <c r="N56" s="2114"/>
      <c r="O56" s="2114"/>
      <c r="P56" s="2114"/>
      <c r="Q56" s="2114"/>
      <c r="S56" s="594" t="str">
        <f t="shared" si="2"/>
        <v>17 (1417)</v>
      </c>
      <c r="T56" s="1592" t="str">
        <f t="shared" si="3"/>
        <v/>
      </c>
      <c r="U56" s="1018"/>
      <c r="V56" s="595"/>
      <c r="W56" s="595"/>
      <c r="X56" s="195"/>
    </row>
    <row r="57" spans="1:24" hidden="1" x14ac:dyDescent="0.2">
      <c r="A57" s="8" t="s">
        <v>3079</v>
      </c>
      <c r="B57" s="591"/>
      <c r="C57" s="987"/>
      <c r="D57" s="987"/>
      <c r="E57" s="8"/>
      <c r="F57" s="987"/>
      <c r="G57" s="592"/>
      <c r="H57" s="1591"/>
      <c r="I57" s="986"/>
      <c r="J57" s="1591"/>
      <c r="K57" s="593"/>
      <c r="L57" s="1020"/>
      <c r="M57" s="8"/>
      <c r="N57" s="2114"/>
      <c r="O57" s="2114"/>
      <c r="P57" s="2114"/>
      <c r="Q57" s="2114"/>
      <c r="S57" s="594" t="str">
        <f t="shared" si="2"/>
        <v>18 (1418)</v>
      </c>
      <c r="T57" s="1592" t="str">
        <f t="shared" si="3"/>
        <v/>
      </c>
      <c r="U57" s="1018"/>
      <c r="V57" s="595"/>
      <c r="W57" s="595"/>
      <c r="X57" s="195"/>
    </row>
    <row r="58" spans="1:24" hidden="1" x14ac:dyDescent="0.2">
      <c r="A58" s="8" t="s">
        <v>3080</v>
      </c>
      <c r="B58" s="591"/>
      <c r="C58" s="987"/>
      <c r="D58" s="987"/>
      <c r="E58" s="8"/>
      <c r="F58" s="987"/>
      <c r="G58" s="592"/>
      <c r="H58" s="1591"/>
      <c r="I58" s="986"/>
      <c r="J58" s="1591"/>
      <c r="K58" s="593"/>
      <c r="L58" s="1020"/>
      <c r="M58" s="8"/>
      <c r="N58" s="2114"/>
      <c r="O58" s="2114"/>
      <c r="P58" s="2114"/>
      <c r="Q58" s="2114"/>
      <c r="S58" s="594" t="str">
        <f t="shared" si="2"/>
        <v>19 (1419)</v>
      </c>
      <c r="T58" s="1592" t="str">
        <f t="shared" si="3"/>
        <v/>
      </c>
      <c r="U58" s="1018"/>
      <c r="V58" s="595"/>
      <c r="W58" s="595"/>
      <c r="X58" s="195"/>
    </row>
    <row r="59" spans="1:24" hidden="1" x14ac:dyDescent="0.2">
      <c r="A59" s="8" t="s">
        <v>3081</v>
      </c>
      <c r="B59" s="591"/>
      <c r="C59" s="987"/>
      <c r="D59" s="987"/>
      <c r="E59" s="8"/>
      <c r="F59" s="987"/>
      <c r="G59" s="592"/>
      <c r="H59" s="1591"/>
      <c r="I59" s="986"/>
      <c r="J59" s="1591"/>
      <c r="K59" s="593"/>
      <c r="L59" s="1020"/>
      <c r="M59" s="8"/>
      <c r="N59" s="2114"/>
      <c r="O59" s="2114"/>
      <c r="P59" s="2114"/>
      <c r="Q59" s="2114"/>
      <c r="S59" s="594" t="str">
        <f t="shared" si="2"/>
        <v>20 (1420)</v>
      </c>
      <c r="T59" s="1592" t="str">
        <f t="shared" si="3"/>
        <v/>
      </c>
      <c r="U59" s="1018"/>
      <c r="V59" s="595"/>
      <c r="W59" s="595"/>
      <c r="X59" s="195"/>
    </row>
    <row r="60" spans="1:24" hidden="1" x14ac:dyDescent="0.2">
      <c r="A60" s="8" t="s">
        <v>3082</v>
      </c>
      <c r="B60" s="591"/>
      <c r="C60" s="987"/>
      <c r="D60" s="987"/>
      <c r="E60" s="8"/>
      <c r="F60" s="987"/>
      <c r="G60" s="592"/>
      <c r="H60" s="1591"/>
      <c r="I60" s="986"/>
      <c r="J60" s="1591"/>
      <c r="K60" s="593"/>
      <c r="L60" s="1020"/>
      <c r="M60" s="8"/>
      <c r="N60" s="2114"/>
      <c r="O60" s="2114"/>
      <c r="P60" s="2114"/>
      <c r="Q60" s="2114"/>
      <c r="S60" s="594" t="str">
        <f t="shared" si="2"/>
        <v>21 (1421)</v>
      </c>
      <c r="T60" s="1592" t="str">
        <f t="shared" si="3"/>
        <v/>
      </c>
      <c r="U60" s="1018"/>
      <c r="V60" s="595"/>
      <c r="W60" s="595"/>
      <c r="X60" s="195"/>
    </row>
    <row r="61" spans="1:24" hidden="1" x14ac:dyDescent="0.2">
      <c r="A61" s="8" t="s">
        <v>3083</v>
      </c>
      <c r="B61" s="591"/>
      <c r="C61" s="987"/>
      <c r="D61" s="987"/>
      <c r="E61" s="8"/>
      <c r="F61" s="987"/>
      <c r="G61" s="592"/>
      <c r="H61" s="1591"/>
      <c r="I61" s="986"/>
      <c r="J61" s="1591"/>
      <c r="K61" s="593"/>
      <c r="L61" s="1020"/>
      <c r="M61" s="8"/>
      <c r="N61" s="2114"/>
      <c r="O61" s="2114"/>
      <c r="P61" s="2114"/>
      <c r="Q61" s="2114"/>
      <c r="S61" s="594" t="str">
        <f t="shared" si="2"/>
        <v>22 (1422)</v>
      </c>
      <c r="T61" s="1592" t="str">
        <f t="shared" si="3"/>
        <v/>
      </c>
      <c r="U61" s="1018"/>
      <c r="V61" s="595"/>
      <c r="W61" s="595"/>
      <c r="X61" s="195"/>
    </row>
    <row r="62" spans="1:24" hidden="1" x14ac:dyDescent="0.2">
      <c r="A62" s="8" t="s">
        <v>3084</v>
      </c>
      <c r="B62" s="591"/>
      <c r="C62" s="987"/>
      <c r="D62" s="987"/>
      <c r="E62" s="8"/>
      <c r="F62" s="987"/>
      <c r="G62" s="592"/>
      <c r="H62" s="1591"/>
      <c r="I62" s="986"/>
      <c r="J62" s="1591"/>
      <c r="K62" s="593"/>
      <c r="L62" s="1020"/>
      <c r="M62" s="8"/>
      <c r="N62" s="2114"/>
      <c r="O62" s="2114"/>
      <c r="P62" s="2114"/>
      <c r="Q62" s="2114"/>
      <c r="S62" s="594" t="str">
        <f t="shared" si="2"/>
        <v>23 (1423)</v>
      </c>
      <c r="T62" s="1592" t="str">
        <f t="shared" si="3"/>
        <v/>
      </c>
      <c r="U62" s="1018"/>
      <c r="V62" s="595"/>
      <c r="W62" s="595"/>
      <c r="X62" s="195"/>
    </row>
    <row r="63" spans="1:24" hidden="1" x14ac:dyDescent="0.2">
      <c r="A63" s="8" t="s">
        <v>3085</v>
      </c>
      <c r="B63" s="591"/>
      <c r="C63" s="987"/>
      <c r="D63" s="987"/>
      <c r="E63" s="8"/>
      <c r="F63" s="987"/>
      <c r="G63" s="592"/>
      <c r="H63" s="1591"/>
      <c r="I63" s="986"/>
      <c r="J63" s="1591"/>
      <c r="K63" s="593"/>
      <c r="L63" s="1020"/>
      <c r="M63" s="8"/>
      <c r="N63" s="2114"/>
      <c r="O63" s="2114"/>
      <c r="P63" s="2114"/>
      <c r="Q63" s="2114"/>
      <c r="S63" s="594" t="str">
        <f t="shared" si="2"/>
        <v>24 (1424)</v>
      </c>
      <c r="T63" s="1592" t="str">
        <f t="shared" si="3"/>
        <v/>
      </c>
      <c r="U63" s="1018"/>
      <c r="V63" s="595"/>
      <c r="W63" s="595"/>
      <c r="X63" s="195"/>
    </row>
    <row r="64" spans="1:24" x14ac:dyDescent="0.2">
      <c r="A64" s="8" t="s">
        <v>3086</v>
      </c>
      <c r="B64" s="591"/>
      <c r="C64" s="987"/>
      <c r="D64" s="987"/>
      <c r="E64" s="8"/>
      <c r="F64" s="987"/>
      <c r="G64" s="592"/>
      <c r="H64" s="1591"/>
      <c r="I64" s="986"/>
      <c r="J64" s="1591"/>
      <c r="K64" s="593"/>
      <c r="L64" s="1020"/>
      <c r="M64" s="8"/>
      <c r="N64" s="2114"/>
      <c r="O64" s="2114"/>
      <c r="P64" s="2114"/>
      <c r="Q64" s="2114"/>
      <c r="S64" s="594" t="str">
        <f t="shared" si="2"/>
        <v>25 (1425)</v>
      </c>
      <c r="T64" s="1592" t="str">
        <f t="shared" si="3"/>
        <v/>
      </c>
      <c r="U64" s="1018"/>
      <c r="V64" s="595"/>
      <c r="W64" s="595"/>
      <c r="X64" s="195"/>
    </row>
    <row r="65" spans="1:24" x14ac:dyDescent="0.2">
      <c r="A65" s="51" t="s">
        <v>3087</v>
      </c>
      <c r="B65" s="1593">
        <v>100</v>
      </c>
      <c r="C65" s="987"/>
      <c r="D65" s="987"/>
      <c r="E65" s="8"/>
      <c r="F65" s="987"/>
      <c r="G65" s="596"/>
      <c r="H65" s="1591"/>
      <c r="I65" s="986"/>
      <c r="J65" s="1591"/>
      <c r="K65" s="593"/>
      <c r="L65" s="1595"/>
      <c r="M65" s="8"/>
      <c r="N65" s="2116"/>
      <c r="O65" s="2116"/>
      <c r="P65" s="2116"/>
      <c r="Q65" s="2116"/>
      <c r="S65" s="597" t="str">
        <f>$A$65</f>
        <v>(1426)</v>
      </c>
      <c r="T65" s="1596">
        <f>$B65</f>
        <v>100</v>
      </c>
      <c r="U65" s="1018"/>
      <c r="V65" s="595"/>
      <c r="W65" s="595"/>
      <c r="X65" s="195"/>
    </row>
    <row r="66" spans="1:24" ht="12.75" customHeight="1" x14ac:dyDescent="0.2">
      <c r="A66" s="24" t="s">
        <v>3088</v>
      </c>
      <c r="B66" s="1489" t="s">
        <v>3089</v>
      </c>
      <c r="C66" s="986"/>
      <c r="D66" s="986"/>
      <c r="F66" s="1491"/>
      <c r="G66" s="598"/>
      <c r="H66" s="1591"/>
      <c r="I66" s="986"/>
      <c r="J66" s="1591"/>
      <c r="K66" s="599"/>
      <c r="L66" s="600"/>
      <c r="N66" s="2112"/>
      <c r="O66" s="2112"/>
      <c r="P66" s="2112"/>
      <c r="Q66" s="2112"/>
      <c r="S66" s="597" t="str">
        <f>$A$66</f>
        <v>(1400)</v>
      </c>
      <c r="T66" s="1490" t="str">
        <f>$B66</f>
        <v>Global</v>
      </c>
      <c r="U66" s="1018"/>
      <c r="V66" s="601"/>
      <c r="W66" s="601"/>
      <c r="X66" s="195"/>
    </row>
    <row r="67" spans="1:24" ht="6" customHeight="1" x14ac:dyDescent="0.2">
      <c r="S67" s="588"/>
      <c r="T67" s="588"/>
      <c r="X67" s="195"/>
    </row>
    <row r="68" spans="1:24" ht="6" customHeight="1" x14ac:dyDescent="0.2">
      <c r="S68" s="588"/>
      <c r="T68" s="588"/>
      <c r="X68" s="195"/>
    </row>
    <row r="69" spans="1:24" x14ac:dyDescent="0.2">
      <c r="B69" s="23" t="s">
        <v>1878</v>
      </c>
      <c r="S69" s="588"/>
      <c r="T69" s="589" t="str">
        <f>$B69</f>
        <v>Autres éléments hors bilan (505)</v>
      </c>
      <c r="X69" s="195"/>
    </row>
    <row r="70" spans="1:24" x14ac:dyDescent="0.2">
      <c r="A70" s="8" t="s">
        <v>3062</v>
      </c>
      <c r="B70" s="591"/>
      <c r="C70" s="987"/>
      <c r="D70" s="987"/>
      <c r="E70" s="8"/>
      <c r="F70" s="987"/>
      <c r="G70" s="592"/>
      <c r="H70" s="1591"/>
      <c r="I70" s="986"/>
      <c r="J70" s="1591"/>
      <c r="K70" s="593"/>
      <c r="L70" s="1020"/>
      <c r="M70" s="8"/>
      <c r="N70" s="2114"/>
      <c r="O70" s="2114"/>
      <c r="P70" s="2114"/>
      <c r="Q70" s="2114"/>
      <c r="S70" s="594" t="str">
        <f t="shared" ref="S70:S94" si="4">$A70</f>
        <v>1 (1401)</v>
      </c>
      <c r="T70" s="1592" t="str">
        <f t="shared" ref="T70:T94" si="5">IF($B70="","",$B70)</f>
        <v/>
      </c>
      <c r="U70" s="1018"/>
      <c r="V70" s="595"/>
      <c r="W70" s="595"/>
      <c r="X70" s="195"/>
    </row>
    <row r="71" spans="1:24" x14ac:dyDescent="0.2">
      <c r="A71" s="8" t="s">
        <v>3063</v>
      </c>
      <c r="B71" s="591"/>
      <c r="C71" s="987"/>
      <c r="D71" s="987"/>
      <c r="E71" s="8"/>
      <c r="F71" s="987"/>
      <c r="G71" s="592"/>
      <c r="H71" s="1591"/>
      <c r="I71" s="986"/>
      <c r="J71" s="1591"/>
      <c r="K71" s="593"/>
      <c r="L71" s="1020"/>
      <c r="M71" s="8"/>
      <c r="N71" s="2114"/>
      <c r="O71" s="2114"/>
      <c r="P71" s="2114"/>
      <c r="Q71" s="2114"/>
      <c r="S71" s="594" t="str">
        <f t="shared" si="4"/>
        <v>2 (1402)</v>
      </c>
      <c r="T71" s="1592" t="str">
        <f t="shared" si="5"/>
        <v/>
      </c>
      <c r="U71" s="1018"/>
      <c r="V71" s="595"/>
      <c r="W71" s="595"/>
      <c r="X71" s="195"/>
    </row>
    <row r="72" spans="1:24" x14ac:dyDescent="0.2">
      <c r="A72" s="8" t="s">
        <v>3064</v>
      </c>
      <c r="B72" s="591"/>
      <c r="C72" s="987"/>
      <c r="D72" s="987"/>
      <c r="E72" s="8"/>
      <c r="F72" s="987"/>
      <c r="G72" s="592"/>
      <c r="H72" s="1591"/>
      <c r="I72" s="986"/>
      <c r="J72" s="1591"/>
      <c r="K72" s="593"/>
      <c r="L72" s="1020"/>
      <c r="M72" s="8"/>
      <c r="N72" s="2114"/>
      <c r="O72" s="2114"/>
      <c r="P72" s="2114"/>
      <c r="Q72" s="2114"/>
      <c r="S72" s="594" t="str">
        <f t="shared" si="4"/>
        <v>3 (1403)</v>
      </c>
      <c r="T72" s="1592" t="str">
        <f t="shared" si="5"/>
        <v/>
      </c>
      <c r="U72" s="1018"/>
      <c r="V72" s="595"/>
      <c r="W72" s="595"/>
      <c r="X72" s="195"/>
    </row>
    <row r="73" spans="1:24" hidden="1" x14ac:dyDescent="0.2">
      <c r="A73" s="8" t="s">
        <v>3065</v>
      </c>
      <c r="B73" s="591"/>
      <c r="C73" s="987"/>
      <c r="D73" s="987"/>
      <c r="E73" s="8"/>
      <c r="F73" s="987"/>
      <c r="G73" s="592"/>
      <c r="H73" s="1591"/>
      <c r="I73" s="986"/>
      <c r="J73" s="1591"/>
      <c r="K73" s="593"/>
      <c r="L73" s="1020"/>
      <c r="M73" s="8"/>
      <c r="N73" s="2114"/>
      <c r="O73" s="2114"/>
      <c r="P73" s="2114"/>
      <c r="Q73" s="2114"/>
      <c r="S73" s="594" t="str">
        <f t="shared" si="4"/>
        <v>4 (1404)</v>
      </c>
      <c r="T73" s="1592" t="str">
        <f t="shared" si="5"/>
        <v/>
      </c>
      <c r="U73" s="1018"/>
      <c r="V73" s="595"/>
      <c r="W73" s="595"/>
      <c r="X73" s="195"/>
    </row>
    <row r="74" spans="1:24" hidden="1" x14ac:dyDescent="0.2">
      <c r="A74" s="8" t="s">
        <v>3066</v>
      </c>
      <c r="B74" s="591"/>
      <c r="C74" s="987"/>
      <c r="D74" s="987"/>
      <c r="E74" s="8"/>
      <c r="F74" s="987"/>
      <c r="G74" s="592"/>
      <c r="H74" s="1591"/>
      <c r="I74" s="986"/>
      <c r="J74" s="1591"/>
      <c r="K74" s="593"/>
      <c r="L74" s="1020"/>
      <c r="M74" s="8"/>
      <c r="N74" s="2114"/>
      <c r="O74" s="2114"/>
      <c r="P74" s="2114"/>
      <c r="Q74" s="2114"/>
      <c r="S74" s="594" t="str">
        <f t="shared" si="4"/>
        <v>5 (1405)</v>
      </c>
      <c r="T74" s="1592" t="str">
        <f t="shared" si="5"/>
        <v/>
      </c>
      <c r="U74" s="1018"/>
      <c r="V74" s="595"/>
      <c r="W74" s="595"/>
      <c r="X74" s="195"/>
    </row>
    <row r="75" spans="1:24" hidden="1" x14ac:dyDescent="0.2">
      <c r="A75" s="8" t="s">
        <v>3067</v>
      </c>
      <c r="B75" s="591"/>
      <c r="C75" s="987"/>
      <c r="D75" s="987"/>
      <c r="E75" s="8"/>
      <c r="F75" s="987"/>
      <c r="G75" s="592"/>
      <c r="H75" s="1591"/>
      <c r="I75" s="986"/>
      <c r="J75" s="1591"/>
      <c r="K75" s="593"/>
      <c r="L75" s="1020"/>
      <c r="M75" s="8"/>
      <c r="N75" s="2114"/>
      <c r="O75" s="2114"/>
      <c r="P75" s="2114"/>
      <c r="Q75" s="2114"/>
      <c r="S75" s="594" t="str">
        <f t="shared" si="4"/>
        <v>6 (1406)</v>
      </c>
      <c r="T75" s="1592" t="str">
        <f t="shared" si="5"/>
        <v/>
      </c>
      <c r="U75" s="1018"/>
      <c r="V75" s="595"/>
      <c r="W75" s="595"/>
      <c r="X75" s="195"/>
    </row>
    <row r="76" spans="1:24" hidden="1" x14ac:dyDescent="0.2">
      <c r="A76" s="8" t="s">
        <v>3068</v>
      </c>
      <c r="B76" s="591"/>
      <c r="C76" s="987"/>
      <c r="D76" s="987"/>
      <c r="E76" s="8"/>
      <c r="F76" s="987"/>
      <c r="G76" s="592"/>
      <c r="H76" s="1591"/>
      <c r="I76" s="986"/>
      <c r="J76" s="1591"/>
      <c r="K76" s="593"/>
      <c r="L76" s="1020"/>
      <c r="M76" s="8"/>
      <c r="N76" s="2114"/>
      <c r="O76" s="2114"/>
      <c r="P76" s="2114"/>
      <c r="Q76" s="2114"/>
      <c r="S76" s="594" t="str">
        <f t="shared" si="4"/>
        <v>7 (1407)</v>
      </c>
      <c r="T76" s="1592" t="str">
        <f t="shared" si="5"/>
        <v/>
      </c>
      <c r="U76" s="1018"/>
      <c r="V76" s="595"/>
      <c r="W76" s="595"/>
      <c r="X76" s="195"/>
    </row>
    <row r="77" spans="1:24" hidden="1" x14ac:dyDescent="0.2">
      <c r="A77" s="8" t="s">
        <v>3069</v>
      </c>
      <c r="B77" s="591"/>
      <c r="C77" s="987"/>
      <c r="D77" s="987"/>
      <c r="E77" s="8"/>
      <c r="F77" s="987"/>
      <c r="G77" s="592"/>
      <c r="H77" s="1591"/>
      <c r="I77" s="986"/>
      <c r="J77" s="1591"/>
      <c r="K77" s="593"/>
      <c r="L77" s="1020"/>
      <c r="M77" s="8"/>
      <c r="N77" s="2114"/>
      <c r="O77" s="2114"/>
      <c r="P77" s="2114"/>
      <c r="Q77" s="2114"/>
      <c r="S77" s="594" t="str">
        <f t="shared" si="4"/>
        <v>8 (1408)</v>
      </c>
      <c r="T77" s="1592" t="str">
        <f t="shared" si="5"/>
        <v/>
      </c>
      <c r="U77" s="1018"/>
      <c r="V77" s="595"/>
      <c r="W77" s="595"/>
      <c r="X77" s="195"/>
    </row>
    <row r="78" spans="1:24" hidden="1" x14ac:dyDescent="0.2">
      <c r="A78" s="8" t="s">
        <v>3070</v>
      </c>
      <c r="B78" s="591"/>
      <c r="C78" s="987"/>
      <c r="D78" s="987"/>
      <c r="E78" s="8"/>
      <c r="F78" s="987"/>
      <c r="G78" s="592"/>
      <c r="H78" s="1591"/>
      <c r="I78" s="986"/>
      <c r="J78" s="1591"/>
      <c r="K78" s="593"/>
      <c r="L78" s="1020"/>
      <c r="M78" s="8"/>
      <c r="N78" s="2114"/>
      <c r="O78" s="2114"/>
      <c r="P78" s="2114"/>
      <c r="Q78" s="2114"/>
      <c r="S78" s="594" t="str">
        <f t="shared" si="4"/>
        <v>9 (1409)</v>
      </c>
      <c r="T78" s="1592" t="str">
        <f t="shared" si="5"/>
        <v/>
      </c>
      <c r="U78" s="1018"/>
      <c r="V78" s="595"/>
      <c r="W78" s="595"/>
      <c r="X78" s="195"/>
    </row>
    <row r="79" spans="1:24" hidden="1" x14ac:dyDescent="0.2">
      <c r="A79" s="8" t="s">
        <v>3071</v>
      </c>
      <c r="B79" s="591"/>
      <c r="C79" s="987"/>
      <c r="D79" s="987"/>
      <c r="E79" s="8"/>
      <c r="F79" s="987"/>
      <c r="G79" s="592"/>
      <c r="H79" s="1591"/>
      <c r="I79" s="986"/>
      <c r="J79" s="1591"/>
      <c r="K79" s="593"/>
      <c r="L79" s="1020"/>
      <c r="M79" s="8"/>
      <c r="N79" s="2114"/>
      <c r="O79" s="2114"/>
      <c r="P79" s="2114"/>
      <c r="Q79" s="2114"/>
      <c r="S79" s="594" t="str">
        <f t="shared" si="4"/>
        <v>10 (1410)</v>
      </c>
      <c r="T79" s="1592" t="str">
        <f t="shared" si="5"/>
        <v/>
      </c>
      <c r="U79" s="1018"/>
      <c r="V79" s="595"/>
      <c r="W79" s="595"/>
      <c r="X79" s="195"/>
    </row>
    <row r="80" spans="1:24" hidden="1" x14ac:dyDescent="0.2">
      <c r="A80" s="8" t="s">
        <v>3072</v>
      </c>
      <c r="B80" s="591"/>
      <c r="C80" s="987"/>
      <c r="D80" s="987"/>
      <c r="E80" s="8"/>
      <c r="F80" s="987"/>
      <c r="G80" s="592"/>
      <c r="H80" s="1591"/>
      <c r="I80" s="986"/>
      <c r="J80" s="1591"/>
      <c r="K80" s="593"/>
      <c r="L80" s="1020"/>
      <c r="M80" s="8"/>
      <c r="N80" s="2114"/>
      <c r="O80" s="2114"/>
      <c r="P80" s="2114"/>
      <c r="Q80" s="2114"/>
      <c r="S80" s="594" t="str">
        <f t="shared" si="4"/>
        <v>11 (1411)</v>
      </c>
      <c r="T80" s="1592" t="str">
        <f t="shared" si="5"/>
        <v/>
      </c>
      <c r="U80" s="1018"/>
      <c r="V80" s="595"/>
      <c r="W80" s="595"/>
      <c r="X80" s="195"/>
    </row>
    <row r="81" spans="1:24" hidden="1" x14ac:dyDescent="0.2">
      <c r="A81" s="8" t="s">
        <v>3073</v>
      </c>
      <c r="B81" s="591"/>
      <c r="C81" s="987"/>
      <c r="D81" s="987"/>
      <c r="E81" s="8"/>
      <c r="F81" s="987"/>
      <c r="G81" s="592"/>
      <c r="H81" s="1591"/>
      <c r="I81" s="986"/>
      <c r="J81" s="1591"/>
      <c r="K81" s="593"/>
      <c r="L81" s="1020"/>
      <c r="M81" s="8"/>
      <c r="N81" s="2114"/>
      <c r="O81" s="2114"/>
      <c r="P81" s="2114"/>
      <c r="Q81" s="2114"/>
      <c r="S81" s="594" t="str">
        <f t="shared" si="4"/>
        <v>12 (1412)</v>
      </c>
      <c r="T81" s="1592" t="str">
        <f t="shared" si="5"/>
        <v/>
      </c>
      <c r="U81" s="1018"/>
      <c r="V81" s="595"/>
      <c r="W81" s="595"/>
      <c r="X81" s="195"/>
    </row>
    <row r="82" spans="1:24" hidden="1" x14ac:dyDescent="0.2">
      <c r="A82" s="8" t="s">
        <v>3074</v>
      </c>
      <c r="B82" s="591"/>
      <c r="C82" s="987"/>
      <c r="D82" s="987"/>
      <c r="E82" s="8"/>
      <c r="F82" s="987"/>
      <c r="G82" s="592"/>
      <c r="H82" s="1591"/>
      <c r="I82" s="986"/>
      <c r="J82" s="1591"/>
      <c r="K82" s="593"/>
      <c r="L82" s="1020"/>
      <c r="M82" s="8"/>
      <c r="N82" s="2114"/>
      <c r="O82" s="2114"/>
      <c r="P82" s="2114"/>
      <c r="Q82" s="2114"/>
      <c r="S82" s="594" t="str">
        <f t="shared" si="4"/>
        <v>13 (1413)</v>
      </c>
      <c r="T82" s="1592" t="str">
        <f t="shared" si="5"/>
        <v/>
      </c>
      <c r="U82" s="1018"/>
      <c r="V82" s="595"/>
      <c r="W82" s="595"/>
      <c r="X82" s="195"/>
    </row>
    <row r="83" spans="1:24" hidden="1" x14ac:dyDescent="0.2">
      <c r="A83" s="8" t="s">
        <v>3075</v>
      </c>
      <c r="B83" s="591"/>
      <c r="C83" s="987"/>
      <c r="D83" s="987"/>
      <c r="E83" s="8"/>
      <c r="F83" s="987"/>
      <c r="G83" s="592"/>
      <c r="H83" s="1591"/>
      <c r="I83" s="986"/>
      <c r="J83" s="1591"/>
      <c r="K83" s="593"/>
      <c r="L83" s="1020"/>
      <c r="M83" s="8"/>
      <c r="N83" s="2114"/>
      <c r="O83" s="2114"/>
      <c r="P83" s="2114"/>
      <c r="Q83" s="2114"/>
      <c r="S83" s="594" t="str">
        <f t="shared" si="4"/>
        <v>14 (1414)</v>
      </c>
      <c r="T83" s="1592" t="str">
        <f t="shared" si="5"/>
        <v/>
      </c>
      <c r="U83" s="1018"/>
      <c r="V83" s="595"/>
      <c r="W83" s="595"/>
      <c r="X83" s="195"/>
    </row>
    <row r="84" spans="1:24" hidden="1" x14ac:dyDescent="0.2">
      <c r="A84" s="8" t="s">
        <v>3076</v>
      </c>
      <c r="B84" s="591"/>
      <c r="C84" s="987"/>
      <c r="D84" s="987"/>
      <c r="E84" s="8"/>
      <c r="F84" s="987"/>
      <c r="G84" s="592"/>
      <c r="H84" s="1591"/>
      <c r="I84" s="986"/>
      <c r="J84" s="1591"/>
      <c r="K84" s="593"/>
      <c r="L84" s="1020"/>
      <c r="M84" s="8"/>
      <c r="N84" s="2114"/>
      <c r="O84" s="2114"/>
      <c r="P84" s="2114"/>
      <c r="Q84" s="2114"/>
      <c r="S84" s="594" t="str">
        <f t="shared" si="4"/>
        <v>15 (1415)</v>
      </c>
      <c r="T84" s="1592" t="str">
        <f t="shared" si="5"/>
        <v/>
      </c>
      <c r="U84" s="1018"/>
      <c r="V84" s="595"/>
      <c r="W84" s="595"/>
      <c r="X84" s="195"/>
    </row>
    <row r="85" spans="1:24" hidden="1" x14ac:dyDescent="0.2">
      <c r="A85" s="8" t="s">
        <v>3077</v>
      </c>
      <c r="B85" s="591"/>
      <c r="C85" s="987"/>
      <c r="D85" s="987"/>
      <c r="E85" s="8"/>
      <c r="F85" s="987"/>
      <c r="G85" s="592"/>
      <c r="H85" s="1591"/>
      <c r="I85" s="986"/>
      <c r="J85" s="1591"/>
      <c r="K85" s="593"/>
      <c r="L85" s="1020"/>
      <c r="M85" s="8"/>
      <c r="N85" s="2114"/>
      <c r="O85" s="2114"/>
      <c r="P85" s="2114"/>
      <c r="Q85" s="2114"/>
      <c r="S85" s="594" t="str">
        <f t="shared" si="4"/>
        <v>16 (1416)</v>
      </c>
      <c r="T85" s="1592" t="str">
        <f t="shared" si="5"/>
        <v/>
      </c>
      <c r="U85" s="1018"/>
      <c r="V85" s="595"/>
      <c r="W85" s="595"/>
      <c r="X85" s="195"/>
    </row>
    <row r="86" spans="1:24" hidden="1" x14ac:dyDescent="0.2">
      <c r="A86" s="8" t="s">
        <v>3078</v>
      </c>
      <c r="B86" s="591"/>
      <c r="C86" s="987"/>
      <c r="D86" s="987"/>
      <c r="E86" s="8"/>
      <c r="F86" s="987"/>
      <c r="G86" s="592"/>
      <c r="H86" s="1591"/>
      <c r="I86" s="986"/>
      <c r="J86" s="1591"/>
      <c r="K86" s="593"/>
      <c r="L86" s="1020"/>
      <c r="M86" s="8"/>
      <c r="N86" s="2114"/>
      <c r="O86" s="2114"/>
      <c r="P86" s="2114"/>
      <c r="Q86" s="2114"/>
      <c r="S86" s="594" t="str">
        <f t="shared" si="4"/>
        <v>17 (1417)</v>
      </c>
      <c r="T86" s="1592" t="str">
        <f t="shared" si="5"/>
        <v/>
      </c>
      <c r="U86" s="1018"/>
      <c r="V86" s="595"/>
      <c r="W86" s="595"/>
      <c r="X86" s="195"/>
    </row>
    <row r="87" spans="1:24" hidden="1" x14ac:dyDescent="0.2">
      <c r="A87" s="8" t="s">
        <v>3079</v>
      </c>
      <c r="B87" s="591"/>
      <c r="C87" s="987"/>
      <c r="D87" s="987"/>
      <c r="E87" s="8"/>
      <c r="F87" s="987"/>
      <c r="G87" s="592"/>
      <c r="H87" s="1591"/>
      <c r="I87" s="986"/>
      <c r="J87" s="1591"/>
      <c r="K87" s="593"/>
      <c r="L87" s="1020"/>
      <c r="M87" s="8"/>
      <c r="N87" s="2114"/>
      <c r="O87" s="2114"/>
      <c r="P87" s="2114"/>
      <c r="Q87" s="2114"/>
      <c r="S87" s="594" t="str">
        <f t="shared" si="4"/>
        <v>18 (1418)</v>
      </c>
      <c r="T87" s="1592" t="str">
        <f t="shared" si="5"/>
        <v/>
      </c>
      <c r="U87" s="1018"/>
      <c r="V87" s="595"/>
      <c r="W87" s="595"/>
      <c r="X87" s="195"/>
    </row>
    <row r="88" spans="1:24" hidden="1" x14ac:dyDescent="0.2">
      <c r="A88" s="8" t="s">
        <v>3080</v>
      </c>
      <c r="B88" s="591"/>
      <c r="C88" s="987"/>
      <c r="D88" s="987"/>
      <c r="E88" s="8"/>
      <c r="F88" s="987"/>
      <c r="G88" s="592"/>
      <c r="H88" s="1591"/>
      <c r="I88" s="986"/>
      <c r="J88" s="1591"/>
      <c r="K88" s="593"/>
      <c r="L88" s="1020"/>
      <c r="M88" s="8"/>
      <c r="N88" s="2114"/>
      <c r="O88" s="2114"/>
      <c r="P88" s="2114"/>
      <c r="Q88" s="2114"/>
      <c r="S88" s="594" t="str">
        <f t="shared" si="4"/>
        <v>19 (1419)</v>
      </c>
      <c r="T88" s="1592" t="str">
        <f t="shared" si="5"/>
        <v/>
      </c>
      <c r="U88" s="1018"/>
      <c r="V88" s="595"/>
      <c r="W88" s="595"/>
      <c r="X88" s="195"/>
    </row>
    <row r="89" spans="1:24" hidden="1" x14ac:dyDescent="0.2">
      <c r="A89" s="8" t="s">
        <v>3081</v>
      </c>
      <c r="B89" s="591"/>
      <c r="C89" s="987"/>
      <c r="D89" s="987"/>
      <c r="E89" s="8"/>
      <c r="F89" s="987"/>
      <c r="G89" s="592"/>
      <c r="H89" s="1591"/>
      <c r="I89" s="986"/>
      <c r="J89" s="1591"/>
      <c r="K89" s="593"/>
      <c r="L89" s="1020"/>
      <c r="M89" s="8"/>
      <c r="N89" s="2114"/>
      <c r="O89" s="2114"/>
      <c r="P89" s="2114"/>
      <c r="Q89" s="2114"/>
      <c r="S89" s="594" t="str">
        <f t="shared" si="4"/>
        <v>20 (1420)</v>
      </c>
      <c r="T89" s="1592" t="str">
        <f t="shared" si="5"/>
        <v/>
      </c>
      <c r="U89" s="1018"/>
      <c r="V89" s="595"/>
      <c r="W89" s="595"/>
      <c r="X89" s="195"/>
    </row>
    <row r="90" spans="1:24" hidden="1" x14ac:dyDescent="0.2">
      <c r="A90" s="8" t="s">
        <v>3082</v>
      </c>
      <c r="B90" s="591"/>
      <c r="C90" s="987"/>
      <c r="D90" s="987"/>
      <c r="E90" s="8"/>
      <c r="F90" s="987"/>
      <c r="G90" s="592"/>
      <c r="H90" s="1591"/>
      <c r="I90" s="986"/>
      <c r="J90" s="1591"/>
      <c r="K90" s="593"/>
      <c r="L90" s="1020"/>
      <c r="M90" s="8"/>
      <c r="N90" s="2114"/>
      <c r="O90" s="2114"/>
      <c r="P90" s="2114"/>
      <c r="Q90" s="2114"/>
      <c r="S90" s="594" t="str">
        <f t="shared" si="4"/>
        <v>21 (1421)</v>
      </c>
      <c r="T90" s="1592" t="str">
        <f t="shared" si="5"/>
        <v/>
      </c>
      <c r="U90" s="1018"/>
      <c r="V90" s="595"/>
      <c r="W90" s="595"/>
      <c r="X90" s="195"/>
    </row>
    <row r="91" spans="1:24" hidden="1" x14ac:dyDescent="0.2">
      <c r="A91" s="8" t="s">
        <v>3083</v>
      </c>
      <c r="B91" s="591"/>
      <c r="C91" s="987"/>
      <c r="D91" s="987"/>
      <c r="E91" s="8"/>
      <c r="F91" s="987"/>
      <c r="G91" s="592"/>
      <c r="H91" s="1591"/>
      <c r="I91" s="986"/>
      <c r="J91" s="1591"/>
      <c r="K91" s="593"/>
      <c r="L91" s="1020"/>
      <c r="M91" s="8"/>
      <c r="N91" s="2114"/>
      <c r="O91" s="2114"/>
      <c r="P91" s="2114"/>
      <c r="Q91" s="2114"/>
      <c r="S91" s="594" t="str">
        <f t="shared" si="4"/>
        <v>22 (1422)</v>
      </c>
      <c r="T91" s="1592" t="str">
        <f t="shared" si="5"/>
        <v/>
      </c>
      <c r="U91" s="1018"/>
      <c r="V91" s="595"/>
      <c r="W91" s="595"/>
      <c r="X91" s="195"/>
    </row>
    <row r="92" spans="1:24" hidden="1" x14ac:dyDescent="0.2">
      <c r="A92" s="8" t="s">
        <v>3084</v>
      </c>
      <c r="B92" s="591"/>
      <c r="C92" s="987"/>
      <c r="D92" s="987"/>
      <c r="E92" s="8"/>
      <c r="F92" s="987"/>
      <c r="G92" s="592"/>
      <c r="H92" s="1591"/>
      <c r="I92" s="986"/>
      <c r="J92" s="1591"/>
      <c r="K92" s="593"/>
      <c r="L92" s="1020"/>
      <c r="M92" s="8"/>
      <c r="N92" s="2114"/>
      <c r="O92" s="2114"/>
      <c r="P92" s="2114"/>
      <c r="Q92" s="2114"/>
      <c r="S92" s="594" t="str">
        <f t="shared" si="4"/>
        <v>23 (1423)</v>
      </c>
      <c r="T92" s="1592" t="str">
        <f t="shared" si="5"/>
        <v/>
      </c>
      <c r="U92" s="1018"/>
      <c r="V92" s="595"/>
      <c r="W92" s="595"/>
      <c r="X92" s="195"/>
    </row>
    <row r="93" spans="1:24" hidden="1" x14ac:dyDescent="0.2">
      <c r="A93" s="8" t="s">
        <v>3085</v>
      </c>
      <c r="B93" s="591"/>
      <c r="C93" s="987"/>
      <c r="D93" s="987"/>
      <c r="E93" s="8"/>
      <c r="F93" s="987"/>
      <c r="G93" s="592"/>
      <c r="H93" s="1591"/>
      <c r="I93" s="986"/>
      <c r="J93" s="1591"/>
      <c r="K93" s="593"/>
      <c r="L93" s="1020"/>
      <c r="M93" s="8"/>
      <c r="N93" s="2114"/>
      <c r="O93" s="2114"/>
      <c r="P93" s="2114"/>
      <c r="Q93" s="2114"/>
      <c r="S93" s="594" t="str">
        <f t="shared" si="4"/>
        <v>24 (1424)</v>
      </c>
      <c r="T93" s="1592" t="str">
        <f t="shared" si="5"/>
        <v/>
      </c>
      <c r="U93" s="1018"/>
      <c r="V93" s="595"/>
      <c r="W93" s="595"/>
      <c r="X93" s="195"/>
    </row>
    <row r="94" spans="1:24" x14ac:dyDescent="0.2">
      <c r="A94" s="8" t="s">
        <v>3086</v>
      </c>
      <c r="B94" s="591"/>
      <c r="C94" s="987"/>
      <c r="D94" s="987"/>
      <c r="E94" s="8"/>
      <c r="F94" s="987"/>
      <c r="G94" s="592"/>
      <c r="H94" s="1591"/>
      <c r="I94" s="986"/>
      <c r="J94" s="1591"/>
      <c r="K94" s="593"/>
      <c r="L94" s="1020"/>
      <c r="M94" s="8"/>
      <c r="N94" s="2114"/>
      <c r="O94" s="2114"/>
      <c r="P94" s="2114"/>
      <c r="Q94" s="2114"/>
      <c r="S94" s="594" t="str">
        <f t="shared" si="4"/>
        <v>25 (1425)</v>
      </c>
      <c r="T94" s="1592" t="str">
        <f t="shared" si="5"/>
        <v/>
      </c>
      <c r="U94" s="1018"/>
      <c r="V94" s="595"/>
      <c r="W94" s="595"/>
      <c r="X94" s="195"/>
    </row>
    <row r="95" spans="1:24" x14ac:dyDescent="0.2">
      <c r="A95" s="51" t="s">
        <v>3087</v>
      </c>
      <c r="B95" s="1593">
        <v>100</v>
      </c>
      <c r="C95" s="987"/>
      <c r="D95" s="987"/>
      <c r="E95" s="8"/>
      <c r="F95" s="987"/>
      <c r="G95" s="596"/>
      <c r="H95" s="1591"/>
      <c r="I95" s="986"/>
      <c r="J95" s="1591"/>
      <c r="K95" s="593"/>
      <c r="L95" s="1595"/>
      <c r="M95" s="8"/>
      <c r="N95" s="2116"/>
      <c r="O95" s="2116"/>
      <c r="P95" s="2116"/>
      <c r="Q95" s="2116"/>
      <c r="S95" s="597" t="str">
        <f>$A$95</f>
        <v>(1426)</v>
      </c>
      <c r="T95" s="1596">
        <f>$B95</f>
        <v>100</v>
      </c>
      <c r="U95" s="1018"/>
      <c r="V95" s="595"/>
      <c r="W95" s="595"/>
      <c r="X95" s="195"/>
    </row>
    <row r="96" spans="1:24" x14ac:dyDescent="0.2">
      <c r="A96" s="24" t="s">
        <v>3088</v>
      </c>
      <c r="B96" s="1489" t="s">
        <v>3089</v>
      </c>
      <c r="C96" s="986"/>
      <c r="D96" s="986"/>
      <c r="F96" s="1491"/>
      <c r="G96" s="598"/>
      <c r="H96" s="1591"/>
      <c r="I96" s="986"/>
      <c r="J96" s="1591"/>
      <c r="K96" s="599"/>
      <c r="L96" s="600"/>
      <c r="N96" s="2112"/>
      <c r="O96" s="2112"/>
      <c r="P96" s="2112"/>
      <c r="Q96" s="2112"/>
      <c r="S96" s="597" t="str">
        <f>$A$96</f>
        <v>(1400)</v>
      </c>
      <c r="T96" s="1490" t="str">
        <f>$B96</f>
        <v>Global</v>
      </c>
      <c r="U96" s="1018"/>
      <c r="V96" s="601"/>
      <c r="W96" s="601"/>
      <c r="X96" s="195"/>
    </row>
    <row r="97" spans="1:45" x14ac:dyDescent="0.2">
      <c r="B97" s="2"/>
      <c r="C97" s="2"/>
      <c r="D97" s="651"/>
      <c r="F97" s="418"/>
      <c r="G97" s="418"/>
      <c r="H97" s="651"/>
      <c r="I97" s="651"/>
      <c r="J97" s="651"/>
      <c r="K97" s="652"/>
      <c r="L97" s="8"/>
      <c r="N97" s="651"/>
      <c r="O97" s="651"/>
      <c r="P97" s="651"/>
      <c r="Q97" s="651"/>
      <c r="S97" s="610"/>
      <c r="T97" s="610"/>
      <c r="X97" s="195"/>
    </row>
    <row r="98" spans="1:45" s="82" customFormat="1" x14ac:dyDescent="0.2">
      <c r="B98" s="805" t="s">
        <v>3090</v>
      </c>
      <c r="C98" s="806"/>
      <c r="D98" s="806"/>
      <c r="F98" s="806"/>
      <c r="G98" s="542"/>
      <c r="H98" s="807"/>
      <c r="I98" s="807"/>
      <c r="J98" s="806"/>
      <c r="K98" s="806"/>
      <c r="L98" s="806"/>
      <c r="M98" s="806"/>
      <c r="N98" s="854"/>
      <c r="P98" s="296"/>
      <c r="Q98" s="296"/>
      <c r="R98" s="296"/>
      <c r="S98" s="855"/>
      <c r="T98" s="855"/>
      <c r="W98" s="296"/>
      <c r="X98" s="296"/>
      <c r="Y98" s="914"/>
      <c r="Z98" s="914"/>
      <c r="AB98" s="915"/>
      <c r="AC98" s="915"/>
      <c r="AD98" s="278"/>
      <c r="AE98" s="278"/>
      <c r="AF98" s="278"/>
      <c r="AG98" s="278"/>
      <c r="AH98" s="884"/>
      <c r="AI98" s="278"/>
      <c r="AJ98" s="278"/>
      <c r="AK98" s="278"/>
      <c r="AL98" s="278"/>
      <c r="AM98" s="278"/>
      <c r="AN98" s="278"/>
      <c r="AO98" s="915"/>
      <c r="AP98" s="915"/>
      <c r="AQ98" s="278"/>
      <c r="AR98" s="278"/>
      <c r="AS98" s="278"/>
    </row>
    <row r="99" spans="1:45" s="82" customFormat="1" x14ac:dyDescent="0.2">
      <c r="A99" s="83" t="s">
        <v>3088</v>
      </c>
      <c r="B99" s="1628" t="s">
        <v>3089</v>
      </c>
      <c r="C99" s="1629"/>
      <c r="D99" s="1629"/>
      <c r="E99" s="808"/>
      <c r="F99" s="1629"/>
      <c r="G99" s="808"/>
      <c r="H99" s="1630"/>
      <c r="I99" s="1631"/>
      <c r="J99" s="1631"/>
      <c r="K99" s="1631"/>
      <c r="L99" s="1631"/>
      <c r="M99" s="859"/>
      <c r="N99" s="2211"/>
      <c r="O99" s="2212"/>
      <c r="P99" s="2213"/>
      <c r="Q99" s="2214"/>
      <c r="R99" s="1007"/>
      <c r="S99" s="862"/>
      <c r="T99" s="862"/>
      <c r="W99" s="296"/>
      <c r="X99" s="296"/>
      <c r="Y99" s="914"/>
      <c r="Z99" s="914"/>
      <c r="AB99" s="915"/>
      <c r="AC99" s="915"/>
      <c r="AD99" s="278"/>
      <c r="AE99" s="278"/>
      <c r="AF99" s="278"/>
      <c r="AG99" s="278"/>
      <c r="AH99" s="884"/>
      <c r="AI99" s="278"/>
      <c r="AJ99" s="278"/>
      <c r="AK99" s="278"/>
      <c r="AL99" s="278"/>
      <c r="AM99" s="278"/>
      <c r="AN99" s="278"/>
      <c r="AO99" s="915"/>
      <c r="AP99" s="915"/>
      <c r="AQ99" s="278"/>
      <c r="AR99" s="278"/>
      <c r="AS99" s="278"/>
    </row>
    <row r="100" spans="1:45" s="82" customFormat="1" x14ac:dyDescent="0.2">
      <c r="A100" s="83"/>
      <c r="B100" s="857"/>
      <c r="C100" s="808"/>
      <c r="D100" s="808"/>
      <c r="E100" s="808"/>
      <c r="F100" s="808"/>
      <c r="G100" s="808"/>
      <c r="H100" s="858"/>
      <c r="I100" s="858"/>
      <c r="J100" s="859"/>
      <c r="K100" s="859"/>
      <c r="L100" s="859"/>
      <c r="M100" s="859"/>
      <c r="N100" s="859"/>
      <c r="O100" s="31"/>
      <c r="P100" s="1007"/>
      <c r="Q100" s="1007"/>
      <c r="R100" s="1007"/>
      <c r="S100" s="835"/>
      <c r="T100" s="835"/>
      <c r="W100" s="296"/>
      <c r="X100" s="296"/>
      <c r="Y100" s="914"/>
      <c r="Z100" s="914"/>
      <c r="AB100" s="915"/>
      <c r="AC100" s="915"/>
      <c r="AD100" s="278"/>
      <c r="AE100" s="278"/>
      <c r="AF100" s="278"/>
      <c r="AG100" s="278"/>
      <c r="AH100" s="884"/>
      <c r="AI100" s="278"/>
      <c r="AJ100" s="278"/>
      <c r="AK100" s="278"/>
      <c r="AL100" s="278"/>
      <c r="AM100" s="278"/>
      <c r="AN100" s="278"/>
      <c r="AO100" s="915"/>
      <c r="AP100" s="915"/>
      <c r="AQ100" s="278"/>
      <c r="AR100" s="278"/>
      <c r="AS100" s="278"/>
    </row>
    <row r="101" spans="1:45" s="82" customFormat="1" x14ac:dyDescent="0.2">
      <c r="B101" s="511" t="s">
        <v>811</v>
      </c>
      <c r="C101" s="55"/>
      <c r="D101" s="993"/>
      <c r="G101" s="851"/>
      <c r="H101" s="865"/>
      <c r="I101" s="865"/>
      <c r="J101" s="865"/>
      <c r="K101" s="866"/>
      <c r="L101" s="31"/>
      <c r="N101" s="2215"/>
      <c r="O101" s="2216"/>
      <c r="P101" s="2215"/>
      <c r="Q101" s="2216"/>
      <c r="S101" s="860"/>
      <c r="T101" s="836" t="str">
        <f>$B101</f>
        <v>Total (500)</v>
      </c>
      <c r="U101" s="190"/>
      <c r="W101" s="861"/>
      <c r="X101" s="861"/>
    </row>
    <row r="102" spans="1:45" s="82" customFormat="1" x14ac:dyDescent="0.2">
      <c r="A102" s="31"/>
      <c r="B102" s="55"/>
      <c r="C102" s="55"/>
      <c r="D102" s="865"/>
      <c r="F102" s="851"/>
      <c r="G102" s="851"/>
      <c r="H102" s="865"/>
      <c r="I102" s="865"/>
      <c r="J102" s="865"/>
      <c r="K102" s="866"/>
      <c r="L102" s="31"/>
      <c r="N102" s="865"/>
      <c r="O102" s="865"/>
      <c r="P102" s="865"/>
      <c r="Q102" s="865"/>
      <c r="S102" s="31"/>
      <c r="T102" s="907"/>
      <c r="U102" s="192"/>
      <c r="V102" s="903"/>
      <c r="W102" s="903"/>
      <c r="X102" s="891"/>
    </row>
    <row r="103" spans="1:45" s="558" customFormat="1" ht="45" x14ac:dyDescent="0.2">
      <c r="A103" s="515"/>
      <c r="B103" s="885" t="s">
        <v>3144</v>
      </c>
      <c r="C103" s="82"/>
      <c r="D103" s="82"/>
      <c r="E103" s="82"/>
      <c r="F103" s="82"/>
      <c r="G103" s="82"/>
      <c r="H103" s="82"/>
      <c r="I103" s="82"/>
      <c r="J103" s="82"/>
      <c r="K103" s="82"/>
      <c r="L103" s="82"/>
      <c r="M103" s="82"/>
      <c r="N103" s="1357" t="s">
        <v>3145</v>
      </c>
      <c r="O103" s="1357" t="s">
        <v>3146</v>
      </c>
      <c r="P103" s="1357" t="s">
        <v>3145</v>
      </c>
      <c r="Q103" s="1357" t="s">
        <v>3146</v>
      </c>
      <c r="S103" s="515"/>
      <c r="T103" s="908"/>
      <c r="U103" s="909"/>
      <c r="V103" s="910"/>
      <c r="W103" s="910"/>
      <c r="X103" s="900"/>
    </row>
    <row r="104" spans="1:45" s="558" customFormat="1" ht="42" customHeight="1" x14ac:dyDescent="0.2">
      <c r="A104" s="515"/>
      <c r="B104" s="1539" t="s">
        <v>1874</v>
      </c>
      <c r="C104" s="1646"/>
      <c r="D104" s="992"/>
      <c r="E104" s="82"/>
      <c r="F104" s="1646"/>
      <c r="G104" s="886"/>
      <c r="H104" s="1665"/>
      <c r="I104" s="993"/>
      <c r="J104" s="1665"/>
      <c r="K104" s="838"/>
      <c r="L104" s="839"/>
      <c r="M104" s="82"/>
      <c r="N104" s="992"/>
      <c r="O104" s="992"/>
      <c r="P104" s="992"/>
      <c r="Q104" s="992"/>
      <c r="S104" s="515"/>
      <c r="T104" s="908"/>
      <c r="U104" s="909"/>
      <c r="V104" s="910"/>
      <c r="W104" s="910"/>
      <c r="X104" s="900"/>
    </row>
    <row r="105" spans="1:45" s="558" customFormat="1" ht="42.6" customHeight="1" x14ac:dyDescent="0.2">
      <c r="A105" s="515"/>
      <c r="B105" s="1648" t="s">
        <v>1875</v>
      </c>
      <c r="C105" s="992"/>
      <c r="D105" s="992"/>
      <c r="E105" s="82"/>
      <c r="F105" s="1646"/>
      <c r="G105" s="886"/>
      <c r="H105" s="1665"/>
      <c r="I105" s="993"/>
      <c r="J105" s="1665"/>
      <c r="K105" s="838"/>
      <c r="L105" s="839"/>
      <c r="M105" s="82"/>
      <c r="N105" s="992"/>
      <c r="O105" s="992"/>
      <c r="P105" s="992"/>
      <c r="Q105" s="992"/>
      <c r="S105" s="515"/>
      <c r="T105" s="908"/>
      <c r="U105" s="909"/>
      <c r="V105" s="910"/>
      <c r="W105" s="910"/>
      <c r="X105" s="900"/>
    </row>
    <row r="106" spans="1:45" s="82" customFormat="1" x14ac:dyDescent="0.2">
      <c r="A106" s="31"/>
      <c r="B106" s="55"/>
      <c r="C106" s="55"/>
      <c r="D106" s="865"/>
      <c r="F106" s="851"/>
      <c r="G106" s="851"/>
      <c r="H106" s="851"/>
      <c r="I106" s="865"/>
      <c r="J106" s="865"/>
      <c r="K106" s="866"/>
      <c r="L106" s="31"/>
      <c r="O106" s="865"/>
      <c r="P106" s="865"/>
      <c r="Q106" s="865"/>
      <c r="S106" s="31"/>
      <c r="T106" s="907"/>
      <c r="U106" s="192"/>
      <c r="V106" s="903"/>
      <c r="W106" s="903"/>
      <c r="X106" s="891"/>
    </row>
    <row r="107" spans="1:45" s="82" customFormat="1" ht="33.75" customHeight="1" x14ac:dyDescent="0.2">
      <c r="A107" s="708">
        <v>1</v>
      </c>
      <c r="B107" s="1984" t="s">
        <v>3091</v>
      </c>
      <c r="C107" s="2058"/>
      <c r="D107" s="2058"/>
      <c r="E107" s="2058"/>
      <c r="F107" s="2058"/>
      <c r="G107" s="2058"/>
      <c r="H107" s="2058"/>
      <c r="I107" s="708">
        <v>3</v>
      </c>
      <c r="J107" s="1984" t="s">
        <v>3092</v>
      </c>
      <c r="K107" s="2058"/>
      <c r="L107" s="2058"/>
      <c r="M107" s="2058"/>
      <c r="N107" s="2058"/>
      <c r="O107" s="2058"/>
      <c r="P107" s="2058"/>
      <c r="Q107" s="2058"/>
      <c r="S107" s="31"/>
      <c r="T107" s="907"/>
      <c r="U107" s="192"/>
      <c r="V107" s="903"/>
      <c r="W107" s="903"/>
      <c r="X107" s="891"/>
    </row>
    <row r="108" spans="1:45" s="82" customFormat="1" ht="25.5" customHeight="1" x14ac:dyDescent="0.2">
      <c r="A108" s="708">
        <v>2</v>
      </c>
      <c r="B108" s="1984" t="s">
        <v>3170</v>
      </c>
      <c r="C108" s="2058"/>
      <c r="D108" s="2058"/>
      <c r="E108" s="2058"/>
      <c r="F108" s="2058"/>
      <c r="G108" s="2058"/>
      <c r="H108" s="2058"/>
      <c r="I108" s="708">
        <v>4</v>
      </c>
      <c r="J108" s="1984" t="s">
        <v>3094</v>
      </c>
      <c r="K108" s="2058"/>
      <c r="L108" s="2058"/>
      <c r="M108" s="2058"/>
      <c r="N108" s="2058"/>
      <c r="O108" s="2058"/>
      <c r="P108" s="2058"/>
      <c r="Q108" s="2058"/>
      <c r="S108" s="31"/>
      <c r="T108" s="907"/>
      <c r="U108" s="192"/>
      <c r="V108" s="903"/>
      <c r="W108" s="903"/>
      <c r="X108" s="891"/>
    </row>
    <row r="109" spans="1:45" ht="14.25" customHeight="1" x14ac:dyDescent="0.2">
      <c r="A109" s="709"/>
      <c r="B109" s="7"/>
      <c r="I109" s="630">
        <v>5</v>
      </c>
      <c r="J109" s="2203" t="s">
        <v>3096</v>
      </c>
      <c r="K109" s="2070"/>
      <c r="L109" s="2070"/>
      <c r="M109" s="2070"/>
      <c r="N109" s="2070"/>
      <c r="O109" s="2070"/>
      <c r="P109" s="2070"/>
      <c r="Q109" s="2070"/>
      <c r="S109" s="8"/>
      <c r="T109" s="690"/>
      <c r="U109" s="187"/>
      <c r="V109" s="683"/>
      <c r="W109" s="683"/>
      <c r="X109" s="195"/>
    </row>
    <row r="110" spans="1:45" ht="11.25" customHeight="1" x14ac:dyDescent="0.2">
      <c r="A110" s="8"/>
      <c r="B110" s="1005"/>
      <c r="C110" s="1005"/>
      <c r="D110" s="1005"/>
      <c r="E110" s="1005"/>
      <c r="F110" s="1005"/>
      <c r="G110" s="1005"/>
      <c r="H110" s="1005"/>
      <c r="I110" s="628"/>
      <c r="J110" s="981"/>
      <c r="K110" s="1005"/>
      <c r="L110" s="1005"/>
      <c r="M110" s="1005"/>
      <c r="N110" s="1005"/>
      <c r="O110" s="1005"/>
      <c r="P110" s="1005"/>
      <c r="Q110" s="1005"/>
      <c r="S110" s="8"/>
      <c r="T110" s="690"/>
      <c r="U110" s="187"/>
      <c r="V110" s="683"/>
      <c r="W110" s="683"/>
      <c r="X110" s="195"/>
    </row>
    <row r="111" spans="1:45" ht="11.25" customHeight="1" x14ac:dyDescent="0.2">
      <c r="A111" s="8"/>
      <c r="B111" s="13"/>
      <c r="C111" s="933"/>
      <c r="D111" s="933"/>
      <c r="E111" s="933"/>
      <c r="F111" s="933"/>
      <c r="G111" s="933"/>
      <c r="H111" s="933"/>
      <c r="I111" s="628"/>
      <c r="J111" s="1005"/>
      <c r="K111" s="1005"/>
      <c r="L111" s="1005"/>
      <c r="M111" s="1005"/>
      <c r="N111" s="1005"/>
      <c r="O111" s="1005"/>
      <c r="P111" s="1005"/>
      <c r="Q111" s="1005"/>
      <c r="S111" s="8"/>
      <c r="T111" s="690"/>
      <c r="U111" s="187"/>
      <c r="V111" s="683"/>
      <c r="W111" s="683"/>
      <c r="X111" s="195"/>
    </row>
    <row r="112" spans="1:45" ht="11.25" customHeight="1" x14ac:dyDescent="0.2">
      <c r="A112" s="8"/>
      <c r="I112" s="628"/>
      <c r="J112" s="2018"/>
      <c r="K112" s="2135"/>
      <c r="L112" s="2135"/>
      <c r="M112" s="2135"/>
      <c r="N112" s="2135"/>
      <c r="O112" s="2135"/>
      <c r="P112" s="2135"/>
      <c r="Q112" s="2135"/>
      <c r="S112" s="8"/>
      <c r="T112" s="690"/>
      <c r="U112" s="187"/>
      <c r="V112" s="683"/>
      <c r="W112" s="683"/>
      <c r="X112" s="195"/>
    </row>
    <row r="113" spans="1:24" x14ac:dyDescent="0.2">
      <c r="A113" s="8"/>
      <c r="S113" s="8"/>
      <c r="T113" s="690"/>
      <c r="U113" s="187"/>
      <c r="V113" s="683"/>
      <c r="W113" s="683"/>
      <c r="X113" s="195"/>
    </row>
    <row r="114" spans="1:24" x14ac:dyDescent="0.2">
      <c r="A114" s="8"/>
      <c r="S114" s="8"/>
      <c r="T114" s="690"/>
      <c r="U114" s="187"/>
      <c r="V114" s="683"/>
      <c r="W114" s="683"/>
      <c r="X114" s="195"/>
    </row>
    <row r="115" spans="1:24" x14ac:dyDescent="0.2">
      <c r="A115" s="8"/>
      <c r="S115" s="8"/>
      <c r="T115" s="690"/>
      <c r="U115" s="187"/>
      <c r="V115" s="683"/>
      <c r="W115" s="683"/>
      <c r="X115" s="195"/>
    </row>
    <row r="116" spans="1:24" x14ac:dyDescent="0.2">
      <c r="A116" s="8"/>
      <c r="S116" s="8"/>
      <c r="T116" s="690"/>
      <c r="U116" s="187"/>
      <c r="V116" s="683"/>
      <c r="W116" s="683"/>
      <c r="X116" s="195"/>
    </row>
    <row r="117" spans="1:24" x14ac:dyDescent="0.2">
      <c r="A117" s="8"/>
      <c r="S117" s="8"/>
      <c r="T117" s="690"/>
      <c r="U117" s="187"/>
      <c r="V117" s="683"/>
      <c r="W117" s="683"/>
      <c r="X117" s="195"/>
    </row>
    <row r="118" spans="1:24" x14ac:dyDescent="0.2">
      <c r="A118" s="8"/>
      <c r="S118" s="8"/>
      <c r="T118" s="690"/>
      <c r="U118" s="187"/>
      <c r="V118" s="683"/>
      <c r="W118" s="683"/>
      <c r="X118" s="195"/>
    </row>
    <row r="119" spans="1:24" x14ac:dyDescent="0.2">
      <c r="A119" s="8"/>
      <c r="S119" s="8"/>
      <c r="T119" s="690"/>
      <c r="U119" s="187"/>
      <c r="V119" s="683"/>
      <c r="W119" s="683"/>
      <c r="X119" s="195"/>
    </row>
    <row r="120" spans="1:24" x14ac:dyDescent="0.2">
      <c r="A120" s="8"/>
      <c r="S120" s="8"/>
      <c r="T120" s="690"/>
      <c r="U120" s="187"/>
      <c r="V120" s="683"/>
      <c r="W120" s="683"/>
      <c r="X120" s="195"/>
    </row>
    <row r="121" spans="1:24" x14ac:dyDescent="0.2">
      <c r="A121" s="8"/>
      <c r="S121" s="8"/>
      <c r="T121" s="690"/>
      <c r="U121" s="187"/>
      <c r="V121" s="683"/>
      <c r="W121" s="683"/>
      <c r="X121" s="195"/>
    </row>
    <row r="122" spans="1:24" x14ac:dyDescent="0.2">
      <c r="A122" s="8"/>
      <c r="S122" s="8"/>
      <c r="T122" s="690"/>
      <c r="U122" s="187"/>
      <c r="V122" s="683"/>
      <c r="W122" s="683"/>
      <c r="X122" s="195"/>
    </row>
    <row r="123" spans="1:24" x14ac:dyDescent="0.2">
      <c r="A123" s="8"/>
      <c r="S123" s="8"/>
      <c r="T123" s="690"/>
      <c r="U123" s="187"/>
      <c r="V123" s="683"/>
      <c r="W123" s="683"/>
      <c r="X123" s="195"/>
    </row>
    <row r="124" spans="1:24" x14ac:dyDescent="0.2">
      <c r="A124" s="8"/>
      <c r="S124" s="8"/>
      <c r="T124" s="690"/>
      <c r="U124" s="187"/>
      <c r="V124" s="683"/>
      <c r="W124" s="683"/>
      <c r="X124" s="195"/>
    </row>
    <row r="125" spans="1:24" x14ac:dyDescent="0.2">
      <c r="A125" s="8"/>
      <c r="S125" s="8"/>
      <c r="T125" s="690"/>
      <c r="U125" s="187"/>
      <c r="V125" s="683"/>
      <c r="W125" s="683"/>
      <c r="X125" s="195"/>
    </row>
    <row r="126" spans="1:24" x14ac:dyDescent="0.2">
      <c r="A126" s="8"/>
      <c r="S126" s="8"/>
      <c r="T126" s="690"/>
      <c r="U126" s="187"/>
      <c r="V126" s="683"/>
      <c r="W126" s="683"/>
      <c r="X126" s="195"/>
    </row>
    <row r="127" spans="1:24" x14ac:dyDescent="0.2">
      <c r="A127" s="51"/>
      <c r="T127" s="684"/>
      <c r="U127" s="187"/>
      <c r="V127" s="683"/>
      <c r="W127" s="683"/>
      <c r="X127" s="195"/>
    </row>
    <row r="128" spans="1:24" x14ac:dyDescent="0.2">
      <c r="A128" s="24"/>
      <c r="T128" s="2"/>
      <c r="U128" s="187"/>
      <c r="V128" s="703"/>
      <c r="W128" s="703"/>
      <c r="X128" s="195"/>
    </row>
    <row r="129" spans="1:24" x14ac:dyDescent="0.2">
      <c r="S129" s="353"/>
      <c r="T129" s="353"/>
      <c r="U129" s="353"/>
      <c r="V129" s="353"/>
      <c r="W129" s="353"/>
      <c r="X129" s="353"/>
    </row>
    <row r="130" spans="1:24" x14ac:dyDescent="0.2">
      <c r="S130" s="186"/>
      <c r="T130" s="23"/>
      <c r="U130" s="187"/>
      <c r="W130" s="186"/>
      <c r="X130" s="186"/>
    </row>
    <row r="133" spans="1:24" x14ac:dyDescent="0.2">
      <c r="A133" s="672"/>
      <c r="W133" s="186"/>
      <c r="X133" s="186"/>
    </row>
    <row r="134" spans="1:24" x14ac:dyDescent="0.2">
      <c r="A134" s="672"/>
    </row>
    <row r="140" spans="1:24" ht="14.25" x14ac:dyDescent="0.2">
      <c r="A140" s="630"/>
    </row>
  </sheetData>
  <mergeCells count="184">
    <mergeCell ref="B2:E2"/>
    <mergeCell ref="H6:L6"/>
    <mergeCell ref="S6:T7"/>
    <mergeCell ref="H7:I7"/>
    <mergeCell ref="J7:K7"/>
    <mergeCell ref="L7:L8"/>
    <mergeCell ref="B6:D7"/>
    <mergeCell ref="F6:F7"/>
    <mergeCell ref="H10:I10"/>
    <mergeCell ref="N11:O11"/>
    <mergeCell ref="P11:Q11"/>
    <mergeCell ref="N12:O12"/>
    <mergeCell ref="P12:Q12"/>
    <mergeCell ref="N13:O13"/>
    <mergeCell ref="P13:Q13"/>
    <mergeCell ref="V7:W7"/>
    <mergeCell ref="N8:O8"/>
    <mergeCell ref="P8:Q8"/>
    <mergeCell ref="N17:O17"/>
    <mergeCell ref="P17:Q17"/>
    <mergeCell ref="N18:O18"/>
    <mergeCell ref="P18:Q18"/>
    <mergeCell ref="N19:O19"/>
    <mergeCell ref="P19:Q19"/>
    <mergeCell ref="N14:O14"/>
    <mergeCell ref="P14:Q14"/>
    <mergeCell ref="N15:O15"/>
    <mergeCell ref="P15:Q15"/>
    <mergeCell ref="N16:O16"/>
    <mergeCell ref="P16:Q16"/>
    <mergeCell ref="N23:O23"/>
    <mergeCell ref="P23:Q23"/>
    <mergeCell ref="N24:O24"/>
    <mergeCell ref="P24:Q24"/>
    <mergeCell ref="N25:O25"/>
    <mergeCell ref="P25:Q25"/>
    <mergeCell ref="N20:O20"/>
    <mergeCell ref="P20:Q20"/>
    <mergeCell ref="N21:O21"/>
    <mergeCell ref="P21:Q21"/>
    <mergeCell ref="N22:O22"/>
    <mergeCell ref="P22:Q22"/>
    <mergeCell ref="N29:O29"/>
    <mergeCell ref="P29:Q29"/>
    <mergeCell ref="N30:O30"/>
    <mergeCell ref="P30:Q30"/>
    <mergeCell ref="N31:O31"/>
    <mergeCell ref="P31:Q31"/>
    <mergeCell ref="N26:O26"/>
    <mergeCell ref="P26:Q26"/>
    <mergeCell ref="N27:O27"/>
    <mergeCell ref="P27:Q27"/>
    <mergeCell ref="N28:O28"/>
    <mergeCell ref="P28:Q28"/>
    <mergeCell ref="N35:O35"/>
    <mergeCell ref="P35:Q35"/>
    <mergeCell ref="N36:O36"/>
    <mergeCell ref="P36:Q36"/>
    <mergeCell ref="N37:O37"/>
    <mergeCell ref="P37:Q37"/>
    <mergeCell ref="N32:O32"/>
    <mergeCell ref="P32:Q32"/>
    <mergeCell ref="N33:O33"/>
    <mergeCell ref="P33:Q33"/>
    <mergeCell ref="N34:O34"/>
    <mergeCell ref="P34:Q34"/>
    <mergeCell ref="N43:O43"/>
    <mergeCell ref="P43:Q43"/>
    <mergeCell ref="N44:O44"/>
    <mergeCell ref="P44:Q44"/>
    <mergeCell ref="N45:O45"/>
    <mergeCell ref="P45:Q45"/>
    <mergeCell ref="N40:O40"/>
    <mergeCell ref="P40:Q40"/>
    <mergeCell ref="N41:O41"/>
    <mergeCell ref="P41:Q41"/>
    <mergeCell ref="N42:O42"/>
    <mergeCell ref="P42:Q42"/>
    <mergeCell ref="N49:O49"/>
    <mergeCell ref="P49:Q49"/>
    <mergeCell ref="N50:O50"/>
    <mergeCell ref="P50:Q50"/>
    <mergeCell ref="N51:O51"/>
    <mergeCell ref="P51:Q51"/>
    <mergeCell ref="N46:O46"/>
    <mergeCell ref="P46:Q46"/>
    <mergeCell ref="N47:O47"/>
    <mergeCell ref="P47:Q47"/>
    <mergeCell ref="N48:O48"/>
    <mergeCell ref="P48:Q48"/>
    <mergeCell ref="N55:O55"/>
    <mergeCell ref="P55:Q55"/>
    <mergeCell ref="N56:O56"/>
    <mergeCell ref="P56:Q56"/>
    <mergeCell ref="N57:O57"/>
    <mergeCell ref="P57:Q57"/>
    <mergeCell ref="N52:O52"/>
    <mergeCell ref="P52:Q52"/>
    <mergeCell ref="N53:O53"/>
    <mergeCell ref="P53:Q53"/>
    <mergeCell ref="N54:O54"/>
    <mergeCell ref="P54:Q54"/>
    <mergeCell ref="N61:O61"/>
    <mergeCell ref="P61:Q61"/>
    <mergeCell ref="N62:O62"/>
    <mergeCell ref="P62:Q62"/>
    <mergeCell ref="N63:O63"/>
    <mergeCell ref="P63:Q63"/>
    <mergeCell ref="N58:O58"/>
    <mergeCell ref="P58:Q58"/>
    <mergeCell ref="N59:O59"/>
    <mergeCell ref="P59:Q59"/>
    <mergeCell ref="N60:O60"/>
    <mergeCell ref="P60:Q60"/>
    <mergeCell ref="N70:O70"/>
    <mergeCell ref="P70:Q70"/>
    <mergeCell ref="N71:O71"/>
    <mergeCell ref="P71:Q71"/>
    <mergeCell ref="N72:O72"/>
    <mergeCell ref="P72:Q72"/>
    <mergeCell ref="N64:O64"/>
    <mergeCell ref="P64:Q64"/>
    <mergeCell ref="N65:O65"/>
    <mergeCell ref="P65:Q65"/>
    <mergeCell ref="N66:O66"/>
    <mergeCell ref="P66:Q66"/>
    <mergeCell ref="N76:O76"/>
    <mergeCell ref="P76:Q76"/>
    <mergeCell ref="N77:O77"/>
    <mergeCell ref="P77:Q77"/>
    <mergeCell ref="N78:O78"/>
    <mergeCell ref="P78:Q78"/>
    <mergeCell ref="N73:O73"/>
    <mergeCell ref="P73:Q73"/>
    <mergeCell ref="N74:O74"/>
    <mergeCell ref="P74:Q74"/>
    <mergeCell ref="N75:O75"/>
    <mergeCell ref="P75:Q75"/>
    <mergeCell ref="N82:O82"/>
    <mergeCell ref="P82:Q82"/>
    <mergeCell ref="N83:O83"/>
    <mergeCell ref="P83:Q83"/>
    <mergeCell ref="N84:O84"/>
    <mergeCell ref="P84:Q84"/>
    <mergeCell ref="N79:O79"/>
    <mergeCell ref="P79:Q79"/>
    <mergeCell ref="N80:O80"/>
    <mergeCell ref="P80:Q80"/>
    <mergeCell ref="N81:O81"/>
    <mergeCell ref="P81:Q81"/>
    <mergeCell ref="N88:O88"/>
    <mergeCell ref="P88:Q88"/>
    <mergeCell ref="N89:O89"/>
    <mergeCell ref="P89:Q89"/>
    <mergeCell ref="N90:O90"/>
    <mergeCell ref="P90:Q90"/>
    <mergeCell ref="N85:O85"/>
    <mergeCell ref="P85:Q85"/>
    <mergeCell ref="N86:O86"/>
    <mergeCell ref="P86:Q86"/>
    <mergeCell ref="N87:O87"/>
    <mergeCell ref="P87:Q87"/>
    <mergeCell ref="N94:O94"/>
    <mergeCell ref="P94:Q94"/>
    <mergeCell ref="N95:O95"/>
    <mergeCell ref="P95:Q95"/>
    <mergeCell ref="N96:O96"/>
    <mergeCell ref="P96:Q96"/>
    <mergeCell ref="N91:O91"/>
    <mergeCell ref="P91:Q91"/>
    <mergeCell ref="N92:O92"/>
    <mergeCell ref="P92:Q92"/>
    <mergeCell ref="N93:O93"/>
    <mergeCell ref="P93:Q93"/>
    <mergeCell ref="B108:H108"/>
    <mergeCell ref="J108:Q108"/>
    <mergeCell ref="J109:Q109"/>
    <mergeCell ref="J112:Q112"/>
    <mergeCell ref="N99:O99"/>
    <mergeCell ref="P99:Q99"/>
    <mergeCell ref="N101:O101"/>
    <mergeCell ref="P101:Q101"/>
    <mergeCell ref="B107:H107"/>
    <mergeCell ref="J107:Q107"/>
  </mergeCells>
  <hyperlinks>
    <hyperlink ref="B2:E2" location="'Liste tableaux'!A1" display="Retour à la liste des tableaux" xr:uid="{47730C24-25EB-4EAB-A9BD-1601EA462FA9}"/>
  </hyperlinks>
  <pageMargins left="0.7" right="0.7" top="0.75" bottom="0.75" header="0.3" footer="0.3"/>
  <headerFooter>
    <oddHeader>&amp;R&amp;"Calibri"&amp;10&amp;K000000 Protected B - Internal / Protégé B - Interne&amp;1#_x000D_</oddHead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B643B-DBD0-4FF5-81C5-FB2BE46C4150}">
  <sheetPr codeName="Feuil66"/>
  <dimension ref="A1:AN45"/>
  <sheetViews>
    <sheetView showGridLines="0" workbookViewId="0">
      <selection activeCell="A2" sqref="A2:D2"/>
    </sheetView>
  </sheetViews>
  <sheetFormatPr defaultColWidth="9.140625" defaultRowHeight="15" x14ac:dyDescent="0.25"/>
  <cols>
    <col min="6" max="6" width="3.85546875" customWidth="1"/>
    <col min="14" max="14" width="2.85546875" customWidth="1"/>
    <col min="22" max="22" width="3.85546875" customWidth="1"/>
    <col min="30" max="30" width="2.42578125" customWidth="1"/>
    <col min="38" max="38" width="3" customWidth="1"/>
  </cols>
  <sheetData>
    <row r="1" spans="1:40" ht="15.75" x14ac:dyDescent="0.25">
      <c r="A1" s="216" t="s">
        <v>3171</v>
      </c>
      <c r="B1" s="18"/>
      <c r="C1" s="23"/>
      <c r="D1" s="18"/>
      <c r="E1" s="18"/>
      <c r="F1" s="23"/>
      <c r="G1" s="18"/>
      <c r="H1" s="1"/>
      <c r="I1" s="1"/>
      <c r="J1" s="1"/>
      <c r="L1" s="1"/>
      <c r="N1" s="1"/>
      <c r="O1" s="20">
        <v>29</v>
      </c>
      <c r="P1" s="1"/>
      <c r="S1" s="1"/>
      <c r="U1" s="1"/>
      <c r="V1" s="1"/>
      <c r="X1" s="1"/>
      <c r="AA1" s="1"/>
      <c r="AB1" s="1"/>
      <c r="AD1" s="1"/>
      <c r="AE1" s="1"/>
    </row>
    <row r="2" spans="1:40" x14ac:dyDescent="0.25">
      <c r="A2" s="1867" t="s">
        <v>145</v>
      </c>
      <c r="B2" s="1868"/>
      <c r="C2" s="1868"/>
      <c r="D2" s="1869"/>
      <c r="F2" s="1"/>
      <c r="J2" s="1"/>
      <c r="K2" s="1"/>
      <c r="L2" s="1"/>
      <c r="M2" s="1"/>
      <c r="O2" s="1"/>
      <c r="P2" s="1"/>
      <c r="S2" s="1"/>
      <c r="U2" s="1"/>
      <c r="V2" s="1"/>
      <c r="X2" s="1"/>
      <c r="AA2" s="1"/>
      <c r="AB2" s="1"/>
      <c r="AD2" s="1"/>
      <c r="AE2" s="1"/>
    </row>
    <row r="3" spans="1:40" ht="27" customHeight="1" x14ac:dyDescent="0.25">
      <c r="A3" s="2190" t="s">
        <v>3172</v>
      </c>
      <c r="B3" s="2221"/>
      <c r="C3" s="2221"/>
      <c r="D3" s="2221"/>
      <c r="E3" s="2221"/>
      <c r="F3" s="2221"/>
      <c r="G3" s="2221"/>
      <c r="H3" s="2221"/>
      <c r="I3" s="2221"/>
      <c r="J3" s="2221"/>
      <c r="K3" s="2221"/>
      <c r="L3" s="2221"/>
      <c r="M3" s="2221"/>
      <c r="N3" s="2221"/>
      <c r="O3" s="2221"/>
      <c r="P3" s="1"/>
      <c r="S3" s="1"/>
      <c r="U3" s="1"/>
      <c r="V3" s="1"/>
      <c r="X3" s="1"/>
      <c r="AA3" s="1"/>
      <c r="AB3" s="1"/>
      <c r="AD3" s="1"/>
      <c r="AE3" s="1"/>
    </row>
    <row r="4" spans="1:40" ht="15.75" x14ac:dyDescent="0.25">
      <c r="A4" s="569"/>
      <c r="B4" s="199"/>
      <c r="C4" s="23"/>
      <c r="D4" s="199"/>
      <c r="E4" s="199"/>
      <c r="F4" s="23"/>
      <c r="G4" s="199"/>
      <c r="J4" s="1"/>
      <c r="K4" s="1"/>
      <c r="L4" s="1"/>
      <c r="M4" s="1"/>
      <c r="O4" s="1"/>
      <c r="P4" s="1"/>
      <c r="S4" s="1"/>
      <c r="U4" s="1"/>
      <c r="V4" s="1"/>
      <c r="X4" s="1"/>
      <c r="AA4" s="1"/>
      <c r="AB4" s="1"/>
      <c r="AD4" s="1"/>
      <c r="AE4" s="1"/>
    </row>
    <row r="5" spans="1:40" ht="10.35" customHeight="1" x14ac:dyDescent="0.25">
      <c r="A5" s="21" t="s">
        <v>3173</v>
      </c>
      <c r="B5" s="199"/>
      <c r="C5" s="23"/>
      <c r="D5" s="199"/>
      <c r="E5" s="199"/>
      <c r="F5" s="23"/>
      <c r="G5" s="199"/>
      <c r="J5" s="1"/>
      <c r="K5" s="1"/>
      <c r="L5" s="1"/>
      <c r="M5" s="1"/>
      <c r="O5" s="1"/>
      <c r="P5" s="1"/>
      <c r="S5" s="1"/>
      <c r="U5" s="1"/>
      <c r="V5" s="1"/>
      <c r="X5" s="1"/>
      <c r="AA5" s="1"/>
      <c r="AB5" s="1"/>
      <c r="AD5" s="1"/>
      <c r="AE5" s="1"/>
    </row>
    <row r="6" spans="1:40" ht="15.75" x14ac:dyDescent="0.25">
      <c r="A6" s="18"/>
      <c r="B6" s="1854" t="s">
        <v>3174</v>
      </c>
      <c r="C6" s="2080"/>
      <c r="D6" s="2080"/>
      <c r="E6" s="2080"/>
      <c r="F6" s="2080"/>
      <c r="G6" s="2080"/>
      <c r="H6" s="2081"/>
      <c r="I6" s="495"/>
      <c r="J6" s="1854" t="s">
        <v>3175</v>
      </c>
      <c r="K6" s="2080"/>
      <c r="L6" s="2080"/>
      <c r="M6" s="2080"/>
      <c r="N6" s="2080"/>
      <c r="O6" s="2080"/>
      <c r="P6" s="2081"/>
      <c r="Q6" s="216"/>
      <c r="R6" s="1854" t="s">
        <v>3176</v>
      </c>
      <c r="S6" s="2080"/>
      <c r="T6" s="2080"/>
      <c r="U6" s="2080"/>
      <c r="V6" s="2080"/>
      <c r="W6" s="2080"/>
      <c r="X6" s="2081"/>
      <c r="Y6" s="495"/>
      <c r="Z6" s="1854" t="s">
        <v>3177</v>
      </c>
      <c r="AA6" s="2080"/>
      <c r="AB6" s="2080"/>
      <c r="AC6" s="2080"/>
      <c r="AD6" s="2080"/>
      <c r="AE6" s="2080"/>
      <c r="AF6" s="2081"/>
      <c r="AG6" s="82"/>
      <c r="AH6" s="1854" t="s">
        <v>3178</v>
      </c>
      <c r="AI6" s="2080"/>
      <c r="AJ6" s="2080"/>
      <c r="AK6" s="2080"/>
      <c r="AL6" s="2080"/>
      <c r="AM6" s="2080"/>
      <c r="AN6" s="2081"/>
    </row>
    <row r="7" spans="1:40" ht="50.45" customHeight="1" x14ac:dyDescent="0.25">
      <c r="A7" s="1386"/>
      <c r="B7" s="332" t="s">
        <v>2443</v>
      </c>
      <c r="C7" s="1387" t="s">
        <v>3179</v>
      </c>
      <c r="D7" s="332" t="s">
        <v>3180</v>
      </c>
      <c r="E7" s="496" t="s">
        <v>3054</v>
      </c>
      <c r="F7" s="492"/>
      <c r="G7" s="332" t="s">
        <v>3181</v>
      </c>
      <c r="H7" s="496" t="s">
        <v>3055</v>
      </c>
      <c r="I7" s="495"/>
      <c r="J7" s="332" t="s">
        <v>2443</v>
      </c>
      <c r="K7" s="1387" t="s">
        <v>3182</v>
      </c>
      <c r="L7" s="332" t="s">
        <v>3180</v>
      </c>
      <c r="M7" s="496" t="s">
        <v>3183</v>
      </c>
      <c r="N7" s="492"/>
      <c r="O7" s="332" t="s">
        <v>3181</v>
      </c>
      <c r="P7" s="496" t="s">
        <v>3055</v>
      </c>
      <c r="Q7" s="1387"/>
      <c r="R7" s="332" t="s">
        <v>2443</v>
      </c>
      <c r="S7" s="1387" t="s">
        <v>3179</v>
      </c>
      <c r="T7" s="332" t="s">
        <v>3180</v>
      </c>
      <c r="U7" s="496" t="s">
        <v>3054</v>
      </c>
      <c r="V7" s="492"/>
      <c r="W7" s="332" t="s">
        <v>3181</v>
      </c>
      <c r="X7" s="496" t="s">
        <v>3055</v>
      </c>
      <c r="Y7" s="495"/>
      <c r="Z7" s="332" t="s">
        <v>2443</v>
      </c>
      <c r="AA7" s="1387" t="s">
        <v>3182</v>
      </c>
      <c r="AB7" s="332" t="s">
        <v>3180</v>
      </c>
      <c r="AC7" s="496" t="s">
        <v>3183</v>
      </c>
      <c r="AD7" s="492"/>
      <c r="AE7" s="332" t="s">
        <v>3181</v>
      </c>
      <c r="AF7" s="496" t="s">
        <v>3055</v>
      </c>
      <c r="AG7" s="82"/>
      <c r="AH7" s="332" t="s">
        <v>2443</v>
      </c>
      <c r="AI7" s="1387" t="s">
        <v>3179</v>
      </c>
      <c r="AJ7" s="332" t="s">
        <v>3184</v>
      </c>
      <c r="AK7" s="496" t="s">
        <v>3054</v>
      </c>
      <c r="AL7" s="492"/>
      <c r="AM7" s="332" t="s">
        <v>3181</v>
      </c>
      <c r="AN7" s="496" t="s">
        <v>3055</v>
      </c>
    </row>
    <row r="8" spans="1:40" ht="23.25" x14ac:dyDescent="0.25">
      <c r="A8" s="155"/>
      <c r="B8" s="155"/>
      <c r="C8" s="155" t="s">
        <v>299</v>
      </c>
      <c r="D8" s="155" t="s">
        <v>300</v>
      </c>
      <c r="E8" s="155" t="s">
        <v>2561</v>
      </c>
      <c r="F8" s="155"/>
      <c r="G8" s="155" t="s">
        <v>465</v>
      </c>
      <c r="H8" s="155" t="s">
        <v>3185</v>
      </c>
      <c r="J8" s="155"/>
      <c r="K8" s="155" t="s">
        <v>304</v>
      </c>
      <c r="L8" s="155" t="s">
        <v>305</v>
      </c>
      <c r="M8" s="155" t="s">
        <v>3186</v>
      </c>
      <c r="N8" s="155"/>
      <c r="O8" s="155" t="s">
        <v>1183</v>
      </c>
      <c r="P8" s="155" t="s">
        <v>3187</v>
      </c>
      <c r="Q8" s="155"/>
      <c r="R8" s="155"/>
      <c r="S8" s="155" t="s">
        <v>299</v>
      </c>
      <c r="T8" s="155" t="s">
        <v>300</v>
      </c>
      <c r="U8" s="155" t="s">
        <v>2561</v>
      </c>
      <c r="V8" s="155"/>
      <c r="W8" s="155" t="s">
        <v>465</v>
      </c>
      <c r="X8" s="155" t="s">
        <v>3188</v>
      </c>
      <c r="Z8" s="155"/>
      <c r="AA8" s="155" t="s">
        <v>304</v>
      </c>
      <c r="AB8" s="155" t="s">
        <v>305</v>
      </c>
      <c r="AC8" s="155" t="s">
        <v>3186</v>
      </c>
      <c r="AD8" s="155"/>
      <c r="AE8" s="155" t="s">
        <v>1183</v>
      </c>
      <c r="AF8" s="155" t="s">
        <v>3187</v>
      </c>
      <c r="AH8" s="155"/>
      <c r="AI8" s="155" t="s">
        <v>304</v>
      </c>
      <c r="AJ8" s="155" t="s">
        <v>305</v>
      </c>
      <c r="AK8" s="155" t="s">
        <v>3186</v>
      </c>
      <c r="AL8" s="155"/>
      <c r="AM8" s="155" t="s">
        <v>1183</v>
      </c>
      <c r="AN8" s="155" t="s">
        <v>3187</v>
      </c>
    </row>
    <row r="9" spans="1:40" ht="12" customHeight="1" x14ac:dyDescent="0.25">
      <c r="A9" s="710" t="s">
        <v>1874</v>
      </c>
      <c r="B9" s="710"/>
      <c r="C9" s="710"/>
      <c r="D9" s="196"/>
      <c r="E9" s="489"/>
      <c r="F9" s="489"/>
      <c r="G9" s="196"/>
      <c r="H9" s="489"/>
      <c r="J9" s="489"/>
      <c r="K9" s="489"/>
      <c r="L9" s="196"/>
      <c r="M9" s="489"/>
      <c r="N9" s="489"/>
      <c r="O9" s="196"/>
      <c r="P9" s="489"/>
      <c r="R9" s="711"/>
      <c r="S9" s="711"/>
      <c r="T9" s="206"/>
      <c r="U9" s="711"/>
      <c r="V9" s="711"/>
      <c r="W9" s="206"/>
      <c r="X9" s="711"/>
      <c r="Z9" s="711"/>
      <c r="AA9" s="711"/>
      <c r="AB9" s="206"/>
      <c r="AC9" s="711"/>
      <c r="AD9" s="711"/>
      <c r="AE9" s="206"/>
      <c r="AF9" s="711"/>
      <c r="AH9" s="711"/>
      <c r="AI9" s="711"/>
      <c r="AJ9" s="206"/>
      <c r="AK9" s="711"/>
      <c r="AL9" s="711"/>
      <c r="AM9" s="206"/>
      <c r="AN9" s="711"/>
    </row>
    <row r="10" spans="1:40" s="803" customFormat="1" x14ac:dyDescent="0.25">
      <c r="A10" s="1421" t="s">
        <v>3189</v>
      </c>
      <c r="B10" s="1513"/>
      <c r="C10" s="992"/>
      <c r="D10" s="1666" t="s">
        <v>3190</v>
      </c>
      <c r="E10" s="993"/>
      <c r="F10" s="916"/>
      <c r="G10" s="1667">
        <v>0.05</v>
      </c>
      <c r="H10" s="993"/>
      <c r="J10" s="1513"/>
      <c r="K10" s="992"/>
      <c r="L10" s="1668" t="s">
        <v>3191</v>
      </c>
      <c r="M10" s="993"/>
      <c r="N10" s="916"/>
      <c r="O10" s="1669" t="s">
        <v>3192</v>
      </c>
      <c r="P10" s="993"/>
      <c r="R10" s="1513"/>
      <c r="S10" s="992"/>
      <c r="T10" s="1668" t="s">
        <v>3191</v>
      </c>
      <c r="U10" s="993"/>
      <c r="V10" s="916"/>
      <c r="W10" s="1669" t="s">
        <v>3192</v>
      </c>
      <c r="X10" s="993"/>
      <c r="Z10" s="1513"/>
      <c r="AA10" s="992"/>
      <c r="AB10" s="1668" t="s">
        <v>3191</v>
      </c>
      <c r="AC10" s="993"/>
      <c r="AD10" s="916"/>
      <c r="AE10" s="1669" t="s">
        <v>3192</v>
      </c>
      <c r="AF10" s="993"/>
      <c r="AH10" s="1513"/>
      <c r="AI10" s="992"/>
      <c r="AJ10" s="1668" t="s">
        <v>3191</v>
      </c>
      <c r="AK10" s="993"/>
      <c r="AL10" s="916"/>
      <c r="AM10" s="1669" t="s">
        <v>3192</v>
      </c>
      <c r="AN10" s="993"/>
    </row>
    <row r="11" spans="1:40" s="803" customFormat="1" x14ac:dyDescent="0.25">
      <c r="A11" s="1421" t="s">
        <v>3193</v>
      </c>
      <c r="B11" s="1513"/>
      <c r="C11" s="992"/>
      <c r="D11" s="1666" t="s">
        <v>3194</v>
      </c>
      <c r="E11" s="993"/>
      <c r="F11" s="916"/>
      <c r="G11" s="1667">
        <v>0.05</v>
      </c>
      <c r="H11" s="993"/>
      <c r="J11" s="1513"/>
      <c r="K11" s="1515"/>
      <c r="L11" s="1668" t="s">
        <v>3195</v>
      </c>
      <c r="M11" s="1670"/>
      <c r="N11" s="916"/>
      <c r="O11" s="1667">
        <v>0.05</v>
      </c>
      <c r="P11" s="1670"/>
      <c r="R11" s="1513"/>
      <c r="S11" s="1515"/>
      <c r="T11" s="1668" t="s">
        <v>3195</v>
      </c>
      <c r="U11" s="1670"/>
      <c r="V11" s="916"/>
      <c r="W11" s="1671">
        <v>0.05</v>
      </c>
      <c r="X11" s="1670"/>
      <c r="Z11" s="1513"/>
      <c r="AA11" s="1515"/>
      <c r="AB11" s="1668" t="s">
        <v>3195</v>
      </c>
      <c r="AC11" s="1670"/>
      <c r="AD11" s="916"/>
      <c r="AE11" s="1671">
        <v>0.05</v>
      </c>
      <c r="AF11" s="1632"/>
      <c r="AH11" s="1513"/>
      <c r="AI11" s="1515"/>
      <c r="AJ11" s="1668" t="s">
        <v>3195</v>
      </c>
      <c r="AK11" s="1670"/>
      <c r="AL11" s="916"/>
      <c r="AM11" s="1671">
        <v>0.05</v>
      </c>
      <c r="AN11" s="1670"/>
    </row>
    <row r="12" spans="1:40" s="803" customFormat="1" x14ac:dyDescent="0.25">
      <c r="A12" s="1421" t="s">
        <v>3196</v>
      </c>
      <c r="B12" s="1513"/>
      <c r="C12" s="992"/>
      <c r="D12" s="1666" t="s">
        <v>3197</v>
      </c>
      <c r="E12" s="993"/>
      <c r="F12" s="917"/>
      <c r="G12" s="1667">
        <v>0.05</v>
      </c>
      <c r="H12" s="993"/>
      <c r="J12" s="1513"/>
      <c r="K12" s="992"/>
      <c r="L12" s="1668" t="s">
        <v>3198</v>
      </c>
      <c r="M12" s="993"/>
      <c r="N12" s="917"/>
      <c r="O12" s="1671">
        <v>0.05</v>
      </c>
      <c r="P12" s="993"/>
      <c r="R12" s="1513"/>
      <c r="S12" s="992"/>
      <c r="T12" s="1668" t="s">
        <v>3198</v>
      </c>
      <c r="U12" s="993"/>
      <c r="V12" s="917"/>
      <c r="W12" s="1671">
        <v>0.05</v>
      </c>
      <c r="X12" s="993"/>
      <c r="Z12" s="1513"/>
      <c r="AA12" s="992"/>
      <c r="AB12" s="1668" t="s">
        <v>3198</v>
      </c>
      <c r="AC12" s="993"/>
      <c r="AD12" s="917"/>
      <c r="AE12" s="1671">
        <v>0.05</v>
      </c>
      <c r="AF12" s="993"/>
      <c r="AH12" s="1513"/>
      <c r="AI12" s="992"/>
      <c r="AJ12" s="1668" t="s">
        <v>3198</v>
      </c>
      <c r="AK12" s="993"/>
      <c r="AL12" s="917"/>
      <c r="AM12" s="1671">
        <v>0.05</v>
      </c>
      <c r="AN12" s="993"/>
    </row>
    <row r="13" spans="1:40" s="803" customFormat="1" x14ac:dyDescent="0.25">
      <c r="A13" s="1421" t="s">
        <v>3199</v>
      </c>
      <c r="B13" s="1513"/>
      <c r="C13" s="992"/>
      <c r="D13" s="1666" t="s">
        <v>3200</v>
      </c>
      <c r="E13" s="993"/>
      <c r="F13" s="917"/>
      <c r="G13" s="1667">
        <v>0.05</v>
      </c>
      <c r="H13" s="993"/>
      <c r="J13" s="1513"/>
      <c r="K13" s="1515"/>
      <c r="L13" s="1666" t="s">
        <v>3201</v>
      </c>
      <c r="M13" s="1515"/>
      <c r="N13" s="916"/>
      <c r="O13" s="1667">
        <v>0.1</v>
      </c>
      <c r="P13" s="1515"/>
      <c r="R13" s="1513"/>
      <c r="S13" s="1515"/>
      <c r="T13" s="1672" t="s">
        <v>3201</v>
      </c>
      <c r="U13" s="1515"/>
      <c r="V13" s="916"/>
      <c r="W13" s="1671">
        <v>0.1</v>
      </c>
      <c r="X13" s="1515"/>
      <c r="Z13" s="1513"/>
      <c r="AA13" s="1515"/>
      <c r="AB13" s="1672" t="s">
        <v>3201</v>
      </c>
      <c r="AC13" s="1515"/>
      <c r="AD13" s="916"/>
      <c r="AE13" s="1671">
        <v>0.1</v>
      </c>
      <c r="AF13" s="1421"/>
      <c r="AH13" s="1513"/>
      <c r="AI13" s="1515"/>
      <c r="AJ13" s="1672" t="s">
        <v>3201</v>
      </c>
      <c r="AK13" s="1515"/>
      <c r="AL13" s="916"/>
      <c r="AM13" s="1671">
        <v>0.1</v>
      </c>
      <c r="AN13" s="1515"/>
    </row>
    <row r="14" spans="1:40" s="803" customFormat="1" x14ac:dyDescent="0.25">
      <c r="A14" s="1421" t="s">
        <v>3202</v>
      </c>
      <c r="B14" s="1513"/>
      <c r="C14" s="992"/>
      <c r="D14" s="1666" t="s">
        <v>3203</v>
      </c>
      <c r="E14" s="993"/>
      <c r="F14" s="917"/>
      <c r="G14" s="1667">
        <v>0.35</v>
      </c>
      <c r="H14" s="993"/>
      <c r="J14" s="1513"/>
      <c r="K14" s="992"/>
      <c r="L14" s="1666" t="s">
        <v>3204</v>
      </c>
      <c r="M14" s="993"/>
      <c r="N14" s="917"/>
      <c r="O14" s="1667">
        <v>0.35</v>
      </c>
      <c r="P14" s="993"/>
      <c r="R14" s="1513"/>
      <c r="S14" s="992"/>
      <c r="T14" s="1672" t="s">
        <v>3204</v>
      </c>
      <c r="U14" s="993"/>
      <c r="V14" s="917"/>
      <c r="W14" s="1671">
        <v>0.35</v>
      </c>
      <c r="X14" s="993"/>
      <c r="Z14" s="1513"/>
      <c r="AA14" s="992"/>
      <c r="AB14" s="1672" t="s">
        <v>3204</v>
      </c>
      <c r="AC14" s="993"/>
      <c r="AD14" s="917"/>
      <c r="AE14" s="1671">
        <v>0.35</v>
      </c>
      <c r="AF14" s="993"/>
      <c r="AH14" s="1513"/>
      <c r="AI14" s="992"/>
      <c r="AJ14" s="1672" t="s">
        <v>3204</v>
      </c>
      <c r="AK14" s="993"/>
      <c r="AL14" s="917"/>
      <c r="AM14" s="1671">
        <v>0.35</v>
      </c>
      <c r="AN14" s="993"/>
    </row>
    <row r="15" spans="1:40" s="803" customFormat="1" x14ac:dyDescent="0.25">
      <c r="A15" s="1421" t="s">
        <v>3205</v>
      </c>
      <c r="B15" s="1513"/>
      <c r="C15" s="992"/>
      <c r="D15" s="1666" t="s">
        <v>3206</v>
      </c>
      <c r="E15" s="993"/>
      <c r="F15" s="917"/>
      <c r="G15" s="1667">
        <v>1</v>
      </c>
      <c r="H15" s="993"/>
      <c r="J15" s="1513"/>
      <c r="K15" s="992"/>
      <c r="L15" s="1666" t="s">
        <v>3206</v>
      </c>
      <c r="M15" s="993"/>
      <c r="N15" s="917"/>
      <c r="O15" s="1667">
        <v>1</v>
      </c>
      <c r="P15" s="993"/>
      <c r="R15" s="1513"/>
      <c r="S15" s="992"/>
      <c r="T15" s="1672" t="s">
        <v>3206</v>
      </c>
      <c r="U15" s="993"/>
      <c r="V15" s="917"/>
      <c r="W15" s="1671">
        <v>1</v>
      </c>
      <c r="X15" s="993"/>
      <c r="Z15" s="1513"/>
      <c r="AA15" s="992"/>
      <c r="AB15" s="1672" t="s">
        <v>3206</v>
      </c>
      <c r="AC15" s="993"/>
      <c r="AD15" s="917"/>
      <c r="AE15" s="1671">
        <v>1</v>
      </c>
      <c r="AF15" s="993"/>
      <c r="AH15" s="1513"/>
      <c r="AI15" s="992"/>
      <c r="AJ15" s="1672" t="s">
        <v>3206</v>
      </c>
      <c r="AK15" s="993"/>
      <c r="AL15" s="917"/>
      <c r="AM15" s="1671">
        <v>1</v>
      </c>
      <c r="AN15" s="993"/>
    </row>
    <row r="16" spans="1:40" s="803" customFormat="1" x14ac:dyDescent="0.25">
      <c r="A16" s="1421" t="s">
        <v>3207</v>
      </c>
      <c r="B16" s="1513"/>
      <c r="C16" s="992"/>
      <c r="D16" s="1666" t="s">
        <v>3208</v>
      </c>
      <c r="E16" s="1673"/>
      <c r="F16" s="917"/>
      <c r="G16" s="1667">
        <v>6.25</v>
      </c>
      <c r="H16" s="993"/>
      <c r="J16" s="1513"/>
      <c r="K16" s="992"/>
      <c r="L16" s="1666" t="s">
        <v>3208</v>
      </c>
      <c r="M16" s="1514"/>
      <c r="N16" s="917"/>
      <c r="O16" s="1667">
        <v>6.25</v>
      </c>
      <c r="P16" s="993"/>
      <c r="R16" s="1513"/>
      <c r="S16" s="992"/>
      <c r="T16" s="1672" t="s">
        <v>3208</v>
      </c>
      <c r="U16" s="1513"/>
      <c r="V16" s="917"/>
      <c r="W16" s="1671">
        <v>6.25</v>
      </c>
      <c r="X16" s="993"/>
      <c r="Z16" s="1513"/>
      <c r="AA16" s="992"/>
      <c r="AB16" s="1672" t="s">
        <v>3208</v>
      </c>
      <c r="AC16" s="1513"/>
      <c r="AD16" s="917"/>
      <c r="AE16" s="1671">
        <v>6.25</v>
      </c>
      <c r="AF16" s="993"/>
      <c r="AH16" s="1513"/>
      <c r="AI16" s="992"/>
      <c r="AJ16" s="1672" t="s">
        <v>3208</v>
      </c>
      <c r="AK16" s="1513"/>
      <c r="AL16" s="917"/>
      <c r="AM16" s="1671">
        <v>6.25</v>
      </c>
      <c r="AN16" s="993"/>
    </row>
    <row r="17" spans="1:40" s="803" customFormat="1" x14ac:dyDescent="0.25">
      <c r="A17" s="1494" t="s">
        <v>297</v>
      </c>
      <c r="B17" s="1514"/>
      <c r="C17" s="993"/>
      <c r="E17" s="993"/>
      <c r="F17" s="918"/>
      <c r="H17" s="993"/>
      <c r="J17" s="1514"/>
      <c r="K17" s="993"/>
      <c r="M17" s="993"/>
      <c r="N17" s="918"/>
      <c r="P17" s="993"/>
      <c r="R17" s="1514"/>
      <c r="S17" s="993"/>
      <c r="T17" s="82"/>
      <c r="U17" s="993"/>
      <c r="V17" s="918"/>
      <c r="W17" s="82"/>
      <c r="X17" s="993"/>
      <c r="Z17" s="1514"/>
      <c r="AA17" s="993"/>
      <c r="AB17" s="82"/>
      <c r="AC17" s="993"/>
      <c r="AD17" s="918"/>
      <c r="AE17" s="82"/>
      <c r="AF17" s="993"/>
      <c r="AH17" s="1514"/>
      <c r="AI17" s="993"/>
      <c r="AJ17" s="82"/>
      <c r="AK17" s="993"/>
      <c r="AL17" s="918"/>
      <c r="AM17" s="82"/>
      <c r="AN17" s="993"/>
    </row>
    <row r="18" spans="1:40" s="803" customFormat="1" ht="5.0999999999999996" customHeight="1" x14ac:dyDescent="0.25">
      <c r="A18" s="55"/>
      <c r="B18" s="55"/>
      <c r="C18" s="82"/>
      <c r="H18" s="82"/>
      <c r="J18" s="55"/>
      <c r="N18" s="82"/>
      <c r="R18" s="55"/>
      <c r="S18" s="82"/>
      <c r="T18" s="82"/>
      <c r="U18" s="82"/>
      <c r="V18" s="82"/>
      <c r="W18" s="82"/>
      <c r="X18" s="82"/>
      <c r="Z18" s="55"/>
      <c r="AA18" s="82"/>
      <c r="AB18" s="82"/>
      <c r="AC18" s="82"/>
      <c r="AD18" s="82"/>
      <c r="AE18" s="82"/>
      <c r="AF18" s="82"/>
      <c r="AH18" s="55"/>
      <c r="AI18" s="82"/>
      <c r="AJ18" s="82"/>
      <c r="AK18" s="82"/>
      <c r="AL18" s="82"/>
      <c r="AM18" s="82"/>
      <c r="AN18" s="82"/>
    </row>
    <row r="19" spans="1:40" s="803" customFormat="1" x14ac:dyDescent="0.25">
      <c r="A19" s="88" t="s">
        <v>1875</v>
      </c>
      <c r="B19" s="88"/>
      <c r="H19" s="82"/>
      <c r="J19" s="88"/>
      <c r="N19" s="82"/>
      <c r="R19" s="88"/>
      <c r="S19" s="82"/>
      <c r="T19" s="82"/>
      <c r="U19" s="82"/>
      <c r="V19" s="82"/>
      <c r="W19" s="82"/>
      <c r="X19" s="82"/>
      <c r="Z19" s="88"/>
      <c r="AA19" s="82"/>
      <c r="AB19" s="82"/>
      <c r="AC19" s="82"/>
      <c r="AD19" s="82"/>
      <c r="AE19" s="82"/>
      <c r="AF19" s="82"/>
      <c r="AH19" s="88"/>
      <c r="AI19" s="82"/>
      <c r="AJ19" s="82"/>
      <c r="AK19" s="82"/>
      <c r="AL19" s="82"/>
      <c r="AM19" s="82"/>
      <c r="AN19" s="82"/>
    </row>
    <row r="20" spans="1:40" s="803" customFormat="1" x14ac:dyDescent="0.25">
      <c r="A20" s="1421" t="s">
        <v>3189</v>
      </c>
      <c r="B20" s="992"/>
      <c r="C20" s="992"/>
      <c r="D20" s="1666" t="s">
        <v>3190</v>
      </c>
      <c r="E20" s="993"/>
      <c r="F20" s="916"/>
      <c r="G20" s="1667">
        <v>0.05</v>
      </c>
      <c r="H20" s="993"/>
      <c r="J20" s="992"/>
      <c r="K20" s="992"/>
      <c r="L20" s="1668" t="s">
        <v>3191</v>
      </c>
      <c r="M20" s="993"/>
      <c r="N20" s="916"/>
      <c r="O20" s="1674">
        <v>0</v>
      </c>
      <c r="P20" s="993"/>
      <c r="R20" s="992"/>
      <c r="S20" s="992"/>
      <c r="T20" s="1668" t="s">
        <v>3191</v>
      </c>
      <c r="U20" s="993"/>
      <c r="V20" s="916"/>
      <c r="W20" s="1669" t="s">
        <v>3192</v>
      </c>
      <c r="X20" s="993"/>
      <c r="Z20" s="1513"/>
      <c r="AA20" s="992"/>
      <c r="AB20" s="1668" t="s">
        <v>3191</v>
      </c>
      <c r="AC20" s="993"/>
      <c r="AD20" s="916"/>
      <c r="AE20" s="1669" t="s">
        <v>3192</v>
      </c>
      <c r="AF20" s="993"/>
      <c r="AH20" s="992"/>
      <c r="AI20" s="992"/>
      <c r="AJ20" s="1668" t="s">
        <v>3191</v>
      </c>
      <c r="AK20" s="993"/>
      <c r="AL20" s="916"/>
      <c r="AM20" s="1669" t="s">
        <v>3192</v>
      </c>
      <c r="AN20" s="993"/>
    </row>
    <row r="21" spans="1:40" s="803" customFormat="1" x14ac:dyDescent="0.25">
      <c r="A21" s="1421" t="s">
        <v>3193</v>
      </c>
      <c r="B21" s="992"/>
      <c r="C21" s="992"/>
      <c r="D21" s="1666" t="s">
        <v>3194</v>
      </c>
      <c r="E21" s="993"/>
      <c r="F21" s="916"/>
      <c r="G21" s="1667">
        <v>0.05</v>
      </c>
      <c r="H21" s="993"/>
      <c r="J21" s="1515"/>
      <c r="K21" s="1515"/>
      <c r="L21" s="1668" t="s">
        <v>3195</v>
      </c>
      <c r="M21" s="1670"/>
      <c r="N21" s="916"/>
      <c r="O21" s="1675">
        <v>0.05</v>
      </c>
      <c r="P21" s="1670"/>
      <c r="R21" s="1515"/>
      <c r="S21" s="1515"/>
      <c r="T21" s="1668" t="s">
        <v>3195</v>
      </c>
      <c r="U21" s="1670"/>
      <c r="V21" s="916"/>
      <c r="W21" s="1671">
        <v>0.05</v>
      </c>
      <c r="X21" s="1670"/>
      <c r="Z21" s="1513"/>
      <c r="AA21" s="1515"/>
      <c r="AB21" s="1668" t="s">
        <v>3195</v>
      </c>
      <c r="AC21" s="1670"/>
      <c r="AD21" s="916"/>
      <c r="AE21" s="1671">
        <v>0.05</v>
      </c>
      <c r="AF21" s="1670"/>
      <c r="AH21" s="1515"/>
      <c r="AI21" s="1515"/>
      <c r="AJ21" s="1668" t="s">
        <v>3195</v>
      </c>
      <c r="AK21" s="1670"/>
      <c r="AL21" s="916"/>
      <c r="AM21" s="1671">
        <v>0.05</v>
      </c>
      <c r="AN21" s="1670"/>
    </row>
    <row r="22" spans="1:40" s="803" customFormat="1" x14ac:dyDescent="0.25">
      <c r="A22" s="1421" t="s">
        <v>3196</v>
      </c>
      <c r="B22" s="992"/>
      <c r="C22" s="992"/>
      <c r="D22" s="1666" t="s">
        <v>3197</v>
      </c>
      <c r="E22" s="993"/>
      <c r="F22" s="917"/>
      <c r="G22" s="1667">
        <v>0.05</v>
      </c>
      <c r="H22" s="993"/>
      <c r="J22" s="992"/>
      <c r="K22" s="992"/>
      <c r="L22" s="1668" t="s">
        <v>3198</v>
      </c>
      <c r="M22" s="993"/>
      <c r="N22" s="917"/>
      <c r="O22" s="1674">
        <v>0.05</v>
      </c>
      <c r="P22" s="993"/>
      <c r="R22" s="992"/>
      <c r="S22" s="992"/>
      <c r="T22" s="1668" t="s">
        <v>3198</v>
      </c>
      <c r="U22" s="993"/>
      <c r="V22" s="917"/>
      <c r="W22" s="1671">
        <v>0.05</v>
      </c>
      <c r="X22" s="993"/>
      <c r="Z22" s="1513"/>
      <c r="AA22" s="992"/>
      <c r="AB22" s="1668" t="s">
        <v>3198</v>
      </c>
      <c r="AC22" s="993"/>
      <c r="AD22" s="917"/>
      <c r="AE22" s="1671">
        <v>0.05</v>
      </c>
      <c r="AF22" s="993"/>
      <c r="AH22" s="992"/>
      <c r="AI22" s="992"/>
      <c r="AJ22" s="1668" t="s">
        <v>3198</v>
      </c>
      <c r="AK22" s="993"/>
      <c r="AL22" s="917"/>
      <c r="AM22" s="1671">
        <v>0.05</v>
      </c>
      <c r="AN22" s="993"/>
    </row>
    <row r="23" spans="1:40" s="803" customFormat="1" x14ac:dyDescent="0.25">
      <c r="A23" s="1421" t="s">
        <v>3199</v>
      </c>
      <c r="B23" s="992"/>
      <c r="C23" s="992"/>
      <c r="D23" s="1666" t="s">
        <v>3200</v>
      </c>
      <c r="E23" s="993"/>
      <c r="F23" s="917"/>
      <c r="G23" s="1667">
        <v>0.05</v>
      </c>
      <c r="H23" s="993"/>
      <c r="J23" s="1515"/>
      <c r="K23" s="1515"/>
      <c r="L23" s="1666" t="s">
        <v>3201</v>
      </c>
      <c r="M23" s="1515"/>
      <c r="N23" s="916"/>
      <c r="O23" s="1675">
        <v>0.1</v>
      </c>
      <c r="P23" s="1515"/>
      <c r="R23" s="1515"/>
      <c r="S23" s="1515"/>
      <c r="T23" s="1672" t="s">
        <v>3201</v>
      </c>
      <c r="U23" s="1515"/>
      <c r="V23" s="916"/>
      <c r="W23" s="1671">
        <v>0.1</v>
      </c>
      <c r="X23" s="1515"/>
      <c r="Z23" s="1513"/>
      <c r="AA23" s="1515"/>
      <c r="AB23" s="1672" t="s">
        <v>3201</v>
      </c>
      <c r="AC23" s="1515"/>
      <c r="AD23" s="916"/>
      <c r="AE23" s="1671">
        <v>0.1</v>
      </c>
      <c r="AF23" s="1515"/>
      <c r="AH23" s="1515"/>
      <c r="AI23" s="1515"/>
      <c r="AJ23" s="1672" t="s">
        <v>3201</v>
      </c>
      <c r="AK23" s="1515"/>
      <c r="AL23" s="916"/>
      <c r="AM23" s="1671">
        <v>0.1</v>
      </c>
      <c r="AN23" s="1515"/>
    </row>
    <row r="24" spans="1:40" s="803" customFormat="1" x14ac:dyDescent="0.25">
      <c r="A24" s="1421" t="s">
        <v>3202</v>
      </c>
      <c r="B24" s="992"/>
      <c r="C24" s="992"/>
      <c r="D24" s="1666" t="s">
        <v>3203</v>
      </c>
      <c r="E24" s="993"/>
      <c r="F24" s="917"/>
      <c r="G24" s="1667">
        <v>0.35</v>
      </c>
      <c r="H24" s="993"/>
      <c r="J24" s="992"/>
      <c r="K24" s="992"/>
      <c r="L24" s="1666" t="s">
        <v>3204</v>
      </c>
      <c r="M24" s="993"/>
      <c r="N24" s="917"/>
      <c r="O24" s="1675">
        <v>0.35</v>
      </c>
      <c r="P24" s="993"/>
      <c r="R24" s="992"/>
      <c r="S24" s="992"/>
      <c r="T24" s="1672" t="s">
        <v>3204</v>
      </c>
      <c r="U24" s="993"/>
      <c r="V24" s="917"/>
      <c r="W24" s="1671">
        <v>0.35</v>
      </c>
      <c r="X24" s="993"/>
      <c r="Z24" s="1513"/>
      <c r="AA24" s="992"/>
      <c r="AB24" s="1672" t="s">
        <v>3204</v>
      </c>
      <c r="AC24" s="993"/>
      <c r="AD24" s="917"/>
      <c r="AE24" s="1671">
        <v>0.35</v>
      </c>
      <c r="AF24" s="993"/>
      <c r="AH24" s="992"/>
      <c r="AI24" s="992"/>
      <c r="AJ24" s="1672" t="s">
        <v>3204</v>
      </c>
      <c r="AK24" s="993"/>
      <c r="AL24" s="917"/>
      <c r="AM24" s="1671">
        <v>0.35</v>
      </c>
      <c r="AN24" s="993"/>
    </row>
    <row r="25" spans="1:40" s="803" customFormat="1" x14ac:dyDescent="0.25">
      <c r="A25" s="1421" t="s">
        <v>3205</v>
      </c>
      <c r="B25" s="992"/>
      <c r="C25" s="992"/>
      <c r="D25" s="1666" t="s">
        <v>3206</v>
      </c>
      <c r="E25" s="993"/>
      <c r="F25" s="917"/>
      <c r="G25" s="1667">
        <v>1</v>
      </c>
      <c r="H25" s="993"/>
      <c r="J25" s="992"/>
      <c r="K25" s="992"/>
      <c r="L25" s="1666" t="s">
        <v>3206</v>
      </c>
      <c r="M25" s="993"/>
      <c r="N25" s="917"/>
      <c r="O25" s="1675">
        <v>1</v>
      </c>
      <c r="P25" s="993"/>
      <c r="R25" s="992"/>
      <c r="S25" s="992"/>
      <c r="T25" s="1672" t="s">
        <v>3206</v>
      </c>
      <c r="U25" s="993"/>
      <c r="V25" s="917"/>
      <c r="W25" s="1671">
        <v>1</v>
      </c>
      <c r="X25" s="993"/>
      <c r="Z25" s="1513"/>
      <c r="AA25" s="992"/>
      <c r="AB25" s="1672" t="s">
        <v>3206</v>
      </c>
      <c r="AC25" s="993"/>
      <c r="AD25" s="917"/>
      <c r="AE25" s="1671">
        <v>1</v>
      </c>
      <c r="AF25" s="993"/>
      <c r="AH25" s="992"/>
      <c r="AI25" s="992"/>
      <c r="AJ25" s="1672" t="s">
        <v>3206</v>
      </c>
      <c r="AK25" s="993"/>
      <c r="AL25" s="917"/>
      <c r="AM25" s="1671">
        <v>1</v>
      </c>
      <c r="AN25" s="993"/>
    </row>
    <row r="26" spans="1:40" s="803" customFormat="1" x14ac:dyDescent="0.25">
      <c r="A26" s="1421" t="s">
        <v>3207</v>
      </c>
      <c r="B26" s="992"/>
      <c r="C26" s="992"/>
      <c r="D26" s="1666" t="s">
        <v>3208</v>
      </c>
      <c r="E26" s="1673"/>
      <c r="F26" s="917"/>
      <c r="G26" s="1667">
        <v>6.25</v>
      </c>
      <c r="H26" s="993"/>
      <c r="J26" s="992"/>
      <c r="K26" s="992"/>
      <c r="L26" s="1666" t="s">
        <v>3208</v>
      </c>
      <c r="M26" s="1514"/>
      <c r="N26" s="917"/>
      <c r="O26" s="1675">
        <v>6.25</v>
      </c>
      <c r="P26" s="993"/>
      <c r="R26" s="992"/>
      <c r="S26" s="992"/>
      <c r="T26" s="1672" t="s">
        <v>3208</v>
      </c>
      <c r="U26" s="1513"/>
      <c r="V26" s="917"/>
      <c r="W26" s="1671">
        <v>6.25</v>
      </c>
      <c r="X26" s="993"/>
      <c r="Z26" s="1513"/>
      <c r="AA26" s="992"/>
      <c r="AB26" s="1672" t="s">
        <v>3208</v>
      </c>
      <c r="AC26" s="1513"/>
      <c r="AD26" s="917"/>
      <c r="AE26" s="1671">
        <v>6.25</v>
      </c>
      <c r="AF26" s="993"/>
      <c r="AH26" s="992"/>
      <c r="AI26" s="992"/>
      <c r="AJ26" s="1672" t="s">
        <v>3208</v>
      </c>
      <c r="AK26" s="1513"/>
      <c r="AL26" s="917"/>
      <c r="AM26" s="1671">
        <v>6.25</v>
      </c>
      <c r="AN26" s="993"/>
    </row>
    <row r="27" spans="1:40" s="803" customFormat="1" x14ac:dyDescent="0.25">
      <c r="A27" s="1494" t="s">
        <v>297</v>
      </c>
      <c r="B27" s="993"/>
      <c r="C27" s="993"/>
      <c r="E27" s="993"/>
      <c r="F27" s="918"/>
      <c r="H27" s="993"/>
      <c r="J27" s="993"/>
      <c r="K27" s="993"/>
      <c r="M27" s="993"/>
      <c r="N27" s="918"/>
      <c r="P27" s="993"/>
      <c r="R27" s="993"/>
      <c r="S27" s="993"/>
      <c r="T27" s="82"/>
      <c r="U27" s="993"/>
      <c r="V27" s="918"/>
      <c r="W27" s="82"/>
      <c r="X27" s="993"/>
      <c r="Z27" s="1514"/>
      <c r="AA27" s="993"/>
      <c r="AB27" s="82"/>
      <c r="AC27" s="993"/>
      <c r="AD27" s="918"/>
      <c r="AE27" s="82"/>
      <c r="AF27" s="993"/>
      <c r="AH27" s="993"/>
      <c r="AI27" s="993"/>
      <c r="AJ27" s="82"/>
      <c r="AK27" s="993"/>
      <c r="AL27" s="918"/>
      <c r="AM27" s="82"/>
      <c r="AN27" s="993"/>
    </row>
    <row r="28" spans="1:40" s="803" customFormat="1" ht="5.0999999999999996" customHeight="1" x14ac:dyDescent="0.25">
      <c r="H28" s="82"/>
      <c r="J28" s="82"/>
      <c r="N28" s="82"/>
      <c r="R28" s="82"/>
      <c r="S28" s="82"/>
      <c r="T28" s="82"/>
      <c r="U28" s="82"/>
      <c r="V28" s="82"/>
      <c r="W28" s="82"/>
      <c r="X28" s="82"/>
      <c r="Z28" s="82"/>
      <c r="AA28" s="82"/>
      <c r="AB28" s="82"/>
      <c r="AC28" s="82"/>
      <c r="AD28" s="82"/>
      <c r="AE28" s="82"/>
      <c r="AF28" s="82"/>
      <c r="AH28" s="82"/>
      <c r="AI28" s="82"/>
      <c r="AJ28" s="82"/>
      <c r="AK28" s="82"/>
      <c r="AL28" s="82"/>
      <c r="AM28" s="82"/>
      <c r="AN28" s="82"/>
    </row>
    <row r="29" spans="1:40" s="803" customFormat="1" x14ac:dyDescent="0.25">
      <c r="A29" s="88" t="s">
        <v>1878</v>
      </c>
      <c r="B29" s="88"/>
      <c r="H29" s="82"/>
      <c r="J29" s="88"/>
      <c r="N29" s="82"/>
      <c r="U29" s="82"/>
      <c r="X29" s="82"/>
      <c r="AJ29" s="82"/>
      <c r="AM29" s="82"/>
    </row>
    <row r="30" spans="1:40" s="803" customFormat="1" x14ac:dyDescent="0.25">
      <c r="A30" s="1421" t="s">
        <v>3189</v>
      </c>
      <c r="B30" s="992"/>
      <c r="C30" s="992"/>
      <c r="D30" s="1666" t="s">
        <v>3190</v>
      </c>
      <c r="E30" s="993"/>
      <c r="F30" s="916"/>
      <c r="G30" s="1667">
        <v>0.05</v>
      </c>
      <c r="H30" s="993"/>
      <c r="J30" s="992"/>
      <c r="K30" s="992"/>
      <c r="L30" s="1668" t="s">
        <v>3191</v>
      </c>
      <c r="M30" s="993"/>
      <c r="N30" s="916"/>
      <c r="O30" s="1671">
        <v>0</v>
      </c>
      <c r="P30" s="993"/>
      <c r="R30" s="992"/>
      <c r="S30" s="992"/>
      <c r="T30" s="1668" t="s">
        <v>3191</v>
      </c>
      <c r="U30" s="993"/>
      <c r="V30" s="916"/>
      <c r="W30" s="1669" t="s">
        <v>3192</v>
      </c>
      <c r="X30" s="993"/>
      <c r="Z30" s="1513"/>
      <c r="AA30" s="992"/>
      <c r="AB30" s="1668" t="s">
        <v>3191</v>
      </c>
      <c r="AC30" s="993"/>
      <c r="AD30" s="916"/>
      <c r="AE30" s="1669" t="s">
        <v>3192</v>
      </c>
      <c r="AF30" s="993"/>
      <c r="AH30" s="992"/>
      <c r="AI30" s="992"/>
      <c r="AJ30" s="1668" t="s">
        <v>3191</v>
      </c>
      <c r="AK30" s="993"/>
      <c r="AL30" s="916"/>
      <c r="AM30" s="1669" t="s">
        <v>3192</v>
      </c>
      <c r="AN30" s="993"/>
    </row>
    <row r="31" spans="1:40" s="803" customFormat="1" x14ac:dyDescent="0.25">
      <c r="A31" s="1421" t="s">
        <v>3193</v>
      </c>
      <c r="B31" s="992"/>
      <c r="C31" s="992"/>
      <c r="D31" s="1666" t="s">
        <v>3194</v>
      </c>
      <c r="E31" s="993"/>
      <c r="F31" s="916"/>
      <c r="G31" s="1667">
        <v>0.05</v>
      </c>
      <c r="H31" s="993"/>
      <c r="J31" s="1515"/>
      <c r="K31" s="1515"/>
      <c r="L31" s="1668" t="s">
        <v>3195</v>
      </c>
      <c r="M31" s="1670"/>
      <c r="N31" s="916"/>
      <c r="O31" s="1667">
        <v>0.05</v>
      </c>
      <c r="P31" s="1670"/>
      <c r="R31" s="1515"/>
      <c r="S31" s="1515"/>
      <c r="T31" s="1668" t="s">
        <v>3195</v>
      </c>
      <c r="U31" s="1670"/>
      <c r="V31" s="916"/>
      <c r="W31" s="1671">
        <v>0.05</v>
      </c>
      <c r="X31" s="1670"/>
      <c r="Z31" s="1513"/>
      <c r="AA31" s="1515"/>
      <c r="AB31" s="1668" t="s">
        <v>3195</v>
      </c>
      <c r="AC31" s="1670"/>
      <c r="AD31" s="916"/>
      <c r="AE31" s="1671">
        <v>0.05</v>
      </c>
      <c r="AF31" s="1670"/>
      <c r="AH31" s="1515"/>
      <c r="AI31" s="1515"/>
      <c r="AJ31" s="1668" t="s">
        <v>3195</v>
      </c>
      <c r="AK31" s="1670"/>
      <c r="AL31" s="916"/>
      <c r="AM31" s="1671">
        <v>0.05</v>
      </c>
      <c r="AN31" s="1670"/>
    </row>
    <row r="32" spans="1:40" s="803" customFormat="1" x14ac:dyDescent="0.25">
      <c r="A32" s="1421" t="s">
        <v>3196</v>
      </c>
      <c r="B32" s="992"/>
      <c r="C32" s="992"/>
      <c r="D32" s="1666" t="s">
        <v>3197</v>
      </c>
      <c r="E32" s="993"/>
      <c r="F32" s="917"/>
      <c r="G32" s="1667">
        <v>0.05</v>
      </c>
      <c r="H32" s="993"/>
      <c r="J32" s="992"/>
      <c r="K32" s="992"/>
      <c r="L32" s="1668" t="s">
        <v>3198</v>
      </c>
      <c r="M32" s="993"/>
      <c r="N32" s="917"/>
      <c r="O32" s="1671">
        <v>0.05</v>
      </c>
      <c r="P32" s="993"/>
      <c r="R32" s="992"/>
      <c r="S32" s="992"/>
      <c r="T32" s="1668" t="s">
        <v>3198</v>
      </c>
      <c r="U32" s="993"/>
      <c r="V32" s="917"/>
      <c r="W32" s="1671">
        <v>0.05</v>
      </c>
      <c r="X32" s="993"/>
      <c r="Z32" s="1513"/>
      <c r="AA32" s="992"/>
      <c r="AB32" s="1668" t="s">
        <v>3198</v>
      </c>
      <c r="AC32" s="993"/>
      <c r="AD32" s="917"/>
      <c r="AE32" s="1671">
        <v>0.05</v>
      </c>
      <c r="AF32" s="993"/>
      <c r="AH32" s="992"/>
      <c r="AI32" s="992"/>
      <c r="AJ32" s="1668" t="s">
        <v>3198</v>
      </c>
      <c r="AK32" s="993"/>
      <c r="AL32" s="917"/>
      <c r="AM32" s="1671">
        <v>0.05</v>
      </c>
      <c r="AN32" s="993"/>
    </row>
    <row r="33" spans="1:40" s="803" customFormat="1" x14ac:dyDescent="0.25">
      <c r="A33" s="1421" t="s">
        <v>3199</v>
      </c>
      <c r="B33" s="992"/>
      <c r="C33" s="992"/>
      <c r="D33" s="1666" t="s">
        <v>3200</v>
      </c>
      <c r="E33" s="993"/>
      <c r="F33" s="917"/>
      <c r="G33" s="1667">
        <v>0.05</v>
      </c>
      <c r="H33" s="993"/>
      <c r="J33" s="1515"/>
      <c r="K33" s="1515"/>
      <c r="L33" s="1666" t="s">
        <v>3201</v>
      </c>
      <c r="M33" s="1515"/>
      <c r="N33" s="916"/>
      <c r="O33" s="1667">
        <v>0.1</v>
      </c>
      <c r="P33" s="1515"/>
      <c r="R33" s="1515"/>
      <c r="S33" s="1515"/>
      <c r="T33" s="1672" t="s">
        <v>3201</v>
      </c>
      <c r="U33" s="1515"/>
      <c r="V33" s="916"/>
      <c r="W33" s="1671">
        <v>0.1</v>
      </c>
      <c r="X33" s="1515"/>
      <c r="Z33" s="1513"/>
      <c r="AA33" s="1515"/>
      <c r="AB33" s="1672" t="s">
        <v>3201</v>
      </c>
      <c r="AC33" s="1515"/>
      <c r="AD33" s="916"/>
      <c r="AE33" s="1671">
        <v>0.1</v>
      </c>
      <c r="AF33" s="1515"/>
      <c r="AH33" s="1515"/>
      <c r="AI33" s="1515"/>
      <c r="AJ33" s="1672" t="s">
        <v>3201</v>
      </c>
      <c r="AK33" s="1515"/>
      <c r="AL33" s="916"/>
      <c r="AM33" s="1671">
        <v>0.1</v>
      </c>
      <c r="AN33" s="1515"/>
    </row>
    <row r="34" spans="1:40" s="803" customFormat="1" x14ac:dyDescent="0.25">
      <c r="A34" s="1421" t="s">
        <v>3202</v>
      </c>
      <c r="B34" s="992"/>
      <c r="C34" s="992"/>
      <c r="D34" s="1666" t="s">
        <v>3203</v>
      </c>
      <c r="E34" s="993"/>
      <c r="F34" s="917"/>
      <c r="G34" s="1667">
        <v>0.35</v>
      </c>
      <c r="H34" s="993"/>
      <c r="J34" s="992"/>
      <c r="K34" s="992"/>
      <c r="L34" s="1666" t="s">
        <v>3204</v>
      </c>
      <c r="M34" s="993"/>
      <c r="N34" s="917"/>
      <c r="O34" s="1667">
        <v>0.35</v>
      </c>
      <c r="P34" s="993"/>
      <c r="R34" s="992"/>
      <c r="S34" s="992"/>
      <c r="T34" s="1672" t="s">
        <v>3204</v>
      </c>
      <c r="U34" s="993"/>
      <c r="V34" s="917"/>
      <c r="W34" s="1671">
        <v>0.35</v>
      </c>
      <c r="X34" s="993"/>
      <c r="Z34" s="1513"/>
      <c r="AA34" s="992"/>
      <c r="AB34" s="1672" t="s">
        <v>3204</v>
      </c>
      <c r="AC34" s="993"/>
      <c r="AD34" s="917"/>
      <c r="AE34" s="1671">
        <v>0.35</v>
      </c>
      <c r="AF34" s="993"/>
      <c r="AH34" s="992"/>
      <c r="AI34" s="992"/>
      <c r="AJ34" s="1672" t="s">
        <v>3204</v>
      </c>
      <c r="AK34" s="993"/>
      <c r="AL34" s="917"/>
      <c r="AM34" s="1671">
        <v>0.35</v>
      </c>
      <c r="AN34" s="993"/>
    </row>
    <row r="35" spans="1:40" s="803" customFormat="1" x14ac:dyDescent="0.25">
      <c r="A35" s="1421" t="s">
        <v>3205</v>
      </c>
      <c r="B35" s="992"/>
      <c r="C35" s="992"/>
      <c r="D35" s="1666" t="s">
        <v>3206</v>
      </c>
      <c r="E35" s="993"/>
      <c r="F35" s="917"/>
      <c r="G35" s="1667">
        <v>1</v>
      </c>
      <c r="H35" s="993"/>
      <c r="J35" s="992"/>
      <c r="K35" s="992"/>
      <c r="L35" s="1666" t="s">
        <v>3206</v>
      </c>
      <c r="M35" s="993"/>
      <c r="N35" s="917"/>
      <c r="O35" s="1667">
        <v>1</v>
      </c>
      <c r="P35" s="993"/>
      <c r="R35" s="992"/>
      <c r="S35" s="992"/>
      <c r="T35" s="1672" t="s">
        <v>3206</v>
      </c>
      <c r="U35" s="993"/>
      <c r="V35" s="917"/>
      <c r="W35" s="1671">
        <v>1</v>
      </c>
      <c r="X35" s="993"/>
      <c r="Z35" s="1513"/>
      <c r="AA35" s="992"/>
      <c r="AB35" s="1672" t="s">
        <v>3206</v>
      </c>
      <c r="AC35" s="993"/>
      <c r="AD35" s="917"/>
      <c r="AE35" s="1671">
        <v>1</v>
      </c>
      <c r="AF35" s="993"/>
      <c r="AH35" s="992"/>
      <c r="AI35" s="992"/>
      <c r="AJ35" s="1672" t="s">
        <v>3206</v>
      </c>
      <c r="AK35" s="993"/>
      <c r="AL35" s="917"/>
      <c r="AM35" s="1671">
        <v>1</v>
      </c>
      <c r="AN35" s="993"/>
    </row>
    <row r="36" spans="1:40" s="803" customFormat="1" x14ac:dyDescent="0.25">
      <c r="A36" s="1421" t="s">
        <v>3207</v>
      </c>
      <c r="B36" s="992"/>
      <c r="C36" s="992"/>
      <c r="D36" s="1666" t="s">
        <v>3208</v>
      </c>
      <c r="E36" s="1673"/>
      <c r="F36" s="917"/>
      <c r="G36" s="1667">
        <v>6.25</v>
      </c>
      <c r="H36" s="993"/>
      <c r="J36" s="992"/>
      <c r="K36" s="992"/>
      <c r="L36" s="1666" t="s">
        <v>3208</v>
      </c>
      <c r="M36" s="1514"/>
      <c r="N36" s="917"/>
      <c r="O36" s="1667">
        <v>6.25</v>
      </c>
      <c r="P36" s="993"/>
      <c r="R36" s="992"/>
      <c r="S36" s="992"/>
      <c r="T36" s="1672" t="s">
        <v>3208</v>
      </c>
      <c r="U36" s="1513"/>
      <c r="V36" s="917"/>
      <c r="W36" s="1671">
        <v>6.25</v>
      </c>
      <c r="X36" s="993"/>
      <c r="Z36" s="1513"/>
      <c r="AA36" s="992"/>
      <c r="AB36" s="1672" t="s">
        <v>3208</v>
      </c>
      <c r="AC36" s="1513"/>
      <c r="AD36" s="917"/>
      <c r="AE36" s="1671">
        <v>6.25</v>
      </c>
      <c r="AF36" s="993"/>
      <c r="AH36" s="992"/>
      <c r="AI36" s="992"/>
      <c r="AJ36" s="1672" t="s">
        <v>3208</v>
      </c>
      <c r="AK36" s="1513"/>
      <c r="AL36" s="917"/>
      <c r="AM36" s="1671">
        <v>6.25</v>
      </c>
      <c r="AN36" s="993"/>
    </row>
    <row r="37" spans="1:40" s="803" customFormat="1" x14ac:dyDescent="0.25">
      <c r="A37" s="1494" t="s">
        <v>297</v>
      </c>
      <c r="B37" s="993"/>
      <c r="C37" s="993"/>
      <c r="E37" s="993"/>
      <c r="F37" s="918"/>
      <c r="H37" s="993"/>
      <c r="I37" s="82"/>
      <c r="J37" s="993"/>
      <c r="K37" s="993"/>
      <c r="M37" s="993"/>
      <c r="N37" s="918"/>
      <c r="P37" s="993"/>
      <c r="R37" s="993"/>
      <c r="S37" s="993"/>
      <c r="T37" s="82"/>
      <c r="U37" s="993"/>
      <c r="V37" s="918"/>
      <c r="W37" s="82"/>
      <c r="X37" s="993"/>
      <c r="Z37" s="1514"/>
      <c r="AA37" s="993"/>
      <c r="AB37" s="82"/>
      <c r="AC37" s="993"/>
      <c r="AD37" s="918"/>
      <c r="AE37" s="82"/>
      <c r="AF37" s="993"/>
      <c r="AH37" s="993"/>
      <c r="AI37" s="993"/>
      <c r="AJ37" s="82"/>
      <c r="AK37" s="993"/>
      <c r="AL37" s="918"/>
      <c r="AM37" s="82"/>
      <c r="AN37" s="993"/>
    </row>
    <row r="38" spans="1:40" x14ac:dyDescent="0.25">
      <c r="A38" s="2"/>
      <c r="B38" s="47"/>
      <c r="C38" s="47"/>
      <c r="E38" s="47"/>
      <c r="F38" s="712"/>
      <c r="H38" s="47"/>
      <c r="J38" s="47"/>
      <c r="K38" s="47"/>
      <c r="M38" s="47"/>
      <c r="N38" s="712"/>
      <c r="P38" s="47"/>
      <c r="R38" s="48"/>
      <c r="S38" s="48"/>
      <c r="T38" s="12"/>
      <c r="U38" s="48"/>
      <c r="V38" s="713"/>
      <c r="W38" s="12"/>
      <c r="X38" s="48"/>
      <c r="Z38" s="48"/>
      <c r="AA38" s="48"/>
      <c r="AB38" s="12"/>
      <c r="AC38" s="48"/>
      <c r="AD38" s="713"/>
      <c r="AE38" s="12"/>
      <c r="AF38" s="48"/>
      <c r="AH38" s="48"/>
      <c r="AI38" s="48"/>
      <c r="AJ38" s="12"/>
      <c r="AK38" s="48"/>
      <c r="AL38" s="713"/>
      <c r="AM38" s="12"/>
      <c r="AN38" s="48"/>
    </row>
    <row r="39" spans="1:40" x14ac:dyDescent="0.25">
      <c r="A39" s="23" t="s">
        <v>811</v>
      </c>
      <c r="B39" s="47"/>
      <c r="C39" s="986"/>
      <c r="D39" s="1489" t="s">
        <v>2461</v>
      </c>
      <c r="E39" s="986"/>
      <c r="F39" s="712"/>
      <c r="H39" s="986"/>
      <c r="J39" s="47"/>
      <c r="K39" s="986"/>
      <c r="L39" s="1489" t="s">
        <v>2461</v>
      </c>
      <c r="M39" s="986"/>
      <c r="N39" s="712"/>
      <c r="P39" s="986"/>
      <c r="R39" s="48"/>
      <c r="S39" s="1014"/>
      <c r="T39" s="1489" t="s">
        <v>2461</v>
      </c>
      <c r="U39" s="986"/>
      <c r="V39" s="712"/>
      <c r="W39" s="1"/>
      <c r="X39" s="986"/>
      <c r="Y39" s="1"/>
      <c r="Z39" s="47"/>
      <c r="AA39" s="986"/>
      <c r="AB39" s="1489" t="s">
        <v>2461</v>
      </c>
      <c r="AC39" s="986"/>
      <c r="AD39" s="712"/>
      <c r="AE39" s="1"/>
      <c r="AF39" s="986"/>
      <c r="AG39" s="1"/>
      <c r="AH39" s="47"/>
      <c r="AI39" s="986"/>
      <c r="AJ39" s="1489" t="s">
        <v>2461</v>
      </c>
      <c r="AK39" s="1014"/>
      <c r="AL39" s="713"/>
      <c r="AM39" s="12"/>
      <c r="AN39" s="1014"/>
    </row>
    <row r="40" spans="1:40" x14ac:dyDescent="0.25">
      <c r="A40" s="2"/>
      <c r="B40" s="47"/>
      <c r="C40" s="47"/>
      <c r="E40" s="47"/>
      <c r="F40" s="712"/>
      <c r="H40" s="47"/>
      <c r="J40" s="47"/>
      <c r="K40" s="47"/>
      <c r="M40" s="47"/>
      <c r="N40" s="712"/>
      <c r="P40" s="47"/>
    </row>
    <row r="41" spans="1:40" ht="25.35" customHeight="1" x14ac:dyDescent="0.25">
      <c r="A41" s="2096" t="s">
        <v>3209</v>
      </c>
      <c r="B41" s="2220"/>
      <c r="C41" s="2220"/>
      <c r="D41" s="2220"/>
      <c r="E41" s="2220"/>
      <c r="F41" s="2220"/>
      <c r="G41" s="2220"/>
      <c r="H41" s="2220"/>
      <c r="I41" s="2220"/>
      <c r="J41" s="2220"/>
      <c r="K41" s="2220"/>
      <c r="L41" s="2220"/>
      <c r="M41" s="2220"/>
      <c r="N41" s="2220"/>
      <c r="O41" s="2220"/>
      <c r="P41" s="2220"/>
    </row>
    <row r="42" spans="1:40" x14ac:dyDescent="0.25">
      <c r="A42" s="933"/>
      <c r="B42" s="933"/>
      <c r="C42" s="933"/>
      <c r="D42" s="933"/>
      <c r="E42" s="933"/>
      <c r="F42" s="933"/>
      <c r="G42" s="933"/>
      <c r="H42" s="933"/>
      <c r="I42" s="933"/>
      <c r="J42" s="933"/>
      <c r="K42" s="933"/>
      <c r="L42" s="933"/>
      <c r="M42" s="933"/>
      <c r="N42" s="933"/>
      <c r="O42" s="933"/>
      <c r="P42" s="933"/>
    </row>
    <row r="43" spans="1:40" x14ac:dyDescent="0.25">
      <c r="A43" s="8"/>
    </row>
    <row r="44" spans="1:40" x14ac:dyDescent="0.25">
      <c r="A44" s="13"/>
      <c r="B44" s="8"/>
      <c r="C44" s="8"/>
      <c r="E44" s="8"/>
      <c r="F44" s="8"/>
      <c r="H44" s="8"/>
    </row>
    <row r="45" spans="1:40" x14ac:dyDescent="0.25">
      <c r="A45" s="8"/>
      <c r="B45" s="8"/>
      <c r="C45" s="8"/>
      <c r="E45" s="8"/>
      <c r="F45" s="8"/>
      <c r="H45" s="8"/>
    </row>
  </sheetData>
  <mergeCells count="8">
    <mergeCell ref="A2:D2"/>
    <mergeCell ref="AH6:AN6"/>
    <mergeCell ref="A41:P41"/>
    <mergeCell ref="A3:O3"/>
    <mergeCell ref="B6:H6"/>
    <mergeCell ref="J6:P6"/>
    <mergeCell ref="R6:X6"/>
    <mergeCell ref="Z6:AF6"/>
  </mergeCells>
  <hyperlinks>
    <hyperlink ref="A2:D2" location="'Liste tableaux'!A1" display="Retour à la liste des tableaux" xr:uid="{F49751AB-F575-4715-AABB-8A7145AADB2B}"/>
  </hyperlinks>
  <pageMargins left="0.7" right="0.7" top="0.75" bottom="0.75" header="0.3" footer="0.3"/>
  <headerFooter>
    <oddHeader>&amp;R&amp;"Calibri"&amp;10&amp;K000000 Protected B - Internal / Protégé B - Interne&amp;1#_x000D_</oddHead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69B12-7C96-402D-9772-B8BBB86FA035}">
  <sheetPr codeName="Feuil67"/>
  <dimension ref="A1:AM166"/>
  <sheetViews>
    <sheetView showGridLines="0" workbookViewId="0">
      <selection activeCell="B2" sqref="B2:E2"/>
    </sheetView>
  </sheetViews>
  <sheetFormatPr defaultColWidth="9.140625" defaultRowHeight="12.75" x14ac:dyDescent="0.2"/>
  <cols>
    <col min="1" max="1" width="7.140625" style="1" customWidth="1"/>
    <col min="2" max="2" width="12.140625" style="1" customWidth="1"/>
    <col min="3" max="3" width="11.140625" style="1" customWidth="1"/>
    <col min="4" max="4" width="14" style="1" customWidth="1"/>
    <col min="5" max="5" width="0.85546875" style="1" customWidth="1"/>
    <col min="6" max="6" width="13.140625" style="1" customWidth="1"/>
    <col min="7" max="7" width="0.85546875" style="1" customWidth="1"/>
    <col min="8" max="9" width="13.42578125" style="1" customWidth="1"/>
    <col min="10" max="10" width="0.5703125" style="1" customWidth="1"/>
    <col min="11" max="14" width="6.5703125" style="1" customWidth="1"/>
    <col min="15" max="15" width="2.140625" style="1" customWidth="1"/>
    <col min="16" max="242" width="9.140625" style="1"/>
    <col min="243" max="243" width="7.140625" style="1" customWidth="1"/>
    <col min="244" max="245" width="9.140625" style="1"/>
    <col min="246" max="246" width="12.42578125" style="1" customWidth="1"/>
    <col min="247" max="247" width="0.85546875" style="1" customWidth="1"/>
    <col min="248" max="248" width="12.42578125" style="1" customWidth="1"/>
    <col min="249" max="249" width="0.85546875" style="1" customWidth="1"/>
    <col min="250" max="250" width="12.42578125" style="1" customWidth="1"/>
    <col min="251" max="251" width="11.5703125" style="1" customWidth="1"/>
    <col min="252" max="252" width="0.5703125" style="1" customWidth="1"/>
    <col min="253" max="256" width="5.5703125" style="1" customWidth="1"/>
    <col min="257" max="257" width="2.140625" style="1" customWidth="1"/>
    <col min="258" max="258" width="6.5703125" style="1" customWidth="1"/>
    <col min="259" max="259" width="9" style="1" customWidth="1"/>
    <col min="260" max="262" width="9.42578125" style="1" customWidth="1"/>
    <col min="263" max="263" width="0.85546875" style="1" customWidth="1"/>
    <col min="264" max="271" width="8.5703125" style="1" customWidth="1"/>
    <col min="272" max="498" width="9.140625" style="1"/>
    <col min="499" max="499" width="7.140625" style="1" customWidth="1"/>
    <col min="500" max="501" width="9.140625" style="1"/>
    <col min="502" max="502" width="12.42578125" style="1" customWidth="1"/>
    <col min="503" max="503" width="0.85546875" style="1" customWidth="1"/>
    <col min="504" max="504" width="12.42578125" style="1" customWidth="1"/>
    <col min="505" max="505" width="0.85546875" style="1" customWidth="1"/>
    <col min="506" max="506" width="12.42578125" style="1" customWidth="1"/>
    <col min="507" max="507" width="11.5703125" style="1" customWidth="1"/>
    <col min="508" max="508" width="0.5703125" style="1" customWidth="1"/>
    <col min="509" max="512" width="5.5703125" style="1" customWidth="1"/>
    <col min="513" max="513" width="2.140625" style="1" customWidth="1"/>
    <col min="514" max="514" width="6.5703125" style="1" customWidth="1"/>
    <col min="515" max="515" width="9" style="1" customWidth="1"/>
    <col min="516" max="518" width="9.42578125" style="1" customWidth="1"/>
    <col min="519" max="519" width="0.85546875" style="1" customWidth="1"/>
    <col min="520" max="527" width="8.5703125" style="1" customWidth="1"/>
    <col min="528" max="754" width="9.140625" style="1"/>
    <col min="755" max="755" width="7.140625" style="1" customWidth="1"/>
    <col min="756" max="757" width="9.140625" style="1"/>
    <col min="758" max="758" width="12.42578125" style="1" customWidth="1"/>
    <col min="759" max="759" width="0.85546875" style="1" customWidth="1"/>
    <col min="760" max="760" width="12.42578125" style="1" customWidth="1"/>
    <col min="761" max="761" width="0.85546875" style="1" customWidth="1"/>
    <col min="762" max="762" width="12.42578125" style="1" customWidth="1"/>
    <col min="763" max="763" width="11.5703125" style="1" customWidth="1"/>
    <col min="764" max="764" width="0.5703125" style="1" customWidth="1"/>
    <col min="765" max="768" width="5.5703125" style="1" customWidth="1"/>
    <col min="769" max="769" width="2.140625" style="1" customWidth="1"/>
    <col min="770" max="770" width="6.5703125" style="1" customWidth="1"/>
    <col min="771" max="771" width="9" style="1" customWidth="1"/>
    <col min="772" max="774" width="9.42578125" style="1" customWidth="1"/>
    <col min="775" max="775" width="0.85546875" style="1" customWidth="1"/>
    <col min="776" max="783" width="8.5703125" style="1" customWidth="1"/>
    <col min="784" max="1010" width="9.140625" style="1"/>
    <col min="1011" max="1011" width="7.140625" style="1" customWidth="1"/>
    <col min="1012" max="1013" width="9.140625" style="1"/>
    <col min="1014" max="1014" width="12.42578125" style="1" customWidth="1"/>
    <col min="1015" max="1015" width="0.85546875" style="1" customWidth="1"/>
    <col min="1016" max="1016" width="12.42578125" style="1" customWidth="1"/>
    <col min="1017" max="1017" width="0.85546875" style="1" customWidth="1"/>
    <col min="1018" max="1018" width="12.42578125" style="1" customWidth="1"/>
    <col min="1019" max="1019" width="11.5703125" style="1" customWidth="1"/>
    <col min="1020" max="1020" width="0.5703125" style="1" customWidth="1"/>
    <col min="1021" max="1024" width="5.5703125" style="1" customWidth="1"/>
    <col min="1025" max="1025" width="2.140625" style="1" customWidth="1"/>
    <col min="1026" max="1026" width="6.5703125" style="1" customWidth="1"/>
    <col min="1027" max="1027" width="9" style="1" customWidth="1"/>
    <col min="1028" max="1030" width="9.42578125" style="1" customWidth="1"/>
    <col min="1031" max="1031" width="0.85546875" style="1" customWidth="1"/>
    <col min="1032" max="1039" width="8.5703125" style="1" customWidth="1"/>
    <col min="1040" max="1266" width="9.140625" style="1"/>
    <col min="1267" max="1267" width="7.140625" style="1" customWidth="1"/>
    <col min="1268" max="1269" width="9.140625" style="1"/>
    <col min="1270" max="1270" width="12.42578125" style="1" customWidth="1"/>
    <col min="1271" max="1271" width="0.85546875" style="1" customWidth="1"/>
    <col min="1272" max="1272" width="12.42578125" style="1" customWidth="1"/>
    <col min="1273" max="1273" width="0.85546875" style="1" customWidth="1"/>
    <col min="1274" max="1274" width="12.42578125" style="1" customWidth="1"/>
    <col min="1275" max="1275" width="11.5703125" style="1" customWidth="1"/>
    <col min="1276" max="1276" width="0.5703125" style="1" customWidth="1"/>
    <col min="1277" max="1280" width="5.5703125" style="1" customWidth="1"/>
    <col min="1281" max="1281" width="2.140625" style="1" customWidth="1"/>
    <col min="1282" max="1282" width="6.5703125" style="1" customWidth="1"/>
    <col min="1283" max="1283" width="9" style="1" customWidth="1"/>
    <col min="1284" max="1286" width="9.42578125" style="1" customWidth="1"/>
    <col min="1287" max="1287" width="0.85546875" style="1" customWidth="1"/>
    <col min="1288" max="1295" width="8.5703125" style="1" customWidth="1"/>
    <col min="1296" max="1522" width="9.140625" style="1"/>
    <col min="1523" max="1523" width="7.140625" style="1" customWidth="1"/>
    <col min="1524" max="1525" width="9.140625" style="1"/>
    <col min="1526" max="1526" width="12.42578125" style="1" customWidth="1"/>
    <col min="1527" max="1527" width="0.85546875" style="1" customWidth="1"/>
    <col min="1528" max="1528" width="12.42578125" style="1" customWidth="1"/>
    <col min="1529" max="1529" width="0.85546875" style="1" customWidth="1"/>
    <col min="1530" max="1530" width="12.42578125" style="1" customWidth="1"/>
    <col min="1531" max="1531" width="11.5703125" style="1" customWidth="1"/>
    <col min="1532" max="1532" width="0.5703125" style="1" customWidth="1"/>
    <col min="1533" max="1536" width="5.5703125" style="1" customWidth="1"/>
    <col min="1537" max="1537" width="2.140625" style="1" customWidth="1"/>
    <col min="1538" max="1538" width="6.5703125" style="1" customWidth="1"/>
    <col min="1539" max="1539" width="9" style="1" customWidth="1"/>
    <col min="1540" max="1542" width="9.42578125" style="1" customWidth="1"/>
    <col min="1543" max="1543" width="0.85546875" style="1" customWidth="1"/>
    <col min="1544" max="1551" width="8.5703125" style="1" customWidth="1"/>
    <col min="1552" max="1778" width="9.140625" style="1"/>
    <col min="1779" max="1779" width="7.140625" style="1" customWidth="1"/>
    <col min="1780" max="1781" width="9.140625" style="1"/>
    <col min="1782" max="1782" width="12.42578125" style="1" customWidth="1"/>
    <col min="1783" max="1783" width="0.85546875" style="1" customWidth="1"/>
    <col min="1784" max="1784" width="12.42578125" style="1" customWidth="1"/>
    <col min="1785" max="1785" width="0.85546875" style="1" customWidth="1"/>
    <col min="1786" max="1786" width="12.42578125" style="1" customWidth="1"/>
    <col min="1787" max="1787" width="11.5703125" style="1" customWidth="1"/>
    <col min="1788" max="1788" width="0.5703125" style="1" customWidth="1"/>
    <col min="1789" max="1792" width="5.5703125" style="1" customWidth="1"/>
    <col min="1793" max="1793" width="2.140625" style="1" customWidth="1"/>
    <col min="1794" max="1794" width="6.5703125" style="1" customWidth="1"/>
    <col min="1795" max="1795" width="9" style="1" customWidth="1"/>
    <col min="1796" max="1798" width="9.42578125" style="1" customWidth="1"/>
    <col min="1799" max="1799" width="0.85546875" style="1" customWidth="1"/>
    <col min="1800" max="1807" width="8.5703125" style="1" customWidth="1"/>
    <col min="1808" max="2034" width="9.140625" style="1"/>
    <col min="2035" max="2035" width="7.140625" style="1" customWidth="1"/>
    <col min="2036" max="2037" width="9.140625" style="1"/>
    <col min="2038" max="2038" width="12.42578125" style="1" customWidth="1"/>
    <col min="2039" max="2039" width="0.85546875" style="1" customWidth="1"/>
    <col min="2040" max="2040" width="12.42578125" style="1" customWidth="1"/>
    <col min="2041" max="2041" width="0.85546875" style="1" customWidth="1"/>
    <col min="2042" max="2042" width="12.42578125" style="1" customWidth="1"/>
    <col min="2043" max="2043" width="11.5703125" style="1" customWidth="1"/>
    <col min="2044" max="2044" width="0.5703125" style="1" customWidth="1"/>
    <col min="2045" max="2048" width="5.5703125" style="1" customWidth="1"/>
    <col min="2049" max="2049" width="2.140625" style="1" customWidth="1"/>
    <col min="2050" max="2050" width="6.5703125" style="1" customWidth="1"/>
    <col min="2051" max="2051" width="9" style="1" customWidth="1"/>
    <col min="2052" max="2054" width="9.42578125" style="1" customWidth="1"/>
    <col min="2055" max="2055" width="0.85546875" style="1" customWidth="1"/>
    <col min="2056" max="2063" width="8.5703125" style="1" customWidth="1"/>
    <col min="2064" max="2290" width="9.140625" style="1"/>
    <col min="2291" max="2291" width="7.140625" style="1" customWidth="1"/>
    <col min="2292" max="2293" width="9.140625" style="1"/>
    <col min="2294" max="2294" width="12.42578125" style="1" customWidth="1"/>
    <col min="2295" max="2295" width="0.85546875" style="1" customWidth="1"/>
    <col min="2296" max="2296" width="12.42578125" style="1" customWidth="1"/>
    <col min="2297" max="2297" width="0.85546875" style="1" customWidth="1"/>
    <col min="2298" max="2298" width="12.42578125" style="1" customWidth="1"/>
    <col min="2299" max="2299" width="11.5703125" style="1" customWidth="1"/>
    <col min="2300" max="2300" width="0.5703125" style="1" customWidth="1"/>
    <col min="2301" max="2304" width="5.5703125" style="1" customWidth="1"/>
    <col min="2305" max="2305" width="2.140625" style="1" customWidth="1"/>
    <col min="2306" max="2306" width="6.5703125" style="1" customWidth="1"/>
    <col min="2307" max="2307" width="9" style="1" customWidth="1"/>
    <col min="2308" max="2310" width="9.42578125" style="1" customWidth="1"/>
    <col min="2311" max="2311" width="0.85546875" style="1" customWidth="1"/>
    <col min="2312" max="2319" width="8.5703125" style="1" customWidth="1"/>
    <col min="2320" max="2546" width="9.140625" style="1"/>
    <col min="2547" max="2547" width="7.140625" style="1" customWidth="1"/>
    <col min="2548" max="2549" width="9.140625" style="1"/>
    <col min="2550" max="2550" width="12.42578125" style="1" customWidth="1"/>
    <col min="2551" max="2551" width="0.85546875" style="1" customWidth="1"/>
    <col min="2552" max="2552" width="12.42578125" style="1" customWidth="1"/>
    <col min="2553" max="2553" width="0.85546875" style="1" customWidth="1"/>
    <col min="2554" max="2554" width="12.42578125" style="1" customWidth="1"/>
    <col min="2555" max="2555" width="11.5703125" style="1" customWidth="1"/>
    <col min="2556" max="2556" width="0.5703125" style="1" customWidth="1"/>
    <col min="2557" max="2560" width="5.5703125" style="1" customWidth="1"/>
    <col min="2561" max="2561" width="2.140625" style="1" customWidth="1"/>
    <col min="2562" max="2562" width="6.5703125" style="1" customWidth="1"/>
    <col min="2563" max="2563" width="9" style="1" customWidth="1"/>
    <col min="2564" max="2566" width="9.42578125" style="1" customWidth="1"/>
    <col min="2567" max="2567" width="0.85546875" style="1" customWidth="1"/>
    <col min="2568" max="2575" width="8.5703125" style="1" customWidth="1"/>
    <col min="2576" max="2802" width="9.140625" style="1"/>
    <col min="2803" max="2803" width="7.140625" style="1" customWidth="1"/>
    <col min="2804" max="2805" width="9.140625" style="1"/>
    <col min="2806" max="2806" width="12.42578125" style="1" customWidth="1"/>
    <col min="2807" max="2807" width="0.85546875" style="1" customWidth="1"/>
    <col min="2808" max="2808" width="12.42578125" style="1" customWidth="1"/>
    <col min="2809" max="2809" width="0.85546875" style="1" customWidth="1"/>
    <col min="2810" max="2810" width="12.42578125" style="1" customWidth="1"/>
    <col min="2811" max="2811" width="11.5703125" style="1" customWidth="1"/>
    <col min="2812" max="2812" width="0.5703125" style="1" customWidth="1"/>
    <col min="2813" max="2816" width="5.5703125" style="1" customWidth="1"/>
    <col min="2817" max="2817" width="2.140625" style="1" customWidth="1"/>
    <col min="2818" max="2818" width="6.5703125" style="1" customWidth="1"/>
    <col min="2819" max="2819" width="9" style="1" customWidth="1"/>
    <col min="2820" max="2822" width="9.42578125" style="1" customWidth="1"/>
    <col min="2823" max="2823" width="0.85546875" style="1" customWidth="1"/>
    <col min="2824" max="2831" width="8.5703125" style="1" customWidth="1"/>
    <col min="2832" max="3058" width="9.140625" style="1"/>
    <col min="3059" max="3059" width="7.140625" style="1" customWidth="1"/>
    <col min="3060" max="3061" width="9.140625" style="1"/>
    <col min="3062" max="3062" width="12.42578125" style="1" customWidth="1"/>
    <col min="3063" max="3063" width="0.85546875" style="1" customWidth="1"/>
    <col min="3064" max="3064" width="12.42578125" style="1" customWidth="1"/>
    <col min="3065" max="3065" width="0.85546875" style="1" customWidth="1"/>
    <col min="3066" max="3066" width="12.42578125" style="1" customWidth="1"/>
    <col min="3067" max="3067" width="11.5703125" style="1" customWidth="1"/>
    <col min="3068" max="3068" width="0.5703125" style="1" customWidth="1"/>
    <col min="3069" max="3072" width="5.5703125" style="1" customWidth="1"/>
    <col min="3073" max="3073" width="2.140625" style="1" customWidth="1"/>
    <col min="3074" max="3074" width="6.5703125" style="1" customWidth="1"/>
    <col min="3075" max="3075" width="9" style="1" customWidth="1"/>
    <col min="3076" max="3078" width="9.42578125" style="1" customWidth="1"/>
    <col min="3079" max="3079" width="0.85546875" style="1" customWidth="1"/>
    <col min="3080" max="3087" width="8.5703125" style="1" customWidth="1"/>
    <col min="3088" max="3314" width="9.140625" style="1"/>
    <col min="3315" max="3315" width="7.140625" style="1" customWidth="1"/>
    <col min="3316" max="3317" width="9.140625" style="1"/>
    <col min="3318" max="3318" width="12.42578125" style="1" customWidth="1"/>
    <col min="3319" max="3319" width="0.85546875" style="1" customWidth="1"/>
    <col min="3320" max="3320" width="12.42578125" style="1" customWidth="1"/>
    <col min="3321" max="3321" width="0.85546875" style="1" customWidth="1"/>
    <col min="3322" max="3322" width="12.42578125" style="1" customWidth="1"/>
    <col min="3323" max="3323" width="11.5703125" style="1" customWidth="1"/>
    <col min="3324" max="3324" width="0.5703125" style="1" customWidth="1"/>
    <col min="3325" max="3328" width="5.5703125" style="1" customWidth="1"/>
    <col min="3329" max="3329" width="2.140625" style="1" customWidth="1"/>
    <col min="3330" max="3330" width="6.5703125" style="1" customWidth="1"/>
    <col min="3331" max="3331" width="9" style="1" customWidth="1"/>
    <col min="3332" max="3334" width="9.42578125" style="1" customWidth="1"/>
    <col min="3335" max="3335" width="0.85546875" style="1" customWidth="1"/>
    <col min="3336" max="3343" width="8.5703125" style="1" customWidth="1"/>
    <col min="3344" max="3570" width="9.140625" style="1"/>
    <col min="3571" max="3571" width="7.140625" style="1" customWidth="1"/>
    <col min="3572" max="3573" width="9.140625" style="1"/>
    <col min="3574" max="3574" width="12.42578125" style="1" customWidth="1"/>
    <col min="3575" max="3575" width="0.85546875" style="1" customWidth="1"/>
    <col min="3576" max="3576" width="12.42578125" style="1" customWidth="1"/>
    <col min="3577" max="3577" width="0.85546875" style="1" customWidth="1"/>
    <col min="3578" max="3578" width="12.42578125" style="1" customWidth="1"/>
    <col min="3579" max="3579" width="11.5703125" style="1" customWidth="1"/>
    <col min="3580" max="3580" width="0.5703125" style="1" customWidth="1"/>
    <col min="3581" max="3584" width="5.5703125" style="1" customWidth="1"/>
    <col min="3585" max="3585" width="2.140625" style="1" customWidth="1"/>
    <col min="3586" max="3586" width="6.5703125" style="1" customWidth="1"/>
    <col min="3587" max="3587" width="9" style="1" customWidth="1"/>
    <col min="3588" max="3590" width="9.42578125" style="1" customWidth="1"/>
    <col min="3591" max="3591" width="0.85546875" style="1" customWidth="1"/>
    <col min="3592" max="3599" width="8.5703125" style="1" customWidth="1"/>
    <col min="3600" max="3826" width="9.140625" style="1"/>
    <col min="3827" max="3827" width="7.140625" style="1" customWidth="1"/>
    <col min="3828" max="3829" width="9.140625" style="1"/>
    <col min="3830" max="3830" width="12.42578125" style="1" customWidth="1"/>
    <col min="3831" max="3831" width="0.85546875" style="1" customWidth="1"/>
    <col min="3832" max="3832" width="12.42578125" style="1" customWidth="1"/>
    <col min="3833" max="3833" width="0.85546875" style="1" customWidth="1"/>
    <col min="3834" max="3834" width="12.42578125" style="1" customWidth="1"/>
    <col min="3835" max="3835" width="11.5703125" style="1" customWidth="1"/>
    <col min="3836" max="3836" width="0.5703125" style="1" customWidth="1"/>
    <col min="3837" max="3840" width="5.5703125" style="1" customWidth="1"/>
    <col min="3841" max="3841" width="2.140625" style="1" customWidth="1"/>
    <col min="3842" max="3842" width="6.5703125" style="1" customWidth="1"/>
    <col min="3843" max="3843" width="9" style="1" customWidth="1"/>
    <col min="3844" max="3846" width="9.42578125" style="1" customWidth="1"/>
    <col min="3847" max="3847" width="0.85546875" style="1" customWidth="1"/>
    <col min="3848" max="3855" width="8.5703125" style="1" customWidth="1"/>
    <col min="3856" max="4082" width="9.140625" style="1"/>
    <col min="4083" max="4083" width="7.140625" style="1" customWidth="1"/>
    <col min="4084" max="4085" width="9.140625" style="1"/>
    <col min="4086" max="4086" width="12.42578125" style="1" customWidth="1"/>
    <col min="4087" max="4087" width="0.85546875" style="1" customWidth="1"/>
    <col min="4088" max="4088" width="12.42578125" style="1" customWidth="1"/>
    <col min="4089" max="4089" width="0.85546875" style="1" customWidth="1"/>
    <col min="4090" max="4090" width="12.42578125" style="1" customWidth="1"/>
    <col min="4091" max="4091" width="11.5703125" style="1" customWidth="1"/>
    <col min="4092" max="4092" width="0.5703125" style="1" customWidth="1"/>
    <col min="4093" max="4096" width="5.5703125" style="1" customWidth="1"/>
    <col min="4097" max="4097" width="2.140625" style="1" customWidth="1"/>
    <col min="4098" max="4098" width="6.5703125" style="1" customWidth="1"/>
    <col min="4099" max="4099" width="9" style="1" customWidth="1"/>
    <col min="4100" max="4102" width="9.42578125" style="1" customWidth="1"/>
    <col min="4103" max="4103" width="0.85546875" style="1" customWidth="1"/>
    <col min="4104" max="4111" width="8.5703125" style="1" customWidth="1"/>
    <col min="4112" max="4338" width="9.140625" style="1"/>
    <col min="4339" max="4339" width="7.140625" style="1" customWidth="1"/>
    <col min="4340" max="4341" width="9.140625" style="1"/>
    <col min="4342" max="4342" width="12.42578125" style="1" customWidth="1"/>
    <col min="4343" max="4343" width="0.85546875" style="1" customWidth="1"/>
    <col min="4344" max="4344" width="12.42578125" style="1" customWidth="1"/>
    <col min="4345" max="4345" width="0.85546875" style="1" customWidth="1"/>
    <col min="4346" max="4346" width="12.42578125" style="1" customWidth="1"/>
    <col min="4347" max="4347" width="11.5703125" style="1" customWidth="1"/>
    <col min="4348" max="4348" width="0.5703125" style="1" customWidth="1"/>
    <col min="4349" max="4352" width="5.5703125" style="1" customWidth="1"/>
    <col min="4353" max="4353" width="2.140625" style="1" customWidth="1"/>
    <col min="4354" max="4354" width="6.5703125" style="1" customWidth="1"/>
    <col min="4355" max="4355" width="9" style="1" customWidth="1"/>
    <col min="4356" max="4358" width="9.42578125" style="1" customWidth="1"/>
    <col min="4359" max="4359" width="0.85546875" style="1" customWidth="1"/>
    <col min="4360" max="4367" width="8.5703125" style="1" customWidth="1"/>
    <col min="4368" max="4594" width="9.140625" style="1"/>
    <col min="4595" max="4595" width="7.140625" style="1" customWidth="1"/>
    <col min="4596" max="4597" width="9.140625" style="1"/>
    <col min="4598" max="4598" width="12.42578125" style="1" customWidth="1"/>
    <col min="4599" max="4599" width="0.85546875" style="1" customWidth="1"/>
    <col min="4600" max="4600" width="12.42578125" style="1" customWidth="1"/>
    <col min="4601" max="4601" width="0.85546875" style="1" customWidth="1"/>
    <col min="4602" max="4602" width="12.42578125" style="1" customWidth="1"/>
    <col min="4603" max="4603" width="11.5703125" style="1" customWidth="1"/>
    <col min="4604" max="4604" width="0.5703125" style="1" customWidth="1"/>
    <col min="4605" max="4608" width="5.5703125" style="1" customWidth="1"/>
    <col min="4609" max="4609" width="2.140625" style="1" customWidth="1"/>
    <col min="4610" max="4610" width="6.5703125" style="1" customWidth="1"/>
    <col min="4611" max="4611" width="9" style="1" customWidth="1"/>
    <col min="4612" max="4614" width="9.42578125" style="1" customWidth="1"/>
    <col min="4615" max="4615" width="0.85546875" style="1" customWidth="1"/>
    <col min="4616" max="4623" width="8.5703125" style="1" customWidth="1"/>
    <col min="4624" max="4850" width="9.140625" style="1"/>
    <col min="4851" max="4851" width="7.140625" style="1" customWidth="1"/>
    <col min="4852" max="4853" width="9.140625" style="1"/>
    <col min="4854" max="4854" width="12.42578125" style="1" customWidth="1"/>
    <col min="4855" max="4855" width="0.85546875" style="1" customWidth="1"/>
    <col min="4856" max="4856" width="12.42578125" style="1" customWidth="1"/>
    <col min="4857" max="4857" width="0.85546875" style="1" customWidth="1"/>
    <col min="4858" max="4858" width="12.42578125" style="1" customWidth="1"/>
    <col min="4859" max="4859" width="11.5703125" style="1" customWidth="1"/>
    <col min="4860" max="4860" width="0.5703125" style="1" customWidth="1"/>
    <col min="4861" max="4864" width="5.5703125" style="1" customWidth="1"/>
    <col min="4865" max="4865" width="2.140625" style="1" customWidth="1"/>
    <col min="4866" max="4866" width="6.5703125" style="1" customWidth="1"/>
    <col min="4867" max="4867" width="9" style="1" customWidth="1"/>
    <col min="4868" max="4870" width="9.42578125" style="1" customWidth="1"/>
    <col min="4871" max="4871" width="0.85546875" style="1" customWidth="1"/>
    <col min="4872" max="4879" width="8.5703125" style="1" customWidth="1"/>
    <col min="4880" max="5106" width="9.140625" style="1"/>
    <col min="5107" max="5107" width="7.140625" style="1" customWidth="1"/>
    <col min="5108" max="5109" width="9.140625" style="1"/>
    <col min="5110" max="5110" width="12.42578125" style="1" customWidth="1"/>
    <col min="5111" max="5111" width="0.85546875" style="1" customWidth="1"/>
    <col min="5112" max="5112" width="12.42578125" style="1" customWidth="1"/>
    <col min="5113" max="5113" width="0.85546875" style="1" customWidth="1"/>
    <col min="5114" max="5114" width="12.42578125" style="1" customWidth="1"/>
    <col min="5115" max="5115" width="11.5703125" style="1" customWidth="1"/>
    <col min="5116" max="5116" width="0.5703125" style="1" customWidth="1"/>
    <col min="5117" max="5120" width="5.5703125" style="1" customWidth="1"/>
    <col min="5121" max="5121" width="2.140625" style="1" customWidth="1"/>
    <col min="5122" max="5122" width="6.5703125" style="1" customWidth="1"/>
    <col min="5123" max="5123" width="9" style="1" customWidth="1"/>
    <col min="5124" max="5126" width="9.42578125" style="1" customWidth="1"/>
    <col min="5127" max="5127" width="0.85546875" style="1" customWidth="1"/>
    <col min="5128" max="5135" width="8.5703125" style="1" customWidth="1"/>
    <col min="5136" max="5362" width="9.140625" style="1"/>
    <col min="5363" max="5363" width="7.140625" style="1" customWidth="1"/>
    <col min="5364" max="5365" width="9.140625" style="1"/>
    <col min="5366" max="5366" width="12.42578125" style="1" customWidth="1"/>
    <col min="5367" max="5367" width="0.85546875" style="1" customWidth="1"/>
    <col min="5368" max="5368" width="12.42578125" style="1" customWidth="1"/>
    <col min="5369" max="5369" width="0.85546875" style="1" customWidth="1"/>
    <col min="5370" max="5370" width="12.42578125" style="1" customWidth="1"/>
    <col min="5371" max="5371" width="11.5703125" style="1" customWidth="1"/>
    <col min="5372" max="5372" width="0.5703125" style="1" customWidth="1"/>
    <col min="5373" max="5376" width="5.5703125" style="1" customWidth="1"/>
    <col min="5377" max="5377" width="2.140625" style="1" customWidth="1"/>
    <col min="5378" max="5378" width="6.5703125" style="1" customWidth="1"/>
    <col min="5379" max="5379" width="9" style="1" customWidth="1"/>
    <col min="5380" max="5382" width="9.42578125" style="1" customWidth="1"/>
    <col min="5383" max="5383" width="0.85546875" style="1" customWidth="1"/>
    <col min="5384" max="5391" width="8.5703125" style="1" customWidth="1"/>
    <col min="5392" max="5618" width="9.140625" style="1"/>
    <col min="5619" max="5619" width="7.140625" style="1" customWidth="1"/>
    <col min="5620" max="5621" width="9.140625" style="1"/>
    <col min="5622" max="5622" width="12.42578125" style="1" customWidth="1"/>
    <col min="5623" max="5623" width="0.85546875" style="1" customWidth="1"/>
    <col min="5624" max="5624" width="12.42578125" style="1" customWidth="1"/>
    <col min="5625" max="5625" width="0.85546875" style="1" customWidth="1"/>
    <col min="5626" max="5626" width="12.42578125" style="1" customWidth="1"/>
    <col min="5627" max="5627" width="11.5703125" style="1" customWidth="1"/>
    <col min="5628" max="5628" width="0.5703125" style="1" customWidth="1"/>
    <col min="5629" max="5632" width="5.5703125" style="1" customWidth="1"/>
    <col min="5633" max="5633" width="2.140625" style="1" customWidth="1"/>
    <col min="5634" max="5634" width="6.5703125" style="1" customWidth="1"/>
    <col min="5635" max="5635" width="9" style="1" customWidth="1"/>
    <col min="5636" max="5638" width="9.42578125" style="1" customWidth="1"/>
    <col min="5639" max="5639" width="0.85546875" style="1" customWidth="1"/>
    <col min="5640" max="5647" width="8.5703125" style="1" customWidth="1"/>
    <col min="5648" max="5874" width="9.140625" style="1"/>
    <col min="5875" max="5875" width="7.140625" style="1" customWidth="1"/>
    <col min="5876" max="5877" width="9.140625" style="1"/>
    <col min="5878" max="5878" width="12.42578125" style="1" customWidth="1"/>
    <col min="5879" max="5879" width="0.85546875" style="1" customWidth="1"/>
    <col min="5880" max="5880" width="12.42578125" style="1" customWidth="1"/>
    <col min="5881" max="5881" width="0.85546875" style="1" customWidth="1"/>
    <col min="5882" max="5882" width="12.42578125" style="1" customWidth="1"/>
    <col min="5883" max="5883" width="11.5703125" style="1" customWidth="1"/>
    <col min="5884" max="5884" width="0.5703125" style="1" customWidth="1"/>
    <col min="5885" max="5888" width="5.5703125" style="1" customWidth="1"/>
    <col min="5889" max="5889" width="2.140625" style="1" customWidth="1"/>
    <col min="5890" max="5890" width="6.5703125" style="1" customWidth="1"/>
    <col min="5891" max="5891" width="9" style="1" customWidth="1"/>
    <col min="5892" max="5894" width="9.42578125" style="1" customWidth="1"/>
    <col min="5895" max="5895" width="0.85546875" style="1" customWidth="1"/>
    <col min="5896" max="5903" width="8.5703125" style="1" customWidth="1"/>
    <col min="5904" max="6130" width="9.140625" style="1"/>
    <col min="6131" max="6131" width="7.140625" style="1" customWidth="1"/>
    <col min="6132" max="6133" width="9.140625" style="1"/>
    <col min="6134" max="6134" width="12.42578125" style="1" customWidth="1"/>
    <col min="6135" max="6135" width="0.85546875" style="1" customWidth="1"/>
    <col min="6136" max="6136" width="12.42578125" style="1" customWidth="1"/>
    <col min="6137" max="6137" width="0.85546875" style="1" customWidth="1"/>
    <col min="6138" max="6138" width="12.42578125" style="1" customWidth="1"/>
    <col min="6139" max="6139" width="11.5703125" style="1" customWidth="1"/>
    <col min="6140" max="6140" width="0.5703125" style="1" customWidth="1"/>
    <col min="6141" max="6144" width="5.5703125" style="1" customWidth="1"/>
    <col min="6145" max="6145" width="2.140625" style="1" customWidth="1"/>
    <col min="6146" max="6146" width="6.5703125" style="1" customWidth="1"/>
    <col min="6147" max="6147" width="9" style="1" customWidth="1"/>
    <col min="6148" max="6150" width="9.42578125" style="1" customWidth="1"/>
    <col min="6151" max="6151" width="0.85546875" style="1" customWidth="1"/>
    <col min="6152" max="6159" width="8.5703125" style="1" customWidth="1"/>
    <col min="6160" max="6386" width="9.140625" style="1"/>
    <col min="6387" max="6387" width="7.140625" style="1" customWidth="1"/>
    <col min="6388" max="6389" width="9.140625" style="1"/>
    <col min="6390" max="6390" width="12.42578125" style="1" customWidth="1"/>
    <col min="6391" max="6391" width="0.85546875" style="1" customWidth="1"/>
    <col min="6392" max="6392" width="12.42578125" style="1" customWidth="1"/>
    <col min="6393" max="6393" width="0.85546875" style="1" customWidth="1"/>
    <col min="6394" max="6394" width="12.42578125" style="1" customWidth="1"/>
    <col min="6395" max="6395" width="11.5703125" style="1" customWidth="1"/>
    <col min="6396" max="6396" width="0.5703125" style="1" customWidth="1"/>
    <col min="6397" max="6400" width="5.5703125" style="1" customWidth="1"/>
    <col min="6401" max="6401" width="2.140625" style="1" customWidth="1"/>
    <col min="6402" max="6402" width="6.5703125" style="1" customWidth="1"/>
    <col min="6403" max="6403" width="9" style="1" customWidth="1"/>
    <col min="6404" max="6406" width="9.42578125" style="1" customWidth="1"/>
    <col min="6407" max="6407" width="0.85546875" style="1" customWidth="1"/>
    <col min="6408" max="6415" width="8.5703125" style="1" customWidth="1"/>
    <col min="6416" max="6642" width="9.140625" style="1"/>
    <col min="6643" max="6643" width="7.140625" style="1" customWidth="1"/>
    <col min="6644" max="6645" width="9.140625" style="1"/>
    <col min="6646" max="6646" width="12.42578125" style="1" customWidth="1"/>
    <col min="6647" max="6647" width="0.85546875" style="1" customWidth="1"/>
    <col min="6648" max="6648" width="12.42578125" style="1" customWidth="1"/>
    <col min="6649" max="6649" width="0.85546875" style="1" customWidth="1"/>
    <col min="6650" max="6650" width="12.42578125" style="1" customWidth="1"/>
    <col min="6651" max="6651" width="11.5703125" style="1" customWidth="1"/>
    <col min="6652" max="6652" width="0.5703125" style="1" customWidth="1"/>
    <col min="6653" max="6656" width="5.5703125" style="1" customWidth="1"/>
    <col min="6657" max="6657" width="2.140625" style="1" customWidth="1"/>
    <col min="6658" max="6658" width="6.5703125" style="1" customWidth="1"/>
    <col min="6659" max="6659" width="9" style="1" customWidth="1"/>
    <col min="6660" max="6662" width="9.42578125" style="1" customWidth="1"/>
    <col min="6663" max="6663" width="0.85546875" style="1" customWidth="1"/>
    <col min="6664" max="6671" width="8.5703125" style="1" customWidth="1"/>
    <col min="6672" max="6898" width="9.140625" style="1"/>
    <col min="6899" max="6899" width="7.140625" style="1" customWidth="1"/>
    <col min="6900" max="6901" width="9.140625" style="1"/>
    <col min="6902" max="6902" width="12.42578125" style="1" customWidth="1"/>
    <col min="6903" max="6903" width="0.85546875" style="1" customWidth="1"/>
    <col min="6904" max="6904" width="12.42578125" style="1" customWidth="1"/>
    <col min="6905" max="6905" width="0.85546875" style="1" customWidth="1"/>
    <col min="6906" max="6906" width="12.42578125" style="1" customWidth="1"/>
    <col min="6907" max="6907" width="11.5703125" style="1" customWidth="1"/>
    <col min="6908" max="6908" width="0.5703125" style="1" customWidth="1"/>
    <col min="6909" max="6912" width="5.5703125" style="1" customWidth="1"/>
    <col min="6913" max="6913" width="2.140625" style="1" customWidth="1"/>
    <col min="6914" max="6914" width="6.5703125" style="1" customWidth="1"/>
    <col min="6915" max="6915" width="9" style="1" customWidth="1"/>
    <col min="6916" max="6918" width="9.42578125" style="1" customWidth="1"/>
    <col min="6919" max="6919" width="0.85546875" style="1" customWidth="1"/>
    <col min="6920" max="6927" width="8.5703125" style="1" customWidth="1"/>
    <col min="6928" max="7154" width="9.140625" style="1"/>
    <col min="7155" max="7155" width="7.140625" style="1" customWidth="1"/>
    <col min="7156" max="7157" width="9.140625" style="1"/>
    <col min="7158" max="7158" width="12.42578125" style="1" customWidth="1"/>
    <col min="7159" max="7159" width="0.85546875" style="1" customWidth="1"/>
    <col min="7160" max="7160" width="12.42578125" style="1" customWidth="1"/>
    <col min="7161" max="7161" width="0.85546875" style="1" customWidth="1"/>
    <col min="7162" max="7162" width="12.42578125" style="1" customWidth="1"/>
    <col min="7163" max="7163" width="11.5703125" style="1" customWidth="1"/>
    <col min="7164" max="7164" width="0.5703125" style="1" customWidth="1"/>
    <col min="7165" max="7168" width="5.5703125" style="1" customWidth="1"/>
    <col min="7169" max="7169" width="2.140625" style="1" customWidth="1"/>
    <col min="7170" max="7170" width="6.5703125" style="1" customWidth="1"/>
    <col min="7171" max="7171" width="9" style="1" customWidth="1"/>
    <col min="7172" max="7174" width="9.42578125" style="1" customWidth="1"/>
    <col min="7175" max="7175" width="0.85546875" style="1" customWidth="1"/>
    <col min="7176" max="7183" width="8.5703125" style="1" customWidth="1"/>
    <col min="7184" max="7410" width="9.140625" style="1"/>
    <col min="7411" max="7411" width="7.140625" style="1" customWidth="1"/>
    <col min="7412" max="7413" width="9.140625" style="1"/>
    <col min="7414" max="7414" width="12.42578125" style="1" customWidth="1"/>
    <col min="7415" max="7415" width="0.85546875" style="1" customWidth="1"/>
    <col min="7416" max="7416" width="12.42578125" style="1" customWidth="1"/>
    <col min="7417" max="7417" width="0.85546875" style="1" customWidth="1"/>
    <col min="7418" max="7418" width="12.42578125" style="1" customWidth="1"/>
    <col min="7419" max="7419" width="11.5703125" style="1" customWidth="1"/>
    <col min="7420" max="7420" width="0.5703125" style="1" customWidth="1"/>
    <col min="7421" max="7424" width="5.5703125" style="1" customWidth="1"/>
    <col min="7425" max="7425" width="2.140625" style="1" customWidth="1"/>
    <col min="7426" max="7426" width="6.5703125" style="1" customWidth="1"/>
    <col min="7427" max="7427" width="9" style="1" customWidth="1"/>
    <col min="7428" max="7430" width="9.42578125" style="1" customWidth="1"/>
    <col min="7431" max="7431" width="0.85546875" style="1" customWidth="1"/>
    <col min="7432" max="7439" width="8.5703125" style="1" customWidth="1"/>
    <col min="7440" max="7666" width="9.140625" style="1"/>
    <col min="7667" max="7667" width="7.140625" style="1" customWidth="1"/>
    <col min="7668" max="7669" width="9.140625" style="1"/>
    <col min="7670" max="7670" width="12.42578125" style="1" customWidth="1"/>
    <col min="7671" max="7671" width="0.85546875" style="1" customWidth="1"/>
    <col min="7672" max="7672" width="12.42578125" style="1" customWidth="1"/>
    <col min="7673" max="7673" width="0.85546875" style="1" customWidth="1"/>
    <col min="7674" max="7674" width="12.42578125" style="1" customWidth="1"/>
    <col min="7675" max="7675" width="11.5703125" style="1" customWidth="1"/>
    <col min="7676" max="7676" width="0.5703125" style="1" customWidth="1"/>
    <col min="7677" max="7680" width="5.5703125" style="1" customWidth="1"/>
    <col min="7681" max="7681" width="2.140625" style="1" customWidth="1"/>
    <col min="7682" max="7682" width="6.5703125" style="1" customWidth="1"/>
    <col min="7683" max="7683" width="9" style="1" customWidth="1"/>
    <col min="7684" max="7686" width="9.42578125" style="1" customWidth="1"/>
    <col min="7687" max="7687" width="0.85546875" style="1" customWidth="1"/>
    <col min="7688" max="7695" width="8.5703125" style="1" customWidth="1"/>
    <col min="7696" max="7922" width="9.140625" style="1"/>
    <col min="7923" max="7923" width="7.140625" style="1" customWidth="1"/>
    <col min="7924" max="7925" width="9.140625" style="1"/>
    <col min="7926" max="7926" width="12.42578125" style="1" customWidth="1"/>
    <col min="7927" max="7927" width="0.85546875" style="1" customWidth="1"/>
    <col min="7928" max="7928" width="12.42578125" style="1" customWidth="1"/>
    <col min="7929" max="7929" width="0.85546875" style="1" customWidth="1"/>
    <col min="7930" max="7930" width="12.42578125" style="1" customWidth="1"/>
    <col min="7931" max="7931" width="11.5703125" style="1" customWidth="1"/>
    <col min="7932" max="7932" width="0.5703125" style="1" customWidth="1"/>
    <col min="7933" max="7936" width="5.5703125" style="1" customWidth="1"/>
    <col min="7937" max="7937" width="2.140625" style="1" customWidth="1"/>
    <col min="7938" max="7938" width="6.5703125" style="1" customWidth="1"/>
    <col min="7939" max="7939" width="9" style="1" customWidth="1"/>
    <col min="7940" max="7942" width="9.42578125" style="1" customWidth="1"/>
    <col min="7943" max="7943" width="0.85546875" style="1" customWidth="1"/>
    <col min="7944" max="7951" width="8.5703125" style="1" customWidth="1"/>
    <col min="7952" max="8178" width="9.140625" style="1"/>
    <col min="8179" max="8179" width="7.140625" style="1" customWidth="1"/>
    <col min="8180" max="8181" width="9.140625" style="1"/>
    <col min="8182" max="8182" width="12.42578125" style="1" customWidth="1"/>
    <col min="8183" max="8183" width="0.85546875" style="1" customWidth="1"/>
    <col min="8184" max="8184" width="12.42578125" style="1" customWidth="1"/>
    <col min="8185" max="8185" width="0.85546875" style="1" customWidth="1"/>
    <col min="8186" max="8186" width="12.42578125" style="1" customWidth="1"/>
    <col min="8187" max="8187" width="11.5703125" style="1" customWidth="1"/>
    <col min="8188" max="8188" width="0.5703125" style="1" customWidth="1"/>
    <col min="8189" max="8192" width="5.5703125" style="1" customWidth="1"/>
    <col min="8193" max="8193" width="2.140625" style="1" customWidth="1"/>
    <col min="8194" max="8194" width="6.5703125" style="1" customWidth="1"/>
    <col min="8195" max="8195" width="9" style="1" customWidth="1"/>
    <col min="8196" max="8198" width="9.42578125" style="1" customWidth="1"/>
    <col min="8199" max="8199" width="0.85546875" style="1" customWidth="1"/>
    <col min="8200" max="8207" width="8.5703125" style="1" customWidth="1"/>
    <col min="8208" max="8434" width="9.140625" style="1"/>
    <col min="8435" max="8435" width="7.140625" style="1" customWidth="1"/>
    <col min="8436" max="8437" width="9.140625" style="1"/>
    <col min="8438" max="8438" width="12.42578125" style="1" customWidth="1"/>
    <col min="8439" max="8439" width="0.85546875" style="1" customWidth="1"/>
    <col min="8440" max="8440" width="12.42578125" style="1" customWidth="1"/>
    <col min="8441" max="8441" width="0.85546875" style="1" customWidth="1"/>
    <col min="8442" max="8442" width="12.42578125" style="1" customWidth="1"/>
    <col min="8443" max="8443" width="11.5703125" style="1" customWidth="1"/>
    <col min="8444" max="8444" width="0.5703125" style="1" customWidth="1"/>
    <col min="8445" max="8448" width="5.5703125" style="1" customWidth="1"/>
    <col min="8449" max="8449" width="2.140625" style="1" customWidth="1"/>
    <col min="8450" max="8450" width="6.5703125" style="1" customWidth="1"/>
    <col min="8451" max="8451" width="9" style="1" customWidth="1"/>
    <col min="8452" max="8454" width="9.42578125" style="1" customWidth="1"/>
    <col min="8455" max="8455" width="0.85546875" style="1" customWidth="1"/>
    <col min="8456" max="8463" width="8.5703125" style="1" customWidth="1"/>
    <col min="8464" max="8690" width="9.140625" style="1"/>
    <col min="8691" max="8691" width="7.140625" style="1" customWidth="1"/>
    <col min="8692" max="8693" width="9.140625" style="1"/>
    <col min="8694" max="8694" width="12.42578125" style="1" customWidth="1"/>
    <col min="8695" max="8695" width="0.85546875" style="1" customWidth="1"/>
    <col min="8696" max="8696" width="12.42578125" style="1" customWidth="1"/>
    <col min="8697" max="8697" width="0.85546875" style="1" customWidth="1"/>
    <col min="8698" max="8698" width="12.42578125" style="1" customWidth="1"/>
    <col min="8699" max="8699" width="11.5703125" style="1" customWidth="1"/>
    <col min="8700" max="8700" width="0.5703125" style="1" customWidth="1"/>
    <col min="8701" max="8704" width="5.5703125" style="1" customWidth="1"/>
    <col min="8705" max="8705" width="2.140625" style="1" customWidth="1"/>
    <col min="8706" max="8706" width="6.5703125" style="1" customWidth="1"/>
    <col min="8707" max="8707" width="9" style="1" customWidth="1"/>
    <col min="8708" max="8710" width="9.42578125" style="1" customWidth="1"/>
    <col min="8711" max="8711" width="0.85546875" style="1" customWidth="1"/>
    <col min="8712" max="8719" width="8.5703125" style="1" customWidth="1"/>
    <col min="8720" max="8946" width="9.140625" style="1"/>
    <col min="8947" max="8947" width="7.140625" style="1" customWidth="1"/>
    <col min="8948" max="8949" width="9.140625" style="1"/>
    <col min="8950" max="8950" width="12.42578125" style="1" customWidth="1"/>
    <col min="8951" max="8951" width="0.85546875" style="1" customWidth="1"/>
    <col min="8952" max="8952" width="12.42578125" style="1" customWidth="1"/>
    <col min="8953" max="8953" width="0.85546875" style="1" customWidth="1"/>
    <col min="8954" max="8954" width="12.42578125" style="1" customWidth="1"/>
    <col min="8955" max="8955" width="11.5703125" style="1" customWidth="1"/>
    <col min="8956" max="8956" width="0.5703125" style="1" customWidth="1"/>
    <col min="8957" max="8960" width="5.5703125" style="1" customWidth="1"/>
    <col min="8961" max="8961" width="2.140625" style="1" customWidth="1"/>
    <col min="8962" max="8962" width="6.5703125" style="1" customWidth="1"/>
    <col min="8963" max="8963" width="9" style="1" customWidth="1"/>
    <col min="8964" max="8966" width="9.42578125" style="1" customWidth="1"/>
    <col min="8967" max="8967" width="0.85546875" style="1" customWidth="1"/>
    <col min="8968" max="8975" width="8.5703125" style="1" customWidth="1"/>
    <col min="8976" max="9202" width="9.140625" style="1"/>
    <col min="9203" max="9203" width="7.140625" style="1" customWidth="1"/>
    <col min="9204" max="9205" width="9.140625" style="1"/>
    <col min="9206" max="9206" width="12.42578125" style="1" customWidth="1"/>
    <col min="9207" max="9207" width="0.85546875" style="1" customWidth="1"/>
    <col min="9208" max="9208" width="12.42578125" style="1" customWidth="1"/>
    <col min="9209" max="9209" width="0.85546875" style="1" customWidth="1"/>
    <col min="9210" max="9210" width="12.42578125" style="1" customWidth="1"/>
    <col min="9211" max="9211" width="11.5703125" style="1" customWidth="1"/>
    <col min="9212" max="9212" width="0.5703125" style="1" customWidth="1"/>
    <col min="9213" max="9216" width="5.5703125" style="1" customWidth="1"/>
    <col min="9217" max="9217" width="2.140625" style="1" customWidth="1"/>
    <col min="9218" max="9218" width="6.5703125" style="1" customWidth="1"/>
    <col min="9219" max="9219" width="9" style="1" customWidth="1"/>
    <col min="9220" max="9222" width="9.42578125" style="1" customWidth="1"/>
    <col min="9223" max="9223" width="0.85546875" style="1" customWidth="1"/>
    <col min="9224" max="9231" width="8.5703125" style="1" customWidth="1"/>
    <col min="9232" max="9458" width="9.140625" style="1"/>
    <col min="9459" max="9459" width="7.140625" style="1" customWidth="1"/>
    <col min="9460" max="9461" width="9.140625" style="1"/>
    <col min="9462" max="9462" width="12.42578125" style="1" customWidth="1"/>
    <col min="9463" max="9463" width="0.85546875" style="1" customWidth="1"/>
    <col min="9464" max="9464" width="12.42578125" style="1" customWidth="1"/>
    <col min="9465" max="9465" width="0.85546875" style="1" customWidth="1"/>
    <col min="9466" max="9466" width="12.42578125" style="1" customWidth="1"/>
    <col min="9467" max="9467" width="11.5703125" style="1" customWidth="1"/>
    <col min="9468" max="9468" width="0.5703125" style="1" customWidth="1"/>
    <col min="9469" max="9472" width="5.5703125" style="1" customWidth="1"/>
    <col min="9473" max="9473" width="2.140625" style="1" customWidth="1"/>
    <col min="9474" max="9474" width="6.5703125" style="1" customWidth="1"/>
    <col min="9475" max="9475" width="9" style="1" customWidth="1"/>
    <col min="9476" max="9478" width="9.42578125" style="1" customWidth="1"/>
    <col min="9479" max="9479" width="0.85546875" style="1" customWidth="1"/>
    <col min="9480" max="9487" width="8.5703125" style="1" customWidth="1"/>
    <col min="9488" max="9714" width="9.140625" style="1"/>
    <col min="9715" max="9715" width="7.140625" style="1" customWidth="1"/>
    <col min="9716" max="9717" width="9.140625" style="1"/>
    <col min="9718" max="9718" width="12.42578125" style="1" customWidth="1"/>
    <col min="9719" max="9719" width="0.85546875" style="1" customWidth="1"/>
    <col min="9720" max="9720" width="12.42578125" style="1" customWidth="1"/>
    <col min="9721" max="9721" width="0.85546875" style="1" customWidth="1"/>
    <col min="9722" max="9722" width="12.42578125" style="1" customWidth="1"/>
    <col min="9723" max="9723" width="11.5703125" style="1" customWidth="1"/>
    <col min="9724" max="9724" width="0.5703125" style="1" customWidth="1"/>
    <col min="9725" max="9728" width="5.5703125" style="1" customWidth="1"/>
    <col min="9729" max="9729" width="2.140625" style="1" customWidth="1"/>
    <col min="9730" max="9730" width="6.5703125" style="1" customWidth="1"/>
    <col min="9731" max="9731" width="9" style="1" customWidth="1"/>
    <col min="9732" max="9734" width="9.42578125" style="1" customWidth="1"/>
    <col min="9735" max="9735" width="0.85546875" style="1" customWidth="1"/>
    <col min="9736" max="9743" width="8.5703125" style="1" customWidth="1"/>
    <col min="9744" max="9970" width="9.140625" style="1"/>
    <col min="9971" max="9971" width="7.140625" style="1" customWidth="1"/>
    <col min="9972" max="9973" width="9.140625" style="1"/>
    <col min="9974" max="9974" width="12.42578125" style="1" customWidth="1"/>
    <col min="9975" max="9975" width="0.85546875" style="1" customWidth="1"/>
    <col min="9976" max="9976" width="12.42578125" style="1" customWidth="1"/>
    <col min="9977" max="9977" width="0.85546875" style="1" customWidth="1"/>
    <col min="9978" max="9978" width="12.42578125" style="1" customWidth="1"/>
    <col min="9979" max="9979" width="11.5703125" style="1" customWidth="1"/>
    <col min="9980" max="9980" width="0.5703125" style="1" customWidth="1"/>
    <col min="9981" max="9984" width="5.5703125" style="1" customWidth="1"/>
    <col min="9985" max="9985" width="2.140625" style="1" customWidth="1"/>
    <col min="9986" max="9986" width="6.5703125" style="1" customWidth="1"/>
    <col min="9987" max="9987" width="9" style="1" customWidth="1"/>
    <col min="9988" max="9990" width="9.42578125" style="1" customWidth="1"/>
    <col min="9991" max="9991" width="0.85546875" style="1" customWidth="1"/>
    <col min="9992" max="9999" width="8.5703125" style="1" customWidth="1"/>
    <col min="10000" max="10226" width="9.140625" style="1"/>
    <col min="10227" max="10227" width="7.140625" style="1" customWidth="1"/>
    <col min="10228" max="10229" width="9.140625" style="1"/>
    <col min="10230" max="10230" width="12.42578125" style="1" customWidth="1"/>
    <col min="10231" max="10231" width="0.85546875" style="1" customWidth="1"/>
    <col min="10232" max="10232" width="12.42578125" style="1" customWidth="1"/>
    <col min="10233" max="10233" width="0.85546875" style="1" customWidth="1"/>
    <col min="10234" max="10234" width="12.42578125" style="1" customWidth="1"/>
    <col min="10235" max="10235" width="11.5703125" style="1" customWidth="1"/>
    <col min="10236" max="10236" width="0.5703125" style="1" customWidth="1"/>
    <col min="10237" max="10240" width="5.5703125" style="1" customWidth="1"/>
    <col min="10241" max="10241" width="2.140625" style="1" customWidth="1"/>
    <col min="10242" max="10242" width="6.5703125" style="1" customWidth="1"/>
    <col min="10243" max="10243" width="9" style="1" customWidth="1"/>
    <col min="10244" max="10246" width="9.42578125" style="1" customWidth="1"/>
    <col min="10247" max="10247" width="0.85546875" style="1" customWidth="1"/>
    <col min="10248" max="10255" width="8.5703125" style="1" customWidth="1"/>
    <col min="10256" max="10482" width="9.140625" style="1"/>
    <col min="10483" max="10483" width="7.140625" style="1" customWidth="1"/>
    <col min="10484" max="10485" width="9.140625" style="1"/>
    <col min="10486" max="10486" width="12.42578125" style="1" customWidth="1"/>
    <col min="10487" max="10487" width="0.85546875" style="1" customWidth="1"/>
    <col min="10488" max="10488" width="12.42578125" style="1" customWidth="1"/>
    <col min="10489" max="10489" width="0.85546875" style="1" customWidth="1"/>
    <col min="10490" max="10490" width="12.42578125" style="1" customWidth="1"/>
    <col min="10491" max="10491" width="11.5703125" style="1" customWidth="1"/>
    <col min="10492" max="10492" width="0.5703125" style="1" customWidth="1"/>
    <col min="10493" max="10496" width="5.5703125" style="1" customWidth="1"/>
    <col min="10497" max="10497" width="2.140625" style="1" customWidth="1"/>
    <col min="10498" max="10498" width="6.5703125" style="1" customWidth="1"/>
    <col min="10499" max="10499" width="9" style="1" customWidth="1"/>
    <col min="10500" max="10502" width="9.42578125" style="1" customWidth="1"/>
    <col min="10503" max="10503" width="0.85546875" style="1" customWidth="1"/>
    <col min="10504" max="10511" width="8.5703125" style="1" customWidth="1"/>
    <col min="10512" max="10738" width="9.140625" style="1"/>
    <col min="10739" max="10739" width="7.140625" style="1" customWidth="1"/>
    <col min="10740" max="10741" width="9.140625" style="1"/>
    <col min="10742" max="10742" width="12.42578125" style="1" customWidth="1"/>
    <col min="10743" max="10743" width="0.85546875" style="1" customWidth="1"/>
    <col min="10744" max="10744" width="12.42578125" style="1" customWidth="1"/>
    <col min="10745" max="10745" width="0.85546875" style="1" customWidth="1"/>
    <col min="10746" max="10746" width="12.42578125" style="1" customWidth="1"/>
    <col min="10747" max="10747" width="11.5703125" style="1" customWidth="1"/>
    <col min="10748" max="10748" width="0.5703125" style="1" customWidth="1"/>
    <col min="10749" max="10752" width="5.5703125" style="1" customWidth="1"/>
    <col min="10753" max="10753" width="2.140625" style="1" customWidth="1"/>
    <col min="10754" max="10754" width="6.5703125" style="1" customWidth="1"/>
    <col min="10755" max="10755" width="9" style="1" customWidth="1"/>
    <col min="10756" max="10758" width="9.42578125" style="1" customWidth="1"/>
    <col min="10759" max="10759" width="0.85546875" style="1" customWidth="1"/>
    <col min="10760" max="10767" width="8.5703125" style="1" customWidth="1"/>
    <col min="10768" max="10994" width="9.140625" style="1"/>
    <col min="10995" max="10995" width="7.140625" style="1" customWidth="1"/>
    <col min="10996" max="10997" width="9.140625" style="1"/>
    <col min="10998" max="10998" width="12.42578125" style="1" customWidth="1"/>
    <col min="10999" max="10999" width="0.85546875" style="1" customWidth="1"/>
    <col min="11000" max="11000" width="12.42578125" style="1" customWidth="1"/>
    <col min="11001" max="11001" width="0.85546875" style="1" customWidth="1"/>
    <col min="11002" max="11002" width="12.42578125" style="1" customWidth="1"/>
    <col min="11003" max="11003" width="11.5703125" style="1" customWidth="1"/>
    <col min="11004" max="11004" width="0.5703125" style="1" customWidth="1"/>
    <col min="11005" max="11008" width="5.5703125" style="1" customWidth="1"/>
    <col min="11009" max="11009" width="2.140625" style="1" customWidth="1"/>
    <col min="11010" max="11010" width="6.5703125" style="1" customWidth="1"/>
    <col min="11011" max="11011" width="9" style="1" customWidth="1"/>
    <col min="11012" max="11014" width="9.42578125" style="1" customWidth="1"/>
    <col min="11015" max="11015" width="0.85546875" style="1" customWidth="1"/>
    <col min="11016" max="11023" width="8.5703125" style="1" customWidth="1"/>
    <col min="11024" max="11250" width="9.140625" style="1"/>
    <col min="11251" max="11251" width="7.140625" style="1" customWidth="1"/>
    <col min="11252" max="11253" width="9.140625" style="1"/>
    <col min="11254" max="11254" width="12.42578125" style="1" customWidth="1"/>
    <col min="11255" max="11255" width="0.85546875" style="1" customWidth="1"/>
    <col min="11256" max="11256" width="12.42578125" style="1" customWidth="1"/>
    <col min="11257" max="11257" width="0.85546875" style="1" customWidth="1"/>
    <col min="11258" max="11258" width="12.42578125" style="1" customWidth="1"/>
    <col min="11259" max="11259" width="11.5703125" style="1" customWidth="1"/>
    <col min="11260" max="11260" width="0.5703125" style="1" customWidth="1"/>
    <col min="11261" max="11264" width="5.5703125" style="1" customWidth="1"/>
    <col min="11265" max="11265" width="2.140625" style="1" customWidth="1"/>
    <col min="11266" max="11266" width="6.5703125" style="1" customWidth="1"/>
    <col min="11267" max="11267" width="9" style="1" customWidth="1"/>
    <col min="11268" max="11270" width="9.42578125" style="1" customWidth="1"/>
    <col min="11271" max="11271" width="0.85546875" style="1" customWidth="1"/>
    <col min="11272" max="11279" width="8.5703125" style="1" customWidth="1"/>
    <col min="11280" max="11506" width="9.140625" style="1"/>
    <col min="11507" max="11507" width="7.140625" style="1" customWidth="1"/>
    <col min="11508" max="11509" width="9.140625" style="1"/>
    <col min="11510" max="11510" width="12.42578125" style="1" customWidth="1"/>
    <col min="11511" max="11511" width="0.85546875" style="1" customWidth="1"/>
    <col min="11512" max="11512" width="12.42578125" style="1" customWidth="1"/>
    <col min="11513" max="11513" width="0.85546875" style="1" customWidth="1"/>
    <col min="11514" max="11514" width="12.42578125" style="1" customWidth="1"/>
    <col min="11515" max="11515" width="11.5703125" style="1" customWidth="1"/>
    <col min="11516" max="11516" width="0.5703125" style="1" customWidth="1"/>
    <col min="11517" max="11520" width="5.5703125" style="1" customWidth="1"/>
    <col min="11521" max="11521" width="2.140625" style="1" customWidth="1"/>
    <col min="11522" max="11522" width="6.5703125" style="1" customWidth="1"/>
    <col min="11523" max="11523" width="9" style="1" customWidth="1"/>
    <col min="11524" max="11526" width="9.42578125" style="1" customWidth="1"/>
    <col min="11527" max="11527" width="0.85546875" style="1" customWidth="1"/>
    <col min="11528" max="11535" width="8.5703125" style="1" customWidth="1"/>
    <col min="11536" max="11762" width="9.140625" style="1"/>
    <col min="11763" max="11763" width="7.140625" style="1" customWidth="1"/>
    <col min="11764" max="11765" width="9.140625" style="1"/>
    <col min="11766" max="11766" width="12.42578125" style="1" customWidth="1"/>
    <col min="11767" max="11767" width="0.85546875" style="1" customWidth="1"/>
    <col min="11768" max="11768" width="12.42578125" style="1" customWidth="1"/>
    <col min="11769" max="11769" width="0.85546875" style="1" customWidth="1"/>
    <col min="11770" max="11770" width="12.42578125" style="1" customWidth="1"/>
    <col min="11771" max="11771" width="11.5703125" style="1" customWidth="1"/>
    <col min="11772" max="11772" width="0.5703125" style="1" customWidth="1"/>
    <col min="11773" max="11776" width="5.5703125" style="1" customWidth="1"/>
    <col min="11777" max="11777" width="2.140625" style="1" customWidth="1"/>
    <col min="11778" max="11778" width="6.5703125" style="1" customWidth="1"/>
    <col min="11779" max="11779" width="9" style="1" customWidth="1"/>
    <col min="11780" max="11782" width="9.42578125" style="1" customWidth="1"/>
    <col min="11783" max="11783" width="0.85546875" style="1" customWidth="1"/>
    <col min="11784" max="11791" width="8.5703125" style="1" customWidth="1"/>
    <col min="11792" max="12018" width="9.140625" style="1"/>
    <col min="12019" max="12019" width="7.140625" style="1" customWidth="1"/>
    <col min="12020" max="12021" width="9.140625" style="1"/>
    <col min="12022" max="12022" width="12.42578125" style="1" customWidth="1"/>
    <col min="12023" max="12023" width="0.85546875" style="1" customWidth="1"/>
    <col min="12024" max="12024" width="12.42578125" style="1" customWidth="1"/>
    <col min="12025" max="12025" width="0.85546875" style="1" customWidth="1"/>
    <col min="12026" max="12026" width="12.42578125" style="1" customWidth="1"/>
    <col min="12027" max="12027" width="11.5703125" style="1" customWidth="1"/>
    <col min="12028" max="12028" width="0.5703125" style="1" customWidth="1"/>
    <col min="12029" max="12032" width="5.5703125" style="1" customWidth="1"/>
    <col min="12033" max="12033" width="2.140625" style="1" customWidth="1"/>
    <col min="12034" max="12034" width="6.5703125" style="1" customWidth="1"/>
    <col min="12035" max="12035" width="9" style="1" customWidth="1"/>
    <col min="12036" max="12038" width="9.42578125" style="1" customWidth="1"/>
    <col min="12039" max="12039" width="0.85546875" style="1" customWidth="1"/>
    <col min="12040" max="12047" width="8.5703125" style="1" customWidth="1"/>
    <col min="12048" max="12274" width="9.140625" style="1"/>
    <col min="12275" max="12275" width="7.140625" style="1" customWidth="1"/>
    <col min="12276" max="12277" width="9.140625" style="1"/>
    <col min="12278" max="12278" width="12.42578125" style="1" customWidth="1"/>
    <col min="12279" max="12279" width="0.85546875" style="1" customWidth="1"/>
    <col min="12280" max="12280" width="12.42578125" style="1" customWidth="1"/>
    <col min="12281" max="12281" width="0.85546875" style="1" customWidth="1"/>
    <col min="12282" max="12282" width="12.42578125" style="1" customWidth="1"/>
    <col min="12283" max="12283" width="11.5703125" style="1" customWidth="1"/>
    <col min="12284" max="12284" width="0.5703125" style="1" customWidth="1"/>
    <col min="12285" max="12288" width="5.5703125" style="1" customWidth="1"/>
    <col min="12289" max="12289" width="2.140625" style="1" customWidth="1"/>
    <col min="12290" max="12290" width="6.5703125" style="1" customWidth="1"/>
    <col min="12291" max="12291" width="9" style="1" customWidth="1"/>
    <col min="12292" max="12294" width="9.42578125" style="1" customWidth="1"/>
    <col min="12295" max="12295" width="0.85546875" style="1" customWidth="1"/>
    <col min="12296" max="12303" width="8.5703125" style="1" customWidth="1"/>
    <col min="12304" max="12530" width="9.140625" style="1"/>
    <col min="12531" max="12531" width="7.140625" style="1" customWidth="1"/>
    <col min="12532" max="12533" width="9.140625" style="1"/>
    <col min="12534" max="12534" width="12.42578125" style="1" customWidth="1"/>
    <col min="12535" max="12535" width="0.85546875" style="1" customWidth="1"/>
    <col min="12536" max="12536" width="12.42578125" style="1" customWidth="1"/>
    <col min="12537" max="12537" width="0.85546875" style="1" customWidth="1"/>
    <col min="12538" max="12538" width="12.42578125" style="1" customWidth="1"/>
    <col min="12539" max="12539" width="11.5703125" style="1" customWidth="1"/>
    <col min="12540" max="12540" width="0.5703125" style="1" customWidth="1"/>
    <col min="12541" max="12544" width="5.5703125" style="1" customWidth="1"/>
    <col min="12545" max="12545" width="2.140625" style="1" customWidth="1"/>
    <col min="12546" max="12546" width="6.5703125" style="1" customWidth="1"/>
    <col min="12547" max="12547" width="9" style="1" customWidth="1"/>
    <col min="12548" max="12550" width="9.42578125" style="1" customWidth="1"/>
    <col min="12551" max="12551" width="0.85546875" style="1" customWidth="1"/>
    <col min="12552" max="12559" width="8.5703125" style="1" customWidth="1"/>
    <col min="12560" max="12786" width="9.140625" style="1"/>
    <col min="12787" max="12787" width="7.140625" style="1" customWidth="1"/>
    <col min="12788" max="12789" width="9.140625" style="1"/>
    <col min="12790" max="12790" width="12.42578125" style="1" customWidth="1"/>
    <col min="12791" max="12791" width="0.85546875" style="1" customWidth="1"/>
    <col min="12792" max="12792" width="12.42578125" style="1" customWidth="1"/>
    <col min="12793" max="12793" width="0.85546875" style="1" customWidth="1"/>
    <col min="12794" max="12794" width="12.42578125" style="1" customWidth="1"/>
    <col min="12795" max="12795" width="11.5703125" style="1" customWidth="1"/>
    <col min="12796" max="12796" width="0.5703125" style="1" customWidth="1"/>
    <col min="12797" max="12800" width="5.5703125" style="1" customWidth="1"/>
    <col min="12801" max="12801" width="2.140625" style="1" customWidth="1"/>
    <col min="12802" max="12802" width="6.5703125" style="1" customWidth="1"/>
    <col min="12803" max="12803" width="9" style="1" customWidth="1"/>
    <col min="12804" max="12806" width="9.42578125" style="1" customWidth="1"/>
    <col min="12807" max="12807" width="0.85546875" style="1" customWidth="1"/>
    <col min="12808" max="12815" width="8.5703125" style="1" customWidth="1"/>
    <col min="12816" max="13042" width="9.140625" style="1"/>
    <col min="13043" max="13043" width="7.140625" style="1" customWidth="1"/>
    <col min="13044" max="13045" width="9.140625" style="1"/>
    <col min="13046" max="13046" width="12.42578125" style="1" customWidth="1"/>
    <col min="13047" max="13047" width="0.85546875" style="1" customWidth="1"/>
    <col min="13048" max="13048" width="12.42578125" style="1" customWidth="1"/>
    <col min="13049" max="13049" width="0.85546875" style="1" customWidth="1"/>
    <col min="13050" max="13050" width="12.42578125" style="1" customWidth="1"/>
    <col min="13051" max="13051" width="11.5703125" style="1" customWidth="1"/>
    <col min="13052" max="13052" width="0.5703125" style="1" customWidth="1"/>
    <col min="13053" max="13056" width="5.5703125" style="1" customWidth="1"/>
    <col min="13057" max="13057" width="2.140625" style="1" customWidth="1"/>
    <col min="13058" max="13058" width="6.5703125" style="1" customWidth="1"/>
    <col min="13059" max="13059" width="9" style="1" customWidth="1"/>
    <col min="13060" max="13062" width="9.42578125" style="1" customWidth="1"/>
    <col min="13063" max="13063" width="0.85546875" style="1" customWidth="1"/>
    <col min="13064" max="13071" width="8.5703125" style="1" customWidth="1"/>
    <col min="13072" max="13298" width="9.140625" style="1"/>
    <col min="13299" max="13299" width="7.140625" style="1" customWidth="1"/>
    <col min="13300" max="13301" width="9.140625" style="1"/>
    <col min="13302" max="13302" width="12.42578125" style="1" customWidth="1"/>
    <col min="13303" max="13303" width="0.85546875" style="1" customWidth="1"/>
    <col min="13304" max="13304" width="12.42578125" style="1" customWidth="1"/>
    <col min="13305" max="13305" width="0.85546875" style="1" customWidth="1"/>
    <col min="13306" max="13306" width="12.42578125" style="1" customWidth="1"/>
    <col min="13307" max="13307" width="11.5703125" style="1" customWidth="1"/>
    <col min="13308" max="13308" width="0.5703125" style="1" customWidth="1"/>
    <col min="13309" max="13312" width="5.5703125" style="1" customWidth="1"/>
    <col min="13313" max="13313" width="2.140625" style="1" customWidth="1"/>
    <col min="13314" max="13314" width="6.5703125" style="1" customWidth="1"/>
    <col min="13315" max="13315" width="9" style="1" customWidth="1"/>
    <col min="13316" max="13318" width="9.42578125" style="1" customWidth="1"/>
    <col min="13319" max="13319" width="0.85546875" style="1" customWidth="1"/>
    <col min="13320" max="13327" width="8.5703125" style="1" customWidth="1"/>
    <col min="13328" max="13554" width="9.140625" style="1"/>
    <col min="13555" max="13555" width="7.140625" style="1" customWidth="1"/>
    <col min="13556" max="13557" width="9.140625" style="1"/>
    <col min="13558" max="13558" width="12.42578125" style="1" customWidth="1"/>
    <col min="13559" max="13559" width="0.85546875" style="1" customWidth="1"/>
    <col min="13560" max="13560" width="12.42578125" style="1" customWidth="1"/>
    <col min="13561" max="13561" width="0.85546875" style="1" customWidth="1"/>
    <col min="13562" max="13562" width="12.42578125" style="1" customWidth="1"/>
    <col min="13563" max="13563" width="11.5703125" style="1" customWidth="1"/>
    <col min="13564" max="13564" width="0.5703125" style="1" customWidth="1"/>
    <col min="13565" max="13568" width="5.5703125" style="1" customWidth="1"/>
    <col min="13569" max="13569" width="2.140625" style="1" customWidth="1"/>
    <col min="13570" max="13570" width="6.5703125" style="1" customWidth="1"/>
    <col min="13571" max="13571" width="9" style="1" customWidth="1"/>
    <col min="13572" max="13574" width="9.42578125" style="1" customWidth="1"/>
    <col min="13575" max="13575" width="0.85546875" style="1" customWidth="1"/>
    <col min="13576" max="13583" width="8.5703125" style="1" customWidth="1"/>
    <col min="13584" max="13810" width="9.140625" style="1"/>
    <col min="13811" max="13811" width="7.140625" style="1" customWidth="1"/>
    <col min="13812" max="13813" width="9.140625" style="1"/>
    <col min="13814" max="13814" width="12.42578125" style="1" customWidth="1"/>
    <col min="13815" max="13815" width="0.85546875" style="1" customWidth="1"/>
    <col min="13816" max="13816" width="12.42578125" style="1" customWidth="1"/>
    <col min="13817" max="13817" width="0.85546875" style="1" customWidth="1"/>
    <col min="13818" max="13818" width="12.42578125" style="1" customWidth="1"/>
    <col min="13819" max="13819" width="11.5703125" style="1" customWidth="1"/>
    <col min="13820" max="13820" width="0.5703125" style="1" customWidth="1"/>
    <col min="13821" max="13824" width="5.5703125" style="1" customWidth="1"/>
    <col min="13825" max="13825" width="2.140625" style="1" customWidth="1"/>
    <col min="13826" max="13826" width="6.5703125" style="1" customWidth="1"/>
    <col min="13827" max="13827" width="9" style="1" customWidth="1"/>
    <col min="13828" max="13830" width="9.42578125" style="1" customWidth="1"/>
    <col min="13831" max="13831" width="0.85546875" style="1" customWidth="1"/>
    <col min="13832" max="13839" width="8.5703125" style="1" customWidth="1"/>
    <col min="13840" max="14066" width="9.140625" style="1"/>
    <col min="14067" max="14067" width="7.140625" style="1" customWidth="1"/>
    <col min="14068" max="14069" width="9.140625" style="1"/>
    <col min="14070" max="14070" width="12.42578125" style="1" customWidth="1"/>
    <col min="14071" max="14071" width="0.85546875" style="1" customWidth="1"/>
    <col min="14072" max="14072" width="12.42578125" style="1" customWidth="1"/>
    <col min="14073" max="14073" width="0.85546875" style="1" customWidth="1"/>
    <col min="14074" max="14074" width="12.42578125" style="1" customWidth="1"/>
    <col min="14075" max="14075" width="11.5703125" style="1" customWidth="1"/>
    <col min="14076" max="14076" width="0.5703125" style="1" customWidth="1"/>
    <col min="14077" max="14080" width="5.5703125" style="1" customWidth="1"/>
    <col min="14081" max="14081" width="2.140625" style="1" customWidth="1"/>
    <col min="14082" max="14082" width="6.5703125" style="1" customWidth="1"/>
    <col min="14083" max="14083" width="9" style="1" customWidth="1"/>
    <col min="14084" max="14086" width="9.42578125" style="1" customWidth="1"/>
    <col min="14087" max="14087" width="0.85546875" style="1" customWidth="1"/>
    <col min="14088" max="14095" width="8.5703125" style="1" customWidth="1"/>
    <col min="14096" max="14322" width="9.140625" style="1"/>
    <col min="14323" max="14323" width="7.140625" style="1" customWidth="1"/>
    <col min="14324" max="14325" width="9.140625" style="1"/>
    <col min="14326" max="14326" width="12.42578125" style="1" customWidth="1"/>
    <col min="14327" max="14327" width="0.85546875" style="1" customWidth="1"/>
    <col min="14328" max="14328" width="12.42578125" style="1" customWidth="1"/>
    <col min="14329" max="14329" width="0.85546875" style="1" customWidth="1"/>
    <col min="14330" max="14330" width="12.42578125" style="1" customWidth="1"/>
    <col min="14331" max="14331" width="11.5703125" style="1" customWidth="1"/>
    <col min="14332" max="14332" width="0.5703125" style="1" customWidth="1"/>
    <col min="14333" max="14336" width="5.5703125" style="1" customWidth="1"/>
    <col min="14337" max="14337" width="2.140625" style="1" customWidth="1"/>
    <col min="14338" max="14338" width="6.5703125" style="1" customWidth="1"/>
    <col min="14339" max="14339" width="9" style="1" customWidth="1"/>
    <col min="14340" max="14342" width="9.42578125" style="1" customWidth="1"/>
    <col min="14343" max="14343" width="0.85546875" style="1" customWidth="1"/>
    <col min="14344" max="14351" width="8.5703125" style="1" customWidth="1"/>
    <col min="14352" max="14578" width="9.140625" style="1"/>
    <col min="14579" max="14579" width="7.140625" style="1" customWidth="1"/>
    <col min="14580" max="14581" width="9.140625" style="1"/>
    <col min="14582" max="14582" width="12.42578125" style="1" customWidth="1"/>
    <col min="14583" max="14583" width="0.85546875" style="1" customWidth="1"/>
    <col min="14584" max="14584" width="12.42578125" style="1" customWidth="1"/>
    <col min="14585" max="14585" width="0.85546875" style="1" customWidth="1"/>
    <col min="14586" max="14586" width="12.42578125" style="1" customWidth="1"/>
    <col min="14587" max="14587" width="11.5703125" style="1" customWidth="1"/>
    <col min="14588" max="14588" width="0.5703125" style="1" customWidth="1"/>
    <col min="14589" max="14592" width="5.5703125" style="1" customWidth="1"/>
    <col min="14593" max="14593" width="2.140625" style="1" customWidth="1"/>
    <col min="14594" max="14594" width="6.5703125" style="1" customWidth="1"/>
    <col min="14595" max="14595" width="9" style="1" customWidth="1"/>
    <col min="14596" max="14598" width="9.42578125" style="1" customWidth="1"/>
    <col min="14599" max="14599" width="0.85546875" style="1" customWidth="1"/>
    <col min="14600" max="14607" width="8.5703125" style="1" customWidth="1"/>
    <col min="14608" max="14834" width="9.140625" style="1"/>
    <col min="14835" max="14835" width="7.140625" style="1" customWidth="1"/>
    <col min="14836" max="14837" width="9.140625" style="1"/>
    <col min="14838" max="14838" width="12.42578125" style="1" customWidth="1"/>
    <col min="14839" max="14839" width="0.85546875" style="1" customWidth="1"/>
    <col min="14840" max="14840" width="12.42578125" style="1" customWidth="1"/>
    <col min="14841" max="14841" width="0.85546875" style="1" customWidth="1"/>
    <col min="14842" max="14842" width="12.42578125" style="1" customWidth="1"/>
    <col min="14843" max="14843" width="11.5703125" style="1" customWidth="1"/>
    <col min="14844" max="14844" width="0.5703125" style="1" customWidth="1"/>
    <col min="14845" max="14848" width="5.5703125" style="1" customWidth="1"/>
    <col min="14849" max="14849" width="2.140625" style="1" customWidth="1"/>
    <col min="14850" max="14850" width="6.5703125" style="1" customWidth="1"/>
    <col min="14851" max="14851" width="9" style="1" customWidth="1"/>
    <col min="14852" max="14854" width="9.42578125" style="1" customWidth="1"/>
    <col min="14855" max="14855" width="0.85546875" style="1" customWidth="1"/>
    <col min="14856" max="14863" width="8.5703125" style="1" customWidth="1"/>
    <col min="14864" max="15090" width="9.140625" style="1"/>
    <col min="15091" max="15091" width="7.140625" style="1" customWidth="1"/>
    <col min="15092" max="15093" width="9.140625" style="1"/>
    <col min="15094" max="15094" width="12.42578125" style="1" customWidth="1"/>
    <col min="15095" max="15095" width="0.85546875" style="1" customWidth="1"/>
    <col min="15096" max="15096" width="12.42578125" style="1" customWidth="1"/>
    <col min="15097" max="15097" width="0.85546875" style="1" customWidth="1"/>
    <col min="15098" max="15098" width="12.42578125" style="1" customWidth="1"/>
    <col min="15099" max="15099" width="11.5703125" style="1" customWidth="1"/>
    <col min="15100" max="15100" width="0.5703125" style="1" customWidth="1"/>
    <col min="15101" max="15104" width="5.5703125" style="1" customWidth="1"/>
    <col min="15105" max="15105" width="2.140625" style="1" customWidth="1"/>
    <col min="15106" max="15106" width="6.5703125" style="1" customWidth="1"/>
    <col min="15107" max="15107" width="9" style="1" customWidth="1"/>
    <col min="15108" max="15110" width="9.42578125" style="1" customWidth="1"/>
    <col min="15111" max="15111" width="0.85546875" style="1" customWidth="1"/>
    <col min="15112" max="15119" width="8.5703125" style="1" customWidth="1"/>
    <col min="15120" max="15346" width="9.140625" style="1"/>
    <col min="15347" max="15347" width="7.140625" style="1" customWidth="1"/>
    <col min="15348" max="15349" width="9.140625" style="1"/>
    <col min="15350" max="15350" width="12.42578125" style="1" customWidth="1"/>
    <col min="15351" max="15351" width="0.85546875" style="1" customWidth="1"/>
    <col min="15352" max="15352" width="12.42578125" style="1" customWidth="1"/>
    <col min="15353" max="15353" width="0.85546875" style="1" customWidth="1"/>
    <col min="15354" max="15354" width="12.42578125" style="1" customWidth="1"/>
    <col min="15355" max="15355" width="11.5703125" style="1" customWidth="1"/>
    <col min="15356" max="15356" width="0.5703125" style="1" customWidth="1"/>
    <col min="15357" max="15360" width="5.5703125" style="1" customWidth="1"/>
    <col min="15361" max="15361" width="2.140625" style="1" customWidth="1"/>
    <col min="15362" max="15362" width="6.5703125" style="1" customWidth="1"/>
    <col min="15363" max="15363" width="9" style="1" customWidth="1"/>
    <col min="15364" max="15366" width="9.42578125" style="1" customWidth="1"/>
    <col min="15367" max="15367" width="0.85546875" style="1" customWidth="1"/>
    <col min="15368" max="15375" width="8.5703125" style="1" customWidth="1"/>
    <col min="15376" max="15602" width="9.140625" style="1"/>
    <col min="15603" max="15603" width="7.140625" style="1" customWidth="1"/>
    <col min="15604" max="15605" width="9.140625" style="1"/>
    <col min="15606" max="15606" width="12.42578125" style="1" customWidth="1"/>
    <col min="15607" max="15607" width="0.85546875" style="1" customWidth="1"/>
    <col min="15608" max="15608" width="12.42578125" style="1" customWidth="1"/>
    <col min="15609" max="15609" width="0.85546875" style="1" customWidth="1"/>
    <col min="15610" max="15610" width="12.42578125" style="1" customWidth="1"/>
    <col min="15611" max="15611" width="11.5703125" style="1" customWidth="1"/>
    <col min="15612" max="15612" width="0.5703125" style="1" customWidth="1"/>
    <col min="15613" max="15616" width="5.5703125" style="1" customWidth="1"/>
    <col min="15617" max="15617" width="2.140625" style="1" customWidth="1"/>
    <col min="15618" max="15618" width="6.5703125" style="1" customWidth="1"/>
    <col min="15619" max="15619" width="9" style="1" customWidth="1"/>
    <col min="15620" max="15622" width="9.42578125" style="1" customWidth="1"/>
    <col min="15623" max="15623" width="0.85546875" style="1" customWidth="1"/>
    <col min="15624" max="15631" width="8.5703125" style="1" customWidth="1"/>
    <col min="15632" max="15858" width="9.140625" style="1"/>
    <col min="15859" max="15859" width="7.140625" style="1" customWidth="1"/>
    <col min="15860" max="15861" width="9.140625" style="1"/>
    <col min="15862" max="15862" width="12.42578125" style="1" customWidth="1"/>
    <col min="15863" max="15863" width="0.85546875" style="1" customWidth="1"/>
    <col min="15864" max="15864" width="12.42578125" style="1" customWidth="1"/>
    <col min="15865" max="15865" width="0.85546875" style="1" customWidth="1"/>
    <col min="15866" max="15866" width="12.42578125" style="1" customWidth="1"/>
    <col min="15867" max="15867" width="11.5703125" style="1" customWidth="1"/>
    <col min="15868" max="15868" width="0.5703125" style="1" customWidth="1"/>
    <col min="15869" max="15872" width="5.5703125" style="1" customWidth="1"/>
    <col min="15873" max="15873" width="2.140625" style="1" customWidth="1"/>
    <col min="15874" max="15874" width="6.5703125" style="1" customWidth="1"/>
    <col min="15875" max="15875" width="9" style="1" customWidth="1"/>
    <col min="15876" max="15878" width="9.42578125" style="1" customWidth="1"/>
    <col min="15879" max="15879" width="0.85546875" style="1" customWidth="1"/>
    <col min="15880" max="15887" width="8.5703125" style="1" customWidth="1"/>
    <col min="15888" max="16114" width="9.140625" style="1"/>
    <col min="16115" max="16115" width="7.140625" style="1" customWidth="1"/>
    <col min="16116" max="16117" width="9.140625" style="1"/>
    <col min="16118" max="16118" width="12.42578125" style="1" customWidth="1"/>
    <col min="16119" max="16119" width="0.85546875" style="1" customWidth="1"/>
    <col min="16120" max="16120" width="12.42578125" style="1" customWidth="1"/>
    <col min="16121" max="16121" width="0.85546875" style="1" customWidth="1"/>
    <col min="16122" max="16122" width="12.42578125" style="1" customWidth="1"/>
    <col min="16123" max="16123" width="11.5703125" style="1" customWidth="1"/>
    <col min="16124" max="16124" width="0.5703125" style="1" customWidth="1"/>
    <col min="16125" max="16128" width="5.5703125" style="1" customWidth="1"/>
    <col min="16129" max="16129" width="2.140625" style="1" customWidth="1"/>
    <col min="16130" max="16130" width="6.5703125" style="1" customWidth="1"/>
    <col min="16131" max="16131" width="9" style="1" customWidth="1"/>
    <col min="16132" max="16134" width="9.42578125" style="1" customWidth="1"/>
    <col min="16135" max="16135" width="0.85546875" style="1" customWidth="1"/>
    <col min="16136" max="16143" width="8.5703125" style="1" customWidth="1"/>
    <col min="16144" max="16384" width="9.140625" style="1"/>
  </cols>
  <sheetData>
    <row r="1" spans="1:15" ht="15.75" x14ac:dyDescent="0.25">
      <c r="B1" s="216" t="s">
        <v>3210</v>
      </c>
      <c r="C1" s="18"/>
      <c r="D1" s="18"/>
    </row>
    <row r="2" spans="1:15" ht="15.75" x14ac:dyDescent="0.25">
      <c r="A2" s="20">
        <v>33</v>
      </c>
      <c r="B2" s="1867" t="s">
        <v>145</v>
      </c>
      <c r="C2" s="1868"/>
      <c r="D2" s="1868"/>
      <c r="E2" s="1869"/>
      <c r="F2" s="39"/>
    </row>
    <row r="3" spans="1:15" ht="15" x14ac:dyDescent="0.2">
      <c r="A3" s="20"/>
      <c r="B3" s="568"/>
      <c r="C3" s="195"/>
      <c r="D3" s="195"/>
      <c r="F3" s="39"/>
    </row>
    <row r="4" spans="1:15" ht="18" customHeight="1" x14ac:dyDescent="0.2">
      <c r="B4" s="919" t="s">
        <v>3211</v>
      </c>
      <c r="C4" s="919"/>
      <c r="D4" s="919"/>
      <c r="E4" s="919"/>
      <c r="F4" s="919"/>
      <c r="G4" s="919"/>
      <c r="H4" s="919"/>
      <c r="I4" s="919"/>
      <c r="J4" s="919"/>
      <c r="K4" s="919"/>
      <c r="L4" s="919"/>
      <c r="M4" s="919"/>
      <c r="N4" s="919"/>
      <c r="O4" s="82"/>
    </row>
    <row r="5" spans="1:15" s="82" customFormat="1" ht="15" x14ac:dyDescent="0.2">
      <c r="B5" s="181" t="s">
        <v>3040</v>
      </c>
      <c r="C5" s="329"/>
    </row>
    <row r="6" spans="1:15" s="82" customFormat="1" ht="42.75" customHeight="1" x14ac:dyDescent="0.2">
      <c r="B6" s="2166" t="s">
        <v>2440</v>
      </c>
      <c r="C6" s="2167"/>
      <c r="D6" s="2168"/>
      <c r="E6" s="495"/>
      <c r="F6" s="1387" t="s">
        <v>2441</v>
      </c>
      <c r="G6" s="920"/>
      <c r="H6" s="2049" t="s">
        <v>2902</v>
      </c>
      <c r="I6" s="1856"/>
      <c r="J6" s="495"/>
      <c r="K6" s="495"/>
      <c r="L6" s="495"/>
      <c r="M6" s="495"/>
      <c r="N6" s="495"/>
    </row>
    <row r="7" spans="1:15" s="82" customFormat="1" ht="72" customHeight="1" x14ac:dyDescent="0.2">
      <c r="A7" s="1387" t="s">
        <v>3045</v>
      </c>
      <c r="B7" s="1387" t="s">
        <v>3046</v>
      </c>
      <c r="C7" s="1387" t="s">
        <v>2443</v>
      </c>
      <c r="D7" s="1387" t="s">
        <v>3103</v>
      </c>
      <c r="E7" s="123"/>
      <c r="F7" s="1387" t="s">
        <v>3212</v>
      </c>
      <c r="G7" s="721"/>
      <c r="H7" s="1387" t="s">
        <v>3213</v>
      </c>
      <c r="I7" s="1387" t="s">
        <v>3214</v>
      </c>
      <c r="J7" s="123"/>
      <c r="K7" s="1861" t="s">
        <v>2450</v>
      </c>
      <c r="L7" s="1863"/>
      <c r="M7" s="1861" t="s">
        <v>3055</v>
      </c>
      <c r="N7" s="1863"/>
    </row>
    <row r="8" spans="1:15" s="576" customFormat="1" x14ac:dyDescent="0.2">
      <c r="B8" s="229" t="s">
        <v>299</v>
      </c>
      <c r="C8" s="229"/>
      <c r="D8" s="229" t="s">
        <v>300</v>
      </c>
      <c r="E8" s="229"/>
      <c r="F8" s="229" t="s">
        <v>301</v>
      </c>
      <c r="G8" s="229"/>
      <c r="H8" s="229" t="s">
        <v>3215</v>
      </c>
      <c r="I8" s="229"/>
      <c r="J8" s="229"/>
      <c r="K8" s="229"/>
      <c r="L8" s="229"/>
      <c r="M8" s="229"/>
      <c r="N8" s="229"/>
    </row>
    <row r="9" spans="1:15" s="82" customFormat="1" x14ac:dyDescent="0.2">
      <c r="B9" s="88" t="s">
        <v>1874</v>
      </c>
      <c r="D9" s="337"/>
      <c r="E9" s="337"/>
      <c r="F9" s="337"/>
      <c r="G9" s="337"/>
      <c r="H9" s="337"/>
      <c r="I9" s="337"/>
      <c r="J9" s="337"/>
      <c r="K9" s="337"/>
      <c r="L9" s="337"/>
      <c r="M9" s="337"/>
    </row>
    <row r="10" spans="1:15" s="82" customFormat="1" ht="12.75" customHeight="1" x14ac:dyDescent="0.2">
      <c r="A10" s="31" t="s">
        <v>3062</v>
      </c>
      <c r="B10" s="602"/>
      <c r="C10" s="1612"/>
      <c r="D10" s="992"/>
      <c r="E10" s="31"/>
      <c r="F10" s="992"/>
      <c r="G10" s="847"/>
      <c r="H10" s="993"/>
      <c r="I10" s="838"/>
      <c r="J10" s="31"/>
      <c r="K10" s="2159"/>
      <c r="L10" s="2159"/>
      <c r="M10" s="2159"/>
      <c r="N10" s="2159"/>
    </row>
    <row r="11" spans="1:15" s="82" customFormat="1" x14ac:dyDescent="0.2">
      <c r="A11" s="31" t="s">
        <v>3063</v>
      </c>
      <c r="B11" s="602"/>
      <c r="C11" s="1612"/>
      <c r="D11" s="992"/>
      <c r="E11" s="31"/>
      <c r="F11" s="992"/>
      <c r="G11" s="847"/>
      <c r="H11" s="993"/>
      <c r="I11" s="838"/>
      <c r="J11" s="31"/>
      <c r="K11" s="2159"/>
      <c r="L11" s="2159"/>
      <c r="M11" s="2159"/>
      <c r="N11" s="2159"/>
    </row>
    <row r="12" spans="1:15" s="82" customFormat="1" x14ac:dyDescent="0.2">
      <c r="A12" s="31" t="s">
        <v>3064</v>
      </c>
      <c r="B12" s="602"/>
      <c r="C12" s="1612"/>
      <c r="D12" s="992"/>
      <c r="E12" s="31"/>
      <c r="F12" s="992"/>
      <c r="G12" s="847"/>
      <c r="H12" s="993"/>
      <c r="I12" s="838"/>
      <c r="J12" s="31"/>
      <c r="K12" s="2159"/>
      <c r="L12" s="2159"/>
      <c r="M12" s="2159"/>
      <c r="N12" s="2159"/>
    </row>
    <row r="13" spans="1:15" s="82" customFormat="1" hidden="1" x14ac:dyDescent="0.2">
      <c r="A13" s="31" t="s">
        <v>3065</v>
      </c>
      <c r="B13" s="602"/>
      <c r="C13" s="1612"/>
      <c r="D13" s="992"/>
      <c r="E13" s="31"/>
      <c r="F13" s="992"/>
      <c r="G13" s="847"/>
      <c r="H13" s="993"/>
      <c r="I13" s="838"/>
      <c r="J13" s="31"/>
      <c r="K13" s="2159"/>
      <c r="L13" s="2159"/>
      <c r="M13" s="2159"/>
      <c r="N13" s="2159"/>
    </row>
    <row r="14" spans="1:15" s="82" customFormat="1" hidden="1" x14ac:dyDescent="0.2">
      <c r="A14" s="31" t="s">
        <v>3066</v>
      </c>
      <c r="B14" s="602"/>
      <c r="C14" s="1612"/>
      <c r="D14" s="992"/>
      <c r="E14" s="31"/>
      <c r="F14" s="992"/>
      <c r="G14" s="847"/>
      <c r="H14" s="993"/>
      <c r="I14" s="838"/>
      <c r="J14" s="31"/>
      <c r="K14" s="2159"/>
      <c r="L14" s="2159"/>
      <c r="M14" s="2159"/>
      <c r="N14" s="2159"/>
    </row>
    <row r="15" spans="1:15" s="82" customFormat="1" hidden="1" x14ac:dyDescent="0.2">
      <c r="A15" s="31" t="s">
        <v>3067</v>
      </c>
      <c r="B15" s="602"/>
      <c r="C15" s="1612"/>
      <c r="D15" s="992"/>
      <c r="E15" s="31"/>
      <c r="F15" s="992"/>
      <c r="G15" s="847"/>
      <c r="H15" s="993"/>
      <c r="I15" s="838"/>
      <c r="J15" s="31"/>
      <c r="K15" s="2159"/>
      <c r="L15" s="2159"/>
      <c r="M15" s="2159"/>
      <c r="N15" s="2159"/>
    </row>
    <row r="16" spans="1:15" s="82" customFormat="1" hidden="1" x14ac:dyDescent="0.2">
      <c r="A16" s="31" t="s">
        <v>3068</v>
      </c>
      <c r="B16" s="602"/>
      <c r="C16" s="1612"/>
      <c r="D16" s="992"/>
      <c r="E16" s="31"/>
      <c r="F16" s="992"/>
      <c r="G16" s="847"/>
      <c r="H16" s="993"/>
      <c r="I16" s="838"/>
      <c r="J16" s="31"/>
      <c r="K16" s="2159"/>
      <c r="L16" s="2159"/>
      <c r="M16" s="2159"/>
      <c r="N16" s="2159"/>
    </row>
    <row r="17" spans="1:14" s="82" customFormat="1" hidden="1" x14ac:dyDescent="0.2">
      <c r="A17" s="31" t="s">
        <v>3069</v>
      </c>
      <c r="B17" s="602"/>
      <c r="C17" s="1612"/>
      <c r="D17" s="992"/>
      <c r="E17" s="31"/>
      <c r="F17" s="992"/>
      <c r="G17" s="847"/>
      <c r="H17" s="993"/>
      <c r="I17" s="838"/>
      <c r="J17" s="31"/>
      <c r="K17" s="2159"/>
      <c r="L17" s="2159"/>
      <c r="M17" s="2159"/>
      <c r="N17" s="2159"/>
    </row>
    <row r="18" spans="1:14" s="82" customFormat="1" hidden="1" x14ac:dyDescent="0.2">
      <c r="A18" s="31" t="s">
        <v>3070</v>
      </c>
      <c r="B18" s="602"/>
      <c r="C18" s="1612"/>
      <c r="D18" s="992"/>
      <c r="E18" s="31"/>
      <c r="F18" s="992"/>
      <c r="G18" s="847"/>
      <c r="H18" s="993"/>
      <c r="I18" s="838"/>
      <c r="J18" s="31"/>
      <c r="K18" s="2159"/>
      <c r="L18" s="2159"/>
      <c r="M18" s="2159"/>
      <c r="N18" s="2159"/>
    </row>
    <row r="19" spans="1:14" s="82" customFormat="1" hidden="1" x14ac:dyDescent="0.2">
      <c r="A19" s="31" t="s">
        <v>3071</v>
      </c>
      <c r="B19" s="602"/>
      <c r="C19" s="1612"/>
      <c r="D19" s="992"/>
      <c r="E19" s="31"/>
      <c r="F19" s="992"/>
      <c r="G19" s="847"/>
      <c r="H19" s="993"/>
      <c r="I19" s="838"/>
      <c r="J19" s="31"/>
      <c r="K19" s="2159"/>
      <c r="L19" s="2159"/>
      <c r="M19" s="2159"/>
      <c r="N19" s="2159"/>
    </row>
    <row r="20" spans="1:14" s="82" customFormat="1" hidden="1" x14ac:dyDescent="0.2">
      <c r="A20" s="31" t="s">
        <v>3072</v>
      </c>
      <c r="B20" s="602"/>
      <c r="C20" s="1612"/>
      <c r="D20" s="992"/>
      <c r="E20" s="31"/>
      <c r="F20" s="992"/>
      <c r="G20" s="847"/>
      <c r="H20" s="993"/>
      <c r="I20" s="838"/>
      <c r="J20" s="31"/>
      <c r="K20" s="2159"/>
      <c r="L20" s="2159"/>
      <c r="M20" s="2159"/>
      <c r="N20" s="2159"/>
    </row>
    <row r="21" spans="1:14" s="82" customFormat="1" hidden="1" x14ac:dyDescent="0.2">
      <c r="A21" s="31" t="s">
        <v>3073</v>
      </c>
      <c r="B21" s="602"/>
      <c r="C21" s="1612"/>
      <c r="D21" s="992"/>
      <c r="E21" s="31"/>
      <c r="F21" s="992"/>
      <c r="G21" s="847"/>
      <c r="H21" s="993"/>
      <c r="I21" s="838"/>
      <c r="J21" s="31"/>
      <c r="K21" s="2159"/>
      <c r="L21" s="2159"/>
      <c r="M21" s="2159"/>
      <c r="N21" s="2159"/>
    </row>
    <row r="22" spans="1:14" s="82" customFormat="1" hidden="1" x14ac:dyDescent="0.2">
      <c r="A22" s="31" t="s">
        <v>3074</v>
      </c>
      <c r="B22" s="602"/>
      <c r="C22" s="1612"/>
      <c r="D22" s="992"/>
      <c r="E22" s="31"/>
      <c r="F22" s="992"/>
      <c r="G22" s="847"/>
      <c r="H22" s="993"/>
      <c r="I22" s="838"/>
      <c r="J22" s="31"/>
      <c r="K22" s="2159"/>
      <c r="L22" s="2159"/>
      <c r="M22" s="2159"/>
      <c r="N22" s="2159"/>
    </row>
    <row r="23" spans="1:14" s="82" customFormat="1" hidden="1" x14ac:dyDescent="0.2">
      <c r="A23" s="31" t="s">
        <v>3075</v>
      </c>
      <c r="B23" s="602"/>
      <c r="C23" s="1612"/>
      <c r="D23" s="992"/>
      <c r="E23" s="31"/>
      <c r="F23" s="992"/>
      <c r="G23" s="847"/>
      <c r="H23" s="993"/>
      <c r="I23" s="838"/>
      <c r="J23" s="31"/>
      <c r="K23" s="2159"/>
      <c r="L23" s="2159"/>
      <c r="M23" s="2159"/>
      <c r="N23" s="2159"/>
    </row>
    <row r="24" spans="1:14" s="82" customFormat="1" hidden="1" x14ac:dyDescent="0.2">
      <c r="A24" s="31" t="s">
        <v>3076</v>
      </c>
      <c r="B24" s="602"/>
      <c r="C24" s="1612"/>
      <c r="D24" s="992"/>
      <c r="E24" s="31"/>
      <c r="F24" s="992"/>
      <c r="G24" s="847"/>
      <c r="H24" s="993"/>
      <c r="I24" s="838"/>
      <c r="J24" s="31"/>
      <c r="K24" s="2159"/>
      <c r="L24" s="2159"/>
      <c r="M24" s="2159"/>
      <c r="N24" s="2159"/>
    </row>
    <row r="25" spans="1:14" s="82" customFormat="1" hidden="1" x14ac:dyDescent="0.2">
      <c r="A25" s="31" t="s">
        <v>3077</v>
      </c>
      <c r="B25" s="602"/>
      <c r="C25" s="1612"/>
      <c r="D25" s="992"/>
      <c r="E25" s="31"/>
      <c r="F25" s="992"/>
      <c r="G25" s="847"/>
      <c r="H25" s="993"/>
      <c r="I25" s="838"/>
      <c r="J25" s="31"/>
      <c r="K25" s="2159"/>
      <c r="L25" s="2159"/>
      <c r="M25" s="2159"/>
      <c r="N25" s="2159"/>
    </row>
    <row r="26" spans="1:14" s="82" customFormat="1" hidden="1" x14ac:dyDescent="0.2">
      <c r="A26" s="31" t="s">
        <v>3078</v>
      </c>
      <c r="B26" s="602"/>
      <c r="C26" s="1612"/>
      <c r="D26" s="992"/>
      <c r="E26" s="31"/>
      <c r="F26" s="992"/>
      <c r="G26" s="847"/>
      <c r="H26" s="993"/>
      <c r="I26" s="838"/>
      <c r="J26" s="31"/>
      <c r="K26" s="2159"/>
      <c r="L26" s="2159"/>
      <c r="M26" s="2159"/>
      <c r="N26" s="2159"/>
    </row>
    <row r="27" spans="1:14" s="82" customFormat="1" hidden="1" x14ac:dyDescent="0.2">
      <c r="A27" s="31" t="s">
        <v>3079</v>
      </c>
      <c r="B27" s="602"/>
      <c r="C27" s="1612"/>
      <c r="D27" s="992"/>
      <c r="E27" s="31"/>
      <c r="F27" s="992"/>
      <c r="G27" s="847"/>
      <c r="H27" s="993"/>
      <c r="I27" s="838"/>
      <c r="J27" s="31"/>
      <c r="K27" s="2159"/>
      <c r="L27" s="2159"/>
      <c r="M27" s="2159"/>
      <c r="N27" s="2159"/>
    </row>
    <row r="28" spans="1:14" s="82" customFormat="1" hidden="1" x14ac:dyDescent="0.2">
      <c r="A28" s="31" t="s">
        <v>3080</v>
      </c>
      <c r="B28" s="602"/>
      <c r="C28" s="1612"/>
      <c r="D28" s="992"/>
      <c r="E28" s="31"/>
      <c r="F28" s="992"/>
      <c r="G28" s="847"/>
      <c r="H28" s="993"/>
      <c r="I28" s="838"/>
      <c r="J28" s="31"/>
      <c r="K28" s="2159"/>
      <c r="L28" s="2159"/>
      <c r="M28" s="2159"/>
      <c r="N28" s="2159"/>
    </row>
    <row r="29" spans="1:14" s="82" customFormat="1" hidden="1" x14ac:dyDescent="0.2">
      <c r="A29" s="31" t="s">
        <v>3081</v>
      </c>
      <c r="B29" s="602"/>
      <c r="C29" s="1612"/>
      <c r="D29" s="992"/>
      <c r="E29" s="31"/>
      <c r="F29" s="992"/>
      <c r="G29" s="847"/>
      <c r="H29" s="993"/>
      <c r="I29" s="838"/>
      <c r="J29" s="31"/>
      <c r="K29" s="2159"/>
      <c r="L29" s="2159"/>
      <c r="M29" s="2159"/>
      <c r="N29" s="2159"/>
    </row>
    <row r="30" spans="1:14" s="82" customFormat="1" hidden="1" x14ac:dyDescent="0.2">
      <c r="A30" s="31" t="s">
        <v>3082</v>
      </c>
      <c r="B30" s="602"/>
      <c r="C30" s="1612"/>
      <c r="D30" s="992"/>
      <c r="E30" s="31"/>
      <c r="F30" s="992"/>
      <c r="G30" s="847"/>
      <c r="H30" s="993"/>
      <c r="I30" s="838"/>
      <c r="J30" s="31"/>
      <c r="K30" s="2159"/>
      <c r="L30" s="2159"/>
      <c r="M30" s="2159"/>
      <c r="N30" s="2159"/>
    </row>
    <row r="31" spans="1:14" s="82" customFormat="1" hidden="1" x14ac:dyDescent="0.2">
      <c r="A31" s="31" t="s">
        <v>3083</v>
      </c>
      <c r="B31" s="602"/>
      <c r="C31" s="1612"/>
      <c r="D31" s="992"/>
      <c r="E31" s="31"/>
      <c r="F31" s="992"/>
      <c r="G31" s="847"/>
      <c r="H31" s="993"/>
      <c r="I31" s="838"/>
      <c r="J31" s="31"/>
      <c r="K31" s="2159"/>
      <c r="L31" s="2159"/>
      <c r="M31" s="2159"/>
      <c r="N31" s="2159"/>
    </row>
    <row r="32" spans="1:14" s="82" customFormat="1" hidden="1" x14ac:dyDescent="0.2">
      <c r="A32" s="31" t="s">
        <v>3084</v>
      </c>
      <c r="B32" s="602"/>
      <c r="C32" s="1612"/>
      <c r="D32" s="992"/>
      <c r="E32" s="31"/>
      <c r="F32" s="992"/>
      <c r="G32" s="847"/>
      <c r="H32" s="993"/>
      <c r="I32" s="838"/>
      <c r="J32" s="31"/>
      <c r="K32" s="2159"/>
      <c r="L32" s="2159"/>
      <c r="M32" s="2159"/>
      <c r="N32" s="2159"/>
    </row>
    <row r="33" spans="1:14" s="82" customFormat="1" hidden="1" x14ac:dyDescent="0.2">
      <c r="A33" s="31" t="s">
        <v>3085</v>
      </c>
      <c r="B33" s="602"/>
      <c r="C33" s="1612"/>
      <c r="D33" s="992"/>
      <c r="E33" s="31"/>
      <c r="F33" s="992"/>
      <c r="G33" s="847"/>
      <c r="H33" s="993"/>
      <c r="I33" s="838"/>
      <c r="J33" s="31"/>
      <c r="K33" s="2159"/>
      <c r="L33" s="2159"/>
      <c r="M33" s="2159"/>
      <c r="N33" s="2159"/>
    </row>
    <row r="34" spans="1:14" s="82" customFormat="1" x14ac:dyDescent="0.2">
      <c r="A34" s="31" t="s">
        <v>3086</v>
      </c>
      <c r="B34" s="602"/>
      <c r="C34" s="1612"/>
      <c r="D34" s="992"/>
      <c r="E34" s="31"/>
      <c r="F34" s="992"/>
      <c r="G34" s="847"/>
      <c r="H34" s="993"/>
      <c r="I34" s="838"/>
      <c r="J34" s="31"/>
      <c r="K34" s="2159"/>
      <c r="L34" s="2159"/>
      <c r="M34" s="2159"/>
      <c r="N34" s="2159"/>
    </row>
    <row r="35" spans="1:14" s="82" customFormat="1" x14ac:dyDescent="0.2">
      <c r="A35" s="239" t="s">
        <v>3087</v>
      </c>
      <c r="B35" s="1598">
        <v>100</v>
      </c>
      <c r="C35" s="1617"/>
      <c r="D35" s="992"/>
      <c r="E35" s="31"/>
      <c r="F35" s="992"/>
      <c r="G35" s="847"/>
      <c r="H35" s="993"/>
      <c r="I35" s="838"/>
      <c r="J35" s="31"/>
      <c r="K35" s="2162"/>
      <c r="L35" s="2162"/>
      <c r="M35" s="2162"/>
      <c r="N35" s="2162"/>
    </row>
    <row r="36" spans="1:14" s="82" customFormat="1" x14ac:dyDescent="0.2">
      <c r="A36" s="83" t="s">
        <v>3088</v>
      </c>
      <c r="B36" s="1494" t="s">
        <v>3089</v>
      </c>
      <c r="C36" s="1495"/>
      <c r="D36" s="993"/>
      <c r="F36" s="993"/>
      <c r="G36" s="848"/>
      <c r="H36" s="993"/>
      <c r="I36" s="844"/>
      <c r="K36" s="2161"/>
      <c r="L36" s="2161"/>
      <c r="M36" s="2161"/>
      <c r="N36" s="2161"/>
    </row>
    <row r="37" spans="1:14" s="82" customFormat="1" ht="6" customHeight="1" x14ac:dyDescent="0.2"/>
    <row r="38" spans="1:14" s="82" customFormat="1" x14ac:dyDescent="0.2">
      <c r="B38" s="88" t="s">
        <v>1875</v>
      </c>
    </row>
    <row r="39" spans="1:14" s="82" customFormat="1" x14ac:dyDescent="0.2">
      <c r="A39" s="31" t="s">
        <v>3062</v>
      </c>
      <c r="B39" s="602"/>
      <c r="C39" s="992"/>
      <c r="D39" s="992"/>
      <c r="E39" s="31"/>
      <c r="F39" s="992"/>
      <c r="G39" s="847"/>
      <c r="H39" s="993"/>
      <c r="I39" s="838"/>
      <c r="J39" s="31"/>
      <c r="K39" s="2159"/>
      <c r="L39" s="2159"/>
      <c r="M39" s="2159"/>
      <c r="N39" s="2159"/>
    </row>
    <row r="40" spans="1:14" s="82" customFormat="1" x14ac:dyDescent="0.2">
      <c r="A40" s="31" t="s">
        <v>3063</v>
      </c>
      <c r="B40" s="602"/>
      <c r="C40" s="992"/>
      <c r="D40" s="992"/>
      <c r="E40" s="31"/>
      <c r="F40" s="992"/>
      <c r="G40" s="847"/>
      <c r="H40" s="993"/>
      <c r="I40" s="838"/>
      <c r="J40" s="31"/>
      <c r="K40" s="2159"/>
      <c r="L40" s="2159"/>
      <c r="M40" s="2159"/>
      <c r="N40" s="2159"/>
    </row>
    <row r="41" spans="1:14" s="82" customFormat="1" x14ac:dyDescent="0.2">
      <c r="A41" s="31" t="s">
        <v>3064</v>
      </c>
      <c r="B41" s="602"/>
      <c r="C41" s="992"/>
      <c r="D41" s="992"/>
      <c r="E41" s="31"/>
      <c r="F41" s="992"/>
      <c r="G41" s="847"/>
      <c r="H41" s="993"/>
      <c r="I41" s="838"/>
      <c r="J41" s="31"/>
      <c r="K41" s="2159"/>
      <c r="L41" s="2159"/>
      <c r="M41" s="2159"/>
      <c r="N41" s="2159"/>
    </row>
    <row r="42" spans="1:14" s="82" customFormat="1" hidden="1" x14ac:dyDescent="0.2">
      <c r="A42" s="31" t="s">
        <v>3065</v>
      </c>
      <c r="B42" s="602"/>
      <c r="C42" s="992"/>
      <c r="D42" s="992"/>
      <c r="E42" s="31"/>
      <c r="F42" s="992"/>
      <c r="G42" s="847"/>
      <c r="H42" s="993"/>
      <c r="I42" s="838"/>
      <c r="J42" s="31"/>
      <c r="K42" s="2159"/>
      <c r="L42" s="2159"/>
      <c r="M42" s="2159"/>
      <c r="N42" s="2159"/>
    </row>
    <row r="43" spans="1:14" s="82" customFormat="1" hidden="1" x14ac:dyDescent="0.2">
      <c r="A43" s="31" t="s">
        <v>3066</v>
      </c>
      <c r="B43" s="602"/>
      <c r="C43" s="992"/>
      <c r="D43" s="992"/>
      <c r="E43" s="31"/>
      <c r="F43" s="992"/>
      <c r="G43" s="847"/>
      <c r="H43" s="993"/>
      <c r="I43" s="838"/>
      <c r="J43" s="31"/>
      <c r="K43" s="2159"/>
      <c r="L43" s="2159"/>
      <c r="M43" s="2159"/>
      <c r="N43" s="2159"/>
    </row>
    <row r="44" spans="1:14" s="82" customFormat="1" hidden="1" x14ac:dyDescent="0.2">
      <c r="A44" s="31" t="s">
        <v>3067</v>
      </c>
      <c r="B44" s="602"/>
      <c r="C44" s="992"/>
      <c r="D44" s="992"/>
      <c r="E44" s="31"/>
      <c r="F44" s="992"/>
      <c r="G44" s="847"/>
      <c r="H44" s="993"/>
      <c r="I44" s="838"/>
      <c r="J44" s="31"/>
      <c r="K44" s="2159"/>
      <c r="L44" s="2159"/>
      <c r="M44" s="2159"/>
      <c r="N44" s="2159"/>
    </row>
    <row r="45" spans="1:14" s="82" customFormat="1" hidden="1" x14ac:dyDescent="0.2">
      <c r="A45" s="31" t="s">
        <v>3068</v>
      </c>
      <c r="B45" s="602"/>
      <c r="C45" s="992"/>
      <c r="D45" s="992"/>
      <c r="E45" s="31"/>
      <c r="F45" s="992"/>
      <c r="G45" s="847"/>
      <c r="H45" s="993"/>
      <c r="I45" s="838"/>
      <c r="J45" s="31"/>
      <c r="K45" s="2159"/>
      <c r="L45" s="2159"/>
      <c r="M45" s="2159"/>
      <c r="N45" s="2159"/>
    </row>
    <row r="46" spans="1:14" s="82" customFormat="1" hidden="1" x14ac:dyDescent="0.2">
      <c r="A46" s="31" t="s">
        <v>3069</v>
      </c>
      <c r="B46" s="602"/>
      <c r="C46" s="992"/>
      <c r="D46" s="992"/>
      <c r="E46" s="31"/>
      <c r="F46" s="992"/>
      <c r="G46" s="847"/>
      <c r="H46" s="993"/>
      <c r="I46" s="838"/>
      <c r="J46" s="31"/>
      <c r="K46" s="2159"/>
      <c r="L46" s="2159"/>
      <c r="M46" s="2159"/>
      <c r="N46" s="2159"/>
    </row>
    <row r="47" spans="1:14" s="82" customFormat="1" hidden="1" x14ac:dyDescent="0.2">
      <c r="A47" s="31" t="s">
        <v>3070</v>
      </c>
      <c r="B47" s="602"/>
      <c r="C47" s="992"/>
      <c r="D47" s="992"/>
      <c r="E47" s="31"/>
      <c r="F47" s="992"/>
      <c r="G47" s="847"/>
      <c r="H47" s="993"/>
      <c r="I47" s="838"/>
      <c r="J47" s="31"/>
      <c r="K47" s="2159"/>
      <c r="L47" s="2159"/>
      <c r="M47" s="2159"/>
      <c r="N47" s="2159"/>
    </row>
    <row r="48" spans="1:14" s="82" customFormat="1" hidden="1" x14ac:dyDescent="0.2">
      <c r="A48" s="31" t="s">
        <v>3071</v>
      </c>
      <c r="B48" s="602"/>
      <c r="C48" s="992"/>
      <c r="D48" s="992"/>
      <c r="E48" s="31"/>
      <c r="F48" s="992"/>
      <c r="G48" s="847"/>
      <c r="H48" s="993"/>
      <c r="I48" s="838"/>
      <c r="J48" s="31"/>
      <c r="K48" s="2159"/>
      <c r="L48" s="2159"/>
      <c r="M48" s="2159"/>
      <c r="N48" s="2159"/>
    </row>
    <row r="49" spans="1:14" s="82" customFormat="1" hidden="1" x14ac:dyDescent="0.2">
      <c r="A49" s="31" t="s">
        <v>3072</v>
      </c>
      <c r="B49" s="602"/>
      <c r="C49" s="992"/>
      <c r="D49" s="992"/>
      <c r="E49" s="31"/>
      <c r="F49" s="992"/>
      <c r="G49" s="847"/>
      <c r="H49" s="993"/>
      <c r="I49" s="838"/>
      <c r="J49" s="31"/>
      <c r="K49" s="2159"/>
      <c r="L49" s="2159"/>
      <c r="M49" s="2159"/>
      <c r="N49" s="2159"/>
    </row>
    <row r="50" spans="1:14" s="82" customFormat="1" hidden="1" x14ac:dyDescent="0.2">
      <c r="A50" s="31" t="s">
        <v>3073</v>
      </c>
      <c r="B50" s="602"/>
      <c r="C50" s="992"/>
      <c r="D50" s="992"/>
      <c r="E50" s="31"/>
      <c r="F50" s="992"/>
      <c r="G50" s="847"/>
      <c r="H50" s="993"/>
      <c r="I50" s="838"/>
      <c r="J50" s="31"/>
      <c r="K50" s="2159"/>
      <c r="L50" s="2159"/>
      <c r="M50" s="2159"/>
      <c r="N50" s="2159"/>
    </row>
    <row r="51" spans="1:14" s="82" customFormat="1" hidden="1" x14ac:dyDescent="0.2">
      <c r="A51" s="31" t="s">
        <v>3074</v>
      </c>
      <c r="B51" s="602"/>
      <c r="C51" s="992"/>
      <c r="D51" s="992"/>
      <c r="E51" s="31"/>
      <c r="F51" s="992"/>
      <c r="G51" s="847"/>
      <c r="H51" s="993"/>
      <c r="I51" s="838"/>
      <c r="J51" s="31"/>
      <c r="K51" s="2159"/>
      <c r="L51" s="2159"/>
      <c r="M51" s="2159"/>
      <c r="N51" s="2159"/>
    </row>
    <row r="52" spans="1:14" s="82" customFormat="1" hidden="1" x14ac:dyDescent="0.2">
      <c r="A52" s="31" t="s">
        <v>3075</v>
      </c>
      <c r="B52" s="602"/>
      <c r="C52" s="992"/>
      <c r="D52" s="992"/>
      <c r="E52" s="31"/>
      <c r="F52" s="992"/>
      <c r="G52" s="847"/>
      <c r="H52" s="993"/>
      <c r="I52" s="838"/>
      <c r="J52" s="31"/>
      <c r="K52" s="2159"/>
      <c r="L52" s="2159"/>
      <c r="M52" s="2159"/>
      <c r="N52" s="2159"/>
    </row>
    <row r="53" spans="1:14" s="82" customFormat="1" hidden="1" x14ac:dyDescent="0.2">
      <c r="A53" s="31" t="s">
        <v>3076</v>
      </c>
      <c r="B53" s="602"/>
      <c r="C53" s="992"/>
      <c r="D53" s="992"/>
      <c r="E53" s="31"/>
      <c r="F53" s="992"/>
      <c r="G53" s="847"/>
      <c r="H53" s="993"/>
      <c r="I53" s="838"/>
      <c r="J53" s="31"/>
      <c r="K53" s="2159"/>
      <c r="L53" s="2159"/>
      <c r="M53" s="2159"/>
      <c r="N53" s="2159"/>
    </row>
    <row r="54" spans="1:14" s="82" customFormat="1" hidden="1" x14ac:dyDescent="0.2">
      <c r="A54" s="31" t="s">
        <v>3077</v>
      </c>
      <c r="B54" s="602"/>
      <c r="C54" s="992"/>
      <c r="D54" s="992"/>
      <c r="E54" s="31"/>
      <c r="F54" s="992"/>
      <c r="G54" s="847"/>
      <c r="H54" s="993"/>
      <c r="I54" s="838"/>
      <c r="J54" s="31"/>
      <c r="K54" s="2159"/>
      <c r="L54" s="2159"/>
      <c r="M54" s="2159"/>
      <c r="N54" s="2159"/>
    </row>
    <row r="55" spans="1:14" s="82" customFormat="1" hidden="1" x14ac:dyDescent="0.2">
      <c r="A55" s="31" t="s">
        <v>3078</v>
      </c>
      <c r="B55" s="602"/>
      <c r="C55" s="992"/>
      <c r="D55" s="992"/>
      <c r="E55" s="31"/>
      <c r="F55" s="992"/>
      <c r="G55" s="847"/>
      <c r="H55" s="993"/>
      <c r="I55" s="838"/>
      <c r="J55" s="31"/>
      <c r="K55" s="2159"/>
      <c r="L55" s="2159"/>
      <c r="M55" s="2159"/>
      <c r="N55" s="2159"/>
    </row>
    <row r="56" spans="1:14" s="82" customFormat="1" hidden="1" x14ac:dyDescent="0.2">
      <c r="A56" s="31" t="s">
        <v>3079</v>
      </c>
      <c r="B56" s="602"/>
      <c r="C56" s="992"/>
      <c r="D56" s="992"/>
      <c r="E56" s="31"/>
      <c r="F56" s="992"/>
      <c r="G56" s="847"/>
      <c r="H56" s="993"/>
      <c r="I56" s="838"/>
      <c r="J56" s="31"/>
      <c r="K56" s="2159"/>
      <c r="L56" s="2159"/>
      <c r="M56" s="2159"/>
      <c r="N56" s="2159"/>
    </row>
    <row r="57" spans="1:14" s="82" customFormat="1" hidden="1" x14ac:dyDescent="0.2">
      <c r="A57" s="31" t="s">
        <v>3080</v>
      </c>
      <c r="B57" s="602"/>
      <c r="C57" s="992"/>
      <c r="D57" s="992"/>
      <c r="E57" s="31"/>
      <c r="F57" s="992"/>
      <c r="G57" s="847"/>
      <c r="H57" s="993"/>
      <c r="I57" s="838"/>
      <c r="J57" s="31"/>
      <c r="K57" s="2159"/>
      <c r="L57" s="2159"/>
      <c r="M57" s="2159"/>
      <c r="N57" s="2159"/>
    </row>
    <row r="58" spans="1:14" s="82" customFormat="1" hidden="1" x14ac:dyDescent="0.2">
      <c r="A58" s="31" t="s">
        <v>3081</v>
      </c>
      <c r="B58" s="602"/>
      <c r="C58" s="992"/>
      <c r="D58" s="992"/>
      <c r="E58" s="31"/>
      <c r="F58" s="992"/>
      <c r="G58" s="847"/>
      <c r="H58" s="993"/>
      <c r="I58" s="838"/>
      <c r="J58" s="31"/>
      <c r="K58" s="2159"/>
      <c r="L58" s="2159"/>
      <c r="M58" s="2159"/>
      <c r="N58" s="2159"/>
    </row>
    <row r="59" spans="1:14" s="82" customFormat="1" hidden="1" x14ac:dyDescent="0.2">
      <c r="A59" s="31" t="s">
        <v>3082</v>
      </c>
      <c r="B59" s="602"/>
      <c r="C59" s="992"/>
      <c r="D59" s="992"/>
      <c r="E59" s="31"/>
      <c r="F59" s="992"/>
      <c r="G59" s="847"/>
      <c r="H59" s="993"/>
      <c r="I59" s="838"/>
      <c r="J59" s="31"/>
      <c r="K59" s="2159"/>
      <c r="L59" s="2159"/>
      <c r="M59" s="2159"/>
      <c r="N59" s="2159"/>
    </row>
    <row r="60" spans="1:14" s="82" customFormat="1" hidden="1" x14ac:dyDescent="0.2">
      <c r="A60" s="31" t="s">
        <v>3083</v>
      </c>
      <c r="B60" s="602"/>
      <c r="C60" s="992"/>
      <c r="D60" s="992"/>
      <c r="E60" s="31"/>
      <c r="F60" s="992"/>
      <c r="G60" s="847"/>
      <c r="H60" s="993"/>
      <c r="I60" s="838"/>
      <c r="J60" s="31"/>
      <c r="K60" s="2159"/>
      <c r="L60" s="2159"/>
      <c r="M60" s="2159"/>
      <c r="N60" s="2159"/>
    </row>
    <row r="61" spans="1:14" s="82" customFormat="1" hidden="1" x14ac:dyDescent="0.2">
      <c r="A61" s="31" t="s">
        <v>3084</v>
      </c>
      <c r="B61" s="602"/>
      <c r="C61" s="992"/>
      <c r="D61" s="992"/>
      <c r="E61" s="31"/>
      <c r="F61" s="992"/>
      <c r="G61" s="847"/>
      <c r="H61" s="993"/>
      <c r="I61" s="838"/>
      <c r="J61" s="31"/>
      <c r="K61" s="2159"/>
      <c r="L61" s="2159"/>
      <c r="M61" s="2159"/>
      <c r="N61" s="2159"/>
    </row>
    <row r="62" spans="1:14" s="82" customFormat="1" hidden="1" x14ac:dyDescent="0.2">
      <c r="A62" s="31" t="s">
        <v>3085</v>
      </c>
      <c r="B62" s="602"/>
      <c r="C62" s="992"/>
      <c r="D62" s="992"/>
      <c r="E62" s="31"/>
      <c r="F62" s="992"/>
      <c r="G62" s="847"/>
      <c r="H62" s="993"/>
      <c r="I62" s="838"/>
      <c r="J62" s="31"/>
      <c r="K62" s="2159"/>
      <c r="L62" s="2159"/>
      <c r="M62" s="2159"/>
      <c r="N62" s="2159"/>
    </row>
    <row r="63" spans="1:14" s="82" customFormat="1" x14ac:dyDescent="0.2">
      <c r="A63" s="31" t="s">
        <v>3086</v>
      </c>
      <c r="B63" s="602"/>
      <c r="C63" s="992"/>
      <c r="D63" s="992"/>
      <c r="E63" s="31"/>
      <c r="F63" s="992"/>
      <c r="G63" s="847"/>
      <c r="H63" s="993"/>
      <c r="I63" s="838"/>
      <c r="J63" s="31"/>
      <c r="K63" s="2159"/>
      <c r="L63" s="2159"/>
      <c r="M63" s="2159"/>
      <c r="N63" s="2159"/>
    </row>
    <row r="64" spans="1:14" s="82" customFormat="1" x14ac:dyDescent="0.2">
      <c r="A64" s="239" t="s">
        <v>3087</v>
      </c>
      <c r="B64" s="1598">
        <v>100</v>
      </c>
      <c r="C64" s="992"/>
      <c r="D64" s="992"/>
      <c r="E64" s="31"/>
      <c r="F64" s="992"/>
      <c r="G64" s="847"/>
      <c r="H64" s="993"/>
      <c r="I64" s="838"/>
      <c r="J64" s="31"/>
      <c r="K64" s="2162"/>
      <c r="L64" s="2162"/>
      <c r="M64" s="2162"/>
      <c r="N64" s="2162"/>
    </row>
    <row r="65" spans="1:14" s="82" customFormat="1" ht="12.75" customHeight="1" x14ac:dyDescent="0.2">
      <c r="A65" s="83" t="s">
        <v>3088</v>
      </c>
      <c r="B65" s="1494" t="s">
        <v>3089</v>
      </c>
      <c r="C65" s="993"/>
      <c r="D65" s="993"/>
      <c r="F65" s="993"/>
      <c r="G65" s="848"/>
      <c r="H65" s="993"/>
      <c r="I65" s="844"/>
      <c r="K65" s="2161"/>
      <c r="L65" s="2161"/>
      <c r="M65" s="2161"/>
      <c r="N65" s="2161"/>
    </row>
    <row r="66" spans="1:14" s="82" customFormat="1" ht="6" customHeight="1" x14ac:dyDescent="0.2"/>
    <row r="67" spans="1:14" s="82" customFormat="1" x14ac:dyDescent="0.2">
      <c r="B67" s="88" t="s">
        <v>1878</v>
      </c>
    </row>
    <row r="68" spans="1:14" s="82" customFormat="1" x14ac:dyDescent="0.2">
      <c r="A68" s="31" t="s">
        <v>3062</v>
      </c>
      <c r="B68" s="602"/>
      <c r="C68" s="992"/>
      <c r="D68" s="992"/>
      <c r="E68" s="31"/>
      <c r="F68" s="992"/>
      <c r="G68" s="847"/>
      <c r="H68" s="993"/>
      <c r="I68" s="838"/>
      <c r="J68" s="31"/>
      <c r="K68" s="2159"/>
      <c r="L68" s="2159"/>
      <c r="M68" s="2159"/>
      <c r="N68" s="2159"/>
    </row>
    <row r="69" spans="1:14" s="82" customFormat="1" x14ac:dyDescent="0.2">
      <c r="A69" s="31" t="s">
        <v>3063</v>
      </c>
      <c r="B69" s="602"/>
      <c r="C69" s="992"/>
      <c r="D69" s="992"/>
      <c r="E69" s="31"/>
      <c r="F69" s="992"/>
      <c r="G69" s="847"/>
      <c r="H69" s="993"/>
      <c r="I69" s="838"/>
      <c r="J69" s="31"/>
      <c r="K69" s="2159"/>
      <c r="L69" s="2159"/>
      <c r="M69" s="2159"/>
      <c r="N69" s="2159"/>
    </row>
    <row r="70" spans="1:14" s="82" customFormat="1" x14ac:dyDescent="0.2">
      <c r="A70" s="31" t="s">
        <v>3064</v>
      </c>
      <c r="B70" s="602"/>
      <c r="C70" s="992"/>
      <c r="D70" s="992"/>
      <c r="E70" s="31"/>
      <c r="F70" s="992"/>
      <c r="G70" s="847"/>
      <c r="H70" s="993"/>
      <c r="I70" s="838"/>
      <c r="J70" s="31"/>
      <c r="K70" s="2159"/>
      <c r="L70" s="2159"/>
      <c r="M70" s="2159"/>
      <c r="N70" s="2159"/>
    </row>
    <row r="71" spans="1:14" s="82" customFormat="1" hidden="1" x14ac:dyDescent="0.2">
      <c r="A71" s="31" t="s">
        <v>3065</v>
      </c>
      <c r="B71" s="602"/>
      <c r="C71" s="992"/>
      <c r="D71" s="992"/>
      <c r="E71" s="31"/>
      <c r="F71" s="992"/>
      <c r="G71" s="847"/>
      <c r="H71" s="993"/>
      <c r="I71" s="838"/>
      <c r="J71" s="31"/>
      <c r="K71" s="2159"/>
      <c r="L71" s="2159"/>
      <c r="M71" s="2159"/>
      <c r="N71" s="2159"/>
    </row>
    <row r="72" spans="1:14" s="82" customFormat="1" hidden="1" x14ac:dyDescent="0.2">
      <c r="A72" s="31" t="s">
        <v>3066</v>
      </c>
      <c r="B72" s="602"/>
      <c r="C72" s="992"/>
      <c r="D72" s="992"/>
      <c r="E72" s="31"/>
      <c r="F72" s="992"/>
      <c r="G72" s="847"/>
      <c r="H72" s="993"/>
      <c r="I72" s="838"/>
      <c r="J72" s="31"/>
      <c r="K72" s="2159"/>
      <c r="L72" s="2159"/>
      <c r="M72" s="2159"/>
      <c r="N72" s="2159"/>
    </row>
    <row r="73" spans="1:14" s="82" customFormat="1" hidden="1" x14ac:dyDescent="0.2">
      <c r="A73" s="31" t="s">
        <v>3067</v>
      </c>
      <c r="B73" s="602"/>
      <c r="C73" s="992"/>
      <c r="D73" s="992"/>
      <c r="E73" s="31"/>
      <c r="F73" s="992"/>
      <c r="G73" s="847"/>
      <c r="H73" s="993"/>
      <c r="I73" s="838"/>
      <c r="J73" s="31"/>
      <c r="K73" s="2159"/>
      <c r="L73" s="2159"/>
      <c r="M73" s="2159"/>
      <c r="N73" s="2159"/>
    </row>
    <row r="74" spans="1:14" s="82" customFormat="1" hidden="1" x14ac:dyDescent="0.2">
      <c r="A74" s="31" t="s">
        <v>3068</v>
      </c>
      <c r="B74" s="602"/>
      <c r="C74" s="992"/>
      <c r="D74" s="992"/>
      <c r="E74" s="31"/>
      <c r="F74" s="992"/>
      <c r="G74" s="847"/>
      <c r="H74" s="993"/>
      <c r="I74" s="838"/>
      <c r="J74" s="31"/>
      <c r="K74" s="2159"/>
      <c r="L74" s="2159"/>
      <c r="M74" s="2159"/>
      <c r="N74" s="2159"/>
    </row>
    <row r="75" spans="1:14" s="82" customFormat="1" hidden="1" x14ac:dyDescent="0.2">
      <c r="A75" s="31" t="s">
        <v>3069</v>
      </c>
      <c r="B75" s="602"/>
      <c r="C75" s="992"/>
      <c r="D75" s="992"/>
      <c r="E75" s="31"/>
      <c r="F75" s="992"/>
      <c r="G75" s="847"/>
      <c r="H75" s="993"/>
      <c r="I75" s="838"/>
      <c r="J75" s="31"/>
      <c r="K75" s="2159"/>
      <c r="L75" s="2159"/>
      <c r="M75" s="2159"/>
      <c r="N75" s="2159"/>
    </row>
    <row r="76" spans="1:14" s="82" customFormat="1" hidden="1" x14ac:dyDescent="0.2">
      <c r="A76" s="31" t="s">
        <v>3070</v>
      </c>
      <c r="B76" s="602"/>
      <c r="C76" s="992"/>
      <c r="D76" s="992"/>
      <c r="E76" s="31"/>
      <c r="F76" s="992"/>
      <c r="G76" s="847"/>
      <c r="H76" s="993"/>
      <c r="I76" s="838"/>
      <c r="J76" s="31"/>
      <c r="K76" s="2159"/>
      <c r="L76" s="2159"/>
      <c r="M76" s="2159"/>
      <c r="N76" s="2159"/>
    </row>
    <row r="77" spans="1:14" s="82" customFormat="1" hidden="1" x14ac:dyDescent="0.2">
      <c r="A77" s="31" t="s">
        <v>3071</v>
      </c>
      <c r="B77" s="602"/>
      <c r="C77" s="992"/>
      <c r="D77" s="992"/>
      <c r="E77" s="31"/>
      <c r="F77" s="992"/>
      <c r="G77" s="847"/>
      <c r="H77" s="993"/>
      <c r="I77" s="838"/>
      <c r="J77" s="31"/>
      <c r="K77" s="2159"/>
      <c r="L77" s="2159"/>
      <c r="M77" s="2159"/>
      <c r="N77" s="2159"/>
    </row>
    <row r="78" spans="1:14" s="82" customFormat="1" hidden="1" x14ac:dyDescent="0.2">
      <c r="A78" s="31" t="s">
        <v>3072</v>
      </c>
      <c r="B78" s="602"/>
      <c r="C78" s="992"/>
      <c r="D78" s="992"/>
      <c r="E78" s="31"/>
      <c r="F78" s="992"/>
      <c r="G78" s="847"/>
      <c r="H78" s="993"/>
      <c r="I78" s="838"/>
      <c r="J78" s="31"/>
      <c r="K78" s="2159"/>
      <c r="L78" s="2159"/>
      <c r="M78" s="2159"/>
      <c r="N78" s="2159"/>
    </row>
    <row r="79" spans="1:14" s="82" customFormat="1" hidden="1" x14ac:dyDescent="0.2">
      <c r="A79" s="31" t="s">
        <v>3073</v>
      </c>
      <c r="B79" s="602"/>
      <c r="C79" s="992"/>
      <c r="D79" s="992"/>
      <c r="E79" s="31"/>
      <c r="F79" s="992"/>
      <c r="G79" s="847"/>
      <c r="H79" s="993"/>
      <c r="I79" s="838"/>
      <c r="J79" s="31"/>
      <c r="K79" s="2159"/>
      <c r="L79" s="2159"/>
      <c r="M79" s="2159"/>
      <c r="N79" s="2159"/>
    </row>
    <row r="80" spans="1:14" s="82" customFormat="1" hidden="1" x14ac:dyDescent="0.2">
      <c r="A80" s="31" t="s">
        <v>3074</v>
      </c>
      <c r="B80" s="602"/>
      <c r="C80" s="992"/>
      <c r="D80" s="992"/>
      <c r="E80" s="31"/>
      <c r="F80" s="992"/>
      <c r="G80" s="847"/>
      <c r="H80" s="993"/>
      <c r="I80" s="838"/>
      <c r="J80" s="31"/>
      <c r="K80" s="2159"/>
      <c r="L80" s="2159"/>
      <c r="M80" s="2159"/>
      <c r="N80" s="2159"/>
    </row>
    <row r="81" spans="1:39" s="82" customFormat="1" hidden="1" x14ac:dyDescent="0.2">
      <c r="A81" s="31" t="s">
        <v>3075</v>
      </c>
      <c r="B81" s="602"/>
      <c r="C81" s="992"/>
      <c r="D81" s="992"/>
      <c r="E81" s="31"/>
      <c r="F81" s="992"/>
      <c r="G81" s="847"/>
      <c r="H81" s="993"/>
      <c r="I81" s="838"/>
      <c r="J81" s="31"/>
      <c r="K81" s="2159"/>
      <c r="L81" s="2159"/>
      <c r="M81" s="2159"/>
      <c r="N81" s="2159"/>
    </row>
    <row r="82" spans="1:39" s="82" customFormat="1" hidden="1" x14ac:dyDescent="0.2">
      <c r="A82" s="31" t="s">
        <v>3076</v>
      </c>
      <c r="B82" s="602"/>
      <c r="C82" s="992"/>
      <c r="D82" s="992"/>
      <c r="E82" s="31"/>
      <c r="F82" s="992"/>
      <c r="G82" s="847"/>
      <c r="H82" s="993"/>
      <c r="I82" s="838"/>
      <c r="J82" s="31"/>
      <c r="K82" s="2159"/>
      <c r="L82" s="2159"/>
      <c r="M82" s="2159"/>
      <c r="N82" s="2159"/>
    </row>
    <row r="83" spans="1:39" s="82" customFormat="1" hidden="1" x14ac:dyDescent="0.2">
      <c r="A83" s="31" t="s">
        <v>3077</v>
      </c>
      <c r="B83" s="602"/>
      <c r="C83" s="992"/>
      <c r="D83" s="992"/>
      <c r="E83" s="31"/>
      <c r="F83" s="992"/>
      <c r="G83" s="847"/>
      <c r="H83" s="993"/>
      <c r="I83" s="838"/>
      <c r="J83" s="31"/>
      <c r="K83" s="2159"/>
      <c r="L83" s="2159"/>
      <c r="M83" s="2159"/>
      <c r="N83" s="2159"/>
    </row>
    <row r="84" spans="1:39" s="82" customFormat="1" hidden="1" x14ac:dyDescent="0.2">
      <c r="A84" s="31" t="s">
        <v>3078</v>
      </c>
      <c r="B84" s="602"/>
      <c r="C84" s="992"/>
      <c r="D84" s="992"/>
      <c r="E84" s="31"/>
      <c r="F84" s="992"/>
      <c r="G84" s="847"/>
      <c r="H84" s="993"/>
      <c r="I84" s="838"/>
      <c r="J84" s="31"/>
      <c r="K84" s="2159"/>
      <c r="L84" s="2159"/>
      <c r="M84" s="2159"/>
      <c r="N84" s="2159"/>
    </row>
    <row r="85" spans="1:39" s="82" customFormat="1" hidden="1" x14ac:dyDescent="0.2">
      <c r="A85" s="31" t="s">
        <v>3079</v>
      </c>
      <c r="B85" s="602"/>
      <c r="C85" s="992"/>
      <c r="D85" s="992"/>
      <c r="E85" s="31"/>
      <c r="F85" s="992"/>
      <c r="G85" s="847"/>
      <c r="H85" s="993"/>
      <c r="I85" s="838"/>
      <c r="J85" s="31"/>
      <c r="K85" s="2159"/>
      <c r="L85" s="2159"/>
      <c r="M85" s="2159"/>
      <c r="N85" s="2159"/>
    </row>
    <row r="86" spans="1:39" s="82" customFormat="1" hidden="1" x14ac:dyDescent="0.2">
      <c r="A86" s="31" t="s">
        <v>3080</v>
      </c>
      <c r="B86" s="602"/>
      <c r="C86" s="992"/>
      <c r="D86" s="992"/>
      <c r="E86" s="31"/>
      <c r="F86" s="992"/>
      <c r="G86" s="847"/>
      <c r="H86" s="993"/>
      <c r="I86" s="838"/>
      <c r="J86" s="31"/>
      <c r="K86" s="2159"/>
      <c r="L86" s="2159"/>
      <c r="M86" s="2159"/>
      <c r="N86" s="2159"/>
    </row>
    <row r="87" spans="1:39" s="82" customFormat="1" hidden="1" x14ac:dyDescent="0.2">
      <c r="A87" s="31" t="s">
        <v>3081</v>
      </c>
      <c r="B87" s="602"/>
      <c r="C87" s="992"/>
      <c r="D87" s="992"/>
      <c r="E87" s="31"/>
      <c r="F87" s="992"/>
      <c r="G87" s="847"/>
      <c r="H87" s="993"/>
      <c r="I87" s="838"/>
      <c r="J87" s="31"/>
      <c r="K87" s="2159"/>
      <c r="L87" s="2159"/>
      <c r="M87" s="2159"/>
      <c r="N87" s="2159"/>
    </row>
    <row r="88" spans="1:39" s="82" customFormat="1" hidden="1" x14ac:dyDescent="0.2">
      <c r="A88" s="31" t="s">
        <v>3082</v>
      </c>
      <c r="B88" s="602"/>
      <c r="C88" s="992"/>
      <c r="D88" s="992"/>
      <c r="E88" s="31"/>
      <c r="F88" s="992"/>
      <c r="G88" s="847"/>
      <c r="H88" s="993"/>
      <c r="I88" s="838"/>
      <c r="J88" s="31"/>
      <c r="K88" s="2159"/>
      <c r="L88" s="2159"/>
      <c r="M88" s="2159"/>
      <c r="N88" s="2159"/>
    </row>
    <row r="89" spans="1:39" s="82" customFormat="1" hidden="1" x14ac:dyDescent="0.2">
      <c r="A89" s="31" t="s">
        <v>3083</v>
      </c>
      <c r="B89" s="602"/>
      <c r="C89" s="992"/>
      <c r="D89" s="992"/>
      <c r="E89" s="31"/>
      <c r="F89" s="992"/>
      <c r="G89" s="847"/>
      <c r="H89" s="993"/>
      <c r="I89" s="838"/>
      <c r="J89" s="31"/>
      <c r="K89" s="2159"/>
      <c r="L89" s="2159"/>
      <c r="M89" s="2159"/>
      <c r="N89" s="2159"/>
    </row>
    <row r="90" spans="1:39" s="82" customFormat="1" hidden="1" x14ac:dyDescent="0.2">
      <c r="A90" s="31" t="s">
        <v>3084</v>
      </c>
      <c r="B90" s="602"/>
      <c r="C90" s="992"/>
      <c r="D90" s="992"/>
      <c r="E90" s="31"/>
      <c r="F90" s="992"/>
      <c r="G90" s="847"/>
      <c r="H90" s="993"/>
      <c r="I90" s="838"/>
      <c r="J90" s="31"/>
      <c r="K90" s="2159"/>
      <c r="L90" s="2159"/>
      <c r="M90" s="2159"/>
      <c r="N90" s="2159"/>
    </row>
    <row r="91" spans="1:39" s="82" customFormat="1" hidden="1" x14ac:dyDescent="0.2">
      <c r="A91" s="31" t="s">
        <v>3085</v>
      </c>
      <c r="B91" s="602"/>
      <c r="C91" s="992"/>
      <c r="D91" s="992"/>
      <c r="E91" s="31"/>
      <c r="F91" s="992"/>
      <c r="G91" s="847"/>
      <c r="H91" s="993"/>
      <c r="I91" s="838"/>
      <c r="J91" s="31"/>
      <c r="K91" s="2159"/>
      <c r="L91" s="2159"/>
      <c r="M91" s="2159"/>
      <c r="N91" s="2159"/>
    </row>
    <row r="92" spans="1:39" s="82" customFormat="1" x14ac:dyDescent="0.2">
      <c r="A92" s="31" t="s">
        <v>3086</v>
      </c>
      <c r="B92" s="602"/>
      <c r="C92" s="992"/>
      <c r="D92" s="992"/>
      <c r="E92" s="31"/>
      <c r="F92" s="992"/>
      <c r="G92" s="847"/>
      <c r="H92" s="993"/>
      <c r="I92" s="838"/>
      <c r="J92" s="31"/>
      <c r="K92" s="2159"/>
      <c r="L92" s="2159"/>
      <c r="M92" s="2159"/>
      <c r="N92" s="2159"/>
    </row>
    <row r="93" spans="1:39" s="82" customFormat="1" x14ac:dyDescent="0.2">
      <c r="A93" s="239" t="s">
        <v>3087</v>
      </c>
      <c r="B93" s="1598">
        <v>100</v>
      </c>
      <c r="C93" s="992"/>
      <c r="D93" s="992"/>
      <c r="E93" s="31"/>
      <c r="F93" s="992"/>
      <c r="G93" s="847"/>
      <c r="H93" s="993"/>
      <c r="I93" s="838"/>
      <c r="J93" s="31"/>
      <c r="K93" s="2162"/>
      <c r="L93" s="2162"/>
      <c r="M93" s="2162"/>
      <c r="N93" s="2162"/>
    </row>
    <row r="94" spans="1:39" s="82" customFormat="1" x14ac:dyDescent="0.2">
      <c r="A94" s="83" t="s">
        <v>3088</v>
      </c>
      <c r="B94" s="1494" t="s">
        <v>3089</v>
      </c>
      <c r="C94" s="993"/>
      <c r="D94" s="993"/>
      <c r="F94" s="993"/>
      <c r="G94" s="848"/>
      <c r="H94" s="993"/>
      <c r="I94" s="844"/>
      <c r="K94" s="2161"/>
      <c r="L94" s="2161"/>
      <c r="M94" s="2161"/>
      <c r="N94" s="2161"/>
    </row>
    <row r="95" spans="1:39" s="82" customFormat="1" x14ac:dyDescent="0.2"/>
    <row r="96" spans="1:39" s="82" customFormat="1" x14ac:dyDescent="0.2">
      <c r="B96" s="805" t="s">
        <v>3090</v>
      </c>
      <c r="C96" s="806"/>
      <c r="D96" s="806"/>
      <c r="F96" s="806"/>
      <c r="G96" s="542"/>
      <c r="H96" s="807"/>
      <c r="I96" s="807"/>
      <c r="J96" s="806"/>
      <c r="K96" s="806"/>
      <c r="L96" s="806"/>
      <c r="M96" s="806"/>
      <c r="N96" s="854"/>
      <c r="P96" s="914"/>
      <c r="Q96" s="914"/>
      <c r="R96" s="914"/>
      <c r="S96" s="914"/>
      <c r="T96" s="914"/>
      <c r="V96" s="915"/>
      <c r="W96" s="915"/>
      <c r="X96" s="278"/>
      <c r="Y96" s="278"/>
      <c r="Z96" s="278"/>
      <c r="AA96" s="278"/>
      <c r="AB96" s="884"/>
      <c r="AC96" s="278"/>
      <c r="AD96" s="278"/>
      <c r="AE96" s="278"/>
      <c r="AF96" s="278"/>
      <c r="AG96" s="278"/>
      <c r="AH96" s="278"/>
      <c r="AI96" s="915"/>
      <c r="AJ96" s="915"/>
      <c r="AK96" s="278"/>
      <c r="AL96" s="278"/>
      <c r="AM96" s="278"/>
    </row>
    <row r="97" spans="1:39" s="82" customFormat="1" x14ac:dyDescent="0.2">
      <c r="A97" s="83" t="s">
        <v>3088</v>
      </c>
      <c r="B97" s="1628" t="s">
        <v>3089</v>
      </c>
      <c r="C97" s="1629"/>
      <c r="D97" s="1629"/>
      <c r="E97" s="808"/>
      <c r="F97" s="1629"/>
      <c r="G97" s="808"/>
      <c r="H97" s="1630"/>
      <c r="I97" s="921"/>
      <c r="J97" s="859"/>
      <c r="K97" s="2213"/>
      <c r="L97" s="2214"/>
      <c r="M97" s="2213"/>
      <c r="N97" s="2214"/>
      <c r="O97" s="31"/>
      <c r="P97" s="914"/>
      <c r="Q97" s="914"/>
      <c r="R97" s="914"/>
      <c r="S97" s="914"/>
      <c r="T97" s="914"/>
      <c r="V97" s="915"/>
      <c r="W97" s="915"/>
      <c r="X97" s="278"/>
      <c r="Y97" s="278"/>
      <c r="Z97" s="278"/>
      <c r="AA97" s="278"/>
      <c r="AB97" s="884"/>
      <c r="AC97" s="278"/>
      <c r="AD97" s="278"/>
      <c r="AE97" s="278"/>
      <c r="AF97" s="278"/>
      <c r="AG97" s="278"/>
      <c r="AH97" s="278"/>
      <c r="AI97" s="915"/>
      <c r="AJ97" s="915"/>
      <c r="AK97" s="278"/>
      <c r="AL97" s="278"/>
      <c r="AM97" s="278"/>
    </row>
    <row r="98" spans="1:39" s="82" customFormat="1" x14ac:dyDescent="0.2">
      <c r="A98" s="83"/>
      <c r="B98" s="857"/>
      <c r="C98" s="808"/>
      <c r="D98" s="858"/>
      <c r="E98" s="808"/>
      <c r="F98" s="808"/>
      <c r="G98" s="808"/>
      <c r="H98" s="858"/>
      <c r="I98" s="858"/>
      <c r="J98" s="859"/>
      <c r="K98" s="859"/>
      <c r="L98" s="859"/>
      <c r="M98" s="859"/>
      <c r="N98" s="859"/>
      <c r="O98" s="31"/>
      <c r="P98" s="914"/>
      <c r="Q98" s="914"/>
      <c r="R98" s="914"/>
      <c r="S98" s="914"/>
      <c r="T98" s="914"/>
      <c r="V98" s="915"/>
      <c r="W98" s="915"/>
      <c r="X98" s="278"/>
      <c r="Y98" s="278"/>
      <c r="Z98" s="278"/>
      <c r="AA98" s="278"/>
      <c r="AB98" s="884"/>
      <c r="AC98" s="278"/>
      <c r="AD98" s="278"/>
      <c r="AE98" s="278"/>
      <c r="AF98" s="278"/>
      <c r="AG98" s="278"/>
      <c r="AH98" s="278"/>
      <c r="AI98" s="915"/>
      <c r="AJ98" s="915"/>
      <c r="AK98" s="278"/>
      <c r="AL98" s="278"/>
      <c r="AM98" s="278"/>
    </row>
    <row r="99" spans="1:39" s="82" customFormat="1" x14ac:dyDescent="0.2">
      <c r="B99" s="88" t="s">
        <v>811</v>
      </c>
      <c r="D99" s="993"/>
      <c r="K99" s="2161"/>
      <c r="L99" s="2161"/>
      <c r="M99" s="2161"/>
      <c r="N99" s="2161"/>
    </row>
    <row r="100" spans="1:39" s="82" customFormat="1" x14ac:dyDescent="0.2"/>
    <row r="101" spans="1:39" s="558" customFormat="1" ht="33.75" customHeight="1" x14ac:dyDescent="0.2">
      <c r="A101" s="515"/>
      <c r="B101" s="885" t="s">
        <v>3144</v>
      </c>
      <c r="C101" s="82"/>
      <c r="D101" s="82"/>
      <c r="E101" s="82"/>
      <c r="F101" s="82"/>
      <c r="G101" s="82"/>
      <c r="H101" s="82"/>
      <c r="I101" s="82"/>
      <c r="J101" s="82"/>
      <c r="K101" s="1357" t="s">
        <v>3145</v>
      </c>
      <c r="L101" s="1357" t="s">
        <v>3146</v>
      </c>
      <c r="M101" s="1357" t="s">
        <v>3145</v>
      </c>
      <c r="N101" s="1357" t="s">
        <v>3146</v>
      </c>
    </row>
    <row r="102" spans="1:39" s="558" customFormat="1" ht="33.75" customHeight="1" x14ac:dyDescent="0.2">
      <c r="A102" s="515"/>
      <c r="B102" s="1539" t="s">
        <v>1874</v>
      </c>
      <c r="C102" s="1646"/>
      <c r="D102" s="992"/>
      <c r="E102" s="82"/>
      <c r="F102" s="1647"/>
      <c r="G102" s="847"/>
      <c r="H102" s="993"/>
      <c r="I102" s="838"/>
      <c r="J102" s="82"/>
      <c r="K102" s="992"/>
      <c r="L102" s="992"/>
      <c r="M102" s="992"/>
      <c r="N102" s="992"/>
    </row>
    <row r="103" spans="1:39" s="558" customFormat="1" ht="40.35" customHeight="1" x14ac:dyDescent="0.2">
      <c r="A103" s="515"/>
      <c r="B103" s="1648" t="s">
        <v>1875</v>
      </c>
      <c r="C103" s="992"/>
      <c r="D103" s="992"/>
      <c r="E103" s="82"/>
      <c r="F103" s="1647"/>
      <c r="G103" s="847"/>
      <c r="H103" s="993"/>
      <c r="I103" s="838"/>
      <c r="J103" s="82"/>
      <c r="K103" s="992"/>
      <c r="L103" s="992"/>
      <c r="M103" s="992"/>
      <c r="N103" s="992"/>
    </row>
    <row r="104" spans="1:39" s="82" customFormat="1" ht="12.75" customHeight="1" x14ac:dyDescent="0.2">
      <c r="A104" s="31"/>
    </row>
    <row r="105" spans="1:39" s="82" customFormat="1" ht="22.5" customHeight="1" x14ac:dyDescent="0.25">
      <c r="A105" s="708">
        <v>1</v>
      </c>
      <c r="B105" s="2222" t="s">
        <v>3216</v>
      </c>
      <c r="C105" s="2223"/>
      <c r="D105" s="2223"/>
      <c r="E105" s="2223"/>
      <c r="F105" s="2223"/>
      <c r="G105" s="2223"/>
      <c r="H105" s="2223"/>
      <c r="I105" s="2223"/>
      <c r="J105" s="2223"/>
      <c r="K105" s="2223"/>
      <c r="L105" s="2223"/>
      <c r="M105" s="2223"/>
      <c r="N105" s="2223"/>
    </row>
    <row r="106" spans="1:39" s="82" customFormat="1" ht="22.5" customHeight="1" x14ac:dyDescent="0.2">
      <c r="A106" s="708">
        <v>2</v>
      </c>
      <c r="B106" s="1984" t="s">
        <v>3217</v>
      </c>
      <c r="C106" s="2058"/>
      <c r="D106" s="2058"/>
      <c r="E106" s="2058"/>
      <c r="F106" s="2058"/>
      <c r="G106" s="2058"/>
      <c r="H106" s="2058"/>
      <c r="I106" s="2058"/>
      <c r="J106" s="2058"/>
      <c r="K106" s="2058"/>
      <c r="L106" s="2058"/>
      <c r="M106" s="2058"/>
      <c r="N106" s="2058"/>
    </row>
    <row r="107" spans="1:39" x14ac:dyDescent="0.2">
      <c r="A107" s="8"/>
    </row>
    <row r="108" spans="1:39" x14ac:dyDescent="0.2">
      <c r="A108" s="8"/>
    </row>
    <row r="109" spans="1:39" x14ac:dyDescent="0.2">
      <c r="A109" s="8"/>
    </row>
    <row r="110" spans="1:39" x14ac:dyDescent="0.2">
      <c r="A110" s="8"/>
    </row>
    <row r="111" spans="1:39" x14ac:dyDescent="0.2">
      <c r="A111" s="8"/>
    </row>
    <row r="112" spans="1:39" x14ac:dyDescent="0.2">
      <c r="A112" s="8"/>
    </row>
    <row r="113" spans="1:1" x14ac:dyDescent="0.2">
      <c r="A113" s="8"/>
    </row>
    <row r="114" spans="1:1" x14ac:dyDescent="0.2">
      <c r="A114" s="8"/>
    </row>
    <row r="115" spans="1:1" x14ac:dyDescent="0.2">
      <c r="A115" s="8"/>
    </row>
    <row r="116" spans="1:1" x14ac:dyDescent="0.2">
      <c r="A116" s="8"/>
    </row>
    <row r="117" spans="1:1" x14ac:dyDescent="0.2">
      <c r="A117" s="8"/>
    </row>
    <row r="118" spans="1:1" x14ac:dyDescent="0.2">
      <c r="A118" s="8"/>
    </row>
    <row r="119" spans="1:1" x14ac:dyDescent="0.2">
      <c r="A119" s="8"/>
    </row>
    <row r="120" spans="1:1" x14ac:dyDescent="0.2">
      <c r="A120" s="8"/>
    </row>
    <row r="121" spans="1:1" x14ac:dyDescent="0.2">
      <c r="A121" s="8"/>
    </row>
    <row r="122" spans="1:1" x14ac:dyDescent="0.2">
      <c r="A122" s="8"/>
    </row>
    <row r="123" spans="1:1" x14ac:dyDescent="0.2">
      <c r="A123" s="8"/>
    </row>
    <row r="124" spans="1:1" x14ac:dyDescent="0.2">
      <c r="A124" s="51"/>
    </row>
    <row r="125" spans="1:1" x14ac:dyDescent="0.2">
      <c r="A125" s="24"/>
    </row>
    <row r="128" spans="1:1" x14ac:dyDescent="0.2">
      <c r="A128" s="8"/>
    </row>
    <row r="129" spans="1:1" x14ac:dyDescent="0.2">
      <c r="A129" s="8"/>
    </row>
    <row r="130" spans="1:1" x14ac:dyDescent="0.2">
      <c r="A130" s="8"/>
    </row>
    <row r="131" spans="1:1" x14ac:dyDescent="0.2">
      <c r="A131" s="8"/>
    </row>
    <row r="132" spans="1:1" x14ac:dyDescent="0.2">
      <c r="A132" s="8"/>
    </row>
    <row r="133" spans="1:1" x14ac:dyDescent="0.2">
      <c r="A133" s="8"/>
    </row>
    <row r="134" spans="1:1" x14ac:dyDescent="0.2">
      <c r="A134" s="8"/>
    </row>
    <row r="135" spans="1:1" x14ac:dyDescent="0.2">
      <c r="A135" s="8"/>
    </row>
    <row r="136" spans="1:1" x14ac:dyDescent="0.2">
      <c r="A136" s="8"/>
    </row>
    <row r="137" spans="1:1" x14ac:dyDescent="0.2">
      <c r="A137" s="8"/>
    </row>
    <row r="138" spans="1:1" x14ac:dyDescent="0.2">
      <c r="A138" s="8"/>
    </row>
    <row r="139" spans="1:1" x14ac:dyDescent="0.2">
      <c r="A139" s="8"/>
    </row>
    <row r="140" spans="1:1" x14ac:dyDescent="0.2">
      <c r="A140" s="8"/>
    </row>
    <row r="141" spans="1:1" x14ac:dyDescent="0.2">
      <c r="A141" s="8"/>
    </row>
    <row r="142" spans="1:1" x14ac:dyDescent="0.2">
      <c r="A142" s="8"/>
    </row>
    <row r="143" spans="1:1" x14ac:dyDescent="0.2">
      <c r="A143" s="8"/>
    </row>
    <row r="144" spans="1:1" x14ac:dyDescent="0.2">
      <c r="A144" s="8"/>
    </row>
    <row r="145" spans="1:1" x14ac:dyDescent="0.2">
      <c r="A145" s="8"/>
    </row>
    <row r="146" spans="1:1" x14ac:dyDescent="0.2">
      <c r="A146" s="8"/>
    </row>
    <row r="147" spans="1:1" x14ac:dyDescent="0.2">
      <c r="A147" s="8"/>
    </row>
    <row r="148" spans="1:1" x14ac:dyDescent="0.2">
      <c r="A148" s="8"/>
    </row>
    <row r="149" spans="1:1" x14ac:dyDescent="0.2">
      <c r="A149" s="8"/>
    </row>
    <row r="150" spans="1:1" x14ac:dyDescent="0.2">
      <c r="A150" s="8"/>
    </row>
    <row r="151" spans="1:1" x14ac:dyDescent="0.2">
      <c r="A151" s="8"/>
    </row>
    <row r="152" spans="1:1" x14ac:dyDescent="0.2">
      <c r="A152" s="8"/>
    </row>
    <row r="153" spans="1:1" x14ac:dyDescent="0.2">
      <c r="A153" s="51"/>
    </row>
    <row r="154" spans="1:1" x14ac:dyDescent="0.2">
      <c r="A154" s="24"/>
    </row>
    <row r="166" spans="1:1" ht="14.25" x14ac:dyDescent="0.2">
      <c r="A166" s="630"/>
    </row>
  </sheetData>
  <mergeCells count="173">
    <mergeCell ref="B2:E2"/>
    <mergeCell ref="B6:D6"/>
    <mergeCell ref="H6:I6"/>
    <mergeCell ref="K12:L12"/>
    <mergeCell ref="M12:N12"/>
    <mergeCell ref="K13:L13"/>
    <mergeCell ref="M13:N13"/>
    <mergeCell ref="K14:L14"/>
    <mergeCell ref="M14:N14"/>
    <mergeCell ref="K7:L7"/>
    <mergeCell ref="M7:N7"/>
    <mergeCell ref="K10:L10"/>
    <mergeCell ref="M10:N10"/>
    <mergeCell ref="K11:L11"/>
    <mergeCell ref="M11:N11"/>
    <mergeCell ref="K18:L18"/>
    <mergeCell ref="M18:N18"/>
    <mergeCell ref="K19:L19"/>
    <mergeCell ref="M19:N19"/>
    <mergeCell ref="K20:L20"/>
    <mergeCell ref="M20:N20"/>
    <mergeCell ref="K15:L15"/>
    <mergeCell ref="M15:N15"/>
    <mergeCell ref="K16:L16"/>
    <mergeCell ref="M16:N16"/>
    <mergeCell ref="K17:L17"/>
    <mergeCell ref="M17:N17"/>
    <mergeCell ref="K24:L24"/>
    <mergeCell ref="M24:N24"/>
    <mergeCell ref="K25:L25"/>
    <mergeCell ref="M25:N25"/>
    <mergeCell ref="K26:L26"/>
    <mergeCell ref="M26:N26"/>
    <mergeCell ref="K21:L21"/>
    <mergeCell ref="M21:N21"/>
    <mergeCell ref="K22:L22"/>
    <mergeCell ref="M22:N22"/>
    <mergeCell ref="K23:L23"/>
    <mergeCell ref="M23:N23"/>
    <mergeCell ref="K30:L30"/>
    <mergeCell ref="M30:N30"/>
    <mergeCell ref="K31:L31"/>
    <mergeCell ref="M31:N31"/>
    <mergeCell ref="K32:L32"/>
    <mergeCell ref="M32:N32"/>
    <mergeCell ref="K27:L27"/>
    <mergeCell ref="M27:N27"/>
    <mergeCell ref="K28:L28"/>
    <mergeCell ref="M28:N28"/>
    <mergeCell ref="K29:L29"/>
    <mergeCell ref="M29:N29"/>
    <mergeCell ref="K36:L36"/>
    <mergeCell ref="M36:N36"/>
    <mergeCell ref="K39:L39"/>
    <mergeCell ref="M39:N39"/>
    <mergeCell ref="K40:L40"/>
    <mergeCell ref="M40:N40"/>
    <mergeCell ref="K33:L33"/>
    <mergeCell ref="M33:N33"/>
    <mergeCell ref="K34:L34"/>
    <mergeCell ref="M34:N34"/>
    <mergeCell ref="K35:L35"/>
    <mergeCell ref="M35:N35"/>
    <mergeCell ref="K44:L44"/>
    <mergeCell ref="M44:N44"/>
    <mergeCell ref="K45:L45"/>
    <mergeCell ref="M45:N45"/>
    <mergeCell ref="K46:L46"/>
    <mergeCell ref="M46:N46"/>
    <mergeCell ref="K41:L41"/>
    <mergeCell ref="M41:N41"/>
    <mergeCell ref="K42:L42"/>
    <mergeCell ref="M42:N42"/>
    <mergeCell ref="K43:L43"/>
    <mergeCell ref="M43:N43"/>
    <mergeCell ref="K50:L50"/>
    <mergeCell ref="M50:N50"/>
    <mergeCell ref="K51:L51"/>
    <mergeCell ref="M51:N51"/>
    <mergeCell ref="K52:L52"/>
    <mergeCell ref="M52:N52"/>
    <mergeCell ref="K47:L47"/>
    <mergeCell ref="M47:N47"/>
    <mergeCell ref="K48:L48"/>
    <mergeCell ref="M48:N48"/>
    <mergeCell ref="K49:L49"/>
    <mergeCell ref="M49:N49"/>
    <mergeCell ref="K56:L56"/>
    <mergeCell ref="M56:N56"/>
    <mergeCell ref="K57:L57"/>
    <mergeCell ref="M57:N57"/>
    <mergeCell ref="K58:L58"/>
    <mergeCell ref="M58:N58"/>
    <mergeCell ref="K53:L53"/>
    <mergeCell ref="M53:N53"/>
    <mergeCell ref="K54:L54"/>
    <mergeCell ref="M54:N54"/>
    <mergeCell ref="K55:L55"/>
    <mergeCell ref="M55:N55"/>
    <mergeCell ref="K62:L62"/>
    <mergeCell ref="M62:N62"/>
    <mergeCell ref="K63:L63"/>
    <mergeCell ref="M63:N63"/>
    <mergeCell ref="K64:L64"/>
    <mergeCell ref="M64:N64"/>
    <mergeCell ref="K59:L59"/>
    <mergeCell ref="M59:N59"/>
    <mergeCell ref="K60:L60"/>
    <mergeCell ref="M60:N60"/>
    <mergeCell ref="K61:L61"/>
    <mergeCell ref="M61:N61"/>
    <mergeCell ref="K70:L70"/>
    <mergeCell ref="M70:N70"/>
    <mergeCell ref="K71:L71"/>
    <mergeCell ref="M71:N71"/>
    <mergeCell ref="K72:L72"/>
    <mergeCell ref="M72:N72"/>
    <mergeCell ref="K65:L65"/>
    <mergeCell ref="M65:N65"/>
    <mergeCell ref="K68:L68"/>
    <mergeCell ref="M68:N68"/>
    <mergeCell ref="K69:L69"/>
    <mergeCell ref="M69:N69"/>
    <mergeCell ref="K76:L76"/>
    <mergeCell ref="M76:N76"/>
    <mergeCell ref="K77:L77"/>
    <mergeCell ref="M77:N77"/>
    <mergeCell ref="K78:L78"/>
    <mergeCell ref="M78:N78"/>
    <mergeCell ref="K73:L73"/>
    <mergeCell ref="M73:N73"/>
    <mergeCell ref="K74:L74"/>
    <mergeCell ref="M74:N74"/>
    <mergeCell ref="K75:L75"/>
    <mergeCell ref="M75:N75"/>
    <mergeCell ref="K82:L82"/>
    <mergeCell ref="M82:N82"/>
    <mergeCell ref="K83:L83"/>
    <mergeCell ref="M83:N83"/>
    <mergeCell ref="K84:L84"/>
    <mergeCell ref="M84:N84"/>
    <mergeCell ref="K79:L79"/>
    <mergeCell ref="M79:N79"/>
    <mergeCell ref="K80:L80"/>
    <mergeCell ref="M80:N80"/>
    <mergeCell ref="K81:L81"/>
    <mergeCell ref="M81:N81"/>
    <mergeCell ref="K88:L88"/>
    <mergeCell ref="M88:N88"/>
    <mergeCell ref="K89:L89"/>
    <mergeCell ref="M89:N89"/>
    <mergeCell ref="K90:L90"/>
    <mergeCell ref="M90:N90"/>
    <mergeCell ref="K85:L85"/>
    <mergeCell ref="M85:N85"/>
    <mergeCell ref="K86:L86"/>
    <mergeCell ref="M86:N86"/>
    <mergeCell ref="K87:L87"/>
    <mergeCell ref="M87:N87"/>
    <mergeCell ref="K99:L99"/>
    <mergeCell ref="M99:N99"/>
    <mergeCell ref="B105:N105"/>
    <mergeCell ref="B106:N106"/>
    <mergeCell ref="K94:L94"/>
    <mergeCell ref="M94:N94"/>
    <mergeCell ref="K97:L97"/>
    <mergeCell ref="M97:N97"/>
    <mergeCell ref="K91:L91"/>
    <mergeCell ref="M91:N91"/>
    <mergeCell ref="K92:L92"/>
    <mergeCell ref="M92:N92"/>
    <mergeCell ref="K93:L93"/>
    <mergeCell ref="M93:N93"/>
  </mergeCells>
  <hyperlinks>
    <hyperlink ref="B2:E2" location="'Liste tableaux'!A1" display="Retour à la liste des tableaux" xr:uid="{F6F6AD1E-E330-4EF1-82F8-FD5557F2AA18}"/>
  </hyperlinks>
  <pageMargins left="0.7" right="0.7" top="0.75" bottom="0.75" header="0.3" footer="0.3"/>
  <headerFooter>
    <oddHeader>&amp;R&amp;"Calibri"&amp;10&amp;K000000 Protected B - Internal / Protégé B - Interne&amp;1#_x000D_</oddHead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56755-81AC-4603-9258-BE2A2EDC9FF2}">
  <sheetPr codeName="Feuil68"/>
  <dimension ref="A1:BA170"/>
  <sheetViews>
    <sheetView showGridLines="0" workbookViewId="0">
      <selection activeCell="B2" sqref="B2:E2"/>
    </sheetView>
  </sheetViews>
  <sheetFormatPr defaultColWidth="9.140625" defaultRowHeight="12.75" x14ac:dyDescent="0.2"/>
  <cols>
    <col min="1" max="1" width="7.140625" style="1" customWidth="1"/>
    <col min="2" max="2" width="12.140625" style="1" customWidth="1"/>
    <col min="3" max="3" width="11.140625" style="1" customWidth="1"/>
    <col min="4" max="4" width="14" style="1" customWidth="1"/>
    <col min="5" max="5" width="0.85546875" style="1" customWidth="1"/>
    <col min="6" max="6" width="13.140625" style="1" customWidth="1"/>
    <col min="7" max="7" width="0.85546875" style="1" customWidth="1"/>
    <col min="8" max="9" width="13.42578125" style="1" customWidth="1"/>
    <col min="10" max="10" width="0.5703125" style="1" customWidth="1"/>
    <col min="11" max="14" width="6.5703125" style="1" customWidth="1"/>
    <col min="15" max="15" width="2.140625" style="1" customWidth="1"/>
    <col min="16" max="16" width="6.5703125" style="1" customWidth="1"/>
    <col min="17" max="17" width="9" style="1" customWidth="1"/>
    <col min="18" max="18" width="12.140625" style="1" customWidth="1"/>
    <col min="19" max="20" width="9.42578125" style="1" customWidth="1"/>
    <col min="21" max="21" width="0.85546875" style="1" customWidth="1"/>
    <col min="22" max="29" width="8.5703125" style="13" customWidth="1"/>
    <col min="30" max="256" width="9.140625" style="1"/>
    <col min="257" max="257" width="7.140625" style="1" customWidth="1"/>
    <col min="258" max="259" width="9.140625" style="1"/>
    <col min="260" max="260" width="12.42578125" style="1" customWidth="1"/>
    <col min="261" max="261" width="0.85546875" style="1" customWidth="1"/>
    <col min="262" max="262" width="12.42578125" style="1" customWidth="1"/>
    <col min="263" max="263" width="0.85546875" style="1" customWidth="1"/>
    <col min="264" max="264" width="12.42578125" style="1" customWidth="1"/>
    <col min="265" max="265" width="11.5703125" style="1" customWidth="1"/>
    <col min="266" max="266" width="0.5703125" style="1" customWidth="1"/>
    <col min="267" max="270" width="5.5703125" style="1" customWidth="1"/>
    <col min="271" max="271" width="2.140625" style="1" customWidth="1"/>
    <col min="272" max="272" width="6.5703125" style="1" customWidth="1"/>
    <col min="273" max="273" width="9" style="1" customWidth="1"/>
    <col min="274" max="276" width="9.42578125" style="1" customWidth="1"/>
    <col min="277" max="277" width="0.85546875" style="1" customWidth="1"/>
    <col min="278" max="285" width="8.5703125" style="1" customWidth="1"/>
    <col min="286" max="512" width="9.140625" style="1"/>
    <col min="513" max="513" width="7.140625" style="1" customWidth="1"/>
    <col min="514" max="515" width="9.140625" style="1"/>
    <col min="516" max="516" width="12.42578125" style="1" customWidth="1"/>
    <col min="517" max="517" width="0.85546875" style="1" customWidth="1"/>
    <col min="518" max="518" width="12.42578125" style="1" customWidth="1"/>
    <col min="519" max="519" width="0.85546875" style="1" customWidth="1"/>
    <col min="520" max="520" width="12.42578125" style="1" customWidth="1"/>
    <col min="521" max="521" width="11.5703125" style="1" customWidth="1"/>
    <col min="522" max="522" width="0.5703125" style="1" customWidth="1"/>
    <col min="523" max="526" width="5.5703125" style="1" customWidth="1"/>
    <col min="527" max="527" width="2.140625" style="1" customWidth="1"/>
    <col min="528" max="528" width="6.5703125" style="1" customWidth="1"/>
    <col min="529" max="529" width="9" style="1" customWidth="1"/>
    <col min="530" max="532" width="9.42578125" style="1" customWidth="1"/>
    <col min="533" max="533" width="0.85546875" style="1" customWidth="1"/>
    <col min="534" max="541" width="8.5703125" style="1" customWidth="1"/>
    <col min="542" max="768" width="9.140625" style="1"/>
    <col min="769" max="769" width="7.140625" style="1" customWidth="1"/>
    <col min="770" max="771" width="9.140625" style="1"/>
    <col min="772" max="772" width="12.42578125" style="1" customWidth="1"/>
    <col min="773" max="773" width="0.85546875" style="1" customWidth="1"/>
    <col min="774" max="774" width="12.42578125" style="1" customWidth="1"/>
    <col min="775" max="775" width="0.85546875" style="1" customWidth="1"/>
    <col min="776" max="776" width="12.42578125" style="1" customWidth="1"/>
    <col min="777" max="777" width="11.5703125" style="1" customWidth="1"/>
    <col min="778" max="778" width="0.5703125" style="1" customWidth="1"/>
    <col min="779" max="782" width="5.5703125" style="1" customWidth="1"/>
    <col min="783" max="783" width="2.140625" style="1" customWidth="1"/>
    <col min="784" max="784" width="6.5703125" style="1" customWidth="1"/>
    <col min="785" max="785" width="9" style="1" customWidth="1"/>
    <col min="786" max="788" width="9.42578125" style="1" customWidth="1"/>
    <col min="789" max="789" width="0.85546875" style="1" customWidth="1"/>
    <col min="790" max="797" width="8.5703125" style="1" customWidth="1"/>
    <col min="798" max="1024" width="9.140625" style="1"/>
    <col min="1025" max="1025" width="7.140625" style="1" customWidth="1"/>
    <col min="1026" max="1027" width="9.140625" style="1"/>
    <col min="1028" max="1028" width="12.42578125" style="1" customWidth="1"/>
    <col min="1029" max="1029" width="0.85546875" style="1" customWidth="1"/>
    <col min="1030" max="1030" width="12.42578125" style="1" customWidth="1"/>
    <col min="1031" max="1031" width="0.85546875" style="1" customWidth="1"/>
    <col min="1032" max="1032" width="12.42578125" style="1" customWidth="1"/>
    <col min="1033" max="1033" width="11.5703125" style="1" customWidth="1"/>
    <col min="1034" max="1034" width="0.5703125" style="1" customWidth="1"/>
    <col min="1035" max="1038" width="5.5703125" style="1" customWidth="1"/>
    <col min="1039" max="1039" width="2.140625" style="1" customWidth="1"/>
    <col min="1040" max="1040" width="6.5703125" style="1" customWidth="1"/>
    <col min="1041" max="1041" width="9" style="1" customWidth="1"/>
    <col min="1042" max="1044" width="9.42578125" style="1" customWidth="1"/>
    <col min="1045" max="1045" width="0.85546875" style="1" customWidth="1"/>
    <col min="1046" max="1053" width="8.5703125" style="1" customWidth="1"/>
    <col min="1054" max="1280" width="9.140625" style="1"/>
    <col min="1281" max="1281" width="7.140625" style="1" customWidth="1"/>
    <col min="1282" max="1283" width="9.140625" style="1"/>
    <col min="1284" max="1284" width="12.42578125" style="1" customWidth="1"/>
    <col min="1285" max="1285" width="0.85546875" style="1" customWidth="1"/>
    <col min="1286" max="1286" width="12.42578125" style="1" customWidth="1"/>
    <col min="1287" max="1287" width="0.85546875" style="1" customWidth="1"/>
    <col min="1288" max="1288" width="12.42578125" style="1" customWidth="1"/>
    <col min="1289" max="1289" width="11.5703125" style="1" customWidth="1"/>
    <col min="1290" max="1290" width="0.5703125" style="1" customWidth="1"/>
    <col min="1291" max="1294" width="5.5703125" style="1" customWidth="1"/>
    <col min="1295" max="1295" width="2.140625" style="1" customWidth="1"/>
    <col min="1296" max="1296" width="6.5703125" style="1" customWidth="1"/>
    <col min="1297" max="1297" width="9" style="1" customWidth="1"/>
    <col min="1298" max="1300" width="9.42578125" style="1" customWidth="1"/>
    <col min="1301" max="1301" width="0.85546875" style="1" customWidth="1"/>
    <col min="1302" max="1309" width="8.5703125" style="1" customWidth="1"/>
    <col min="1310" max="1536" width="9.140625" style="1"/>
    <col min="1537" max="1537" width="7.140625" style="1" customWidth="1"/>
    <col min="1538" max="1539" width="9.140625" style="1"/>
    <col min="1540" max="1540" width="12.42578125" style="1" customWidth="1"/>
    <col min="1541" max="1541" width="0.85546875" style="1" customWidth="1"/>
    <col min="1542" max="1542" width="12.42578125" style="1" customWidth="1"/>
    <col min="1543" max="1543" width="0.85546875" style="1" customWidth="1"/>
    <col min="1544" max="1544" width="12.42578125" style="1" customWidth="1"/>
    <col min="1545" max="1545" width="11.5703125" style="1" customWidth="1"/>
    <col min="1546" max="1546" width="0.5703125" style="1" customWidth="1"/>
    <col min="1547" max="1550" width="5.5703125" style="1" customWidth="1"/>
    <col min="1551" max="1551" width="2.140625" style="1" customWidth="1"/>
    <col min="1552" max="1552" width="6.5703125" style="1" customWidth="1"/>
    <col min="1553" max="1553" width="9" style="1" customWidth="1"/>
    <col min="1554" max="1556" width="9.42578125" style="1" customWidth="1"/>
    <col min="1557" max="1557" width="0.85546875" style="1" customWidth="1"/>
    <col min="1558" max="1565" width="8.5703125" style="1" customWidth="1"/>
    <col min="1566" max="1792" width="9.140625" style="1"/>
    <col min="1793" max="1793" width="7.140625" style="1" customWidth="1"/>
    <col min="1794" max="1795" width="9.140625" style="1"/>
    <col min="1796" max="1796" width="12.42578125" style="1" customWidth="1"/>
    <col min="1797" max="1797" width="0.85546875" style="1" customWidth="1"/>
    <col min="1798" max="1798" width="12.42578125" style="1" customWidth="1"/>
    <col min="1799" max="1799" width="0.85546875" style="1" customWidth="1"/>
    <col min="1800" max="1800" width="12.42578125" style="1" customWidth="1"/>
    <col min="1801" max="1801" width="11.5703125" style="1" customWidth="1"/>
    <col min="1802" max="1802" width="0.5703125" style="1" customWidth="1"/>
    <col min="1803" max="1806" width="5.5703125" style="1" customWidth="1"/>
    <col min="1807" max="1807" width="2.140625" style="1" customWidth="1"/>
    <col min="1808" max="1808" width="6.5703125" style="1" customWidth="1"/>
    <col min="1809" max="1809" width="9" style="1" customWidth="1"/>
    <col min="1810" max="1812" width="9.42578125" style="1" customWidth="1"/>
    <col min="1813" max="1813" width="0.85546875" style="1" customWidth="1"/>
    <col min="1814" max="1821" width="8.5703125" style="1" customWidth="1"/>
    <col min="1822" max="2048" width="9.140625" style="1"/>
    <col min="2049" max="2049" width="7.140625" style="1" customWidth="1"/>
    <col min="2050" max="2051" width="9.140625" style="1"/>
    <col min="2052" max="2052" width="12.42578125" style="1" customWidth="1"/>
    <col min="2053" max="2053" width="0.85546875" style="1" customWidth="1"/>
    <col min="2054" max="2054" width="12.42578125" style="1" customWidth="1"/>
    <col min="2055" max="2055" width="0.85546875" style="1" customWidth="1"/>
    <col min="2056" max="2056" width="12.42578125" style="1" customWidth="1"/>
    <col min="2057" max="2057" width="11.5703125" style="1" customWidth="1"/>
    <col min="2058" max="2058" width="0.5703125" style="1" customWidth="1"/>
    <col min="2059" max="2062" width="5.5703125" style="1" customWidth="1"/>
    <col min="2063" max="2063" width="2.140625" style="1" customWidth="1"/>
    <col min="2064" max="2064" width="6.5703125" style="1" customWidth="1"/>
    <col min="2065" max="2065" width="9" style="1" customWidth="1"/>
    <col min="2066" max="2068" width="9.42578125" style="1" customWidth="1"/>
    <col min="2069" max="2069" width="0.85546875" style="1" customWidth="1"/>
    <col min="2070" max="2077" width="8.5703125" style="1" customWidth="1"/>
    <col min="2078" max="2304" width="9.140625" style="1"/>
    <col min="2305" max="2305" width="7.140625" style="1" customWidth="1"/>
    <col min="2306" max="2307" width="9.140625" style="1"/>
    <col min="2308" max="2308" width="12.42578125" style="1" customWidth="1"/>
    <col min="2309" max="2309" width="0.85546875" style="1" customWidth="1"/>
    <col min="2310" max="2310" width="12.42578125" style="1" customWidth="1"/>
    <col min="2311" max="2311" width="0.85546875" style="1" customWidth="1"/>
    <col min="2312" max="2312" width="12.42578125" style="1" customWidth="1"/>
    <col min="2313" max="2313" width="11.5703125" style="1" customWidth="1"/>
    <col min="2314" max="2314" width="0.5703125" style="1" customWidth="1"/>
    <col min="2315" max="2318" width="5.5703125" style="1" customWidth="1"/>
    <col min="2319" max="2319" width="2.140625" style="1" customWidth="1"/>
    <col min="2320" max="2320" width="6.5703125" style="1" customWidth="1"/>
    <col min="2321" max="2321" width="9" style="1" customWidth="1"/>
    <col min="2322" max="2324" width="9.42578125" style="1" customWidth="1"/>
    <col min="2325" max="2325" width="0.85546875" style="1" customWidth="1"/>
    <col min="2326" max="2333" width="8.5703125" style="1" customWidth="1"/>
    <col min="2334" max="2560" width="9.140625" style="1"/>
    <col min="2561" max="2561" width="7.140625" style="1" customWidth="1"/>
    <col min="2562" max="2563" width="9.140625" style="1"/>
    <col min="2564" max="2564" width="12.42578125" style="1" customWidth="1"/>
    <col min="2565" max="2565" width="0.85546875" style="1" customWidth="1"/>
    <col min="2566" max="2566" width="12.42578125" style="1" customWidth="1"/>
    <col min="2567" max="2567" width="0.85546875" style="1" customWidth="1"/>
    <col min="2568" max="2568" width="12.42578125" style="1" customWidth="1"/>
    <col min="2569" max="2569" width="11.5703125" style="1" customWidth="1"/>
    <col min="2570" max="2570" width="0.5703125" style="1" customWidth="1"/>
    <col min="2571" max="2574" width="5.5703125" style="1" customWidth="1"/>
    <col min="2575" max="2575" width="2.140625" style="1" customWidth="1"/>
    <col min="2576" max="2576" width="6.5703125" style="1" customWidth="1"/>
    <col min="2577" max="2577" width="9" style="1" customWidth="1"/>
    <col min="2578" max="2580" width="9.42578125" style="1" customWidth="1"/>
    <col min="2581" max="2581" width="0.85546875" style="1" customWidth="1"/>
    <col min="2582" max="2589" width="8.5703125" style="1" customWidth="1"/>
    <col min="2590" max="2816" width="9.140625" style="1"/>
    <col min="2817" max="2817" width="7.140625" style="1" customWidth="1"/>
    <col min="2818" max="2819" width="9.140625" style="1"/>
    <col min="2820" max="2820" width="12.42578125" style="1" customWidth="1"/>
    <col min="2821" max="2821" width="0.85546875" style="1" customWidth="1"/>
    <col min="2822" max="2822" width="12.42578125" style="1" customWidth="1"/>
    <col min="2823" max="2823" width="0.85546875" style="1" customWidth="1"/>
    <col min="2824" max="2824" width="12.42578125" style="1" customWidth="1"/>
    <col min="2825" max="2825" width="11.5703125" style="1" customWidth="1"/>
    <col min="2826" max="2826" width="0.5703125" style="1" customWidth="1"/>
    <col min="2827" max="2830" width="5.5703125" style="1" customWidth="1"/>
    <col min="2831" max="2831" width="2.140625" style="1" customWidth="1"/>
    <col min="2832" max="2832" width="6.5703125" style="1" customWidth="1"/>
    <col min="2833" max="2833" width="9" style="1" customWidth="1"/>
    <col min="2834" max="2836" width="9.42578125" style="1" customWidth="1"/>
    <col min="2837" max="2837" width="0.85546875" style="1" customWidth="1"/>
    <col min="2838" max="2845" width="8.5703125" style="1" customWidth="1"/>
    <col min="2846" max="3072" width="9.140625" style="1"/>
    <col min="3073" max="3073" width="7.140625" style="1" customWidth="1"/>
    <col min="3074" max="3075" width="9.140625" style="1"/>
    <col min="3076" max="3076" width="12.42578125" style="1" customWidth="1"/>
    <col min="3077" max="3077" width="0.85546875" style="1" customWidth="1"/>
    <col min="3078" max="3078" width="12.42578125" style="1" customWidth="1"/>
    <col min="3079" max="3079" width="0.85546875" style="1" customWidth="1"/>
    <col min="3080" max="3080" width="12.42578125" style="1" customWidth="1"/>
    <col min="3081" max="3081" width="11.5703125" style="1" customWidth="1"/>
    <col min="3082" max="3082" width="0.5703125" style="1" customWidth="1"/>
    <col min="3083" max="3086" width="5.5703125" style="1" customWidth="1"/>
    <col min="3087" max="3087" width="2.140625" style="1" customWidth="1"/>
    <col min="3088" max="3088" width="6.5703125" style="1" customWidth="1"/>
    <col min="3089" max="3089" width="9" style="1" customWidth="1"/>
    <col min="3090" max="3092" width="9.42578125" style="1" customWidth="1"/>
    <col min="3093" max="3093" width="0.85546875" style="1" customWidth="1"/>
    <col min="3094" max="3101" width="8.5703125" style="1" customWidth="1"/>
    <col min="3102" max="3328" width="9.140625" style="1"/>
    <col min="3329" max="3329" width="7.140625" style="1" customWidth="1"/>
    <col min="3330" max="3331" width="9.140625" style="1"/>
    <col min="3332" max="3332" width="12.42578125" style="1" customWidth="1"/>
    <col min="3333" max="3333" width="0.85546875" style="1" customWidth="1"/>
    <col min="3334" max="3334" width="12.42578125" style="1" customWidth="1"/>
    <col min="3335" max="3335" width="0.85546875" style="1" customWidth="1"/>
    <col min="3336" max="3336" width="12.42578125" style="1" customWidth="1"/>
    <col min="3337" max="3337" width="11.5703125" style="1" customWidth="1"/>
    <col min="3338" max="3338" width="0.5703125" style="1" customWidth="1"/>
    <col min="3339" max="3342" width="5.5703125" style="1" customWidth="1"/>
    <col min="3343" max="3343" width="2.140625" style="1" customWidth="1"/>
    <col min="3344" max="3344" width="6.5703125" style="1" customWidth="1"/>
    <col min="3345" max="3345" width="9" style="1" customWidth="1"/>
    <col min="3346" max="3348" width="9.42578125" style="1" customWidth="1"/>
    <col min="3349" max="3349" width="0.85546875" style="1" customWidth="1"/>
    <col min="3350" max="3357" width="8.5703125" style="1" customWidth="1"/>
    <col min="3358" max="3584" width="9.140625" style="1"/>
    <col min="3585" max="3585" width="7.140625" style="1" customWidth="1"/>
    <col min="3586" max="3587" width="9.140625" style="1"/>
    <col min="3588" max="3588" width="12.42578125" style="1" customWidth="1"/>
    <col min="3589" max="3589" width="0.85546875" style="1" customWidth="1"/>
    <col min="3590" max="3590" width="12.42578125" style="1" customWidth="1"/>
    <col min="3591" max="3591" width="0.85546875" style="1" customWidth="1"/>
    <col min="3592" max="3592" width="12.42578125" style="1" customWidth="1"/>
    <col min="3593" max="3593" width="11.5703125" style="1" customWidth="1"/>
    <col min="3594" max="3594" width="0.5703125" style="1" customWidth="1"/>
    <col min="3595" max="3598" width="5.5703125" style="1" customWidth="1"/>
    <col min="3599" max="3599" width="2.140625" style="1" customWidth="1"/>
    <col min="3600" max="3600" width="6.5703125" style="1" customWidth="1"/>
    <col min="3601" max="3601" width="9" style="1" customWidth="1"/>
    <col min="3602" max="3604" width="9.42578125" style="1" customWidth="1"/>
    <col min="3605" max="3605" width="0.85546875" style="1" customWidth="1"/>
    <col min="3606" max="3613" width="8.5703125" style="1" customWidth="1"/>
    <col min="3614" max="3840" width="9.140625" style="1"/>
    <col min="3841" max="3841" width="7.140625" style="1" customWidth="1"/>
    <col min="3842" max="3843" width="9.140625" style="1"/>
    <col min="3844" max="3844" width="12.42578125" style="1" customWidth="1"/>
    <col min="3845" max="3845" width="0.85546875" style="1" customWidth="1"/>
    <col min="3846" max="3846" width="12.42578125" style="1" customWidth="1"/>
    <col min="3847" max="3847" width="0.85546875" style="1" customWidth="1"/>
    <col min="3848" max="3848" width="12.42578125" style="1" customWidth="1"/>
    <col min="3849" max="3849" width="11.5703125" style="1" customWidth="1"/>
    <col min="3850" max="3850" width="0.5703125" style="1" customWidth="1"/>
    <col min="3851" max="3854" width="5.5703125" style="1" customWidth="1"/>
    <col min="3855" max="3855" width="2.140625" style="1" customWidth="1"/>
    <col min="3856" max="3856" width="6.5703125" style="1" customWidth="1"/>
    <col min="3857" max="3857" width="9" style="1" customWidth="1"/>
    <col min="3858" max="3860" width="9.42578125" style="1" customWidth="1"/>
    <col min="3861" max="3861" width="0.85546875" style="1" customWidth="1"/>
    <col min="3862" max="3869" width="8.5703125" style="1" customWidth="1"/>
    <col min="3870" max="4096" width="9.140625" style="1"/>
    <col min="4097" max="4097" width="7.140625" style="1" customWidth="1"/>
    <col min="4098" max="4099" width="9.140625" style="1"/>
    <col min="4100" max="4100" width="12.42578125" style="1" customWidth="1"/>
    <col min="4101" max="4101" width="0.85546875" style="1" customWidth="1"/>
    <col min="4102" max="4102" width="12.42578125" style="1" customWidth="1"/>
    <col min="4103" max="4103" width="0.85546875" style="1" customWidth="1"/>
    <col min="4104" max="4104" width="12.42578125" style="1" customWidth="1"/>
    <col min="4105" max="4105" width="11.5703125" style="1" customWidth="1"/>
    <col min="4106" max="4106" width="0.5703125" style="1" customWidth="1"/>
    <col min="4107" max="4110" width="5.5703125" style="1" customWidth="1"/>
    <col min="4111" max="4111" width="2.140625" style="1" customWidth="1"/>
    <col min="4112" max="4112" width="6.5703125" style="1" customWidth="1"/>
    <col min="4113" max="4113" width="9" style="1" customWidth="1"/>
    <col min="4114" max="4116" width="9.42578125" style="1" customWidth="1"/>
    <col min="4117" max="4117" width="0.85546875" style="1" customWidth="1"/>
    <col min="4118" max="4125" width="8.5703125" style="1" customWidth="1"/>
    <col min="4126" max="4352" width="9.140625" style="1"/>
    <col min="4353" max="4353" width="7.140625" style="1" customWidth="1"/>
    <col min="4354" max="4355" width="9.140625" style="1"/>
    <col min="4356" max="4356" width="12.42578125" style="1" customWidth="1"/>
    <col min="4357" max="4357" width="0.85546875" style="1" customWidth="1"/>
    <col min="4358" max="4358" width="12.42578125" style="1" customWidth="1"/>
    <col min="4359" max="4359" width="0.85546875" style="1" customWidth="1"/>
    <col min="4360" max="4360" width="12.42578125" style="1" customWidth="1"/>
    <col min="4361" max="4361" width="11.5703125" style="1" customWidth="1"/>
    <col min="4362" max="4362" width="0.5703125" style="1" customWidth="1"/>
    <col min="4363" max="4366" width="5.5703125" style="1" customWidth="1"/>
    <col min="4367" max="4367" width="2.140625" style="1" customWidth="1"/>
    <col min="4368" max="4368" width="6.5703125" style="1" customWidth="1"/>
    <col min="4369" max="4369" width="9" style="1" customWidth="1"/>
    <col min="4370" max="4372" width="9.42578125" style="1" customWidth="1"/>
    <col min="4373" max="4373" width="0.85546875" style="1" customWidth="1"/>
    <col min="4374" max="4381" width="8.5703125" style="1" customWidth="1"/>
    <col min="4382" max="4608" width="9.140625" style="1"/>
    <col min="4609" max="4609" width="7.140625" style="1" customWidth="1"/>
    <col min="4610" max="4611" width="9.140625" style="1"/>
    <col min="4612" max="4612" width="12.42578125" style="1" customWidth="1"/>
    <col min="4613" max="4613" width="0.85546875" style="1" customWidth="1"/>
    <col min="4614" max="4614" width="12.42578125" style="1" customWidth="1"/>
    <col min="4615" max="4615" width="0.85546875" style="1" customWidth="1"/>
    <col min="4616" max="4616" width="12.42578125" style="1" customWidth="1"/>
    <col min="4617" max="4617" width="11.5703125" style="1" customWidth="1"/>
    <col min="4618" max="4618" width="0.5703125" style="1" customWidth="1"/>
    <col min="4619" max="4622" width="5.5703125" style="1" customWidth="1"/>
    <col min="4623" max="4623" width="2.140625" style="1" customWidth="1"/>
    <col min="4624" max="4624" width="6.5703125" style="1" customWidth="1"/>
    <col min="4625" max="4625" width="9" style="1" customWidth="1"/>
    <col min="4626" max="4628" width="9.42578125" style="1" customWidth="1"/>
    <col min="4629" max="4629" width="0.85546875" style="1" customWidth="1"/>
    <col min="4630" max="4637" width="8.5703125" style="1" customWidth="1"/>
    <col min="4638" max="4864" width="9.140625" style="1"/>
    <col min="4865" max="4865" width="7.140625" style="1" customWidth="1"/>
    <col min="4866" max="4867" width="9.140625" style="1"/>
    <col min="4868" max="4868" width="12.42578125" style="1" customWidth="1"/>
    <col min="4869" max="4869" width="0.85546875" style="1" customWidth="1"/>
    <col min="4870" max="4870" width="12.42578125" style="1" customWidth="1"/>
    <col min="4871" max="4871" width="0.85546875" style="1" customWidth="1"/>
    <col min="4872" max="4872" width="12.42578125" style="1" customWidth="1"/>
    <col min="4873" max="4873" width="11.5703125" style="1" customWidth="1"/>
    <col min="4874" max="4874" width="0.5703125" style="1" customWidth="1"/>
    <col min="4875" max="4878" width="5.5703125" style="1" customWidth="1"/>
    <col min="4879" max="4879" width="2.140625" style="1" customWidth="1"/>
    <col min="4880" max="4880" width="6.5703125" style="1" customWidth="1"/>
    <col min="4881" max="4881" width="9" style="1" customWidth="1"/>
    <col min="4882" max="4884" width="9.42578125" style="1" customWidth="1"/>
    <col min="4885" max="4885" width="0.85546875" style="1" customWidth="1"/>
    <col min="4886" max="4893" width="8.5703125" style="1" customWidth="1"/>
    <col min="4894" max="5120" width="9.140625" style="1"/>
    <col min="5121" max="5121" width="7.140625" style="1" customWidth="1"/>
    <col min="5122" max="5123" width="9.140625" style="1"/>
    <col min="5124" max="5124" width="12.42578125" style="1" customWidth="1"/>
    <col min="5125" max="5125" width="0.85546875" style="1" customWidth="1"/>
    <col min="5126" max="5126" width="12.42578125" style="1" customWidth="1"/>
    <col min="5127" max="5127" width="0.85546875" style="1" customWidth="1"/>
    <col min="5128" max="5128" width="12.42578125" style="1" customWidth="1"/>
    <col min="5129" max="5129" width="11.5703125" style="1" customWidth="1"/>
    <col min="5130" max="5130" width="0.5703125" style="1" customWidth="1"/>
    <col min="5131" max="5134" width="5.5703125" style="1" customWidth="1"/>
    <col min="5135" max="5135" width="2.140625" style="1" customWidth="1"/>
    <col min="5136" max="5136" width="6.5703125" style="1" customWidth="1"/>
    <col min="5137" max="5137" width="9" style="1" customWidth="1"/>
    <col min="5138" max="5140" width="9.42578125" style="1" customWidth="1"/>
    <col min="5141" max="5141" width="0.85546875" style="1" customWidth="1"/>
    <col min="5142" max="5149" width="8.5703125" style="1" customWidth="1"/>
    <col min="5150" max="5376" width="9.140625" style="1"/>
    <col min="5377" max="5377" width="7.140625" style="1" customWidth="1"/>
    <col min="5378" max="5379" width="9.140625" style="1"/>
    <col min="5380" max="5380" width="12.42578125" style="1" customWidth="1"/>
    <col min="5381" max="5381" width="0.85546875" style="1" customWidth="1"/>
    <col min="5382" max="5382" width="12.42578125" style="1" customWidth="1"/>
    <col min="5383" max="5383" width="0.85546875" style="1" customWidth="1"/>
    <col min="5384" max="5384" width="12.42578125" style="1" customWidth="1"/>
    <col min="5385" max="5385" width="11.5703125" style="1" customWidth="1"/>
    <col min="5386" max="5386" width="0.5703125" style="1" customWidth="1"/>
    <col min="5387" max="5390" width="5.5703125" style="1" customWidth="1"/>
    <col min="5391" max="5391" width="2.140625" style="1" customWidth="1"/>
    <col min="5392" max="5392" width="6.5703125" style="1" customWidth="1"/>
    <col min="5393" max="5393" width="9" style="1" customWidth="1"/>
    <col min="5394" max="5396" width="9.42578125" style="1" customWidth="1"/>
    <col min="5397" max="5397" width="0.85546875" style="1" customWidth="1"/>
    <col min="5398" max="5405" width="8.5703125" style="1" customWidth="1"/>
    <col min="5406" max="5632" width="9.140625" style="1"/>
    <col min="5633" max="5633" width="7.140625" style="1" customWidth="1"/>
    <col min="5634" max="5635" width="9.140625" style="1"/>
    <col min="5636" max="5636" width="12.42578125" style="1" customWidth="1"/>
    <col min="5637" max="5637" width="0.85546875" style="1" customWidth="1"/>
    <col min="5638" max="5638" width="12.42578125" style="1" customWidth="1"/>
    <col min="5639" max="5639" width="0.85546875" style="1" customWidth="1"/>
    <col min="5640" max="5640" width="12.42578125" style="1" customWidth="1"/>
    <col min="5641" max="5641" width="11.5703125" style="1" customWidth="1"/>
    <col min="5642" max="5642" width="0.5703125" style="1" customWidth="1"/>
    <col min="5643" max="5646" width="5.5703125" style="1" customWidth="1"/>
    <col min="5647" max="5647" width="2.140625" style="1" customWidth="1"/>
    <col min="5648" max="5648" width="6.5703125" style="1" customWidth="1"/>
    <col min="5649" max="5649" width="9" style="1" customWidth="1"/>
    <col min="5650" max="5652" width="9.42578125" style="1" customWidth="1"/>
    <col min="5653" max="5653" width="0.85546875" style="1" customWidth="1"/>
    <col min="5654" max="5661" width="8.5703125" style="1" customWidth="1"/>
    <col min="5662" max="5888" width="9.140625" style="1"/>
    <col min="5889" max="5889" width="7.140625" style="1" customWidth="1"/>
    <col min="5890" max="5891" width="9.140625" style="1"/>
    <col min="5892" max="5892" width="12.42578125" style="1" customWidth="1"/>
    <col min="5893" max="5893" width="0.85546875" style="1" customWidth="1"/>
    <col min="5894" max="5894" width="12.42578125" style="1" customWidth="1"/>
    <col min="5895" max="5895" width="0.85546875" style="1" customWidth="1"/>
    <col min="5896" max="5896" width="12.42578125" style="1" customWidth="1"/>
    <col min="5897" max="5897" width="11.5703125" style="1" customWidth="1"/>
    <col min="5898" max="5898" width="0.5703125" style="1" customWidth="1"/>
    <col min="5899" max="5902" width="5.5703125" style="1" customWidth="1"/>
    <col min="5903" max="5903" width="2.140625" style="1" customWidth="1"/>
    <col min="5904" max="5904" width="6.5703125" style="1" customWidth="1"/>
    <col min="5905" max="5905" width="9" style="1" customWidth="1"/>
    <col min="5906" max="5908" width="9.42578125" style="1" customWidth="1"/>
    <col min="5909" max="5909" width="0.85546875" style="1" customWidth="1"/>
    <col min="5910" max="5917" width="8.5703125" style="1" customWidth="1"/>
    <col min="5918" max="6144" width="9.140625" style="1"/>
    <col min="6145" max="6145" width="7.140625" style="1" customWidth="1"/>
    <col min="6146" max="6147" width="9.140625" style="1"/>
    <col min="6148" max="6148" width="12.42578125" style="1" customWidth="1"/>
    <col min="6149" max="6149" width="0.85546875" style="1" customWidth="1"/>
    <col min="6150" max="6150" width="12.42578125" style="1" customWidth="1"/>
    <col min="6151" max="6151" width="0.85546875" style="1" customWidth="1"/>
    <col min="6152" max="6152" width="12.42578125" style="1" customWidth="1"/>
    <col min="6153" max="6153" width="11.5703125" style="1" customWidth="1"/>
    <col min="6154" max="6154" width="0.5703125" style="1" customWidth="1"/>
    <col min="6155" max="6158" width="5.5703125" style="1" customWidth="1"/>
    <col min="6159" max="6159" width="2.140625" style="1" customWidth="1"/>
    <col min="6160" max="6160" width="6.5703125" style="1" customWidth="1"/>
    <col min="6161" max="6161" width="9" style="1" customWidth="1"/>
    <col min="6162" max="6164" width="9.42578125" style="1" customWidth="1"/>
    <col min="6165" max="6165" width="0.85546875" style="1" customWidth="1"/>
    <col min="6166" max="6173" width="8.5703125" style="1" customWidth="1"/>
    <col min="6174" max="6400" width="9.140625" style="1"/>
    <col min="6401" max="6401" width="7.140625" style="1" customWidth="1"/>
    <col min="6402" max="6403" width="9.140625" style="1"/>
    <col min="6404" max="6404" width="12.42578125" style="1" customWidth="1"/>
    <col min="6405" max="6405" width="0.85546875" style="1" customWidth="1"/>
    <col min="6406" max="6406" width="12.42578125" style="1" customWidth="1"/>
    <col min="6407" max="6407" width="0.85546875" style="1" customWidth="1"/>
    <col min="6408" max="6408" width="12.42578125" style="1" customWidth="1"/>
    <col min="6409" max="6409" width="11.5703125" style="1" customWidth="1"/>
    <col min="6410" max="6410" width="0.5703125" style="1" customWidth="1"/>
    <col min="6411" max="6414" width="5.5703125" style="1" customWidth="1"/>
    <col min="6415" max="6415" width="2.140625" style="1" customWidth="1"/>
    <col min="6416" max="6416" width="6.5703125" style="1" customWidth="1"/>
    <col min="6417" max="6417" width="9" style="1" customWidth="1"/>
    <col min="6418" max="6420" width="9.42578125" style="1" customWidth="1"/>
    <col min="6421" max="6421" width="0.85546875" style="1" customWidth="1"/>
    <col min="6422" max="6429" width="8.5703125" style="1" customWidth="1"/>
    <col min="6430" max="6656" width="9.140625" style="1"/>
    <col min="6657" max="6657" width="7.140625" style="1" customWidth="1"/>
    <col min="6658" max="6659" width="9.140625" style="1"/>
    <col min="6660" max="6660" width="12.42578125" style="1" customWidth="1"/>
    <col min="6661" max="6661" width="0.85546875" style="1" customWidth="1"/>
    <col min="6662" max="6662" width="12.42578125" style="1" customWidth="1"/>
    <col min="6663" max="6663" width="0.85546875" style="1" customWidth="1"/>
    <col min="6664" max="6664" width="12.42578125" style="1" customWidth="1"/>
    <col min="6665" max="6665" width="11.5703125" style="1" customWidth="1"/>
    <col min="6666" max="6666" width="0.5703125" style="1" customWidth="1"/>
    <col min="6667" max="6670" width="5.5703125" style="1" customWidth="1"/>
    <col min="6671" max="6671" width="2.140625" style="1" customWidth="1"/>
    <col min="6672" max="6672" width="6.5703125" style="1" customWidth="1"/>
    <col min="6673" max="6673" width="9" style="1" customWidth="1"/>
    <col min="6674" max="6676" width="9.42578125" style="1" customWidth="1"/>
    <col min="6677" max="6677" width="0.85546875" style="1" customWidth="1"/>
    <col min="6678" max="6685" width="8.5703125" style="1" customWidth="1"/>
    <col min="6686" max="6912" width="9.140625" style="1"/>
    <col min="6913" max="6913" width="7.140625" style="1" customWidth="1"/>
    <col min="6914" max="6915" width="9.140625" style="1"/>
    <col min="6916" max="6916" width="12.42578125" style="1" customWidth="1"/>
    <col min="6917" max="6917" width="0.85546875" style="1" customWidth="1"/>
    <col min="6918" max="6918" width="12.42578125" style="1" customWidth="1"/>
    <col min="6919" max="6919" width="0.85546875" style="1" customWidth="1"/>
    <col min="6920" max="6920" width="12.42578125" style="1" customWidth="1"/>
    <col min="6921" max="6921" width="11.5703125" style="1" customWidth="1"/>
    <col min="6922" max="6922" width="0.5703125" style="1" customWidth="1"/>
    <col min="6923" max="6926" width="5.5703125" style="1" customWidth="1"/>
    <col min="6927" max="6927" width="2.140625" style="1" customWidth="1"/>
    <col min="6928" max="6928" width="6.5703125" style="1" customWidth="1"/>
    <col min="6929" max="6929" width="9" style="1" customWidth="1"/>
    <col min="6930" max="6932" width="9.42578125" style="1" customWidth="1"/>
    <col min="6933" max="6933" width="0.85546875" style="1" customWidth="1"/>
    <col min="6934" max="6941" width="8.5703125" style="1" customWidth="1"/>
    <col min="6942" max="7168" width="9.140625" style="1"/>
    <col min="7169" max="7169" width="7.140625" style="1" customWidth="1"/>
    <col min="7170" max="7171" width="9.140625" style="1"/>
    <col min="7172" max="7172" width="12.42578125" style="1" customWidth="1"/>
    <col min="7173" max="7173" width="0.85546875" style="1" customWidth="1"/>
    <col min="7174" max="7174" width="12.42578125" style="1" customWidth="1"/>
    <col min="7175" max="7175" width="0.85546875" style="1" customWidth="1"/>
    <col min="7176" max="7176" width="12.42578125" style="1" customWidth="1"/>
    <col min="7177" max="7177" width="11.5703125" style="1" customWidth="1"/>
    <col min="7178" max="7178" width="0.5703125" style="1" customWidth="1"/>
    <col min="7179" max="7182" width="5.5703125" style="1" customWidth="1"/>
    <col min="7183" max="7183" width="2.140625" style="1" customWidth="1"/>
    <col min="7184" max="7184" width="6.5703125" style="1" customWidth="1"/>
    <col min="7185" max="7185" width="9" style="1" customWidth="1"/>
    <col min="7186" max="7188" width="9.42578125" style="1" customWidth="1"/>
    <col min="7189" max="7189" width="0.85546875" style="1" customWidth="1"/>
    <col min="7190" max="7197" width="8.5703125" style="1" customWidth="1"/>
    <col min="7198" max="7424" width="9.140625" style="1"/>
    <col min="7425" max="7425" width="7.140625" style="1" customWidth="1"/>
    <col min="7426" max="7427" width="9.140625" style="1"/>
    <col min="7428" max="7428" width="12.42578125" style="1" customWidth="1"/>
    <col min="7429" max="7429" width="0.85546875" style="1" customWidth="1"/>
    <col min="7430" max="7430" width="12.42578125" style="1" customWidth="1"/>
    <col min="7431" max="7431" width="0.85546875" style="1" customWidth="1"/>
    <col min="7432" max="7432" width="12.42578125" style="1" customWidth="1"/>
    <col min="7433" max="7433" width="11.5703125" style="1" customWidth="1"/>
    <col min="7434" max="7434" width="0.5703125" style="1" customWidth="1"/>
    <col min="7435" max="7438" width="5.5703125" style="1" customWidth="1"/>
    <col min="7439" max="7439" width="2.140625" style="1" customWidth="1"/>
    <col min="7440" max="7440" width="6.5703125" style="1" customWidth="1"/>
    <col min="7441" max="7441" width="9" style="1" customWidth="1"/>
    <col min="7442" max="7444" width="9.42578125" style="1" customWidth="1"/>
    <col min="7445" max="7445" width="0.85546875" style="1" customWidth="1"/>
    <col min="7446" max="7453" width="8.5703125" style="1" customWidth="1"/>
    <col min="7454" max="7680" width="9.140625" style="1"/>
    <col min="7681" max="7681" width="7.140625" style="1" customWidth="1"/>
    <col min="7682" max="7683" width="9.140625" style="1"/>
    <col min="7684" max="7684" width="12.42578125" style="1" customWidth="1"/>
    <col min="7685" max="7685" width="0.85546875" style="1" customWidth="1"/>
    <col min="7686" max="7686" width="12.42578125" style="1" customWidth="1"/>
    <col min="7687" max="7687" width="0.85546875" style="1" customWidth="1"/>
    <col min="7688" max="7688" width="12.42578125" style="1" customWidth="1"/>
    <col min="7689" max="7689" width="11.5703125" style="1" customWidth="1"/>
    <col min="7690" max="7690" width="0.5703125" style="1" customWidth="1"/>
    <col min="7691" max="7694" width="5.5703125" style="1" customWidth="1"/>
    <col min="7695" max="7695" width="2.140625" style="1" customWidth="1"/>
    <col min="7696" max="7696" width="6.5703125" style="1" customWidth="1"/>
    <col min="7697" max="7697" width="9" style="1" customWidth="1"/>
    <col min="7698" max="7700" width="9.42578125" style="1" customWidth="1"/>
    <col min="7701" max="7701" width="0.85546875" style="1" customWidth="1"/>
    <col min="7702" max="7709" width="8.5703125" style="1" customWidth="1"/>
    <col min="7710" max="7936" width="9.140625" style="1"/>
    <col min="7937" max="7937" width="7.140625" style="1" customWidth="1"/>
    <col min="7938" max="7939" width="9.140625" style="1"/>
    <col min="7940" max="7940" width="12.42578125" style="1" customWidth="1"/>
    <col min="7941" max="7941" width="0.85546875" style="1" customWidth="1"/>
    <col min="7942" max="7942" width="12.42578125" style="1" customWidth="1"/>
    <col min="7943" max="7943" width="0.85546875" style="1" customWidth="1"/>
    <col min="7944" max="7944" width="12.42578125" style="1" customWidth="1"/>
    <col min="7945" max="7945" width="11.5703125" style="1" customWidth="1"/>
    <col min="7946" max="7946" width="0.5703125" style="1" customWidth="1"/>
    <col min="7947" max="7950" width="5.5703125" style="1" customWidth="1"/>
    <col min="7951" max="7951" width="2.140625" style="1" customWidth="1"/>
    <col min="7952" max="7952" width="6.5703125" style="1" customWidth="1"/>
    <col min="7953" max="7953" width="9" style="1" customWidth="1"/>
    <col min="7954" max="7956" width="9.42578125" style="1" customWidth="1"/>
    <col min="7957" max="7957" width="0.85546875" style="1" customWidth="1"/>
    <col min="7958" max="7965" width="8.5703125" style="1" customWidth="1"/>
    <col min="7966" max="8192" width="9.140625" style="1"/>
    <col min="8193" max="8193" width="7.140625" style="1" customWidth="1"/>
    <col min="8194" max="8195" width="9.140625" style="1"/>
    <col min="8196" max="8196" width="12.42578125" style="1" customWidth="1"/>
    <col min="8197" max="8197" width="0.85546875" style="1" customWidth="1"/>
    <col min="8198" max="8198" width="12.42578125" style="1" customWidth="1"/>
    <col min="8199" max="8199" width="0.85546875" style="1" customWidth="1"/>
    <col min="8200" max="8200" width="12.42578125" style="1" customWidth="1"/>
    <col min="8201" max="8201" width="11.5703125" style="1" customWidth="1"/>
    <col min="8202" max="8202" width="0.5703125" style="1" customWidth="1"/>
    <col min="8203" max="8206" width="5.5703125" style="1" customWidth="1"/>
    <col min="8207" max="8207" width="2.140625" style="1" customWidth="1"/>
    <col min="8208" max="8208" width="6.5703125" style="1" customWidth="1"/>
    <col min="8209" max="8209" width="9" style="1" customWidth="1"/>
    <col min="8210" max="8212" width="9.42578125" style="1" customWidth="1"/>
    <col min="8213" max="8213" width="0.85546875" style="1" customWidth="1"/>
    <col min="8214" max="8221" width="8.5703125" style="1" customWidth="1"/>
    <col min="8222" max="8448" width="9.140625" style="1"/>
    <col min="8449" max="8449" width="7.140625" style="1" customWidth="1"/>
    <col min="8450" max="8451" width="9.140625" style="1"/>
    <col min="8452" max="8452" width="12.42578125" style="1" customWidth="1"/>
    <col min="8453" max="8453" width="0.85546875" style="1" customWidth="1"/>
    <col min="8454" max="8454" width="12.42578125" style="1" customWidth="1"/>
    <col min="8455" max="8455" width="0.85546875" style="1" customWidth="1"/>
    <col min="8456" max="8456" width="12.42578125" style="1" customWidth="1"/>
    <col min="8457" max="8457" width="11.5703125" style="1" customWidth="1"/>
    <col min="8458" max="8458" width="0.5703125" style="1" customWidth="1"/>
    <col min="8459" max="8462" width="5.5703125" style="1" customWidth="1"/>
    <col min="8463" max="8463" width="2.140625" style="1" customWidth="1"/>
    <col min="8464" max="8464" width="6.5703125" style="1" customWidth="1"/>
    <col min="8465" max="8465" width="9" style="1" customWidth="1"/>
    <col min="8466" max="8468" width="9.42578125" style="1" customWidth="1"/>
    <col min="8469" max="8469" width="0.85546875" style="1" customWidth="1"/>
    <col min="8470" max="8477" width="8.5703125" style="1" customWidth="1"/>
    <col min="8478" max="8704" width="9.140625" style="1"/>
    <col min="8705" max="8705" width="7.140625" style="1" customWidth="1"/>
    <col min="8706" max="8707" width="9.140625" style="1"/>
    <col min="8708" max="8708" width="12.42578125" style="1" customWidth="1"/>
    <col min="8709" max="8709" width="0.85546875" style="1" customWidth="1"/>
    <col min="8710" max="8710" width="12.42578125" style="1" customWidth="1"/>
    <col min="8711" max="8711" width="0.85546875" style="1" customWidth="1"/>
    <col min="8712" max="8712" width="12.42578125" style="1" customWidth="1"/>
    <col min="8713" max="8713" width="11.5703125" style="1" customWidth="1"/>
    <col min="8714" max="8714" width="0.5703125" style="1" customWidth="1"/>
    <col min="8715" max="8718" width="5.5703125" style="1" customWidth="1"/>
    <col min="8719" max="8719" width="2.140625" style="1" customWidth="1"/>
    <col min="8720" max="8720" width="6.5703125" style="1" customWidth="1"/>
    <col min="8721" max="8721" width="9" style="1" customWidth="1"/>
    <col min="8722" max="8724" width="9.42578125" style="1" customWidth="1"/>
    <col min="8725" max="8725" width="0.85546875" style="1" customWidth="1"/>
    <col min="8726" max="8733" width="8.5703125" style="1" customWidth="1"/>
    <col min="8734" max="8960" width="9.140625" style="1"/>
    <col min="8961" max="8961" width="7.140625" style="1" customWidth="1"/>
    <col min="8962" max="8963" width="9.140625" style="1"/>
    <col min="8964" max="8964" width="12.42578125" style="1" customWidth="1"/>
    <col min="8965" max="8965" width="0.85546875" style="1" customWidth="1"/>
    <col min="8966" max="8966" width="12.42578125" style="1" customWidth="1"/>
    <col min="8967" max="8967" width="0.85546875" style="1" customWidth="1"/>
    <col min="8968" max="8968" width="12.42578125" style="1" customWidth="1"/>
    <col min="8969" max="8969" width="11.5703125" style="1" customWidth="1"/>
    <col min="8970" max="8970" width="0.5703125" style="1" customWidth="1"/>
    <col min="8971" max="8974" width="5.5703125" style="1" customWidth="1"/>
    <col min="8975" max="8975" width="2.140625" style="1" customWidth="1"/>
    <col min="8976" max="8976" width="6.5703125" style="1" customWidth="1"/>
    <col min="8977" max="8977" width="9" style="1" customWidth="1"/>
    <col min="8978" max="8980" width="9.42578125" style="1" customWidth="1"/>
    <col min="8981" max="8981" width="0.85546875" style="1" customWidth="1"/>
    <col min="8982" max="8989" width="8.5703125" style="1" customWidth="1"/>
    <col min="8990" max="9216" width="9.140625" style="1"/>
    <col min="9217" max="9217" width="7.140625" style="1" customWidth="1"/>
    <col min="9218" max="9219" width="9.140625" style="1"/>
    <col min="9220" max="9220" width="12.42578125" style="1" customWidth="1"/>
    <col min="9221" max="9221" width="0.85546875" style="1" customWidth="1"/>
    <col min="9222" max="9222" width="12.42578125" style="1" customWidth="1"/>
    <col min="9223" max="9223" width="0.85546875" style="1" customWidth="1"/>
    <col min="9224" max="9224" width="12.42578125" style="1" customWidth="1"/>
    <col min="9225" max="9225" width="11.5703125" style="1" customWidth="1"/>
    <col min="9226" max="9226" width="0.5703125" style="1" customWidth="1"/>
    <col min="9227" max="9230" width="5.5703125" style="1" customWidth="1"/>
    <col min="9231" max="9231" width="2.140625" style="1" customWidth="1"/>
    <col min="9232" max="9232" width="6.5703125" style="1" customWidth="1"/>
    <col min="9233" max="9233" width="9" style="1" customWidth="1"/>
    <col min="9234" max="9236" width="9.42578125" style="1" customWidth="1"/>
    <col min="9237" max="9237" width="0.85546875" style="1" customWidth="1"/>
    <col min="9238" max="9245" width="8.5703125" style="1" customWidth="1"/>
    <col min="9246" max="9472" width="9.140625" style="1"/>
    <col min="9473" max="9473" width="7.140625" style="1" customWidth="1"/>
    <col min="9474" max="9475" width="9.140625" style="1"/>
    <col min="9476" max="9476" width="12.42578125" style="1" customWidth="1"/>
    <col min="9477" max="9477" width="0.85546875" style="1" customWidth="1"/>
    <col min="9478" max="9478" width="12.42578125" style="1" customWidth="1"/>
    <col min="9479" max="9479" width="0.85546875" style="1" customWidth="1"/>
    <col min="9480" max="9480" width="12.42578125" style="1" customWidth="1"/>
    <col min="9481" max="9481" width="11.5703125" style="1" customWidth="1"/>
    <col min="9482" max="9482" width="0.5703125" style="1" customWidth="1"/>
    <col min="9483" max="9486" width="5.5703125" style="1" customWidth="1"/>
    <col min="9487" max="9487" width="2.140625" style="1" customWidth="1"/>
    <col min="9488" max="9488" width="6.5703125" style="1" customWidth="1"/>
    <col min="9489" max="9489" width="9" style="1" customWidth="1"/>
    <col min="9490" max="9492" width="9.42578125" style="1" customWidth="1"/>
    <col min="9493" max="9493" width="0.85546875" style="1" customWidth="1"/>
    <col min="9494" max="9501" width="8.5703125" style="1" customWidth="1"/>
    <col min="9502" max="9728" width="9.140625" style="1"/>
    <col min="9729" max="9729" width="7.140625" style="1" customWidth="1"/>
    <col min="9730" max="9731" width="9.140625" style="1"/>
    <col min="9732" max="9732" width="12.42578125" style="1" customWidth="1"/>
    <col min="9733" max="9733" width="0.85546875" style="1" customWidth="1"/>
    <col min="9734" max="9734" width="12.42578125" style="1" customWidth="1"/>
    <col min="9735" max="9735" width="0.85546875" style="1" customWidth="1"/>
    <col min="9736" max="9736" width="12.42578125" style="1" customWidth="1"/>
    <col min="9737" max="9737" width="11.5703125" style="1" customWidth="1"/>
    <col min="9738" max="9738" width="0.5703125" style="1" customWidth="1"/>
    <col min="9739" max="9742" width="5.5703125" style="1" customWidth="1"/>
    <col min="9743" max="9743" width="2.140625" style="1" customWidth="1"/>
    <col min="9744" max="9744" width="6.5703125" style="1" customWidth="1"/>
    <col min="9745" max="9745" width="9" style="1" customWidth="1"/>
    <col min="9746" max="9748" width="9.42578125" style="1" customWidth="1"/>
    <col min="9749" max="9749" width="0.85546875" style="1" customWidth="1"/>
    <col min="9750" max="9757" width="8.5703125" style="1" customWidth="1"/>
    <col min="9758" max="9984" width="9.140625" style="1"/>
    <col min="9985" max="9985" width="7.140625" style="1" customWidth="1"/>
    <col min="9986" max="9987" width="9.140625" style="1"/>
    <col min="9988" max="9988" width="12.42578125" style="1" customWidth="1"/>
    <col min="9989" max="9989" width="0.85546875" style="1" customWidth="1"/>
    <col min="9990" max="9990" width="12.42578125" style="1" customWidth="1"/>
    <col min="9991" max="9991" width="0.85546875" style="1" customWidth="1"/>
    <col min="9992" max="9992" width="12.42578125" style="1" customWidth="1"/>
    <col min="9993" max="9993" width="11.5703125" style="1" customWidth="1"/>
    <col min="9994" max="9994" width="0.5703125" style="1" customWidth="1"/>
    <col min="9995" max="9998" width="5.5703125" style="1" customWidth="1"/>
    <col min="9999" max="9999" width="2.140625" style="1" customWidth="1"/>
    <col min="10000" max="10000" width="6.5703125" style="1" customWidth="1"/>
    <col min="10001" max="10001" width="9" style="1" customWidth="1"/>
    <col min="10002" max="10004" width="9.42578125" style="1" customWidth="1"/>
    <col min="10005" max="10005" width="0.85546875" style="1" customWidth="1"/>
    <col min="10006" max="10013" width="8.5703125" style="1" customWidth="1"/>
    <col min="10014" max="10240" width="9.140625" style="1"/>
    <col min="10241" max="10241" width="7.140625" style="1" customWidth="1"/>
    <col min="10242" max="10243" width="9.140625" style="1"/>
    <col min="10244" max="10244" width="12.42578125" style="1" customWidth="1"/>
    <col min="10245" max="10245" width="0.85546875" style="1" customWidth="1"/>
    <col min="10246" max="10246" width="12.42578125" style="1" customWidth="1"/>
    <col min="10247" max="10247" width="0.85546875" style="1" customWidth="1"/>
    <col min="10248" max="10248" width="12.42578125" style="1" customWidth="1"/>
    <col min="10249" max="10249" width="11.5703125" style="1" customWidth="1"/>
    <col min="10250" max="10250" width="0.5703125" style="1" customWidth="1"/>
    <col min="10251" max="10254" width="5.5703125" style="1" customWidth="1"/>
    <col min="10255" max="10255" width="2.140625" style="1" customWidth="1"/>
    <col min="10256" max="10256" width="6.5703125" style="1" customWidth="1"/>
    <col min="10257" max="10257" width="9" style="1" customWidth="1"/>
    <col min="10258" max="10260" width="9.42578125" style="1" customWidth="1"/>
    <col min="10261" max="10261" width="0.85546875" style="1" customWidth="1"/>
    <col min="10262" max="10269" width="8.5703125" style="1" customWidth="1"/>
    <col min="10270" max="10496" width="9.140625" style="1"/>
    <col min="10497" max="10497" width="7.140625" style="1" customWidth="1"/>
    <col min="10498" max="10499" width="9.140625" style="1"/>
    <col min="10500" max="10500" width="12.42578125" style="1" customWidth="1"/>
    <col min="10501" max="10501" width="0.85546875" style="1" customWidth="1"/>
    <col min="10502" max="10502" width="12.42578125" style="1" customWidth="1"/>
    <col min="10503" max="10503" width="0.85546875" style="1" customWidth="1"/>
    <col min="10504" max="10504" width="12.42578125" style="1" customWidth="1"/>
    <col min="10505" max="10505" width="11.5703125" style="1" customWidth="1"/>
    <col min="10506" max="10506" width="0.5703125" style="1" customWidth="1"/>
    <col min="10507" max="10510" width="5.5703125" style="1" customWidth="1"/>
    <col min="10511" max="10511" width="2.140625" style="1" customWidth="1"/>
    <col min="10512" max="10512" width="6.5703125" style="1" customWidth="1"/>
    <col min="10513" max="10513" width="9" style="1" customWidth="1"/>
    <col min="10514" max="10516" width="9.42578125" style="1" customWidth="1"/>
    <col min="10517" max="10517" width="0.85546875" style="1" customWidth="1"/>
    <col min="10518" max="10525" width="8.5703125" style="1" customWidth="1"/>
    <col min="10526" max="10752" width="9.140625" style="1"/>
    <col min="10753" max="10753" width="7.140625" style="1" customWidth="1"/>
    <col min="10754" max="10755" width="9.140625" style="1"/>
    <col min="10756" max="10756" width="12.42578125" style="1" customWidth="1"/>
    <col min="10757" max="10757" width="0.85546875" style="1" customWidth="1"/>
    <col min="10758" max="10758" width="12.42578125" style="1" customWidth="1"/>
    <col min="10759" max="10759" width="0.85546875" style="1" customWidth="1"/>
    <col min="10760" max="10760" width="12.42578125" style="1" customWidth="1"/>
    <col min="10761" max="10761" width="11.5703125" style="1" customWidth="1"/>
    <col min="10762" max="10762" width="0.5703125" style="1" customWidth="1"/>
    <col min="10763" max="10766" width="5.5703125" style="1" customWidth="1"/>
    <col min="10767" max="10767" width="2.140625" style="1" customWidth="1"/>
    <col min="10768" max="10768" width="6.5703125" style="1" customWidth="1"/>
    <col min="10769" max="10769" width="9" style="1" customWidth="1"/>
    <col min="10770" max="10772" width="9.42578125" style="1" customWidth="1"/>
    <col min="10773" max="10773" width="0.85546875" style="1" customWidth="1"/>
    <col min="10774" max="10781" width="8.5703125" style="1" customWidth="1"/>
    <col min="10782" max="11008" width="9.140625" style="1"/>
    <col min="11009" max="11009" width="7.140625" style="1" customWidth="1"/>
    <col min="11010" max="11011" width="9.140625" style="1"/>
    <col min="11012" max="11012" width="12.42578125" style="1" customWidth="1"/>
    <col min="11013" max="11013" width="0.85546875" style="1" customWidth="1"/>
    <col min="11014" max="11014" width="12.42578125" style="1" customWidth="1"/>
    <col min="11015" max="11015" width="0.85546875" style="1" customWidth="1"/>
    <col min="11016" max="11016" width="12.42578125" style="1" customWidth="1"/>
    <col min="11017" max="11017" width="11.5703125" style="1" customWidth="1"/>
    <col min="11018" max="11018" width="0.5703125" style="1" customWidth="1"/>
    <col min="11019" max="11022" width="5.5703125" style="1" customWidth="1"/>
    <col min="11023" max="11023" width="2.140625" style="1" customWidth="1"/>
    <col min="11024" max="11024" width="6.5703125" style="1" customWidth="1"/>
    <col min="11025" max="11025" width="9" style="1" customWidth="1"/>
    <col min="11026" max="11028" width="9.42578125" style="1" customWidth="1"/>
    <col min="11029" max="11029" width="0.85546875" style="1" customWidth="1"/>
    <col min="11030" max="11037" width="8.5703125" style="1" customWidth="1"/>
    <col min="11038" max="11264" width="9.140625" style="1"/>
    <col min="11265" max="11265" width="7.140625" style="1" customWidth="1"/>
    <col min="11266" max="11267" width="9.140625" style="1"/>
    <col min="11268" max="11268" width="12.42578125" style="1" customWidth="1"/>
    <col min="11269" max="11269" width="0.85546875" style="1" customWidth="1"/>
    <col min="11270" max="11270" width="12.42578125" style="1" customWidth="1"/>
    <col min="11271" max="11271" width="0.85546875" style="1" customWidth="1"/>
    <col min="11272" max="11272" width="12.42578125" style="1" customWidth="1"/>
    <col min="11273" max="11273" width="11.5703125" style="1" customWidth="1"/>
    <col min="11274" max="11274" width="0.5703125" style="1" customWidth="1"/>
    <col min="11275" max="11278" width="5.5703125" style="1" customWidth="1"/>
    <col min="11279" max="11279" width="2.140625" style="1" customWidth="1"/>
    <col min="11280" max="11280" width="6.5703125" style="1" customWidth="1"/>
    <col min="11281" max="11281" width="9" style="1" customWidth="1"/>
    <col min="11282" max="11284" width="9.42578125" style="1" customWidth="1"/>
    <col min="11285" max="11285" width="0.85546875" style="1" customWidth="1"/>
    <col min="11286" max="11293" width="8.5703125" style="1" customWidth="1"/>
    <col min="11294" max="11520" width="9.140625" style="1"/>
    <col min="11521" max="11521" width="7.140625" style="1" customWidth="1"/>
    <col min="11522" max="11523" width="9.140625" style="1"/>
    <col min="11524" max="11524" width="12.42578125" style="1" customWidth="1"/>
    <col min="11525" max="11525" width="0.85546875" style="1" customWidth="1"/>
    <col min="11526" max="11526" width="12.42578125" style="1" customWidth="1"/>
    <col min="11527" max="11527" width="0.85546875" style="1" customWidth="1"/>
    <col min="11528" max="11528" width="12.42578125" style="1" customWidth="1"/>
    <col min="11529" max="11529" width="11.5703125" style="1" customWidth="1"/>
    <col min="11530" max="11530" width="0.5703125" style="1" customWidth="1"/>
    <col min="11531" max="11534" width="5.5703125" style="1" customWidth="1"/>
    <col min="11535" max="11535" width="2.140625" style="1" customWidth="1"/>
    <col min="11536" max="11536" width="6.5703125" style="1" customWidth="1"/>
    <col min="11537" max="11537" width="9" style="1" customWidth="1"/>
    <col min="11538" max="11540" width="9.42578125" style="1" customWidth="1"/>
    <col min="11541" max="11541" width="0.85546875" style="1" customWidth="1"/>
    <col min="11542" max="11549" width="8.5703125" style="1" customWidth="1"/>
    <col min="11550" max="11776" width="9.140625" style="1"/>
    <col min="11777" max="11777" width="7.140625" style="1" customWidth="1"/>
    <col min="11778" max="11779" width="9.140625" style="1"/>
    <col min="11780" max="11780" width="12.42578125" style="1" customWidth="1"/>
    <col min="11781" max="11781" width="0.85546875" style="1" customWidth="1"/>
    <col min="11782" max="11782" width="12.42578125" style="1" customWidth="1"/>
    <col min="11783" max="11783" width="0.85546875" style="1" customWidth="1"/>
    <col min="11784" max="11784" width="12.42578125" style="1" customWidth="1"/>
    <col min="11785" max="11785" width="11.5703125" style="1" customWidth="1"/>
    <col min="11786" max="11786" width="0.5703125" style="1" customWidth="1"/>
    <col min="11787" max="11790" width="5.5703125" style="1" customWidth="1"/>
    <col min="11791" max="11791" width="2.140625" style="1" customWidth="1"/>
    <col min="11792" max="11792" width="6.5703125" style="1" customWidth="1"/>
    <col min="11793" max="11793" width="9" style="1" customWidth="1"/>
    <col min="11794" max="11796" width="9.42578125" style="1" customWidth="1"/>
    <col min="11797" max="11797" width="0.85546875" style="1" customWidth="1"/>
    <col min="11798" max="11805" width="8.5703125" style="1" customWidth="1"/>
    <col min="11806" max="12032" width="9.140625" style="1"/>
    <col min="12033" max="12033" width="7.140625" style="1" customWidth="1"/>
    <col min="12034" max="12035" width="9.140625" style="1"/>
    <col min="12036" max="12036" width="12.42578125" style="1" customWidth="1"/>
    <col min="12037" max="12037" width="0.85546875" style="1" customWidth="1"/>
    <col min="12038" max="12038" width="12.42578125" style="1" customWidth="1"/>
    <col min="12039" max="12039" width="0.85546875" style="1" customWidth="1"/>
    <col min="12040" max="12040" width="12.42578125" style="1" customWidth="1"/>
    <col min="12041" max="12041" width="11.5703125" style="1" customWidth="1"/>
    <col min="12042" max="12042" width="0.5703125" style="1" customWidth="1"/>
    <col min="12043" max="12046" width="5.5703125" style="1" customWidth="1"/>
    <col min="12047" max="12047" width="2.140625" style="1" customWidth="1"/>
    <col min="12048" max="12048" width="6.5703125" style="1" customWidth="1"/>
    <col min="12049" max="12049" width="9" style="1" customWidth="1"/>
    <col min="12050" max="12052" width="9.42578125" style="1" customWidth="1"/>
    <col min="12053" max="12053" width="0.85546875" style="1" customWidth="1"/>
    <col min="12054" max="12061" width="8.5703125" style="1" customWidth="1"/>
    <col min="12062" max="12288" width="9.140625" style="1"/>
    <col min="12289" max="12289" width="7.140625" style="1" customWidth="1"/>
    <col min="12290" max="12291" width="9.140625" style="1"/>
    <col min="12292" max="12292" width="12.42578125" style="1" customWidth="1"/>
    <col min="12293" max="12293" width="0.85546875" style="1" customWidth="1"/>
    <col min="12294" max="12294" width="12.42578125" style="1" customWidth="1"/>
    <col min="12295" max="12295" width="0.85546875" style="1" customWidth="1"/>
    <col min="12296" max="12296" width="12.42578125" style="1" customWidth="1"/>
    <col min="12297" max="12297" width="11.5703125" style="1" customWidth="1"/>
    <col min="12298" max="12298" width="0.5703125" style="1" customWidth="1"/>
    <col min="12299" max="12302" width="5.5703125" style="1" customWidth="1"/>
    <col min="12303" max="12303" width="2.140625" style="1" customWidth="1"/>
    <col min="12304" max="12304" width="6.5703125" style="1" customWidth="1"/>
    <col min="12305" max="12305" width="9" style="1" customWidth="1"/>
    <col min="12306" max="12308" width="9.42578125" style="1" customWidth="1"/>
    <col min="12309" max="12309" width="0.85546875" style="1" customWidth="1"/>
    <col min="12310" max="12317" width="8.5703125" style="1" customWidth="1"/>
    <col min="12318" max="12544" width="9.140625" style="1"/>
    <col min="12545" max="12545" width="7.140625" style="1" customWidth="1"/>
    <col min="12546" max="12547" width="9.140625" style="1"/>
    <col min="12548" max="12548" width="12.42578125" style="1" customWidth="1"/>
    <col min="12549" max="12549" width="0.85546875" style="1" customWidth="1"/>
    <col min="12550" max="12550" width="12.42578125" style="1" customWidth="1"/>
    <col min="12551" max="12551" width="0.85546875" style="1" customWidth="1"/>
    <col min="12552" max="12552" width="12.42578125" style="1" customWidth="1"/>
    <col min="12553" max="12553" width="11.5703125" style="1" customWidth="1"/>
    <col min="12554" max="12554" width="0.5703125" style="1" customWidth="1"/>
    <col min="12555" max="12558" width="5.5703125" style="1" customWidth="1"/>
    <col min="12559" max="12559" width="2.140625" style="1" customWidth="1"/>
    <col min="12560" max="12560" width="6.5703125" style="1" customWidth="1"/>
    <col min="12561" max="12561" width="9" style="1" customWidth="1"/>
    <col min="12562" max="12564" width="9.42578125" style="1" customWidth="1"/>
    <col min="12565" max="12565" width="0.85546875" style="1" customWidth="1"/>
    <col min="12566" max="12573" width="8.5703125" style="1" customWidth="1"/>
    <col min="12574" max="12800" width="9.140625" style="1"/>
    <col min="12801" max="12801" width="7.140625" style="1" customWidth="1"/>
    <col min="12802" max="12803" width="9.140625" style="1"/>
    <col min="12804" max="12804" width="12.42578125" style="1" customWidth="1"/>
    <col min="12805" max="12805" width="0.85546875" style="1" customWidth="1"/>
    <col min="12806" max="12806" width="12.42578125" style="1" customWidth="1"/>
    <col min="12807" max="12807" width="0.85546875" style="1" customWidth="1"/>
    <col min="12808" max="12808" width="12.42578125" style="1" customWidth="1"/>
    <col min="12809" max="12809" width="11.5703125" style="1" customWidth="1"/>
    <col min="12810" max="12810" width="0.5703125" style="1" customWidth="1"/>
    <col min="12811" max="12814" width="5.5703125" style="1" customWidth="1"/>
    <col min="12815" max="12815" width="2.140625" style="1" customWidth="1"/>
    <col min="12816" max="12816" width="6.5703125" style="1" customWidth="1"/>
    <col min="12817" max="12817" width="9" style="1" customWidth="1"/>
    <col min="12818" max="12820" width="9.42578125" style="1" customWidth="1"/>
    <col min="12821" max="12821" width="0.85546875" style="1" customWidth="1"/>
    <col min="12822" max="12829" width="8.5703125" style="1" customWidth="1"/>
    <col min="12830" max="13056" width="9.140625" style="1"/>
    <col min="13057" max="13057" width="7.140625" style="1" customWidth="1"/>
    <col min="13058" max="13059" width="9.140625" style="1"/>
    <col min="13060" max="13060" width="12.42578125" style="1" customWidth="1"/>
    <col min="13061" max="13061" width="0.85546875" style="1" customWidth="1"/>
    <col min="13062" max="13062" width="12.42578125" style="1" customWidth="1"/>
    <col min="13063" max="13063" width="0.85546875" style="1" customWidth="1"/>
    <col min="13064" max="13064" width="12.42578125" style="1" customWidth="1"/>
    <col min="13065" max="13065" width="11.5703125" style="1" customWidth="1"/>
    <col min="13066" max="13066" width="0.5703125" style="1" customWidth="1"/>
    <col min="13067" max="13070" width="5.5703125" style="1" customWidth="1"/>
    <col min="13071" max="13071" width="2.140625" style="1" customWidth="1"/>
    <col min="13072" max="13072" width="6.5703125" style="1" customWidth="1"/>
    <col min="13073" max="13073" width="9" style="1" customWidth="1"/>
    <col min="13074" max="13076" width="9.42578125" style="1" customWidth="1"/>
    <col min="13077" max="13077" width="0.85546875" style="1" customWidth="1"/>
    <col min="13078" max="13085" width="8.5703125" style="1" customWidth="1"/>
    <col min="13086" max="13312" width="9.140625" style="1"/>
    <col min="13313" max="13313" width="7.140625" style="1" customWidth="1"/>
    <col min="13314" max="13315" width="9.140625" style="1"/>
    <col min="13316" max="13316" width="12.42578125" style="1" customWidth="1"/>
    <col min="13317" max="13317" width="0.85546875" style="1" customWidth="1"/>
    <col min="13318" max="13318" width="12.42578125" style="1" customWidth="1"/>
    <col min="13319" max="13319" width="0.85546875" style="1" customWidth="1"/>
    <col min="13320" max="13320" width="12.42578125" style="1" customWidth="1"/>
    <col min="13321" max="13321" width="11.5703125" style="1" customWidth="1"/>
    <col min="13322" max="13322" width="0.5703125" style="1" customWidth="1"/>
    <col min="13323" max="13326" width="5.5703125" style="1" customWidth="1"/>
    <col min="13327" max="13327" width="2.140625" style="1" customWidth="1"/>
    <col min="13328" max="13328" width="6.5703125" style="1" customWidth="1"/>
    <col min="13329" max="13329" width="9" style="1" customWidth="1"/>
    <col min="13330" max="13332" width="9.42578125" style="1" customWidth="1"/>
    <col min="13333" max="13333" width="0.85546875" style="1" customWidth="1"/>
    <col min="13334" max="13341" width="8.5703125" style="1" customWidth="1"/>
    <col min="13342" max="13568" width="9.140625" style="1"/>
    <col min="13569" max="13569" width="7.140625" style="1" customWidth="1"/>
    <col min="13570" max="13571" width="9.140625" style="1"/>
    <col min="13572" max="13572" width="12.42578125" style="1" customWidth="1"/>
    <col min="13573" max="13573" width="0.85546875" style="1" customWidth="1"/>
    <col min="13574" max="13574" width="12.42578125" style="1" customWidth="1"/>
    <col min="13575" max="13575" width="0.85546875" style="1" customWidth="1"/>
    <col min="13576" max="13576" width="12.42578125" style="1" customWidth="1"/>
    <col min="13577" max="13577" width="11.5703125" style="1" customWidth="1"/>
    <col min="13578" max="13578" width="0.5703125" style="1" customWidth="1"/>
    <col min="13579" max="13582" width="5.5703125" style="1" customWidth="1"/>
    <col min="13583" max="13583" width="2.140625" style="1" customWidth="1"/>
    <col min="13584" max="13584" width="6.5703125" style="1" customWidth="1"/>
    <col min="13585" max="13585" width="9" style="1" customWidth="1"/>
    <col min="13586" max="13588" width="9.42578125" style="1" customWidth="1"/>
    <col min="13589" max="13589" width="0.85546875" style="1" customWidth="1"/>
    <col min="13590" max="13597" width="8.5703125" style="1" customWidth="1"/>
    <col min="13598" max="13824" width="9.140625" style="1"/>
    <col min="13825" max="13825" width="7.140625" style="1" customWidth="1"/>
    <col min="13826" max="13827" width="9.140625" style="1"/>
    <col min="13828" max="13828" width="12.42578125" style="1" customWidth="1"/>
    <col min="13829" max="13829" width="0.85546875" style="1" customWidth="1"/>
    <col min="13830" max="13830" width="12.42578125" style="1" customWidth="1"/>
    <col min="13831" max="13831" width="0.85546875" style="1" customWidth="1"/>
    <col min="13832" max="13832" width="12.42578125" style="1" customWidth="1"/>
    <col min="13833" max="13833" width="11.5703125" style="1" customWidth="1"/>
    <col min="13834" max="13834" width="0.5703125" style="1" customWidth="1"/>
    <col min="13835" max="13838" width="5.5703125" style="1" customWidth="1"/>
    <col min="13839" max="13839" width="2.140625" style="1" customWidth="1"/>
    <col min="13840" max="13840" width="6.5703125" style="1" customWidth="1"/>
    <col min="13841" max="13841" width="9" style="1" customWidth="1"/>
    <col min="13842" max="13844" width="9.42578125" style="1" customWidth="1"/>
    <col min="13845" max="13845" width="0.85546875" style="1" customWidth="1"/>
    <col min="13846" max="13853" width="8.5703125" style="1" customWidth="1"/>
    <col min="13854" max="14080" width="9.140625" style="1"/>
    <col min="14081" max="14081" width="7.140625" style="1" customWidth="1"/>
    <col min="14082" max="14083" width="9.140625" style="1"/>
    <col min="14084" max="14084" width="12.42578125" style="1" customWidth="1"/>
    <col min="14085" max="14085" width="0.85546875" style="1" customWidth="1"/>
    <col min="14086" max="14086" width="12.42578125" style="1" customWidth="1"/>
    <col min="14087" max="14087" width="0.85546875" style="1" customWidth="1"/>
    <col min="14088" max="14088" width="12.42578125" style="1" customWidth="1"/>
    <col min="14089" max="14089" width="11.5703125" style="1" customWidth="1"/>
    <col min="14090" max="14090" width="0.5703125" style="1" customWidth="1"/>
    <col min="14091" max="14094" width="5.5703125" style="1" customWidth="1"/>
    <col min="14095" max="14095" width="2.140625" style="1" customWidth="1"/>
    <col min="14096" max="14096" width="6.5703125" style="1" customWidth="1"/>
    <col min="14097" max="14097" width="9" style="1" customWidth="1"/>
    <col min="14098" max="14100" width="9.42578125" style="1" customWidth="1"/>
    <col min="14101" max="14101" width="0.85546875" style="1" customWidth="1"/>
    <col min="14102" max="14109" width="8.5703125" style="1" customWidth="1"/>
    <col min="14110" max="14336" width="9.140625" style="1"/>
    <col min="14337" max="14337" width="7.140625" style="1" customWidth="1"/>
    <col min="14338" max="14339" width="9.140625" style="1"/>
    <col min="14340" max="14340" width="12.42578125" style="1" customWidth="1"/>
    <col min="14341" max="14341" width="0.85546875" style="1" customWidth="1"/>
    <col min="14342" max="14342" width="12.42578125" style="1" customWidth="1"/>
    <col min="14343" max="14343" width="0.85546875" style="1" customWidth="1"/>
    <col min="14344" max="14344" width="12.42578125" style="1" customWidth="1"/>
    <col min="14345" max="14345" width="11.5703125" style="1" customWidth="1"/>
    <col min="14346" max="14346" width="0.5703125" style="1" customWidth="1"/>
    <col min="14347" max="14350" width="5.5703125" style="1" customWidth="1"/>
    <col min="14351" max="14351" width="2.140625" style="1" customWidth="1"/>
    <col min="14352" max="14352" width="6.5703125" style="1" customWidth="1"/>
    <col min="14353" max="14353" width="9" style="1" customWidth="1"/>
    <col min="14354" max="14356" width="9.42578125" style="1" customWidth="1"/>
    <col min="14357" max="14357" width="0.85546875" style="1" customWidth="1"/>
    <col min="14358" max="14365" width="8.5703125" style="1" customWidth="1"/>
    <col min="14366" max="14592" width="9.140625" style="1"/>
    <col min="14593" max="14593" width="7.140625" style="1" customWidth="1"/>
    <col min="14594" max="14595" width="9.140625" style="1"/>
    <col min="14596" max="14596" width="12.42578125" style="1" customWidth="1"/>
    <col min="14597" max="14597" width="0.85546875" style="1" customWidth="1"/>
    <col min="14598" max="14598" width="12.42578125" style="1" customWidth="1"/>
    <col min="14599" max="14599" width="0.85546875" style="1" customWidth="1"/>
    <col min="14600" max="14600" width="12.42578125" style="1" customWidth="1"/>
    <col min="14601" max="14601" width="11.5703125" style="1" customWidth="1"/>
    <col min="14602" max="14602" width="0.5703125" style="1" customWidth="1"/>
    <col min="14603" max="14606" width="5.5703125" style="1" customWidth="1"/>
    <col min="14607" max="14607" width="2.140625" style="1" customWidth="1"/>
    <col min="14608" max="14608" width="6.5703125" style="1" customWidth="1"/>
    <col min="14609" max="14609" width="9" style="1" customWidth="1"/>
    <col min="14610" max="14612" width="9.42578125" style="1" customWidth="1"/>
    <col min="14613" max="14613" width="0.85546875" style="1" customWidth="1"/>
    <col min="14614" max="14621" width="8.5703125" style="1" customWidth="1"/>
    <col min="14622" max="14848" width="9.140625" style="1"/>
    <col min="14849" max="14849" width="7.140625" style="1" customWidth="1"/>
    <col min="14850" max="14851" width="9.140625" style="1"/>
    <col min="14852" max="14852" width="12.42578125" style="1" customWidth="1"/>
    <col min="14853" max="14853" width="0.85546875" style="1" customWidth="1"/>
    <col min="14854" max="14854" width="12.42578125" style="1" customWidth="1"/>
    <col min="14855" max="14855" width="0.85546875" style="1" customWidth="1"/>
    <col min="14856" max="14856" width="12.42578125" style="1" customWidth="1"/>
    <col min="14857" max="14857" width="11.5703125" style="1" customWidth="1"/>
    <col min="14858" max="14858" width="0.5703125" style="1" customWidth="1"/>
    <col min="14859" max="14862" width="5.5703125" style="1" customWidth="1"/>
    <col min="14863" max="14863" width="2.140625" style="1" customWidth="1"/>
    <col min="14864" max="14864" width="6.5703125" style="1" customWidth="1"/>
    <col min="14865" max="14865" width="9" style="1" customWidth="1"/>
    <col min="14866" max="14868" width="9.42578125" style="1" customWidth="1"/>
    <col min="14869" max="14869" width="0.85546875" style="1" customWidth="1"/>
    <col min="14870" max="14877" width="8.5703125" style="1" customWidth="1"/>
    <col min="14878" max="15104" width="9.140625" style="1"/>
    <col min="15105" max="15105" width="7.140625" style="1" customWidth="1"/>
    <col min="15106" max="15107" width="9.140625" style="1"/>
    <col min="15108" max="15108" width="12.42578125" style="1" customWidth="1"/>
    <col min="15109" max="15109" width="0.85546875" style="1" customWidth="1"/>
    <col min="15110" max="15110" width="12.42578125" style="1" customWidth="1"/>
    <col min="15111" max="15111" width="0.85546875" style="1" customWidth="1"/>
    <col min="15112" max="15112" width="12.42578125" style="1" customWidth="1"/>
    <col min="15113" max="15113" width="11.5703125" style="1" customWidth="1"/>
    <col min="15114" max="15114" width="0.5703125" style="1" customWidth="1"/>
    <col min="15115" max="15118" width="5.5703125" style="1" customWidth="1"/>
    <col min="15119" max="15119" width="2.140625" style="1" customWidth="1"/>
    <col min="15120" max="15120" width="6.5703125" style="1" customWidth="1"/>
    <col min="15121" max="15121" width="9" style="1" customWidth="1"/>
    <col min="15122" max="15124" width="9.42578125" style="1" customWidth="1"/>
    <col min="15125" max="15125" width="0.85546875" style="1" customWidth="1"/>
    <col min="15126" max="15133" width="8.5703125" style="1" customWidth="1"/>
    <col min="15134" max="15360" width="9.140625" style="1"/>
    <col min="15361" max="15361" width="7.140625" style="1" customWidth="1"/>
    <col min="15362" max="15363" width="9.140625" style="1"/>
    <col min="15364" max="15364" width="12.42578125" style="1" customWidth="1"/>
    <col min="15365" max="15365" width="0.85546875" style="1" customWidth="1"/>
    <col min="15366" max="15366" width="12.42578125" style="1" customWidth="1"/>
    <col min="15367" max="15367" width="0.85546875" style="1" customWidth="1"/>
    <col min="15368" max="15368" width="12.42578125" style="1" customWidth="1"/>
    <col min="15369" max="15369" width="11.5703125" style="1" customWidth="1"/>
    <col min="15370" max="15370" width="0.5703125" style="1" customWidth="1"/>
    <col min="15371" max="15374" width="5.5703125" style="1" customWidth="1"/>
    <col min="15375" max="15375" width="2.140625" style="1" customWidth="1"/>
    <col min="15376" max="15376" width="6.5703125" style="1" customWidth="1"/>
    <col min="15377" max="15377" width="9" style="1" customWidth="1"/>
    <col min="15378" max="15380" width="9.42578125" style="1" customWidth="1"/>
    <col min="15381" max="15381" width="0.85546875" style="1" customWidth="1"/>
    <col min="15382" max="15389" width="8.5703125" style="1" customWidth="1"/>
    <col min="15390" max="15616" width="9.140625" style="1"/>
    <col min="15617" max="15617" width="7.140625" style="1" customWidth="1"/>
    <col min="15618" max="15619" width="9.140625" style="1"/>
    <col min="15620" max="15620" width="12.42578125" style="1" customWidth="1"/>
    <col min="15621" max="15621" width="0.85546875" style="1" customWidth="1"/>
    <col min="15622" max="15622" width="12.42578125" style="1" customWidth="1"/>
    <col min="15623" max="15623" width="0.85546875" style="1" customWidth="1"/>
    <col min="15624" max="15624" width="12.42578125" style="1" customWidth="1"/>
    <col min="15625" max="15625" width="11.5703125" style="1" customWidth="1"/>
    <col min="15626" max="15626" width="0.5703125" style="1" customWidth="1"/>
    <col min="15627" max="15630" width="5.5703125" style="1" customWidth="1"/>
    <col min="15631" max="15631" width="2.140625" style="1" customWidth="1"/>
    <col min="15632" max="15632" width="6.5703125" style="1" customWidth="1"/>
    <col min="15633" max="15633" width="9" style="1" customWidth="1"/>
    <col min="15634" max="15636" width="9.42578125" style="1" customWidth="1"/>
    <col min="15637" max="15637" width="0.85546875" style="1" customWidth="1"/>
    <col min="15638" max="15645" width="8.5703125" style="1" customWidth="1"/>
    <col min="15646" max="15872" width="9.140625" style="1"/>
    <col min="15873" max="15873" width="7.140625" style="1" customWidth="1"/>
    <col min="15874" max="15875" width="9.140625" style="1"/>
    <col min="15876" max="15876" width="12.42578125" style="1" customWidth="1"/>
    <col min="15877" max="15877" width="0.85546875" style="1" customWidth="1"/>
    <col min="15878" max="15878" width="12.42578125" style="1" customWidth="1"/>
    <col min="15879" max="15879" width="0.85546875" style="1" customWidth="1"/>
    <col min="15880" max="15880" width="12.42578125" style="1" customWidth="1"/>
    <col min="15881" max="15881" width="11.5703125" style="1" customWidth="1"/>
    <col min="15882" max="15882" width="0.5703125" style="1" customWidth="1"/>
    <col min="15883" max="15886" width="5.5703125" style="1" customWidth="1"/>
    <col min="15887" max="15887" width="2.140625" style="1" customWidth="1"/>
    <col min="15888" max="15888" width="6.5703125" style="1" customWidth="1"/>
    <col min="15889" max="15889" width="9" style="1" customWidth="1"/>
    <col min="15890" max="15892" width="9.42578125" style="1" customWidth="1"/>
    <col min="15893" max="15893" width="0.85546875" style="1" customWidth="1"/>
    <col min="15894" max="15901" width="8.5703125" style="1" customWidth="1"/>
    <col min="15902" max="16128" width="9.140625" style="1"/>
    <col min="16129" max="16129" width="7.140625" style="1" customWidth="1"/>
    <col min="16130" max="16131" width="9.140625" style="1"/>
    <col min="16132" max="16132" width="12.42578125" style="1" customWidth="1"/>
    <col min="16133" max="16133" width="0.85546875" style="1" customWidth="1"/>
    <col min="16134" max="16134" width="12.42578125" style="1" customWidth="1"/>
    <col min="16135" max="16135" width="0.85546875" style="1" customWidth="1"/>
    <col min="16136" max="16136" width="12.42578125" style="1" customWidth="1"/>
    <col min="16137" max="16137" width="11.5703125" style="1" customWidth="1"/>
    <col min="16138" max="16138" width="0.5703125" style="1" customWidth="1"/>
    <col min="16139" max="16142" width="5.5703125" style="1" customWidth="1"/>
    <col min="16143" max="16143" width="2.140625" style="1" customWidth="1"/>
    <col min="16144" max="16144" width="6.5703125" style="1" customWidth="1"/>
    <col min="16145" max="16145" width="9" style="1" customWidth="1"/>
    <col min="16146" max="16148" width="9.42578125" style="1" customWidth="1"/>
    <col min="16149" max="16149" width="0.85546875" style="1" customWidth="1"/>
    <col min="16150" max="16157" width="8.5703125" style="1" customWidth="1"/>
    <col min="16158" max="16384" width="9.140625" style="1"/>
  </cols>
  <sheetData>
    <row r="1" spans="1:34" ht="15.75" x14ac:dyDescent="0.25">
      <c r="B1" s="216" t="s">
        <v>3218</v>
      </c>
      <c r="C1" s="18"/>
      <c r="D1" s="18"/>
      <c r="P1" s="18"/>
    </row>
    <row r="2" spans="1:34" ht="15" customHeight="1" x14ac:dyDescent="0.25">
      <c r="A2" s="20">
        <v>33</v>
      </c>
      <c r="B2" s="1867" t="s">
        <v>145</v>
      </c>
      <c r="C2" s="1868"/>
      <c r="D2" s="1868"/>
      <c r="E2" s="1869"/>
      <c r="F2" s="39"/>
      <c r="Q2" s="329"/>
      <c r="R2" s="329"/>
      <c r="S2" s="329"/>
      <c r="T2" s="329"/>
      <c r="U2" s="932"/>
      <c r="V2" s="932"/>
      <c r="W2" s="932"/>
      <c r="X2" s="932"/>
      <c r="Y2" s="932"/>
      <c r="Z2" s="932"/>
      <c r="AA2" s="932"/>
      <c r="AB2" s="932"/>
      <c r="AC2" s="932"/>
    </row>
    <row r="3" spans="1:34" ht="16.5" customHeight="1" x14ac:dyDescent="0.2">
      <c r="A3" s="20"/>
      <c r="B3" s="568"/>
      <c r="C3" s="195"/>
      <c r="D3" s="195"/>
      <c r="F3" s="39"/>
      <c r="P3" s="329" t="s">
        <v>3219</v>
      </c>
      <c r="Q3" s="891"/>
      <c r="R3" s="891"/>
      <c r="S3" s="891"/>
      <c r="T3" s="891"/>
      <c r="U3" s="933"/>
      <c r="V3" s="933"/>
      <c r="W3" s="933"/>
      <c r="X3" s="933"/>
      <c r="Y3" s="933"/>
      <c r="Z3" s="933"/>
      <c r="AA3" s="933"/>
      <c r="AB3" s="933"/>
      <c r="AC3" s="933"/>
    </row>
    <row r="4" spans="1:34" ht="31.5" customHeight="1" x14ac:dyDescent="0.2">
      <c r="B4" s="2227" t="s">
        <v>2602</v>
      </c>
      <c r="C4" s="2227"/>
      <c r="D4" s="2227"/>
      <c r="E4" s="2227"/>
      <c r="F4" s="2227"/>
      <c r="G4" s="2227"/>
      <c r="H4" s="2227"/>
      <c r="I4" s="2227"/>
      <c r="J4" s="2227"/>
      <c r="K4" s="2227"/>
      <c r="L4" s="2227"/>
      <c r="M4" s="2227"/>
      <c r="N4" s="2227"/>
      <c r="P4" s="329" t="str">
        <f>B4</f>
        <v>Pour le portefeuille bancaire – Expositions du portefeuille réglementaire sur la clientèle de détail - Titulaires avec solde (130)</v>
      </c>
      <c r="Q4" s="329"/>
      <c r="R4" s="329"/>
      <c r="S4" s="329"/>
      <c r="T4" s="329"/>
      <c r="U4" s="932"/>
      <c r="V4" s="932"/>
      <c r="W4" s="932"/>
      <c r="X4" s="932"/>
      <c r="Y4" s="932"/>
      <c r="Z4" s="932"/>
      <c r="AA4" s="932"/>
      <c r="AB4" s="932"/>
      <c r="AC4" s="932"/>
    </row>
    <row r="5" spans="1:34" ht="15" customHeight="1" x14ac:dyDescent="0.2">
      <c r="B5" s="569"/>
      <c r="P5" s="329"/>
      <c r="Q5" s="329"/>
      <c r="R5" s="329"/>
      <c r="S5" s="329"/>
      <c r="T5" s="329"/>
      <c r="V5" s="569"/>
      <c r="W5" s="569"/>
      <c r="X5" s="569"/>
      <c r="Y5" s="569"/>
      <c r="Z5" s="569"/>
      <c r="AA5" s="569"/>
      <c r="AB5" s="569"/>
      <c r="AC5" s="569"/>
      <c r="AD5" s="570"/>
      <c r="AE5" s="570"/>
      <c r="AF5" s="570"/>
      <c r="AG5" s="570"/>
      <c r="AH5" s="570"/>
    </row>
    <row r="6" spans="1:34" ht="15" x14ac:dyDescent="0.2">
      <c r="A6" s="82"/>
      <c r="B6" s="181" t="s">
        <v>3040</v>
      </c>
      <c r="C6" s="329"/>
      <c r="D6" s="82"/>
      <c r="E6" s="82"/>
      <c r="F6" s="82"/>
      <c r="G6" s="82"/>
      <c r="H6" s="82"/>
      <c r="I6" s="82"/>
      <c r="J6" s="82"/>
      <c r="K6" s="82"/>
      <c r="L6" s="82"/>
      <c r="M6" s="82"/>
      <c r="N6" s="82"/>
      <c r="O6" s="82"/>
      <c r="P6" s="181" t="s">
        <v>3040</v>
      </c>
      <c r="Q6" s="82"/>
      <c r="R6" s="82"/>
      <c r="S6" s="82"/>
      <c r="T6" s="82"/>
    </row>
    <row r="7" spans="1:34" ht="35.25" customHeight="1" x14ac:dyDescent="0.2">
      <c r="A7" s="82"/>
      <c r="B7" s="2166" t="s">
        <v>2440</v>
      </c>
      <c r="C7" s="2167"/>
      <c r="D7" s="2168"/>
      <c r="E7" s="495"/>
      <c r="F7" s="1387" t="s">
        <v>2441</v>
      </c>
      <c r="G7" s="920"/>
      <c r="H7" s="2049" t="s">
        <v>2902</v>
      </c>
      <c r="I7" s="1856"/>
      <c r="J7" s="495"/>
      <c r="K7" s="495"/>
      <c r="L7" s="495"/>
      <c r="M7" s="495"/>
      <c r="N7" s="495"/>
      <c r="O7" s="82"/>
      <c r="P7" s="990"/>
      <c r="Q7" s="990"/>
      <c r="R7" s="576"/>
      <c r="S7" s="2059" t="s">
        <v>3101</v>
      </c>
      <c r="T7" s="1863"/>
      <c r="U7" s="577"/>
      <c r="V7" s="2226"/>
      <c r="W7" s="2226"/>
      <c r="X7" s="2226"/>
      <c r="Y7" s="2226"/>
      <c r="Z7" s="2226"/>
      <c r="AA7" s="2226"/>
      <c r="AB7" s="2226"/>
      <c r="AC7" s="2226"/>
    </row>
    <row r="8" spans="1:34" ht="70.5" customHeight="1" x14ac:dyDescent="0.2">
      <c r="A8" s="1387" t="s">
        <v>3045</v>
      </c>
      <c r="B8" s="1387" t="s">
        <v>3046</v>
      </c>
      <c r="C8" s="1387" t="s">
        <v>2443</v>
      </c>
      <c r="D8" s="1387" t="s">
        <v>3103</v>
      </c>
      <c r="E8" s="123"/>
      <c r="F8" s="1387" t="s">
        <v>3212</v>
      </c>
      <c r="G8" s="721"/>
      <c r="H8" s="1387" t="s">
        <v>3213</v>
      </c>
      <c r="I8" s="1387" t="s">
        <v>3214</v>
      </c>
      <c r="J8" s="123"/>
      <c r="K8" s="1861" t="s">
        <v>2450</v>
      </c>
      <c r="L8" s="1863"/>
      <c r="M8" s="1861" t="s">
        <v>3055</v>
      </c>
      <c r="N8" s="1863"/>
      <c r="O8" s="82"/>
      <c r="P8" s="1676" t="s">
        <v>3045</v>
      </c>
      <c r="Q8" s="1606" t="s">
        <v>3046</v>
      </c>
      <c r="R8" s="1387" t="s">
        <v>3220</v>
      </c>
      <c r="S8" s="1387" t="s">
        <v>3057</v>
      </c>
      <c r="T8" s="1387" t="s">
        <v>3058</v>
      </c>
      <c r="U8" s="577"/>
      <c r="V8" s="2226"/>
      <c r="W8" s="2226"/>
      <c r="X8" s="2226"/>
      <c r="Y8" s="2226"/>
      <c r="Z8" s="2226"/>
      <c r="AA8" s="2226"/>
      <c r="AB8" s="2226"/>
      <c r="AC8" s="2226"/>
    </row>
    <row r="9" spans="1:34" ht="13.5" customHeight="1" x14ac:dyDescent="0.2">
      <c r="A9" s="576"/>
      <c r="B9" s="229" t="s">
        <v>299</v>
      </c>
      <c r="C9" s="229"/>
      <c r="D9" s="229" t="s">
        <v>300</v>
      </c>
      <c r="E9" s="229"/>
      <c r="F9" s="229" t="s">
        <v>301</v>
      </c>
      <c r="G9" s="229"/>
      <c r="H9" s="229" t="s">
        <v>3215</v>
      </c>
      <c r="I9" s="229"/>
      <c r="J9" s="229"/>
      <c r="K9" s="229"/>
      <c r="L9" s="229"/>
      <c r="M9" s="229"/>
      <c r="N9" s="229"/>
      <c r="O9" s="576"/>
      <c r="P9" s="833"/>
      <c r="Q9" s="834" t="s">
        <v>3060</v>
      </c>
      <c r="R9" s="229"/>
      <c r="S9" s="82"/>
      <c r="T9" s="229"/>
      <c r="U9" s="578"/>
      <c r="V9" s="1004"/>
      <c r="W9" s="1004"/>
      <c r="X9" s="1004"/>
      <c r="Y9" s="1004"/>
      <c r="Z9" s="1004"/>
      <c r="AA9" s="1004"/>
      <c r="AB9" s="1004"/>
      <c r="AC9" s="1004"/>
    </row>
    <row r="10" spans="1:34" s="490" customFormat="1" x14ac:dyDescent="0.2">
      <c r="A10" s="82"/>
      <c r="B10" s="88" t="s">
        <v>1874</v>
      </c>
      <c r="C10" s="82"/>
      <c r="D10" s="337"/>
      <c r="E10" s="337"/>
      <c r="F10" s="337"/>
      <c r="G10" s="337"/>
      <c r="H10" s="337"/>
      <c r="I10" s="337"/>
      <c r="J10" s="337"/>
      <c r="K10" s="337"/>
      <c r="L10" s="337"/>
      <c r="M10" s="337"/>
      <c r="N10" s="82"/>
      <c r="O10" s="82"/>
      <c r="P10" s="835"/>
      <c r="Q10" s="836" t="s">
        <v>1874</v>
      </c>
      <c r="R10" s="82"/>
      <c r="S10" s="82"/>
      <c r="T10" s="82"/>
      <c r="U10" s="155"/>
      <c r="V10" s="586"/>
      <c r="W10" s="586"/>
      <c r="X10" s="586"/>
      <c r="Y10" s="586"/>
      <c r="Z10" s="586"/>
      <c r="AA10" s="586"/>
      <c r="AB10" s="586"/>
      <c r="AC10" s="586"/>
    </row>
    <row r="11" spans="1:34" x14ac:dyDescent="0.2">
      <c r="A11" s="31" t="s">
        <v>3062</v>
      </c>
      <c r="B11" s="602"/>
      <c r="C11" s="1612"/>
      <c r="D11" s="992"/>
      <c r="E11" s="31"/>
      <c r="F11" s="992"/>
      <c r="G11" s="847"/>
      <c r="H11" s="993"/>
      <c r="I11" s="838"/>
      <c r="J11" s="31"/>
      <c r="K11" s="2159"/>
      <c r="L11" s="2159"/>
      <c r="M11" s="2159"/>
      <c r="N11" s="2159"/>
      <c r="O11" s="82"/>
      <c r="P11" s="840" t="s">
        <v>3062</v>
      </c>
      <c r="Q11" s="1615" t="str">
        <f t="shared" ref="Q11:Q35" si="0">IF($B11="","",$B11)</f>
        <v/>
      </c>
      <c r="R11" s="190"/>
      <c r="S11" s="841"/>
      <c r="T11" s="841"/>
    </row>
    <row r="12" spans="1:34" ht="12.75" customHeight="1" x14ac:dyDescent="0.2">
      <c r="A12" s="31" t="s">
        <v>3063</v>
      </c>
      <c r="B12" s="602"/>
      <c r="C12" s="1612"/>
      <c r="D12" s="992"/>
      <c r="E12" s="31"/>
      <c r="F12" s="992"/>
      <c r="G12" s="847"/>
      <c r="H12" s="993"/>
      <c r="I12" s="838"/>
      <c r="J12" s="31"/>
      <c r="K12" s="2159"/>
      <c r="L12" s="2159"/>
      <c r="M12" s="2159"/>
      <c r="N12" s="2159"/>
      <c r="O12" s="82"/>
      <c r="P12" s="840" t="s">
        <v>3063</v>
      </c>
      <c r="Q12" s="1615" t="str">
        <f t="shared" si="0"/>
        <v/>
      </c>
      <c r="R12" s="190"/>
      <c r="S12" s="841"/>
      <c r="T12" s="841"/>
      <c r="U12" s="195"/>
      <c r="V12" s="673"/>
      <c r="W12" s="674"/>
      <c r="X12" s="673"/>
      <c r="Y12" s="674"/>
      <c r="Z12" s="673"/>
      <c r="AA12" s="674"/>
      <c r="AB12" s="673"/>
      <c r="AC12" s="674"/>
    </row>
    <row r="13" spans="1:34" x14ac:dyDescent="0.2">
      <c r="A13" s="31" t="s">
        <v>3064</v>
      </c>
      <c r="B13" s="602"/>
      <c r="C13" s="1612"/>
      <c r="D13" s="992"/>
      <c r="E13" s="31"/>
      <c r="F13" s="992"/>
      <c r="G13" s="847"/>
      <c r="H13" s="993"/>
      <c r="I13" s="838"/>
      <c r="J13" s="31"/>
      <c r="K13" s="2159"/>
      <c r="L13" s="2159"/>
      <c r="M13" s="2159"/>
      <c r="N13" s="2159"/>
      <c r="O13" s="82"/>
      <c r="P13" s="840" t="s">
        <v>3064</v>
      </c>
      <c r="Q13" s="1615" t="str">
        <f t="shared" si="0"/>
        <v/>
      </c>
      <c r="R13" s="190"/>
      <c r="S13" s="841"/>
      <c r="T13" s="841"/>
      <c r="U13" s="195"/>
      <c r="V13" s="673"/>
      <c r="W13" s="674"/>
      <c r="X13" s="673"/>
      <c r="Y13" s="674"/>
      <c r="Z13" s="673"/>
      <c r="AA13" s="674"/>
      <c r="AB13" s="673"/>
      <c r="AC13" s="674"/>
    </row>
    <row r="14" spans="1:34" x14ac:dyDescent="0.2">
      <c r="A14" s="31" t="s">
        <v>3065</v>
      </c>
      <c r="B14" s="602"/>
      <c r="C14" s="1612"/>
      <c r="D14" s="992"/>
      <c r="E14" s="31"/>
      <c r="F14" s="992"/>
      <c r="G14" s="847"/>
      <c r="H14" s="993"/>
      <c r="I14" s="838"/>
      <c r="J14" s="31"/>
      <c r="K14" s="2159"/>
      <c r="L14" s="2159"/>
      <c r="M14" s="2159"/>
      <c r="N14" s="2159"/>
      <c r="O14" s="82"/>
      <c r="P14" s="840" t="s">
        <v>3065</v>
      </c>
      <c r="Q14" s="1615" t="str">
        <f t="shared" si="0"/>
        <v/>
      </c>
      <c r="R14" s="190"/>
      <c r="S14" s="841"/>
      <c r="T14" s="841"/>
      <c r="U14" s="195"/>
      <c r="V14" s="673"/>
      <c r="W14" s="674"/>
      <c r="X14" s="673"/>
      <c r="Y14" s="674"/>
      <c r="Z14" s="673"/>
      <c r="AA14" s="674"/>
      <c r="AB14" s="673"/>
      <c r="AC14" s="674"/>
    </row>
    <row r="15" spans="1:34" ht="12.75" hidden="1" customHeight="1" x14ac:dyDescent="0.2">
      <c r="A15" s="31" t="s">
        <v>3066</v>
      </c>
      <c r="B15" s="602"/>
      <c r="C15" s="1612"/>
      <c r="D15" s="992"/>
      <c r="E15" s="31"/>
      <c r="F15" s="992"/>
      <c r="G15" s="847"/>
      <c r="H15" s="993"/>
      <c r="I15" s="838"/>
      <c r="J15" s="31"/>
      <c r="K15" s="2159"/>
      <c r="L15" s="2159"/>
      <c r="M15" s="2159"/>
      <c r="N15" s="2159"/>
      <c r="O15" s="82"/>
      <c r="P15" s="840" t="s">
        <v>3066</v>
      </c>
      <c r="Q15" s="1615" t="str">
        <f t="shared" si="0"/>
        <v/>
      </c>
      <c r="R15" s="190"/>
      <c r="S15" s="841"/>
      <c r="T15" s="841"/>
      <c r="U15" s="195"/>
      <c r="V15" s="673"/>
      <c r="W15" s="674"/>
      <c r="X15" s="673"/>
      <c r="Y15" s="674"/>
      <c r="Z15" s="673"/>
      <c r="AA15" s="674"/>
      <c r="AB15" s="673"/>
      <c r="AC15" s="674"/>
    </row>
    <row r="16" spans="1:34" ht="12.75" hidden="1" customHeight="1" x14ac:dyDescent="0.2">
      <c r="A16" s="31" t="s">
        <v>3067</v>
      </c>
      <c r="B16" s="602"/>
      <c r="C16" s="1612"/>
      <c r="D16" s="992"/>
      <c r="E16" s="31"/>
      <c r="F16" s="992"/>
      <c r="G16" s="847"/>
      <c r="H16" s="993"/>
      <c r="I16" s="838"/>
      <c r="J16" s="31"/>
      <c r="K16" s="2159"/>
      <c r="L16" s="2159"/>
      <c r="M16" s="2159"/>
      <c r="N16" s="2159"/>
      <c r="O16" s="82"/>
      <c r="P16" s="840" t="s">
        <v>3067</v>
      </c>
      <c r="Q16" s="1615" t="str">
        <f t="shared" si="0"/>
        <v/>
      </c>
      <c r="R16" s="190"/>
      <c r="S16" s="841"/>
      <c r="T16" s="841"/>
      <c r="U16" s="195"/>
      <c r="V16" s="673"/>
      <c r="W16" s="674"/>
      <c r="X16" s="673"/>
      <c r="Y16" s="674"/>
      <c r="Z16" s="673"/>
      <c r="AA16" s="674"/>
      <c r="AB16" s="673"/>
      <c r="AC16" s="674"/>
    </row>
    <row r="17" spans="1:29" ht="12.75" hidden="1" customHeight="1" x14ac:dyDescent="0.2">
      <c r="A17" s="31" t="s">
        <v>3068</v>
      </c>
      <c r="B17" s="602"/>
      <c r="C17" s="1612"/>
      <c r="D17" s="992"/>
      <c r="E17" s="31"/>
      <c r="F17" s="992"/>
      <c r="G17" s="847"/>
      <c r="H17" s="993"/>
      <c r="I17" s="838"/>
      <c r="J17" s="31"/>
      <c r="K17" s="2159"/>
      <c r="L17" s="2159"/>
      <c r="M17" s="2159"/>
      <c r="N17" s="2159"/>
      <c r="O17" s="82"/>
      <c r="P17" s="840" t="s">
        <v>3068</v>
      </c>
      <c r="Q17" s="1615" t="str">
        <f t="shared" si="0"/>
        <v/>
      </c>
      <c r="R17" s="190"/>
      <c r="S17" s="841"/>
      <c r="T17" s="841"/>
      <c r="U17" s="195"/>
      <c r="V17" s="673"/>
      <c r="W17" s="674"/>
      <c r="X17" s="673"/>
      <c r="Y17" s="674"/>
      <c r="Z17" s="673"/>
      <c r="AA17" s="674"/>
      <c r="AB17" s="673"/>
      <c r="AC17" s="674"/>
    </row>
    <row r="18" spans="1:29" ht="12.75" hidden="1" customHeight="1" x14ac:dyDescent="0.2">
      <c r="A18" s="31" t="s">
        <v>3069</v>
      </c>
      <c r="B18" s="602"/>
      <c r="C18" s="1612"/>
      <c r="D18" s="992"/>
      <c r="E18" s="31"/>
      <c r="F18" s="992"/>
      <c r="G18" s="847"/>
      <c r="H18" s="993"/>
      <c r="I18" s="838"/>
      <c r="J18" s="31"/>
      <c r="K18" s="2159"/>
      <c r="L18" s="2159"/>
      <c r="M18" s="2159"/>
      <c r="N18" s="2159"/>
      <c r="O18" s="82"/>
      <c r="P18" s="840" t="s">
        <v>3069</v>
      </c>
      <c r="Q18" s="1615" t="str">
        <f t="shared" si="0"/>
        <v/>
      </c>
      <c r="R18" s="190"/>
      <c r="S18" s="841"/>
      <c r="T18" s="841"/>
      <c r="U18" s="195"/>
      <c r="V18" s="673"/>
      <c r="W18" s="674"/>
      <c r="X18" s="673"/>
      <c r="Y18" s="674"/>
      <c r="Z18" s="673"/>
      <c r="AA18" s="674"/>
      <c r="AB18" s="673"/>
      <c r="AC18" s="674"/>
    </row>
    <row r="19" spans="1:29" ht="12.75" hidden="1" customHeight="1" x14ac:dyDescent="0.2">
      <c r="A19" s="31" t="s">
        <v>3070</v>
      </c>
      <c r="B19" s="602"/>
      <c r="C19" s="1612"/>
      <c r="D19" s="992"/>
      <c r="E19" s="31"/>
      <c r="F19" s="992"/>
      <c r="G19" s="847"/>
      <c r="H19" s="993"/>
      <c r="I19" s="838"/>
      <c r="J19" s="31"/>
      <c r="K19" s="2159"/>
      <c r="L19" s="2159"/>
      <c r="M19" s="2159"/>
      <c r="N19" s="2159"/>
      <c r="O19" s="82"/>
      <c r="P19" s="840" t="s">
        <v>3070</v>
      </c>
      <c r="Q19" s="1615" t="str">
        <f t="shared" si="0"/>
        <v/>
      </c>
      <c r="R19" s="190"/>
      <c r="S19" s="841"/>
      <c r="T19" s="841"/>
      <c r="U19" s="195"/>
      <c r="V19" s="673"/>
      <c r="W19" s="674"/>
      <c r="X19" s="673"/>
      <c r="Y19" s="674"/>
      <c r="Z19" s="673"/>
      <c r="AA19" s="674"/>
      <c r="AB19" s="673"/>
      <c r="AC19" s="674"/>
    </row>
    <row r="20" spans="1:29" ht="12.75" hidden="1" customHeight="1" x14ac:dyDescent="0.2">
      <c r="A20" s="31" t="s">
        <v>3071</v>
      </c>
      <c r="B20" s="602"/>
      <c r="C20" s="1612"/>
      <c r="D20" s="992"/>
      <c r="E20" s="31"/>
      <c r="F20" s="992"/>
      <c r="G20" s="847"/>
      <c r="H20" s="993"/>
      <c r="I20" s="838"/>
      <c r="J20" s="31"/>
      <c r="K20" s="2159"/>
      <c r="L20" s="2159"/>
      <c r="M20" s="2159"/>
      <c r="N20" s="2159"/>
      <c r="O20" s="82"/>
      <c r="P20" s="840" t="s">
        <v>3071</v>
      </c>
      <c r="Q20" s="1615" t="str">
        <f t="shared" si="0"/>
        <v/>
      </c>
      <c r="R20" s="190"/>
      <c r="S20" s="841"/>
      <c r="T20" s="841"/>
      <c r="U20" s="195"/>
      <c r="V20" s="673"/>
      <c r="W20" s="674"/>
      <c r="X20" s="673"/>
      <c r="Y20" s="674"/>
      <c r="Z20" s="673"/>
      <c r="AA20" s="674"/>
      <c r="AB20" s="673"/>
      <c r="AC20" s="674"/>
    </row>
    <row r="21" spans="1:29" ht="12.75" hidden="1" customHeight="1" x14ac:dyDescent="0.2">
      <c r="A21" s="31" t="s">
        <v>3072</v>
      </c>
      <c r="B21" s="602"/>
      <c r="C21" s="1612"/>
      <c r="D21" s="992"/>
      <c r="E21" s="31"/>
      <c r="F21" s="992"/>
      <c r="G21" s="847"/>
      <c r="H21" s="993"/>
      <c r="I21" s="838"/>
      <c r="J21" s="31"/>
      <c r="K21" s="2159"/>
      <c r="L21" s="2159"/>
      <c r="M21" s="2159"/>
      <c r="N21" s="2159"/>
      <c r="O21" s="82"/>
      <c r="P21" s="840" t="s">
        <v>3072</v>
      </c>
      <c r="Q21" s="1615" t="str">
        <f t="shared" si="0"/>
        <v/>
      </c>
      <c r="R21" s="190"/>
      <c r="S21" s="841"/>
      <c r="T21" s="841"/>
      <c r="U21" s="195"/>
      <c r="V21" s="673"/>
      <c r="W21" s="674"/>
      <c r="X21" s="673"/>
      <c r="Y21" s="674"/>
      <c r="Z21" s="673"/>
      <c r="AA21" s="674"/>
      <c r="AB21" s="673"/>
      <c r="AC21" s="674"/>
    </row>
    <row r="22" spans="1:29" ht="12.75" hidden="1" customHeight="1" x14ac:dyDescent="0.2">
      <c r="A22" s="31" t="s">
        <v>3073</v>
      </c>
      <c r="B22" s="602"/>
      <c r="C22" s="1612"/>
      <c r="D22" s="992"/>
      <c r="E22" s="31"/>
      <c r="F22" s="992"/>
      <c r="G22" s="847"/>
      <c r="H22" s="993"/>
      <c r="I22" s="838"/>
      <c r="J22" s="31"/>
      <c r="K22" s="2159"/>
      <c r="L22" s="2159"/>
      <c r="M22" s="2159"/>
      <c r="N22" s="2159"/>
      <c r="O22" s="82"/>
      <c r="P22" s="840" t="s">
        <v>3073</v>
      </c>
      <c r="Q22" s="1615" t="str">
        <f t="shared" si="0"/>
        <v/>
      </c>
      <c r="R22" s="190"/>
      <c r="S22" s="841"/>
      <c r="T22" s="841"/>
      <c r="U22" s="195"/>
      <c r="V22" s="673"/>
      <c r="W22" s="674"/>
      <c r="X22" s="673"/>
      <c r="Y22" s="674"/>
      <c r="Z22" s="673"/>
      <c r="AA22" s="674"/>
      <c r="AB22" s="673"/>
      <c r="AC22" s="674"/>
    </row>
    <row r="23" spans="1:29" ht="12.75" hidden="1" customHeight="1" x14ac:dyDescent="0.2">
      <c r="A23" s="31" t="s">
        <v>3074</v>
      </c>
      <c r="B23" s="602"/>
      <c r="C23" s="1612"/>
      <c r="D23" s="992"/>
      <c r="E23" s="31"/>
      <c r="F23" s="992"/>
      <c r="G23" s="847"/>
      <c r="H23" s="993"/>
      <c r="I23" s="838"/>
      <c r="J23" s="31"/>
      <c r="K23" s="2159"/>
      <c r="L23" s="2159"/>
      <c r="M23" s="2159"/>
      <c r="N23" s="2159"/>
      <c r="O23" s="82"/>
      <c r="P23" s="840" t="s">
        <v>3074</v>
      </c>
      <c r="Q23" s="1615" t="str">
        <f t="shared" si="0"/>
        <v/>
      </c>
      <c r="R23" s="190"/>
      <c r="S23" s="841"/>
      <c r="T23" s="841"/>
      <c r="U23" s="195"/>
      <c r="V23" s="673"/>
      <c r="W23" s="674"/>
      <c r="X23" s="673"/>
      <c r="Y23" s="674"/>
      <c r="Z23" s="673"/>
      <c r="AA23" s="674"/>
      <c r="AB23" s="673"/>
      <c r="AC23" s="674"/>
    </row>
    <row r="24" spans="1:29" ht="12.75" hidden="1" customHeight="1" x14ac:dyDescent="0.2">
      <c r="A24" s="31" t="s">
        <v>3075</v>
      </c>
      <c r="B24" s="602"/>
      <c r="C24" s="1612"/>
      <c r="D24" s="992"/>
      <c r="E24" s="31"/>
      <c r="F24" s="992"/>
      <c r="G24" s="847"/>
      <c r="H24" s="993"/>
      <c r="I24" s="838"/>
      <c r="J24" s="31"/>
      <c r="K24" s="2159"/>
      <c r="L24" s="2159"/>
      <c r="M24" s="2159"/>
      <c r="N24" s="2159"/>
      <c r="O24" s="82"/>
      <c r="P24" s="840" t="s">
        <v>3075</v>
      </c>
      <c r="Q24" s="1615" t="str">
        <f t="shared" si="0"/>
        <v/>
      </c>
      <c r="R24" s="190"/>
      <c r="S24" s="841"/>
      <c r="T24" s="841"/>
      <c r="U24" s="195"/>
      <c r="V24" s="673"/>
      <c r="W24" s="674"/>
      <c r="X24" s="673"/>
      <c r="Y24" s="674"/>
      <c r="Z24" s="673"/>
      <c r="AA24" s="674"/>
      <c r="AB24" s="673"/>
      <c r="AC24" s="674"/>
    </row>
    <row r="25" spans="1:29" ht="12.75" hidden="1" customHeight="1" x14ac:dyDescent="0.2">
      <c r="A25" s="31" t="s">
        <v>3076</v>
      </c>
      <c r="B25" s="602"/>
      <c r="C25" s="1612"/>
      <c r="D25" s="992"/>
      <c r="E25" s="31"/>
      <c r="F25" s="992"/>
      <c r="G25" s="847"/>
      <c r="H25" s="993"/>
      <c r="I25" s="838"/>
      <c r="J25" s="31"/>
      <c r="K25" s="2159"/>
      <c r="L25" s="2159"/>
      <c r="M25" s="2159"/>
      <c r="N25" s="2159"/>
      <c r="O25" s="82"/>
      <c r="P25" s="840" t="s">
        <v>3076</v>
      </c>
      <c r="Q25" s="1615" t="str">
        <f t="shared" si="0"/>
        <v/>
      </c>
      <c r="R25" s="190"/>
      <c r="S25" s="841"/>
      <c r="T25" s="841"/>
      <c r="U25" s="195"/>
      <c r="V25" s="673"/>
      <c r="W25" s="674"/>
      <c r="X25" s="673"/>
      <c r="Y25" s="674"/>
      <c r="Z25" s="673"/>
      <c r="AA25" s="674"/>
      <c r="AB25" s="673"/>
      <c r="AC25" s="674"/>
    </row>
    <row r="26" spans="1:29" ht="12.75" hidden="1" customHeight="1" x14ac:dyDescent="0.2">
      <c r="A26" s="31" t="s">
        <v>3077</v>
      </c>
      <c r="B26" s="602"/>
      <c r="C26" s="1612"/>
      <c r="D26" s="992"/>
      <c r="E26" s="31"/>
      <c r="F26" s="992"/>
      <c r="G26" s="847"/>
      <c r="H26" s="993"/>
      <c r="I26" s="838"/>
      <c r="J26" s="31"/>
      <c r="K26" s="2159"/>
      <c r="L26" s="2159"/>
      <c r="M26" s="2159"/>
      <c r="N26" s="2159"/>
      <c r="O26" s="82"/>
      <c r="P26" s="840" t="s">
        <v>3077</v>
      </c>
      <c r="Q26" s="1615" t="str">
        <f t="shared" si="0"/>
        <v/>
      </c>
      <c r="R26" s="190"/>
      <c r="S26" s="841"/>
      <c r="T26" s="841"/>
      <c r="U26" s="195"/>
      <c r="V26" s="673"/>
      <c r="W26" s="674"/>
      <c r="X26" s="673"/>
      <c r="Y26" s="674"/>
      <c r="Z26" s="673"/>
      <c r="AA26" s="674"/>
      <c r="AB26" s="673"/>
      <c r="AC26" s="674"/>
    </row>
    <row r="27" spans="1:29" ht="12.75" hidden="1" customHeight="1" x14ac:dyDescent="0.2">
      <c r="A27" s="31" t="s">
        <v>3078</v>
      </c>
      <c r="B27" s="602"/>
      <c r="C27" s="1612"/>
      <c r="D27" s="992"/>
      <c r="E27" s="31"/>
      <c r="F27" s="992"/>
      <c r="G27" s="847"/>
      <c r="H27" s="993"/>
      <c r="I27" s="838"/>
      <c r="J27" s="31"/>
      <c r="K27" s="2159"/>
      <c r="L27" s="2159"/>
      <c r="M27" s="2159"/>
      <c r="N27" s="2159"/>
      <c r="O27" s="82"/>
      <c r="P27" s="840" t="s">
        <v>3078</v>
      </c>
      <c r="Q27" s="1615" t="str">
        <f t="shared" si="0"/>
        <v/>
      </c>
      <c r="R27" s="190"/>
      <c r="S27" s="841"/>
      <c r="T27" s="841"/>
      <c r="U27" s="195"/>
      <c r="V27" s="673"/>
      <c r="W27" s="674"/>
      <c r="X27" s="673"/>
      <c r="Y27" s="674"/>
      <c r="Z27" s="673"/>
      <c r="AA27" s="674"/>
      <c r="AB27" s="673"/>
      <c r="AC27" s="674"/>
    </row>
    <row r="28" spans="1:29" ht="12.75" hidden="1" customHeight="1" x14ac:dyDescent="0.2">
      <c r="A28" s="31" t="s">
        <v>3079</v>
      </c>
      <c r="B28" s="602"/>
      <c r="C28" s="1612"/>
      <c r="D28" s="992"/>
      <c r="E28" s="31"/>
      <c r="F28" s="992"/>
      <c r="G28" s="847"/>
      <c r="H28" s="993"/>
      <c r="I28" s="838"/>
      <c r="J28" s="31"/>
      <c r="K28" s="2159"/>
      <c r="L28" s="2159"/>
      <c r="M28" s="2159"/>
      <c r="N28" s="2159"/>
      <c r="O28" s="82"/>
      <c r="P28" s="840" t="s">
        <v>3079</v>
      </c>
      <c r="Q28" s="1615" t="str">
        <f t="shared" si="0"/>
        <v/>
      </c>
      <c r="R28" s="190"/>
      <c r="S28" s="841"/>
      <c r="T28" s="841"/>
      <c r="U28" s="195"/>
      <c r="V28" s="673"/>
      <c r="W28" s="674"/>
      <c r="X28" s="673"/>
      <c r="Y28" s="674"/>
      <c r="Z28" s="673"/>
      <c r="AA28" s="674"/>
      <c r="AB28" s="673"/>
      <c r="AC28" s="674"/>
    </row>
    <row r="29" spans="1:29" ht="12.75" hidden="1" customHeight="1" x14ac:dyDescent="0.2">
      <c r="A29" s="31" t="s">
        <v>3080</v>
      </c>
      <c r="B29" s="602"/>
      <c r="C29" s="1612"/>
      <c r="D29" s="992"/>
      <c r="E29" s="31"/>
      <c r="F29" s="992"/>
      <c r="G29" s="847"/>
      <c r="H29" s="993"/>
      <c r="I29" s="838"/>
      <c r="J29" s="31"/>
      <c r="K29" s="2159"/>
      <c r="L29" s="2159"/>
      <c r="M29" s="2159"/>
      <c r="N29" s="2159"/>
      <c r="O29" s="82"/>
      <c r="P29" s="840" t="s">
        <v>3080</v>
      </c>
      <c r="Q29" s="1615" t="str">
        <f t="shared" si="0"/>
        <v/>
      </c>
      <c r="R29" s="190"/>
      <c r="S29" s="841"/>
      <c r="T29" s="841"/>
      <c r="U29" s="195"/>
      <c r="V29" s="673"/>
      <c r="W29" s="674"/>
      <c r="X29" s="673"/>
      <c r="Y29" s="674"/>
      <c r="Z29" s="673"/>
      <c r="AA29" s="674"/>
      <c r="AB29" s="673"/>
      <c r="AC29" s="674"/>
    </row>
    <row r="30" spans="1:29" ht="12.75" hidden="1" customHeight="1" x14ac:dyDescent="0.2">
      <c r="A30" s="31" t="s">
        <v>3081</v>
      </c>
      <c r="B30" s="602"/>
      <c r="C30" s="1612"/>
      <c r="D30" s="992"/>
      <c r="E30" s="31"/>
      <c r="F30" s="992"/>
      <c r="G30" s="847"/>
      <c r="H30" s="993"/>
      <c r="I30" s="838"/>
      <c r="J30" s="31"/>
      <c r="K30" s="2159"/>
      <c r="L30" s="2159"/>
      <c r="M30" s="2159"/>
      <c r="N30" s="2159"/>
      <c r="O30" s="82"/>
      <c r="P30" s="840" t="s">
        <v>3081</v>
      </c>
      <c r="Q30" s="1615" t="str">
        <f t="shared" si="0"/>
        <v/>
      </c>
      <c r="R30" s="190"/>
      <c r="S30" s="841"/>
      <c r="T30" s="841"/>
      <c r="U30" s="195"/>
      <c r="V30" s="673"/>
      <c r="W30" s="674"/>
      <c r="X30" s="673"/>
      <c r="Y30" s="674"/>
      <c r="Z30" s="673"/>
      <c r="AA30" s="674"/>
      <c r="AB30" s="673"/>
      <c r="AC30" s="674"/>
    </row>
    <row r="31" spans="1:29" ht="12.75" hidden="1" customHeight="1" x14ac:dyDescent="0.2">
      <c r="A31" s="31" t="s">
        <v>3082</v>
      </c>
      <c r="B31" s="602"/>
      <c r="C31" s="1612"/>
      <c r="D31" s="992"/>
      <c r="E31" s="31"/>
      <c r="F31" s="992"/>
      <c r="G31" s="847"/>
      <c r="H31" s="993"/>
      <c r="I31" s="838"/>
      <c r="J31" s="31"/>
      <c r="K31" s="2159"/>
      <c r="L31" s="2159"/>
      <c r="M31" s="2159"/>
      <c r="N31" s="2159"/>
      <c r="O31" s="82"/>
      <c r="P31" s="840" t="s">
        <v>3082</v>
      </c>
      <c r="Q31" s="1615" t="str">
        <f t="shared" si="0"/>
        <v/>
      </c>
      <c r="R31" s="190"/>
      <c r="S31" s="841"/>
      <c r="T31" s="841"/>
      <c r="U31" s="195"/>
      <c r="V31" s="673"/>
      <c r="W31" s="674"/>
      <c r="X31" s="673"/>
      <c r="Y31" s="674"/>
      <c r="Z31" s="673"/>
      <c r="AA31" s="674"/>
      <c r="AB31" s="673"/>
      <c r="AC31" s="674"/>
    </row>
    <row r="32" spans="1:29" ht="12.75" hidden="1" customHeight="1" x14ac:dyDescent="0.2">
      <c r="A32" s="31" t="s">
        <v>3083</v>
      </c>
      <c r="B32" s="602"/>
      <c r="C32" s="1612"/>
      <c r="D32" s="992"/>
      <c r="E32" s="31"/>
      <c r="F32" s="992"/>
      <c r="G32" s="847"/>
      <c r="H32" s="993"/>
      <c r="I32" s="838"/>
      <c r="J32" s="31"/>
      <c r="K32" s="2159"/>
      <c r="L32" s="2159"/>
      <c r="M32" s="2159"/>
      <c r="N32" s="2159"/>
      <c r="O32" s="82"/>
      <c r="P32" s="840" t="s">
        <v>3083</v>
      </c>
      <c r="Q32" s="1615" t="str">
        <f t="shared" si="0"/>
        <v/>
      </c>
      <c r="R32" s="190"/>
      <c r="S32" s="841"/>
      <c r="T32" s="841"/>
      <c r="U32" s="195"/>
      <c r="V32" s="673"/>
      <c r="W32" s="674"/>
      <c r="X32" s="673"/>
      <c r="Y32" s="674"/>
      <c r="Z32" s="673"/>
      <c r="AA32" s="674"/>
      <c r="AB32" s="673"/>
      <c r="AC32" s="674"/>
    </row>
    <row r="33" spans="1:29" ht="12.75" hidden="1" customHeight="1" x14ac:dyDescent="0.2">
      <c r="A33" s="31" t="s">
        <v>3084</v>
      </c>
      <c r="B33" s="602"/>
      <c r="C33" s="1612"/>
      <c r="D33" s="992"/>
      <c r="E33" s="31"/>
      <c r="F33" s="992"/>
      <c r="G33" s="847"/>
      <c r="H33" s="993"/>
      <c r="I33" s="838"/>
      <c r="J33" s="31"/>
      <c r="K33" s="2159"/>
      <c r="L33" s="2159"/>
      <c r="M33" s="2159"/>
      <c r="N33" s="2159"/>
      <c r="O33" s="82"/>
      <c r="P33" s="840" t="s">
        <v>3084</v>
      </c>
      <c r="Q33" s="1615" t="str">
        <f t="shared" si="0"/>
        <v/>
      </c>
      <c r="R33" s="190"/>
      <c r="S33" s="841"/>
      <c r="T33" s="841"/>
      <c r="U33" s="195"/>
      <c r="V33" s="673"/>
      <c r="W33" s="674"/>
      <c r="X33" s="673"/>
      <c r="Y33" s="674"/>
      <c r="Z33" s="673"/>
      <c r="AA33" s="674"/>
      <c r="AB33" s="673"/>
      <c r="AC33" s="674"/>
    </row>
    <row r="34" spans="1:29" ht="12.75" hidden="1" customHeight="1" x14ac:dyDescent="0.2">
      <c r="A34" s="31" t="s">
        <v>3085</v>
      </c>
      <c r="B34" s="602"/>
      <c r="C34" s="1612"/>
      <c r="D34" s="992"/>
      <c r="E34" s="31"/>
      <c r="F34" s="992"/>
      <c r="G34" s="847"/>
      <c r="H34" s="993"/>
      <c r="I34" s="838"/>
      <c r="J34" s="31"/>
      <c r="K34" s="2159"/>
      <c r="L34" s="2159"/>
      <c r="M34" s="2159"/>
      <c r="N34" s="2159"/>
      <c r="O34" s="82"/>
      <c r="P34" s="840" t="s">
        <v>3085</v>
      </c>
      <c r="Q34" s="1615" t="str">
        <f t="shared" si="0"/>
        <v/>
      </c>
      <c r="R34" s="190"/>
      <c r="S34" s="841"/>
      <c r="T34" s="841"/>
      <c r="U34" s="195"/>
      <c r="V34" s="673"/>
      <c r="W34" s="674"/>
      <c r="X34" s="673"/>
      <c r="Y34" s="674"/>
      <c r="Z34" s="673"/>
      <c r="AA34" s="674"/>
      <c r="AB34" s="673"/>
      <c r="AC34" s="674"/>
    </row>
    <row r="35" spans="1:29" ht="12.75" hidden="1" customHeight="1" x14ac:dyDescent="0.2">
      <c r="A35" s="31" t="s">
        <v>3086</v>
      </c>
      <c r="B35" s="602"/>
      <c r="C35" s="1612"/>
      <c r="D35" s="992"/>
      <c r="E35" s="31"/>
      <c r="F35" s="992"/>
      <c r="G35" s="847"/>
      <c r="H35" s="993"/>
      <c r="I35" s="838"/>
      <c r="J35" s="31"/>
      <c r="K35" s="2159"/>
      <c r="L35" s="2159"/>
      <c r="M35" s="2159"/>
      <c r="N35" s="2159"/>
      <c r="O35" s="82"/>
      <c r="P35" s="840" t="s">
        <v>3086</v>
      </c>
      <c r="Q35" s="1615" t="str">
        <f t="shared" si="0"/>
        <v/>
      </c>
      <c r="R35" s="190"/>
      <c r="S35" s="841"/>
      <c r="T35" s="841"/>
      <c r="U35" s="195"/>
      <c r="V35" s="673"/>
      <c r="W35" s="674"/>
      <c r="X35" s="673"/>
      <c r="Y35" s="674"/>
      <c r="Z35" s="673"/>
      <c r="AA35" s="674"/>
      <c r="AB35" s="673"/>
      <c r="AC35" s="674"/>
    </row>
    <row r="36" spans="1:29" x14ac:dyDescent="0.2">
      <c r="A36" s="239" t="s">
        <v>3087</v>
      </c>
      <c r="B36" s="1598">
        <v>100</v>
      </c>
      <c r="C36" s="1617"/>
      <c r="D36" s="992"/>
      <c r="E36" s="31"/>
      <c r="F36" s="992"/>
      <c r="G36" s="847"/>
      <c r="H36" s="993"/>
      <c r="I36" s="838"/>
      <c r="J36" s="31"/>
      <c r="K36" s="2162"/>
      <c r="L36" s="2162"/>
      <c r="M36" s="2162"/>
      <c r="N36" s="2162"/>
      <c r="O36" s="82"/>
      <c r="P36" s="887" t="s">
        <v>3087</v>
      </c>
      <c r="Q36" s="1619">
        <v>100</v>
      </c>
      <c r="R36" s="190"/>
      <c r="S36" s="841"/>
      <c r="T36" s="841"/>
      <c r="U36" s="195"/>
      <c r="V36" s="673"/>
      <c r="W36" s="674"/>
      <c r="X36" s="673"/>
      <c r="Y36" s="674"/>
      <c r="Z36" s="673"/>
      <c r="AA36" s="674"/>
      <c r="AB36" s="673"/>
      <c r="AC36" s="674"/>
    </row>
    <row r="37" spans="1:29" x14ac:dyDescent="0.2">
      <c r="A37" s="83" t="s">
        <v>3088</v>
      </c>
      <c r="B37" s="1494" t="s">
        <v>3089</v>
      </c>
      <c r="C37" s="1495"/>
      <c r="D37" s="993"/>
      <c r="E37" s="82"/>
      <c r="F37" s="993"/>
      <c r="G37" s="848"/>
      <c r="H37" s="993"/>
      <c r="I37" s="844"/>
      <c r="J37" s="82"/>
      <c r="K37" s="2161"/>
      <c r="L37" s="2161"/>
      <c r="M37" s="2161"/>
      <c r="N37" s="2161"/>
      <c r="O37" s="82"/>
      <c r="P37" s="887" t="s">
        <v>3088</v>
      </c>
      <c r="Q37" s="1495" t="s">
        <v>3089</v>
      </c>
      <c r="R37" s="190"/>
      <c r="S37" s="846"/>
      <c r="T37" s="846"/>
      <c r="U37" s="195"/>
      <c r="V37" s="673"/>
      <c r="W37" s="674"/>
      <c r="X37" s="673"/>
      <c r="Y37" s="674"/>
      <c r="Z37" s="673"/>
      <c r="AA37" s="674"/>
      <c r="AB37" s="673"/>
      <c r="AC37" s="674"/>
    </row>
    <row r="38" spans="1:29" x14ac:dyDescent="0.2">
      <c r="A38" s="82"/>
      <c r="B38" s="82"/>
      <c r="C38" s="82"/>
      <c r="D38" s="82"/>
      <c r="E38" s="82"/>
      <c r="F38" s="82"/>
      <c r="G38" s="82"/>
      <c r="H38" s="82"/>
      <c r="I38" s="82"/>
      <c r="J38" s="82"/>
      <c r="K38" s="82"/>
      <c r="L38" s="82"/>
      <c r="M38" s="82"/>
      <c r="N38" s="82"/>
      <c r="O38" s="82"/>
      <c r="P38" s="835"/>
      <c r="Q38" s="835"/>
      <c r="R38" s="82"/>
      <c r="S38" s="82"/>
      <c r="T38" s="82"/>
      <c r="U38" s="195"/>
      <c r="V38" s="675"/>
      <c r="W38" s="676"/>
      <c r="X38" s="675"/>
      <c r="Y38" s="676"/>
      <c r="Z38" s="675"/>
      <c r="AA38" s="676"/>
      <c r="AB38" s="675"/>
      <c r="AC38" s="676"/>
    </row>
    <row r="39" spans="1:29" ht="15" customHeight="1" x14ac:dyDescent="0.2">
      <c r="A39" s="82"/>
      <c r="B39" s="88" t="s">
        <v>1875</v>
      </c>
      <c r="C39" s="82"/>
      <c r="D39" s="82"/>
      <c r="E39" s="82"/>
      <c r="F39" s="82"/>
      <c r="G39" s="82"/>
      <c r="H39" s="82"/>
      <c r="I39" s="82"/>
      <c r="J39" s="82"/>
      <c r="K39" s="82"/>
      <c r="L39" s="82"/>
      <c r="M39" s="82"/>
      <c r="N39" s="82"/>
      <c r="O39" s="82"/>
      <c r="P39" s="835"/>
      <c r="Q39" s="836" t="s">
        <v>1875</v>
      </c>
      <c r="R39" s="82"/>
      <c r="S39" s="82"/>
      <c r="T39" s="82"/>
      <c r="U39" s="195"/>
    </row>
    <row r="40" spans="1:29" x14ac:dyDescent="0.2">
      <c r="A40" s="31" t="s">
        <v>3062</v>
      </c>
      <c r="B40" s="602"/>
      <c r="C40" s="992"/>
      <c r="D40" s="992"/>
      <c r="E40" s="31"/>
      <c r="F40" s="992"/>
      <c r="G40" s="847"/>
      <c r="H40" s="993"/>
      <c r="I40" s="838"/>
      <c r="J40" s="31"/>
      <c r="K40" s="2159"/>
      <c r="L40" s="2159"/>
      <c r="M40" s="2159"/>
      <c r="N40" s="2159"/>
      <c r="O40" s="82"/>
      <c r="P40" s="840" t="s">
        <v>3062</v>
      </c>
      <c r="Q40" s="1615" t="str">
        <f t="shared" ref="Q40:Q64" si="1">IF($B40="","",$B40)</f>
        <v/>
      </c>
      <c r="R40" s="190"/>
      <c r="S40" s="841"/>
      <c r="T40" s="841"/>
      <c r="U40" s="195"/>
    </row>
    <row r="41" spans="1:29" x14ac:dyDescent="0.2">
      <c r="A41" s="31" t="s">
        <v>3063</v>
      </c>
      <c r="B41" s="602"/>
      <c r="C41" s="992"/>
      <c r="D41" s="992"/>
      <c r="E41" s="31"/>
      <c r="F41" s="992"/>
      <c r="G41" s="847"/>
      <c r="H41" s="993"/>
      <c r="I41" s="838"/>
      <c r="J41" s="31"/>
      <c r="K41" s="2159"/>
      <c r="L41" s="2159"/>
      <c r="M41" s="2159"/>
      <c r="N41" s="2159"/>
      <c r="O41" s="82"/>
      <c r="P41" s="840" t="s">
        <v>3063</v>
      </c>
      <c r="Q41" s="1615" t="str">
        <f t="shared" si="1"/>
        <v/>
      </c>
      <c r="R41" s="190"/>
      <c r="S41" s="841"/>
      <c r="T41" s="841"/>
      <c r="U41" s="195"/>
      <c r="V41" s="673"/>
      <c r="W41" s="674"/>
      <c r="X41" s="673"/>
      <c r="Y41" s="674"/>
      <c r="Z41" s="673"/>
      <c r="AA41" s="674"/>
      <c r="AB41" s="673"/>
      <c r="AC41" s="674"/>
    </row>
    <row r="42" spans="1:29" x14ac:dyDescent="0.2">
      <c r="A42" s="31" t="s">
        <v>3064</v>
      </c>
      <c r="B42" s="602"/>
      <c r="C42" s="992"/>
      <c r="D42" s="992"/>
      <c r="E42" s="31"/>
      <c r="F42" s="992"/>
      <c r="G42" s="847"/>
      <c r="H42" s="993"/>
      <c r="I42" s="838"/>
      <c r="J42" s="31"/>
      <c r="K42" s="2159"/>
      <c r="L42" s="2159"/>
      <c r="M42" s="2159"/>
      <c r="N42" s="2159"/>
      <c r="O42" s="82"/>
      <c r="P42" s="840" t="s">
        <v>3064</v>
      </c>
      <c r="Q42" s="1615" t="str">
        <f t="shared" si="1"/>
        <v/>
      </c>
      <c r="R42" s="190"/>
      <c r="S42" s="841"/>
      <c r="T42" s="841"/>
      <c r="U42" s="195"/>
      <c r="V42" s="673"/>
      <c r="W42" s="674"/>
      <c r="X42" s="673"/>
      <c r="Y42" s="674"/>
      <c r="Z42" s="673"/>
      <c r="AA42" s="674"/>
      <c r="AB42" s="673"/>
      <c r="AC42" s="674"/>
    </row>
    <row r="43" spans="1:29" x14ac:dyDescent="0.2">
      <c r="A43" s="31" t="s">
        <v>3065</v>
      </c>
      <c r="B43" s="602"/>
      <c r="C43" s="992"/>
      <c r="D43" s="992"/>
      <c r="E43" s="31"/>
      <c r="F43" s="992"/>
      <c r="G43" s="847"/>
      <c r="H43" s="993"/>
      <c r="I43" s="838"/>
      <c r="J43" s="31"/>
      <c r="K43" s="2159"/>
      <c r="L43" s="2159"/>
      <c r="M43" s="2159"/>
      <c r="N43" s="2159"/>
      <c r="O43" s="82"/>
      <c r="P43" s="840" t="s">
        <v>3065</v>
      </c>
      <c r="Q43" s="1615" t="str">
        <f t="shared" si="1"/>
        <v/>
      </c>
      <c r="R43" s="190"/>
      <c r="S43" s="841"/>
      <c r="T43" s="841"/>
      <c r="U43" s="195"/>
      <c r="V43" s="673"/>
      <c r="W43" s="674"/>
      <c r="X43" s="673"/>
      <c r="Y43" s="674"/>
      <c r="Z43" s="673"/>
      <c r="AA43" s="674"/>
      <c r="AB43" s="673"/>
      <c r="AC43" s="674"/>
    </row>
    <row r="44" spans="1:29" ht="12.75" hidden="1" customHeight="1" x14ac:dyDescent="0.2">
      <c r="A44" s="31" t="s">
        <v>3066</v>
      </c>
      <c r="B44" s="602"/>
      <c r="C44" s="992"/>
      <c r="D44" s="992"/>
      <c r="E44" s="31"/>
      <c r="F44" s="992"/>
      <c r="G44" s="847"/>
      <c r="H44" s="993"/>
      <c r="I44" s="838"/>
      <c r="J44" s="31"/>
      <c r="K44" s="2159"/>
      <c r="L44" s="2159"/>
      <c r="M44" s="2159"/>
      <c r="N44" s="2159"/>
      <c r="O44" s="82"/>
      <c r="P44" s="840" t="s">
        <v>3066</v>
      </c>
      <c r="Q44" s="1615" t="str">
        <f t="shared" si="1"/>
        <v/>
      </c>
      <c r="R44" s="190"/>
      <c r="S44" s="841"/>
      <c r="T44" s="841"/>
      <c r="U44" s="195"/>
      <c r="V44" s="673"/>
      <c r="W44" s="674"/>
      <c r="X44" s="673"/>
      <c r="Y44" s="674"/>
      <c r="Z44" s="673"/>
      <c r="AA44" s="674"/>
      <c r="AB44" s="673"/>
      <c r="AC44" s="674"/>
    </row>
    <row r="45" spans="1:29" ht="12.75" hidden="1" customHeight="1" x14ac:dyDescent="0.2">
      <c r="A45" s="31" t="s">
        <v>3067</v>
      </c>
      <c r="B45" s="602"/>
      <c r="C45" s="992"/>
      <c r="D45" s="992"/>
      <c r="E45" s="31"/>
      <c r="F45" s="992"/>
      <c r="G45" s="847"/>
      <c r="H45" s="993"/>
      <c r="I45" s="838"/>
      <c r="J45" s="31"/>
      <c r="K45" s="2159"/>
      <c r="L45" s="2159"/>
      <c r="M45" s="2159"/>
      <c r="N45" s="2159"/>
      <c r="O45" s="82"/>
      <c r="P45" s="840" t="s">
        <v>3067</v>
      </c>
      <c r="Q45" s="1615" t="str">
        <f t="shared" si="1"/>
        <v/>
      </c>
      <c r="R45" s="190"/>
      <c r="S45" s="841"/>
      <c r="T45" s="841"/>
      <c r="U45" s="195"/>
      <c r="V45" s="673"/>
      <c r="W45" s="674"/>
      <c r="X45" s="673"/>
      <c r="Y45" s="674"/>
      <c r="Z45" s="673"/>
      <c r="AA45" s="674"/>
      <c r="AB45" s="673"/>
      <c r="AC45" s="674"/>
    </row>
    <row r="46" spans="1:29" ht="12.75" hidden="1" customHeight="1" x14ac:dyDescent="0.2">
      <c r="A46" s="31" t="s">
        <v>3068</v>
      </c>
      <c r="B46" s="602"/>
      <c r="C46" s="992"/>
      <c r="D46" s="992"/>
      <c r="E46" s="31"/>
      <c r="F46" s="992"/>
      <c r="G46" s="847"/>
      <c r="H46" s="993"/>
      <c r="I46" s="838"/>
      <c r="J46" s="31"/>
      <c r="K46" s="2159"/>
      <c r="L46" s="2159"/>
      <c r="M46" s="2159"/>
      <c r="N46" s="2159"/>
      <c r="O46" s="82"/>
      <c r="P46" s="840" t="s">
        <v>3068</v>
      </c>
      <c r="Q46" s="1615" t="str">
        <f t="shared" si="1"/>
        <v/>
      </c>
      <c r="R46" s="190"/>
      <c r="S46" s="841"/>
      <c r="T46" s="841"/>
      <c r="U46" s="195"/>
      <c r="V46" s="673"/>
      <c r="W46" s="674"/>
      <c r="X46" s="673"/>
      <c r="Y46" s="674"/>
      <c r="Z46" s="673"/>
      <c r="AA46" s="674"/>
      <c r="AB46" s="673"/>
      <c r="AC46" s="674"/>
    </row>
    <row r="47" spans="1:29" ht="12.75" hidden="1" customHeight="1" x14ac:dyDescent="0.2">
      <c r="A47" s="31" t="s">
        <v>3069</v>
      </c>
      <c r="B47" s="602"/>
      <c r="C47" s="992"/>
      <c r="D47" s="992"/>
      <c r="E47" s="31"/>
      <c r="F47" s="992"/>
      <c r="G47" s="847"/>
      <c r="H47" s="993"/>
      <c r="I47" s="838"/>
      <c r="J47" s="31"/>
      <c r="K47" s="2159"/>
      <c r="L47" s="2159"/>
      <c r="M47" s="2159"/>
      <c r="N47" s="2159"/>
      <c r="O47" s="82"/>
      <c r="P47" s="840" t="s">
        <v>3069</v>
      </c>
      <c r="Q47" s="1615" t="str">
        <f t="shared" si="1"/>
        <v/>
      </c>
      <c r="R47" s="190"/>
      <c r="S47" s="841"/>
      <c r="T47" s="841"/>
      <c r="U47" s="195"/>
      <c r="V47" s="673"/>
      <c r="W47" s="674"/>
      <c r="X47" s="673"/>
      <c r="Y47" s="674"/>
      <c r="Z47" s="673"/>
      <c r="AA47" s="674"/>
      <c r="AB47" s="673"/>
      <c r="AC47" s="674"/>
    </row>
    <row r="48" spans="1:29" ht="12.75" hidden="1" customHeight="1" x14ac:dyDescent="0.2">
      <c r="A48" s="31" t="s">
        <v>3070</v>
      </c>
      <c r="B48" s="602"/>
      <c r="C48" s="992"/>
      <c r="D48" s="992"/>
      <c r="E48" s="31"/>
      <c r="F48" s="992"/>
      <c r="G48" s="847"/>
      <c r="H48" s="993"/>
      <c r="I48" s="838"/>
      <c r="J48" s="31"/>
      <c r="K48" s="2159"/>
      <c r="L48" s="2159"/>
      <c r="M48" s="2159"/>
      <c r="N48" s="2159"/>
      <c r="O48" s="82"/>
      <c r="P48" s="840" t="s">
        <v>3070</v>
      </c>
      <c r="Q48" s="1615" t="str">
        <f t="shared" si="1"/>
        <v/>
      </c>
      <c r="R48" s="190"/>
      <c r="S48" s="841"/>
      <c r="T48" s="841"/>
      <c r="U48" s="195"/>
      <c r="V48" s="673"/>
      <c r="W48" s="674"/>
      <c r="X48" s="673"/>
      <c r="Y48" s="674"/>
      <c r="Z48" s="673"/>
      <c r="AA48" s="674"/>
      <c r="AB48" s="673"/>
      <c r="AC48" s="674"/>
    </row>
    <row r="49" spans="1:29" ht="12.75" hidden="1" customHeight="1" x14ac:dyDescent="0.2">
      <c r="A49" s="31" t="s">
        <v>3071</v>
      </c>
      <c r="B49" s="602"/>
      <c r="C49" s="992"/>
      <c r="D49" s="992"/>
      <c r="E49" s="31"/>
      <c r="F49" s="992"/>
      <c r="G49" s="847"/>
      <c r="H49" s="993"/>
      <c r="I49" s="838"/>
      <c r="J49" s="31"/>
      <c r="K49" s="2159"/>
      <c r="L49" s="2159"/>
      <c r="M49" s="2159"/>
      <c r="N49" s="2159"/>
      <c r="O49" s="82"/>
      <c r="P49" s="840" t="s">
        <v>3071</v>
      </c>
      <c r="Q49" s="1615" t="str">
        <f t="shared" si="1"/>
        <v/>
      </c>
      <c r="R49" s="190"/>
      <c r="S49" s="841"/>
      <c r="T49" s="841"/>
      <c r="U49" s="195"/>
      <c r="V49" s="673"/>
      <c r="W49" s="674"/>
      <c r="X49" s="673"/>
      <c r="Y49" s="674"/>
      <c r="Z49" s="673"/>
      <c r="AA49" s="674"/>
      <c r="AB49" s="673"/>
      <c r="AC49" s="674"/>
    </row>
    <row r="50" spans="1:29" ht="12.75" hidden="1" customHeight="1" x14ac:dyDescent="0.2">
      <c r="A50" s="31" t="s">
        <v>3072</v>
      </c>
      <c r="B50" s="602"/>
      <c r="C50" s="992"/>
      <c r="D50" s="992"/>
      <c r="E50" s="31"/>
      <c r="F50" s="992"/>
      <c r="G50" s="847"/>
      <c r="H50" s="993"/>
      <c r="I50" s="838"/>
      <c r="J50" s="31"/>
      <c r="K50" s="2159"/>
      <c r="L50" s="2159"/>
      <c r="M50" s="2159"/>
      <c r="N50" s="2159"/>
      <c r="O50" s="82"/>
      <c r="P50" s="840" t="s">
        <v>3072</v>
      </c>
      <c r="Q50" s="1615" t="str">
        <f t="shared" si="1"/>
        <v/>
      </c>
      <c r="R50" s="190"/>
      <c r="S50" s="841"/>
      <c r="T50" s="841"/>
      <c r="U50" s="195"/>
      <c r="V50" s="673"/>
      <c r="W50" s="674"/>
      <c r="X50" s="673"/>
      <c r="Y50" s="674"/>
      <c r="Z50" s="673"/>
      <c r="AA50" s="674"/>
      <c r="AB50" s="673"/>
      <c r="AC50" s="674"/>
    </row>
    <row r="51" spans="1:29" ht="12.75" hidden="1" customHeight="1" x14ac:dyDescent="0.2">
      <c r="A51" s="31" t="s">
        <v>3073</v>
      </c>
      <c r="B51" s="602"/>
      <c r="C51" s="992"/>
      <c r="D51" s="992"/>
      <c r="E51" s="31"/>
      <c r="F51" s="992"/>
      <c r="G51" s="847"/>
      <c r="H51" s="993"/>
      <c r="I51" s="838"/>
      <c r="J51" s="31"/>
      <c r="K51" s="2159"/>
      <c r="L51" s="2159"/>
      <c r="M51" s="2159"/>
      <c r="N51" s="2159"/>
      <c r="O51" s="82"/>
      <c r="P51" s="840" t="s">
        <v>3073</v>
      </c>
      <c r="Q51" s="1615" t="str">
        <f t="shared" si="1"/>
        <v/>
      </c>
      <c r="R51" s="190"/>
      <c r="S51" s="841"/>
      <c r="T51" s="841"/>
      <c r="U51" s="195"/>
      <c r="V51" s="673"/>
      <c r="W51" s="674"/>
      <c r="X51" s="673"/>
      <c r="Y51" s="674"/>
      <c r="Z51" s="673"/>
      <c r="AA51" s="674"/>
      <c r="AB51" s="673"/>
      <c r="AC51" s="674"/>
    </row>
    <row r="52" spans="1:29" ht="12.75" hidden="1" customHeight="1" x14ac:dyDescent="0.2">
      <c r="A52" s="31" t="s">
        <v>3074</v>
      </c>
      <c r="B52" s="602"/>
      <c r="C52" s="992"/>
      <c r="D52" s="992"/>
      <c r="E52" s="31"/>
      <c r="F52" s="992"/>
      <c r="G52" s="847"/>
      <c r="H52" s="993"/>
      <c r="I52" s="838"/>
      <c r="J52" s="31"/>
      <c r="K52" s="2159"/>
      <c r="L52" s="2159"/>
      <c r="M52" s="2159"/>
      <c r="N52" s="2159"/>
      <c r="O52" s="82"/>
      <c r="P52" s="840" t="s">
        <v>3074</v>
      </c>
      <c r="Q52" s="1615" t="str">
        <f t="shared" si="1"/>
        <v/>
      </c>
      <c r="R52" s="190"/>
      <c r="S52" s="841"/>
      <c r="T52" s="841"/>
      <c r="U52" s="195"/>
      <c r="V52" s="673"/>
      <c r="W52" s="674"/>
      <c r="X52" s="673"/>
      <c r="Y52" s="674"/>
      <c r="Z52" s="673"/>
      <c r="AA52" s="674"/>
      <c r="AB52" s="673"/>
      <c r="AC52" s="674"/>
    </row>
    <row r="53" spans="1:29" ht="12.75" hidden="1" customHeight="1" x14ac:dyDescent="0.2">
      <c r="A53" s="31" t="s">
        <v>3075</v>
      </c>
      <c r="B53" s="602"/>
      <c r="C53" s="992"/>
      <c r="D53" s="992"/>
      <c r="E53" s="31"/>
      <c r="F53" s="992"/>
      <c r="G53" s="847"/>
      <c r="H53" s="993"/>
      <c r="I53" s="838"/>
      <c r="J53" s="31"/>
      <c r="K53" s="2159"/>
      <c r="L53" s="2159"/>
      <c r="M53" s="2159"/>
      <c r="N53" s="2159"/>
      <c r="O53" s="82"/>
      <c r="P53" s="840" t="s">
        <v>3075</v>
      </c>
      <c r="Q53" s="1615" t="str">
        <f t="shared" si="1"/>
        <v/>
      </c>
      <c r="R53" s="190"/>
      <c r="S53" s="841"/>
      <c r="T53" s="841"/>
      <c r="U53" s="195"/>
      <c r="V53" s="673"/>
      <c r="W53" s="674"/>
      <c r="X53" s="673"/>
      <c r="Y53" s="674"/>
      <c r="Z53" s="673"/>
      <c r="AA53" s="674"/>
      <c r="AB53" s="673"/>
      <c r="AC53" s="674"/>
    </row>
    <row r="54" spans="1:29" ht="12.75" hidden="1" customHeight="1" x14ac:dyDescent="0.2">
      <c r="A54" s="31" t="s">
        <v>3076</v>
      </c>
      <c r="B54" s="602"/>
      <c r="C54" s="992"/>
      <c r="D54" s="992"/>
      <c r="E54" s="31"/>
      <c r="F54" s="992"/>
      <c r="G54" s="847"/>
      <c r="H54" s="993"/>
      <c r="I54" s="838"/>
      <c r="J54" s="31"/>
      <c r="K54" s="2159"/>
      <c r="L54" s="2159"/>
      <c r="M54" s="2159"/>
      <c r="N54" s="2159"/>
      <c r="O54" s="82"/>
      <c r="P54" s="840" t="s">
        <v>3076</v>
      </c>
      <c r="Q54" s="1615" t="str">
        <f t="shared" si="1"/>
        <v/>
      </c>
      <c r="R54" s="190"/>
      <c r="S54" s="841"/>
      <c r="T54" s="841"/>
      <c r="U54" s="195"/>
      <c r="V54" s="673"/>
      <c r="W54" s="674"/>
      <c r="X54" s="673"/>
      <c r="Y54" s="674"/>
      <c r="Z54" s="673"/>
      <c r="AA54" s="674"/>
      <c r="AB54" s="673"/>
      <c r="AC54" s="674"/>
    </row>
    <row r="55" spans="1:29" ht="12.75" hidden="1" customHeight="1" x14ac:dyDescent="0.2">
      <c r="A55" s="31" t="s">
        <v>3077</v>
      </c>
      <c r="B55" s="602"/>
      <c r="C55" s="992"/>
      <c r="D55" s="992"/>
      <c r="E55" s="31"/>
      <c r="F55" s="992"/>
      <c r="G55" s="847"/>
      <c r="H55" s="993"/>
      <c r="I55" s="838"/>
      <c r="J55" s="31"/>
      <c r="K55" s="2159"/>
      <c r="L55" s="2159"/>
      <c r="M55" s="2159"/>
      <c r="N55" s="2159"/>
      <c r="O55" s="82"/>
      <c r="P55" s="840" t="s">
        <v>3077</v>
      </c>
      <c r="Q55" s="1615" t="str">
        <f t="shared" si="1"/>
        <v/>
      </c>
      <c r="R55" s="190"/>
      <c r="S55" s="841"/>
      <c r="T55" s="841"/>
      <c r="U55" s="195"/>
      <c r="V55" s="673"/>
      <c r="W55" s="674"/>
      <c r="X55" s="673"/>
      <c r="Y55" s="674"/>
      <c r="Z55" s="673"/>
      <c r="AA55" s="674"/>
      <c r="AB55" s="673"/>
      <c r="AC55" s="674"/>
    </row>
    <row r="56" spans="1:29" ht="12.75" hidden="1" customHeight="1" x14ac:dyDescent="0.2">
      <c r="A56" s="31" t="s">
        <v>3078</v>
      </c>
      <c r="B56" s="602"/>
      <c r="C56" s="992"/>
      <c r="D56" s="992"/>
      <c r="E56" s="31"/>
      <c r="F56" s="992"/>
      <c r="G56" s="847"/>
      <c r="H56" s="993"/>
      <c r="I56" s="838"/>
      <c r="J56" s="31"/>
      <c r="K56" s="2159"/>
      <c r="L56" s="2159"/>
      <c r="M56" s="2159"/>
      <c r="N56" s="2159"/>
      <c r="O56" s="82"/>
      <c r="P56" s="840" t="s">
        <v>3078</v>
      </c>
      <c r="Q56" s="1615" t="str">
        <f t="shared" si="1"/>
        <v/>
      </c>
      <c r="R56" s="190"/>
      <c r="S56" s="841"/>
      <c r="T56" s="841"/>
      <c r="U56" s="195"/>
      <c r="V56" s="673"/>
      <c r="W56" s="674"/>
      <c r="X56" s="673"/>
      <c r="Y56" s="674"/>
      <c r="Z56" s="673"/>
      <c r="AA56" s="674"/>
      <c r="AB56" s="673"/>
      <c r="AC56" s="674"/>
    </row>
    <row r="57" spans="1:29" ht="12.75" hidden="1" customHeight="1" x14ac:dyDescent="0.2">
      <c r="A57" s="31" t="s">
        <v>3079</v>
      </c>
      <c r="B57" s="602"/>
      <c r="C57" s="992"/>
      <c r="D57" s="992"/>
      <c r="E57" s="31"/>
      <c r="F57" s="992"/>
      <c r="G57" s="847"/>
      <c r="H57" s="993"/>
      <c r="I57" s="838"/>
      <c r="J57" s="31"/>
      <c r="K57" s="2159"/>
      <c r="L57" s="2159"/>
      <c r="M57" s="2159"/>
      <c r="N57" s="2159"/>
      <c r="O57" s="82"/>
      <c r="P57" s="840" t="s">
        <v>3079</v>
      </c>
      <c r="Q57" s="1615" t="str">
        <f t="shared" si="1"/>
        <v/>
      </c>
      <c r="R57" s="190"/>
      <c r="S57" s="841"/>
      <c r="T57" s="841"/>
      <c r="U57" s="195"/>
      <c r="V57" s="673"/>
      <c r="W57" s="674"/>
      <c r="X57" s="673"/>
      <c r="Y57" s="674"/>
      <c r="Z57" s="673"/>
      <c r="AA57" s="674"/>
      <c r="AB57" s="673"/>
      <c r="AC57" s="674"/>
    </row>
    <row r="58" spans="1:29" ht="12.75" hidden="1" customHeight="1" x14ac:dyDescent="0.2">
      <c r="A58" s="31" t="s">
        <v>3080</v>
      </c>
      <c r="B58" s="602"/>
      <c r="C58" s="992"/>
      <c r="D58" s="992"/>
      <c r="E58" s="31"/>
      <c r="F58" s="992"/>
      <c r="G58" s="847"/>
      <c r="H58" s="993"/>
      <c r="I58" s="838"/>
      <c r="J58" s="31"/>
      <c r="K58" s="2159"/>
      <c r="L58" s="2159"/>
      <c r="M58" s="2159"/>
      <c r="N58" s="2159"/>
      <c r="O58" s="82"/>
      <c r="P58" s="840" t="s">
        <v>3080</v>
      </c>
      <c r="Q58" s="1615" t="str">
        <f t="shared" si="1"/>
        <v/>
      </c>
      <c r="R58" s="190"/>
      <c r="S58" s="841"/>
      <c r="T58" s="841"/>
      <c r="U58" s="195"/>
      <c r="V58" s="673"/>
      <c r="W58" s="674"/>
      <c r="X58" s="673"/>
      <c r="Y58" s="674"/>
      <c r="Z58" s="673"/>
      <c r="AA58" s="674"/>
      <c r="AB58" s="673"/>
      <c r="AC58" s="674"/>
    </row>
    <row r="59" spans="1:29" ht="12.75" hidden="1" customHeight="1" x14ac:dyDescent="0.2">
      <c r="A59" s="31" t="s">
        <v>3081</v>
      </c>
      <c r="B59" s="602"/>
      <c r="C59" s="992"/>
      <c r="D59" s="992"/>
      <c r="E59" s="31"/>
      <c r="F59" s="992"/>
      <c r="G59" s="847"/>
      <c r="H59" s="993"/>
      <c r="I59" s="838"/>
      <c r="J59" s="31"/>
      <c r="K59" s="2159"/>
      <c r="L59" s="2159"/>
      <c r="M59" s="2159"/>
      <c r="N59" s="2159"/>
      <c r="O59" s="82"/>
      <c r="P59" s="840" t="s">
        <v>3081</v>
      </c>
      <c r="Q59" s="1615" t="str">
        <f t="shared" si="1"/>
        <v/>
      </c>
      <c r="R59" s="190"/>
      <c r="S59" s="841"/>
      <c r="T59" s="841"/>
      <c r="U59" s="195"/>
      <c r="V59" s="673"/>
      <c r="W59" s="674"/>
      <c r="X59" s="673"/>
      <c r="Y59" s="674"/>
      <c r="Z59" s="673"/>
      <c r="AA59" s="674"/>
      <c r="AB59" s="673"/>
      <c r="AC59" s="674"/>
    </row>
    <row r="60" spans="1:29" ht="12.75" hidden="1" customHeight="1" x14ac:dyDescent="0.2">
      <c r="A60" s="31" t="s">
        <v>3082</v>
      </c>
      <c r="B60" s="602"/>
      <c r="C60" s="992"/>
      <c r="D60" s="992"/>
      <c r="E60" s="31"/>
      <c r="F60" s="992"/>
      <c r="G60" s="847"/>
      <c r="H60" s="993"/>
      <c r="I60" s="838"/>
      <c r="J60" s="31"/>
      <c r="K60" s="2159"/>
      <c r="L60" s="2159"/>
      <c r="M60" s="2159"/>
      <c r="N60" s="2159"/>
      <c r="O60" s="82"/>
      <c r="P60" s="840" t="s">
        <v>3082</v>
      </c>
      <c r="Q60" s="1615" t="str">
        <f t="shared" si="1"/>
        <v/>
      </c>
      <c r="R60" s="190"/>
      <c r="S60" s="841"/>
      <c r="T60" s="841"/>
      <c r="U60" s="195"/>
      <c r="V60" s="673"/>
      <c r="W60" s="674"/>
      <c r="X60" s="673"/>
      <c r="Y60" s="674"/>
      <c r="Z60" s="673"/>
      <c r="AA60" s="674"/>
      <c r="AB60" s="673"/>
      <c r="AC60" s="674"/>
    </row>
    <row r="61" spans="1:29" ht="12.75" hidden="1" customHeight="1" x14ac:dyDescent="0.2">
      <c r="A61" s="31" t="s">
        <v>3083</v>
      </c>
      <c r="B61" s="602"/>
      <c r="C61" s="992"/>
      <c r="D61" s="992"/>
      <c r="E61" s="31"/>
      <c r="F61" s="992"/>
      <c r="G61" s="847"/>
      <c r="H61" s="993"/>
      <c r="I61" s="838"/>
      <c r="J61" s="31"/>
      <c r="K61" s="2159"/>
      <c r="L61" s="2159"/>
      <c r="M61" s="2159"/>
      <c r="N61" s="2159"/>
      <c r="O61" s="82"/>
      <c r="P61" s="840" t="s">
        <v>3083</v>
      </c>
      <c r="Q61" s="1615" t="str">
        <f t="shared" si="1"/>
        <v/>
      </c>
      <c r="R61" s="190"/>
      <c r="S61" s="841"/>
      <c r="T61" s="841"/>
      <c r="U61" s="195"/>
      <c r="V61" s="673"/>
      <c r="W61" s="674"/>
      <c r="X61" s="673"/>
      <c r="Y61" s="674"/>
      <c r="Z61" s="673"/>
      <c r="AA61" s="674"/>
      <c r="AB61" s="673"/>
      <c r="AC61" s="674"/>
    </row>
    <row r="62" spans="1:29" ht="12.75" hidden="1" customHeight="1" x14ac:dyDescent="0.2">
      <c r="A62" s="31" t="s">
        <v>3084</v>
      </c>
      <c r="B62" s="602"/>
      <c r="C62" s="992"/>
      <c r="D62" s="992"/>
      <c r="E62" s="31"/>
      <c r="F62" s="992"/>
      <c r="G62" s="847"/>
      <c r="H62" s="993"/>
      <c r="I62" s="838"/>
      <c r="J62" s="31"/>
      <c r="K62" s="2159"/>
      <c r="L62" s="2159"/>
      <c r="M62" s="2159"/>
      <c r="N62" s="2159"/>
      <c r="O62" s="82"/>
      <c r="P62" s="840" t="s">
        <v>3084</v>
      </c>
      <c r="Q62" s="1615" t="str">
        <f t="shared" si="1"/>
        <v/>
      </c>
      <c r="R62" s="190"/>
      <c r="S62" s="841"/>
      <c r="T62" s="841"/>
      <c r="U62" s="195"/>
      <c r="V62" s="673"/>
      <c r="W62" s="674"/>
      <c r="X62" s="673"/>
      <c r="Y62" s="674"/>
      <c r="Z62" s="673"/>
      <c r="AA62" s="674"/>
      <c r="AB62" s="673"/>
      <c r="AC62" s="674"/>
    </row>
    <row r="63" spans="1:29" ht="12.75" hidden="1" customHeight="1" x14ac:dyDescent="0.2">
      <c r="A63" s="31" t="s">
        <v>3085</v>
      </c>
      <c r="B63" s="602"/>
      <c r="C63" s="992"/>
      <c r="D63" s="992"/>
      <c r="E63" s="31"/>
      <c r="F63" s="992"/>
      <c r="G63" s="847"/>
      <c r="H63" s="993"/>
      <c r="I63" s="838"/>
      <c r="J63" s="31"/>
      <c r="K63" s="2159"/>
      <c r="L63" s="2159"/>
      <c r="M63" s="2159"/>
      <c r="N63" s="2159"/>
      <c r="O63" s="82"/>
      <c r="P63" s="840" t="s">
        <v>3085</v>
      </c>
      <c r="Q63" s="1615" t="str">
        <f t="shared" si="1"/>
        <v/>
      </c>
      <c r="R63" s="190"/>
      <c r="S63" s="841"/>
      <c r="T63" s="841"/>
      <c r="U63" s="195"/>
      <c r="V63" s="673"/>
      <c r="W63" s="674"/>
      <c r="X63" s="673"/>
      <c r="Y63" s="674"/>
      <c r="Z63" s="673"/>
      <c r="AA63" s="674"/>
      <c r="AB63" s="673"/>
      <c r="AC63" s="674"/>
    </row>
    <row r="64" spans="1:29" ht="12.75" hidden="1" customHeight="1" x14ac:dyDescent="0.2">
      <c r="A64" s="31" t="s">
        <v>3086</v>
      </c>
      <c r="B64" s="602"/>
      <c r="C64" s="992"/>
      <c r="D64" s="992"/>
      <c r="E64" s="31"/>
      <c r="F64" s="992"/>
      <c r="G64" s="847"/>
      <c r="H64" s="993"/>
      <c r="I64" s="838"/>
      <c r="J64" s="31"/>
      <c r="K64" s="2159"/>
      <c r="L64" s="2159"/>
      <c r="M64" s="2159"/>
      <c r="N64" s="2159"/>
      <c r="O64" s="82"/>
      <c r="P64" s="840" t="s">
        <v>3086</v>
      </c>
      <c r="Q64" s="1615" t="str">
        <f t="shared" si="1"/>
        <v/>
      </c>
      <c r="R64" s="190"/>
      <c r="S64" s="841"/>
      <c r="T64" s="841"/>
      <c r="U64" s="195"/>
      <c r="V64" s="673"/>
      <c r="W64" s="674"/>
      <c r="X64" s="673"/>
      <c r="Y64" s="674"/>
      <c r="Z64" s="673"/>
      <c r="AA64" s="674"/>
      <c r="AB64" s="673"/>
      <c r="AC64" s="674"/>
    </row>
    <row r="65" spans="1:29" x14ac:dyDescent="0.2">
      <c r="A65" s="239" t="s">
        <v>3087</v>
      </c>
      <c r="B65" s="1598">
        <v>100</v>
      </c>
      <c r="C65" s="992"/>
      <c r="D65" s="992"/>
      <c r="E65" s="31"/>
      <c r="F65" s="992"/>
      <c r="G65" s="847"/>
      <c r="H65" s="993"/>
      <c r="I65" s="838"/>
      <c r="J65" s="31"/>
      <c r="K65" s="2162"/>
      <c r="L65" s="2162"/>
      <c r="M65" s="2162"/>
      <c r="N65" s="2162"/>
      <c r="O65" s="82"/>
      <c r="P65" s="887" t="s">
        <v>3087</v>
      </c>
      <c r="Q65" s="1619">
        <v>100</v>
      </c>
      <c r="R65" s="190"/>
      <c r="S65" s="841"/>
      <c r="T65" s="841"/>
      <c r="U65" s="195"/>
      <c r="V65" s="673"/>
      <c r="W65" s="674"/>
      <c r="X65" s="673"/>
      <c r="Y65" s="674"/>
      <c r="Z65" s="673"/>
      <c r="AA65" s="674"/>
      <c r="AB65" s="673"/>
      <c r="AC65" s="674"/>
    </row>
    <row r="66" spans="1:29" x14ac:dyDescent="0.2">
      <c r="A66" s="83" t="s">
        <v>3088</v>
      </c>
      <c r="B66" s="1494" t="s">
        <v>3089</v>
      </c>
      <c r="C66" s="993"/>
      <c r="D66" s="993"/>
      <c r="E66" s="82"/>
      <c r="F66" s="993"/>
      <c r="G66" s="848"/>
      <c r="H66" s="993"/>
      <c r="I66" s="844"/>
      <c r="J66" s="82"/>
      <c r="K66" s="2161"/>
      <c r="L66" s="2161"/>
      <c r="M66" s="2161"/>
      <c r="N66" s="2161"/>
      <c r="O66" s="82"/>
      <c r="P66" s="887" t="s">
        <v>3088</v>
      </c>
      <c r="Q66" s="1495" t="s">
        <v>3089</v>
      </c>
      <c r="R66" s="190"/>
      <c r="S66" s="846"/>
      <c r="T66" s="846"/>
      <c r="U66" s="195"/>
      <c r="V66" s="673"/>
      <c r="W66" s="674"/>
      <c r="X66" s="673"/>
      <c r="Y66" s="674"/>
      <c r="Z66" s="673"/>
      <c r="AA66" s="674"/>
      <c r="AB66" s="673"/>
      <c r="AC66" s="674"/>
    </row>
    <row r="67" spans="1:29" ht="12.75" customHeight="1" x14ac:dyDescent="0.2">
      <c r="A67" s="82"/>
      <c r="B67" s="82"/>
      <c r="C67" s="82"/>
      <c r="D67" s="82"/>
      <c r="E67" s="82"/>
      <c r="F67" s="82"/>
      <c r="G67" s="82"/>
      <c r="H67" s="82"/>
      <c r="I67" s="82"/>
      <c r="J67" s="82"/>
      <c r="K67" s="82"/>
      <c r="L67" s="82"/>
      <c r="M67" s="82"/>
      <c r="N67" s="82"/>
      <c r="O67" s="82"/>
      <c r="P67" s="835"/>
      <c r="Q67" s="835"/>
      <c r="R67" s="82"/>
      <c r="S67" s="82"/>
      <c r="T67" s="82"/>
      <c r="U67" s="195"/>
      <c r="V67" s="675"/>
      <c r="W67" s="676"/>
      <c r="X67" s="675"/>
      <c r="Y67" s="676"/>
      <c r="Z67" s="675"/>
      <c r="AA67" s="676"/>
      <c r="AB67" s="675"/>
      <c r="AC67" s="676"/>
    </row>
    <row r="68" spans="1:29" ht="14.25" customHeight="1" x14ac:dyDescent="0.2">
      <c r="A68" s="82"/>
      <c r="B68" s="88" t="s">
        <v>1878</v>
      </c>
      <c r="C68" s="82"/>
      <c r="D68" s="82"/>
      <c r="E68" s="82"/>
      <c r="F68" s="82"/>
      <c r="G68" s="82"/>
      <c r="H68" s="82"/>
      <c r="I68" s="82"/>
      <c r="J68" s="82"/>
      <c r="K68" s="82"/>
      <c r="L68" s="82"/>
      <c r="M68" s="82"/>
      <c r="N68" s="82"/>
      <c r="O68" s="82"/>
      <c r="P68" s="835"/>
      <c r="Q68" s="836" t="s">
        <v>1878</v>
      </c>
      <c r="R68" s="82"/>
      <c r="S68" s="82"/>
      <c r="T68" s="82"/>
      <c r="U68" s="195"/>
    </row>
    <row r="69" spans="1:29" x14ac:dyDescent="0.2">
      <c r="A69" s="31" t="s">
        <v>3062</v>
      </c>
      <c r="B69" s="602"/>
      <c r="C69" s="992"/>
      <c r="D69" s="992"/>
      <c r="E69" s="31"/>
      <c r="F69" s="992"/>
      <c r="G69" s="847"/>
      <c r="H69" s="993"/>
      <c r="I69" s="838"/>
      <c r="J69" s="31"/>
      <c r="K69" s="2159"/>
      <c r="L69" s="2159"/>
      <c r="M69" s="2159"/>
      <c r="N69" s="2159"/>
      <c r="O69" s="82"/>
      <c r="P69" s="840" t="s">
        <v>3062</v>
      </c>
      <c r="Q69" s="1615" t="str">
        <f t="shared" ref="Q69:Q93" si="2">IF($B69="","",$B69)</f>
        <v/>
      </c>
      <c r="R69" s="190"/>
      <c r="S69" s="841"/>
      <c r="T69" s="841"/>
      <c r="U69" s="195"/>
    </row>
    <row r="70" spans="1:29" x14ac:dyDescent="0.2">
      <c r="A70" s="31" t="s">
        <v>3063</v>
      </c>
      <c r="B70" s="602"/>
      <c r="C70" s="992"/>
      <c r="D70" s="992"/>
      <c r="E70" s="31"/>
      <c r="F70" s="992"/>
      <c r="G70" s="847"/>
      <c r="H70" s="993"/>
      <c r="I70" s="838"/>
      <c r="J70" s="31"/>
      <c r="K70" s="2159"/>
      <c r="L70" s="2159"/>
      <c r="M70" s="2159"/>
      <c r="N70" s="2159"/>
      <c r="O70" s="82"/>
      <c r="P70" s="840" t="s">
        <v>3063</v>
      </c>
      <c r="Q70" s="1615" t="str">
        <f t="shared" si="2"/>
        <v/>
      </c>
      <c r="R70" s="190"/>
      <c r="S70" s="841"/>
      <c r="T70" s="841"/>
      <c r="U70" s="195"/>
      <c r="V70" s="673"/>
      <c r="W70" s="674"/>
      <c r="X70" s="673"/>
      <c r="Y70" s="674"/>
      <c r="Z70" s="673"/>
      <c r="AA70" s="674"/>
      <c r="AB70" s="673"/>
      <c r="AC70" s="674"/>
    </row>
    <row r="71" spans="1:29" x14ac:dyDescent="0.2">
      <c r="A71" s="31" t="s">
        <v>3064</v>
      </c>
      <c r="B71" s="602"/>
      <c r="C71" s="992"/>
      <c r="D71" s="992"/>
      <c r="E71" s="31"/>
      <c r="F71" s="992"/>
      <c r="G71" s="847"/>
      <c r="H71" s="993"/>
      <c r="I71" s="838"/>
      <c r="J71" s="31"/>
      <c r="K71" s="2159"/>
      <c r="L71" s="2159"/>
      <c r="M71" s="2159"/>
      <c r="N71" s="2159"/>
      <c r="O71" s="82"/>
      <c r="P71" s="840" t="s">
        <v>3064</v>
      </c>
      <c r="Q71" s="1615" t="str">
        <f t="shared" si="2"/>
        <v/>
      </c>
      <c r="R71" s="190"/>
      <c r="S71" s="841"/>
      <c r="T71" s="841"/>
      <c r="U71" s="195"/>
      <c r="V71" s="673"/>
      <c r="W71" s="674"/>
      <c r="X71" s="673"/>
      <c r="Y71" s="674"/>
      <c r="Z71" s="673"/>
      <c r="AA71" s="674"/>
      <c r="AB71" s="673"/>
      <c r="AC71" s="674"/>
    </row>
    <row r="72" spans="1:29" x14ac:dyDescent="0.2">
      <c r="A72" s="31" t="s">
        <v>3065</v>
      </c>
      <c r="B72" s="602"/>
      <c r="C72" s="992"/>
      <c r="D72" s="992"/>
      <c r="E72" s="31"/>
      <c r="F72" s="992"/>
      <c r="G72" s="847"/>
      <c r="H72" s="993"/>
      <c r="I72" s="838"/>
      <c r="J72" s="31"/>
      <c r="K72" s="2159"/>
      <c r="L72" s="2159"/>
      <c r="M72" s="2159"/>
      <c r="N72" s="2159"/>
      <c r="O72" s="82"/>
      <c r="P72" s="840" t="s">
        <v>3065</v>
      </c>
      <c r="Q72" s="1615" t="str">
        <f t="shared" si="2"/>
        <v/>
      </c>
      <c r="R72" s="190"/>
      <c r="S72" s="841"/>
      <c r="T72" s="841"/>
      <c r="U72" s="195"/>
      <c r="V72" s="673"/>
      <c r="W72" s="674"/>
      <c r="X72" s="673"/>
      <c r="Y72" s="674"/>
      <c r="Z72" s="673"/>
      <c r="AA72" s="674"/>
      <c r="AB72" s="673"/>
      <c r="AC72" s="674"/>
    </row>
    <row r="73" spans="1:29" ht="12.75" hidden="1" customHeight="1" x14ac:dyDescent="0.2">
      <c r="A73" s="31" t="s">
        <v>3066</v>
      </c>
      <c r="B73" s="602"/>
      <c r="C73" s="992"/>
      <c r="D73" s="992"/>
      <c r="E73" s="31"/>
      <c r="F73" s="992"/>
      <c r="G73" s="847"/>
      <c r="H73" s="993"/>
      <c r="I73" s="838"/>
      <c r="J73" s="31"/>
      <c r="K73" s="2159"/>
      <c r="L73" s="2159"/>
      <c r="M73" s="2159"/>
      <c r="N73" s="2159"/>
      <c r="O73" s="82"/>
      <c r="P73" s="840" t="s">
        <v>3066</v>
      </c>
      <c r="Q73" s="1615" t="str">
        <f t="shared" si="2"/>
        <v/>
      </c>
      <c r="R73" s="190"/>
      <c r="S73" s="841"/>
      <c r="T73" s="841"/>
      <c r="U73" s="195"/>
      <c r="V73" s="673"/>
      <c r="W73" s="674"/>
      <c r="X73" s="673"/>
      <c r="Y73" s="674"/>
      <c r="Z73" s="673"/>
      <c r="AA73" s="674"/>
      <c r="AB73" s="673"/>
      <c r="AC73" s="674"/>
    </row>
    <row r="74" spans="1:29" ht="12.75" hidden="1" customHeight="1" x14ac:dyDescent="0.2">
      <c r="A74" s="31" t="s">
        <v>3067</v>
      </c>
      <c r="B74" s="602"/>
      <c r="C74" s="992"/>
      <c r="D74" s="992"/>
      <c r="E74" s="31"/>
      <c r="F74" s="992"/>
      <c r="G74" s="847"/>
      <c r="H74" s="993"/>
      <c r="I74" s="838"/>
      <c r="J74" s="31"/>
      <c r="K74" s="2159"/>
      <c r="L74" s="2159"/>
      <c r="M74" s="2159"/>
      <c r="N74" s="2159"/>
      <c r="O74" s="82"/>
      <c r="P74" s="840" t="s">
        <v>3067</v>
      </c>
      <c r="Q74" s="1615" t="str">
        <f t="shared" si="2"/>
        <v/>
      </c>
      <c r="R74" s="190"/>
      <c r="S74" s="841"/>
      <c r="T74" s="841"/>
      <c r="U74" s="195"/>
      <c r="V74" s="673"/>
      <c r="W74" s="674"/>
      <c r="X74" s="673"/>
      <c r="Y74" s="674"/>
      <c r="Z74" s="673"/>
      <c r="AA74" s="674"/>
      <c r="AB74" s="673"/>
      <c r="AC74" s="674"/>
    </row>
    <row r="75" spans="1:29" ht="12.75" hidden="1" customHeight="1" x14ac:dyDescent="0.2">
      <c r="A75" s="31" t="s">
        <v>3068</v>
      </c>
      <c r="B75" s="602"/>
      <c r="C75" s="992"/>
      <c r="D75" s="992"/>
      <c r="E75" s="31"/>
      <c r="F75" s="992"/>
      <c r="G75" s="847"/>
      <c r="H75" s="993"/>
      <c r="I75" s="838"/>
      <c r="J75" s="31"/>
      <c r="K75" s="2159"/>
      <c r="L75" s="2159"/>
      <c r="M75" s="2159"/>
      <c r="N75" s="2159"/>
      <c r="O75" s="82"/>
      <c r="P75" s="840" t="s">
        <v>3068</v>
      </c>
      <c r="Q75" s="1615" t="str">
        <f t="shared" si="2"/>
        <v/>
      </c>
      <c r="R75" s="190"/>
      <c r="S75" s="841"/>
      <c r="T75" s="841"/>
      <c r="U75" s="195"/>
      <c r="V75" s="673"/>
      <c r="W75" s="674"/>
      <c r="X75" s="673"/>
      <c r="Y75" s="674"/>
      <c r="Z75" s="673"/>
      <c r="AA75" s="674"/>
      <c r="AB75" s="673"/>
      <c r="AC75" s="674"/>
    </row>
    <row r="76" spans="1:29" ht="12.75" hidden="1" customHeight="1" x14ac:dyDescent="0.2">
      <c r="A76" s="31" t="s">
        <v>3069</v>
      </c>
      <c r="B76" s="602"/>
      <c r="C76" s="992"/>
      <c r="D76" s="992"/>
      <c r="E76" s="31"/>
      <c r="F76" s="992"/>
      <c r="G76" s="847"/>
      <c r="H76" s="993"/>
      <c r="I76" s="838"/>
      <c r="J76" s="31"/>
      <c r="K76" s="2159"/>
      <c r="L76" s="2159"/>
      <c r="M76" s="2159"/>
      <c r="N76" s="2159"/>
      <c r="O76" s="82"/>
      <c r="P76" s="840" t="s">
        <v>3069</v>
      </c>
      <c r="Q76" s="1615" t="str">
        <f t="shared" si="2"/>
        <v/>
      </c>
      <c r="R76" s="190"/>
      <c r="S76" s="841"/>
      <c r="T76" s="841"/>
      <c r="U76" s="195"/>
      <c r="V76" s="673"/>
      <c r="W76" s="674"/>
      <c r="X76" s="673"/>
      <c r="Y76" s="674"/>
      <c r="Z76" s="673"/>
      <c r="AA76" s="674"/>
      <c r="AB76" s="673"/>
      <c r="AC76" s="674"/>
    </row>
    <row r="77" spans="1:29" ht="12.75" hidden="1" customHeight="1" x14ac:dyDescent="0.2">
      <c r="A77" s="31" t="s">
        <v>3070</v>
      </c>
      <c r="B77" s="602"/>
      <c r="C77" s="992"/>
      <c r="D77" s="992"/>
      <c r="E77" s="31"/>
      <c r="F77" s="992"/>
      <c r="G77" s="847"/>
      <c r="H77" s="993"/>
      <c r="I77" s="838"/>
      <c r="J77" s="31"/>
      <c r="K77" s="2159"/>
      <c r="L77" s="2159"/>
      <c r="M77" s="2159"/>
      <c r="N77" s="2159"/>
      <c r="O77" s="82"/>
      <c r="P77" s="840" t="s">
        <v>3070</v>
      </c>
      <c r="Q77" s="1615" t="str">
        <f t="shared" si="2"/>
        <v/>
      </c>
      <c r="R77" s="190"/>
      <c r="S77" s="841"/>
      <c r="T77" s="841"/>
      <c r="U77" s="195"/>
      <c r="V77" s="673"/>
      <c r="W77" s="674"/>
      <c r="X77" s="673"/>
      <c r="Y77" s="674"/>
      <c r="Z77" s="673"/>
      <c r="AA77" s="674"/>
      <c r="AB77" s="673"/>
      <c r="AC77" s="674"/>
    </row>
    <row r="78" spans="1:29" ht="12.75" hidden="1" customHeight="1" x14ac:dyDescent="0.2">
      <c r="A78" s="31" t="s">
        <v>3071</v>
      </c>
      <c r="B78" s="602"/>
      <c r="C78" s="992"/>
      <c r="D78" s="992"/>
      <c r="E78" s="31"/>
      <c r="F78" s="992"/>
      <c r="G78" s="847"/>
      <c r="H78" s="993"/>
      <c r="I78" s="838"/>
      <c r="J78" s="31"/>
      <c r="K78" s="2159"/>
      <c r="L78" s="2159"/>
      <c r="M78" s="2159"/>
      <c r="N78" s="2159"/>
      <c r="O78" s="82"/>
      <c r="P78" s="840" t="s">
        <v>3071</v>
      </c>
      <c r="Q78" s="1615" t="str">
        <f t="shared" si="2"/>
        <v/>
      </c>
      <c r="R78" s="190"/>
      <c r="S78" s="841"/>
      <c r="T78" s="841"/>
      <c r="U78" s="195"/>
      <c r="V78" s="673"/>
      <c r="W78" s="674"/>
      <c r="X78" s="673"/>
      <c r="Y78" s="674"/>
      <c r="Z78" s="673"/>
      <c r="AA78" s="674"/>
      <c r="AB78" s="673"/>
      <c r="AC78" s="674"/>
    </row>
    <row r="79" spans="1:29" ht="12.75" hidden="1" customHeight="1" x14ac:dyDescent="0.2">
      <c r="A79" s="31" t="s">
        <v>3072</v>
      </c>
      <c r="B79" s="602"/>
      <c r="C79" s="992"/>
      <c r="D79" s="992"/>
      <c r="E79" s="31"/>
      <c r="F79" s="992"/>
      <c r="G79" s="847"/>
      <c r="H79" s="993"/>
      <c r="I79" s="838"/>
      <c r="J79" s="31"/>
      <c r="K79" s="2159"/>
      <c r="L79" s="2159"/>
      <c r="M79" s="2159"/>
      <c r="N79" s="2159"/>
      <c r="O79" s="82"/>
      <c r="P79" s="840" t="s">
        <v>3072</v>
      </c>
      <c r="Q79" s="1615" t="str">
        <f t="shared" si="2"/>
        <v/>
      </c>
      <c r="R79" s="190"/>
      <c r="S79" s="841"/>
      <c r="T79" s="841"/>
      <c r="U79" s="195"/>
      <c r="V79" s="673"/>
      <c r="W79" s="674"/>
      <c r="X79" s="673"/>
      <c r="Y79" s="674"/>
      <c r="Z79" s="673"/>
      <c r="AA79" s="674"/>
      <c r="AB79" s="673"/>
      <c r="AC79" s="674"/>
    </row>
    <row r="80" spans="1:29" ht="12.75" hidden="1" customHeight="1" x14ac:dyDescent="0.2">
      <c r="A80" s="31" t="s">
        <v>3073</v>
      </c>
      <c r="B80" s="602"/>
      <c r="C80" s="992"/>
      <c r="D80" s="992"/>
      <c r="E80" s="31"/>
      <c r="F80" s="992"/>
      <c r="G80" s="847"/>
      <c r="H80" s="993"/>
      <c r="I80" s="838"/>
      <c r="J80" s="31"/>
      <c r="K80" s="2159"/>
      <c r="L80" s="2159"/>
      <c r="M80" s="2159"/>
      <c r="N80" s="2159"/>
      <c r="O80" s="82"/>
      <c r="P80" s="840" t="s">
        <v>3073</v>
      </c>
      <c r="Q80" s="1615" t="str">
        <f t="shared" si="2"/>
        <v/>
      </c>
      <c r="R80" s="190"/>
      <c r="S80" s="841"/>
      <c r="T80" s="841"/>
      <c r="U80" s="195"/>
      <c r="V80" s="673"/>
      <c r="W80" s="674"/>
      <c r="X80" s="673"/>
      <c r="Y80" s="674"/>
      <c r="Z80" s="673"/>
      <c r="AA80" s="674"/>
      <c r="AB80" s="673"/>
      <c r="AC80" s="674"/>
    </row>
    <row r="81" spans="1:29" ht="12.75" hidden="1" customHeight="1" x14ac:dyDescent="0.2">
      <c r="A81" s="31" t="s">
        <v>3074</v>
      </c>
      <c r="B81" s="602"/>
      <c r="C81" s="992"/>
      <c r="D81" s="992"/>
      <c r="E81" s="31"/>
      <c r="F81" s="992"/>
      <c r="G81" s="847"/>
      <c r="H81" s="993"/>
      <c r="I81" s="838"/>
      <c r="J81" s="31"/>
      <c r="K81" s="2159"/>
      <c r="L81" s="2159"/>
      <c r="M81" s="2159"/>
      <c r="N81" s="2159"/>
      <c r="O81" s="82"/>
      <c r="P81" s="840" t="s">
        <v>3074</v>
      </c>
      <c r="Q81" s="1615" t="str">
        <f t="shared" si="2"/>
        <v/>
      </c>
      <c r="R81" s="190"/>
      <c r="S81" s="841"/>
      <c r="T81" s="841"/>
      <c r="U81" s="195"/>
      <c r="V81" s="673"/>
      <c r="W81" s="674"/>
      <c r="X81" s="673"/>
      <c r="Y81" s="674"/>
      <c r="Z81" s="673"/>
      <c r="AA81" s="674"/>
      <c r="AB81" s="673"/>
      <c r="AC81" s="674"/>
    </row>
    <row r="82" spans="1:29" ht="12.75" hidden="1" customHeight="1" x14ac:dyDescent="0.2">
      <c r="A82" s="31" t="s">
        <v>3075</v>
      </c>
      <c r="B82" s="602"/>
      <c r="C82" s="992"/>
      <c r="D82" s="992"/>
      <c r="E82" s="31"/>
      <c r="F82" s="992"/>
      <c r="G82" s="847"/>
      <c r="H82" s="993"/>
      <c r="I82" s="838"/>
      <c r="J82" s="31"/>
      <c r="K82" s="2159"/>
      <c r="L82" s="2159"/>
      <c r="M82" s="2159"/>
      <c r="N82" s="2159"/>
      <c r="O82" s="82"/>
      <c r="P82" s="840" t="s">
        <v>3075</v>
      </c>
      <c r="Q82" s="1615" t="str">
        <f t="shared" si="2"/>
        <v/>
      </c>
      <c r="R82" s="190"/>
      <c r="S82" s="841"/>
      <c r="T82" s="841"/>
      <c r="U82" s="195"/>
      <c r="V82" s="673"/>
      <c r="W82" s="674"/>
      <c r="X82" s="673"/>
      <c r="Y82" s="674"/>
      <c r="Z82" s="673"/>
      <c r="AA82" s="674"/>
      <c r="AB82" s="673"/>
      <c r="AC82" s="674"/>
    </row>
    <row r="83" spans="1:29" ht="12.75" hidden="1" customHeight="1" x14ac:dyDescent="0.2">
      <c r="A83" s="31" t="s">
        <v>3076</v>
      </c>
      <c r="B83" s="602"/>
      <c r="C83" s="992"/>
      <c r="D83" s="992"/>
      <c r="E83" s="31"/>
      <c r="F83" s="992"/>
      <c r="G83" s="847"/>
      <c r="H83" s="993"/>
      <c r="I83" s="838"/>
      <c r="J83" s="31"/>
      <c r="K83" s="2159"/>
      <c r="L83" s="2159"/>
      <c r="M83" s="2159"/>
      <c r="N83" s="2159"/>
      <c r="O83" s="82"/>
      <c r="P83" s="840" t="s">
        <v>3076</v>
      </c>
      <c r="Q83" s="1615" t="str">
        <f t="shared" si="2"/>
        <v/>
      </c>
      <c r="R83" s="190"/>
      <c r="S83" s="841"/>
      <c r="T83" s="841"/>
      <c r="U83" s="195"/>
      <c r="V83" s="673"/>
      <c r="W83" s="674"/>
      <c r="X83" s="673"/>
      <c r="Y83" s="674"/>
      <c r="Z83" s="673"/>
      <c r="AA83" s="674"/>
      <c r="AB83" s="673"/>
      <c r="AC83" s="674"/>
    </row>
    <row r="84" spans="1:29" ht="12.75" hidden="1" customHeight="1" x14ac:dyDescent="0.2">
      <c r="A84" s="31" t="s">
        <v>3077</v>
      </c>
      <c r="B84" s="602"/>
      <c r="C84" s="992"/>
      <c r="D84" s="992"/>
      <c r="E84" s="31"/>
      <c r="F84" s="992"/>
      <c r="G84" s="847"/>
      <c r="H84" s="993"/>
      <c r="I84" s="838"/>
      <c r="J84" s="31"/>
      <c r="K84" s="2159"/>
      <c r="L84" s="2159"/>
      <c r="M84" s="2159"/>
      <c r="N84" s="2159"/>
      <c r="O84" s="82"/>
      <c r="P84" s="840" t="s">
        <v>3077</v>
      </c>
      <c r="Q84" s="1615" t="str">
        <f t="shared" si="2"/>
        <v/>
      </c>
      <c r="R84" s="190"/>
      <c r="S84" s="841"/>
      <c r="T84" s="841"/>
      <c r="U84" s="195"/>
      <c r="V84" s="673"/>
      <c r="W84" s="674"/>
      <c r="X84" s="673"/>
      <c r="Y84" s="674"/>
      <c r="Z84" s="673"/>
      <c r="AA84" s="674"/>
      <c r="AB84" s="673"/>
      <c r="AC84" s="674"/>
    </row>
    <row r="85" spans="1:29" ht="12.75" hidden="1" customHeight="1" x14ac:dyDescent="0.2">
      <c r="A85" s="31" t="s">
        <v>3078</v>
      </c>
      <c r="B85" s="602"/>
      <c r="C85" s="992"/>
      <c r="D85" s="992"/>
      <c r="E85" s="31"/>
      <c r="F85" s="992"/>
      <c r="G85" s="847"/>
      <c r="H85" s="993"/>
      <c r="I85" s="838"/>
      <c r="J85" s="31"/>
      <c r="K85" s="2159"/>
      <c r="L85" s="2159"/>
      <c r="M85" s="2159"/>
      <c r="N85" s="2159"/>
      <c r="O85" s="82"/>
      <c r="P85" s="840" t="s">
        <v>3078</v>
      </c>
      <c r="Q85" s="1615" t="str">
        <f t="shared" si="2"/>
        <v/>
      </c>
      <c r="R85" s="190"/>
      <c r="S85" s="841"/>
      <c r="T85" s="841"/>
      <c r="U85" s="195"/>
      <c r="V85" s="673"/>
      <c r="W85" s="674"/>
      <c r="X85" s="673"/>
      <c r="Y85" s="674"/>
      <c r="Z85" s="673"/>
      <c r="AA85" s="674"/>
      <c r="AB85" s="673"/>
      <c r="AC85" s="674"/>
    </row>
    <row r="86" spans="1:29" ht="12.75" hidden="1" customHeight="1" x14ac:dyDescent="0.2">
      <c r="A86" s="31" t="s">
        <v>3079</v>
      </c>
      <c r="B86" s="602"/>
      <c r="C86" s="992"/>
      <c r="D86" s="992"/>
      <c r="E86" s="31"/>
      <c r="F86" s="992"/>
      <c r="G86" s="847"/>
      <c r="H86" s="993"/>
      <c r="I86" s="838"/>
      <c r="J86" s="31"/>
      <c r="K86" s="2159"/>
      <c r="L86" s="2159"/>
      <c r="M86" s="2159"/>
      <c r="N86" s="2159"/>
      <c r="O86" s="82"/>
      <c r="P86" s="840" t="s">
        <v>3079</v>
      </c>
      <c r="Q86" s="1615" t="str">
        <f t="shared" si="2"/>
        <v/>
      </c>
      <c r="R86" s="190"/>
      <c r="S86" s="841"/>
      <c r="T86" s="841"/>
      <c r="U86" s="195"/>
      <c r="V86" s="673"/>
      <c r="W86" s="674"/>
      <c r="X86" s="673"/>
      <c r="Y86" s="674"/>
      <c r="Z86" s="673"/>
      <c r="AA86" s="674"/>
      <c r="AB86" s="673"/>
      <c r="AC86" s="674"/>
    </row>
    <row r="87" spans="1:29" ht="12.75" hidden="1" customHeight="1" x14ac:dyDescent="0.2">
      <c r="A87" s="31" t="s">
        <v>3080</v>
      </c>
      <c r="B87" s="602"/>
      <c r="C87" s="992"/>
      <c r="D87" s="992"/>
      <c r="E87" s="31"/>
      <c r="F87" s="992"/>
      <c r="G87" s="847"/>
      <c r="H87" s="993"/>
      <c r="I87" s="838"/>
      <c r="J87" s="31"/>
      <c r="K87" s="2159"/>
      <c r="L87" s="2159"/>
      <c r="M87" s="2159"/>
      <c r="N87" s="2159"/>
      <c r="O87" s="82"/>
      <c r="P87" s="840" t="s">
        <v>3080</v>
      </c>
      <c r="Q87" s="1615" t="str">
        <f t="shared" si="2"/>
        <v/>
      </c>
      <c r="R87" s="190"/>
      <c r="S87" s="841"/>
      <c r="T87" s="841"/>
      <c r="U87" s="195"/>
      <c r="V87" s="673"/>
      <c r="W87" s="674"/>
      <c r="X87" s="673"/>
      <c r="Y87" s="674"/>
      <c r="Z87" s="673"/>
      <c r="AA87" s="674"/>
      <c r="AB87" s="673"/>
      <c r="AC87" s="674"/>
    </row>
    <row r="88" spans="1:29" ht="12.75" hidden="1" customHeight="1" x14ac:dyDescent="0.2">
      <c r="A88" s="31" t="s">
        <v>3081</v>
      </c>
      <c r="B88" s="602"/>
      <c r="C88" s="992"/>
      <c r="D88" s="992"/>
      <c r="E88" s="31"/>
      <c r="F88" s="992"/>
      <c r="G88" s="847"/>
      <c r="H88" s="993"/>
      <c r="I88" s="838"/>
      <c r="J88" s="31"/>
      <c r="K88" s="2159"/>
      <c r="L88" s="2159"/>
      <c r="M88" s="2159"/>
      <c r="N88" s="2159"/>
      <c r="O88" s="82"/>
      <c r="P88" s="840" t="s">
        <v>3081</v>
      </c>
      <c r="Q88" s="1615" t="str">
        <f t="shared" si="2"/>
        <v/>
      </c>
      <c r="R88" s="190"/>
      <c r="S88" s="841"/>
      <c r="T88" s="841"/>
      <c r="U88" s="195"/>
      <c r="V88" s="673"/>
      <c r="W88" s="674"/>
      <c r="X88" s="673"/>
      <c r="Y88" s="674"/>
      <c r="Z88" s="673"/>
      <c r="AA88" s="674"/>
      <c r="AB88" s="673"/>
      <c r="AC88" s="674"/>
    </row>
    <row r="89" spans="1:29" ht="12.75" hidden="1" customHeight="1" x14ac:dyDescent="0.2">
      <c r="A89" s="31" t="s">
        <v>3082</v>
      </c>
      <c r="B89" s="602"/>
      <c r="C89" s="992"/>
      <c r="D89" s="992"/>
      <c r="E89" s="31"/>
      <c r="F89" s="992"/>
      <c r="G89" s="847"/>
      <c r="H89" s="993"/>
      <c r="I89" s="838"/>
      <c r="J89" s="31"/>
      <c r="K89" s="2159"/>
      <c r="L89" s="2159"/>
      <c r="M89" s="2159"/>
      <c r="N89" s="2159"/>
      <c r="O89" s="82"/>
      <c r="P89" s="840" t="s">
        <v>3082</v>
      </c>
      <c r="Q89" s="1615" t="str">
        <f t="shared" si="2"/>
        <v/>
      </c>
      <c r="R89" s="190"/>
      <c r="S89" s="841"/>
      <c r="T89" s="841"/>
      <c r="U89" s="195"/>
      <c r="V89" s="673"/>
      <c r="W89" s="674"/>
      <c r="X89" s="673"/>
      <c r="Y89" s="674"/>
      <c r="Z89" s="673"/>
      <c r="AA89" s="674"/>
      <c r="AB89" s="673"/>
      <c r="AC89" s="674"/>
    </row>
    <row r="90" spans="1:29" ht="12.75" hidden="1" customHeight="1" x14ac:dyDescent="0.2">
      <c r="A90" s="31" t="s">
        <v>3083</v>
      </c>
      <c r="B90" s="602"/>
      <c r="C90" s="992"/>
      <c r="D90" s="992"/>
      <c r="E90" s="31"/>
      <c r="F90" s="992"/>
      <c r="G90" s="847"/>
      <c r="H90" s="993"/>
      <c r="I90" s="838"/>
      <c r="J90" s="31"/>
      <c r="K90" s="2159"/>
      <c r="L90" s="2159"/>
      <c r="M90" s="2159"/>
      <c r="N90" s="2159"/>
      <c r="O90" s="82"/>
      <c r="P90" s="840" t="s">
        <v>3083</v>
      </c>
      <c r="Q90" s="1615" t="str">
        <f t="shared" si="2"/>
        <v/>
      </c>
      <c r="R90" s="190"/>
      <c r="S90" s="841"/>
      <c r="T90" s="841"/>
      <c r="U90" s="195"/>
      <c r="V90" s="673"/>
      <c r="W90" s="674"/>
      <c r="X90" s="673"/>
      <c r="Y90" s="674"/>
      <c r="Z90" s="673"/>
      <c r="AA90" s="674"/>
      <c r="AB90" s="673"/>
      <c r="AC90" s="674"/>
    </row>
    <row r="91" spans="1:29" ht="12.75" hidden="1" customHeight="1" x14ac:dyDescent="0.2">
      <c r="A91" s="31" t="s">
        <v>3084</v>
      </c>
      <c r="B91" s="602"/>
      <c r="C91" s="992"/>
      <c r="D91" s="992"/>
      <c r="E91" s="31"/>
      <c r="F91" s="992"/>
      <c r="G91" s="847"/>
      <c r="H91" s="993"/>
      <c r="I91" s="838"/>
      <c r="J91" s="31"/>
      <c r="K91" s="2159"/>
      <c r="L91" s="2159"/>
      <c r="M91" s="2159"/>
      <c r="N91" s="2159"/>
      <c r="O91" s="82"/>
      <c r="P91" s="840" t="s">
        <v>3084</v>
      </c>
      <c r="Q91" s="1615" t="str">
        <f t="shared" si="2"/>
        <v/>
      </c>
      <c r="R91" s="190"/>
      <c r="S91" s="841"/>
      <c r="T91" s="841"/>
      <c r="U91" s="195"/>
      <c r="V91" s="673"/>
      <c r="W91" s="674"/>
      <c r="X91" s="673"/>
      <c r="Y91" s="674"/>
      <c r="Z91" s="673"/>
      <c r="AA91" s="674"/>
      <c r="AB91" s="673"/>
      <c r="AC91" s="674"/>
    </row>
    <row r="92" spans="1:29" ht="12.75" hidden="1" customHeight="1" x14ac:dyDescent="0.2">
      <c r="A92" s="31" t="s">
        <v>3085</v>
      </c>
      <c r="B92" s="602"/>
      <c r="C92" s="992"/>
      <c r="D92" s="992"/>
      <c r="E92" s="31"/>
      <c r="F92" s="992"/>
      <c r="G92" s="847"/>
      <c r="H92" s="993"/>
      <c r="I92" s="838"/>
      <c r="J92" s="31"/>
      <c r="K92" s="2159"/>
      <c r="L92" s="2159"/>
      <c r="M92" s="2159"/>
      <c r="N92" s="2159"/>
      <c r="O92" s="82"/>
      <c r="P92" s="840" t="s">
        <v>3085</v>
      </c>
      <c r="Q92" s="1615" t="str">
        <f t="shared" si="2"/>
        <v/>
      </c>
      <c r="R92" s="190"/>
      <c r="S92" s="841"/>
      <c r="T92" s="841"/>
      <c r="U92" s="195"/>
      <c r="V92" s="673"/>
      <c r="W92" s="674"/>
      <c r="X92" s="673"/>
      <c r="Y92" s="674"/>
      <c r="Z92" s="673"/>
      <c r="AA92" s="674"/>
      <c r="AB92" s="673"/>
      <c r="AC92" s="674"/>
    </row>
    <row r="93" spans="1:29" ht="12.75" hidden="1" customHeight="1" x14ac:dyDescent="0.2">
      <c r="A93" s="31" t="s">
        <v>3086</v>
      </c>
      <c r="B93" s="602"/>
      <c r="C93" s="992"/>
      <c r="D93" s="992"/>
      <c r="E93" s="31"/>
      <c r="F93" s="992"/>
      <c r="G93" s="847"/>
      <c r="H93" s="993"/>
      <c r="I93" s="838"/>
      <c r="J93" s="31"/>
      <c r="K93" s="2159"/>
      <c r="L93" s="2159"/>
      <c r="M93" s="2159"/>
      <c r="N93" s="2159"/>
      <c r="O93" s="82"/>
      <c r="P93" s="840" t="s">
        <v>3086</v>
      </c>
      <c r="Q93" s="1615" t="str">
        <f t="shared" si="2"/>
        <v/>
      </c>
      <c r="R93" s="190"/>
      <c r="S93" s="841"/>
      <c r="T93" s="841"/>
      <c r="U93" s="195"/>
      <c r="V93" s="673"/>
      <c r="W93" s="674"/>
      <c r="X93" s="673"/>
      <c r="Y93" s="674"/>
      <c r="Z93" s="673"/>
      <c r="AA93" s="674"/>
      <c r="AB93" s="673"/>
      <c r="AC93" s="674"/>
    </row>
    <row r="94" spans="1:29" x14ac:dyDescent="0.2">
      <c r="A94" s="239" t="s">
        <v>3087</v>
      </c>
      <c r="B94" s="1598">
        <v>100</v>
      </c>
      <c r="C94" s="992"/>
      <c r="D94" s="992"/>
      <c r="E94" s="31"/>
      <c r="F94" s="992"/>
      <c r="G94" s="847"/>
      <c r="H94" s="993"/>
      <c r="I94" s="838"/>
      <c r="J94" s="31"/>
      <c r="K94" s="2162"/>
      <c r="L94" s="2162"/>
      <c r="M94" s="2162"/>
      <c r="N94" s="2162"/>
      <c r="O94" s="82"/>
      <c r="P94" s="887" t="s">
        <v>3087</v>
      </c>
      <c r="Q94" s="1619">
        <v>100</v>
      </c>
      <c r="R94" s="190"/>
      <c r="S94" s="841"/>
      <c r="T94" s="841"/>
      <c r="U94" s="195"/>
      <c r="V94" s="673"/>
      <c r="W94" s="674"/>
      <c r="X94" s="673"/>
      <c r="Y94" s="674"/>
      <c r="Z94" s="673"/>
      <c r="AA94" s="674"/>
      <c r="AB94" s="673"/>
      <c r="AC94" s="674"/>
    </row>
    <row r="95" spans="1:29" x14ac:dyDescent="0.2">
      <c r="A95" s="83" t="s">
        <v>3088</v>
      </c>
      <c r="B95" s="1494" t="s">
        <v>3089</v>
      </c>
      <c r="C95" s="993"/>
      <c r="D95" s="993"/>
      <c r="E95" s="82"/>
      <c r="F95" s="993"/>
      <c r="G95" s="848"/>
      <c r="H95" s="993"/>
      <c r="I95" s="844"/>
      <c r="J95" s="82"/>
      <c r="K95" s="2161"/>
      <c r="L95" s="2161"/>
      <c r="M95" s="2161"/>
      <c r="N95" s="2161"/>
      <c r="O95" s="82"/>
      <c r="P95" s="887" t="s">
        <v>3088</v>
      </c>
      <c r="Q95" s="1495" t="s">
        <v>3089</v>
      </c>
      <c r="R95" s="190"/>
      <c r="S95" s="846"/>
      <c r="T95" s="846"/>
      <c r="U95" s="195"/>
      <c r="V95" s="673"/>
      <c r="W95" s="674"/>
      <c r="X95" s="673"/>
      <c r="Y95" s="674"/>
      <c r="Z95" s="673"/>
      <c r="AA95" s="674"/>
      <c r="AB95" s="673"/>
      <c r="AC95" s="674"/>
    </row>
    <row r="96" spans="1:29" x14ac:dyDescent="0.2">
      <c r="A96" s="82"/>
      <c r="B96" s="82"/>
      <c r="C96" s="82"/>
      <c r="D96" s="82"/>
      <c r="E96" s="82"/>
      <c r="F96" s="82"/>
      <c r="G96" s="82"/>
      <c r="H96" s="82"/>
      <c r="I96" s="82"/>
      <c r="J96" s="82"/>
      <c r="K96" s="82"/>
      <c r="L96" s="82"/>
      <c r="M96" s="82"/>
      <c r="N96" s="82"/>
      <c r="O96" s="82"/>
      <c r="P96" s="922"/>
      <c r="Q96" s="922"/>
      <c r="R96" s="507"/>
      <c r="S96" s="507"/>
      <c r="T96" s="507"/>
      <c r="U96" s="195"/>
      <c r="V96" s="675"/>
      <c r="W96" s="676"/>
      <c r="X96" s="675"/>
      <c r="Y96" s="676"/>
      <c r="Z96" s="675"/>
      <c r="AA96" s="676"/>
      <c r="AB96" s="675"/>
      <c r="AC96" s="676"/>
    </row>
    <row r="97" spans="1:53" x14ac:dyDescent="0.2">
      <c r="A97" s="82"/>
      <c r="B97" s="805" t="s">
        <v>3090</v>
      </c>
      <c r="C97" s="806"/>
      <c r="D97" s="806"/>
      <c r="E97" s="82"/>
      <c r="F97" s="806"/>
      <c r="G97" s="542"/>
      <c r="H97" s="807"/>
      <c r="I97" s="807"/>
      <c r="J97" s="806"/>
      <c r="K97" s="806"/>
      <c r="L97" s="806"/>
      <c r="M97" s="806"/>
      <c r="N97" s="854"/>
      <c r="O97" s="82"/>
      <c r="P97" s="862"/>
      <c r="Q97" s="862"/>
      <c r="R97" s="296"/>
      <c r="S97" s="296"/>
      <c r="T97" s="82"/>
      <c r="U97" s="353"/>
      <c r="V97" s="664"/>
      <c r="W97" s="664"/>
      <c r="X97" s="664"/>
      <c r="Y97" s="664"/>
      <c r="Z97" s="664"/>
      <c r="AA97" s="664"/>
      <c r="AB97" s="664"/>
      <c r="AC97" s="664"/>
    </row>
    <row r="98" spans="1:53" x14ac:dyDescent="0.2">
      <c r="A98" s="83" t="s">
        <v>3088</v>
      </c>
      <c r="B98" s="1628" t="s">
        <v>3089</v>
      </c>
      <c r="C98" s="1629"/>
      <c r="D98" s="1629"/>
      <c r="E98" s="808"/>
      <c r="F98" s="1629"/>
      <c r="G98" s="808"/>
      <c r="H98" s="1630"/>
      <c r="I98" s="921"/>
      <c r="J98" s="859"/>
      <c r="K98" s="2211"/>
      <c r="L98" s="2212"/>
      <c r="M98" s="2213"/>
      <c r="N98" s="2214"/>
      <c r="O98" s="31"/>
      <c r="P98" s="2224"/>
      <c r="Q98" s="2224"/>
      <c r="R98" s="2225"/>
      <c r="S98" s="2225"/>
      <c r="T98" s="82"/>
      <c r="U98" s="618"/>
      <c r="V98" s="618"/>
      <c r="W98" s="618"/>
      <c r="X98" s="618"/>
      <c r="Y98" s="618"/>
      <c r="Z98" s="618"/>
      <c r="AA98" s="412"/>
      <c r="AB98" s="412"/>
      <c r="AC98" s="412"/>
      <c r="AD98" s="412"/>
      <c r="AE98" s="412"/>
      <c r="AF98" s="412"/>
      <c r="AG98" s="412"/>
      <c r="AH98" s="412"/>
      <c r="AJ98" s="619"/>
      <c r="AK98" s="619"/>
      <c r="AL98" s="620"/>
      <c r="AM98" s="620"/>
      <c r="AN98" s="620"/>
      <c r="AO98" s="620"/>
      <c r="AP98" s="621"/>
      <c r="AQ98" s="620"/>
      <c r="AR98" s="620"/>
      <c r="AS98" s="620"/>
      <c r="AT98" s="620"/>
      <c r="AU98" s="620"/>
      <c r="AV98" s="620"/>
      <c r="AW98" s="619"/>
      <c r="AX98" s="619"/>
      <c r="AY98" s="620"/>
      <c r="AZ98" s="620"/>
      <c r="BA98" s="620"/>
    </row>
    <row r="99" spans="1:53" x14ac:dyDescent="0.2">
      <c r="A99" s="83"/>
      <c r="B99" s="857"/>
      <c r="C99" s="808"/>
      <c r="D99" s="858"/>
      <c r="E99" s="808"/>
      <c r="F99" s="808"/>
      <c r="G99" s="808"/>
      <c r="H99" s="858"/>
      <c r="I99" s="858"/>
      <c r="J99" s="859"/>
      <c r="K99" s="859"/>
      <c r="L99" s="859"/>
      <c r="M99" s="859"/>
      <c r="N99" s="859"/>
      <c r="O99" s="31"/>
      <c r="P99" s="1006"/>
      <c r="Q99" s="1006"/>
      <c r="R99" s="1007"/>
      <c r="S99" s="1007"/>
      <c r="T99" s="82"/>
      <c r="U99" s="618"/>
      <c r="V99" s="618"/>
      <c r="W99" s="618"/>
      <c r="X99" s="618"/>
      <c r="Y99" s="618"/>
      <c r="Z99" s="618"/>
      <c r="AA99" s="412"/>
      <c r="AB99" s="412"/>
      <c r="AC99" s="412"/>
      <c r="AD99" s="412"/>
      <c r="AE99" s="412"/>
      <c r="AF99" s="412"/>
      <c r="AG99" s="412"/>
      <c r="AH99" s="412"/>
      <c r="AJ99" s="619"/>
      <c r="AK99" s="619"/>
      <c r="AL99" s="620"/>
      <c r="AM99" s="620"/>
      <c r="AN99" s="620"/>
      <c r="AO99" s="620"/>
      <c r="AP99" s="621"/>
      <c r="AQ99" s="620"/>
      <c r="AR99" s="620"/>
      <c r="AS99" s="620"/>
      <c r="AT99" s="620"/>
      <c r="AU99" s="620"/>
      <c r="AV99" s="620"/>
      <c r="AW99" s="619"/>
      <c r="AX99" s="619"/>
      <c r="AY99" s="620"/>
      <c r="AZ99" s="620"/>
      <c r="BA99" s="620"/>
    </row>
    <row r="100" spans="1:53" x14ac:dyDescent="0.2">
      <c r="A100" s="82"/>
      <c r="B100" s="88" t="s">
        <v>811</v>
      </c>
      <c r="C100" s="82"/>
      <c r="D100" s="993"/>
      <c r="E100" s="82"/>
      <c r="F100" s="82"/>
      <c r="G100" s="82"/>
      <c r="H100" s="82"/>
      <c r="I100" s="82"/>
      <c r="J100" s="82"/>
      <c r="K100" s="2161"/>
      <c r="L100" s="2161"/>
      <c r="M100" s="2161"/>
      <c r="N100" s="2161"/>
      <c r="O100" s="82"/>
      <c r="P100" s="860"/>
      <c r="Q100" s="836" t="s">
        <v>811</v>
      </c>
      <c r="R100" s="190"/>
      <c r="S100" s="82"/>
      <c r="T100" s="861"/>
    </row>
    <row r="101" spans="1:53" x14ac:dyDescent="0.2">
      <c r="A101" s="82"/>
      <c r="B101" s="82"/>
      <c r="C101" s="82"/>
      <c r="D101" s="82"/>
      <c r="E101" s="82"/>
      <c r="F101" s="82"/>
      <c r="G101" s="82"/>
      <c r="H101" s="82"/>
      <c r="I101" s="82"/>
      <c r="J101" s="82"/>
      <c r="K101" s="82"/>
      <c r="L101" s="82"/>
      <c r="M101" s="82"/>
      <c r="N101" s="82"/>
      <c r="O101" s="82"/>
      <c r="P101" s="82"/>
      <c r="Q101" s="82"/>
      <c r="R101" s="82"/>
      <c r="S101" s="82"/>
      <c r="T101" s="82"/>
      <c r="U101" s="186"/>
      <c r="V101" s="675"/>
      <c r="W101" s="653"/>
      <c r="X101" s="675"/>
      <c r="Y101" s="653"/>
      <c r="Z101" s="675"/>
      <c r="AA101" s="653"/>
      <c r="AB101" s="675"/>
      <c r="AC101" s="653"/>
    </row>
    <row r="102" spans="1:53" ht="45" x14ac:dyDescent="0.2">
      <c r="A102" s="515"/>
      <c r="B102" s="885" t="s">
        <v>3144</v>
      </c>
      <c r="C102" s="82"/>
      <c r="D102" s="82"/>
      <c r="E102" s="82"/>
      <c r="F102" s="82"/>
      <c r="G102" s="82"/>
      <c r="H102" s="82"/>
      <c r="I102" s="82"/>
      <c r="J102" s="82"/>
      <c r="K102" s="1357" t="s">
        <v>3145</v>
      </c>
      <c r="L102" s="1357" t="s">
        <v>3146</v>
      </c>
      <c r="M102" s="1357" t="s">
        <v>3145</v>
      </c>
      <c r="N102" s="1357" t="s">
        <v>3146</v>
      </c>
      <c r="O102" s="558"/>
      <c r="P102" s="558"/>
      <c r="Q102" s="558"/>
      <c r="R102" s="558"/>
      <c r="S102" s="558"/>
      <c r="T102" s="558"/>
    </row>
    <row r="103" spans="1:53" s="13" customFormat="1" ht="33.75" customHeight="1" x14ac:dyDescent="0.2">
      <c r="A103" s="515"/>
      <c r="B103" s="1539" t="s">
        <v>1874</v>
      </c>
      <c r="C103" s="1646"/>
      <c r="D103" s="992"/>
      <c r="E103" s="82"/>
      <c r="F103" s="1647"/>
      <c r="G103" s="847"/>
      <c r="H103" s="993"/>
      <c r="I103" s="838"/>
      <c r="J103" s="82"/>
      <c r="K103" s="992"/>
      <c r="L103" s="992"/>
      <c r="M103" s="992"/>
      <c r="N103" s="992"/>
      <c r="O103" s="558"/>
      <c r="P103" s="558"/>
      <c r="Q103" s="558"/>
      <c r="R103" s="558"/>
      <c r="S103" s="558"/>
      <c r="T103" s="558"/>
    </row>
    <row r="104" spans="1:53" s="13" customFormat="1" ht="33.75" customHeight="1" x14ac:dyDescent="0.2">
      <c r="A104" s="515"/>
      <c r="B104" s="1648" t="s">
        <v>1875</v>
      </c>
      <c r="C104" s="992"/>
      <c r="D104" s="992"/>
      <c r="E104" s="82"/>
      <c r="F104" s="1647"/>
      <c r="G104" s="847"/>
      <c r="H104" s="993"/>
      <c r="I104" s="838"/>
      <c r="J104" s="82"/>
      <c r="K104" s="992"/>
      <c r="L104" s="992"/>
      <c r="M104" s="992"/>
      <c r="N104" s="992"/>
      <c r="O104" s="558"/>
      <c r="P104" s="558"/>
      <c r="Q104" s="558"/>
      <c r="R104" s="558"/>
      <c r="S104" s="558"/>
      <c r="T104" s="558"/>
    </row>
    <row r="105" spans="1:53" s="13" customFormat="1" ht="40.35" customHeight="1" x14ac:dyDescent="0.2">
      <c r="A105" s="31"/>
      <c r="B105" s="82"/>
      <c r="C105" s="82"/>
      <c r="D105" s="82"/>
      <c r="E105" s="82"/>
      <c r="F105" s="82"/>
      <c r="G105" s="82"/>
      <c r="H105" s="82"/>
      <c r="I105" s="82"/>
      <c r="J105" s="82"/>
      <c r="K105" s="82"/>
      <c r="L105" s="82"/>
      <c r="M105" s="82"/>
      <c r="N105" s="82"/>
      <c r="O105" s="82"/>
      <c r="P105" s="82"/>
      <c r="Q105" s="82"/>
      <c r="R105" s="82"/>
      <c r="S105" s="82"/>
      <c r="T105" s="82"/>
    </row>
    <row r="106" spans="1:53" ht="12.75" customHeight="1" x14ac:dyDescent="0.25">
      <c r="A106" s="708">
        <v>1</v>
      </c>
      <c r="B106" s="2222" t="s">
        <v>3216</v>
      </c>
      <c r="C106" s="2223"/>
      <c r="D106" s="2223"/>
      <c r="E106" s="2223"/>
      <c r="F106" s="2223"/>
      <c r="G106" s="2223"/>
      <c r="H106" s="2223"/>
      <c r="I106" s="2223"/>
      <c r="J106" s="2223"/>
      <c r="K106" s="2223"/>
      <c r="L106" s="2223"/>
      <c r="M106" s="2223"/>
      <c r="N106" s="2223"/>
      <c r="O106" s="82"/>
      <c r="P106" s="82"/>
      <c r="Q106" s="82"/>
      <c r="R106" s="82"/>
      <c r="S106" s="82"/>
      <c r="T106" s="82"/>
    </row>
    <row r="107" spans="1:53" ht="22.5" customHeight="1" x14ac:dyDescent="0.2">
      <c r="A107" s="708">
        <v>2</v>
      </c>
      <c r="B107" s="1984" t="s">
        <v>3217</v>
      </c>
      <c r="C107" s="2058"/>
      <c r="D107" s="2058"/>
      <c r="E107" s="2058"/>
      <c r="F107" s="2058"/>
      <c r="G107" s="2058"/>
      <c r="H107" s="2058"/>
      <c r="I107" s="2058"/>
      <c r="J107" s="2058"/>
      <c r="K107" s="2058"/>
      <c r="L107" s="2058"/>
      <c r="M107" s="2058"/>
      <c r="N107" s="2058"/>
      <c r="O107" s="82"/>
      <c r="P107" s="82"/>
      <c r="Q107" s="82"/>
      <c r="R107" s="82"/>
      <c r="S107" s="82"/>
      <c r="T107" s="82"/>
    </row>
    <row r="108" spans="1:53" ht="22.5" customHeight="1" x14ac:dyDescent="0.2">
      <c r="A108" s="626"/>
      <c r="B108" s="2096"/>
      <c r="C108" s="2086"/>
      <c r="D108" s="2086"/>
      <c r="E108" s="2086"/>
      <c r="F108" s="2086"/>
      <c r="G108" s="2086"/>
      <c r="H108" s="2086"/>
      <c r="I108" s="2086"/>
      <c r="J108" s="2086"/>
      <c r="K108" s="2086"/>
      <c r="L108" s="2086"/>
      <c r="M108" s="2086"/>
      <c r="N108" s="2086"/>
    </row>
    <row r="109" spans="1:53" ht="14.25" x14ac:dyDescent="0.2">
      <c r="A109" s="709"/>
    </row>
    <row r="110" spans="1:53" x14ac:dyDescent="0.2">
      <c r="A110" s="8"/>
      <c r="B110" s="13"/>
    </row>
    <row r="111" spans="1:53" x14ac:dyDescent="0.2">
      <c r="A111" s="8"/>
    </row>
    <row r="112" spans="1:53" x14ac:dyDescent="0.2">
      <c r="A112" s="8"/>
    </row>
    <row r="113" spans="1:1" x14ac:dyDescent="0.2">
      <c r="A113" s="8"/>
    </row>
    <row r="114" spans="1:1" x14ac:dyDescent="0.2">
      <c r="A114" s="8"/>
    </row>
    <row r="115" spans="1:1" x14ac:dyDescent="0.2">
      <c r="A115" s="8"/>
    </row>
    <row r="116" spans="1:1" x14ac:dyDescent="0.2">
      <c r="A116" s="8"/>
    </row>
    <row r="117" spans="1:1" x14ac:dyDescent="0.2">
      <c r="A117" s="8"/>
    </row>
    <row r="118" spans="1:1" x14ac:dyDescent="0.2">
      <c r="A118" s="8"/>
    </row>
    <row r="119" spans="1:1" x14ac:dyDescent="0.2">
      <c r="A119" s="8"/>
    </row>
    <row r="120" spans="1:1" x14ac:dyDescent="0.2">
      <c r="A120" s="8"/>
    </row>
    <row r="121" spans="1:1" x14ac:dyDescent="0.2">
      <c r="A121" s="8"/>
    </row>
    <row r="122" spans="1:1" x14ac:dyDescent="0.2">
      <c r="A122" s="8"/>
    </row>
    <row r="123" spans="1:1" x14ac:dyDescent="0.2">
      <c r="A123" s="8"/>
    </row>
    <row r="124" spans="1:1" x14ac:dyDescent="0.2">
      <c r="A124" s="8"/>
    </row>
    <row r="125" spans="1:1" x14ac:dyDescent="0.2">
      <c r="A125" s="8"/>
    </row>
    <row r="126" spans="1:1" x14ac:dyDescent="0.2">
      <c r="A126" s="8"/>
    </row>
    <row r="127" spans="1:1" x14ac:dyDescent="0.2">
      <c r="A127" s="8"/>
    </row>
    <row r="128" spans="1:1" x14ac:dyDescent="0.2">
      <c r="A128" s="51"/>
    </row>
    <row r="129" spans="1:1" x14ac:dyDescent="0.2">
      <c r="A129" s="24"/>
    </row>
    <row r="132" spans="1:1" x14ac:dyDescent="0.2">
      <c r="A132" s="8"/>
    </row>
    <row r="133" spans="1:1" x14ac:dyDescent="0.2">
      <c r="A133" s="8"/>
    </row>
    <row r="134" spans="1:1" x14ac:dyDescent="0.2">
      <c r="A134" s="8"/>
    </row>
    <row r="135" spans="1:1" x14ac:dyDescent="0.2">
      <c r="A135" s="8"/>
    </row>
    <row r="136" spans="1:1" x14ac:dyDescent="0.2">
      <c r="A136" s="8"/>
    </row>
    <row r="137" spans="1:1" x14ac:dyDescent="0.2">
      <c r="A137" s="8"/>
    </row>
    <row r="138" spans="1:1" x14ac:dyDescent="0.2">
      <c r="A138" s="8"/>
    </row>
    <row r="139" spans="1:1" x14ac:dyDescent="0.2">
      <c r="A139" s="8"/>
    </row>
    <row r="140" spans="1:1" x14ac:dyDescent="0.2">
      <c r="A140" s="8"/>
    </row>
    <row r="141" spans="1:1" x14ac:dyDescent="0.2">
      <c r="A141" s="8"/>
    </row>
    <row r="142" spans="1:1" x14ac:dyDescent="0.2">
      <c r="A142" s="8"/>
    </row>
    <row r="143" spans="1:1" x14ac:dyDescent="0.2">
      <c r="A143" s="8"/>
    </row>
    <row r="144" spans="1:1" x14ac:dyDescent="0.2">
      <c r="A144" s="8"/>
    </row>
    <row r="145" spans="1:1" x14ac:dyDescent="0.2">
      <c r="A145" s="8"/>
    </row>
    <row r="146" spans="1:1" x14ac:dyDescent="0.2">
      <c r="A146" s="8"/>
    </row>
    <row r="147" spans="1:1" x14ac:dyDescent="0.2">
      <c r="A147" s="8"/>
    </row>
    <row r="148" spans="1:1" x14ac:dyDescent="0.2">
      <c r="A148" s="8"/>
    </row>
    <row r="149" spans="1:1" x14ac:dyDescent="0.2">
      <c r="A149" s="8"/>
    </row>
    <row r="150" spans="1:1" x14ac:dyDescent="0.2">
      <c r="A150" s="8"/>
    </row>
    <row r="151" spans="1:1" x14ac:dyDescent="0.2">
      <c r="A151" s="8"/>
    </row>
    <row r="152" spans="1:1" x14ac:dyDescent="0.2">
      <c r="A152" s="8"/>
    </row>
    <row r="153" spans="1:1" x14ac:dyDescent="0.2">
      <c r="A153" s="8"/>
    </row>
    <row r="154" spans="1:1" x14ac:dyDescent="0.2">
      <c r="A154" s="8"/>
    </row>
    <row r="155" spans="1:1" x14ac:dyDescent="0.2">
      <c r="A155" s="8"/>
    </row>
    <row r="156" spans="1:1" x14ac:dyDescent="0.2">
      <c r="A156" s="8"/>
    </row>
    <row r="157" spans="1:1" x14ac:dyDescent="0.2">
      <c r="A157" s="51"/>
    </row>
    <row r="158" spans="1:1" x14ac:dyDescent="0.2">
      <c r="A158" s="24"/>
    </row>
    <row r="170" spans="1:1" ht="14.25" x14ac:dyDescent="0.2">
      <c r="A170" s="630"/>
    </row>
  </sheetData>
  <mergeCells count="183">
    <mergeCell ref="B4:N4"/>
    <mergeCell ref="B7:D7"/>
    <mergeCell ref="H7:I7"/>
    <mergeCell ref="S7:T7"/>
    <mergeCell ref="K11:L11"/>
    <mergeCell ref="M11:N11"/>
    <mergeCell ref="K12:L12"/>
    <mergeCell ref="M12:N12"/>
    <mergeCell ref="B2:E2"/>
    <mergeCell ref="K13:L13"/>
    <mergeCell ref="M13:N13"/>
    <mergeCell ref="V7:AC7"/>
    <mergeCell ref="K8:L8"/>
    <mergeCell ref="M8:N8"/>
    <mergeCell ref="V8:W8"/>
    <mergeCell ref="X8:Y8"/>
    <mergeCell ref="Z8:AA8"/>
    <mergeCell ref="AB8:AC8"/>
    <mergeCell ref="K17:L17"/>
    <mergeCell ref="M17:N17"/>
    <mergeCell ref="K18:L18"/>
    <mergeCell ref="M18:N18"/>
    <mergeCell ref="K19:L19"/>
    <mergeCell ref="M19:N19"/>
    <mergeCell ref="K14:L14"/>
    <mergeCell ref="M14:N14"/>
    <mergeCell ref="K15:L15"/>
    <mergeCell ref="M15:N15"/>
    <mergeCell ref="K16:L16"/>
    <mergeCell ref="M16:N16"/>
    <mergeCell ref="K23:L23"/>
    <mergeCell ref="M23:N23"/>
    <mergeCell ref="K24:L24"/>
    <mergeCell ref="M24:N24"/>
    <mergeCell ref="K25:L25"/>
    <mergeCell ref="M25:N25"/>
    <mergeCell ref="K20:L20"/>
    <mergeCell ref="M20:N20"/>
    <mergeCell ref="K21:L21"/>
    <mergeCell ref="M21:N21"/>
    <mergeCell ref="K22:L22"/>
    <mergeCell ref="M22:N22"/>
    <mergeCell ref="K29:L29"/>
    <mergeCell ref="M29:N29"/>
    <mergeCell ref="K30:L30"/>
    <mergeCell ref="M30:N30"/>
    <mergeCell ref="K31:L31"/>
    <mergeCell ref="M31:N31"/>
    <mergeCell ref="K26:L26"/>
    <mergeCell ref="M26:N26"/>
    <mergeCell ref="K27:L27"/>
    <mergeCell ref="M27:N27"/>
    <mergeCell ref="K28:L28"/>
    <mergeCell ref="M28:N28"/>
    <mergeCell ref="K35:L35"/>
    <mergeCell ref="M35:N35"/>
    <mergeCell ref="K36:L36"/>
    <mergeCell ref="M36:N36"/>
    <mergeCell ref="K37:L37"/>
    <mergeCell ref="M37:N37"/>
    <mergeCell ref="K32:L32"/>
    <mergeCell ref="M32:N32"/>
    <mergeCell ref="K33:L33"/>
    <mergeCell ref="M33:N33"/>
    <mergeCell ref="K34:L34"/>
    <mergeCell ref="M34:N34"/>
    <mergeCell ref="K43:L43"/>
    <mergeCell ref="M43:N43"/>
    <mergeCell ref="K44:L44"/>
    <mergeCell ref="M44:N44"/>
    <mergeCell ref="K45:L45"/>
    <mergeCell ref="M45:N45"/>
    <mergeCell ref="K40:L40"/>
    <mergeCell ref="M40:N40"/>
    <mergeCell ref="K41:L41"/>
    <mergeCell ref="M41:N41"/>
    <mergeCell ref="K42:L42"/>
    <mergeCell ref="M42:N42"/>
    <mergeCell ref="K49:L49"/>
    <mergeCell ref="M49:N49"/>
    <mergeCell ref="K50:L50"/>
    <mergeCell ref="M50:N50"/>
    <mergeCell ref="K51:L51"/>
    <mergeCell ref="M51:N51"/>
    <mergeCell ref="K46:L46"/>
    <mergeCell ref="M46:N46"/>
    <mergeCell ref="K47:L47"/>
    <mergeCell ref="M47:N47"/>
    <mergeCell ref="K48:L48"/>
    <mergeCell ref="M48:N48"/>
    <mergeCell ref="K55:L55"/>
    <mergeCell ref="M55:N55"/>
    <mergeCell ref="K56:L56"/>
    <mergeCell ref="M56:N56"/>
    <mergeCell ref="K57:L57"/>
    <mergeCell ref="M57:N57"/>
    <mergeCell ref="K52:L52"/>
    <mergeCell ref="M52:N52"/>
    <mergeCell ref="K53:L53"/>
    <mergeCell ref="M53:N53"/>
    <mergeCell ref="K54:L54"/>
    <mergeCell ref="M54:N54"/>
    <mergeCell ref="K61:L61"/>
    <mergeCell ref="M61:N61"/>
    <mergeCell ref="K62:L62"/>
    <mergeCell ref="M62:N62"/>
    <mergeCell ref="K63:L63"/>
    <mergeCell ref="M63:N63"/>
    <mergeCell ref="K58:L58"/>
    <mergeCell ref="M58:N58"/>
    <mergeCell ref="K59:L59"/>
    <mergeCell ref="M59:N59"/>
    <mergeCell ref="K60:L60"/>
    <mergeCell ref="M60:N60"/>
    <mergeCell ref="K69:L69"/>
    <mergeCell ref="M69:N69"/>
    <mergeCell ref="K70:L70"/>
    <mergeCell ref="M70:N70"/>
    <mergeCell ref="K71:L71"/>
    <mergeCell ref="M71:N71"/>
    <mergeCell ref="K64:L64"/>
    <mergeCell ref="M64:N64"/>
    <mergeCell ref="K65:L65"/>
    <mergeCell ref="M65:N65"/>
    <mergeCell ref="K66:L66"/>
    <mergeCell ref="M66:N66"/>
    <mergeCell ref="K75:L75"/>
    <mergeCell ref="M75:N75"/>
    <mergeCell ref="K76:L76"/>
    <mergeCell ref="M76:N76"/>
    <mergeCell ref="K77:L77"/>
    <mergeCell ref="M77:N77"/>
    <mergeCell ref="K72:L72"/>
    <mergeCell ref="M72:N72"/>
    <mergeCell ref="K73:L73"/>
    <mergeCell ref="M73:N73"/>
    <mergeCell ref="K74:L74"/>
    <mergeCell ref="M74:N74"/>
    <mergeCell ref="K81:L81"/>
    <mergeCell ref="M81:N81"/>
    <mergeCell ref="K82:L82"/>
    <mergeCell ref="M82:N82"/>
    <mergeCell ref="K83:L83"/>
    <mergeCell ref="M83:N83"/>
    <mergeCell ref="K78:L78"/>
    <mergeCell ref="M78:N78"/>
    <mergeCell ref="K79:L79"/>
    <mergeCell ref="M79:N79"/>
    <mergeCell ref="K80:L80"/>
    <mergeCell ref="M80:N80"/>
    <mergeCell ref="K87:L87"/>
    <mergeCell ref="M87:N87"/>
    <mergeCell ref="K88:L88"/>
    <mergeCell ref="M88:N88"/>
    <mergeCell ref="K89:L89"/>
    <mergeCell ref="M89:N89"/>
    <mergeCell ref="K84:L84"/>
    <mergeCell ref="M84:N84"/>
    <mergeCell ref="K85:L85"/>
    <mergeCell ref="M85:N85"/>
    <mergeCell ref="K86:L86"/>
    <mergeCell ref="M86:N86"/>
    <mergeCell ref="K93:L93"/>
    <mergeCell ref="M93:N93"/>
    <mergeCell ref="K94:L94"/>
    <mergeCell ref="M94:N94"/>
    <mergeCell ref="K95:L95"/>
    <mergeCell ref="M95:N95"/>
    <mergeCell ref="K90:L90"/>
    <mergeCell ref="M90:N90"/>
    <mergeCell ref="K91:L91"/>
    <mergeCell ref="M91:N91"/>
    <mergeCell ref="K92:L92"/>
    <mergeCell ref="M92:N92"/>
    <mergeCell ref="B106:N106"/>
    <mergeCell ref="B107:N107"/>
    <mergeCell ref="B108:N108"/>
    <mergeCell ref="K98:L98"/>
    <mergeCell ref="M98:N98"/>
    <mergeCell ref="P98:Q98"/>
    <mergeCell ref="R98:S98"/>
    <mergeCell ref="K100:L100"/>
    <mergeCell ref="M100:N100"/>
  </mergeCells>
  <hyperlinks>
    <hyperlink ref="B2:E2" location="'Liste tableaux'!A1" display="Retour à la liste des tableaux" xr:uid="{734EA1CE-469B-4539-B885-47CCD446C655}"/>
  </hyperlinks>
  <pageMargins left="0.7" right="0.7" top="0.75" bottom="0.75" header="0.3" footer="0.3"/>
  <headerFooter>
    <oddHeader>&amp;R&amp;"Calibri"&amp;10&amp;K000000 Protected B - Internal / Protégé B - Interne&amp;1#_x000D_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00008-B86D-4DDA-866A-C257575D9929}">
  <sheetPr codeName="Feuil7"/>
  <dimension ref="A1:IU48"/>
  <sheetViews>
    <sheetView showGridLines="0" topLeftCell="A12" workbookViewId="0">
      <selection activeCell="C47" sqref="C47"/>
    </sheetView>
  </sheetViews>
  <sheetFormatPr defaultColWidth="6.140625" defaultRowHeight="12.75" x14ac:dyDescent="0.2"/>
  <cols>
    <col min="1" max="2" width="2.85546875" style="94" customWidth="1"/>
    <col min="3" max="3" width="46.5703125" style="94" customWidth="1"/>
    <col min="4" max="5" width="11.5703125" style="94" customWidth="1"/>
    <col min="6" max="6" width="10" style="94" customWidth="1"/>
    <col min="7" max="7" width="11.5703125" style="94" customWidth="1"/>
    <col min="8" max="8" width="4.5703125" style="94" customWidth="1"/>
    <col min="9" max="255" width="9.140625" style="94" customWidth="1"/>
    <col min="256" max="256" width="6.140625" style="94"/>
    <col min="257" max="258" width="2.85546875" style="94" customWidth="1"/>
    <col min="259" max="259" width="46.5703125" style="94" customWidth="1"/>
    <col min="260" max="263" width="11.5703125" style="94" customWidth="1"/>
    <col min="264" max="511" width="9.140625" style="94" customWidth="1"/>
    <col min="512" max="512" width="6.140625" style="94"/>
    <col min="513" max="514" width="2.85546875" style="94" customWidth="1"/>
    <col min="515" max="515" width="46.5703125" style="94" customWidth="1"/>
    <col min="516" max="519" width="11.5703125" style="94" customWidth="1"/>
    <col min="520" max="767" width="9.140625" style="94" customWidth="1"/>
    <col min="768" max="768" width="6.140625" style="94"/>
    <col min="769" max="770" width="2.85546875" style="94" customWidth="1"/>
    <col min="771" max="771" width="46.5703125" style="94" customWidth="1"/>
    <col min="772" max="775" width="11.5703125" style="94" customWidth="1"/>
    <col min="776" max="1023" width="9.140625" style="94" customWidth="1"/>
    <col min="1024" max="1024" width="6.140625" style="94"/>
    <col min="1025" max="1026" width="2.85546875" style="94" customWidth="1"/>
    <col min="1027" max="1027" width="46.5703125" style="94" customWidth="1"/>
    <col min="1028" max="1031" width="11.5703125" style="94" customWidth="1"/>
    <col min="1032" max="1279" width="9.140625" style="94" customWidth="1"/>
    <col min="1280" max="1280" width="6.140625" style="94"/>
    <col min="1281" max="1282" width="2.85546875" style="94" customWidth="1"/>
    <col min="1283" max="1283" width="46.5703125" style="94" customWidth="1"/>
    <col min="1284" max="1287" width="11.5703125" style="94" customWidth="1"/>
    <col min="1288" max="1535" width="9.140625" style="94" customWidth="1"/>
    <col min="1536" max="1536" width="6.140625" style="94"/>
    <col min="1537" max="1538" width="2.85546875" style="94" customWidth="1"/>
    <col min="1539" max="1539" width="46.5703125" style="94" customWidth="1"/>
    <col min="1540" max="1543" width="11.5703125" style="94" customWidth="1"/>
    <col min="1544" max="1791" width="9.140625" style="94" customWidth="1"/>
    <col min="1792" max="1792" width="6.140625" style="94"/>
    <col min="1793" max="1794" width="2.85546875" style="94" customWidth="1"/>
    <col min="1795" max="1795" width="46.5703125" style="94" customWidth="1"/>
    <col min="1796" max="1799" width="11.5703125" style="94" customWidth="1"/>
    <col min="1800" max="2047" width="9.140625" style="94" customWidth="1"/>
    <col min="2048" max="2048" width="6.140625" style="94"/>
    <col min="2049" max="2050" width="2.85546875" style="94" customWidth="1"/>
    <col min="2051" max="2051" width="46.5703125" style="94" customWidth="1"/>
    <col min="2052" max="2055" width="11.5703125" style="94" customWidth="1"/>
    <col min="2056" max="2303" width="9.140625" style="94" customWidth="1"/>
    <col min="2304" max="2304" width="6.140625" style="94"/>
    <col min="2305" max="2306" width="2.85546875" style="94" customWidth="1"/>
    <col min="2307" max="2307" width="46.5703125" style="94" customWidth="1"/>
    <col min="2308" max="2311" width="11.5703125" style="94" customWidth="1"/>
    <col min="2312" max="2559" width="9.140625" style="94" customWidth="1"/>
    <col min="2560" max="2560" width="6.140625" style="94"/>
    <col min="2561" max="2562" width="2.85546875" style="94" customWidth="1"/>
    <col min="2563" max="2563" width="46.5703125" style="94" customWidth="1"/>
    <col min="2564" max="2567" width="11.5703125" style="94" customWidth="1"/>
    <col min="2568" max="2815" width="9.140625" style="94" customWidth="1"/>
    <col min="2816" max="2816" width="6.140625" style="94"/>
    <col min="2817" max="2818" width="2.85546875" style="94" customWidth="1"/>
    <col min="2819" max="2819" width="46.5703125" style="94" customWidth="1"/>
    <col min="2820" max="2823" width="11.5703125" style="94" customWidth="1"/>
    <col min="2824" max="3071" width="9.140625" style="94" customWidth="1"/>
    <col min="3072" max="3072" width="6.140625" style="94"/>
    <col min="3073" max="3074" width="2.85546875" style="94" customWidth="1"/>
    <col min="3075" max="3075" width="46.5703125" style="94" customWidth="1"/>
    <col min="3076" max="3079" width="11.5703125" style="94" customWidth="1"/>
    <col min="3080" max="3327" width="9.140625" style="94" customWidth="1"/>
    <col min="3328" max="3328" width="6.140625" style="94"/>
    <col min="3329" max="3330" width="2.85546875" style="94" customWidth="1"/>
    <col min="3331" max="3331" width="46.5703125" style="94" customWidth="1"/>
    <col min="3332" max="3335" width="11.5703125" style="94" customWidth="1"/>
    <col min="3336" max="3583" width="9.140625" style="94" customWidth="1"/>
    <col min="3584" max="3584" width="6.140625" style="94"/>
    <col min="3585" max="3586" width="2.85546875" style="94" customWidth="1"/>
    <col min="3587" max="3587" width="46.5703125" style="94" customWidth="1"/>
    <col min="3588" max="3591" width="11.5703125" style="94" customWidth="1"/>
    <col min="3592" max="3839" width="9.140625" style="94" customWidth="1"/>
    <col min="3840" max="3840" width="6.140625" style="94"/>
    <col min="3841" max="3842" width="2.85546875" style="94" customWidth="1"/>
    <col min="3843" max="3843" width="46.5703125" style="94" customWidth="1"/>
    <col min="3844" max="3847" width="11.5703125" style="94" customWidth="1"/>
    <col min="3848" max="4095" width="9.140625" style="94" customWidth="1"/>
    <col min="4096" max="4096" width="6.140625" style="94"/>
    <col min="4097" max="4098" width="2.85546875" style="94" customWidth="1"/>
    <col min="4099" max="4099" width="46.5703125" style="94" customWidth="1"/>
    <col min="4100" max="4103" width="11.5703125" style="94" customWidth="1"/>
    <col min="4104" max="4351" width="9.140625" style="94" customWidth="1"/>
    <col min="4352" max="4352" width="6.140625" style="94"/>
    <col min="4353" max="4354" width="2.85546875" style="94" customWidth="1"/>
    <col min="4355" max="4355" width="46.5703125" style="94" customWidth="1"/>
    <col min="4356" max="4359" width="11.5703125" style="94" customWidth="1"/>
    <col min="4360" max="4607" width="9.140625" style="94" customWidth="1"/>
    <col min="4608" max="4608" width="6.140625" style="94"/>
    <col min="4609" max="4610" width="2.85546875" style="94" customWidth="1"/>
    <col min="4611" max="4611" width="46.5703125" style="94" customWidth="1"/>
    <col min="4612" max="4615" width="11.5703125" style="94" customWidth="1"/>
    <col min="4616" max="4863" width="9.140625" style="94" customWidth="1"/>
    <col min="4864" max="4864" width="6.140625" style="94"/>
    <col min="4865" max="4866" width="2.85546875" style="94" customWidth="1"/>
    <col min="4867" max="4867" width="46.5703125" style="94" customWidth="1"/>
    <col min="4868" max="4871" width="11.5703125" style="94" customWidth="1"/>
    <col min="4872" max="5119" width="9.140625" style="94" customWidth="1"/>
    <col min="5120" max="5120" width="6.140625" style="94"/>
    <col min="5121" max="5122" width="2.85546875" style="94" customWidth="1"/>
    <col min="5123" max="5123" width="46.5703125" style="94" customWidth="1"/>
    <col min="5124" max="5127" width="11.5703125" style="94" customWidth="1"/>
    <col min="5128" max="5375" width="9.140625" style="94" customWidth="1"/>
    <col min="5376" max="5376" width="6.140625" style="94"/>
    <col min="5377" max="5378" width="2.85546875" style="94" customWidth="1"/>
    <col min="5379" max="5379" width="46.5703125" style="94" customWidth="1"/>
    <col min="5380" max="5383" width="11.5703125" style="94" customWidth="1"/>
    <col min="5384" max="5631" width="9.140625" style="94" customWidth="1"/>
    <col min="5632" max="5632" width="6.140625" style="94"/>
    <col min="5633" max="5634" width="2.85546875" style="94" customWidth="1"/>
    <col min="5635" max="5635" width="46.5703125" style="94" customWidth="1"/>
    <col min="5636" max="5639" width="11.5703125" style="94" customWidth="1"/>
    <col min="5640" max="5887" width="9.140625" style="94" customWidth="1"/>
    <col min="5888" max="5888" width="6.140625" style="94"/>
    <col min="5889" max="5890" width="2.85546875" style="94" customWidth="1"/>
    <col min="5891" max="5891" width="46.5703125" style="94" customWidth="1"/>
    <col min="5892" max="5895" width="11.5703125" style="94" customWidth="1"/>
    <col min="5896" max="6143" width="9.140625" style="94" customWidth="1"/>
    <col min="6144" max="6144" width="6.140625" style="94"/>
    <col min="6145" max="6146" width="2.85546875" style="94" customWidth="1"/>
    <col min="6147" max="6147" width="46.5703125" style="94" customWidth="1"/>
    <col min="6148" max="6151" width="11.5703125" style="94" customWidth="1"/>
    <col min="6152" max="6399" width="9.140625" style="94" customWidth="1"/>
    <col min="6400" max="6400" width="6.140625" style="94"/>
    <col min="6401" max="6402" width="2.85546875" style="94" customWidth="1"/>
    <col min="6403" max="6403" width="46.5703125" style="94" customWidth="1"/>
    <col min="6404" max="6407" width="11.5703125" style="94" customWidth="1"/>
    <col min="6408" max="6655" width="9.140625" style="94" customWidth="1"/>
    <col min="6656" max="6656" width="6.140625" style="94"/>
    <col min="6657" max="6658" width="2.85546875" style="94" customWidth="1"/>
    <col min="6659" max="6659" width="46.5703125" style="94" customWidth="1"/>
    <col min="6660" max="6663" width="11.5703125" style="94" customWidth="1"/>
    <col min="6664" max="6911" width="9.140625" style="94" customWidth="1"/>
    <col min="6912" max="6912" width="6.140625" style="94"/>
    <col min="6913" max="6914" width="2.85546875" style="94" customWidth="1"/>
    <col min="6915" max="6915" width="46.5703125" style="94" customWidth="1"/>
    <col min="6916" max="6919" width="11.5703125" style="94" customWidth="1"/>
    <col min="6920" max="7167" width="9.140625" style="94" customWidth="1"/>
    <col min="7168" max="7168" width="6.140625" style="94"/>
    <col min="7169" max="7170" width="2.85546875" style="94" customWidth="1"/>
    <col min="7171" max="7171" width="46.5703125" style="94" customWidth="1"/>
    <col min="7172" max="7175" width="11.5703125" style="94" customWidth="1"/>
    <col min="7176" max="7423" width="9.140625" style="94" customWidth="1"/>
    <col min="7424" max="7424" width="6.140625" style="94"/>
    <col min="7425" max="7426" width="2.85546875" style="94" customWidth="1"/>
    <col min="7427" max="7427" width="46.5703125" style="94" customWidth="1"/>
    <col min="7428" max="7431" width="11.5703125" style="94" customWidth="1"/>
    <col min="7432" max="7679" width="9.140625" style="94" customWidth="1"/>
    <col min="7680" max="7680" width="6.140625" style="94"/>
    <col min="7681" max="7682" width="2.85546875" style="94" customWidth="1"/>
    <col min="7683" max="7683" width="46.5703125" style="94" customWidth="1"/>
    <col min="7684" max="7687" width="11.5703125" style="94" customWidth="1"/>
    <col min="7688" max="7935" width="9.140625" style="94" customWidth="1"/>
    <col min="7936" max="7936" width="6.140625" style="94"/>
    <col min="7937" max="7938" width="2.85546875" style="94" customWidth="1"/>
    <col min="7939" max="7939" width="46.5703125" style="94" customWidth="1"/>
    <col min="7940" max="7943" width="11.5703125" style="94" customWidth="1"/>
    <col min="7944" max="8191" width="9.140625" style="94" customWidth="1"/>
    <col min="8192" max="8192" width="6.140625" style="94"/>
    <col min="8193" max="8194" width="2.85546875" style="94" customWidth="1"/>
    <col min="8195" max="8195" width="46.5703125" style="94" customWidth="1"/>
    <col min="8196" max="8199" width="11.5703125" style="94" customWidth="1"/>
    <col min="8200" max="8447" width="9.140625" style="94" customWidth="1"/>
    <col min="8448" max="8448" width="6.140625" style="94"/>
    <col min="8449" max="8450" width="2.85546875" style="94" customWidth="1"/>
    <col min="8451" max="8451" width="46.5703125" style="94" customWidth="1"/>
    <col min="8452" max="8455" width="11.5703125" style="94" customWidth="1"/>
    <col min="8456" max="8703" width="9.140625" style="94" customWidth="1"/>
    <col min="8704" max="8704" width="6.140625" style="94"/>
    <col min="8705" max="8706" width="2.85546875" style="94" customWidth="1"/>
    <col min="8707" max="8707" width="46.5703125" style="94" customWidth="1"/>
    <col min="8708" max="8711" width="11.5703125" style="94" customWidth="1"/>
    <col min="8712" max="8959" width="9.140625" style="94" customWidth="1"/>
    <col min="8960" max="8960" width="6.140625" style="94"/>
    <col min="8961" max="8962" width="2.85546875" style="94" customWidth="1"/>
    <col min="8963" max="8963" width="46.5703125" style="94" customWidth="1"/>
    <col min="8964" max="8967" width="11.5703125" style="94" customWidth="1"/>
    <col min="8968" max="9215" width="9.140625" style="94" customWidth="1"/>
    <col min="9216" max="9216" width="6.140625" style="94"/>
    <col min="9217" max="9218" width="2.85546875" style="94" customWidth="1"/>
    <col min="9219" max="9219" width="46.5703125" style="94" customWidth="1"/>
    <col min="9220" max="9223" width="11.5703125" style="94" customWidth="1"/>
    <col min="9224" max="9471" width="9.140625" style="94" customWidth="1"/>
    <col min="9472" max="9472" width="6.140625" style="94"/>
    <col min="9473" max="9474" width="2.85546875" style="94" customWidth="1"/>
    <col min="9475" max="9475" width="46.5703125" style="94" customWidth="1"/>
    <col min="9476" max="9479" width="11.5703125" style="94" customWidth="1"/>
    <col min="9480" max="9727" width="9.140625" style="94" customWidth="1"/>
    <col min="9728" max="9728" width="6.140625" style="94"/>
    <col min="9729" max="9730" width="2.85546875" style="94" customWidth="1"/>
    <col min="9731" max="9731" width="46.5703125" style="94" customWidth="1"/>
    <col min="9732" max="9735" width="11.5703125" style="94" customWidth="1"/>
    <col min="9736" max="9983" width="9.140625" style="94" customWidth="1"/>
    <col min="9984" max="9984" width="6.140625" style="94"/>
    <col min="9985" max="9986" width="2.85546875" style="94" customWidth="1"/>
    <col min="9987" max="9987" width="46.5703125" style="94" customWidth="1"/>
    <col min="9988" max="9991" width="11.5703125" style="94" customWidth="1"/>
    <col min="9992" max="10239" width="9.140625" style="94" customWidth="1"/>
    <col min="10240" max="10240" width="6.140625" style="94"/>
    <col min="10241" max="10242" width="2.85546875" style="94" customWidth="1"/>
    <col min="10243" max="10243" width="46.5703125" style="94" customWidth="1"/>
    <col min="10244" max="10247" width="11.5703125" style="94" customWidth="1"/>
    <col min="10248" max="10495" width="9.140625" style="94" customWidth="1"/>
    <col min="10496" max="10496" width="6.140625" style="94"/>
    <col min="10497" max="10498" width="2.85546875" style="94" customWidth="1"/>
    <col min="10499" max="10499" width="46.5703125" style="94" customWidth="1"/>
    <col min="10500" max="10503" width="11.5703125" style="94" customWidth="1"/>
    <col min="10504" max="10751" width="9.140625" style="94" customWidth="1"/>
    <col min="10752" max="10752" width="6.140625" style="94"/>
    <col min="10753" max="10754" width="2.85546875" style="94" customWidth="1"/>
    <col min="10755" max="10755" width="46.5703125" style="94" customWidth="1"/>
    <col min="10756" max="10759" width="11.5703125" style="94" customWidth="1"/>
    <col min="10760" max="11007" width="9.140625" style="94" customWidth="1"/>
    <col min="11008" max="11008" width="6.140625" style="94"/>
    <col min="11009" max="11010" width="2.85546875" style="94" customWidth="1"/>
    <col min="11011" max="11011" width="46.5703125" style="94" customWidth="1"/>
    <col min="11012" max="11015" width="11.5703125" style="94" customWidth="1"/>
    <col min="11016" max="11263" width="9.140625" style="94" customWidth="1"/>
    <col min="11264" max="11264" width="6.140625" style="94"/>
    <col min="11265" max="11266" width="2.85546875" style="94" customWidth="1"/>
    <col min="11267" max="11267" width="46.5703125" style="94" customWidth="1"/>
    <col min="11268" max="11271" width="11.5703125" style="94" customWidth="1"/>
    <col min="11272" max="11519" width="9.140625" style="94" customWidth="1"/>
    <col min="11520" max="11520" width="6.140625" style="94"/>
    <col min="11521" max="11522" width="2.85546875" style="94" customWidth="1"/>
    <col min="11523" max="11523" width="46.5703125" style="94" customWidth="1"/>
    <col min="11524" max="11527" width="11.5703125" style="94" customWidth="1"/>
    <col min="11528" max="11775" width="9.140625" style="94" customWidth="1"/>
    <col min="11776" max="11776" width="6.140625" style="94"/>
    <col min="11777" max="11778" width="2.85546875" style="94" customWidth="1"/>
    <col min="11779" max="11779" width="46.5703125" style="94" customWidth="1"/>
    <col min="11780" max="11783" width="11.5703125" style="94" customWidth="1"/>
    <col min="11784" max="12031" width="9.140625" style="94" customWidth="1"/>
    <col min="12032" max="12032" width="6.140625" style="94"/>
    <col min="12033" max="12034" width="2.85546875" style="94" customWidth="1"/>
    <col min="12035" max="12035" width="46.5703125" style="94" customWidth="1"/>
    <col min="12036" max="12039" width="11.5703125" style="94" customWidth="1"/>
    <col min="12040" max="12287" width="9.140625" style="94" customWidth="1"/>
    <col min="12288" max="12288" width="6.140625" style="94"/>
    <col min="12289" max="12290" width="2.85546875" style="94" customWidth="1"/>
    <col min="12291" max="12291" width="46.5703125" style="94" customWidth="1"/>
    <col min="12292" max="12295" width="11.5703125" style="94" customWidth="1"/>
    <col min="12296" max="12543" width="9.140625" style="94" customWidth="1"/>
    <col min="12544" max="12544" width="6.140625" style="94"/>
    <col min="12545" max="12546" width="2.85546875" style="94" customWidth="1"/>
    <col min="12547" max="12547" width="46.5703125" style="94" customWidth="1"/>
    <col min="12548" max="12551" width="11.5703125" style="94" customWidth="1"/>
    <col min="12552" max="12799" width="9.140625" style="94" customWidth="1"/>
    <col min="12800" max="12800" width="6.140625" style="94"/>
    <col min="12801" max="12802" width="2.85546875" style="94" customWidth="1"/>
    <col min="12803" max="12803" width="46.5703125" style="94" customWidth="1"/>
    <col min="12804" max="12807" width="11.5703125" style="94" customWidth="1"/>
    <col min="12808" max="13055" width="9.140625" style="94" customWidth="1"/>
    <col min="13056" max="13056" width="6.140625" style="94"/>
    <col min="13057" max="13058" width="2.85546875" style="94" customWidth="1"/>
    <col min="13059" max="13059" width="46.5703125" style="94" customWidth="1"/>
    <col min="13060" max="13063" width="11.5703125" style="94" customWidth="1"/>
    <col min="13064" max="13311" width="9.140625" style="94" customWidth="1"/>
    <col min="13312" max="13312" width="6.140625" style="94"/>
    <col min="13313" max="13314" width="2.85546875" style="94" customWidth="1"/>
    <col min="13315" max="13315" width="46.5703125" style="94" customWidth="1"/>
    <col min="13316" max="13319" width="11.5703125" style="94" customWidth="1"/>
    <col min="13320" max="13567" width="9.140625" style="94" customWidth="1"/>
    <col min="13568" max="13568" width="6.140625" style="94"/>
    <col min="13569" max="13570" width="2.85546875" style="94" customWidth="1"/>
    <col min="13571" max="13571" width="46.5703125" style="94" customWidth="1"/>
    <col min="13572" max="13575" width="11.5703125" style="94" customWidth="1"/>
    <col min="13576" max="13823" width="9.140625" style="94" customWidth="1"/>
    <col min="13824" max="13824" width="6.140625" style="94"/>
    <col min="13825" max="13826" width="2.85546875" style="94" customWidth="1"/>
    <col min="13827" max="13827" width="46.5703125" style="94" customWidth="1"/>
    <col min="13828" max="13831" width="11.5703125" style="94" customWidth="1"/>
    <col min="13832" max="14079" width="9.140625" style="94" customWidth="1"/>
    <col min="14080" max="14080" width="6.140625" style="94"/>
    <col min="14081" max="14082" width="2.85546875" style="94" customWidth="1"/>
    <col min="14083" max="14083" width="46.5703125" style="94" customWidth="1"/>
    <col min="14084" max="14087" width="11.5703125" style="94" customWidth="1"/>
    <col min="14088" max="14335" width="9.140625" style="94" customWidth="1"/>
    <col min="14336" max="14336" width="6.140625" style="94"/>
    <col min="14337" max="14338" width="2.85546875" style="94" customWidth="1"/>
    <col min="14339" max="14339" width="46.5703125" style="94" customWidth="1"/>
    <col min="14340" max="14343" width="11.5703125" style="94" customWidth="1"/>
    <col min="14344" max="14591" width="9.140625" style="94" customWidth="1"/>
    <col min="14592" max="14592" width="6.140625" style="94"/>
    <col min="14593" max="14594" width="2.85546875" style="94" customWidth="1"/>
    <col min="14595" max="14595" width="46.5703125" style="94" customWidth="1"/>
    <col min="14596" max="14599" width="11.5703125" style="94" customWidth="1"/>
    <col min="14600" max="14847" width="9.140625" style="94" customWidth="1"/>
    <col min="14848" max="14848" width="6.140625" style="94"/>
    <col min="14849" max="14850" width="2.85546875" style="94" customWidth="1"/>
    <col min="14851" max="14851" width="46.5703125" style="94" customWidth="1"/>
    <col min="14852" max="14855" width="11.5703125" style="94" customWidth="1"/>
    <col min="14856" max="15103" width="9.140625" style="94" customWidth="1"/>
    <col min="15104" max="15104" width="6.140625" style="94"/>
    <col min="15105" max="15106" width="2.85546875" style="94" customWidth="1"/>
    <col min="15107" max="15107" width="46.5703125" style="94" customWidth="1"/>
    <col min="15108" max="15111" width="11.5703125" style="94" customWidth="1"/>
    <col min="15112" max="15359" width="9.140625" style="94" customWidth="1"/>
    <col min="15360" max="15360" width="6.140625" style="94"/>
    <col min="15361" max="15362" width="2.85546875" style="94" customWidth="1"/>
    <col min="15363" max="15363" width="46.5703125" style="94" customWidth="1"/>
    <col min="15364" max="15367" width="11.5703125" style="94" customWidth="1"/>
    <col min="15368" max="15615" width="9.140625" style="94" customWidth="1"/>
    <col min="15616" max="15616" width="6.140625" style="94"/>
    <col min="15617" max="15618" width="2.85546875" style="94" customWidth="1"/>
    <col min="15619" max="15619" width="46.5703125" style="94" customWidth="1"/>
    <col min="15620" max="15623" width="11.5703125" style="94" customWidth="1"/>
    <col min="15624" max="15871" width="9.140625" style="94" customWidth="1"/>
    <col min="15872" max="15872" width="6.140625" style="94"/>
    <col min="15873" max="15874" width="2.85546875" style="94" customWidth="1"/>
    <col min="15875" max="15875" width="46.5703125" style="94" customWidth="1"/>
    <col min="15876" max="15879" width="11.5703125" style="94" customWidth="1"/>
    <col min="15880" max="16127" width="9.140625" style="94" customWidth="1"/>
    <col min="16128" max="16128" width="6.140625" style="94"/>
    <col min="16129" max="16130" width="2.85546875" style="94" customWidth="1"/>
    <col min="16131" max="16131" width="46.5703125" style="94" customWidth="1"/>
    <col min="16132" max="16135" width="11.5703125" style="94" customWidth="1"/>
    <col min="16136" max="16383" width="9.140625" style="94" customWidth="1"/>
    <col min="16384" max="16384" width="6.140625" style="94"/>
  </cols>
  <sheetData>
    <row r="1" spans="1:255" ht="15.75" x14ac:dyDescent="0.25">
      <c r="A1" s="216" t="s">
        <v>407</v>
      </c>
      <c r="C1" s="250"/>
      <c r="F1" s="20">
        <v>46</v>
      </c>
      <c r="I1" s="20">
        <v>46</v>
      </c>
    </row>
    <row r="2" spans="1:255" ht="15" x14ac:dyDescent="0.25">
      <c r="A2" s="1958" t="s">
        <v>145</v>
      </c>
      <c r="B2" s="1959"/>
      <c r="C2" s="1960"/>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95"/>
      <c r="EX2" s="95"/>
      <c r="EY2" s="95"/>
      <c r="EZ2" s="95"/>
      <c r="FA2" s="95"/>
      <c r="FB2" s="95"/>
      <c r="FC2" s="95"/>
      <c r="FD2" s="95"/>
      <c r="FE2" s="95"/>
      <c r="FF2" s="95"/>
      <c r="FG2" s="95"/>
      <c r="FH2" s="95"/>
      <c r="FI2" s="95"/>
      <c r="FJ2" s="95"/>
      <c r="FK2" s="95"/>
      <c r="FL2" s="95"/>
      <c r="FM2" s="95"/>
      <c r="FN2" s="95"/>
      <c r="FO2" s="95"/>
      <c r="FP2" s="95"/>
      <c r="FQ2" s="95"/>
      <c r="FR2" s="95"/>
      <c r="FS2" s="95"/>
      <c r="FT2" s="95"/>
      <c r="FU2" s="95"/>
      <c r="FV2" s="95"/>
      <c r="FW2" s="95"/>
      <c r="FX2" s="95"/>
      <c r="FY2" s="95"/>
      <c r="FZ2" s="95"/>
      <c r="GA2" s="95"/>
      <c r="GB2" s="95"/>
      <c r="GC2" s="95"/>
      <c r="GD2" s="95"/>
      <c r="GE2" s="95"/>
      <c r="GF2" s="95"/>
      <c r="GG2" s="95"/>
      <c r="GH2" s="95"/>
      <c r="GI2" s="95"/>
      <c r="GJ2" s="95"/>
      <c r="GK2" s="95"/>
      <c r="GL2" s="95"/>
      <c r="GM2" s="95"/>
      <c r="GN2" s="95"/>
      <c r="GO2" s="95"/>
      <c r="GP2" s="95"/>
      <c r="GQ2" s="95"/>
      <c r="GR2" s="95"/>
      <c r="GS2" s="95"/>
      <c r="GT2" s="95"/>
      <c r="GU2" s="95"/>
      <c r="GV2" s="95"/>
      <c r="GW2" s="95"/>
      <c r="GX2" s="95"/>
      <c r="GY2" s="95"/>
      <c r="GZ2" s="95"/>
      <c r="HA2" s="95"/>
      <c r="HB2" s="95"/>
      <c r="HC2" s="95"/>
      <c r="HD2" s="95"/>
      <c r="HE2" s="95"/>
      <c r="HF2" s="95"/>
      <c r="HG2" s="95"/>
      <c r="HH2" s="95"/>
      <c r="HI2" s="95"/>
      <c r="HJ2" s="95"/>
      <c r="HK2" s="95"/>
      <c r="HL2" s="95"/>
      <c r="HM2" s="95"/>
      <c r="HN2" s="95"/>
      <c r="HO2" s="95"/>
      <c r="HP2" s="95"/>
      <c r="HQ2" s="95"/>
      <c r="HR2" s="95"/>
      <c r="HS2" s="95"/>
      <c r="HT2" s="95"/>
      <c r="HU2" s="95"/>
      <c r="HV2" s="95"/>
      <c r="HW2" s="95"/>
      <c r="HX2" s="95"/>
      <c r="HY2" s="95"/>
      <c r="HZ2" s="95"/>
      <c r="IA2" s="95"/>
      <c r="IB2" s="95"/>
      <c r="IC2" s="95"/>
      <c r="ID2" s="95"/>
      <c r="IE2" s="95"/>
      <c r="IF2" s="95"/>
      <c r="IG2" s="95"/>
      <c r="IH2" s="95"/>
      <c r="II2" s="95"/>
      <c r="IJ2" s="95"/>
      <c r="IK2" s="95"/>
      <c r="IL2" s="95"/>
      <c r="IM2" s="95"/>
      <c r="IN2" s="95"/>
      <c r="IO2" s="95"/>
      <c r="IP2" s="95"/>
      <c r="IQ2" s="95"/>
      <c r="IR2" s="95"/>
      <c r="IS2" s="95"/>
      <c r="IT2" s="95"/>
      <c r="IU2" s="95"/>
    </row>
    <row r="3" spans="1:255" x14ac:dyDescent="0.2">
      <c r="A3" s="21" t="s">
        <v>408</v>
      </c>
    </row>
    <row r="4" spans="1:255" x14ac:dyDescent="0.2">
      <c r="A4" s="21"/>
    </row>
    <row r="5" spans="1:255" x14ac:dyDescent="0.2">
      <c r="A5" s="96" t="s">
        <v>409</v>
      </c>
      <c r="C5" s="97"/>
    </row>
    <row r="8" spans="1:255" ht="54" x14ac:dyDescent="0.2">
      <c r="B8" s="1961" t="s">
        <v>410</v>
      </c>
      <c r="C8" s="1962"/>
      <c r="D8" s="1361" t="s">
        <v>411</v>
      </c>
      <c r="E8" s="1361" t="s">
        <v>412</v>
      </c>
      <c r="F8" s="1361" t="s">
        <v>413</v>
      </c>
      <c r="G8" s="1362" t="s">
        <v>414</v>
      </c>
    </row>
    <row r="9" spans="1:255" x14ac:dyDescent="0.2">
      <c r="B9" s="98"/>
      <c r="C9" s="98"/>
      <c r="D9" s="98"/>
      <c r="E9" s="98" t="s">
        <v>299</v>
      </c>
      <c r="F9" s="98" t="s">
        <v>300</v>
      </c>
      <c r="G9" s="98" t="s">
        <v>415</v>
      </c>
    </row>
    <row r="10" spans="1:255" x14ac:dyDescent="0.2">
      <c r="B10" s="1363" t="s">
        <v>416</v>
      </c>
      <c r="C10" s="1364" t="s">
        <v>417</v>
      </c>
      <c r="D10" s="1365"/>
      <c r="E10" s="1365"/>
      <c r="F10" s="1365"/>
      <c r="G10" s="1366"/>
    </row>
    <row r="11" spans="1:255" x14ac:dyDescent="0.2">
      <c r="B11" s="99"/>
      <c r="C11" s="1367" t="s">
        <v>418</v>
      </c>
      <c r="D11" s="1368"/>
      <c r="E11" s="1368"/>
      <c r="F11" s="1368"/>
      <c r="G11" s="1368"/>
    </row>
    <row r="12" spans="1:255" x14ac:dyDescent="0.2">
      <c r="B12" s="100"/>
      <c r="C12" s="1367" t="s">
        <v>419</v>
      </c>
      <c r="D12" s="1368"/>
      <c r="E12" s="1368"/>
      <c r="F12" s="1368"/>
      <c r="G12" s="1368"/>
    </row>
    <row r="13" spans="1:255" x14ac:dyDescent="0.2">
      <c r="B13" s="100"/>
      <c r="C13" s="1367" t="s">
        <v>420</v>
      </c>
      <c r="D13" s="1368"/>
      <c r="E13" s="1368"/>
      <c r="F13" s="1368"/>
      <c r="G13" s="1368"/>
    </row>
    <row r="14" spans="1:255" x14ac:dyDescent="0.2">
      <c r="B14" s="100"/>
      <c r="C14" s="1367" t="s">
        <v>421</v>
      </c>
      <c r="D14" s="1368"/>
      <c r="E14" s="1368"/>
      <c r="F14" s="1368"/>
      <c r="G14" s="1368"/>
    </row>
    <row r="15" spans="1:255" x14ac:dyDescent="0.2">
      <c r="B15" s="100"/>
      <c r="C15" s="1367" t="s">
        <v>422</v>
      </c>
      <c r="D15" s="1368"/>
      <c r="E15" s="1368"/>
      <c r="F15" s="1368"/>
      <c r="G15" s="1368"/>
    </row>
    <row r="16" spans="1:255" x14ac:dyDescent="0.2">
      <c r="B16" s="100"/>
      <c r="C16" s="1367" t="s">
        <v>423</v>
      </c>
      <c r="D16" s="1368"/>
      <c r="E16" s="1368"/>
      <c r="F16" s="1368"/>
      <c r="G16" s="1368"/>
    </row>
    <row r="17" spans="2:7" x14ac:dyDescent="0.2">
      <c r="B17" s="100"/>
      <c r="C17" s="1367" t="s">
        <v>424</v>
      </c>
      <c r="D17" s="1368"/>
      <c r="E17" s="1368"/>
      <c r="F17" s="1368"/>
      <c r="G17" s="1368"/>
    </row>
    <row r="18" spans="2:7" x14ac:dyDescent="0.2">
      <c r="B18" s="100"/>
      <c r="C18" s="1367" t="s">
        <v>425</v>
      </c>
      <c r="D18" s="1368"/>
      <c r="E18" s="1368"/>
      <c r="F18" s="1368"/>
      <c r="G18" s="1368"/>
    </row>
    <row r="19" spans="2:7" x14ac:dyDescent="0.2">
      <c r="B19" s="100"/>
      <c r="C19" s="1369" t="s">
        <v>426</v>
      </c>
      <c r="D19" s="1368"/>
      <c r="E19" s="1368"/>
      <c r="F19" s="1368"/>
      <c r="G19" s="1368"/>
    </row>
    <row r="20" spans="2:7" x14ac:dyDescent="0.2">
      <c r="B20" s="100"/>
      <c r="C20" s="1367" t="s">
        <v>427</v>
      </c>
      <c r="D20" s="1368"/>
      <c r="E20" s="1368"/>
      <c r="F20" s="1368"/>
      <c r="G20" s="1368"/>
    </row>
    <row r="21" spans="2:7" x14ac:dyDescent="0.2">
      <c r="B21" s="100"/>
      <c r="C21" s="1367" t="s">
        <v>428</v>
      </c>
      <c r="D21" s="1368"/>
      <c r="E21" s="1368"/>
      <c r="F21" s="1368"/>
      <c r="G21" s="1368"/>
    </row>
    <row r="22" spans="2:7" x14ac:dyDescent="0.2">
      <c r="B22" s="100"/>
      <c r="C22" s="1367" t="s">
        <v>429</v>
      </c>
      <c r="D22" s="1368"/>
      <c r="E22" s="1368"/>
      <c r="F22" s="1368"/>
      <c r="G22" s="1368"/>
    </row>
    <row r="23" spans="2:7" x14ac:dyDescent="0.2">
      <c r="B23" s="100"/>
      <c r="C23" s="1367" t="s">
        <v>430</v>
      </c>
      <c r="D23" s="1368"/>
      <c r="E23" s="1368"/>
      <c r="F23" s="1368"/>
      <c r="G23" s="1368"/>
    </row>
    <row r="24" spans="2:7" x14ac:dyDescent="0.2">
      <c r="B24" s="100"/>
      <c r="C24" s="1367" t="s">
        <v>431</v>
      </c>
      <c r="D24" s="1368"/>
      <c r="E24" s="1368"/>
      <c r="F24" s="1368"/>
      <c r="G24" s="1368"/>
    </row>
    <row r="25" spans="2:7" x14ac:dyDescent="0.2">
      <c r="B25" s="100"/>
      <c r="C25" s="1367" t="s">
        <v>432</v>
      </c>
      <c r="D25" s="1368"/>
      <c r="E25" s="1368"/>
      <c r="F25" s="1368"/>
      <c r="G25" s="1368"/>
    </row>
    <row r="26" spans="2:7" x14ac:dyDescent="0.2">
      <c r="B26" s="100"/>
      <c r="C26" s="1367" t="s">
        <v>433</v>
      </c>
      <c r="D26" s="1368"/>
      <c r="E26" s="1368"/>
      <c r="F26" s="1368"/>
      <c r="G26" s="1368"/>
    </row>
    <row r="27" spans="2:7" x14ac:dyDescent="0.2">
      <c r="B27" s="100"/>
      <c r="C27" s="1367" t="s">
        <v>434</v>
      </c>
      <c r="D27" s="1368"/>
      <c r="E27" s="1368"/>
      <c r="F27" s="1368"/>
      <c r="G27" s="1368"/>
    </row>
    <row r="28" spans="2:7" x14ac:dyDescent="0.2">
      <c r="B28" s="100"/>
      <c r="C28" s="1367" t="s">
        <v>435</v>
      </c>
      <c r="D28" s="1368"/>
      <c r="E28" s="1368"/>
      <c r="F28" s="1368"/>
      <c r="G28" s="1368"/>
    </row>
    <row r="29" spans="2:7" x14ac:dyDescent="0.2">
      <c r="B29" s="100"/>
      <c r="C29" s="1367" t="s">
        <v>436</v>
      </c>
      <c r="D29" s="1368"/>
      <c r="E29" s="1368"/>
      <c r="F29" s="1368"/>
      <c r="G29" s="1368"/>
    </row>
    <row r="30" spans="2:7" x14ac:dyDescent="0.2">
      <c r="B30" s="100"/>
      <c r="C30" s="1367" t="s">
        <v>437</v>
      </c>
      <c r="D30" s="1368"/>
      <c r="E30" s="1368"/>
      <c r="F30" s="1368"/>
      <c r="G30" s="1368"/>
    </row>
    <row r="31" spans="2:7" x14ac:dyDescent="0.2">
      <c r="B31" s="100"/>
      <c r="C31" s="1367" t="s">
        <v>438</v>
      </c>
      <c r="D31" s="1368"/>
      <c r="E31" s="1368"/>
      <c r="F31" s="1368"/>
      <c r="G31" s="1368"/>
    </row>
    <row r="32" spans="2:7" x14ac:dyDescent="0.2">
      <c r="B32" s="100"/>
      <c r="C32" s="1367" t="s">
        <v>439</v>
      </c>
      <c r="D32" s="1368"/>
      <c r="E32" s="1368"/>
      <c r="F32" s="1368"/>
      <c r="G32" s="1368"/>
    </row>
    <row r="33" spans="1:8" x14ac:dyDescent="0.2">
      <c r="B33" s="101"/>
      <c r="C33" s="1367" t="s">
        <v>440</v>
      </c>
      <c r="D33" s="1370"/>
      <c r="E33" s="1370"/>
      <c r="F33" s="1370"/>
      <c r="G33" s="1370"/>
    </row>
    <row r="34" spans="1:8" x14ac:dyDescent="0.2">
      <c r="B34" s="101"/>
      <c r="C34" s="1367" t="s">
        <v>441</v>
      </c>
      <c r="D34" s="1370"/>
      <c r="E34" s="1370"/>
      <c r="F34" s="1370"/>
      <c r="G34" s="1370"/>
    </row>
    <row r="35" spans="1:8" x14ac:dyDescent="0.2">
      <c r="B35" s="101"/>
      <c r="C35" s="1367" t="s">
        <v>442</v>
      </c>
      <c r="D35" s="1370"/>
      <c r="E35" s="1370"/>
      <c r="F35" s="1370"/>
      <c r="G35" s="1370"/>
    </row>
    <row r="36" spans="1:8" x14ac:dyDescent="0.2">
      <c r="B36" s="100"/>
      <c r="C36" s="1367" t="s">
        <v>443</v>
      </c>
      <c r="D36" s="1370"/>
      <c r="E36" s="1370"/>
      <c r="F36" s="1370"/>
      <c r="G36" s="1370"/>
    </row>
    <row r="37" spans="1:8" x14ac:dyDescent="0.2">
      <c r="B37" s="100"/>
      <c r="C37" s="1367" t="s">
        <v>444</v>
      </c>
      <c r="D37" s="1370"/>
      <c r="E37" s="1370"/>
      <c r="F37" s="1370"/>
      <c r="G37" s="1370"/>
    </row>
    <row r="38" spans="1:8" x14ac:dyDescent="0.2">
      <c r="B38" s="100"/>
      <c r="C38" s="1367" t="s">
        <v>445</v>
      </c>
      <c r="D38" s="1370"/>
      <c r="E38" s="1370"/>
      <c r="F38" s="1370"/>
      <c r="G38" s="1370"/>
    </row>
    <row r="39" spans="1:8" x14ac:dyDescent="0.2">
      <c r="B39" s="100"/>
      <c r="C39" s="1367" t="s">
        <v>446</v>
      </c>
      <c r="D39" s="1370"/>
      <c r="E39" s="1370"/>
      <c r="F39" s="1370"/>
      <c r="G39" s="1370"/>
    </row>
    <row r="40" spans="1:8" x14ac:dyDescent="0.2">
      <c r="B40" s="100"/>
      <c r="C40" s="1367" t="s">
        <v>447</v>
      </c>
      <c r="D40" s="1370"/>
      <c r="E40" s="1370"/>
      <c r="F40" s="1370"/>
      <c r="G40" s="1370"/>
    </row>
    <row r="41" spans="1:8" x14ac:dyDescent="0.2">
      <c r="B41" s="100"/>
      <c r="C41" s="1367" t="s">
        <v>448</v>
      </c>
      <c r="D41" s="1370"/>
      <c r="E41" s="1370"/>
      <c r="F41" s="1370"/>
      <c r="G41" s="1370"/>
    </row>
    <row r="42" spans="1:8" x14ac:dyDescent="0.2">
      <c r="B42" s="102"/>
      <c r="C42" s="1367" t="s">
        <v>449</v>
      </c>
      <c r="D42" s="1370"/>
      <c r="E42" s="1370"/>
      <c r="F42" s="1370"/>
      <c r="G42" s="1370"/>
    </row>
    <row r="43" spans="1:8" x14ac:dyDescent="0.2">
      <c r="B43" s="103" t="s">
        <v>450</v>
      </c>
      <c r="C43" s="1371" t="s">
        <v>451</v>
      </c>
      <c r="D43" s="1370"/>
      <c r="E43" s="1372"/>
      <c r="F43" s="1372"/>
      <c r="G43" s="1373"/>
    </row>
    <row r="44" spans="1:8" x14ac:dyDescent="0.2">
      <c r="B44" s="1371" t="s">
        <v>452</v>
      </c>
      <c r="C44" s="1371" t="s">
        <v>453</v>
      </c>
      <c r="D44" s="1370"/>
      <c r="E44" s="104"/>
      <c r="F44" s="105"/>
      <c r="G44" s="1370"/>
      <c r="H44" s="94" t="s">
        <v>125</v>
      </c>
    </row>
    <row r="46" spans="1:8" x14ac:dyDescent="0.2">
      <c r="A46" s="106"/>
      <c r="B46" s="1963"/>
      <c r="C46" s="1963"/>
      <c r="D46" s="1963"/>
      <c r="E46" s="1963"/>
      <c r="F46" s="1963"/>
      <c r="G46" s="1963"/>
    </row>
    <row r="47" spans="1:8" x14ac:dyDescent="0.2">
      <c r="A47" s="107"/>
      <c r="B47" s="108"/>
      <c r="C47" s="108"/>
      <c r="D47" s="108"/>
      <c r="E47" s="108"/>
      <c r="F47" s="108"/>
      <c r="G47" s="108"/>
    </row>
    <row r="48" spans="1:8" x14ac:dyDescent="0.2">
      <c r="A48" s="109"/>
    </row>
  </sheetData>
  <mergeCells count="3">
    <mergeCell ref="A2:C2"/>
    <mergeCell ref="B8:C8"/>
    <mergeCell ref="B46:G46"/>
  </mergeCells>
  <hyperlinks>
    <hyperlink ref="A2:C2" location="'Liste tableaux'!A1" display="Retour à la liste des tableaux" xr:uid="{0D192389-BBD4-4C07-B2E8-B7336B7C0EC8}"/>
  </hyperlinks>
  <pageMargins left="0.7" right="0.7" top="0.75" bottom="0.75" header="0.3" footer="0.3"/>
  <headerFooter>
    <oddHeader>&amp;R&amp;"Calibri"&amp;10&amp;K000000 Protected B - Internal / Protégé B - Interne&amp;1#_x000D_</oddHead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34544-3C46-428B-9438-C31AA83851D9}">
  <sheetPr codeName="Feuil69"/>
  <dimension ref="A1:AQ169"/>
  <sheetViews>
    <sheetView showGridLines="0" workbookViewId="0">
      <selection activeCell="B2" sqref="B2:E2"/>
    </sheetView>
  </sheetViews>
  <sheetFormatPr defaultColWidth="9.140625" defaultRowHeight="12.75" x14ac:dyDescent="0.2"/>
  <cols>
    <col min="1" max="1" width="8.85546875" style="1" customWidth="1"/>
    <col min="2" max="2" width="12.140625" style="1" customWidth="1"/>
    <col min="3" max="3" width="11.140625" style="1" customWidth="1"/>
    <col min="4" max="4" width="14" style="1" customWidth="1"/>
    <col min="5" max="5" width="0.85546875" style="1" customWidth="1"/>
    <col min="6" max="6" width="13.140625" style="1" customWidth="1"/>
    <col min="7" max="7" width="14.140625" style="1" customWidth="1"/>
    <col min="8" max="8" width="0.85546875" style="1" customWidth="1"/>
    <col min="9" max="9" width="12.85546875" style="1" customWidth="1"/>
    <col min="10" max="10" width="12.140625" style="1" customWidth="1"/>
    <col min="11" max="11" width="13.42578125" style="1" customWidth="1"/>
    <col min="12" max="12" width="9.140625" style="1" customWidth="1"/>
    <col min="13" max="13" width="1" style="1" customWidth="1"/>
    <col min="14" max="17" width="6.5703125" style="1" customWidth="1"/>
    <col min="18" max="18" width="2.140625" style="1" customWidth="1"/>
    <col min="19" max="19" width="8.5703125" style="1" customWidth="1"/>
    <col min="20" max="20" width="9" style="1" customWidth="1"/>
    <col min="21" max="21" width="11.85546875" style="1" customWidth="1"/>
    <col min="22" max="23" width="9.42578125" style="1" customWidth="1"/>
    <col min="24" max="249" width="9.140625" style="1"/>
    <col min="250" max="250" width="7.140625" style="1" customWidth="1"/>
    <col min="251" max="252" width="9.140625" style="1"/>
    <col min="253" max="253" width="12.42578125" style="1" customWidth="1"/>
    <col min="254" max="254" width="0.85546875" style="1" customWidth="1"/>
    <col min="255" max="255" width="12.42578125" style="1" customWidth="1"/>
    <col min="256" max="256" width="0.85546875" style="1" customWidth="1"/>
    <col min="257" max="257" width="12.42578125" style="1" customWidth="1"/>
    <col min="258" max="258" width="11.5703125" style="1" customWidth="1"/>
    <col min="259" max="259" width="0.5703125" style="1" customWidth="1"/>
    <col min="260" max="263" width="5.5703125" style="1" customWidth="1"/>
    <col min="264" max="264" width="2.140625" style="1" customWidth="1"/>
    <col min="265" max="265" width="6.5703125" style="1" customWidth="1"/>
    <col min="266" max="266" width="9" style="1" customWidth="1"/>
    <col min="267" max="269" width="9.42578125" style="1" customWidth="1"/>
    <col min="270" max="270" width="0.85546875" style="1" customWidth="1"/>
    <col min="271" max="278" width="8.5703125" style="1" customWidth="1"/>
    <col min="279" max="505" width="9.140625" style="1"/>
    <col min="506" max="506" width="7.140625" style="1" customWidth="1"/>
    <col min="507" max="508" width="9.140625" style="1"/>
    <col min="509" max="509" width="12.42578125" style="1" customWidth="1"/>
    <col min="510" max="510" width="0.85546875" style="1" customWidth="1"/>
    <col min="511" max="511" width="12.42578125" style="1" customWidth="1"/>
    <col min="512" max="512" width="0.85546875" style="1" customWidth="1"/>
    <col min="513" max="513" width="12.42578125" style="1" customWidth="1"/>
    <col min="514" max="514" width="11.5703125" style="1" customWidth="1"/>
    <col min="515" max="515" width="0.5703125" style="1" customWidth="1"/>
    <col min="516" max="519" width="5.5703125" style="1" customWidth="1"/>
    <col min="520" max="520" width="2.140625" style="1" customWidth="1"/>
    <col min="521" max="521" width="6.5703125" style="1" customWidth="1"/>
    <col min="522" max="522" width="9" style="1" customWidth="1"/>
    <col min="523" max="525" width="9.42578125" style="1" customWidth="1"/>
    <col min="526" max="526" width="0.85546875" style="1" customWidth="1"/>
    <col min="527" max="534" width="8.5703125" style="1" customWidth="1"/>
    <col min="535" max="761" width="9.140625" style="1"/>
    <col min="762" max="762" width="7.140625" style="1" customWidth="1"/>
    <col min="763" max="764" width="9.140625" style="1"/>
    <col min="765" max="765" width="12.42578125" style="1" customWidth="1"/>
    <col min="766" max="766" width="0.85546875" style="1" customWidth="1"/>
    <col min="767" max="767" width="12.42578125" style="1" customWidth="1"/>
    <col min="768" max="768" width="0.85546875" style="1" customWidth="1"/>
    <col min="769" max="769" width="12.42578125" style="1" customWidth="1"/>
    <col min="770" max="770" width="11.5703125" style="1" customWidth="1"/>
    <col min="771" max="771" width="0.5703125" style="1" customWidth="1"/>
    <col min="772" max="775" width="5.5703125" style="1" customWidth="1"/>
    <col min="776" max="776" width="2.140625" style="1" customWidth="1"/>
    <col min="777" max="777" width="6.5703125" style="1" customWidth="1"/>
    <col min="778" max="778" width="9" style="1" customWidth="1"/>
    <col min="779" max="781" width="9.42578125" style="1" customWidth="1"/>
    <col min="782" max="782" width="0.85546875" style="1" customWidth="1"/>
    <col min="783" max="790" width="8.5703125" style="1" customWidth="1"/>
    <col min="791" max="1017" width="9.140625" style="1"/>
    <col min="1018" max="1018" width="7.140625" style="1" customWidth="1"/>
    <col min="1019" max="1020" width="9.140625" style="1"/>
    <col min="1021" max="1021" width="12.42578125" style="1" customWidth="1"/>
    <col min="1022" max="1022" width="0.85546875" style="1" customWidth="1"/>
    <col min="1023" max="1023" width="12.42578125" style="1" customWidth="1"/>
    <col min="1024" max="1024" width="0.85546875" style="1" customWidth="1"/>
    <col min="1025" max="1025" width="12.42578125" style="1" customWidth="1"/>
    <col min="1026" max="1026" width="11.5703125" style="1" customWidth="1"/>
    <col min="1027" max="1027" width="0.5703125" style="1" customWidth="1"/>
    <col min="1028" max="1031" width="5.5703125" style="1" customWidth="1"/>
    <col min="1032" max="1032" width="2.140625" style="1" customWidth="1"/>
    <col min="1033" max="1033" width="6.5703125" style="1" customWidth="1"/>
    <col min="1034" max="1034" width="9" style="1" customWidth="1"/>
    <col min="1035" max="1037" width="9.42578125" style="1" customWidth="1"/>
    <col min="1038" max="1038" width="0.85546875" style="1" customWidth="1"/>
    <col min="1039" max="1046" width="8.5703125" style="1" customWidth="1"/>
    <col min="1047" max="1273" width="9.140625" style="1"/>
    <col min="1274" max="1274" width="7.140625" style="1" customWidth="1"/>
    <col min="1275" max="1276" width="9.140625" style="1"/>
    <col min="1277" max="1277" width="12.42578125" style="1" customWidth="1"/>
    <col min="1278" max="1278" width="0.85546875" style="1" customWidth="1"/>
    <col min="1279" max="1279" width="12.42578125" style="1" customWidth="1"/>
    <col min="1280" max="1280" width="0.85546875" style="1" customWidth="1"/>
    <col min="1281" max="1281" width="12.42578125" style="1" customWidth="1"/>
    <col min="1282" max="1282" width="11.5703125" style="1" customWidth="1"/>
    <col min="1283" max="1283" width="0.5703125" style="1" customWidth="1"/>
    <col min="1284" max="1287" width="5.5703125" style="1" customWidth="1"/>
    <col min="1288" max="1288" width="2.140625" style="1" customWidth="1"/>
    <col min="1289" max="1289" width="6.5703125" style="1" customWidth="1"/>
    <col min="1290" max="1290" width="9" style="1" customWidth="1"/>
    <col min="1291" max="1293" width="9.42578125" style="1" customWidth="1"/>
    <col min="1294" max="1294" width="0.85546875" style="1" customWidth="1"/>
    <col min="1295" max="1302" width="8.5703125" style="1" customWidth="1"/>
    <col min="1303" max="1529" width="9.140625" style="1"/>
    <col min="1530" max="1530" width="7.140625" style="1" customWidth="1"/>
    <col min="1531" max="1532" width="9.140625" style="1"/>
    <col min="1533" max="1533" width="12.42578125" style="1" customWidth="1"/>
    <col min="1534" max="1534" width="0.85546875" style="1" customWidth="1"/>
    <col min="1535" max="1535" width="12.42578125" style="1" customWidth="1"/>
    <col min="1536" max="1536" width="0.85546875" style="1" customWidth="1"/>
    <col min="1537" max="1537" width="12.42578125" style="1" customWidth="1"/>
    <col min="1538" max="1538" width="11.5703125" style="1" customWidth="1"/>
    <col min="1539" max="1539" width="0.5703125" style="1" customWidth="1"/>
    <col min="1540" max="1543" width="5.5703125" style="1" customWidth="1"/>
    <col min="1544" max="1544" width="2.140625" style="1" customWidth="1"/>
    <col min="1545" max="1545" width="6.5703125" style="1" customWidth="1"/>
    <col min="1546" max="1546" width="9" style="1" customWidth="1"/>
    <col min="1547" max="1549" width="9.42578125" style="1" customWidth="1"/>
    <col min="1550" max="1550" width="0.85546875" style="1" customWidth="1"/>
    <col min="1551" max="1558" width="8.5703125" style="1" customWidth="1"/>
    <col min="1559" max="1785" width="9.140625" style="1"/>
    <col min="1786" max="1786" width="7.140625" style="1" customWidth="1"/>
    <col min="1787" max="1788" width="9.140625" style="1"/>
    <col min="1789" max="1789" width="12.42578125" style="1" customWidth="1"/>
    <col min="1790" max="1790" width="0.85546875" style="1" customWidth="1"/>
    <col min="1791" max="1791" width="12.42578125" style="1" customWidth="1"/>
    <col min="1792" max="1792" width="0.85546875" style="1" customWidth="1"/>
    <col min="1793" max="1793" width="12.42578125" style="1" customWidth="1"/>
    <col min="1794" max="1794" width="11.5703125" style="1" customWidth="1"/>
    <col min="1795" max="1795" width="0.5703125" style="1" customWidth="1"/>
    <col min="1796" max="1799" width="5.5703125" style="1" customWidth="1"/>
    <col min="1800" max="1800" width="2.140625" style="1" customWidth="1"/>
    <col min="1801" max="1801" width="6.5703125" style="1" customWidth="1"/>
    <col min="1802" max="1802" width="9" style="1" customWidth="1"/>
    <col min="1803" max="1805" width="9.42578125" style="1" customWidth="1"/>
    <col min="1806" max="1806" width="0.85546875" style="1" customWidth="1"/>
    <col min="1807" max="1814" width="8.5703125" style="1" customWidth="1"/>
    <col min="1815" max="2041" width="9.140625" style="1"/>
    <col min="2042" max="2042" width="7.140625" style="1" customWidth="1"/>
    <col min="2043" max="2044" width="9.140625" style="1"/>
    <col min="2045" max="2045" width="12.42578125" style="1" customWidth="1"/>
    <col min="2046" max="2046" width="0.85546875" style="1" customWidth="1"/>
    <col min="2047" max="2047" width="12.42578125" style="1" customWidth="1"/>
    <col min="2048" max="2048" width="0.85546875" style="1" customWidth="1"/>
    <col min="2049" max="2049" width="12.42578125" style="1" customWidth="1"/>
    <col min="2050" max="2050" width="11.5703125" style="1" customWidth="1"/>
    <col min="2051" max="2051" width="0.5703125" style="1" customWidth="1"/>
    <col min="2052" max="2055" width="5.5703125" style="1" customWidth="1"/>
    <col min="2056" max="2056" width="2.140625" style="1" customWidth="1"/>
    <col min="2057" max="2057" width="6.5703125" style="1" customWidth="1"/>
    <col min="2058" max="2058" width="9" style="1" customWidth="1"/>
    <col min="2059" max="2061" width="9.42578125" style="1" customWidth="1"/>
    <col min="2062" max="2062" width="0.85546875" style="1" customWidth="1"/>
    <col min="2063" max="2070" width="8.5703125" style="1" customWidth="1"/>
    <col min="2071" max="2297" width="9.140625" style="1"/>
    <col min="2298" max="2298" width="7.140625" style="1" customWidth="1"/>
    <col min="2299" max="2300" width="9.140625" style="1"/>
    <col min="2301" max="2301" width="12.42578125" style="1" customWidth="1"/>
    <col min="2302" max="2302" width="0.85546875" style="1" customWidth="1"/>
    <col min="2303" max="2303" width="12.42578125" style="1" customWidth="1"/>
    <col min="2304" max="2304" width="0.85546875" style="1" customWidth="1"/>
    <col min="2305" max="2305" width="12.42578125" style="1" customWidth="1"/>
    <col min="2306" max="2306" width="11.5703125" style="1" customWidth="1"/>
    <col min="2307" max="2307" width="0.5703125" style="1" customWidth="1"/>
    <col min="2308" max="2311" width="5.5703125" style="1" customWidth="1"/>
    <col min="2312" max="2312" width="2.140625" style="1" customWidth="1"/>
    <col min="2313" max="2313" width="6.5703125" style="1" customWidth="1"/>
    <col min="2314" max="2314" width="9" style="1" customWidth="1"/>
    <col min="2315" max="2317" width="9.42578125" style="1" customWidth="1"/>
    <col min="2318" max="2318" width="0.85546875" style="1" customWidth="1"/>
    <col min="2319" max="2326" width="8.5703125" style="1" customWidth="1"/>
    <col min="2327" max="2553" width="9.140625" style="1"/>
    <col min="2554" max="2554" width="7.140625" style="1" customWidth="1"/>
    <col min="2555" max="2556" width="9.140625" style="1"/>
    <col min="2557" max="2557" width="12.42578125" style="1" customWidth="1"/>
    <col min="2558" max="2558" width="0.85546875" style="1" customWidth="1"/>
    <col min="2559" max="2559" width="12.42578125" style="1" customWidth="1"/>
    <col min="2560" max="2560" width="0.85546875" style="1" customWidth="1"/>
    <col min="2561" max="2561" width="12.42578125" style="1" customWidth="1"/>
    <col min="2562" max="2562" width="11.5703125" style="1" customWidth="1"/>
    <col min="2563" max="2563" width="0.5703125" style="1" customWidth="1"/>
    <col min="2564" max="2567" width="5.5703125" style="1" customWidth="1"/>
    <col min="2568" max="2568" width="2.140625" style="1" customWidth="1"/>
    <col min="2569" max="2569" width="6.5703125" style="1" customWidth="1"/>
    <col min="2570" max="2570" width="9" style="1" customWidth="1"/>
    <col min="2571" max="2573" width="9.42578125" style="1" customWidth="1"/>
    <col min="2574" max="2574" width="0.85546875" style="1" customWidth="1"/>
    <col min="2575" max="2582" width="8.5703125" style="1" customWidth="1"/>
    <col min="2583" max="2809" width="9.140625" style="1"/>
    <col min="2810" max="2810" width="7.140625" style="1" customWidth="1"/>
    <col min="2811" max="2812" width="9.140625" style="1"/>
    <col min="2813" max="2813" width="12.42578125" style="1" customWidth="1"/>
    <col min="2814" max="2814" width="0.85546875" style="1" customWidth="1"/>
    <col min="2815" max="2815" width="12.42578125" style="1" customWidth="1"/>
    <col min="2816" max="2816" width="0.85546875" style="1" customWidth="1"/>
    <col min="2817" max="2817" width="12.42578125" style="1" customWidth="1"/>
    <col min="2818" max="2818" width="11.5703125" style="1" customWidth="1"/>
    <col min="2819" max="2819" width="0.5703125" style="1" customWidth="1"/>
    <col min="2820" max="2823" width="5.5703125" style="1" customWidth="1"/>
    <col min="2824" max="2824" width="2.140625" style="1" customWidth="1"/>
    <col min="2825" max="2825" width="6.5703125" style="1" customWidth="1"/>
    <col min="2826" max="2826" width="9" style="1" customWidth="1"/>
    <col min="2827" max="2829" width="9.42578125" style="1" customWidth="1"/>
    <col min="2830" max="2830" width="0.85546875" style="1" customWidth="1"/>
    <col min="2831" max="2838" width="8.5703125" style="1" customWidth="1"/>
    <col min="2839" max="3065" width="9.140625" style="1"/>
    <col min="3066" max="3066" width="7.140625" style="1" customWidth="1"/>
    <col min="3067" max="3068" width="9.140625" style="1"/>
    <col min="3069" max="3069" width="12.42578125" style="1" customWidth="1"/>
    <col min="3070" max="3070" width="0.85546875" style="1" customWidth="1"/>
    <col min="3071" max="3071" width="12.42578125" style="1" customWidth="1"/>
    <col min="3072" max="3072" width="0.85546875" style="1" customWidth="1"/>
    <col min="3073" max="3073" width="12.42578125" style="1" customWidth="1"/>
    <col min="3074" max="3074" width="11.5703125" style="1" customWidth="1"/>
    <col min="3075" max="3075" width="0.5703125" style="1" customWidth="1"/>
    <col min="3076" max="3079" width="5.5703125" style="1" customWidth="1"/>
    <col min="3080" max="3080" width="2.140625" style="1" customWidth="1"/>
    <col min="3081" max="3081" width="6.5703125" style="1" customWidth="1"/>
    <col min="3082" max="3082" width="9" style="1" customWidth="1"/>
    <col min="3083" max="3085" width="9.42578125" style="1" customWidth="1"/>
    <col min="3086" max="3086" width="0.85546875" style="1" customWidth="1"/>
    <col min="3087" max="3094" width="8.5703125" style="1" customWidth="1"/>
    <col min="3095" max="3321" width="9.140625" style="1"/>
    <col min="3322" max="3322" width="7.140625" style="1" customWidth="1"/>
    <col min="3323" max="3324" width="9.140625" style="1"/>
    <col min="3325" max="3325" width="12.42578125" style="1" customWidth="1"/>
    <col min="3326" max="3326" width="0.85546875" style="1" customWidth="1"/>
    <col min="3327" max="3327" width="12.42578125" style="1" customWidth="1"/>
    <col min="3328" max="3328" width="0.85546875" style="1" customWidth="1"/>
    <col min="3329" max="3329" width="12.42578125" style="1" customWidth="1"/>
    <col min="3330" max="3330" width="11.5703125" style="1" customWidth="1"/>
    <col min="3331" max="3331" width="0.5703125" style="1" customWidth="1"/>
    <col min="3332" max="3335" width="5.5703125" style="1" customWidth="1"/>
    <col min="3336" max="3336" width="2.140625" style="1" customWidth="1"/>
    <col min="3337" max="3337" width="6.5703125" style="1" customWidth="1"/>
    <col min="3338" max="3338" width="9" style="1" customWidth="1"/>
    <col min="3339" max="3341" width="9.42578125" style="1" customWidth="1"/>
    <col min="3342" max="3342" width="0.85546875" style="1" customWidth="1"/>
    <col min="3343" max="3350" width="8.5703125" style="1" customWidth="1"/>
    <col min="3351" max="3577" width="9.140625" style="1"/>
    <col min="3578" max="3578" width="7.140625" style="1" customWidth="1"/>
    <col min="3579" max="3580" width="9.140625" style="1"/>
    <col min="3581" max="3581" width="12.42578125" style="1" customWidth="1"/>
    <col min="3582" max="3582" width="0.85546875" style="1" customWidth="1"/>
    <col min="3583" max="3583" width="12.42578125" style="1" customWidth="1"/>
    <col min="3584" max="3584" width="0.85546875" style="1" customWidth="1"/>
    <col min="3585" max="3585" width="12.42578125" style="1" customWidth="1"/>
    <col min="3586" max="3586" width="11.5703125" style="1" customWidth="1"/>
    <col min="3587" max="3587" width="0.5703125" style="1" customWidth="1"/>
    <col min="3588" max="3591" width="5.5703125" style="1" customWidth="1"/>
    <col min="3592" max="3592" width="2.140625" style="1" customWidth="1"/>
    <col min="3593" max="3593" width="6.5703125" style="1" customWidth="1"/>
    <col min="3594" max="3594" width="9" style="1" customWidth="1"/>
    <col min="3595" max="3597" width="9.42578125" style="1" customWidth="1"/>
    <col min="3598" max="3598" width="0.85546875" style="1" customWidth="1"/>
    <col min="3599" max="3606" width="8.5703125" style="1" customWidth="1"/>
    <col min="3607" max="3833" width="9.140625" style="1"/>
    <col min="3834" max="3834" width="7.140625" style="1" customWidth="1"/>
    <col min="3835" max="3836" width="9.140625" style="1"/>
    <col min="3837" max="3837" width="12.42578125" style="1" customWidth="1"/>
    <col min="3838" max="3838" width="0.85546875" style="1" customWidth="1"/>
    <col min="3839" max="3839" width="12.42578125" style="1" customWidth="1"/>
    <col min="3840" max="3840" width="0.85546875" style="1" customWidth="1"/>
    <col min="3841" max="3841" width="12.42578125" style="1" customWidth="1"/>
    <col min="3842" max="3842" width="11.5703125" style="1" customWidth="1"/>
    <col min="3843" max="3843" width="0.5703125" style="1" customWidth="1"/>
    <col min="3844" max="3847" width="5.5703125" style="1" customWidth="1"/>
    <col min="3848" max="3848" width="2.140625" style="1" customWidth="1"/>
    <col min="3849" max="3849" width="6.5703125" style="1" customWidth="1"/>
    <col min="3850" max="3850" width="9" style="1" customWidth="1"/>
    <col min="3851" max="3853" width="9.42578125" style="1" customWidth="1"/>
    <col min="3854" max="3854" width="0.85546875" style="1" customWidth="1"/>
    <col min="3855" max="3862" width="8.5703125" style="1" customWidth="1"/>
    <col min="3863" max="4089" width="9.140625" style="1"/>
    <col min="4090" max="4090" width="7.140625" style="1" customWidth="1"/>
    <col min="4091" max="4092" width="9.140625" style="1"/>
    <col min="4093" max="4093" width="12.42578125" style="1" customWidth="1"/>
    <col min="4094" max="4094" width="0.85546875" style="1" customWidth="1"/>
    <col min="4095" max="4095" width="12.42578125" style="1" customWidth="1"/>
    <col min="4096" max="4096" width="0.85546875" style="1" customWidth="1"/>
    <col min="4097" max="4097" width="12.42578125" style="1" customWidth="1"/>
    <col min="4098" max="4098" width="11.5703125" style="1" customWidth="1"/>
    <col min="4099" max="4099" width="0.5703125" style="1" customWidth="1"/>
    <col min="4100" max="4103" width="5.5703125" style="1" customWidth="1"/>
    <col min="4104" max="4104" width="2.140625" style="1" customWidth="1"/>
    <col min="4105" max="4105" width="6.5703125" style="1" customWidth="1"/>
    <col min="4106" max="4106" width="9" style="1" customWidth="1"/>
    <col min="4107" max="4109" width="9.42578125" style="1" customWidth="1"/>
    <col min="4110" max="4110" width="0.85546875" style="1" customWidth="1"/>
    <col min="4111" max="4118" width="8.5703125" style="1" customWidth="1"/>
    <col min="4119" max="4345" width="9.140625" style="1"/>
    <col min="4346" max="4346" width="7.140625" style="1" customWidth="1"/>
    <col min="4347" max="4348" width="9.140625" style="1"/>
    <col min="4349" max="4349" width="12.42578125" style="1" customWidth="1"/>
    <col min="4350" max="4350" width="0.85546875" style="1" customWidth="1"/>
    <col min="4351" max="4351" width="12.42578125" style="1" customWidth="1"/>
    <col min="4352" max="4352" width="0.85546875" style="1" customWidth="1"/>
    <col min="4353" max="4353" width="12.42578125" style="1" customWidth="1"/>
    <col min="4354" max="4354" width="11.5703125" style="1" customWidth="1"/>
    <col min="4355" max="4355" width="0.5703125" style="1" customWidth="1"/>
    <col min="4356" max="4359" width="5.5703125" style="1" customWidth="1"/>
    <col min="4360" max="4360" width="2.140625" style="1" customWidth="1"/>
    <col min="4361" max="4361" width="6.5703125" style="1" customWidth="1"/>
    <col min="4362" max="4362" width="9" style="1" customWidth="1"/>
    <col min="4363" max="4365" width="9.42578125" style="1" customWidth="1"/>
    <col min="4366" max="4366" width="0.85546875" style="1" customWidth="1"/>
    <col min="4367" max="4374" width="8.5703125" style="1" customWidth="1"/>
    <col min="4375" max="4601" width="9.140625" style="1"/>
    <col min="4602" max="4602" width="7.140625" style="1" customWidth="1"/>
    <col min="4603" max="4604" width="9.140625" style="1"/>
    <col min="4605" max="4605" width="12.42578125" style="1" customWidth="1"/>
    <col min="4606" max="4606" width="0.85546875" style="1" customWidth="1"/>
    <col min="4607" max="4607" width="12.42578125" style="1" customWidth="1"/>
    <col min="4608" max="4608" width="0.85546875" style="1" customWidth="1"/>
    <col min="4609" max="4609" width="12.42578125" style="1" customWidth="1"/>
    <col min="4610" max="4610" width="11.5703125" style="1" customWidth="1"/>
    <col min="4611" max="4611" width="0.5703125" style="1" customWidth="1"/>
    <col min="4612" max="4615" width="5.5703125" style="1" customWidth="1"/>
    <col min="4616" max="4616" width="2.140625" style="1" customWidth="1"/>
    <col min="4617" max="4617" width="6.5703125" style="1" customWidth="1"/>
    <col min="4618" max="4618" width="9" style="1" customWidth="1"/>
    <col min="4619" max="4621" width="9.42578125" style="1" customWidth="1"/>
    <col min="4622" max="4622" width="0.85546875" style="1" customWidth="1"/>
    <col min="4623" max="4630" width="8.5703125" style="1" customWidth="1"/>
    <col min="4631" max="4857" width="9.140625" style="1"/>
    <col min="4858" max="4858" width="7.140625" style="1" customWidth="1"/>
    <col min="4859" max="4860" width="9.140625" style="1"/>
    <col min="4861" max="4861" width="12.42578125" style="1" customWidth="1"/>
    <col min="4862" max="4862" width="0.85546875" style="1" customWidth="1"/>
    <col min="4863" max="4863" width="12.42578125" style="1" customWidth="1"/>
    <col min="4864" max="4864" width="0.85546875" style="1" customWidth="1"/>
    <col min="4865" max="4865" width="12.42578125" style="1" customWidth="1"/>
    <col min="4866" max="4866" width="11.5703125" style="1" customWidth="1"/>
    <col min="4867" max="4867" width="0.5703125" style="1" customWidth="1"/>
    <col min="4868" max="4871" width="5.5703125" style="1" customWidth="1"/>
    <col min="4872" max="4872" width="2.140625" style="1" customWidth="1"/>
    <col min="4873" max="4873" width="6.5703125" style="1" customWidth="1"/>
    <col min="4874" max="4874" width="9" style="1" customWidth="1"/>
    <col min="4875" max="4877" width="9.42578125" style="1" customWidth="1"/>
    <col min="4878" max="4878" width="0.85546875" style="1" customWidth="1"/>
    <col min="4879" max="4886" width="8.5703125" style="1" customWidth="1"/>
    <col min="4887" max="5113" width="9.140625" style="1"/>
    <col min="5114" max="5114" width="7.140625" style="1" customWidth="1"/>
    <col min="5115" max="5116" width="9.140625" style="1"/>
    <col min="5117" max="5117" width="12.42578125" style="1" customWidth="1"/>
    <col min="5118" max="5118" width="0.85546875" style="1" customWidth="1"/>
    <col min="5119" max="5119" width="12.42578125" style="1" customWidth="1"/>
    <col min="5120" max="5120" width="0.85546875" style="1" customWidth="1"/>
    <col min="5121" max="5121" width="12.42578125" style="1" customWidth="1"/>
    <col min="5122" max="5122" width="11.5703125" style="1" customWidth="1"/>
    <col min="5123" max="5123" width="0.5703125" style="1" customWidth="1"/>
    <col min="5124" max="5127" width="5.5703125" style="1" customWidth="1"/>
    <col min="5128" max="5128" width="2.140625" style="1" customWidth="1"/>
    <col min="5129" max="5129" width="6.5703125" style="1" customWidth="1"/>
    <col min="5130" max="5130" width="9" style="1" customWidth="1"/>
    <col min="5131" max="5133" width="9.42578125" style="1" customWidth="1"/>
    <col min="5134" max="5134" width="0.85546875" style="1" customWidth="1"/>
    <col min="5135" max="5142" width="8.5703125" style="1" customWidth="1"/>
    <col min="5143" max="5369" width="9.140625" style="1"/>
    <col min="5370" max="5370" width="7.140625" style="1" customWidth="1"/>
    <col min="5371" max="5372" width="9.140625" style="1"/>
    <col min="5373" max="5373" width="12.42578125" style="1" customWidth="1"/>
    <col min="5374" max="5374" width="0.85546875" style="1" customWidth="1"/>
    <col min="5375" max="5375" width="12.42578125" style="1" customWidth="1"/>
    <col min="5376" max="5376" width="0.85546875" style="1" customWidth="1"/>
    <col min="5377" max="5377" width="12.42578125" style="1" customWidth="1"/>
    <col min="5378" max="5378" width="11.5703125" style="1" customWidth="1"/>
    <col min="5379" max="5379" width="0.5703125" style="1" customWidth="1"/>
    <col min="5380" max="5383" width="5.5703125" style="1" customWidth="1"/>
    <col min="5384" max="5384" width="2.140625" style="1" customWidth="1"/>
    <col min="5385" max="5385" width="6.5703125" style="1" customWidth="1"/>
    <col min="5386" max="5386" width="9" style="1" customWidth="1"/>
    <col min="5387" max="5389" width="9.42578125" style="1" customWidth="1"/>
    <col min="5390" max="5390" width="0.85546875" style="1" customWidth="1"/>
    <col min="5391" max="5398" width="8.5703125" style="1" customWidth="1"/>
    <col min="5399" max="5625" width="9.140625" style="1"/>
    <col min="5626" max="5626" width="7.140625" style="1" customWidth="1"/>
    <col min="5627" max="5628" width="9.140625" style="1"/>
    <col min="5629" max="5629" width="12.42578125" style="1" customWidth="1"/>
    <col min="5630" max="5630" width="0.85546875" style="1" customWidth="1"/>
    <col min="5631" max="5631" width="12.42578125" style="1" customWidth="1"/>
    <col min="5632" max="5632" width="0.85546875" style="1" customWidth="1"/>
    <col min="5633" max="5633" width="12.42578125" style="1" customWidth="1"/>
    <col min="5634" max="5634" width="11.5703125" style="1" customWidth="1"/>
    <col min="5635" max="5635" width="0.5703125" style="1" customWidth="1"/>
    <col min="5636" max="5639" width="5.5703125" style="1" customWidth="1"/>
    <col min="5640" max="5640" width="2.140625" style="1" customWidth="1"/>
    <col min="5641" max="5641" width="6.5703125" style="1" customWidth="1"/>
    <col min="5642" max="5642" width="9" style="1" customWidth="1"/>
    <col min="5643" max="5645" width="9.42578125" style="1" customWidth="1"/>
    <col min="5646" max="5646" width="0.85546875" style="1" customWidth="1"/>
    <col min="5647" max="5654" width="8.5703125" style="1" customWidth="1"/>
    <col min="5655" max="5881" width="9.140625" style="1"/>
    <col min="5882" max="5882" width="7.140625" style="1" customWidth="1"/>
    <col min="5883" max="5884" width="9.140625" style="1"/>
    <col min="5885" max="5885" width="12.42578125" style="1" customWidth="1"/>
    <col min="5886" max="5886" width="0.85546875" style="1" customWidth="1"/>
    <col min="5887" max="5887" width="12.42578125" style="1" customWidth="1"/>
    <col min="5888" max="5888" width="0.85546875" style="1" customWidth="1"/>
    <col min="5889" max="5889" width="12.42578125" style="1" customWidth="1"/>
    <col min="5890" max="5890" width="11.5703125" style="1" customWidth="1"/>
    <col min="5891" max="5891" width="0.5703125" style="1" customWidth="1"/>
    <col min="5892" max="5895" width="5.5703125" style="1" customWidth="1"/>
    <col min="5896" max="5896" width="2.140625" style="1" customWidth="1"/>
    <col min="5897" max="5897" width="6.5703125" style="1" customWidth="1"/>
    <col min="5898" max="5898" width="9" style="1" customWidth="1"/>
    <col min="5899" max="5901" width="9.42578125" style="1" customWidth="1"/>
    <col min="5902" max="5902" width="0.85546875" style="1" customWidth="1"/>
    <col min="5903" max="5910" width="8.5703125" style="1" customWidth="1"/>
    <col min="5911" max="6137" width="9.140625" style="1"/>
    <col min="6138" max="6138" width="7.140625" style="1" customWidth="1"/>
    <col min="6139" max="6140" width="9.140625" style="1"/>
    <col min="6141" max="6141" width="12.42578125" style="1" customWidth="1"/>
    <col min="6142" max="6142" width="0.85546875" style="1" customWidth="1"/>
    <col min="6143" max="6143" width="12.42578125" style="1" customWidth="1"/>
    <col min="6144" max="6144" width="0.85546875" style="1" customWidth="1"/>
    <col min="6145" max="6145" width="12.42578125" style="1" customWidth="1"/>
    <col min="6146" max="6146" width="11.5703125" style="1" customWidth="1"/>
    <col min="6147" max="6147" width="0.5703125" style="1" customWidth="1"/>
    <col min="6148" max="6151" width="5.5703125" style="1" customWidth="1"/>
    <col min="6152" max="6152" width="2.140625" style="1" customWidth="1"/>
    <col min="6153" max="6153" width="6.5703125" style="1" customWidth="1"/>
    <col min="6154" max="6154" width="9" style="1" customWidth="1"/>
    <col min="6155" max="6157" width="9.42578125" style="1" customWidth="1"/>
    <col min="6158" max="6158" width="0.85546875" style="1" customWidth="1"/>
    <col min="6159" max="6166" width="8.5703125" style="1" customWidth="1"/>
    <col min="6167" max="6393" width="9.140625" style="1"/>
    <col min="6394" max="6394" width="7.140625" style="1" customWidth="1"/>
    <col min="6395" max="6396" width="9.140625" style="1"/>
    <col min="6397" max="6397" width="12.42578125" style="1" customWidth="1"/>
    <col min="6398" max="6398" width="0.85546875" style="1" customWidth="1"/>
    <col min="6399" max="6399" width="12.42578125" style="1" customWidth="1"/>
    <col min="6400" max="6400" width="0.85546875" style="1" customWidth="1"/>
    <col min="6401" max="6401" width="12.42578125" style="1" customWidth="1"/>
    <col min="6402" max="6402" width="11.5703125" style="1" customWidth="1"/>
    <col min="6403" max="6403" width="0.5703125" style="1" customWidth="1"/>
    <col min="6404" max="6407" width="5.5703125" style="1" customWidth="1"/>
    <col min="6408" max="6408" width="2.140625" style="1" customWidth="1"/>
    <col min="6409" max="6409" width="6.5703125" style="1" customWidth="1"/>
    <col min="6410" max="6410" width="9" style="1" customWidth="1"/>
    <col min="6411" max="6413" width="9.42578125" style="1" customWidth="1"/>
    <col min="6414" max="6414" width="0.85546875" style="1" customWidth="1"/>
    <col min="6415" max="6422" width="8.5703125" style="1" customWidth="1"/>
    <col min="6423" max="6649" width="9.140625" style="1"/>
    <col min="6650" max="6650" width="7.140625" style="1" customWidth="1"/>
    <col min="6651" max="6652" width="9.140625" style="1"/>
    <col min="6653" max="6653" width="12.42578125" style="1" customWidth="1"/>
    <col min="6654" max="6654" width="0.85546875" style="1" customWidth="1"/>
    <col min="6655" max="6655" width="12.42578125" style="1" customWidth="1"/>
    <col min="6656" max="6656" width="0.85546875" style="1" customWidth="1"/>
    <col min="6657" max="6657" width="12.42578125" style="1" customWidth="1"/>
    <col min="6658" max="6658" width="11.5703125" style="1" customWidth="1"/>
    <col min="6659" max="6659" width="0.5703125" style="1" customWidth="1"/>
    <col min="6660" max="6663" width="5.5703125" style="1" customWidth="1"/>
    <col min="6664" max="6664" width="2.140625" style="1" customWidth="1"/>
    <col min="6665" max="6665" width="6.5703125" style="1" customWidth="1"/>
    <col min="6666" max="6666" width="9" style="1" customWidth="1"/>
    <col min="6667" max="6669" width="9.42578125" style="1" customWidth="1"/>
    <col min="6670" max="6670" width="0.85546875" style="1" customWidth="1"/>
    <col min="6671" max="6678" width="8.5703125" style="1" customWidth="1"/>
    <col min="6679" max="6905" width="9.140625" style="1"/>
    <col min="6906" max="6906" width="7.140625" style="1" customWidth="1"/>
    <col min="6907" max="6908" width="9.140625" style="1"/>
    <col min="6909" max="6909" width="12.42578125" style="1" customWidth="1"/>
    <col min="6910" max="6910" width="0.85546875" style="1" customWidth="1"/>
    <col min="6911" max="6911" width="12.42578125" style="1" customWidth="1"/>
    <col min="6912" max="6912" width="0.85546875" style="1" customWidth="1"/>
    <col min="6913" max="6913" width="12.42578125" style="1" customWidth="1"/>
    <col min="6914" max="6914" width="11.5703125" style="1" customWidth="1"/>
    <col min="6915" max="6915" width="0.5703125" style="1" customWidth="1"/>
    <col min="6916" max="6919" width="5.5703125" style="1" customWidth="1"/>
    <col min="6920" max="6920" width="2.140625" style="1" customWidth="1"/>
    <col min="6921" max="6921" width="6.5703125" style="1" customWidth="1"/>
    <col min="6922" max="6922" width="9" style="1" customWidth="1"/>
    <col min="6923" max="6925" width="9.42578125" style="1" customWidth="1"/>
    <col min="6926" max="6926" width="0.85546875" style="1" customWidth="1"/>
    <col min="6927" max="6934" width="8.5703125" style="1" customWidth="1"/>
    <col min="6935" max="7161" width="9.140625" style="1"/>
    <col min="7162" max="7162" width="7.140625" style="1" customWidth="1"/>
    <col min="7163" max="7164" width="9.140625" style="1"/>
    <col min="7165" max="7165" width="12.42578125" style="1" customWidth="1"/>
    <col min="7166" max="7166" width="0.85546875" style="1" customWidth="1"/>
    <col min="7167" max="7167" width="12.42578125" style="1" customWidth="1"/>
    <col min="7168" max="7168" width="0.85546875" style="1" customWidth="1"/>
    <col min="7169" max="7169" width="12.42578125" style="1" customWidth="1"/>
    <col min="7170" max="7170" width="11.5703125" style="1" customWidth="1"/>
    <col min="7171" max="7171" width="0.5703125" style="1" customWidth="1"/>
    <col min="7172" max="7175" width="5.5703125" style="1" customWidth="1"/>
    <col min="7176" max="7176" width="2.140625" style="1" customWidth="1"/>
    <col min="7177" max="7177" width="6.5703125" style="1" customWidth="1"/>
    <col min="7178" max="7178" width="9" style="1" customWidth="1"/>
    <col min="7179" max="7181" width="9.42578125" style="1" customWidth="1"/>
    <col min="7182" max="7182" width="0.85546875" style="1" customWidth="1"/>
    <col min="7183" max="7190" width="8.5703125" style="1" customWidth="1"/>
    <col min="7191" max="7417" width="9.140625" style="1"/>
    <col min="7418" max="7418" width="7.140625" style="1" customWidth="1"/>
    <col min="7419" max="7420" width="9.140625" style="1"/>
    <col min="7421" max="7421" width="12.42578125" style="1" customWidth="1"/>
    <col min="7422" max="7422" width="0.85546875" style="1" customWidth="1"/>
    <col min="7423" max="7423" width="12.42578125" style="1" customWidth="1"/>
    <col min="7424" max="7424" width="0.85546875" style="1" customWidth="1"/>
    <col min="7425" max="7425" width="12.42578125" style="1" customWidth="1"/>
    <col min="7426" max="7426" width="11.5703125" style="1" customWidth="1"/>
    <col min="7427" max="7427" width="0.5703125" style="1" customWidth="1"/>
    <col min="7428" max="7431" width="5.5703125" style="1" customWidth="1"/>
    <col min="7432" max="7432" width="2.140625" style="1" customWidth="1"/>
    <col min="7433" max="7433" width="6.5703125" style="1" customWidth="1"/>
    <col min="7434" max="7434" width="9" style="1" customWidth="1"/>
    <col min="7435" max="7437" width="9.42578125" style="1" customWidth="1"/>
    <col min="7438" max="7438" width="0.85546875" style="1" customWidth="1"/>
    <col min="7439" max="7446" width="8.5703125" style="1" customWidth="1"/>
    <col min="7447" max="7673" width="9.140625" style="1"/>
    <col min="7674" max="7674" width="7.140625" style="1" customWidth="1"/>
    <col min="7675" max="7676" width="9.140625" style="1"/>
    <col min="7677" max="7677" width="12.42578125" style="1" customWidth="1"/>
    <col min="7678" max="7678" width="0.85546875" style="1" customWidth="1"/>
    <col min="7679" max="7679" width="12.42578125" style="1" customWidth="1"/>
    <col min="7680" max="7680" width="0.85546875" style="1" customWidth="1"/>
    <col min="7681" max="7681" width="12.42578125" style="1" customWidth="1"/>
    <col min="7682" max="7682" width="11.5703125" style="1" customWidth="1"/>
    <col min="7683" max="7683" width="0.5703125" style="1" customWidth="1"/>
    <col min="7684" max="7687" width="5.5703125" style="1" customWidth="1"/>
    <col min="7688" max="7688" width="2.140625" style="1" customWidth="1"/>
    <col min="7689" max="7689" width="6.5703125" style="1" customWidth="1"/>
    <col min="7690" max="7690" width="9" style="1" customWidth="1"/>
    <col min="7691" max="7693" width="9.42578125" style="1" customWidth="1"/>
    <col min="7694" max="7694" width="0.85546875" style="1" customWidth="1"/>
    <col min="7695" max="7702" width="8.5703125" style="1" customWidth="1"/>
    <col min="7703" max="7929" width="9.140625" style="1"/>
    <col min="7930" max="7930" width="7.140625" style="1" customWidth="1"/>
    <col min="7931" max="7932" width="9.140625" style="1"/>
    <col min="7933" max="7933" width="12.42578125" style="1" customWidth="1"/>
    <col min="7934" max="7934" width="0.85546875" style="1" customWidth="1"/>
    <col min="7935" max="7935" width="12.42578125" style="1" customWidth="1"/>
    <col min="7936" max="7936" width="0.85546875" style="1" customWidth="1"/>
    <col min="7937" max="7937" width="12.42578125" style="1" customWidth="1"/>
    <col min="7938" max="7938" width="11.5703125" style="1" customWidth="1"/>
    <col min="7939" max="7939" width="0.5703125" style="1" customWidth="1"/>
    <col min="7940" max="7943" width="5.5703125" style="1" customWidth="1"/>
    <col min="7944" max="7944" width="2.140625" style="1" customWidth="1"/>
    <col min="7945" max="7945" width="6.5703125" style="1" customWidth="1"/>
    <col min="7946" max="7946" width="9" style="1" customWidth="1"/>
    <col min="7947" max="7949" width="9.42578125" style="1" customWidth="1"/>
    <col min="7950" max="7950" width="0.85546875" style="1" customWidth="1"/>
    <col min="7951" max="7958" width="8.5703125" style="1" customWidth="1"/>
    <col min="7959" max="8185" width="9.140625" style="1"/>
    <col min="8186" max="8186" width="7.140625" style="1" customWidth="1"/>
    <col min="8187" max="8188" width="9.140625" style="1"/>
    <col min="8189" max="8189" width="12.42578125" style="1" customWidth="1"/>
    <col min="8190" max="8190" width="0.85546875" style="1" customWidth="1"/>
    <col min="8191" max="8191" width="12.42578125" style="1" customWidth="1"/>
    <col min="8192" max="8192" width="0.85546875" style="1" customWidth="1"/>
    <col min="8193" max="8193" width="12.42578125" style="1" customWidth="1"/>
    <col min="8194" max="8194" width="11.5703125" style="1" customWidth="1"/>
    <col min="8195" max="8195" width="0.5703125" style="1" customWidth="1"/>
    <col min="8196" max="8199" width="5.5703125" style="1" customWidth="1"/>
    <col min="8200" max="8200" width="2.140625" style="1" customWidth="1"/>
    <col min="8201" max="8201" width="6.5703125" style="1" customWidth="1"/>
    <col min="8202" max="8202" width="9" style="1" customWidth="1"/>
    <col min="8203" max="8205" width="9.42578125" style="1" customWidth="1"/>
    <col min="8206" max="8206" width="0.85546875" style="1" customWidth="1"/>
    <col min="8207" max="8214" width="8.5703125" style="1" customWidth="1"/>
    <col min="8215" max="8441" width="9.140625" style="1"/>
    <col min="8442" max="8442" width="7.140625" style="1" customWidth="1"/>
    <col min="8443" max="8444" width="9.140625" style="1"/>
    <col min="8445" max="8445" width="12.42578125" style="1" customWidth="1"/>
    <col min="8446" max="8446" width="0.85546875" style="1" customWidth="1"/>
    <col min="8447" max="8447" width="12.42578125" style="1" customWidth="1"/>
    <col min="8448" max="8448" width="0.85546875" style="1" customWidth="1"/>
    <col min="8449" max="8449" width="12.42578125" style="1" customWidth="1"/>
    <col min="8450" max="8450" width="11.5703125" style="1" customWidth="1"/>
    <col min="8451" max="8451" width="0.5703125" style="1" customWidth="1"/>
    <col min="8452" max="8455" width="5.5703125" style="1" customWidth="1"/>
    <col min="8456" max="8456" width="2.140625" style="1" customWidth="1"/>
    <col min="8457" max="8457" width="6.5703125" style="1" customWidth="1"/>
    <col min="8458" max="8458" width="9" style="1" customWidth="1"/>
    <col min="8459" max="8461" width="9.42578125" style="1" customWidth="1"/>
    <col min="8462" max="8462" width="0.85546875" style="1" customWidth="1"/>
    <col min="8463" max="8470" width="8.5703125" style="1" customWidth="1"/>
    <col min="8471" max="8697" width="9.140625" style="1"/>
    <col min="8698" max="8698" width="7.140625" style="1" customWidth="1"/>
    <col min="8699" max="8700" width="9.140625" style="1"/>
    <col min="8701" max="8701" width="12.42578125" style="1" customWidth="1"/>
    <col min="8702" max="8702" width="0.85546875" style="1" customWidth="1"/>
    <col min="8703" max="8703" width="12.42578125" style="1" customWidth="1"/>
    <col min="8704" max="8704" width="0.85546875" style="1" customWidth="1"/>
    <col min="8705" max="8705" width="12.42578125" style="1" customWidth="1"/>
    <col min="8706" max="8706" width="11.5703125" style="1" customWidth="1"/>
    <col min="8707" max="8707" width="0.5703125" style="1" customWidth="1"/>
    <col min="8708" max="8711" width="5.5703125" style="1" customWidth="1"/>
    <col min="8712" max="8712" width="2.140625" style="1" customWidth="1"/>
    <col min="8713" max="8713" width="6.5703125" style="1" customWidth="1"/>
    <col min="8714" max="8714" width="9" style="1" customWidth="1"/>
    <col min="8715" max="8717" width="9.42578125" style="1" customWidth="1"/>
    <col min="8718" max="8718" width="0.85546875" style="1" customWidth="1"/>
    <col min="8719" max="8726" width="8.5703125" style="1" customWidth="1"/>
    <col min="8727" max="8953" width="9.140625" style="1"/>
    <col min="8954" max="8954" width="7.140625" style="1" customWidth="1"/>
    <col min="8955" max="8956" width="9.140625" style="1"/>
    <col min="8957" max="8957" width="12.42578125" style="1" customWidth="1"/>
    <col min="8958" max="8958" width="0.85546875" style="1" customWidth="1"/>
    <col min="8959" max="8959" width="12.42578125" style="1" customWidth="1"/>
    <col min="8960" max="8960" width="0.85546875" style="1" customWidth="1"/>
    <col min="8961" max="8961" width="12.42578125" style="1" customWidth="1"/>
    <col min="8962" max="8962" width="11.5703125" style="1" customWidth="1"/>
    <col min="8963" max="8963" width="0.5703125" style="1" customWidth="1"/>
    <col min="8964" max="8967" width="5.5703125" style="1" customWidth="1"/>
    <col min="8968" max="8968" width="2.140625" style="1" customWidth="1"/>
    <col min="8969" max="8969" width="6.5703125" style="1" customWidth="1"/>
    <col min="8970" max="8970" width="9" style="1" customWidth="1"/>
    <col min="8971" max="8973" width="9.42578125" style="1" customWidth="1"/>
    <col min="8974" max="8974" width="0.85546875" style="1" customWidth="1"/>
    <col min="8975" max="8982" width="8.5703125" style="1" customWidth="1"/>
    <col min="8983" max="9209" width="9.140625" style="1"/>
    <col min="9210" max="9210" width="7.140625" style="1" customWidth="1"/>
    <col min="9211" max="9212" width="9.140625" style="1"/>
    <col min="9213" max="9213" width="12.42578125" style="1" customWidth="1"/>
    <col min="9214" max="9214" width="0.85546875" style="1" customWidth="1"/>
    <col min="9215" max="9215" width="12.42578125" style="1" customWidth="1"/>
    <col min="9216" max="9216" width="0.85546875" style="1" customWidth="1"/>
    <col min="9217" max="9217" width="12.42578125" style="1" customWidth="1"/>
    <col min="9218" max="9218" width="11.5703125" style="1" customWidth="1"/>
    <col min="9219" max="9219" width="0.5703125" style="1" customWidth="1"/>
    <col min="9220" max="9223" width="5.5703125" style="1" customWidth="1"/>
    <col min="9224" max="9224" width="2.140625" style="1" customWidth="1"/>
    <col min="9225" max="9225" width="6.5703125" style="1" customWidth="1"/>
    <col min="9226" max="9226" width="9" style="1" customWidth="1"/>
    <col min="9227" max="9229" width="9.42578125" style="1" customWidth="1"/>
    <col min="9230" max="9230" width="0.85546875" style="1" customWidth="1"/>
    <col min="9231" max="9238" width="8.5703125" style="1" customWidth="1"/>
    <col min="9239" max="9465" width="9.140625" style="1"/>
    <col min="9466" max="9466" width="7.140625" style="1" customWidth="1"/>
    <col min="9467" max="9468" width="9.140625" style="1"/>
    <col min="9469" max="9469" width="12.42578125" style="1" customWidth="1"/>
    <col min="9470" max="9470" width="0.85546875" style="1" customWidth="1"/>
    <col min="9471" max="9471" width="12.42578125" style="1" customWidth="1"/>
    <col min="9472" max="9472" width="0.85546875" style="1" customWidth="1"/>
    <col min="9473" max="9473" width="12.42578125" style="1" customWidth="1"/>
    <col min="9474" max="9474" width="11.5703125" style="1" customWidth="1"/>
    <col min="9475" max="9475" width="0.5703125" style="1" customWidth="1"/>
    <col min="9476" max="9479" width="5.5703125" style="1" customWidth="1"/>
    <col min="9480" max="9480" width="2.140625" style="1" customWidth="1"/>
    <col min="9481" max="9481" width="6.5703125" style="1" customWidth="1"/>
    <col min="9482" max="9482" width="9" style="1" customWidth="1"/>
    <col min="9483" max="9485" width="9.42578125" style="1" customWidth="1"/>
    <col min="9486" max="9486" width="0.85546875" style="1" customWidth="1"/>
    <col min="9487" max="9494" width="8.5703125" style="1" customWidth="1"/>
    <col min="9495" max="9721" width="9.140625" style="1"/>
    <col min="9722" max="9722" width="7.140625" style="1" customWidth="1"/>
    <col min="9723" max="9724" width="9.140625" style="1"/>
    <col min="9725" max="9725" width="12.42578125" style="1" customWidth="1"/>
    <col min="9726" max="9726" width="0.85546875" style="1" customWidth="1"/>
    <col min="9727" max="9727" width="12.42578125" style="1" customWidth="1"/>
    <col min="9728" max="9728" width="0.85546875" style="1" customWidth="1"/>
    <col min="9729" max="9729" width="12.42578125" style="1" customWidth="1"/>
    <col min="9730" max="9730" width="11.5703125" style="1" customWidth="1"/>
    <col min="9731" max="9731" width="0.5703125" style="1" customWidth="1"/>
    <col min="9732" max="9735" width="5.5703125" style="1" customWidth="1"/>
    <col min="9736" max="9736" width="2.140625" style="1" customWidth="1"/>
    <col min="9737" max="9737" width="6.5703125" style="1" customWidth="1"/>
    <col min="9738" max="9738" width="9" style="1" customWidth="1"/>
    <col min="9739" max="9741" width="9.42578125" style="1" customWidth="1"/>
    <col min="9742" max="9742" width="0.85546875" style="1" customWidth="1"/>
    <col min="9743" max="9750" width="8.5703125" style="1" customWidth="1"/>
    <col min="9751" max="9977" width="9.140625" style="1"/>
    <col min="9978" max="9978" width="7.140625" style="1" customWidth="1"/>
    <col min="9979" max="9980" width="9.140625" style="1"/>
    <col min="9981" max="9981" width="12.42578125" style="1" customWidth="1"/>
    <col min="9982" max="9982" width="0.85546875" style="1" customWidth="1"/>
    <col min="9983" max="9983" width="12.42578125" style="1" customWidth="1"/>
    <col min="9984" max="9984" width="0.85546875" style="1" customWidth="1"/>
    <col min="9985" max="9985" width="12.42578125" style="1" customWidth="1"/>
    <col min="9986" max="9986" width="11.5703125" style="1" customWidth="1"/>
    <col min="9987" max="9987" width="0.5703125" style="1" customWidth="1"/>
    <col min="9988" max="9991" width="5.5703125" style="1" customWidth="1"/>
    <col min="9992" max="9992" width="2.140625" style="1" customWidth="1"/>
    <col min="9993" max="9993" width="6.5703125" style="1" customWidth="1"/>
    <col min="9994" max="9994" width="9" style="1" customWidth="1"/>
    <col min="9995" max="9997" width="9.42578125" style="1" customWidth="1"/>
    <col min="9998" max="9998" width="0.85546875" style="1" customWidth="1"/>
    <col min="9999" max="10006" width="8.5703125" style="1" customWidth="1"/>
    <col min="10007" max="10233" width="9.140625" style="1"/>
    <col min="10234" max="10234" width="7.140625" style="1" customWidth="1"/>
    <col min="10235" max="10236" width="9.140625" style="1"/>
    <col min="10237" max="10237" width="12.42578125" style="1" customWidth="1"/>
    <col min="10238" max="10238" width="0.85546875" style="1" customWidth="1"/>
    <col min="10239" max="10239" width="12.42578125" style="1" customWidth="1"/>
    <col min="10240" max="10240" width="0.85546875" style="1" customWidth="1"/>
    <col min="10241" max="10241" width="12.42578125" style="1" customWidth="1"/>
    <col min="10242" max="10242" width="11.5703125" style="1" customWidth="1"/>
    <col min="10243" max="10243" width="0.5703125" style="1" customWidth="1"/>
    <col min="10244" max="10247" width="5.5703125" style="1" customWidth="1"/>
    <col min="10248" max="10248" width="2.140625" style="1" customWidth="1"/>
    <col min="10249" max="10249" width="6.5703125" style="1" customWidth="1"/>
    <col min="10250" max="10250" width="9" style="1" customWidth="1"/>
    <col min="10251" max="10253" width="9.42578125" style="1" customWidth="1"/>
    <col min="10254" max="10254" width="0.85546875" style="1" customWidth="1"/>
    <col min="10255" max="10262" width="8.5703125" style="1" customWidth="1"/>
    <col min="10263" max="10489" width="9.140625" style="1"/>
    <col min="10490" max="10490" width="7.140625" style="1" customWidth="1"/>
    <col min="10491" max="10492" width="9.140625" style="1"/>
    <col min="10493" max="10493" width="12.42578125" style="1" customWidth="1"/>
    <col min="10494" max="10494" width="0.85546875" style="1" customWidth="1"/>
    <col min="10495" max="10495" width="12.42578125" style="1" customWidth="1"/>
    <col min="10496" max="10496" width="0.85546875" style="1" customWidth="1"/>
    <col min="10497" max="10497" width="12.42578125" style="1" customWidth="1"/>
    <col min="10498" max="10498" width="11.5703125" style="1" customWidth="1"/>
    <col min="10499" max="10499" width="0.5703125" style="1" customWidth="1"/>
    <col min="10500" max="10503" width="5.5703125" style="1" customWidth="1"/>
    <col min="10504" max="10504" width="2.140625" style="1" customWidth="1"/>
    <col min="10505" max="10505" width="6.5703125" style="1" customWidth="1"/>
    <col min="10506" max="10506" width="9" style="1" customWidth="1"/>
    <col min="10507" max="10509" width="9.42578125" style="1" customWidth="1"/>
    <col min="10510" max="10510" width="0.85546875" style="1" customWidth="1"/>
    <col min="10511" max="10518" width="8.5703125" style="1" customWidth="1"/>
    <col min="10519" max="10745" width="9.140625" style="1"/>
    <col min="10746" max="10746" width="7.140625" style="1" customWidth="1"/>
    <col min="10747" max="10748" width="9.140625" style="1"/>
    <col min="10749" max="10749" width="12.42578125" style="1" customWidth="1"/>
    <col min="10750" max="10750" width="0.85546875" style="1" customWidth="1"/>
    <col min="10751" max="10751" width="12.42578125" style="1" customWidth="1"/>
    <col min="10752" max="10752" width="0.85546875" style="1" customWidth="1"/>
    <col min="10753" max="10753" width="12.42578125" style="1" customWidth="1"/>
    <col min="10754" max="10754" width="11.5703125" style="1" customWidth="1"/>
    <col min="10755" max="10755" width="0.5703125" style="1" customWidth="1"/>
    <col min="10756" max="10759" width="5.5703125" style="1" customWidth="1"/>
    <col min="10760" max="10760" width="2.140625" style="1" customWidth="1"/>
    <col min="10761" max="10761" width="6.5703125" style="1" customWidth="1"/>
    <col min="10762" max="10762" width="9" style="1" customWidth="1"/>
    <col min="10763" max="10765" width="9.42578125" style="1" customWidth="1"/>
    <col min="10766" max="10766" width="0.85546875" style="1" customWidth="1"/>
    <col min="10767" max="10774" width="8.5703125" style="1" customWidth="1"/>
    <col min="10775" max="11001" width="9.140625" style="1"/>
    <col min="11002" max="11002" width="7.140625" style="1" customWidth="1"/>
    <col min="11003" max="11004" width="9.140625" style="1"/>
    <col min="11005" max="11005" width="12.42578125" style="1" customWidth="1"/>
    <col min="11006" max="11006" width="0.85546875" style="1" customWidth="1"/>
    <col min="11007" max="11007" width="12.42578125" style="1" customWidth="1"/>
    <col min="11008" max="11008" width="0.85546875" style="1" customWidth="1"/>
    <col min="11009" max="11009" width="12.42578125" style="1" customWidth="1"/>
    <col min="11010" max="11010" width="11.5703125" style="1" customWidth="1"/>
    <col min="11011" max="11011" width="0.5703125" style="1" customWidth="1"/>
    <col min="11012" max="11015" width="5.5703125" style="1" customWidth="1"/>
    <col min="11016" max="11016" width="2.140625" style="1" customWidth="1"/>
    <col min="11017" max="11017" width="6.5703125" style="1" customWidth="1"/>
    <col min="11018" max="11018" width="9" style="1" customWidth="1"/>
    <col min="11019" max="11021" width="9.42578125" style="1" customWidth="1"/>
    <col min="11022" max="11022" width="0.85546875" style="1" customWidth="1"/>
    <col min="11023" max="11030" width="8.5703125" style="1" customWidth="1"/>
    <col min="11031" max="11257" width="9.140625" style="1"/>
    <col min="11258" max="11258" width="7.140625" style="1" customWidth="1"/>
    <col min="11259" max="11260" width="9.140625" style="1"/>
    <col min="11261" max="11261" width="12.42578125" style="1" customWidth="1"/>
    <col min="11262" max="11262" width="0.85546875" style="1" customWidth="1"/>
    <col min="11263" max="11263" width="12.42578125" style="1" customWidth="1"/>
    <col min="11264" max="11264" width="0.85546875" style="1" customWidth="1"/>
    <col min="11265" max="11265" width="12.42578125" style="1" customWidth="1"/>
    <col min="11266" max="11266" width="11.5703125" style="1" customWidth="1"/>
    <col min="11267" max="11267" width="0.5703125" style="1" customWidth="1"/>
    <col min="11268" max="11271" width="5.5703125" style="1" customWidth="1"/>
    <col min="11272" max="11272" width="2.140625" style="1" customWidth="1"/>
    <col min="11273" max="11273" width="6.5703125" style="1" customWidth="1"/>
    <col min="11274" max="11274" width="9" style="1" customWidth="1"/>
    <col min="11275" max="11277" width="9.42578125" style="1" customWidth="1"/>
    <col min="11278" max="11278" width="0.85546875" style="1" customWidth="1"/>
    <col min="11279" max="11286" width="8.5703125" style="1" customWidth="1"/>
    <col min="11287" max="11513" width="9.140625" style="1"/>
    <col min="11514" max="11514" width="7.140625" style="1" customWidth="1"/>
    <col min="11515" max="11516" width="9.140625" style="1"/>
    <col min="11517" max="11517" width="12.42578125" style="1" customWidth="1"/>
    <col min="11518" max="11518" width="0.85546875" style="1" customWidth="1"/>
    <col min="11519" max="11519" width="12.42578125" style="1" customWidth="1"/>
    <col min="11520" max="11520" width="0.85546875" style="1" customWidth="1"/>
    <col min="11521" max="11521" width="12.42578125" style="1" customWidth="1"/>
    <col min="11522" max="11522" width="11.5703125" style="1" customWidth="1"/>
    <col min="11523" max="11523" width="0.5703125" style="1" customWidth="1"/>
    <col min="11524" max="11527" width="5.5703125" style="1" customWidth="1"/>
    <col min="11528" max="11528" width="2.140625" style="1" customWidth="1"/>
    <col min="11529" max="11529" width="6.5703125" style="1" customWidth="1"/>
    <col min="11530" max="11530" width="9" style="1" customWidth="1"/>
    <col min="11531" max="11533" width="9.42578125" style="1" customWidth="1"/>
    <col min="11534" max="11534" width="0.85546875" style="1" customWidth="1"/>
    <col min="11535" max="11542" width="8.5703125" style="1" customWidth="1"/>
    <col min="11543" max="11769" width="9.140625" style="1"/>
    <col min="11770" max="11770" width="7.140625" style="1" customWidth="1"/>
    <col min="11771" max="11772" width="9.140625" style="1"/>
    <col min="11773" max="11773" width="12.42578125" style="1" customWidth="1"/>
    <col min="11774" max="11774" width="0.85546875" style="1" customWidth="1"/>
    <col min="11775" max="11775" width="12.42578125" style="1" customWidth="1"/>
    <col min="11776" max="11776" width="0.85546875" style="1" customWidth="1"/>
    <col min="11777" max="11777" width="12.42578125" style="1" customWidth="1"/>
    <col min="11778" max="11778" width="11.5703125" style="1" customWidth="1"/>
    <col min="11779" max="11779" width="0.5703125" style="1" customWidth="1"/>
    <col min="11780" max="11783" width="5.5703125" style="1" customWidth="1"/>
    <col min="11784" max="11784" width="2.140625" style="1" customWidth="1"/>
    <col min="11785" max="11785" width="6.5703125" style="1" customWidth="1"/>
    <col min="11786" max="11786" width="9" style="1" customWidth="1"/>
    <col min="11787" max="11789" width="9.42578125" style="1" customWidth="1"/>
    <col min="11790" max="11790" width="0.85546875" style="1" customWidth="1"/>
    <col min="11791" max="11798" width="8.5703125" style="1" customWidth="1"/>
    <col min="11799" max="12025" width="9.140625" style="1"/>
    <col min="12026" max="12026" width="7.140625" style="1" customWidth="1"/>
    <col min="12027" max="12028" width="9.140625" style="1"/>
    <col min="12029" max="12029" width="12.42578125" style="1" customWidth="1"/>
    <col min="12030" max="12030" width="0.85546875" style="1" customWidth="1"/>
    <col min="12031" max="12031" width="12.42578125" style="1" customWidth="1"/>
    <col min="12032" max="12032" width="0.85546875" style="1" customWidth="1"/>
    <col min="12033" max="12033" width="12.42578125" style="1" customWidth="1"/>
    <col min="12034" max="12034" width="11.5703125" style="1" customWidth="1"/>
    <col min="12035" max="12035" width="0.5703125" style="1" customWidth="1"/>
    <col min="12036" max="12039" width="5.5703125" style="1" customWidth="1"/>
    <col min="12040" max="12040" width="2.140625" style="1" customWidth="1"/>
    <col min="12041" max="12041" width="6.5703125" style="1" customWidth="1"/>
    <col min="12042" max="12042" width="9" style="1" customWidth="1"/>
    <col min="12043" max="12045" width="9.42578125" style="1" customWidth="1"/>
    <col min="12046" max="12046" width="0.85546875" style="1" customWidth="1"/>
    <col min="12047" max="12054" width="8.5703125" style="1" customWidth="1"/>
    <col min="12055" max="12281" width="9.140625" style="1"/>
    <col min="12282" max="12282" width="7.140625" style="1" customWidth="1"/>
    <col min="12283" max="12284" width="9.140625" style="1"/>
    <col min="12285" max="12285" width="12.42578125" style="1" customWidth="1"/>
    <col min="12286" max="12286" width="0.85546875" style="1" customWidth="1"/>
    <col min="12287" max="12287" width="12.42578125" style="1" customWidth="1"/>
    <col min="12288" max="12288" width="0.85546875" style="1" customWidth="1"/>
    <col min="12289" max="12289" width="12.42578125" style="1" customWidth="1"/>
    <col min="12290" max="12290" width="11.5703125" style="1" customWidth="1"/>
    <col min="12291" max="12291" width="0.5703125" style="1" customWidth="1"/>
    <col min="12292" max="12295" width="5.5703125" style="1" customWidth="1"/>
    <col min="12296" max="12296" width="2.140625" style="1" customWidth="1"/>
    <col min="12297" max="12297" width="6.5703125" style="1" customWidth="1"/>
    <col min="12298" max="12298" width="9" style="1" customWidth="1"/>
    <col min="12299" max="12301" width="9.42578125" style="1" customWidth="1"/>
    <col min="12302" max="12302" width="0.85546875" style="1" customWidth="1"/>
    <col min="12303" max="12310" width="8.5703125" style="1" customWidth="1"/>
    <col min="12311" max="12537" width="9.140625" style="1"/>
    <col min="12538" max="12538" width="7.140625" style="1" customWidth="1"/>
    <col min="12539" max="12540" width="9.140625" style="1"/>
    <col min="12541" max="12541" width="12.42578125" style="1" customWidth="1"/>
    <col min="12542" max="12542" width="0.85546875" style="1" customWidth="1"/>
    <col min="12543" max="12543" width="12.42578125" style="1" customWidth="1"/>
    <col min="12544" max="12544" width="0.85546875" style="1" customWidth="1"/>
    <col min="12545" max="12545" width="12.42578125" style="1" customWidth="1"/>
    <col min="12546" max="12546" width="11.5703125" style="1" customWidth="1"/>
    <col min="12547" max="12547" width="0.5703125" style="1" customWidth="1"/>
    <col min="12548" max="12551" width="5.5703125" style="1" customWidth="1"/>
    <col min="12552" max="12552" width="2.140625" style="1" customWidth="1"/>
    <col min="12553" max="12553" width="6.5703125" style="1" customWidth="1"/>
    <col min="12554" max="12554" width="9" style="1" customWidth="1"/>
    <col min="12555" max="12557" width="9.42578125" style="1" customWidth="1"/>
    <col min="12558" max="12558" width="0.85546875" style="1" customWidth="1"/>
    <col min="12559" max="12566" width="8.5703125" style="1" customWidth="1"/>
    <col min="12567" max="12793" width="9.140625" style="1"/>
    <col min="12794" max="12794" width="7.140625" style="1" customWidth="1"/>
    <col min="12795" max="12796" width="9.140625" style="1"/>
    <col min="12797" max="12797" width="12.42578125" style="1" customWidth="1"/>
    <col min="12798" max="12798" width="0.85546875" style="1" customWidth="1"/>
    <col min="12799" max="12799" width="12.42578125" style="1" customWidth="1"/>
    <col min="12800" max="12800" width="0.85546875" style="1" customWidth="1"/>
    <col min="12801" max="12801" width="12.42578125" style="1" customWidth="1"/>
    <col min="12802" max="12802" width="11.5703125" style="1" customWidth="1"/>
    <col min="12803" max="12803" width="0.5703125" style="1" customWidth="1"/>
    <col min="12804" max="12807" width="5.5703125" style="1" customWidth="1"/>
    <col min="12808" max="12808" width="2.140625" style="1" customWidth="1"/>
    <col min="12809" max="12809" width="6.5703125" style="1" customWidth="1"/>
    <col min="12810" max="12810" width="9" style="1" customWidth="1"/>
    <col min="12811" max="12813" width="9.42578125" style="1" customWidth="1"/>
    <col min="12814" max="12814" width="0.85546875" style="1" customWidth="1"/>
    <col min="12815" max="12822" width="8.5703125" style="1" customWidth="1"/>
    <col min="12823" max="13049" width="9.140625" style="1"/>
    <col min="13050" max="13050" width="7.140625" style="1" customWidth="1"/>
    <col min="13051" max="13052" width="9.140625" style="1"/>
    <col min="13053" max="13053" width="12.42578125" style="1" customWidth="1"/>
    <col min="13054" max="13054" width="0.85546875" style="1" customWidth="1"/>
    <col min="13055" max="13055" width="12.42578125" style="1" customWidth="1"/>
    <col min="13056" max="13056" width="0.85546875" style="1" customWidth="1"/>
    <col min="13057" max="13057" width="12.42578125" style="1" customWidth="1"/>
    <col min="13058" max="13058" width="11.5703125" style="1" customWidth="1"/>
    <col min="13059" max="13059" width="0.5703125" style="1" customWidth="1"/>
    <col min="13060" max="13063" width="5.5703125" style="1" customWidth="1"/>
    <col min="13064" max="13064" width="2.140625" style="1" customWidth="1"/>
    <col min="13065" max="13065" width="6.5703125" style="1" customWidth="1"/>
    <col min="13066" max="13066" width="9" style="1" customWidth="1"/>
    <col min="13067" max="13069" width="9.42578125" style="1" customWidth="1"/>
    <col min="13070" max="13070" width="0.85546875" style="1" customWidth="1"/>
    <col min="13071" max="13078" width="8.5703125" style="1" customWidth="1"/>
    <col min="13079" max="13305" width="9.140625" style="1"/>
    <col min="13306" max="13306" width="7.140625" style="1" customWidth="1"/>
    <col min="13307" max="13308" width="9.140625" style="1"/>
    <col min="13309" max="13309" width="12.42578125" style="1" customWidth="1"/>
    <col min="13310" max="13310" width="0.85546875" style="1" customWidth="1"/>
    <col min="13311" max="13311" width="12.42578125" style="1" customWidth="1"/>
    <col min="13312" max="13312" width="0.85546875" style="1" customWidth="1"/>
    <col min="13313" max="13313" width="12.42578125" style="1" customWidth="1"/>
    <col min="13314" max="13314" width="11.5703125" style="1" customWidth="1"/>
    <col min="13315" max="13315" width="0.5703125" style="1" customWidth="1"/>
    <col min="13316" max="13319" width="5.5703125" style="1" customWidth="1"/>
    <col min="13320" max="13320" width="2.140625" style="1" customWidth="1"/>
    <col min="13321" max="13321" width="6.5703125" style="1" customWidth="1"/>
    <col min="13322" max="13322" width="9" style="1" customWidth="1"/>
    <col min="13323" max="13325" width="9.42578125" style="1" customWidth="1"/>
    <col min="13326" max="13326" width="0.85546875" style="1" customWidth="1"/>
    <col min="13327" max="13334" width="8.5703125" style="1" customWidth="1"/>
    <col min="13335" max="13561" width="9.140625" style="1"/>
    <col min="13562" max="13562" width="7.140625" style="1" customWidth="1"/>
    <col min="13563" max="13564" width="9.140625" style="1"/>
    <col min="13565" max="13565" width="12.42578125" style="1" customWidth="1"/>
    <col min="13566" max="13566" width="0.85546875" style="1" customWidth="1"/>
    <col min="13567" max="13567" width="12.42578125" style="1" customWidth="1"/>
    <col min="13568" max="13568" width="0.85546875" style="1" customWidth="1"/>
    <col min="13569" max="13569" width="12.42578125" style="1" customWidth="1"/>
    <col min="13570" max="13570" width="11.5703125" style="1" customWidth="1"/>
    <col min="13571" max="13571" width="0.5703125" style="1" customWidth="1"/>
    <col min="13572" max="13575" width="5.5703125" style="1" customWidth="1"/>
    <col min="13576" max="13576" width="2.140625" style="1" customWidth="1"/>
    <col min="13577" max="13577" width="6.5703125" style="1" customWidth="1"/>
    <col min="13578" max="13578" width="9" style="1" customWidth="1"/>
    <col min="13579" max="13581" width="9.42578125" style="1" customWidth="1"/>
    <col min="13582" max="13582" width="0.85546875" style="1" customWidth="1"/>
    <col min="13583" max="13590" width="8.5703125" style="1" customWidth="1"/>
    <col min="13591" max="13817" width="9.140625" style="1"/>
    <col min="13818" max="13818" width="7.140625" style="1" customWidth="1"/>
    <col min="13819" max="13820" width="9.140625" style="1"/>
    <col min="13821" max="13821" width="12.42578125" style="1" customWidth="1"/>
    <col min="13822" max="13822" width="0.85546875" style="1" customWidth="1"/>
    <col min="13823" max="13823" width="12.42578125" style="1" customWidth="1"/>
    <col min="13824" max="13824" width="0.85546875" style="1" customWidth="1"/>
    <col min="13825" max="13825" width="12.42578125" style="1" customWidth="1"/>
    <col min="13826" max="13826" width="11.5703125" style="1" customWidth="1"/>
    <col min="13827" max="13827" width="0.5703125" style="1" customWidth="1"/>
    <col min="13828" max="13831" width="5.5703125" style="1" customWidth="1"/>
    <col min="13832" max="13832" width="2.140625" style="1" customWidth="1"/>
    <col min="13833" max="13833" width="6.5703125" style="1" customWidth="1"/>
    <col min="13834" max="13834" width="9" style="1" customWidth="1"/>
    <col min="13835" max="13837" width="9.42578125" style="1" customWidth="1"/>
    <col min="13838" max="13838" width="0.85546875" style="1" customWidth="1"/>
    <col min="13839" max="13846" width="8.5703125" style="1" customWidth="1"/>
    <col min="13847" max="14073" width="9.140625" style="1"/>
    <col min="14074" max="14074" width="7.140625" style="1" customWidth="1"/>
    <col min="14075" max="14076" width="9.140625" style="1"/>
    <col min="14077" max="14077" width="12.42578125" style="1" customWidth="1"/>
    <col min="14078" max="14078" width="0.85546875" style="1" customWidth="1"/>
    <col min="14079" max="14079" width="12.42578125" style="1" customWidth="1"/>
    <col min="14080" max="14080" width="0.85546875" style="1" customWidth="1"/>
    <col min="14081" max="14081" width="12.42578125" style="1" customWidth="1"/>
    <col min="14082" max="14082" width="11.5703125" style="1" customWidth="1"/>
    <col min="14083" max="14083" width="0.5703125" style="1" customWidth="1"/>
    <col min="14084" max="14087" width="5.5703125" style="1" customWidth="1"/>
    <col min="14088" max="14088" width="2.140625" style="1" customWidth="1"/>
    <col min="14089" max="14089" width="6.5703125" style="1" customWidth="1"/>
    <col min="14090" max="14090" width="9" style="1" customWidth="1"/>
    <col min="14091" max="14093" width="9.42578125" style="1" customWidth="1"/>
    <col min="14094" max="14094" width="0.85546875" style="1" customWidth="1"/>
    <col min="14095" max="14102" width="8.5703125" style="1" customWidth="1"/>
    <col min="14103" max="14329" width="9.140625" style="1"/>
    <col min="14330" max="14330" width="7.140625" style="1" customWidth="1"/>
    <col min="14331" max="14332" width="9.140625" style="1"/>
    <col min="14333" max="14333" width="12.42578125" style="1" customWidth="1"/>
    <col min="14334" max="14334" width="0.85546875" style="1" customWidth="1"/>
    <col min="14335" max="14335" width="12.42578125" style="1" customWidth="1"/>
    <col min="14336" max="14336" width="0.85546875" style="1" customWidth="1"/>
    <col min="14337" max="14337" width="12.42578125" style="1" customWidth="1"/>
    <col min="14338" max="14338" width="11.5703125" style="1" customWidth="1"/>
    <col min="14339" max="14339" width="0.5703125" style="1" customWidth="1"/>
    <col min="14340" max="14343" width="5.5703125" style="1" customWidth="1"/>
    <col min="14344" max="14344" width="2.140625" style="1" customWidth="1"/>
    <col min="14345" max="14345" width="6.5703125" style="1" customWidth="1"/>
    <col min="14346" max="14346" width="9" style="1" customWidth="1"/>
    <col min="14347" max="14349" width="9.42578125" style="1" customWidth="1"/>
    <col min="14350" max="14350" width="0.85546875" style="1" customWidth="1"/>
    <col min="14351" max="14358" width="8.5703125" style="1" customWidth="1"/>
    <col min="14359" max="14585" width="9.140625" style="1"/>
    <col min="14586" max="14586" width="7.140625" style="1" customWidth="1"/>
    <col min="14587" max="14588" width="9.140625" style="1"/>
    <col min="14589" max="14589" width="12.42578125" style="1" customWidth="1"/>
    <col min="14590" max="14590" width="0.85546875" style="1" customWidth="1"/>
    <col min="14591" max="14591" width="12.42578125" style="1" customWidth="1"/>
    <col min="14592" max="14592" width="0.85546875" style="1" customWidth="1"/>
    <col min="14593" max="14593" width="12.42578125" style="1" customWidth="1"/>
    <col min="14594" max="14594" width="11.5703125" style="1" customWidth="1"/>
    <col min="14595" max="14595" width="0.5703125" style="1" customWidth="1"/>
    <col min="14596" max="14599" width="5.5703125" style="1" customWidth="1"/>
    <col min="14600" max="14600" width="2.140625" style="1" customWidth="1"/>
    <col min="14601" max="14601" width="6.5703125" style="1" customWidth="1"/>
    <col min="14602" max="14602" width="9" style="1" customWidth="1"/>
    <col min="14603" max="14605" width="9.42578125" style="1" customWidth="1"/>
    <col min="14606" max="14606" width="0.85546875" style="1" customWidth="1"/>
    <col min="14607" max="14614" width="8.5703125" style="1" customWidth="1"/>
    <col min="14615" max="14841" width="9.140625" style="1"/>
    <col min="14842" max="14842" width="7.140625" style="1" customWidth="1"/>
    <col min="14843" max="14844" width="9.140625" style="1"/>
    <col min="14845" max="14845" width="12.42578125" style="1" customWidth="1"/>
    <col min="14846" max="14846" width="0.85546875" style="1" customWidth="1"/>
    <col min="14847" max="14847" width="12.42578125" style="1" customWidth="1"/>
    <col min="14848" max="14848" width="0.85546875" style="1" customWidth="1"/>
    <col min="14849" max="14849" width="12.42578125" style="1" customWidth="1"/>
    <col min="14850" max="14850" width="11.5703125" style="1" customWidth="1"/>
    <col min="14851" max="14851" width="0.5703125" style="1" customWidth="1"/>
    <col min="14852" max="14855" width="5.5703125" style="1" customWidth="1"/>
    <col min="14856" max="14856" width="2.140625" style="1" customWidth="1"/>
    <col min="14857" max="14857" width="6.5703125" style="1" customWidth="1"/>
    <col min="14858" max="14858" width="9" style="1" customWidth="1"/>
    <col min="14859" max="14861" width="9.42578125" style="1" customWidth="1"/>
    <col min="14862" max="14862" width="0.85546875" style="1" customWidth="1"/>
    <col min="14863" max="14870" width="8.5703125" style="1" customWidth="1"/>
    <col min="14871" max="15097" width="9.140625" style="1"/>
    <col min="15098" max="15098" width="7.140625" style="1" customWidth="1"/>
    <col min="15099" max="15100" width="9.140625" style="1"/>
    <col min="15101" max="15101" width="12.42578125" style="1" customWidth="1"/>
    <col min="15102" max="15102" width="0.85546875" style="1" customWidth="1"/>
    <col min="15103" max="15103" width="12.42578125" style="1" customWidth="1"/>
    <col min="15104" max="15104" width="0.85546875" style="1" customWidth="1"/>
    <col min="15105" max="15105" width="12.42578125" style="1" customWidth="1"/>
    <col min="15106" max="15106" width="11.5703125" style="1" customWidth="1"/>
    <col min="15107" max="15107" width="0.5703125" style="1" customWidth="1"/>
    <col min="15108" max="15111" width="5.5703125" style="1" customWidth="1"/>
    <col min="15112" max="15112" width="2.140625" style="1" customWidth="1"/>
    <col min="15113" max="15113" width="6.5703125" style="1" customWidth="1"/>
    <col min="15114" max="15114" width="9" style="1" customWidth="1"/>
    <col min="15115" max="15117" width="9.42578125" style="1" customWidth="1"/>
    <col min="15118" max="15118" width="0.85546875" style="1" customWidth="1"/>
    <col min="15119" max="15126" width="8.5703125" style="1" customWidth="1"/>
    <col min="15127" max="15353" width="9.140625" style="1"/>
    <col min="15354" max="15354" width="7.140625" style="1" customWidth="1"/>
    <col min="15355" max="15356" width="9.140625" style="1"/>
    <col min="15357" max="15357" width="12.42578125" style="1" customWidth="1"/>
    <col min="15358" max="15358" width="0.85546875" style="1" customWidth="1"/>
    <col min="15359" max="15359" width="12.42578125" style="1" customWidth="1"/>
    <col min="15360" max="15360" width="0.85546875" style="1" customWidth="1"/>
    <col min="15361" max="15361" width="12.42578125" style="1" customWidth="1"/>
    <col min="15362" max="15362" width="11.5703125" style="1" customWidth="1"/>
    <col min="15363" max="15363" width="0.5703125" style="1" customWidth="1"/>
    <col min="15364" max="15367" width="5.5703125" style="1" customWidth="1"/>
    <col min="15368" max="15368" width="2.140625" style="1" customWidth="1"/>
    <col min="15369" max="15369" width="6.5703125" style="1" customWidth="1"/>
    <col min="15370" max="15370" width="9" style="1" customWidth="1"/>
    <col min="15371" max="15373" width="9.42578125" style="1" customWidth="1"/>
    <col min="15374" max="15374" width="0.85546875" style="1" customWidth="1"/>
    <col min="15375" max="15382" width="8.5703125" style="1" customWidth="1"/>
    <col min="15383" max="15609" width="9.140625" style="1"/>
    <col min="15610" max="15610" width="7.140625" style="1" customWidth="1"/>
    <col min="15611" max="15612" width="9.140625" style="1"/>
    <col min="15613" max="15613" width="12.42578125" style="1" customWidth="1"/>
    <col min="15614" max="15614" width="0.85546875" style="1" customWidth="1"/>
    <col min="15615" max="15615" width="12.42578125" style="1" customWidth="1"/>
    <col min="15616" max="15616" width="0.85546875" style="1" customWidth="1"/>
    <col min="15617" max="15617" width="12.42578125" style="1" customWidth="1"/>
    <col min="15618" max="15618" width="11.5703125" style="1" customWidth="1"/>
    <col min="15619" max="15619" width="0.5703125" style="1" customWidth="1"/>
    <col min="15620" max="15623" width="5.5703125" style="1" customWidth="1"/>
    <col min="15624" max="15624" width="2.140625" style="1" customWidth="1"/>
    <col min="15625" max="15625" width="6.5703125" style="1" customWidth="1"/>
    <col min="15626" max="15626" width="9" style="1" customWidth="1"/>
    <col min="15627" max="15629" width="9.42578125" style="1" customWidth="1"/>
    <col min="15630" max="15630" width="0.85546875" style="1" customWidth="1"/>
    <col min="15631" max="15638" width="8.5703125" style="1" customWidth="1"/>
    <col min="15639" max="15865" width="9.140625" style="1"/>
    <col min="15866" max="15866" width="7.140625" style="1" customWidth="1"/>
    <col min="15867" max="15868" width="9.140625" style="1"/>
    <col min="15869" max="15869" width="12.42578125" style="1" customWidth="1"/>
    <col min="15870" max="15870" width="0.85546875" style="1" customWidth="1"/>
    <col min="15871" max="15871" width="12.42578125" style="1" customWidth="1"/>
    <col min="15872" max="15872" width="0.85546875" style="1" customWidth="1"/>
    <col min="15873" max="15873" width="12.42578125" style="1" customWidth="1"/>
    <col min="15874" max="15874" width="11.5703125" style="1" customWidth="1"/>
    <col min="15875" max="15875" width="0.5703125" style="1" customWidth="1"/>
    <col min="15876" max="15879" width="5.5703125" style="1" customWidth="1"/>
    <col min="15880" max="15880" width="2.140625" style="1" customWidth="1"/>
    <col min="15881" max="15881" width="6.5703125" style="1" customWidth="1"/>
    <col min="15882" max="15882" width="9" style="1" customWidth="1"/>
    <col min="15883" max="15885" width="9.42578125" style="1" customWidth="1"/>
    <col min="15886" max="15886" width="0.85546875" style="1" customWidth="1"/>
    <col min="15887" max="15894" width="8.5703125" style="1" customWidth="1"/>
    <col min="15895" max="16121" width="9.140625" style="1"/>
    <col min="16122" max="16122" width="7.140625" style="1" customWidth="1"/>
    <col min="16123" max="16124" width="9.140625" style="1"/>
    <col min="16125" max="16125" width="12.42578125" style="1" customWidth="1"/>
    <col min="16126" max="16126" width="0.85546875" style="1" customWidth="1"/>
    <col min="16127" max="16127" width="12.42578125" style="1" customWidth="1"/>
    <col min="16128" max="16128" width="0.85546875" style="1" customWidth="1"/>
    <col min="16129" max="16129" width="12.42578125" style="1" customWidth="1"/>
    <col min="16130" max="16130" width="11.5703125" style="1" customWidth="1"/>
    <col min="16131" max="16131" width="0.5703125" style="1" customWidth="1"/>
    <col min="16132" max="16135" width="5.5703125" style="1" customWidth="1"/>
    <col min="16136" max="16136" width="2.140625" style="1" customWidth="1"/>
    <col min="16137" max="16137" width="6.5703125" style="1" customWidth="1"/>
    <col min="16138" max="16138" width="9" style="1" customWidth="1"/>
    <col min="16139" max="16141" width="9.42578125" style="1" customWidth="1"/>
    <col min="16142" max="16142" width="0.85546875" style="1" customWidth="1"/>
    <col min="16143" max="16150" width="8.5703125" style="1" customWidth="1"/>
    <col min="16151" max="16384" width="9.140625" style="1"/>
  </cols>
  <sheetData>
    <row r="1" spans="1:27" ht="15.75" x14ac:dyDescent="0.25">
      <c r="B1" s="216" t="s">
        <v>3221</v>
      </c>
      <c r="C1" s="18"/>
      <c r="D1" s="18"/>
      <c r="S1" s="216" t="s">
        <v>3221</v>
      </c>
    </row>
    <row r="2" spans="1:27" ht="15.75" x14ac:dyDescent="0.25">
      <c r="A2" s="20">
        <v>33</v>
      </c>
      <c r="B2" s="1867" t="s">
        <v>145</v>
      </c>
      <c r="C2" s="1868"/>
      <c r="D2" s="1868"/>
      <c r="E2" s="1869"/>
      <c r="F2" s="39"/>
      <c r="T2" s="329"/>
      <c r="U2" s="329"/>
      <c r="V2" s="329"/>
      <c r="W2" s="329"/>
    </row>
    <row r="3" spans="1:27" ht="15" x14ac:dyDescent="0.2">
      <c r="A3" s="20"/>
      <c r="B3" s="568"/>
      <c r="C3" s="195"/>
      <c r="D3" s="195"/>
      <c r="F3" s="39"/>
      <c r="S3" s="329" t="s">
        <v>3219</v>
      </c>
      <c r="T3" s="891"/>
      <c r="U3" s="891"/>
      <c r="V3" s="891"/>
      <c r="W3" s="891"/>
    </row>
    <row r="4" spans="1:27" ht="18" customHeight="1" x14ac:dyDescent="0.2">
      <c r="B4" s="2227" t="s">
        <v>2606</v>
      </c>
      <c r="C4" s="2227"/>
      <c r="D4" s="2227"/>
      <c r="E4" s="2227"/>
      <c r="F4" s="2227"/>
      <c r="G4" s="2227"/>
      <c r="H4" s="2227"/>
      <c r="I4" s="2227"/>
      <c r="J4" s="2227"/>
      <c r="K4" s="2227"/>
      <c r="L4" s="2227"/>
      <c r="M4" s="2227"/>
      <c r="N4" s="2227"/>
      <c r="O4" s="2227"/>
      <c r="P4" s="2227"/>
      <c r="Q4" s="2227"/>
      <c r="R4" s="82"/>
      <c r="S4" s="329" t="str">
        <f>B4</f>
        <v>Pour le portefeuille bancaire – Expositions du portefeuille réglementaire sur la clientèle de détail - Prêts automobile indirects (131)</v>
      </c>
      <c r="T4" s="329"/>
      <c r="U4" s="329"/>
      <c r="V4" s="329"/>
      <c r="W4" s="329"/>
    </row>
    <row r="5" spans="1:27" ht="15" x14ac:dyDescent="0.2">
      <c r="B5" s="181" t="s">
        <v>3040</v>
      </c>
      <c r="C5" s="329"/>
      <c r="D5" s="82"/>
      <c r="E5" s="82"/>
      <c r="F5" s="82"/>
      <c r="G5" s="82"/>
      <c r="H5" s="82"/>
      <c r="I5" s="82"/>
      <c r="J5" s="82"/>
      <c r="K5" s="82"/>
      <c r="L5" s="82"/>
      <c r="M5" s="82"/>
      <c r="N5" s="82"/>
      <c r="O5" s="82"/>
      <c r="P5" s="82"/>
      <c r="Q5" s="82"/>
      <c r="R5" s="82"/>
      <c r="S5" s="181" t="s">
        <v>3040</v>
      </c>
      <c r="T5" s="82"/>
      <c r="U5" s="82"/>
      <c r="V5" s="82"/>
      <c r="W5" s="82"/>
    </row>
    <row r="6" spans="1:27" ht="24.75" customHeight="1" x14ac:dyDescent="0.2">
      <c r="A6" s="12"/>
      <c r="B6" s="2174" t="s">
        <v>2440</v>
      </c>
      <c r="C6" s="2175"/>
      <c r="D6" s="2176"/>
      <c r="E6" s="82"/>
      <c r="F6" s="2174" t="s">
        <v>2441</v>
      </c>
      <c r="G6" s="2176"/>
      <c r="H6" s="82"/>
      <c r="I6" s="2049" t="s">
        <v>2902</v>
      </c>
      <c r="J6" s="2049"/>
      <c r="K6" s="2049"/>
      <c r="L6" s="2049"/>
      <c r="M6" s="497"/>
      <c r="N6" s="82"/>
      <c r="O6" s="82"/>
      <c r="P6" s="82"/>
      <c r="Q6" s="82"/>
      <c r="R6" s="82"/>
      <c r="S6" s="2170" t="s">
        <v>3041</v>
      </c>
      <c r="T6" s="2170"/>
      <c r="U6" s="576"/>
      <c r="V6" s="831"/>
      <c r="W6" s="831"/>
    </row>
    <row r="7" spans="1:27" ht="24" customHeight="1" x14ac:dyDescent="0.2">
      <c r="A7" s="12"/>
      <c r="B7" s="2177"/>
      <c r="C7" s="2178"/>
      <c r="D7" s="2179"/>
      <c r="E7" s="495"/>
      <c r="F7" s="2177"/>
      <c r="G7" s="2179"/>
      <c r="H7" s="497"/>
      <c r="I7" s="1861" t="s">
        <v>3222</v>
      </c>
      <c r="J7" s="1863"/>
      <c r="K7" s="2189" t="s">
        <v>3043</v>
      </c>
      <c r="L7" s="2168"/>
      <c r="M7" s="930"/>
      <c r="N7" s="495"/>
      <c r="O7" s="495"/>
      <c r="P7" s="495"/>
      <c r="Q7" s="495"/>
      <c r="R7" s="82"/>
      <c r="S7" s="2171"/>
      <c r="T7" s="2171"/>
      <c r="U7" s="576"/>
      <c r="V7" s="2059" t="s">
        <v>3101</v>
      </c>
      <c r="W7" s="1863"/>
    </row>
    <row r="8" spans="1:27" ht="75" customHeight="1" x14ac:dyDescent="0.2">
      <c r="A8" s="1387" t="s">
        <v>3045</v>
      </c>
      <c r="B8" s="1387" t="s">
        <v>3046</v>
      </c>
      <c r="C8" s="1387" t="s">
        <v>2443</v>
      </c>
      <c r="D8" s="1387" t="s">
        <v>3103</v>
      </c>
      <c r="E8" s="123"/>
      <c r="F8" s="1387" t="s">
        <v>3212</v>
      </c>
      <c r="G8" s="1387" t="s">
        <v>3223</v>
      </c>
      <c r="H8" s="124"/>
      <c r="I8" s="1387" t="s">
        <v>3224</v>
      </c>
      <c r="J8" s="1387" t="s">
        <v>3051</v>
      </c>
      <c r="K8" s="1387" t="s">
        <v>3225</v>
      </c>
      <c r="L8" s="1387" t="s">
        <v>3226</v>
      </c>
      <c r="M8" s="123"/>
      <c r="N8" s="1861" t="s">
        <v>2450</v>
      </c>
      <c r="O8" s="1863"/>
      <c r="P8" s="1861" t="s">
        <v>3055</v>
      </c>
      <c r="Q8" s="1863"/>
      <c r="R8" s="82"/>
      <c r="S8" s="1676" t="s">
        <v>3045</v>
      </c>
      <c r="T8" s="1606" t="s">
        <v>3046</v>
      </c>
      <c r="U8" s="1387" t="s">
        <v>3105</v>
      </c>
      <c r="V8" s="1387" t="s">
        <v>3057</v>
      </c>
      <c r="W8" s="1387" t="s">
        <v>3058</v>
      </c>
      <c r="X8" s="82"/>
      <c r="Y8" s="82"/>
      <c r="Z8" s="82"/>
      <c r="AA8" s="82"/>
    </row>
    <row r="9" spans="1:27" s="490" customFormat="1" x14ac:dyDescent="0.2">
      <c r="A9" s="576"/>
      <c r="B9" s="229" t="s">
        <v>299</v>
      </c>
      <c r="C9" s="229"/>
      <c r="D9" s="229" t="s">
        <v>300</v>
      </c>
      <c r="E9" s="229"/>
      <c r="F9" s="229" t="s">
        <v>301</v>
      </c>
      <c r="G9" s="229" t="s">
        <v>465</v>
      </c>
      <c r="H9" s="229"/>
      <c r="I9" s="931" t="s">
        <v>466</v>
      </c>
      <c r="J9" s="229" t="s">
        <v>304</v>
      </c>
      <c r="K9" s="229"/>
      <c r="L9" s="229"/>
      <c r="M9" s="229"/>
      <c r="N9" s="229"/>
      <c r="O9" s="229"/>
      <c r="P9" s="229"/>
      <c r="Q9" s="229"/>
      <c r="R9" s="576"/>
      <c r="S9" s="833"/>
      <c r="T9" s="834" t="s">
        <v>3060</v>
      </c>
      <c r="U9" s="229"/>
      <c r="V9" s="82"/>
      <c r="W9" s="229"/>
      <c r="X9" s="576"/>
      <c r="Y9" s="576"/>
      <c r="Z9" s="576"/>
      <c r="AA9" s="576"/>
    </row>
    <row r="10" spans="1:27" x14ac:dyDescent="0.2">
      <c r="A10" s="82"/>
      <c r="B10" s="88" t="s">
        <v>1874</v>
      </c>
      <c r="C10" s="82"/>
      <c r="D10" s="337"/>
      <c r="E10" s="337"/>
      <c r="F10" s="337"/>
      <c r="G10" s="337"/>
      <c r="H10" s="337"/>
      <c r="I10" s="2165" t="s">
        <v>3157</v>
      </c>
      <c r="J10" s="2165"/>
      <c r="K10" s="337"/>
      <c r="L10" s="337"/>
      <c r="M10" s="337"/>
      <c r="N10" s="337"/>
      <c r="O10" s="337"/>
      <c r="P10" s="337"/>
      <c r="Q10" s="82"/>
      <c r="R10" s="82"/>
      <c r="S10" s="835"/>
      <c r="T10" s="836" t="s">
        <v>1874</v>
      </c>
      <c r="U10" s="82"/>
      <c r="V10" s="82"/>
      <c r="W10" s="82"/>
      <c r="X10" s="82"/>
      <c r="Y10" s="82"/>
      <c r="Z10" s="82"/>
      <c r="AA10" s="82"/>
    </row>
    <row r="11" spans="1:27" s="12" customFormat="1" ht="12.75" customHeight="1" x14ac:dyDescent="0.2">
      <c r="A11" s="31" t="s">
        <v>3062</v>
      </c>
      <c r="B11" s="602"/>
      <c r="C11" s="1612"/>
      <c r="D11" s="992"/>
      <c r="E11" s="31"/>
      <c r="F11" s="992"/>
      <c r="G11" s="1612"/>
      <c r="H11" s="923"/>
      <c r="I11" s="1612"/>
      <c r="J11" s="993"/>
      <c r="K11" s="1612"/>
      <c r="L11" s="1324"/>
      <c r="M11" s="31"/>
      <c r="N11" s="2159"/>
      <c r="O11" s="2159"/>
      <c r="P11" s="2159"/>
      <c r="Q11" s="2159"/>
      <c r="R11" s="82"/>
      <c r="S11" s="840" t="s">
        <v>3062</v>
      </c>
      <c r="T11" s="1615" t="str">
        <f t="shared" ref="T11:T35" si="0">IF($B11="","",$B11)</f>
        <v/>
      </c>
      <c r="U11" s="190"/>
      <c r="V11" s="841"/>
      <c r="W11" s="841"/>
      <c r="X11" s="82"/>
      <c r="Y11" s="82"/>
      <c r="Z11" s="82"/>
      <c r="AA11" s="82"/>
    </row>
    <row r="12" spans="1:27" s="12" customFormat="1" x14ac:dyDescent="0.2">
      <c r="A12" s="31" t="s">
        <v>3063</v>
      </c>
      <c r="B12" s="602"/>
      <c r="C12" s="1612"/>
      <c r="D12" s="992"/>
      <c r="E12" s="31"/>
      <c r="F12" s="992"/>
      <c r="G12" s="1612"/>
      <c r="H12" s="923"/>
      <c r="I12" s="1612"/>
      <c r="J12" s="993"/>
      <c r="K12" s="1612"/>
      <c r="L12" s="1324"/>
      <c r="M12" s="31"/>
      <c r="N12" s="2159"/>
      <c r="O12" s="2159"/>
      <c r="P12" s="2159"/>
      <c r="Q12" s="2159"/>
      <c r="R12" s="82"/>
      <c r="S12" s="840" t="s">
        <v>3063</v>
      </c>
      <c r="T12" s="1615" t="str">
        <f t="shared" si="0"/>
        <v/>
      </c>
      <c r="U12" s="190"/>
      <c r="V12" s="841"/>
      <c r="W12" s="841"/>
      <c r="X12" s="82"/>
      <c r="Y12" s="82"/>
      <c r="Z12" s="82"/>
      <c r="AA12" s="82"/>
    </row>
    <row r="13" spans="1:27" s="12" customFormat="1" x14ac:dyDescent="0.2">
      <c r="A13" s="31" t="s">
        <v>3064</v>
      </c>
      <c r="B13" s="602"/>
      <c r="C13" s="1612"/>
      <c r="D13" s="992"/>
      <c r="E13" s="31"/>
      <c r="F13" s="992"/>
      <c r="G13" s="1612"/>
      <c r="H13" s="923"/>
      <c r="I13" s="1612"/>
      <c r="J13" s="993"/>
      <c r="K13" s="1612"/>
      <c r="L13" s="1324"/>
      <c r="M13" s="31"/>
      <c r="N13" s="2159"/>
      <c r="O13" s="2159"/>
      <c r="P13" s="2159"/>
      <c r="Q13" s="2159"/>
      <c r="R13" s="82"/>
      <c r="S13" s="840" t="s">
        <v>3064</v>
      </c>
      <c r="T13" s="1615" t="str">
        <f t="shared" si="0"/>
        <v/>
      </c>
      <c r="U13" s="190"/>
      <c r="V13" s="841"/>
      <c r="W13" s="841"/>
      <c r="X13" s="82"/>
      <c r="Y13" s="82"/>
      <c r="Z13" s="82"/>
      <c r="AA13" s="82"/>
    </row>
    <row r="14" spans="1:27" s="12" customFormat="1" ht="12.75" hidden="1" customHeight="1" x14ac:dyDescent="0.2">
      <c r="A14" s="31" t="s">
        <v>3065</v>
      </c>
      <c r="B14" s="602"/>
      <c r="C14" s="1612"/>
      <c r="D14" s="992"/>
      <c r="E14" s="31"/>
      <c r="F14" s="992"/>
      <c r="G14" s="1677"/>
      <c r="H14" s="923"/>
      <c r="I14" s="1678"/>
      <c r="J14" s="993"/>
      <c r="K14" s="1612"/>
      <c r="L14" s="1324"/>
      <c r="M14" s="31"/>
      <c r="N14" s="2159"/>
      <c r="O14" s="2159"/>
      <c r="P14" s="2159"/>
      <c r="Q14" s="2159"/>
      <c r="R14" s="82"/>
      <c r="S14" s="840" t="s">
        <v>3065</v>
      </c>
      <c r="T14" s="1615" t="str">
        <f t="shared" si="0"/>
        <v/>
      </c>
      <c r="U14" s="190"/>
      <c r="V14" s="841"/>
      <c r="W14" s="841"/>
      <c r="X14" s="82"/>
      <c r="Y14" s="82"/>
      <c r="Z14" s="82"/>
      <c r="AA14" s="82"/>
    </row>
    <row r="15" spans="1:27" s="12" customFormat="1" ht="12.75" hidden="1" customHeight="1" x14ac:dyDescent="0.2">
      <c r="A15" s="31" t="s">
        <v>3066</v>
      </c>
      <c r="B15" s="602"/>
      <c r="C15" s="1612"/>
      <c r="D15" s="992"/>
      <c r="E15" s="31"/>
      <c r="F15" s="992"/>
      <c r="G15" s="1677"/>
      <c r="H15" s="923"/>
      <c r="I15" s="1678"/>
      <c r="J15" s="993"/>
      <c r="K15" s="1612"/>
      <c r="L15" s="1324"/>
      <c r="M15" s="31"/>
      <c r="N15" s="2159"/>
      <c r="O15" s="2159"/>
      <c r="P15" s="2159"/>
      <c r="Q15" s="2159"/>
      <c r="R15" s="82"/>
      <c r="S15" s="840" t="s">
        <v>3066</v>
      </c>
      <c r="T15" s="1615" t="str">
        <f t="shared" si="0"/>
        <v/>
      </c>
      <c r="U15" s="190"/>
      <c r="V15" s="841"/>
      <c r="W15" s="841"/>
      <c r="X15" s="82"/>
      <c r="Y15" s="82"/>
      <c r="Z15" s="82"/>
      <c r="AA15" s="82"/>
    </row>
    <row r="16" spans="1:27" s="12" customFormat="1" ht="12.75" hidden="1" customHeight="1" x14ac:dyDescent="0.2">
      <c r="A16" s="31" t="s">
        <v>3067</v>
      </c>
      <c r="B16" s="602"/>
      <c r="C16" s="1612"/>
      <c r="D16" s="992"/>
      <c r="E16" s="31"/>
      <c r="F16" s="992"/>
      <c r="G16" s="1677"/>
      <c r="H16" s="923"/>
      <c r="I16" s="1678"/>
      <c r="J16" s="993"/>
      <c r="K16" s="1612"/>
      <c r="L16" s="1324"/>
      <c r="M16" s="31"/>
      <c r="N16" s="2159"/>
      <c r="O16" s="2159"/>
      <c r="P16" s="2159"/>
      <c r="Q16" s="2159"/>
      <c r="R16" s="82"/>
      <c r="S16" s="840" t="s">
        <v>3067</v>
      </c>
      <c r="T16" s="1615" t="str">
        <f t="shared" si="0"/>
        <v/>
      </c>
      <c r="U16" s="190"/>
      <c r="V16" s="841"/>
      <c r="W16" s="841"/>
      <c r="X16" s="82"/>
      <c r="Y16" s="82"/>
      <c r="Z16" s="82"/>
      <c r="AA16" s="82"/>
    </row>
    <row r="17" spans="1:27" s="12" customFormat="1" ht="12.75" hidden="1" customHeight="1" x14ac:dyDescent="0.2">
      <c r="A17" s="31" t="s">
        <v>3068</v>
      </c>
      <c r="B17" s="602"/>
      <c r="C17" s="1612"/>
      <c r="D17" s="992"/>
      <c r="E17" s="31"/>
      <c r="F17" s="992"/>
      <c r="G17" s="1677"/>
      <c r="H17" s="923"/>
      <c r="I17" s="1678"/>
      <c r="J17" s="993"/>
      <c r="K17" s="1612"/>
      <c r="L17" s="1324"/>
      <c r="M17" s="31"/>
      <c r="N17" s="2159"/>
      <c r="O17" s="2159"/>
      <c r="P17" s="2159"/>
      <c r="Q17" s="2159"/>
      <c r="R17" s="82"/>
      <c r="S17" s="840" t="s">
        <v>3068</v>
      </c>
      <c r="T17" s="1615" t="str">
        <f t="shared" si="0"/>
        <v/>
      </c>
      <c r="U17" s="190"/>
      <c r="V17" s="841"/>
      <c r="W17" s="841"/>
      <c r="X17" s="82"/>
      <c r="Y17" s="82"/>
      <c r="Z17" s="82"/>
      <c r="AA17" s="82"/>
    </row>
    <row r="18" spans="1:27" s="12" customFormat="1" ht="12.75" hidden="1" customHeight="1" x14ac:dyDescent="0.2">
      <c r="A18" s="31" t="s">
        <v>3069</v>
      </c>
      <c r="B18" s="602"/>
      <c r="C18" s="1612"/>
      <c r="D18" s="992"/>
      <c r="E18" s="31"/>
      <c r="F18" s="992"/>
      <c r="G18" s="1677"/>
      <c r="H18" s="923"/>
      <c r="I18" s="1678"/>
      <c r="J18" s="993"/>
      <c r="K18" s="1612"/>
      <c r="L18" s="1324"/>
      <c r="M18" s="31"/>
      <c r="N18" s="2159"/>
      <c r="O18" s="2159"/>
      <c r="P18" s="2159"/>
      <c r="Q18" s="2159"/>
      <c r="R18" s="82"/>
      <c r="S18" s="840" t="s">
        <v>3069</v>
      </c>
      <c r="T18" s="1615" t="str">
        <f t="shared" si="0"/>
        <v/>
      </c>
      <c r="U18" s="190"/>
      <c r="V18" s="841"/>
      <c r="W18" s="841"/>
      <c r="X18" s="82"/>
      <c r="Y18" s="82"/>
      <c r="Z18" s="82"/>
      <c r="AA18" s="82"/>
    </row>
    <row r="19" spans="1:27" s="12" customFormat="1" ht="12.75" hidden="1" customHeight="1" x14ac:dyDescent="0.2">
      <c r="A19" s="31" t="s">
        <v>3070</v>
      </c>
      <c r="B19" s="602"/>
      <c r="C19" s="1612"/>
      <c r="D19" s="992"/>
      <c r="E19" s="31"/>
      <c r="F19" s="992"/>
      <c r="G19" s="1677"/>
      <c r="H19" s="923"/>
      <c r="I19" s="1678"/>
      <c r="J19" s="993"/>
      <c r="K19" s="1612"/>
      <c r="L19" s="1324"/>
      <c r="M19" s="31"/>
      <c r="N19" s="2159"/>
      <c r="O19" s="2159"/>
      <c r="P19" s="2159"/>
      <c r="Q19" s="2159"/>
      <c r="R19" s="82"/>
      <c r="S19" s="840" t="s">
        <v>3070</v>
      </c>
      <c r="T19" s="1615" t="str">
        <f t="shared" si="0"/>
        <v/>
      </c>
      <c r="U19" s="190"/>
      <c r="V19" s="841"/>
      <c r="W19" s="841"/>
      <c r="X19" s="82"/>
      <c r="Y19" s="82"/>
      <c r="Z19" s="82"/>
      <c r="AA19" s="82"/>
    </row>
    <row r="20" spans="1:27" s="12" customFormat="1" ht="12.75" hidden="1" customHeight="1" x14ac:dyDescent="0.2">
      <c r="A20" s="31" t="s">
        <v>3071</v>
      </c>
      <c r="B20" s="602"/>
      <c r="C20" s="1612"/>
      <c r="D20" s="992"/>
      <c r="E20" s="31"/>
      <c r="F20" s="992"/>
      <c r="G20" s="1677"/>
      <c r="H20" s="923"/>
      <c r="I20" s="1678"/>
      <c r="J20" s="993"/>
      <c r="K20" s="1612"/>
      <c r="L20" s="1324"/>
      <c r="M20" s="31"/>
      <c r="N20" s="2159"/>
      <c r="O20" s="2159"/>
      <c r="P20" s="2159"/>
      <c r="Q20" s="2159"/>
      <c r="R20" s="82"/>
      <c r="S20" s="840" t="s">
        <v>3071</v>
      </c>
      <c r="T20" s="1615" t="str">
        <f t="shared" si="0"/>
        <v/>
      </c>
      <c r="U20" s="190"/>
      <c r="V20" s="841"/>
      <c r="W20" s="841"/>
      <c r="X20" s="82"/>
      <c r="Y20" s="82"/>
      <c r="Z20" s="82"/>
      <c r="AA20" s="82"/>
    </row>
    <row r="21" spans="1:27" s="12" customFormat="1" ht="12.75" hidden="1" customHeight="1" x14ac:dyDescent="0.2">
      <c r="A21" s="31" t="s">
        <v>3072</v>
      </c>
      <c r="B21" s="602"/>
      <c r="C21" s="1612"/>
      <c r="D21" s="992"/>
      <c r="E21" s="31"/>
      <c r="F21" s="992"/>
      <c r="G21" s="1677"/>
      <c r="H21" s="923"/>
      <c r="I21" s="1678"/>
      <c r="J21" s="993"/>
      <c r="K21" s="1612"/>
      <c r="L21" s="1324"/>
      <c r="M21" s="31"/>
      <c r="N21" s="2159"/>
      <c r="O21" s="2159"/>
      <c r="P21" s="2159"/>
      <c r="Q21" s="2159"/>
      <c r="R21" s="82"/>
      <c r="S21" s="840" t="s">
        <v>3072</v>
      </c>
      <c r="T21" s="1615" t="str">
        <f t="shared" si="0"/>
        <v/>
      </c>
      <c r="U21" s="190"/>
      <c r="V21" s="841"/>
      <c r="W21" s="841"/>
      <c r="X21" s="82"/>
      <c r="Y21" s="82"/>
      <c r="Z21" s="82"/>
      <c r="AA21" s="82"/>
    </row>
    <row r="22" spans="1:27" s="12" customFormat="1" ht="12.75" hidden="1" customHeight="1" x14ac:dyDescent="0.2">
      <c r="A22" s="31" t="s">
        <v>3073</v>
      </c>
      <c r="B22" s="602"/>
      <c r="C22" s="1612"/>
      <c r="D22" s="992"/>
      <c r="E22" s="31"/>
      <c r="F22" s="992"/>
      <c r="G22" s="1677"/>
      <c r="H22" s="923"/>
      <c r="I22" s="1678"/>
      <c r="J22" s="993"/>
      <c r="K22" s="1612"/>
      <c r="L22" s="1324"/>
      <c r="M22" s="31"/>
      <c r="N22" s="2159"/>
      <c r="O22" s="2159"/>
      <c r="P22" s="2159"/>
      <c r="Q22" s="2159"/>
      <c r="R22" s="82"/>
      <c r="S22" s="840" t="s">
        <v>3073</v>
      </c>
      <c r="T22" s="1615" t="str">
        <f t="shared" si="0"/>
        <v/>
      </c>
      <c r="U22" s="190"/>
      <c r="V22" s="841"/>
      <c r="W22" s="841"/>
      <c r="X22" s="82"/>
      <c r="Y22" s="82"/>
      <c r="Z22" s="82"/>
      <c r="AA22" s="82"/>
    </row>
    <row r="23" spans="1:27" s="12" customFormat="1" ht="12.75" hidden="1" customHeight="1" x14ac:dyDescent="0.2">
      <c r="A23" s="31" t="s">
        <v>3074</v>
      </c>
      <c r="B23" s="602"/>
      <c r="C23" s="1612"/>
      <c r="D23" s="992"/>
      <c r="E23" s="31"/>
      <c r="F23" s="992"/>
      <c r="G23" s="1677"/>
      <c r="H23" s="923"/>
      <c r="I23" s="1678"/>
      <c r="J23" s="993"/>
      <c r="K23" s="1612"/>
      <c r="L23" s="1324"/>
      <c r="M23" s="31"/>
      <c r="N23" s="2159"/>
      <c r="O23" s="2159"/>
      <c r="P23" s="2159"/>
      <c r="Q23" s="2159"/>
      <c r="R23" s="82"/>
      <c r="S23" s="840" t="s">
        <v>3074</v>
      </c>
      <c r="T23" s="1615" t="str">
        <f t="shared" si="0"/>
        <v/>
      </c>
      <c r="U23" s="190"/>
      <c r="V23" s="841"/>
      <c r="W23" s="841"/>
      <c r="X23" s="82"/>
      <c r="Y23" s="82"/>
      <c r="Z23" s="82"/>
      <c r="AA23" s="82"/>
    </row>
    <row r="24" spans="1:27" s="12" customFormat="1" ht="12.75" hidden="1" customHeight="1" x14ac:dyDescent="0.2">
      <c r="A24" s="31" t="s">
        <v>3075</v>
      </c>
      <c r="B24" s="602"/>
      <c r="C24" s="1612"/>
      <c r="D24" s="992"/>
      <c r="E24" s="31"/>
      <c r="F24" s="992"/>
      <c r="G24" s="1677"/>
      <c r="H24" s="923"/>
      <c r="I24" s="1678"/>
      <c r="J24" s="993"/>
      <c r="K24" s="1612"/>
      <c r="L24" s="1324"/>
      <c r="M24" s="31"/>
      <c r="N24" s="2159"/>
      <c r="O24" s="2159"/>
      <c r="P24" s="2159"/>
      <c r="Q24" s="2159"/>
      <c r="R24" s="82"/>
      <c r="S24" s="840" t="s">
        <v>3075</v>
      </c>
      <c r="T24" s="1615" t="str">
        <f t="shared" si="0"/>
        <v/>
      </c>
      <c r="U24" s="190"/>
      <c r="V24" s="841"/>
      <c r="W24" s="841"/>
      <c r="X24" s="82"/>
      <c r="Y24" s="82"/>
      <c r="Z24" s="82"/>
      <c r="AA24" s="82"/>
    </row>
    <row r="25" spans="1:27" s="12" customFormat="1" ht="12.75" hidden="1" customHeight="1" x14ac:dyDescent="0.2">
      <c r="A25" s="31" t="s">
        <v>3076</v>
      </c>
      <c r="B25" s="602"/>
      <c r="C25" s="1612"/>
      <c r="D25" s="992"/>
      <c r="E25" s="31"/>
      <c r="F25" s="992"/>
      <c r="G25" s="1677"/>
      <c r="H25" s="923"/>
      <c r="I25" s="1678"/>
      <c r="J25" s="993"/>
      <c r="K25" s="1612"/>
      <c r="L25" s="1324"/>
      <c r="M25" s="31"/>
      <c r="N25" s="2159"/>
      <c r="O25" s="2159"/>
      <c r="P25" s="2159"/>
      <c r="Q25" s="2159"/>
      <c r="R25" s="82"/>
      <c r="S25" s="840" t="s">
        <v>3076</v>
      </c>
      <c r="T25" s="1615" t="str">
        <f t="shared" si="0"/>
        <v/>
      </c>
      <c r="U25" s="190"/>
      <c r="V25" s="841"/>
      <c r="W25" s="841"/>
      <c r="X25" s="82"/>
      <c r="Y25" s="82"/>
      <c r="Z25" s="82"/>
      <c r="AA25" s="82"/>
    </row>
    <row r="26" spans="1:27" s="12" customFormat="1" ht="12.75" hidden="1" customHeight="1" x14ac:dyDescent="0.2">
      <c r="A26" s="31" t="s">
        <v>3077</v>
      </c>
      <c r="B26" s="602"/>
      <c r="C26" s="1612"/>
      <c r="D26" s="992"/>
      <c r="E26" s="31"/>
      <c r="F26" s="992"/>
      <c r="G26" s="1677"/>
      <c r="H26" s="923"/>
      <c r="I26" s="1678"/>
      <c r="J26" s="993"/>
      <c r="K26" s="1612"/>
      <c r="L26" s="1324"/>
      <c r="M26" s="31"/>
      <c r="N26" s="2159"/>
      <c r="O26" s="2159"/>
      <c r="P26" s="2159"/>
      <c r="Q26" s="2159"/>
      <c r="R26" s="82"/>
      <c r="S26" s="840" t="s">
        <v>3077</v>
      </c>
      <c r="T26" s="1615" t="str">
        <f t="shared" si="0"/>
        <v/>
      </c>
      <c r="U26" s="190"/>
      <c r="V26" s="841"/>
      <c r="W26" s="841"/>
      <c r="X26" s="82"/>
      <c r="Y26" s="82"/>
      <c r="Z26" s="82"/>
      <c r="AA26" s="82"/>
    </row>
    <row r="27" spans="1:27" s="12" customFormat="1" ht="12.75" hidden="1" customHeight="1" x14ac:dyDescent="0.2">
      <c r="A27" s="31" t="s">
        <v>3078</v>
      </c>
      <c r="B27" s="602"/>
      <c r="C27" s="1612"/>
      <c r="D27" s="992"/>
      <c r="E27" s="31"/>
      <c r="F27" s="992"/>
      <c r="G27" s="1677"/>
      <c r="H27" s="923"/>
      <c r="I27" s="1678"/>
      <c r="J27" s="993"/>
      <c r="K27" s="1612"/>
      <c r="L27" s="1324"/>
      <c r="M27" s="31"/>
      <c r="N27" s="2159"/>
      <c r="O27" s="2159"/>
      <c r="P27" s="2159"/>
      <c r="Q27" s="2159"/>
      <c r="R27" s="82"/>
      <c r="S27" s="840" t="s">
        <v>3078</v>
      </c>
      <c r="T27" s="1615" t="str">
        <f t="shared" si="0"/>
        <v/>
      </c>
      <c r="U27" s="190"/>
      <c r="V27" s="841"/>
      <c r="W27" s="841"/>
      <c r="X27" s="82"/>
      <c r="Y27" s="82"/>
      <c r="Z27" s="82"/>
      <c r="AA27" s="82"/>
    </row>
    <row r="28" spans="1:27" s="12" customFormat="1" ht="12.75" hidden="1" customHeight="1" x14ac:dyDescent="0.2">
      <c r="A28" s="31" t="s">
        <v>3079</v>
      </c>
      <c r="B28" s="602"/>
      <c r="C28" s="1612"/>
      <c r="D28" s="992"/>
      <c r="E28" s="31"/>
      <c r="F28" s="992"/>
      <c r="G28" s="1677"/>
      <c r="H28" s="923"/>
      <c r="I28" s="1678"/>
      <c r="J28" s="993"/>
      <c r="K28" s="1612"/>
      <c r="L28" s="1324"/>
      <c r="M28" s="31"/>
      <c r="N28" s="2159"/>
      <c r="O28" s="2159"/>
      <c r="P28" s="2159"/>
      <c r="Q28" s="2159"/>
      <c r="R28" s="82"/>
      <c r="S28" s="840" t="s">
        <v>3079</v>
      </c>
      <c r="T28" s="1615" t="str">
        <f t="shared" si="0"/>
        <v/>
      </c>
      <c r="U28" s="190"/>
      <c r="V28" s="841"/>
      <c r="W28" s="841"/>
      <c r="X28" s="82"/>
      <c r="Y28" s="82"/>
      <c r="Z28" s="82"/>
      <c r="AA28" s="82"/>
    </row>
    <row r="29" spans="1:27" s="12" customFormat="1" ht="12.75" hidden="1" customHeight="1" x14ac:dyDescent="0.2">
      <c r="A29" s="31" t="s">
        <v>3080</v>
      </c>
      <c r="B29" s="602"/>
      <c r="C29" s="1612"/>
      <c r="D29" s="992"/>
      <c r="E29" s="31"/>
      <c r="F29" s="992"/>
      <c r="G29" s="1677"/>
      <c r="H29" s="923"/>
      <c r="I29" s="1678"/>
      <c r="J29" s="993"/>
      <c r="K29" s="1612"/>
      <c r="L29" s="1324"/>
      <c r="M29" s="31"/>
      <c r="N29" s="2159"/>
      <c r="O29" s="2159"/>
      <c r="P29" s="2159"/>
      <c r="Q29" s="2159"/>
      <c r="R29" s="82"/>
      <c r="S29" s="840" t="s">
        <v>3080</v>
      </c>
      <c r="T29" s="1615" t="str">
        <f t="shared" si="0"/>
        <v/>
      </c>
      <c r="U29" s="190"/>
      <c r="V29" s="841"/>
      <c r="W29" s="841"/>
      <c r="X29" s="82"/>
      <c r="Y29" s="82"/>
      <c r="Z29" s="82"/>
      <c r="AA29" s="82"/>
    </row>
    <row r="30" spans="1:27" s="12" customFormat="1" ht="12.75" hidden="1" customHeight="1" x14ac:dyDescent="0.2">
      <c r="A30" s="31" t="s">
        <v>3081</v>
      </c>
      <c r="B30" s="602"/>
      <c r="C30" s="1612"/>
      <c r="D30" s="992"/>
      <c r="E30" s="31"/>
      <c r="F30" s="992"/>
      <c r="G30" s="1677"/>
      <c r="H30" s="923"/>
      <c r="I30" s="1678"/>
      <c r="J30" s="993"/>
      <c r="K30" s="1612"/>
      <c r="L30" s="1324"/>
      <c r="M30" s="31"/>
      <c r="N30" s="2159"/>
      <c r="O30" s="2159"/>
      <c r="P30" s="2159"/>
      <c r="Q30" s="2159"/>
      <c r="R30" s="82"/>
      <c r="S30" s="840" t="s">
        <v>3081</v>
      </c>
      <c r="T30" s="1615" t="str">
        <f t="shared" si="0"/>
        <v/>
      </c>
      <c r="U30" s="190"/>
      <c r="V30" s="841"/>
      <c r="W30" s="841"/>
      <c r="X30" s="82"/>
      <c r="Y30" s="82"/>
      <c r="Z30" s="82"/>
      <c r="AA30" s="82"/>
    </row>
    <row r="31" spans="1:27" s="12" customFormat="1" ht="12.75" hidden="1" customHeight="1" x14ac:dyDescent="0.2">
      <c r="A31" s="31" t="s">
        <v>3082</v>
      </c>
      <c r="B31" s="602"/>
      <c r="C31" s="1612"/>
      <c r="D31" s="992"/>
      <c r="E31" s="31"/>
      <c r="F31" s="992"/>
      <c r="G31" s="1677"/>
      <c r="H31" s="923"/>
      <c r="I31" s="1678"/>
      <c r="J31" s="993"/>
      <c r="K31" s="1612"/>
      <c r="L31" s="1324"/>
      <c r="M31" s="31"/>
      <c r="N31" s="2159"/>
      <c r="O31" s="2159"/>
      <c r="P31" s="2159"/>
      <c r="Q31" s="2159"/>
      <c r="R31" s="82"/>
      <c r="S31" s="840" t="s">
        <v>3082</v>
      </c>
      <c r="T31" s="1615" t="str">
        <f t="shared" si="0"/>
        <v/>
      </c>
      <c r="U31" s="190"/>
      <c r="V31" s="841"/>
      <c r="W31" s="841"/>
      <c r="X31" s="82"/>
      <c r="Y31" s="82"/>
      <c r="Z31" s="82"/>
      <c r="AA31" s="82"/>
    </row>
    <row r="32" spans="1:27" s="12" customFormat="1" ht="12.75" hidden="1" customHeight="1" x14ac:dyDescent="0.2">
      <c r="A32" s="31" t="s">
        <v>3083</v>
      </c>
      <c r="B32" s="602"/>
      <c r="C32" s="1612"/>
      <c r="D32" s="992"/>
      <c r="E32" s="31"/>
      <c r="F32" s="992"/>
      <c r="G32" s="1677"/>
      <c r="H32" s="923"/>
      <c r="I32" s="1678"/>
      <c r="J32" s="993"/>
      <c r="K32" s="1612"/>
      <c r="L32" s="1324"/>
      <c r="M32" s="31"/>
      <c r="N32" s="2159"/>
      <c r="O32" s="2159"/>
      <c r="P32" s="2159"/>
      <c r="Q32" s="2159"/>
      <c r="R32" s="82"/>
      <c r="S32" s="840" t="s">
        <v>3083</v>
      </c>
      <c r="T32" s="1615" t="str">
        <f t="shared" si="0"/>
        <v/>
      </c>
      <c r="U32" s="190"/>
      <c r="V32" s="841"/>
      <c r="W32" s="841"/>
      <c r="X32" s="82"/>
      <c r="Y32" s="82"/>
      <c r="Z32" s="82"/>
      <c r="AA32" s="82"/>
    </row>
    <row r="33" spans="1:27" s="12" customFormat="1" ht="12.75" hidden="1" customHeight="1" x14ac:dyDescent="0.2">
      <c r="A33" s="31" t="s">
        <v>3084</v>
      </c>
      <c r="B33" s="602"/>
      <c r="C33" s="1612"/>
      <c r="D33" s="992"/>
      <c r="E33" s="31"/>
      <c r="F33" s="992"/>
      <c r="G33" s="1677"/>
      <c r="H33" s="923"/>
      <c r="I33" s="1678"/>
      <c r="J33" s="993"/>
      <c r="K33" s="1612"/>
      <c r="L33" s="1324"/>
      <c r="M33" s="31"/>
      <c r="N33" s="2159"/>
      <c r="O33" s="2159"/>
      <c r="P33" s="2159"/>
      <c r="Q33" s="2159"/>
      <c r="R33" s="82"/>
      <c r="S33" s="840" t="s">
        <v>3084</v>
      </c>
      <c r="T33" s="1615" t="str">
        <f t="shared" si="0"/>
        <v/>
      </c>
      <c r="U33" s="190"/>
      <c r="V33" s="841"/>
      <c r="W33" s="841"/>
      <c r="X33" s="82"/>
      <c r="Y33" s="82"/>
      <c r="Z33" s="82"/>
      <c r="AA33" s="82"/>
    </row>
    <row r="34" spans="1:27" s="12" customFormat="1" ht="12.75" hidden="1" customHeight="1" x14ac:dyDescent="0.2">
      <c r="A34" s="31" t="s">
        <v>3085</v>
      </c>
      <c r="B34" s="602"/>
      <c r="C34" s="1612"/>
      <c r="D34" s="992"/>
      <c r="E34" s="31"/>
      <c r="F34" s="992"/>
      <c r="G34" s="1677"/>
      <c r="H34" s="923"/>
      <c r="I34" s="1678"/>
      <c r="J34" s="993"/>
      <c r="K34" s="1612"/>
      <c r="L34" s="1324"/>
      <c r="M34" s="31"/>
      <c r="N34" s="2159"/>
      <c r="O34" s="2159"/>
      <c r="P34" s="2159"/>
      <c r="Q34" s="2159"/>
      <c r="R34" s="82"/>
      <c r="S34" s="840" t="s">
        <v>3085</v>
      </c>
      <c r="T34" s="1615" t="str">
        <f t="shared" si="0"/>
        <v/>
      </c>
      <c r="U34" s="190"/>
      <c r="V34" s="841"/>
      <c r="W34" s="841"/>
      <c r="X34" s="82"/>
      <c r="Y34" s="82"/>
      <c r="Z34" s="82"/>
      <c r="AA34" s="82"/>
    </row>
    <row r="35" spans="1:27" s="12" customFormat="1" x14ac:dyDescent="0.2">
      <c r="A35" s="31" t="s">
        <v>3086</v>
      </c>
      <c r="B35" s="602"/>
      <c r="C35" s="1612"/>
      <c r="D35" s="992"/>
      <c r="E35" s="31"/>
      <c r="F35" s="992"/>
      <c r="G35" s="1612"/>
      <c r="H35" s="923"/>
      <c r="I35" s="1612"/>
      <c r="J35" s="993"/>
      <c r="K35" s="1612"/>
      <c r="L35" s="1324"/>
      <c r="M35" s="31"/>
      <c r="N35" s="2159"/>
      <c r="O35" s="2159"/>
      <c r="P35" s="2159"/>
      <c r="Q35" s="2159"/>
      <c r="R35" s="82"/>
      <c r="S35" s="840" t="s">
        <v>3086</v>
      </c>
      <c r="T35" s="1615" t="str">
        <f t="shared" si="0"/>
        <v/>
      </c>
      <c r="U35" s="190"/>
      <c r="V35" s="841"/>
      <c r="W35" s="841"/>
      <c r="X35" s="82"/>
      <c r="Y35" s="82"/>
      <c r="Z35" s="82"/>
      <c r="AA35" s="82"/>
    </row>
    <row r="36" spans="1:27" s="12" customFormat="1" x14ac:dyDescent="0.2">
      <c r="A36" s="239" t="s">
        <v>3087</v>
      </c>
      <c r="B36" s="1598">
        <v>100</v>
      </c>
      <c r="C36" s="1617"/>
      <c r="D36" s="992"/>
      <c r="E36" s="31"/>
      <c r="F36" s="992"/>
      <c r="G36" s="1617"/>
      <c r="H36" s="923"/>
      <c r="I36" s="1617"/>
      <c r="J36" s="993"/>
      <c r="K36" s="1617"/>
      <c r="L36" s="1324"/>
      <c r="M36" s="31"/>
      <c r="N36" s="2162"/>
      <c r="O36" s="2162"/>
      <c r="P36" s="2162"/>
      <c r="Q36" s="2162"/>
      <c r="R36" s="82"/>
      <c r="S36" s="924"/>
      <c r="T36" s="1619">
        <v>100</v>
      </c>
      <c r="U36" s="190"/>
      <c r="V36" s="841"/>
      <c r="W36" s="841"/>
      <c r="X36" s="82"/>
      <c r="Y36" s="82"/>
      <c r="Z36" s="82"/>
      <c r="AA36" s="82"/>
    </row>
    <row r="37" spans="1:27" s="12" customFormat="1" x14ac:dyDescent="0.2">
      <c r="A37" s="83" t="s">
        <v>3088</v>
      </c>
      <c r="B37" s="1494" t="s">
        <v>3089</v>
      </c>
      <c r="C37" s="1495"/>
      <c r="D37" s="993"/>
      <c r="E37" s="82"/>
      <c r="F37" s="993"/>
      <c r="G37" s="1495"/>
      <c r="H37" s="850"/>
      <c r="I37" s="1495"/>
      <c r="J37" s="993"/>
      <c r="K37" s="1495"/>
      <c r="L37" s="1679"/>
      <c r="M37" s="82"/>
      <c r="N37" s="2161"/>
      <c r="O37" s="2161"/>
      <c r="P37" s="2161"/>
      <c r="Q37" s="2161"/>
      <c r="R37" s="82"/>
      <c r="S37" s="924"/>
      <c r="T37" s="1495" t="s">
        <v>3089</v>
      </c>
      <c r="U37" s="190"/>
      <c r="V37" s="846"/>
      <c r="W37" s="846"/>
      <c r="X37" s="82"/>
      <c r="Y37" s="82"/>
      <c r="Z37" s="82"/>
      <c r="AA37" s="82"/>
    </row>
    <row r="38" spans="1:27" ht="6" customHeight="1" x14ac:dyDescent="0.2">
      <c r="A38" s="82"/>
      <c r="B38" s="82"/>
      <c r="C38" s="82"/>
      <c r="D38" s="82"/>
      <c r="E38" s="82"/>
      <c r="F38" s="82"/>
      <c r="G38" s="82"/>
      <c r="H38" s="82"/>
      <c r="I38" s="82"/>
      <c r="J38" s="82"/>
      <c r="K38" s="82"/>
      <c r="L38" s="82"/>
      <c r="M38" s="82"/>
      <c r="N38" s="82"/>
      <c r="O38" s="82"/>
      <c r="P38" s="82"/>
      <c r="Q38" s="82"/>
      <c r="R38" s="82"/>
      <c r="S38" s="835"/>
      <c r="T38" s="835"/>
      <c r="U38" s="82"/>
      <c r="V38" s="82"/>
      <c r="W38" s="82"/>
      <c r="X38" s="82"/>
      <c r="Y38" s="82"/>
      <c r="Z38" s="82"/>
      <c r="AA38" s="82"/>
    </row>
    <row r="39" spans="1:27" x14ac:dyDescent="0.2">
      <c r="A39" s="82"/>
      <c r="B39" s="88" t="s">
        <v>1875</v>
      </c>
      <c r="C39" s="82"/>
      <c r="D39" s="82"/>
      <c r="E39" s="82"/>
      <c r="F39" s="82"/>
      <c r="G39" s="82"/>
      <c r="H39" s="82"/>
      <c r="I39" s="82"/>
      <c r="J39" s="82"/>
      <c r="K39" s="82"/>
      <c r="L39" s="82"/>
      <c r="M39" s="82"/>
      <c r="N39" s="82"/>
      <c r="O39" s="82"/>
      <c r="P39" s="82"/>
      <c r="Q39" s="82"/>
      <c r="R39" s="82"/>
      <c r="S39" s="835"/>
      <c r="T39" s="836" t="s">
        <v>1875</v>
      </c>
      <c r="U39" s="82"/>
      <c r="V39" s="82"/>
      <c r="W39" s="82"/>
      <c r="X39" s="82"/>
      <c r="Y39" s="82"/>
      <c r="Z39" s="82"/>
      <c r="AA39" s="82"/>
    </row>
    <row r="40" spans="1:27" s="12" customFormat="1" x14ac:dyDescent="0.2">
      <c r="A40" s="31" t="s">
        <v>3062</v>
      </c>
      <c r="B40" s="602"/>
      <c r="C40" s="992"/>
      <c r="D40" s="992"/>
      <c r="E40" s="31"/>
      <c r="F40" s="992"/>
      <c r="G40" s="1612"/>
      <c r="H40" s="923"/>
      <c r="I40" s="1612"/>
      <c r="J40" s="993"/>
      <c r="K40" s="1680"/>
      <c r="L40" s="1324"/>
      <c r="M40" s="31"/>
      <c r="N40" s="2159"/>
      <c r="O40" s="2159"/>
      <c r="P40" s="2159"/>
      <c r="Q40" s="2159"/>
      <c r="R40" s="82"/>
      <c r="S40" s="840" t="s">
        <v>3062</v>
      </c>
      <c r="T40" s="1615" t="str">
        <f t="shared" ref="T40:T64" si="1">IF($B40="","",$B40)</f>
        <v/>
      </c>
      <c r="U40" s="190"/>
      <c r="V40" s="841"/>
      <c r="W40" s="841"/>
      <c r="X40" s="82"/>
      <c r="Y40" s="82"/>
      <c r="Z40" s="82"/>
      <c r="AA40" s="82"/>
    </row>
    <row r="41" spans="1:27" s="12" customFormat="1" x14ac:dyDescent="0.2">
      <c r="A41" s="31" t="s">
        <v>3063</v>
      </c>
      <c r="B41" s="602"/>
      <c r="C41" s="992"/>
      <c r="D41" s="992"/>
      <c r="E41" s="31"/>
      <c r="F41" s="992"/>
      <c r="G41" s="1612"/>
      <c r="H41" s="923"/>
      <c r="I41" s="1612"/>
      <c r="J41" s="993"/>
      <c r="K41" s="1680"/>
      <c r="L41" s="1324"/>
      <c r="M41" s="31"/>
      <c r="N41" s="2159"/>
      <c r="O41" s="2159"/>
      <c r="P41" s="2159"/>
      <c r="Q41" s="2159"/>
      <c r="R41" s="82"/>
      <c r="S41" s="840" t="s">
        <v>3063</v>
      </c>
      <c r="T41" s="1615" t="str">
        <f t="shared" si="1"/>
        <v/>
      </c>
      <c r="U41" s="190"/>
      <c r="V41" s="841"/>
      <c r="W41" s="841"/>
      <c r="X41" s="82"/>
      <c r="Y41" s="82"/>
      <c r="Z41" s="82"/>
      <c r="AA41" s="82"/>
    </row>
    <row r="42" spans="1:27" s="12" customFormat="1" x14ac:dyDescent="0.2">
      <c r="A42" s="31" t="s">
        <v>3064</v>
      </c>
      <c r="B42" s="602"/>
      <c r="C42" s="992"/>
      <c r="D42" s="992"/>
      <c r="E42" s="31"/>
      <c r="F42" s="992"/>
      <c r="G42" s="1612"/>
      <c r="H42" s="923"/>
      <c r="I42" s="1612"/>
      <c r="J42" s="993"/>
      <c r="K42" s="1680"/>
      <c r="L42" s="1324"/>
      <c r="M42" s="31"/>
      <c r="N42" s="2159"/>
      <c r="O42" s="2159"/>
      <c r="P42" s="2159"/>
      <c r="Q42" s="2159"/>
      <c r="R42" s="82"/>
      <c r="S42" s="840" t="s">
        <v>3064</v>
      </c>
      <c r="T42" s="1615" t="str">
        <f t="shared" si="1"/>
        <v/>
      </c>
      <c r="U42" s="190"/>
      <c r="V42" s="841"/>
      <c r="W42" s="841"/>
      <c r="X42" s="82"/>
      <c r="Y42" s="82"/>
      <c r="Z42" s="82"/>
      <c r="AA42" s="82"/>
    </row>
    <row r="43" spans="1:27" s="12" customFormat="1" hidden="1" x14ac:dyDescent="0.2">
      <c r="A43" s="31" t="s">
        <v>3065</v>
      </c>
      <c r="B43" s="602"/>
      <c r="C43" s="992"/>
      <c r="D43" s="992"/>
      <c r="E43" s="31"/>
      <c r="F43" s="992"/>
      <c r="G43" s="1677"/>
      <c r="H43" s="923"/>
      <c r="I43" s="1678"/>
      <c r="J43" s="993"/>
      <c r="K43" s="1680"/>
      <c r="L43" s="1324"/>
      <c r="M43" s="31"/>
      <c r="N43" s="2159"/>
      <c r="O43" s="2159"/>
      <c r="P43" s="2159"/>
      <c r="Q43" s="2159"/>
      <c r="R43" s="82"/>
      <c r="S43" s="840" t="s">
        <v>3065</v>
      </c>
      <c r="T43" s="1615" t="str">
        <f t="shared" si="1"/>
        <v/>
      </c>
      <c r="U43" s="190"/>
      <c r="V43" s="841"/>
      <c r="W43" s="841"/>
      <c r="X43" s="82"/>
      <c r="Y43" s="82"/>
      <c r="Z43" s="82"/>
      <c r="AA43" s="82"/>
    </row>
    <row r="44" spans="1:27" s="12" customFormat="1" hidden="1" x14ac:dyDescent="0.2">
      <c r="A44" s="31" t="s">
        <v>3066</v>
      </c>
      <c r="B44" s="602"/>
      <c r="C44" s="992"/>
      <c r="D44" s="992"/>
      <c r="E44" s="31"/>
      <c r="F44" s="992"/>
      <c r="G44" s="1677"/>
      <c r="H44" s="923"/>
      <c r="I44" s="1678"/>
      <c r="J44" s="993"/>
      <c r="K44" s="1680"/>
      <c r="L44" s="1324"/>
      <c r="M44" s="31"/>
      <c r="N44" s="2159"/>
      <c r="O44" s="2159"/>
      <c r="P44" s="2159"/>
      <c r="Q44" s="2159"/>
      <c r="R44" s="82"/>
      <c r="S44" s="840" t="s">
        <v>3066</v>
      </c>
      <c r="T44" s="1615" t="str">
        <f t="shared" si="1"/>
        <v/>
      </c>
      <c r="U44" s="190"/>
      <c r="V44" s="841"/>
      <c r="W44" s="841"/>
      <c r="X44" s="82"/>
      <c r="Y44" s="82"/>
      <c r="Z44" s="82"/>
      <c r="AA44" s="82"/>
    </row>
    <row r="45" spans="1:27" s="12" customFormat="1" hidden="1" x14ac:dyDescent="0.2">
      <c r="A45" s="31" t="s">
        <v>3067</v>
      </c>
      <c r="B45" s="602"/>
      <c r="C45" s="992"/>
      <c r="D45" s="992"/>
      <c r="E45" s="31"/>
      <c r="F45" s="992"/>
      <c r="G45" s="1677"/>
      <c r="H45" s="923"/>
      <c r="I45" s="1678"/>
      <c r="J45" s="993"/>
      <c r="K45" s="1680"/>
      <c r="L45" s="1324"/>
      <c r="M45" s="31"/>
      <c r="N45" s="2159"/>
      <c r="O45" s="2159"/>
      <c r="P45" s="2159"/>
      <c r="Q45" s="2159"/>
      <c r="R45" s="82"/>
      <c r="S45" s="840" t="s">
        <v>3067</v>
      </c>
      <c r="T45" s="1615" t="str">
        <f t="shared" si="1"/>
        <v/>
      </c>
      <c r="U45" s="190"/>
      <c r="V45" s="841"/>
      <c r="W45" s="841"/>
      <c r="X45" s="82"/>
      <c r="Y45" s="82"/>
      <c r="Z45" s="82"/>
      <c r="AA45" s="82"/>
    </row>
    <row r="46" spans="1:27" s="12" customFormat="1" hidden="1" x14ac:dyDescent="0.2">
      <c r="A46" s="31" t="s">
        <v>3068</v>
      </c>
      <c r="B46" s="602"/>
      <c r="C46" s="992"/>
      <c r="D46" s="992"/>
      <c r="E46" s="31"/>
      <c r="F46" s="992"/>
      <c r="G46" s="1677"/>
      <c r="H46" s="923"/>
      <c r="I46" s="1678"/>
      <c r="J46" s="993"/>
      <c r="K46" s="1680"/>
      <c r="L46" s="1324"/>
      <c r="M46" s="31"/>
      <c r="N46" s="2159"/>
      <c r="O46" s="2159"/>
      <c r="P46" s="2159"/>
      <c r="Q46" s="2159"/>
      <c r="R46" s="82"/>
      <c r="S46" s="840" t="s">
        <v>3068</v>
      </c>
      <c r="T46" s="1615" t="str">
        <f t="shared" si="1"/>
        <v/>
      </c>
      <c r="U46" s="190"/>
      <c r="V46" s="841"/>
      <c r="W46" s="841"/>
      <c r="X46" s="82"/>
      <c r="Y46" s="82"/>
      <c r="Z46" s="82"/>
      <c r="AA46" s="82"/>
    </row>
    <row r="47" spans="1:27" s="12" customFormat="1" hidden="1" x14ac:dyDescent="0.2">
      <c r="A47" s="31" t="s">
        <v>3069</v>
      </c>
      <c r="B47" s="602"/>
      <c r="C47" s="992"/>
      <c r="D47" s="992"/>
      <c r="E47" s="31"/>
      <c r="F47" s="992"/>
      <c r="G47" s="1677"/>
      <c r="H47" s="923"/>
      <c r="I47" s="1678"/>
      <c r="J47" s="993"/>
      <c r="K47" s="1680"/>
      <c r="L47" s="1324"/>
      <c r="M47" s="31"/>
      <c r="N47" s="2159"/>
      <c r="O47" s="2159"/>
      <c r="P47" s="2159"/>
      <c r="Q47" s="2159"/>
      <c r="R47" s="82"/>
      <c r="S47" s="840" t="s">
        <v>3069</v>
      </c>
      <c r="T47" s="1615" t="str">
        <f t="shared" si="1"/>
        <v/>
      </c>
      <c r="U47" s="190"/>
      <c r="V47" s="841"/>
      <c r="W47" s="841"/>
      <c r="X47" s="82"/>
      <c r="Y47" s="82"/>
      <c r="Z47" s="82"/>
      <c r="AA47" s="82"/>
    </row>
    <row r="48" spans="1:27" s="12" customFormat="1" hidden="1" x14ac:dyDescent="0.2">
      <c r="A48" s="31" t="s">
        <v>3070</v>
      </c>
      <c r="B48" s="602"/>
      <c r="C48" s="992"/>
      <c r="D48" s="992"/>
      <c r="E48" s="31"/>
      <c r="F48" s="992"/>
      <c r="G48" s="1677"/>
      <c r="H48" s="923"/>
      <c r="I48" s="1678"/>
      <c r="J48" s="993"/>
      <c r="K48" s="1680"/>
      <c r="L48" s="1324"/>
      <c r="M48" s="31"/>
      <c r="N48" s="2159"/>
      <c r="O48" s="2159"/>
      <c r="P48" s="2159"/>
      <c r="Q48" s="2159"/>
      <c r="R48" s="82"/>
      <c r="S48" s="840" t="s">
        <v>3070</v>
      </c>
      <c r="T48" s="1615" t="str">
        <f t="shared" si="1"/>
        <v/>
      </c>
      <c r="U48" s="190"/>
      <c r="V48" s="841"/>
      <c r="W48" s="841"/>
      <c r="X48" s="82"/>
      <c r="Y48" s="82"/>
      <c r="Z48" s="82"/>
      <c r="AA48" s="82"/>
    </row>
    <row r="49" spans="1:27" s="12" customFormat="1" hidden="1" x14ac:dyDescent="0.2">
      <c r="A49" s="31" t="s">
        <v>3071</v>
      </c>
      <c r="B49" s="602"/>
      <c r="C49" s="992"/>
      <c r="D49" s="992"/>
      <c r="E49" s="31"/>
      <c r="F49" s="992"/>
      <c r="G49" s="1677"/>
      <c r="H49" s="923"/>
      <c r="I49" s="1678"/>
      <c r="J49" s="993"/>
      <c r="K49" s="1680"/>
      <c r="L49" s="1324"/>
      <c r="M49" s="31"/>
      <c r="N49" s="2159"/>
      <c r="O49" s="2159"/>
      <c r="P49" s="2159"/>
      <c r="Q49" s="2159"/>
      <c r="R49" s="82"/>
      <c r="S49" s="840" t="s">
        <v>3071</v>
      </c>
      <c r="T49" s="1615" t="str">
        <f t="shared" si="1"/>
        <v/>
      </c>
      <c r="U49" s="190"/>
      <c r="V49" s="841"/>
      <c r="W49" s="841"/>
      <c r="X49" s="82"/>
      <c r="Y49" s="82"/>
      <c r="Z49" s="82"/>
      <c r="AA49" s="82"/>
    </row>
    <row r="50" spans="1:27" s="12" customFormat="1" hidden="1" x14ac:dyDescent="0.2">
      <c r="A50" s="31" t="s">
        <v>3072</v>
      </c>
      <c r="B50" s="602"/>
      <c r="C50" s="992"/>
      <c r="D50" s="992"/>
      <c r="E50" s="31"/>
      <c r="F50" s="992"/>
      <c r="G50" s="1677"/>
      <c r="H50" s="923"/>
      <c r="I50" s="1678"/>
      <c r="J50" s="993"/>
      <c r="K50" s="1680"/>
      <c r="L50" s="1324"/>
      <c r="M50" s="31"/>
      <c r="N50" s="2159"/>
      <c r="O50" s="2159"/>
      <c r="P50" s="2159"/>
      <c r="Q50" s="2159"/>
      <c r="R50" s="82"/>
      <c r="S50" s="840" t="s">
        <v>3072</v>
      </c>
      <c r="T50" s="1615" t="str">
        <f t="shared" si="1"/>
        <v/>
      </c>
      <c r="U50" s="190"/>
      <c r="V50" s="841"/>
      <c r="W50" s="841"/>
      <c r="X50" s="82"/>
      <c r="Y50" s="82"/>
      <c r="Z50" s="82"/>
      <c r="AA50" s="82"/>
    </row>
    <row r="51" spans="1:27" s="12" customFormat="1" hidden="1" x14ac:dyDescent="0.2">
      <c r="A51" s="31" t="s">
        <v>3073</v>
      </c>
      <c r="B51" s="602"/>
      <c r="C51" s="992"/>
      <c r="D51" s="992"/>
      <c r="E51" s="31"/>
      <c r="F51" s="992"/>
      <c r="G51" s="1677"/>
      <c r="H51" s="923"/>
      <c r="I51" s="1678"/>
      <c r="J51" s="993"/>
      <c r="K51" s="1680"/>
      <c r="L51" s="1324"/>
      <c r="M51" s="31"/>
      <c r="N51" s="2159"/>
      <c r="O51" s="2159"/>
      <c r="P51" s="2159"/>
      <c r="Q51" s="2159"/>
      <c r="R51" s="82"/>
      <c r="S51" s="840" t="s">
        <v>3073</v>
      </c>
      <c r="T51" s="1615" t="str">
        <f t="shared" si="1"/>
        <v/>
      </c>
      <c r="U51" s="190"/>
      <c r="V51" s="841"/>
      <c r="W51" s="841"/>
      <c r="X51" s="82"/>
      <c r="Y51" s="82"/>
      <c r="Z51" s="82"/>
      <c r="AA51" s="82"/>
    </row>
    <row r="52" spans="1:27" s="12" customFormat="1" hidden="1" x14ac:dyDescent="0.2">
      <c r="A52" s="31" t="s">
        <v>3074</v>
      </c>
      <c r="B52" s="602"/>
      <c r="C52" s="992"/>
      <c r="D52" s="992"/>
      <c r="E52" s="31"/>
      <c r="F52" s="992"/>
      <c r="G52" s="1677"/>
      <c r="H52" s="923"/>
      <c r="I52" s="1678"/>
      <c r="J52" s="993"/>
      <c r="K52" s="1680"/>
      <c r="L52" s="1324"/>
      <c r="M52" s="31"/>
      <c r="N52" s="2159"/>
      <c r="O52" s="2159"/>
      <c r="P52" s="2159"/>
      <c r="Q52" s="2159"/>
      <c r="R52" s="82"/>
      <c r="S52" s="840" t="s">
        <v>3074</v>
      </c>
      <c r="T52" s="1615" t="str">
        <f t="shared" si="1"/>
        <v/>
      </c>
      <c r="U52" s="190"/>
      <c r="V52" s="841"/>
      <c r="W52" s="841"/>
      <c r="X52" s="82"/>
      <c r="Y52" s="82"/>
      <c r="Z52" s="82"/>
      <c r="AA52" s="82"/>
    </row>
    <row r="53" spans="1:27" s="12" customFormat="1" hidden="1" x14ac:dyDescent="0.2">
      <c r="A53" s="31" t="s">
        <v>3075</v>
      </c>
      <c r="B53" s="602"/>
      <c r="C53" s="992"/>
      <c r="D53" s="992"/>
      <c r="E53" s="31"/>
      <c r="F53" s="992"/>
      <c r="G53" s="1677"/>
      <c r="H53" s="923"/>
      <c r="I53" s="1678"/>
      <c r="J53" s="993"/>
      <c r="K53" s="1680"/>
      <c r="L53" s="1324"/>
      <c r="M53" s="31"/>
      <c r="N53" s="2159"/>
      <c r="O53" s="2159"/>
      <c r="P53" s="2159"/>
      <c r="Q53" s="2159"/>
      <c r="R53" s="82"/>
      <c r="S53" s="840" t="s">
        <v>3075</v>
      </c>
      <c r="T53" s="1615" t="str">
        <f t="shared" si="1"/>
        <v/>
      </c>
      <c r="U53" s="190"/>
      <c r="V53" s="841"/>
      <c r="W53" s="841"/>
      <c r="X53" s="82"/>
      <c r="Y53" s="82"/>
      <c r="Z53" s="82"/>
      <c r="AA53" s="82"/>
    </row>
    <row r="54" spans="1:27" s="12" customFormat="1" hidden="1" x14ac:dyDescent="0.2">
      <c r="A54" s="31" t="s">
        <v>3076</v>
      </c>
      <c r="B54" s="602"/>
      <c r="C54" s="992"/>
      <c r="D54" s="992"/>
      <c r="E54" s="31"/>
      <c r="F54" s="992"/>
      <c r="G54" s="1677"/>
      <c r="H54" s="923"/>
      <c r="I54" s="1678"/>
      <c r="J54" s="993"/>
      <c r="K54" s="1680"/>
      <c r="L54" s="1324"/>
      <c r="M54" s="31"/>
      <c r="N54" s="2159"/>
      <c r="O54" s="2159"/>
      <c r="P54" s="2159"/>
      <c r="Q54" s="2159"/>
      <c r="R54" s="82"/>
      <c r="S54" s="840" t="s">
        <v>3076</v>
      </c>
      <c r="T54" s="1615" t="str">
        <f t="shared" si="1"/>
        <v/>
      </c>
      <c r="U54" s="190"/>
      <c r="V54" s="841"/>
      <c r="W54" s="841"/>
      <c r="X54" s="82"/>
      <c r="Y54" s="82"/>
      <c r="Z54" s="82"/>
      <c r="AA54" s="82"/>
    </row>
    <row r="55" spans="1:27" s="12" customFormat="1" hidden="1" x14ac:dyDescent="0.2">
      <c r="A55" s="31" t="s">
        <v>3077</v>
      </c>
      <c r="B55" s="602"/>
      <c r="C55" s="992"/>
      <c r="D55" s="992"/>
      <c r="E55" s="31"/>
      <c r="F55" s="992"/>
      <c r="G55" s="1677"/>
      <c r="H55" s="923"/>
      <c r="I55" s="1678"/>
      <c r="J55" s="993"/>
      <c r="K55" s="1680"/>
      <c r="L55" s="1324"/>
      <c r="M55" s="31"/>
      <c r="N55" s="2159"/>
      <c r="O55" s="2159"/>
      <c r="P55" s="2159"/>
      <c r="Q55" s="2159"/>
      <c r="R55" s="82"/>
      <c r="S55" s="840" t="s">
        <v>3077</v>
      </c>
      <c r="T55" s="1615" t="str">
        <f t="shared" si="1"/>
        <v/>
      </c>
      <c r="U55" s="190"/>
      <c r="V55" s="841"/>
      <c r="W55" s="841"/>
      <c r="X55" s="82"/>
      <c r="Y55" s="82"/>
      <c r="Z55" s="82"/>
      <c r="AA55" s="82"/>
    </row>
    <row r="56" spans="1:27" s="12" customFormat="1" hidden="1" x14ac:dyDescent="0.2">
      <c r="A56" s="31" t="s">
        <v>3078</v>
      </c>
      <c r="B56" s="602"/>
      <c r="C56" s="992"/>
      <c r="D56" s="992"/>
      <c r="E56" s="31"/>
      <c r="F56" s="992"/>
      <c r="G56" s="1677"/>
      <c r="H56" s="923"/>
      <c r="I56" s="1678"/>
      <c r="J56" s="993"/>
      <c r="K56" s="1680"/>
      <c r="L56" s="1324"/>
      <c r="M56" s="31"/>
      <c r="N56" s="2159"/>
      <c r="O56" s="2159"/>
      <c r="P56" s="2159"/>
      <c r="Q56" s="2159"/>
      <c r="R56" s="82"/>
      <c r="S56" s="840" t="s">
        <v>3078</v>
      </c>
      <c r="T56" s="1615" t="str">
        <f t="shared" si="1"/>
        <v/>
      </c>
      <c r="U56" s="190"/>
      <c r="V56" s="841"/>
      <c r="W56" s="841"/>
      <c r="X56" s="82"/>
      <c r="Y56" s="82"/>
      <c r="Z56" s="82"/>
      <c r="AA56" s="82"/>
    </row>
    <row r="57" spans="1:27" s="12" customFormat="1" hidden="1" x14ac:dyDescent="0.2">
      <c r="A57" s="31" t="s">
        <v>3079</v>
      </c>
      <c r="B57" s="602"/>
      <c r="C57" s="992"/>
      <c r="D57" s="992"/>
      <c r="E57" s="31"/>
      <c r="F57" s="992"/>
      <c r="G57" s="1677"/>
      <c r="H57" s="923"/>
      <c r="I57" s="1678"/>
      <c r="J57" s="993"/>
      <c r="K57" s="1680"/>
      <c r="L57" s="1324"/>
      <c r="M57" s="31"/>
      <c r="N57" s="2159"/>
      <c r="O57" s="2159"/>
      <c r="P57" s="2159"/>
      <c r="Q57" s="2159"/>
      <c r="R57" s="82"/>
      <c r="S57" s="840" t="s">
        <v>3079</v>
      </c>
      <c r="T57" s="1615" t="str">
        <f t="shared" si="1"/>
        <v/>
      </c>
      <c r="U57" s="190"/>
      <c r="V57" s="841"/>
      <c r="W57" s="841"/>
      <c r="X57" s="82"/>
      <c r="Y57" s="82"/>
      <c r="Z57" s="82"/>
      <c r="AA57" s="82"/>
    </row>
    <row r="58" spans="1:27" s="12" customFormat="1" hidden="1" x14ac:dyDescent="0.2">
      <c r="A58" s="31" t="s">
        <v>3080</v>
      </c>
      <c r="B58" s="602"/>
      <c r="C58" s="992"/>
      <c r="D58" s="992"/>
      <c r="E58" s="31"/>
      <c r="F58" s="992"/>
      <c r="G58" s="1677"/>
      <c r="H58" s="923"/>
      <c r="I58" s="1678"/>
      <c r="J58" s="993"/>
      <c r="K58" s="1680"/>
      <c r="L58" s="1324"/>
      <c r="M58" s="31"/>
      <c r="N58" s="2159"/>
      <c r="O58" s="2159"/>
      <c r="P58" s="2159"/>
      <c r="Q58" s="2159"/>
      <c r="R58" s="82"/>
      <c r="S58" s="840" t="s">
        <v>3080</v>
      </c>
      <c r="T58" s="1615" t="str">
        <f t="shared" si="1"/>
        <v/>
      </c>
      <c r="U58" s="190"/>
      <c r="V58" s="841"/>
      <c r="W58" s="841"/>
      <c r="X58" s="82"/>
      <c r="Y58" s="82"/>
      <c r="Z58" s="82"/>
      <c r="AA58" s="82"/>
    </row>
    <row r="59" spans="1:27" s="12" customFormat="1" hidden="1" x14ac:dyDescent="0.2">
      <c r="A59" s="31" t="s">
        <v>3081</v>
      </c>
      <c r="B59" s="602"/>
      <c r="C59" s="992"/>
      <c r="D59" s="992"/>
      <c r="E59" s="31"/>
      <c r="F59" s="992"/>
      <c r="G59" s="1677"/>
      <c r="H59" s="923"/>
      <c r="I59" s="1678"/>
      <c r="J59" s="993"/>
      <c r="K59" s="1680"/>
      <c r="L59" s="1324"/>
      <c r="M59" s="31"/>
      <c r="N59" s="2159"/>
      <c r="O59" s="2159"/>
      <c r="P59" s="2159"/>
      <c r="Q59" s="2159"/>
      <c r="R59" s="82"/>
      <c r="S59" s="840" t="s">
        <v>3081</v>
      </c>
      <c r="T59" s="1615" t="str">
        <f t="shared" si="1"/>
        <v/>
      </c>
      <c r="U59" s="190"/>
      <c r="V59" s="841"/>
      <c r="W59" s="841"/>
      <c r="X59" s="82"/>
      <c r="Y59" s="82"/>
      <c r="Z59" s="82"/>
      <c r="AA59" s="82"/>
    </row>
    <row r="60" spans="1:27" s="12" customFormat="1" hidden="1" x14ac:dyDescent="0.2">
      <c r="A60" s="31" t="s">
        <v>3082</v>
      </c>
      <c r="B60" s="602"/>
      <c r="C60" s="992"/>
      <c r="D60" s="992"/>
      <c r="E60" s="31"/>
      <c r="F60" s="992"/>
      <c r="G60" s="1677"/>
      <c r="H60" s="923"/>
      <c r="I60" s="1678"/>
      <c r="J60" s="993"/>
      <c r="K60" s="1680"/>
      <c r="L60" s="1324"/>
      <c r="M60" s="31"/>
      <c r="N60" s="2159"/>
      <c r="O60" s="2159"/>
      <c r="P60" s="2159"/>
      <c r="Q60" s="2159"/>
      <c r="R60" s="82"/>
      <c r="S60" s="840" t="s">
        <v>3082</v>
      </c>
      <c r="T60" s="1615" t="str">
        <f t="shared" si="1"/>
        <v/>
      </c>
      <c r="U60" s="190"/>
      <c r="V60" s="841"/>
      <c r="W60" s="841"/>
      <c r="X60" s="82"/>
      <c r="Y60" s="82"/>
      <c r="Z60" s="82"/>
      <c r="AA60" s="82"/>
    </row>
    <row r="61" spans="1:27" s="12" customFormat="1" hidden="1" x14ac:dyDescent="0.2">
      <c r="A61" s="31" t="s">
        <v>3083</v>
      </c>
      <c r="B61" s="602"/>
      <c r="C61" s="992"/>
      <c r="D61" s="992"/>
      <c r="E61" s="31"/>
      <c r="F61" s="992"/>
      <c r="G61" s="1677"/>
      <c r="H61" s="923"/>
      <c r="I61" s="1678"/>
      <c r="J61" s="993"/>
      <c r="K61" s="1680"/>
      <c r="L61" s="1324"/>
      <c r="M61" s="31"/>
      <c r="N61" s="2159"/>
      <c r="O61" s="2159"/>
      <c r="P61" s="2159"/>
      <c r="Q61" s="2159"/>
      <c r="R61" s="82"/>
      <c r="S61" s="840" t="s">
        <v>3083</v>
      </c>
      <c r="T61" s="1615" t="str">
        <f t="shared" si="1"/>
        <v/>
      </c>
      <c r="U61" s="190"/>
      <c r="V61" s="841"/>
      <c r="W61" s="841"/>
      <c r="X61" s="82"/>
      <c r="Y61" s="82"/>
      <c r="Z61" s="82"/>
      <c r="AA61" s="82"/>
    </row>
    <row r="62" spans="1:27" s="12" customFormat="1" hidden="1" x14ac:dyDescent="0.2">
      <c r="A62" s="31" t="s">
        <v>3084</v>
      </c>
      <c r="B62" s="602"/>
      <c r="C62" s="992"/>
      <c r="D62" s="992"/>
      <c r="E62" s="31"/>
      <c r="F62" s="992"/>
      <c r="G62" s="1677"/>
      <c r="H62" s="923"/>
      <c r="I62" s="1678"/>
      <c r="J62" s="993"/>
      <c r="K62" s="1680"/>
      <c r="L62" s="1324"/>
      <c r="M62" s="31"/>
      <c r="N62" s="2159"/>
      <c r="O62" s="2159"/>
      <c r="P62" s="2159"/>
      <c r="Q62" s="2159"/>
      <c r="R62" s="82"/>
      <c r="S62" s="840" t="s">
        <v>3084</v>
      </c>
      <c r="T62" s="1615" t="str">
        <f t="shared" si="1"/>
        <v/>
      </c>
      <c r="U62" s="190"/>
      <c r="V62" s="841"/>
      <c r="W62" s="841"/>
      <c r="X62" s="82"/>
      <c r="Y62" s="82"/>
      <c r="Z62" s="82"/>
      <c r="AA62" s="82"/>
    </row>
    <row r="63" spans="1:27" s="12" customFormat="1" hidden="1" x14ac:dyDescent="0.2">
      <c r="A63" s="31" t="s">
        <v>3085</v>
      </c>
      <c r="B63" s="602"/>
      <c r="C63" s="992"/>
      <c r="D63" s="992"/>
      <c r="E63" s="31"/>
      <c r="F63" s="992"/>
      <c r="G63" s="1677"/>
      <c r="H63" s="923"/>
      <c r="I63" s="1678"/>
      <c r="J63" s="993"/>
      <c r="K63" s="1680"/>
      <c r="L63" s="1324"/>
      <c r="M63" s="31"/>
      <c r="N63" s="2159"/>
      <c r="O63" s="2159"/>
      <c r="P63" s="2159"/>
      <c r="Q63" s="2159"/>
      <c r="R63" s="82"/>
      <c r="S63" s="840" t="s">
        <v>3085</v>
      </c>
      <c r="T63" s="1615" t="str">
        <f t="shared" si="1"/>
        <v/>
      </c>
      <c r="U63" s="190"/>
      <c r="V63" s="841"/>
      <c r="W63" s="841"/>
      <c r="X63" s="82"/>
      <c r="Y63" s="82"/>
      <c r="Z63" s="82"/>
      <c r="AA63" s="82"/>
    </row>
    <row r="64" spans="1:27" s="12" customFormat="1" x14ac:dyDescent="0.2">
      <c r="A64" s="31" t="s">
        <v>3086</v>
      </c>
      <c r="B64" s="602"/>
      <c r="C64" s="992"/>
      <c r="D64" s="992"/>
      <c r="E64" s="31"/>
      <c r="F64" s="992"/>
      <c r="G64" s="1612"/>
      <c r="H64" s="923"/>
      <c r="I64" s="1612"/>
      <c r="J64" s="993"/>
      <c r="K64" s="1680"/>
      <c r="L64" s="1324"/>
      <c r="M64" s="31"/>
      <c r="N64" s="2159"/>
      <c r="O64" s="2159"/>
      <c r="P64" s="2159"/>
      <c r="Q64" s="2159"/>
      <c r="R64" s="82"/>
      <c r="S64" s="840" t="s">
        <v>3086</v>
      </c>
      <c r="T64" s="1615" t="str">
        <f t="shared" si="1"/>
        <v/>
      </c>
      <c r="U64" s="190"/>
      <c r="V64" s="841"/>
      <c r="W64" s="841"/>
      <c r="X64" s="82"/>
      <c r="Y64" s="82"/>
      <c r="Z64" s="82"/>
      <c r="AA64" s="82"/>
    </row>
    <row r="65" spans="1:27" s="12" customFormat="1" x14ac:dyDescent="0.2">
      <c r="A65" s="239" t="s">
        <v>3087</v>
      </c>
      <c r="B65" s="1598">
        <v>100</v>
      </c>
      <c r="C65" s="992"/>
      <c r="D65" s="992"/>
      <c r="E65" s="31"/>
      <c r="F65" s="992"/>
      <c r="G65" s="1617"/>
      <c r="H65" s="923"/>
      <c r="I65" s="1617"/>
      <c r="J65" s="993"/>
      <c r="K65" s="1680"/>
      <c r="L65" s="1324"/>
      <c r="M65" s="31"/>
      <c r="N65" s="2162"/>
      <c r="O65" s="2162"/>
      <c r="P65" s="2162"/>
      <c r="Q65" s="2162"/>
      <c r="R65" s="82"/>
      <c r="S65" s="924"/>
      <c r="T65" s="1619">
        <v>100</v>
      </c>
      <c r="U65" s="190"/>
      <c r="V65" s="841"/>
      <c r="W65" s="841"/>
      <c r="X65" s="82"/>
      <c r="Y65" s="82"/>
      <c r="Z65" s="82"/>
      <c r="AA65" s="82"/>
    </row>
    <row r="66" spans="1:27" s="12" customFormat="1" ht="12.75" customHeight="1" x14ac:dyDescent="0.2">
      <c r="A66" s="83" t="s">
        <v>3088</v>
      </c>
      <c r="B66" s="1494" t="s">
        <v>3089</v>
      </c>
      <c r="C66" s="993"/>
      <c r="D66" s="993"/>
      <c r="E66" s="82"/>
      <c r="F66" s="993"/>
      <c r="G66" s="1495"/>
      <c r="H66" s="850"/>
      <c r="I66" s="1495"/>
      <c r="J66" s="993"/>
      <c r="K66" s="1681"/>
      <c r="L66" s="1679"/>
      <c r="M66" s="82"/>
      <c r="N66" s="2161"/>
      <c r="O66" s="2161"/>
      <c r="P66" s="2161"/>
      <c r="Q66" s="2161"/>
      <c r="R66" s="82"/>
      <c r="S66" s="924"/>
      <c r="T66" s="1495" t="s">
        <v>3089</v>
      </c>
      <c r="U66" s="190"/>
      <c r="V66" s="846"/>
      <c r="W66" s="846"/>
      <c r="X66" s="82"/>
      <c r="Y66" s="82"/>
      <c r="Z66" s="82"/>
      <c r="AA66" s="82"/>
    </row>
    <row r="67" spans="1:27" s="12" customFormat="1" ht="6" customHeight="1" x14ac:dyDescent="0.2">
      <c r="A67" s="82"/>
      <c r="B67" s="82"/>
      <c r="C67" s="82"/>
      <c r="D67" s="82"/>
      <c r="E67" s="82"/>
      <c r="F67" s="82"/>
      <c r="G67" s="82"/>
      <c r="H67" s="82"/>
      <c r="I67" s="82"/>
      <c r="J67" s="82"/>
      <c r="K67" s="82"/>
      <c r="L67" s="82"/>
      <c r="M67" s="82"/>
      <c r="N67" s="82"/>
      <c r="O67" s="82"/>
      <c r="P67" s="82"/>
      <c r="Q67" s="82"/>
      <c r="R67" s="82"/>
      <c r="S67" s="835"/>
      <c r="T67" s="835"/>
      <c r="U67" s="82"/>
      <c r="V67" s="82"/>
      <c r="W67" s="82"/>
      <c r="X67" s="82"/>
      <c r="Y67" s="82"/>
      <c r="Z67" s="82"/>
      <c r="AA67" s="82"/>
    </row>
    <row r="68" spans="1:27" s="12" customFormat="1" x14ac:dyDescent="0.2">
      <c r="A68" s="82"/>
      <c r="B68" s="88" t="s">
        <v>1878</v>
      </c>
      <c r="C68" s="82"/>
      <c r="D68" s="82"/>
      <c r="E68" s="82"/>
      <c r="F68" s="82"/>
      <c r="G68" s="82"/>
      <c r="H68" s="82"/>
      <c r="I68" s="82"/>
      <c r="J68" s="82"/>
      <c r="K68" s="82"/>
      <c r="L68" s="82"/>
      <c r="M68" s="82"/>
      <c r="N68" s="82"/>
      <c r="O68" s="82"/>
      <c r="P68" s="82"/>
      <c r="Q68" s="82"/>
      <c r="R68" s="82"/>
      <c r="S68" s="835"/>
      <c r="T68" s="836" t="s">
        <v>1878</v>
      </c>
      <c r="U68" s="82"/>
      <c r="V68" s="82"/>
      <c r="W68" s="82"/>
      <c r="X68" s="82"/>
      <c r="Y68" s="82"/>
      <c r="Z68" s="82"/>
      <c r="AA68" s="82"/>
    </row>
    <row r="69" spans="1:27" s="12" customFormat="1" x14ac:dyDescent="0.2">
      <c r="A69" s="31" t="s">
        <v>3062</v>
      </c>
      <c r="B69" s="602"/>
      <c r="C69" s="992"/>
      <c r="D69" s="992"/>
      <c r="E69" s="31"/>
      <c r="F69" s="992"/>
      <c r="G69" s="1680"/>
      <c r="H69" s="923"/>
      <c r="I69" s="1680"/>
      <c r="J69" s="993"/>
      <c r="K69" s="1680"/>
      <c r="L69" s="1324"/>
      <c r="M69" s="31"/>
      <c r="N69" s="2159"/>
      <c r="O69" s="2159"/>
      <c r="P69" s="2159"/>
      <c r="Q69" s="2159"/>
      <c r="R69" s="82"/>
      <c r="S69" s="840" t="s">
        <v>3062</v>
      </c>
      <c r="T69" s="1615" t="str">
        <f t="shared" ref="T69:T93" si="2">IF($B69="","",$B69)</f>
        <v/>
      </c>
      <c r="U69" s="190"/>
      <c r="V69" s="841"/>
      <c r="W69" s="841"/>
      <c r="X69" s="82"/>
      <c r="Y69" s="82"/>
      <c r="Z69" s="82"/>
      <c r="AA69" s="82"/>
    </row>
    <row r="70" spans="1:27" s="12" customFormat="1" x14ac:dyDescent="0.2">
      <c r="A70" s="31" t="s">
        <v>3063</v>
      </c>
      <c r="B70" s="602"/>
      <c r="C70" s="992"/>
      <c r="D70" s="992"/>
      <c r="E70" s="31"/>
      <c r="F70" s="992"/>
      <c r="G70" s="1680"/>
      <c r="H70" s="923"/>
      <c r="I70" s="1680"/>
      <c r="J70" s="993"/>
      <c r="K70" s="1680"/>
      <c r="L70" s="1324"/>
      <c r="M70" s="31"/>
      <c r="N70" s="2159"/>
      <c r="O70" s="2159"/>
      <c r="P70" s="2159"/>
      <c r="Q70" s="2159"/>
      <c r="R70" s="82"/>
      <c r="S70" s="840" t="s">
        <v>3063</v>
      </c>
      <c r="T70" s="1615" t="str">
        <f t="shared" si="2"/>
        <v/>
      </c>
      <c r="U70" s="190"/>
      <c r="V70" s="841"/>
      <c r="W70" s="841"/>
      <c r="X70" s="82"/>
      <c r="Y70" s="82"/>
      <c r="Z70" s="82"/>
      <c r="AA70" s="82"/>
    </row>
    <row r="71" spans="1:27" s="12" customFormat="1" x14ac:dyDescent="0.2">
      <c r="A71" s="31" t="s">
        <v>3064</v>
      </c>
      <c r="B71" s="602"/>
      <c r="C71" s="992"/>
      <c r="D71" s="992"/>
      <c r="E71" s="31"/>
      <c r="F71" s="992"/>
      <c r="G71" s="1680"/>
      <c r="H71" s="923"/>
      <c r="I71" s="1680"/>
      <c r="J71" s="993"/>
      <c r="K71" s="1680"/>
      <c r="L71" s="1324"/>
      <c r="M71" s="31"/>
      <c r="N71" s="2159"/>
      <c r="O71" s="2159"/>
      <c r="P71" s="2159"/>
      <c r="Q71" s="2159"/>
      <c r="R71" s="82"/>
      <c r="S71" s="840" t="s">
        <v>3064</v>
      </c>
      <c r="T71" s="1615" t="str">
        <f t="shared" si="2"/>
        <v/>
      </c>
      <c r="U71" s="190"/>
      <c r="V71" s="841"/>
      <c r="W71" s="841"/>
      <c r="X71" s="82"/>
      <c r="Y71" s="82"/>
      <c r="Z71" s="82"/>
      <c r="AA71" s="82"/>
    </row>
    <row r="72" spans="1:27" s="12" customFormat="1" hidden="1" x14ac:dyDescent="0.2">
      <c r="A72" s="31" t="s">
        <v>3065</v>
      </c>
      <c r="B72" s="602"/>
      <c r="C72" s="992"/>
      <c r="D72" s="992"/>
      <c r="E72" s="31"/>
      <c r="F72" s="992"/>
      <c r="G72" s="1682"/>
      <c r="H72" s="923"/>
      <c r="I72" s="1683"/>
      <c r="J72" s="993"/>
      <c r="K72" s="1680"/>
      <c r="L72" s="1324"/>
      <c r="M72" s="31"/>
      <c r="N72" s="2159"/>
      <c r="O72" s="2159"/>
      <c r="P72" s="2159"/>
      <c r="Q72" s="2159"/>
      <c r="R72" s="82"/>
      <c r="S72" s="840" t="s">
        <v>3065</v>
      </c>
      <c r="T72" s="1615" t="str">
        <f t="shared" si="2"/>
        <v/>
      </c>
      <c r="U72" s="190"/>
      <c r="V72" s="841"/>
      <c r="W72" s="841"/>
      <c r="X72" s="82"/>
      <c r="Y72" s="82"/>
      <c r="Z72" s="82"/>
      <c r="AA72" s="82"/>
    </row>
    <row r="73" spans="1:27" s="12" customFormat="1" hidden="1" x14ac:dyDescent="0.2">
      <c r="A73" s="31" t="s">
        <v>3066</v>
      </c>
      <c r="B73" s="602"/>
      <c r="C73" s="992"/>
      <c r="D73" s="992"/>
      <c r="E73" s="31"/>
      <c r="F73" s="992"/>
      <c r="G73" s="1682"/>
      <c r="H73" s="923"/>
      <c r="I73" s="1683"/>
      <c r="J73" s="993"/>
      <c r="K73" s="1680"/>
      <c r="L73" s="1324"/>
      <c r="M73" s="31"/>
      <c r="N73" s="2159"/>
      <c r="O73" s="2159"/>
      <c r="P73" s="2159"/>
      <c r="Q73" s="2159"/>
      <c r="R73" s="82"/>
      <c r="S73" s="840" t="s">
        <v>3066</v>
      </c>
      <c r="T73" s="1615" t="str">
        <f t="shared" si="2"/>
        <v/>
      </c>
      <c r="U73" s="190"/>
      <c r="V73" s="841"/>
      <c r="W73" s="841"/>
      <c r="X73" s="82"/>
      <c r="Y73" s="82"/>
      <c r="Z73" s="82"/>
      <c r="AA73" s="82"/>
    </row>
    <row r="74" spans="1:27" s="12" customFormat="1" hidden="1" x14ac:dyDescent="0.2">
      <c r="A74" s="31" t="s">
        <v>3067</v>
      </c>
      <c r="B74" s="602"/>
      <c r="C74" s="992"/>
      <c r="D74" s="992"/>
      <c r="E74" s="31"/>
      <c r="F74" s="992"/>
      <c r="G74" s="1682"/>
      <c r="H74" s="923"/>
      <c r="I74" s="1683"/>
      <c r="J74" s="993"/>
      <c r="K74" s="1680"/>
      <c r="L74" s="1324"/>
      <c r="M74" s="31"/>
      <c r="N74" s="2159"/>
      <c r="O74" s="2159"/>
      <c r="P74" s="2159"/>
      <c r="Q74" s="2159"/>
      <c r="R74" s="82"/>
      <c r="S74" s="840" t="s">
        <v>3067</v>
      </c>
      <c r="T74" s="1615" t="str">
        <f t="shared" si="2"/>
        <v/>
      </c>
      <c r="U74" s="190"/>
      <c r="V74" s="841"/>
      <c r="W74" s="841"/>
      <c r="X74" s="82"/>
      <c r="Y74" s="82"/>
      <c r="Z74" s="82"/>
      <c r="AA74" s="82"/>
    </row>
    <row r="75" spans="1:27" s="12" customFormat="1" hidden="1" x14ac:dyDescent="0.2">
      <c r="A75" s="31" t="s">
        <v>3068</v>
      </c>
      <c r="B75" s="602"/>
      <c r="C75" s="992"/>
      <c r="D75" s="992"/>
      <c r="E75" s="31"/>
      <c r="F75" s="992"/>
      <c r="G75" s="1682"/>
      <c r="H75" s="923"/>
      <c r="I75" s="1683"/>
      <c r="J75" s="993"/>
      <c r="K75" s="1680"/>
      <c r="L75" s="1324"/>
      <c r="M75" s="31"/>
      <c r="N75" s="2159"/>
      <c r="O75" s="2159"/>
      <c r="P75" s="2159"/>
      <c r="Q75" s="2159"/>
      <c r="R75" s="82"/>
      <c r="S75" s="840" t="s">
        <v>3068</v>
      </c>
      <c r="T75" s="1615" t="str">
        <f t="shared" si="2"/>
        <v/>
      </c>
      <c r="U75" s="190"/>
      <c r="V75" s="841"/>
      <c r="W75" s="841"/>
      <c r="X75" s="82"/>
      <c r="Y75" s="82"/>
      <c r="Z75" s="82"/>
      <c r="AA75" s="82"/>
    </row>
    <row r="76" spans="1:27" s="12" customFormat="1" hidden="1" x14ac:dyDescent="0.2">
      <c r="A76" s="31" t="s">
        <v>3069</v>
      </c>
      <c r="B76" s="602"/>
      <c r="C76" s="992"/>
      <c r="D76" s="992"/>
      <c r="E76" s="31"/>
      <c r="F76" s="992"/>
      <c r="G76" s="1682"/>
      <c r="H76" s="923"/>
      <c r="I76" s="1683"/>
      <c r="J76" s="993"/>
      <c r="K76" s="1680"/>
      <c r="L76" s="1324"/>
      <c r="M76" s="31"/>
      <c r="N76" s="2159"/>
      <c r="O76" s="2159"/>
      <c r="P76" s="2159"/>
      <c r="Q76" s="2159"/>
      <c r="R76" s="82"/>
      <c r="S76" s="840" t="s">
        <v>3069</v>
      </c>
      <c r="T76" s="1615" t="str">
        <f t="shared" si="2"/>
        <v/>
      </c>
      <c r="U76" s="190"/>
      <c r="V76" s="841"/>
      <c r="W76" s="841"/>
      <c r="X76" s="82"/>
      <c r="Y76" s="82"/>
      <c r="Z76" s="82"/>
      <c r="AA76" s="82"/>
    </row>
    <row r="77" spans="1:27" s="12" customFormat="1" hidden="1" x14ac:dyDescent="0.2">
      <c r="A77" s="31" t="s">
        <v>3070</v>
      </c>
      <c r="B77" s="602"/>
      <c r="C77" s="992"/>
      <c r="D77" s="992"/>
      <c r="E77" s="31"/>
      <c r="F77" s="992"/>
      <c r="G77" s="1682"/>
      <c r="H77" s="923"/>
      <c r="I77" s="1683"/>
      <c r="J77" s="993"/>
      <c r="K77" s="1680"/>
      <c r="L77" s="1324"/>
      <c r="M77" s="31"/>
      <c r="N77" s="2159"/>
      <c r="O77" s="2159"/>
      <c r="P77" s="2159"/>
      <c r="Q77" s="2159"/>
      <c r="R77" s="82"/>
      <c r="S77" s="840" t="s">
        <v>3070</v>
      </c>
      <c r="T77" s="1615" t="str">
        <f t="shared" si="2"/>
        <v/>
      </c>
      <c r="U77" s="190"/>
      <c r="V77" s="841"/>
      <c r="W77" s="841"/>
      <c r="X77" s="82"/>
      <c r="Y77" s="82"/>
      <c r="Z77" s="82"/>
      <c r="AA77" s="82"/>
    </row>
    <row r="78" spans="1:27" s="12" customFormat="1" hidden="1" x14ac:dyDescent="0.2">
      <c r="A78" s="31" t="s">
        <v>3071</v>
      </c>
      <c r="B78" s="602"/>
      <c r="C78" s="992"/>
      <c r="D78" s="992"/>
      <c r="E78" s="31"/>
      <c r="F78" s="992"/>
      <c r="G78" s="1682"/>
      <c r="H78" s="923"/>
      <c r="I78" s="1683"/>
      <c r="J78" s="993"/>
      <c r="K78" s="1680"/>
      <c r="L78" s="1324"/>
      <c r="M78" s="31"/>
      <c r="N78" s="2159"/>
      <c r="O78" s="2159"/>
      <c r="P78" s="2159"/>
      <c r="Q78" s="2159"/>
      <c r="R78" s="82"/>
      <c r="S78" s="840" t="s">
        <v>3071</v>
      </c>
      <c r="T78" s="1615" t="str">
        <f t="shared" si="2"/>
        <v/>
      </c>
      <c r="U78" s="190"/>
      <c r="V78" s="841"/>
      <c r="W78" s="841"/>
      <c r="X78" s="82"/>
      <c r="Y78" s="82"/>
      <c r="Z78" s="82"/>
      <c r="AA78" s="82"/>
    </row>
    <row r="79" spans="1:27" s="12" customFormat="1" hidden="1" x14ac:dyDescent="0.2">
      <c r="A79" s="31" t="s">
        <v>3072</v>
      </c>
      <c r="B79" s="602"/>
      <c r="C79" s="992"/>
      <c r="D79" s="992"/>
      <c r="E79" s="31"/>
      <c r="F79" s="992"/>
      <c r="G79" s="1682"/>
      <c r="H79" s="923"/>
      <c r="I79" s="1683"/>
      <c r="J79" s="993"/>
      <c r="K79" s="1680"/>
      <c r="L79" s="1324"/>
      <c r="M79" s="31"/>
      <c r="N79" s="2159"/>
      <c r="O79" s="2159"/>
      <c r="P79" s="2159"/>
      <c r="Q79" s="2159"/>
      <c r="R79" s="82"/>
      <c r="S79" s="840" t="s">
        <v>3072</v>
      </c>
      <c r="T79" s="1615" t="str">
        <f t="shared" si="2"/>
        <v/>
      </c>
      <c r="U79" s="190"/>
      <c r="V79" s="841"/>
      <c r="W79" s="841"/>
      <c r="X79" s="82"/>
      <c r="Y79" s="82"/>
      <c r="Z79" s="82"/>
      <c r="AA79" s="82"/>
    </row>
    <row r="80" spans="1:27" s="12" customFormat="1" hidden="1" x14ac:dyDescent="0.2">
      <c r="A80" s="31" t="s">
        <v>3073</v>
      </c>
      <c r="B80" s="602"/>
      <c r="C80" s="992"/>
      <c r="D80" s="992"/>
      <c r="E80" s="31"/>
      <c r="F80" s="992"/>
      <c r="G80" s="1682"/>
      <c r="H80" s="923"/>
      <c r="I80" s="1683"/>
      <c r="J80" s="993"/>
      <c r="K80" s="1680"/>
      <c r="L80" s="1324"/>
      <c r="M80" s="31"/>
      <c r="N80" s="2159"/>
      <c r="O80" s="2159"/>
      <c r="P80" s="2159"/>
      <c r="Q80" s="2159"/>
      <c r="R80" s="82"/>
      <c r="S80" s="840" t="s">
        <v>3073</v>
      </c>
      <c r="T80" s="1615" t="str">
        <f t="shared" si="2"/>
        <v/>
      </c>
      <c r="U80" s="190"/>
      <c r="V80" s="841"/>
      <c r="W80" s="841"/>
      <c r="X80" s="82"/>
      <c r="Y80" s="82"/>
      <c r="Z80" s="82"/>
      <c r="AA80" s="82"/>
    </row>
    <row r="81" spans="1:27" s="12" customFormat="1" hidden="1" x14ac:dyDescent="0.2">
      <c r="A81" s="31" t="s">
        <v>3074</v>
      </c>
      <c r="B81" s="602"/>
      <c r="C81" s="992"/>
      <c r="D81" s="992"/>
      <c r="E81" s="31"/>
      <c r="F81" s="992"/>
      <c r="G81" s="1682"/>
      <c r="H81" s="923"/>
      <c r="I81" s="1683"/>
      <c r="J81" s="993"/>
      <c r="K81" s="1680"/>
      <c r="L81" s="1324"/>
      <c r="M81" s="31"/>
      <c r="N81" s="2159"/>
      <c r="O81" s="2159"/>
      <c r="P81" s="2159"/>
      <c r="Q81" s="2159"/>
      <c r="R81" s="82"/>
      <c r="S81" s="840" t="s">
        <v>3074</v>
      </c>
      <c r="T81" s="1615" t="str">
        <f t="shared" si="2"/>
        <v/>
      </c>
      <c r="U81" s="190"/>
      <c r="V81" s="841"/>
      <c r="W81" s="841"/>
      <c r="X81" s="82"/>
      <c r="Y81" s="82"/>
      <c r="Z81" s="82"/>
      <c r="AA81" s="82"/>
    </row>
    <row r="82" spans="1:27" s="12" customFormat="1" hidden="1" x14ac:dyDescent="0.2">
      <c r="A82" s="31" t="s">
        <v>3075</v>
      </c>
      <c r="B82" s="602"/>
      <c r="C82" s="992"/>
      <c r="D82" s="992"/>
      <c r="E82" s="31"/>
      <c r="F82" s="992"/>
      <c r="G82" s="1682"/>
      <c r="H82" s="923"/>
      <c r="I82" s="1683"/>
      <c r="J82" s="993"/>
      <c r="K82" s="1680"/>
      <c r="L82" s="1324"/>
      <c r="M82" s="31"/>
      <c r="N82" s="2159"/>
      <c r="O82" s="2159"/>
      <c r="P82" s="2159"/>
      <c r="Q82" s="2159"/>
      <c r="R82" s="82"/>
      <c r="S82" s="840" t="s">
        <v>3075</v>
      </c>
      <c r="T82" s="1615" t="str">
        <f t="shared" si="2"/>
        <v/>
      </c>
      <c r="U82" s="190"/>
      <c r="V82" s="841"/>
      <c r="W82" s="841"/>
      <c r="X82" s="82"/>
      <c r="Y82" s="82"/>
      <c r="Z82" s="82"/>
      <c r="AA82" s="82"/>
    </row>
    <row r="83" spans="1:27" s="12" customFormat="1" hidden="1" x14ac:dyDescent="0.2">
      <c r="A83" s="31" t="s">
        <v>3076</v>
      </c>
      <c r="B83" s="602"/>
      <c r="C83" s="992"/>
      <c r="D83" s="992"/>
      <c r="E83" s="31"/>
      <c r="F83" s="992"/>
      <c r="G83" s="1682"/>
      <c r="H83" s="923"/>
      <c r="I83" s="1683"/>
      <c r="J83" s="993"/>
      <c r="K83" s="1680"/>
      <c r="L83" s="1324"/>
      <c r="M83" s="31"/>
      <c r="N83" s="2159"/>
      <c r="O83" s="2159"/>
      <c r="P83" s="2159"/>
      <c r="Q83" s="2159"/>
      <c r="R83" s="82"/>
      <c r="S83" s="840" t="s">
        <v>3076</v>
      </c>
      <c r="T83" s="1615" t="str">
        <f t="shared" si="2"/>
        <v/>
      </c>
      <c r="U83" s="190"/>
      <c r="V83" s="841"/>
      <c r="W83" s="841"/>
      <c r="X83" s="82"/>
      <c r="Y83" s="82"/>
      <c r="Z83" s="82"/>
      <c r="AA83" s="82"/>
    </row>
    <row r="84" spans="1:27" s="12" customFormat="1" hidden="1" x14ac:dyDescent="0.2">
      <c r="A84" s="31" t="s">
        <v>3077</v>
      </c>
      <c r="B84" s="602"/>
      <c r="C84" s="992"/>
      <c r="D84" s="992"/>
      <c r="E84" s="31"/>
      <c r="F84" s="992"/>
      <c r="G84" s="1682"/>
      <c r="H84" s="923"/>
      <c r="I84" s="1683"/>
      <c r="J84" s="993"/>
      <c r="K84" s="1680"/>
      <c r="L84" s="1324"/>
      <c r="M84" s="31"/>
      <c r="N84" s="2159"/>
      <c r="O84" s="2159"/>
      <c r="P84" s="2159"/>
      <c r="Q84" s="2159"/>
      <c r="R84" s="82"/>
      <c r="S84" s="840" t="s">
        <v>3077</v>
      </c>
      <c r="T84" s="1615" t="str">
        <f t="shared" si="2"/>
        <v/>
      </c>
      <c r="U84" s="190"/>
      <c r="V84" s="841"/>
      <c r="W84" s="841"/>
      <c r="X84" s="82"/>
      <c r="Y84" s="82"/>
      <c r="Z84" s="82"/>
      <c r="AA84" s="82"/>
    </row>
    <row r="85" spans="1:27" s="12" customFormat="1" hidden="1" x14ac:dyDescent="0.2">
      <c r="A85" s="31" t="s">
        <v>3078</v>
      </c>
      <c r="B85" s="602"/>
      <c r="C85" s="992"/>
      <c r="D85" s="992"/>
      <c r="E85" s="31"/>
      <c r="F85" s="992"/>
      <c r="G85" s="1682"/>
      <c r="H85" s="923"/>
      <c r="I85" s="1683"/>
      <c r="J85" s="993"/>
      <c r="K85" s="1680"/>
      <c r="L85" s="1324"/>
      <c r="M85" s="31"/>
      <c r="N85" s="2159"/>
      <c r="O85" s="2159"/>
      <c r="P85" s="2159"/>
      <c r="Q85" s="2159"/>
      <c r="R85" s="82"/>
      <c r="S85" s="840" t="s">
        <v>3078</v>
      </c>
      <c r="T85" s="1615" t="str">
        <f t="shared" si="2"/>
        <v/>
      </c>
      <c r="U85" s="190"/>
      <c r="V85" s="841"/>
      <c r="W85" s="841"/>
      <c r="X85" s="82"/>
      <c r="Y85" s="82"/>
      <c r="Z85" s="82"/>
      <c r="AA85" s="82"/>
    </row>
    <row r="86" spans="1:27" s="12" customFormat="1" hidden="1" x14ac:dyDescent="0.2">
      <c r="A86" s="31" t="s">
        <v>3079</v>
      </c>
      <c r="B86" s="602"/>
      <c r="C86" s="992"/>
      <c r="D86" s="992"/>
      <c r="E86" s="31"/>
      <c r="F86" s="992"/>
      <c r="G86" s="1682"/>
      <c r="H86" s="923"/>
      <c r="I86" s="1683"/>
      <c r="J86" s="993"/>
      <c r="K86" s="1680"/>
      <c r="L86" s="1324"/>
      <c r="M86" s="31"/>
      <c r="N86" s="2159"/>
      <c r="O86" s="2159"/>
      <c r="P86" s="2159"/>
      <c r="Q86" s="2159"/>
      <c r="R86" s="82"/>
      <c r="S86" s="840" t="s">
        <v>3079</v>
      </c>
      <c r="T86" s="1615" t="str">
        <f t="shared" si="2"/>
        <v/>
      </c>
      <c r="U86" s="190"/>
      <c r="V86" s="841"/>
      <c r="W86" s="841"/>
      <c r="X86" s="82"/>
      <c r="Y86" s="82"/>
      <c r="Z86" s="82"/>
      <c r="AA86" s="82"/>
    </row>
    <row r="87" spans="1:27" s="12" customFormat="1" hidden="1" x14ac:dyDescent="0.2">
      <c r="A87" s="31" t="s">
        <v>3080</v>
      </c>
      <c r="B87" s="602"/>
      <c r="C87" s="992"/>
      <c r="D87" s="992"/>
      <c r="E87" s="31"/>
      <c r="F87" s="992"/>
      <c r="G87" s="1682"/>
      <c r="H87" s="923"/>
      <c r="I87" s="1683"/>
      <c r="J87" s="993"/>
      <c r="K87" s="1680"/>
      <c r="L87" s="1324"/>
      <c r="M87" s="31"/>
      <c r="N87" s="2159"/>
      <c r="O87" s="2159"/>
      <c r="P87" s="2159"/>
      <c r="Q87" s="2159"/>
      <c r="R87" s="82"/>
      <c r="S87" s="840" t="s">
        <v>3080</v>
      </c>
      <c r="T87" s="1615" t="str">
        <f t="shared" si="2"/>
        <v/>
      </c>
      <c r="U87" s="190"/>
      <c r="V87" s="841"/>
      <c r="W87" s="841"/>
      <c r="X87" s="82"/>
      <c r="Y87" s="82"/>
      <c r="Z87" s="82"/>
      <c r="AA87" s="82"/>
    </row>
    <row r="88" spans="1:27" s="12" customFormat="1" hidden="1" x14ac:dyDescent="0.2">
      <c r="A88" s="31" t="s">
        <v>3081</v>
      </c>
      <c r="B88" s="602"/>
      <c r="C88" s="992"/>
      <c r="D88" s="992"/>
      <c r="E88" s="31"/>
      <c r="F88" s="992"/>
      <c r="G88" s="1682"/>
      <c r="H88" s="923"/>
      <c r="I88" s="1683"/>
      <c r="J88" s="993"/>
      <c r="K88" s="1680"/>
      <c r="L88" s="1324"/>
      <c r="M88" s="31"/>
      <c r="N88" s="2159"/>
      <c r="O88" s="2159"/>
      <c r="P88" s="2159"/>
      <c r="Q88" s="2159"/>
      <c r="R88" s="82"/>
      <c r="S88" s="840" t="s">
        <v>3081</v>
      </c>
      <c r="T88" s="1615" t="str">
        <f t="shared" si="2"/>
        <v/>
      </c>
      <c r="U88" s="190"/>
      <c r="V88" s="841"/>
      <c r="W88" s="841"/>
      <c r="X88" s="82"/>
      <c r="Y88" s="82"/>
      <c r="Z88" s="82"/>
      <c r="AA88" s="82"/>
    </row>
    <row r="89" spans="1:27" s="12" customFormat="1" hidden="1" x14ac:dyDescent="0.2">
      <c r="A89" s="31" t="s">
        <v>3082</v>
      </c>
      <c r="B89" s="602"/>
      <c r="C89" s="992"/>
      <c r="D89" s="992"/>
      <c r="E89" s="31"/>
      <c r="F89" s="992"/>
      <c r="G89" s="1682"/>
      <c r="H89" s="923"/>
      <c r="I89" s="1683"/>
      <c r="J89" s="993"/>
      <c r="K89" s="1680"/>
      <c r="L89" s="1324"/>
      <c r="M89" s="31"/>
      <c r="N89" s="2159"/>
      <c r="O89" s="2159"/>
      <c r="P89" s="2159"/>
      <c r="Q89" s="2159"/>
      <c r="R89" s="82"/>
      <c r="S89" s="840" t="s">
        <v>3082</v>
      </c>
      <c r="T89" s="1615" t="str">
        <f t="shared" si="2"/>
        <v/>
      </c>
      <c r="U89" s="190"/>
      <c r="V89" s="841"/>
      <c r="W89" s="841"/>
      <c r="X89" s="82"/>
      <c r="Y89" s="82"/>
      <c r="Z89" s="82"/>
      <c r="AA89" s="82"/>
    </row>
    <row r="90" spans="1:27" s="12" customFormat="1" hidden="1" x14ac:dyDescent="0.2">
      <c r="A90" s="31" t="s">
        <v>3083</v>
      </c>
      <c r="B90" s="602"/>
      <c r="C90" s="992"/>
      <c r="D90" s="992"/>
      <c r="E90" s="31"/>
      <c r="F90" s="992"/>
      <c r="G90" s="1682"/>
      <c r="H90" s="923"/>
      <c r="I90" s="1683"/>
      <c r="J90" s="993"/>
      <c r="K90" s="1680"/>
      <c r="L90" s="1324"/>
      <c r="M90" s="31"/>
      <c r="N90" s="2159"/>
      <c r="O90" s="2159"/>
      <c r="P90" s="2159"/>
      <c r="Q90" s="2159"/>
      <c r="R90" s="82"/>
      <c r="S90" s="840" t="s">
        <v>3083</v>
      </c>
      <c r="T90" s="1615" t="str">
        <f t="shared" si="2"/>
        <v/>
      </c>
      <c r="U90" s="190"/>
      <c r="V90" s="841"/>
      <c r="W90" s="841"/>
      <c r="X90" s="82"/>
      <c r="Y90" s="82"/>
      <c r="Z90" s="82"/>
      <c r="AA90" s="82"/>
    </row>
    <row r="91" spans="1:27" s="12" customFormat="1" hidden="1" x14ac:dyDescent="0.2">
      <c r="A91" s="31" t="s">
        <v>3084</v>
      </c>
      <c r="B91" s="602"/>
      <c r="C91" s="992"/>
      <c r="D91" s="992"/>
      <c r="E91" s="31"/>
      <c r="F91" s="992"/>
      <c r="G91" s="1682"/>
      <c r="H91" s="923"/>
      <c r="I91" s="1683"/>
      <c r="J91" s="993"/>
      <c r="K91" s="1680"/>
      <c r="L91" s="1324"/>
      <c r="M91" s="31"/>
      <c r="N91" s="2159"/>
      <c r="O91" s="2159"/>
      <c r="P91" s="2159"/>
      <c r="Q91" s="2159"/>
      <c r="R91" s="82"/>
      <c r="S91" s="840" t="s">
        <v>3084</v>
      </c>
      <c r="T91" s="1615" t="str">
        <f t="shared" si="2"/>
        <v/>
      </c>
      <c r="U91" s="190"/>
      <c r="V91" s="841"/>
      <c r="W91" s="841"/>
      <c r="X91" s="82"/>
      <c r="Y91" s="82"/>
      <c r="Z91" s="82"/>
      <c r="AA91" s="82"/>
    </row>
    <row r="92" spans="1:27" s="12" customFormat="1" hidden="1" x14ac:dyDescent="0.2">
      <c r="A92" s="31" t="s">
        <v>3085</v>
      </c>
      <c r="B92" s="602"/>
      <c r="C92" s="992"/>
      <c r="D92" s="992"/>
      <c r="E92" s="31"/>
      <c r="F92" s="992"/>
      <c r="G92" s="1682"/>
      <c r="H92" s="923"/>
      <c r="I92" s="1683"/>
      <c r="J92" s="993"/>
      <c r="K92" s="1680"/>
      <c r="L92" s="1324"/>
      <c r="M92" s="31"/>
      <c r="N92" s="2159"/>
      <c r="O92" s="2159"/>
      <c r="P92" s="2159"/>
      <c r="Q92" s="2159"/>
      <c r="R92" s="82"/>
      <c r="S92" s="840" t="s">
        <v>3085</v>
      </c>
      <c r="T92" s="1615" t="str">
        <f t="shared" si="2"/>
        <v/>
      </c>
      <c r="U92" s="190"/>
      <c r="V92" s="841"/>
      <c r="W92" s="841"/>
      <c r="X92" s="82"/>
      <c r="Y92" s="82"/>
      <c r="Z92" s="82"/>
      <c r="AA92" s="82"/>
    </row>
    <row r="93" spans="1:27" s="12" customFormat="1" x14ac:dyDescent="0.2">
      <c r="A93" s="31" t="s">
        <v>3086</v>
      </c>
      <c r="B93" s="602"/>
      <c r="C93" s="992"/>
      <c r="D93" s="992"/>
      <c r="E93" s="31"/>
      <c r="F93" s="992"/>
      <c r="G93" s="1680"/>
      <c r="H93" s="923"/>
      <c r="I93" s="1680"/>
      <c r="J93" s="993"/>
      <c r="K93" s="1680"/>
      <c r="L93" s="1324"/>
      <c r="M93" s="31"/>
      <c r="N93" s="2159"/>
      <c r="O93" s="2159"/>
      <c r="P93" s="2159"/>
      <c r="Q93" s="2159"/>
      <c r="R93" s="82"/>
      <c r="S93" s="840" t="s">
        <v>3086</v>
      </c>
      <c r="T93" s="1615" t="str">
        <f t="shared" si="2"/>
        <v/>
      </c>
      <c r="U93" s="190"/>
      <c r="V93" s="841"/>
      <c r="W93" s="841"/>
      <c r="X93" s="82"/>
      <c r="Y93" s="82"/>
      <c r="Z93" s="82"/>
      <c r="AA93" s="82"/>
    </row>
    <row r="94" spans="1:27" s="12" customFormat="1" x14ac:dyDescent="0.2">
      <c r="A94" s="239" t="s">
        <v>3087</v>
      </c>
      <c r="B94" s="1598">
        <v>100</v>
      </c>
      <c r="C94" s="992"/>
      <c r="D94" s="992"/>
      <c r="E94" s="31"/>
      <c r="F94" s="992"/>
      <c r="G94" s="1680"/>
      <c r="H94" s="923"/>
      <c r="I94" s="1680"/>
      <c r="J94" s="993"/>
      <c r="K94" s="1680"/>
      <c r="L94" s="1324"/>
      <c r="M94" s="31"/>
      <c r="N94" s="2162"/>
      <c r="O94" s="2162"/>
      <c r="P94" s="2162"/>
      <c r="Q94" s="2162"/>
      <c r="R94" s="82"/>
      <c r="S94" s="924"/>
      <c r="T94" s="1619">
        <v>100</v>
      </c>
      <c r="U94" s="190"/>
      <c r="V94" s="841"/>
      <c r="W94" s="841"/>
      <c r="X94" s="82"/>
      <c r="Y94" s="82"/>
      <c r="Z94" s="82"/>
      <c r="AA94" s="82"/>
    </row>
    <row r="95" spans="1:27" s="12" customFormat="1" x14ac:dyDescent="0.2">
      <c r="A95" s="83" t="s">
        <v>3088</v>
      </c>
      <c r="B95" s="1494" t="s">
        <v>3089</v>
      </c>
      <c r="C95" s="993"/>
      <c r="D95" s="993"/>
      <c r="E95" s="82"/>
      <c r="F95" s="993"/>
      <c r="G95" s="1681"/>
      <c r="H95" s="850"/>
      <c r="I95" s="1681"/>
      <c r="J95" s="993"/>
      <c r="K95" s="1681"/>
      <c r="L95" s="1679"/>
      <c r="M95" s="82"/>
      <c r="N95" s="2161"/>
      <c r="O95" s="2161"/>
      <c r="P95" s="2161"/>
      <c r="Q95" s="2161"/>
      <c r="R95" s="82"/>
      <c r="S95" s="924"/>
      <c r="T95" s="1495" t="s">
        <v>3089</v>
      </c>
      <c r="U95" s="190"/>
      <c r="V95" s="846"/>
      <c r="W95" s="846"/>
      <c r="X95" s="82"/>
      <c r="Y95" s="82"/>
      <c r="Z95" s="82"/>
      <c r="AA95" s="82"/>
    </row>
    <row r="96" spans="1:27" x14ac:dyDescent="0.2">
      <c r="A96" s="82"/>
      <c r="B96" s="82"/>
      <c r="C96" s="82"/>
      <c r="D96" s="82"/>
      <c r="E96" s="82"/>
      <c r="F96" s="82"/>
      <c r="G96" s="82"/>
      <c r="H96" s="82"/>
      <c r="I96" s="82"/>
      <c r="J96" s="82"/>
      <c r="K96" s="82"/>
      <c r="L96" s="82"/>
      <c r="M96" s="82"/>
      <c r="N96" s="82"/>
      <c r="O96" s="82"/>
      <c r="P96" s="82"/>
      <c r="Q96" s="82"/>
      <c r="R96" s="82"/>
      <c r="S96" s="922"/>
      <c r="T96" s="922"/>
      <c r="U96" s="507"/>
      <c r="V96" s="507"/>
      <c r="W96" s="507"/>
      <c r="X96" s="82"/>
      <c r="Y96" s="82"/>
      <c r="Z96" s="82"/>
      <c r="AA96" s="82"/>
    </row>
    <row r="97" spans="1:43" x14ac:dyDescent="0.2">
      <c r="A97" s="82"/>
      <c r="B97" s="805" t="s">
        <v>3090</v>
      </c>
      <c r="C97" s="806"/>
      <c r="D97" s="806"/>
      <c r="E97" s="82"/>
      <c r="F97" s="806"/>
      <c r="G97" s="542"/>
      <c r="H97" s="807"/>
      <c r="I97" s="807"/>
      <c r="J97" s="806"/>
      <c r="K97" s="806"/>
      <c r="L97" s="806"/>
      <c r="M97" s="806"/>
      <c r="N97" s="854"/>
      <c r="O97" s="82"/>
      <c r="P97" s="296"/>
      <c r="Q97" s="296"/>
      <c r="R97" s="296"/>
      <c r="S97" s="862"/>
      <c r="T97" s="862"/>
      <c r="U97" s="296"/>
      <c r="V97" s="296"/>
      <c r="W97" s="296"/>
      <c r="X97" s="914"/>
      <c r="Y97" s="82"/>
      <c r="Z97" s="915"/>
      <c r="AA97" s="915"/>
      <c r="AB97" s="620"/>
      <c r="AC97" s="620"/>
      <c r="AD97" s="620"/>
      <c r="AE97" s="620"/>
      <c r="AF97" s="621"/>
      <c r="AG97" s="620"/>
      <c r="AH97" s="620"/>
      <c r="AI97" s="620"/>
      <c r="AJ97" s="620"/>
      <c r="AK97" s="620"/>
      <c r="AL97" s="620"/>
      <c r="AM97" s="650"/>
      <c r="AN97" s="650"/>
      <c r="AO97" s="620"/>
      <c r="AP97" s="620"/>
      <c r="AQ97" s="620"/>
    </row>
    <row r="98" spans="1:43" x14ac:dyDescent="0.2">
      <c r="A98" s="83" t="s">
        <v>3088</v>
      </c>
      <c r="B98" s="1628" t="s">
        <v>3089</v>
      </c>
      <c r="C98" s="1629"/>
      <c r="D98" s="1629"/>
      <c r="E98" s="808"/>
      <c r="F98" s="1629"/>
      <c r="G98" s="1629"/>
      <c r="H98" s="856"/>
      <c r="I98" s="1631"/>
      <c r="J98" s="1631"/>
      <c r="K98" s="1631"/>
      <c r="L98" s="1631"/>
      <c r="M98" s="31"/>
      <c r="N98" s="2159"/>
      <c r="O98" s="2159"/>
      <c r="P98" s="2213"/>
      <c r="Q98" s="2214"/>
      <c r="R98" s="82"/>
      <c r="S98" s="2224"/>
      <c r="T98" s="2224"/>
      <c r="U98" s="296"/>
      <c r="V98" s="914"/>
      <c r="W98" s="82"/>
      <c r="X98" s="915"/>
      <c r="Y98" s="915"/>
      <c r="Z98" s="278"/>
      <c r="AA98" s="278"/>
      <c r="AB98" s="620"/>
      <c r="AC98" s="620"/>
      <c r="AD98" s="621"/>
      <c r="AE98" s="620"/>
      <c r="AF98" s="620"/>
      <c r="AG98" s="620"/>
      <c r="AH98" s="620"/>
      <c r="AI98" s="620"/>
      <c r="AJ98" s="620"/>
      <c r="AK98" s="650"/>
      <c r="AL98" s="650"/>
      <c r="AM98" s="620"/>
      <c r="AN98" s="620"/>
      <c r="AO98" s="620"/>
    </row>
    <row r="99" spans="1:43" x14ac:dyDescent="0.2">
      <c r="A99" s="82"/>
      <c r="B99" s="82"/>
      <c r="C99" s="82"/>
      <c r="D99" s="82"/>
      <c r="E99" s="82"/>
      <c r="F99" s="82"/>
      <c r="G99" s="82"/>
      <c r="H99" s="82"/>
      <c r="I99" s="82"/>
      <c r="J99" s="82"/>
      <c r="K99" s="82"/>
      <c r="L99" s="82"/>
      <c r="M99" s="82"/>
      <c r="N99" s="82"/>
      <c r="O99" s="82"/>
      <c r="P99" s="82"/>
      <c r="Q99" s="82"/>
      <c r="R99" s="82"/>
      <c r="S99" s="1006"/>
      <c r="T99" s="1006"/>
      <c r="U99" s="82"/>
      <c r="V99" s="558"/>
      <c r="W99" s="558"/>
      <c r="X99" s="82"/>
      <c r="Y99" s="82"/>
      <c r="Z99" s="82"/>
      <c r="AA99" s="82"/>
    </row>
    <row r="100" spans="1:43" x14ac:dyDescent="0.2">
      <c r="A100" s="82"/>
      <c r="B100" s="88" t="s">
        <v>811</v>
      </c>
      <c r="C100" s="82"/>
      <c r="D100" s="993"/>
      <c r="E100" s="82"/>
      <c r="F100" s="82"/>
      <c r="G100" s="82"/>
      <c r="H100" s="82"/>
      <c r="I100" s="82"/>
      <c r="J100" s="82"/>
      <c r="K100" s="82"/>
      <c r="L100" s="82"/>
      <c r="M100" s="82"/>
      <c r="N100" s="2161"/>
      <c r="O100" s="2161"/>
      <c r="P100" s="2161"/>
      <c r="Q100" s="2161"/>
      <c r="R100" s="82"/>
      <c r="S100" s="860"/>
      <c r="T100" s="836" t="s">
        <v>811</v>
      </c>
      <c r="U100" s="190"/>
      <c r="V100" s="82"/>
      <c r="W100" s="861"/>
      <c r="X100" s="82"/>
      <c r="Y100" s="82"/>
      <c r="Z100" s="82"/>
      <c r="AA100" s="82"/>
    </row>
    <row r="101" spans="1:43" x14ac:dyDescent="0.2">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row>
    <row r="102" spans="1:43" s="13" customFormat="1" ht="45" x14ac:dyDescent="0.2">
      <c r="A102" s="515"/>
      <c r="B102" s="885" t="s">
        <v>3144</v>
      </c>
      <c r="C102" s="82"/>
      <c r="D102" s="82"/>
      <c r="E102" s="82"/>
      <c r="F102" s="82"/>
      <c r="G102" s="82"/>
      <c r="H102" s="82"/>
      <c r="I102" s="82"/>
      <c r="J102" s="82"/>
      <c r="K102" s="82"/>
      <c r="L102" s="82"/>
      <c r="M102" s="82"/>
      <c r="N102" s="1357" t="s">
        <v>3145</v>
      </c>
      <c r="O102" s="1357" t="s">
        <v>3146</v>
      </c>
      <c r="P102" s="1357" t="s">
        <v>3145</v>
      </c>
      <c r="Q102" s="1357" t="s">
        <v>3146</v>
      </c>
      <c r="R102" s="558"/>
      <c r="S102" s="558"/>
      <c r="T102" s="558"/>
      <c r="U102" s="558"/>
      <c r="V102" s="558"/>
      <c r="W102" s="558"/>
      <c r="X102" s="558"/>
      <c r="Y102" s="558"/>
      <c r="Z102" s="558"/>
      <c r="AA102" s="558"/>
    </row>
    <row r="103" spans="1:43" s="13" customFormat="1" ht="33.75" customHeight="1" x14ac:dyDescent="0.2">
      <c r="A103" s="515"/>
      <c r="B103" s="1539" t="s">
        <v>1874</v>
      </c>
      <c r="C103" s="1646"/>
      <c r="D103" s="992"/>
      <c r="E103" s="82"/>
      <c r="F103" s="1647"/>
      <c r="G103" s="925"/>
      <c r="H103" s="923"/>
      <c r="I103" s="926"/>
      <c r="J103" s="993"/>
      <c r="K103" s="838"/>
      <c r="L103" s="82"/>
      <c r="M103" s="82"/>
      <c r="N103" s="992"/>
      <c r="O103" s="992"/>
      <c r="P103" s="992"/>
      <c r="Q103" s="992"/>
      <c r="R103" s="558"/>
      <c r="S103" s="558"/>
      <c r="T103" s="558"/>
      <c r="U103" s="558"/>
      <c r="V103" s="558"/>
      <c r="W103" s="558"/>
      <c r="X103" s="558"/>
      <c r="Y103" s="558"/>
      <c r="Z103" s="558"/>
      <c r="AA103" s="558"/>
    </row>
    <row r="104" spans="1:43" s="13" customFormat="1" ht="40.35" customHeight="1" x14ac:dyDescent="0.2">
      <c r="A104" s="515"/>
      <c r="B104" s="1648" t="s">
        <v>1875</v>
      </c>
      <c r="C104" s="992"/>
      <c r="D104" s="992"/>
      <c r="E104" s="82"/>
      <c r="F104" s="1647"/>
      <c r="G104" s="925"/>
      <c r="H104" s="923"/>
      <c r="I104" s="926"/>
      <c r="J104" s="993"/>
      <c r="K104" s="838"/>
      <c r="L104" s="82"/>
      <c r="M104" s="82"/>
      <c r="N104" s="992"/>
      <c r="O104" s="992"/>
      <c r="P104" s="992"/>
      <c r="Q104" s="992"/>
      <c r="R104" s="558"/>
      <c r="S104" s="708"/>
      <c r="T104" s="1984"/>
      <c r="U104" s="2058"/>
      <c r="V104" s="2058"/>
      <c r="W104" s="2058"/>
      <c r="X104" s="2113"/>
      <c r="Y104" s="2113"/>
      <c r="Z104" s="2113"/>
      <c r="AA104" s="2113"/>
    </row>
    <row r="105" spans="1:43" ht="12.75" customHeight="1" x14ac:dyDescent="0.2">
      <c r="A105" s="31"/>
      <c r="B105" s="82"/>
      <c r="C105" s="82"/>
      <c r="D105" s="82"/>
      <c r="E105" s="82"/>
      <c r="F105" s="82"/>
      <c r="G105" s="82"/>
      <c r="H105" s="82"/>
      <c r="I105" s="82"/>
      <c r="J105" s="82"/>
      <c r="K105" s="82"/>
      <c r="L105" s="82"/>
      <c r="M105" s="82"/>
      <c r="N105" s="82"/>
      <c r="O105" s="82"/>
      <c r="P105" s="82"/>
      <c r="Q105" s="82"/>
      <c r="R105" s="82"/>
      <c r="S105" s="708"/>
      <c r="T105" s="1857"/>
      <c r="U105" s="1857"/>
      <c r="V105" s="1857"/>
      <c r="W105" s="1857"/>
      <c r="X105" s="2058"/>
      <c r="Y105" s="2058"/>
      <c r="Z105" s="2058"/>
      <c r="AA105" s="2058"/>
    </row>
    <row r="106" spans="1:43" ht="33.75" customHeight="1" x14ac:dyDescent="0.2">
      <c r="A106" s="708">
        <v>1</v>
      </c>
      <c r="B106" s="1857" t="s">
        <v>3091</v>
      </c>
      <c r="C106" s="1857"/>
      <c r="D106" s="1857"/>
      <c r="E106" s="1857"/>
      <c r="F106" s="1857"/>
      <c r="G106" s="1857"/>
      <c r="H106" s="970"/>
      <c r="I106" s="927">
        <v>4</v>
      </c>
      <c r="J106" s="1857" t="s">
        <v>3227</v>
      </c>
      <c r="K106" s="1857"/>
      <c r="L106" s="1857"/>
      <c r="M106" s="1857"/>
      <c r="N106" s="1857"/>
      <c r="O106" s="1857"/>
      <c r="P106" s="1857"/>
      <c r="Q106" s="82"/>
      <c r="R106" s="82"/>
      <c r="S106" s="708"/>
      <c r="T106" s="1857"/>
      <c r="U106" s="1857"/>
      <c r="V106" s="1857"/>
      <c r="W106" s="1857"/>
      <c r="X106" s="2058"/>
      <c r="Y106" s="2058"/>
      <c r="Z106" s="2058"/>
      <c r="AA106" s="2058"/>
    </row>
    <row r="107" spans="1:43" ht="36" customHeight="1" x14ac:dyDescent="0.25">
      <c r="A107" s="708">
        <v>2</v>
      </c>
      <c r="B107" s="2229" t="s">
        <v>3216</v>
      </c>
      <c r="C107" s="2229"/>
      <c r="D107" s="2229"/>
      <c r="E107" s="2229"/>
      <c r="F107" s="2229"/>
      <c r="G107" s="2229"/>
      <c r="H107" s="1003"/>
      <c r="I107" s="928">
        <v>5</v>
      </c>
      <c r="J107" s="1984" t="s">
        <v>3092</v>
      </c>
      <c r="K107" s="1984"/>
      <c r="L107" s="1984"/>
      <c r="M107" s="1984"/>
      <c r="N107" s="1984"/>
      <c r="O107" s="1984"/>
      <c r="P107" s="1984"/>
      <c r="Q107" s="1984"/>
      <c r="R107" s="988"/>
      <c r="S107" s="82"/>
      <c r="T107" s="82"/>
      <c r="U107" s="82"/>
      <c r="V107" s="82"/>
      <c r="W107" s="82"/>
      <c r="X107" s="82"/>
      <c r="Y107" s="82"/>
      <c r="Z107" s="82"/>
      <c r="AA107" s="82"/>
    </row>
    <row r="108" spans="1:43" ht="37.5" customHeight="1" x14ac:dyDescent="0.2">
      <c r="A108" s="708">
        <v>3</v>
      </c>
      <c r="B108" s="2228" t="s">
        <v>3228</v>
      </c>
      <c r="C108" s="2228"/>
      <c r="D108" s="2228"/>
      <c r="E108" s="2228"/>
      <c r="F108" s="2228"/>
      <c r="G108" s="2228"/>
      <c r="H108" s="976"/>
      <c r="I108" s="929">
        <v>6</v>
      </c>
      <c r="J108" s="1857" t="s">
        <v>3094</v>
      </c>
      <c r="K108" s="1857"/>
      <c r="L108" s="1857"/>
      <c r="M108" s="1857"/>
      <c r="N108" s="1857"/>
      <c r="O108" s="1857"/>
      <c r="P108" s="1857"/>
      <c r="Q108" s="1857"/>
      <c r="R108" s="82"/>
      <c r="S108" s="82"/>
      <c r="T108" s="82"/>
      <c r="U108" s="82"/>
      <c r="V108" s="82"/>
      <c r="W108" s="82"/>
      <c r="X108" s="82"/>
      <c r="Y108" s="82"/>
      <c r="Z108" s="82"/>
      <c r="AA108" s="82"/>
    </row>
    <row r="109" spans="1:43" ht="14.25" x14ac:dyDescent="0.2">
      <c r="A109" s="709"/>
      <c r="I109" s="929">
        <v>7</v>
      </c>
      <c r="J109" s="1984" t="s">
        <v>3096</v>
      </c>
      <c r="K109" s="2058"/>
      <c r="L109" s="2058"/>
      <c r="M109" s="2058"/>
      <c r="N109" s="2058"/>
      <c r="O109" s="2058"/>
      <c r="P109" s="2058"/>
      <c r="Q109" s="2058"/>
      <c r="R109" s="2058"/>
    </row>
    <row r="110" spans="1:43" x14ac:dyDescent="0.2">
      <c r="A110" s="8"/>
    </row>
    <row r="111" spans="1:43" x14ac:dyDescent="0.2">
      <c r="A111" s="8"/>
    </row>
    <row r="112" spans="1:43" x14ac:dyDescent="0.2">
      <c r="A112" s="8"/>
    </row>
    <row r="113" spans="1:1" x14ac:dyDescent="0.2">
      <c r="A113" s="8"/>
    </row>
    <row r="114" spans="1:1" x14ac:dyDescent="0.2">
      <c r="A114" s="8"/>
    </row>
    <row r="115" spans="1:1" x14ac:dyDescent="0.2">
      <c r="A115" s="8"/>
    </row>
    <row r="116" spans="1:1" x14ac:dyDescent="0.2">
      <c r="A116" s="8"/>
    </row>
    <row r="117" spans="1:1" x14ac:dyDescent="0.2">
      <c r="A117" s="8"/>
    </row>
    <row r="118" spans="1:1" x14ac:dyDescent="0.2">
      <c r="A118" s="8"/>
    </row>
    <row r="119" spans="1:1" x14ac:dyDescent="0.2">
      <c r="A119" s="8"/>
    </row>
    <row r="120" spans="1:1" x14ac:dyDescent="0.2">
      <c r="A120" s="8"/>
    </row>
    <row r="121" spans="1:1" x14ac:dyDescent="0.2">
      <c r="A121" s="8"/>
    </row>
    <row r="122" spans="1:1" x14ac:dyDescent="0.2">
      <c r="A122" s="8"/>
    </row>
    <row r="123" spans="1:1" x14ac:dyDescent="0.2">
      <c r="A123" s="8"/>
    </row>
    <row r="124" spans="1:1" x14ac:dyDescent="0.2">
      <c r="A124" s="8"/>
    </row>
    <row r="125" spans="1:1" x14ac:dyDescent="0.2">
      <c r="A125" s="8"/>
    </row>
    <row r="126" spans="1:1" x14ac:dyDescent="0.2">
      <c r="A126" s="8"/>
    </row>
    <row r="127" spans="1:1" x14ac:dyDescent="0.2">
      <c r="A127" s="51"/>
    </row>
    <row r="128" spans="1:1" x14ac:dyDescent="0.2">
      <c r="A128" s="24"/>
    </row>
    <row r="131" spans="1:1" x14ac:dyDescent="0.2">
      <c r="A131" s="8"/>
    </row>
    <row r="132" spans="1:1" x14ac:dyDescent="0.2">
      <c r="A132" s="8"/>
    </row>
    <row r="133" spans="1:1" x14ac:dyDescent="0.2">
      <c r="A133" s="8"/>
    </row>
    <row r="134" spans="1:1" x14ac:dyDescent="0.2">
      <c r="A134" s="8"/>
    </row>
    <row r="135" spans="1:1" x14ac:dyDescent="0.2">
      <c r="A135" s="8"/>
    </row>
    <row r="136" spans="1:1" x14ac:dyDescent="0.2">
      <c r="A136" s="8"/>
    </row>
    <row r="137" spans="1:1" x14ac:dyDescent="0.2">
      <c r="A137" s="8"/>
    </row>
    <row r="138" spans="1:1" x14ac:dyDescent="0.2">
      <c r="A138" s="8"/>
    </row>
    <row r="139" spans="1:1" x14ac:dyDescent="0.2">
      <c r="A139" s="8"/>
    </row>
    <row r="140" spans="1:1" x14ac:dyDescent="0.2">
      <c r="A140" s="8"/>
    </row>
    <row r="141" spans="1:1" x14ac:dyDescent="0.2">
      <c r="A141" s="8"/>
    </row>
    <row r="142" spans="1:1" x14ac:dyDescent="0.2">
      <c r="A142" s="8"/>
    </row>
    <row r="143" spans="1:1" x14ac:dyDescent="0.2">
      <c r="A143" s="8"/>
    </row>
    <row r="144" spans="1:1" x14ac:dyDescent="0.2">
      <c r="A144" s="8"/>
    </row>
    <row r="145" spans="1:1" x14ac:dyDescent="0.2">
      <c r="A145" s="8"/>
    </row>
    <row r="146" spans="1:1" x14ac:dyDescent="0.2">
      <c r="A146" s="8"/>
    </row>
    <row r="147" spans="1:1" x14ac:dyDescent="0.2">
      <c r="A147" s="8"/>
    </row>
    <row r="148" spans="1:1" x14ac:dyDescent="0.2">
      <c r="A148" s="8"/>
    </row>
    <row r="149" spans="1:1" x14ac:dyDescent="0.2">
      <c r="A149" s="8"/>
    </row>
    <row r="150" spans="1:1" x14ac:dyDescent="0.2">
      <c r="A150" s="8"/>
    </row>
    <row r="151" spans="1:1" x14ac:dyDescent="0.2">
      <c r="A151" s="8"/>
    </row>
    <row r="152" spans="1:1" x14ac:dyDescent="0.2">
      <c r="A152" s="8"/>
    </row>
    <row r="153" spans="1:1" x14ac:dyDescent="0.2">
      <c r="A153" s="8"/>
    </row>
    <row r="154" spans="1:1" x14ac:dyDescent="0.2">
      <c r="A154" s="8"/>
    </row>
    <row r="155" spans="1:1" x14ac:dyDescent="0.2">
      <c r="A155" s="8"/>
    </row>
    <row r="156" spans="1:1" x14ac:dyDescent="0.2">
      <c r="A156" s="51"/>
    </row>
    <row r="157" spans="1:1" x14ac:dyDescent="0.2">
      <c r="A157" s="24"/>
    </row>
    <row r="169" spans="1:1" ht="14.25" x14ac:dyDescent="0.2">
      <c r="A169" s="630"/>
    </row>
  </sheetData>
  <mergeCells count="192">
    <mergeCell ref="B2:E2"/>
    <mergeCell ref="V7:W7"/>
    <mergeCell ref="N8:O8"/>
    <mergeCell ref="P8:Q8"/>
    <mergeCell ref="I10:J10"/>
    <mergeCell ref="N11:O11"/>
    <mergeCell ref="P11:Q11"/>
    <mergeCell ref="B4:Q4"/>
    <mergeCell ref="F6:G7"/>
    <mergeCell ref="I6:L6"/>
    <mergeCell ref="S6:T7"/>
    <mergeCell ref="I7:J7"/>
    <mergeCell ref="K7:L7"/>
    <mergeCell ref="B6:D7"/>
    <mergeCell ref="N15:O15"/>
    <mergeCell ref="P15:Q15"/>
    <mergeCell ref="N16:O16"/>
    <mergeCell ref="P16:Q16"/>
    <mergeCell ref="N17:O17"/>
    <mergeCell ref="P17:Q17"/>
    <mergeCell ref="N12:O12"/>
    <mergeCell ref="P12:Q12"/>
    <mergeCell ref="N13:O13"/>
    <mergeCell ref="P13:Q13"/>
    <mergeCell ref="N14:O14"/>
    <mergeCell ref="P14:Q14"/>
    <mergeCell ref="N21:O21"/>
    <mergeCell ref="P21:Q21"/>
    <mergeCell ref="N22:O22"/>
    <mergeCell ref="P22:Q22"/>
    <mergeCell ref="N23:O23"/>
    <mergeCell ref="P23:Q23"/>
    <mergeCell ref="N18:O18"/>
    <mergeCell ref="P18:Q18"/>
    <mergeCell ref="N19:O19"/>
    <mergeCell ref="P19:Q19"/>
    <mergeCell ref="N20:O20"/>
    <mergeCell ref="P20:Q20"/>
    <mergeCell ref="N27:O27"/>
    <mergeCell ref="P27:Q27"/>
    <mergeCell ref="N28:O28"/>
    <mergeCell ref="P28:Q28"/>
    <mergeCell ref="N29:O29"/>
    <mergeCell ref="P29:Q29"/>
    <mergeCell ref="N24:O24"/>
    <mergeCell ref="P24:Q24"/>
    <mergeCell ref="N25:O25"/>
    <mergeCell ref="P25:Q25"/>
    <mergeCell ref="N26:O26"/>
    <mergeCell ref="P26:Q26"/>
    <mergeCell ref="N33:O33"/>
    <mergeCell ref="P33:Q33"/>
    <mergeCell ref="N34:O34"/>
    <mergeCell ref="P34:Q34"/>
    <mergeCell ref="N35:O35"/>
    <mergeCell ref="P35:Q35"/>
    <mergeCell ref="N30:O30"/>
    <mergeCell ref="P30:Q30"/>
    <mergeCell ref="N31:O31"/>
    <mergeCell ref="P31:Q31"/>
    <mergeCell ref="N32:O32"/>
    <mergeCell ref="P32:Q32"/>
    <mergeCell ref="N41:O41"/>
    <mergeCell ref="P41:Q41"/>
    <mergeCell ref="N42:O42"/>
    <mergeCell ref="P42:Q42"/>
    <mergeCell ref="N43:O43"/>
    <mergeCell ref="P43:Q43"/>
    <mergeCell ref="N36:O36"/>
    <mergeCell ref="P36:Q36"/>
    <mergeCell ref="N37:O37"/>
    <mergeCell ref="P37:Q37"/>
    <mergeCell ref="N40:O40"/>
    <mergeCell ref="P40:Q40"/>
    <mergeCell ref="N47:O47"/>
    <mergeCell ref="P47:Q47"/>
    <mergeCell ref="N48:O48"/>
    <mergeCell ref="P48:Q48"/>
    <mergeCell ref="N49:O49"/>
    <mergeCell ref="P49:Q49"/>
    <mergeCell ref="N44:O44"/>
    <mergeCell ref="P44:Q44"/>
    <mergeCell ref="N45:O45"/>
    <mergeCell ref="P45:Q45"/>
    <mergeCell ref="N46:O46"/>
    <mergeCell ref="P46:Q46"/>
    <mergeCell ref="N53:O53"/>
    <mergeCell ref="P53:Q53"/>
    <mergeCell ref="N54:O54"/>
    <mergeCell ref="P54:Q54"/>
    <mergeCell ref="N55:O55"/>
    <mergeCell ref="P55:Q55"/>
    <mergeCell ref="N50:O50"/>
    <mergeCell ref="P50:Q50"/>
    <mergeCell ref="N51:O51"/>
    <mergeCell ref="P51:Q51"/>
    <mergeCell ref="N52:O52"/>
    <mergeCell ref="P52:Q52"/>
    <mergeCell ref="N59:O59"/>
    <mergeCell ref="P59:Q59"/>
    <mergeCell ref="N60:O60"/>
    <mergeCell ref="P60:Q60"/>
    <mergeCell ref="N61:O61"/>
    <mergeCell ref="P61:Q61"/>
    <mergeCell ref="N56:O56"/>
    <mergeCell ref="P56:Q56"/>
    <mergeCell ref="N57:O57"/>
    <mergeCell ref="P57:Q57"/>
    <mergeCell ref="N58:O58"/>
    <mergeCell ref="P58:Q58"/>
    <mergeCell ref="N65:O65"/>
    <mergeCell ref="P65:Q65"/>
    <mergeCell ref="N66:O66"/>
    <mergeCell ref="P66:Q66"/>
    <mergeCell ref="N69:O69"/>
    <mergeCell ref="P69:Q69"/>
    <mergeCell ref="N62:O62"/>
    <mergeCell ref="P62:Q62"/>
    <mergeCell ref="N63:O63"/>
    <mergeCell ref="P63:Q63"/>
    <mergeCell ref="N64:O64"/>
    <mergeCell ref="P64:Q64"/>
    <mergeCell ref="N73:O73"/>
    <mergeCell ref="P73:Q73"/>
    <mergeCell ref="N74:O74"/>
    <mergeCell ref="P74:Q74"/>
    <mergeCell ref="N75:O75"/>
    <mergeCell ref="P75:Q75"/>
    <mergeCell ref="N70:O70"/>
    <mergeCell ref="P70:Q70"/>
    <mergeCell ref="N71:O71"/>
    <mergeCell ref="P71:Q71"/>
    <mergeCell ref="N72:O72"/>
    <mergeCell ref="P72:Q72"/>
    <mergeCell ref="N79:O79"/>
    <mergeCell ref="P79:Q79"/>
    <mergeCell ref="N80:O80"/>
    <mergeCell ref="P80:Q80"/>
    <mergeCell ref="N81:O81"/>
    <mergeCell ref="P81:Q81"/>
    <mergeCell ref="N76:O76"/>
    <mergeCell ref="P76:Q76"/>
    <mergeCell ref="N77:O77"/>
    <mergeCell ref="P77:Q77"/>
    <mergeCell ref="N78:O78"/>
    <mergeCell ref="P78:Q78"/>
    <mergeCell ref="N85:O85"/>
    <mergeCell ref="P85:Q85"/>
    <mergeCell ref="N86:O86"/>
    <mergeCell ref="P86:Q86"/>
    <mergeCell ref="N87:O87"/>
    <mergeCell ref="P87:Q87"/>
    <mergeCell ref="N82:O82"/>
    <mergeCell ref="P82:Q82"/>
    <mergeCell ref="N83:O83"/>
    <mergeCell ref="P83:Q83"/>
    <mergeCell ref="N84:O84"/>
    <mergeCell ref="P84:Q84"/>
    <mergeCell ref="N91:O91"/>
    <mergeCell ref="P91:Q91"/>
    <mergeCell ref="N92:O92"/>
    <mergeCell ref="P92:Q92"/>
    <mergeCell ref="N93:O93"/>
    <mergeCell ref="P93:Q93"/>
    <mergeCell ref="N88:O88"/>
    <mergeCell ref="P88:Q88"/>
    <mergeCell ref="N89:O89"/>
    <mergeCell ref="P89:Q89"/>
    <mergeCell ref="N90:O90"/>
    <mergeCell ref="P90:Q90"/>
    <mergeCell ref="S98:T98"/>
    <mergeCell ref="N100:O100"/>
    <mergeCell ref="P100:Q100"/>
    <mergeCell ref="T104:W104"/>
    <mergeCell ref="X104:AA104"/>
    <mergeCell ref="T105:W105"/>
    <mergeCell ref="X105:AA105"/>
    <mergeCell ref="N94:O94"/>
    <mergeCell ref="P94:Q94"/>
    <mergeCell ref="N95:O95"/>
    <mergeCell ref="P95:Q95"/>
    <mergeCell ref="N98:O98"/>
    <mergeCell ref="P98:Q98"/>
    <mergeCell ref="B108:G108"/>
    <mergeCell ref="J108:Q108"/>
    <mergeCell ref="J109:R109"/>
    <mergeCell ref="B106:G106"/>
    <mergeCell ref="J106:P106"/>
    <mergeCell ref="T106:W106"/>
    <mergeCell ref="X106:AA106"/>
    <mergeCell ref="B107:G107"/>
    <mergeCell ref="J107:Q107"/>
  </mergeCells>
  <hyperlinks>
    <hyperlink ref="B2:E2" location="'Liste tableaux'!A1" display="Retour à la liste des tableaux" xr:uid="{C0C8FF95-AD10-40EF-9D46-FF94A3847BD9}"/>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733E9-0ACD-44E9-B463-25607F2EAB09}">
  <sheetPr codeName="Feuil70"/>
  <dimension ref="A1:AS169"/>
  <sheetViews>
    <sheetView showGridLines="0" workbookViewId="0">
      <selection activeCell="B2" sqref="B2:E2"/>
    </sheetView>
  </sheetViews>
  <sheetFormatPr defaultColWidth="9.140625" defaultRowHeight="15" x14ac:dyDescent="0.25"/>
  <cols>
    <col min="1" max="1" width="7.140625" style="1" customWidth="1"/>
    <col min="2" max="4" width="9.5703125" style="1" customWidth="1"/>
    <col min="5" max="5" width="0.85546875" style="1" customWidth="1"/>
    <col min="6" max="6" width="9.5703125" style="1" customWidth="1"/>
    <col min="7" max="7" width="10.140625" style="1" customWidth="1"/>
    <col min="8" max="8" width="0.85546875" style="1" customWidth="1"/>
    <col min="9" max="11" width="9.5703125" style="1" customWidth="1"/>
    <col min="12" max="12" width="10" style="1" customWidth="1"/>
    <col min="13" max="13" width="0.85546875" style="1" customWidth="1"/>
    <col min="14" max="14" width="6.140625" style="1" customWidth="1"/>
    <col min="15" max="15" width="6" style="1" customWidth="1"/>
    <col min="16" max="16" width="5.85546875" style="1" customWidth="1"/>
    <col min="17" max="17" width="6.140625" style="1" customWidth="1"/>
    <col min="18" max="18" width="10.140625" style="1" customWidth="1"/>
    <col min="19" max="19" width="14.85546875" style="1" customWidth="1"/>
    <col min="20" max="20" width="12.85546875" style="1" customWidth="1"/>
    <col min="21" max="21" width="16.140625" style="1" customWidth="1"/>
    <col min="22" max="22" width="14.85546875" style="1" customWidth="1"/>
    <col min="23" max="25" width="20.85546875" style="1" customWidth="1"/>
    <col min="26" max="26" width="20.85546875" style="717" customWidth="1"/>
    <col min="27" max="27" width="26.85546875" style="717" customWidth="1"/>
    <col min="28" max="29" width="21.85546875" style="717" customWidth="1"/>
    <col min="30" max="30" width="23.140625" style="717" customWidth="1"/>
    <col min="31" max="31" width="1.5703125" style="152" customWidth="1"/>
    <col min="32" max="32" width="6.5703125" style="717" customWidth="1"/>
    <col min="33" max="33" width="10.42578125" style="717" customWidth="1"/>
    <col min="34" max="36" width="21.85546875" style="717" customWidth="1"/>
    <col min="37" max="248" width="9.140625" style="1"/>
    <col min="249" max="249" width="7.140625" style="1" customWidth="1"/>
    <col min="250" max="252" width="9.5703125" style="1" customWidth="1"/>
    <col min="253" max="253" width="0.85546875" style="1" customWidth="1"/>
    <col min="254" max="254" width="9.5703125" style="1" customWidth="1"/>
    <col min="255" max="255" width="10.140625" style="1" customWidth="1"/>
    <col min="256" max="256" width="0.85546875" style="1" customWidth="1"/>
    <col min="257" max="259" width="9.5703125" style="1" customWidth="1"/>
    <col min="260" max="260" width="10" style="1" customWidth="1"/>
    <col min="261" max="261" width="0.85546875" style="1" customWidth="1"/>
    <col min="262" max="262" width="6.140625" style="1" customWidth="1"/>
    <col min="263" max="263" width="6" style="1" customWidth="1"/>
    <col min="264" max="264" width="5.85546875" style="1" customWidth="1"/>
    <col min="265" max="265" width="6.140625" style="1" customWidth="1"/>
    <col min="266" max="266" width="2.140625" style="1" customWidth="1"/>
    <col min="267" max="267" width="6.5703125" style="1" customWidth="1"/>
    <col min="268" max="268" width="9" style="1" customWidth="1"/>
    <col min="269" max="271" width="9.42578125" style="1" customWidth="1"/>
    <col min="272" max="272" width="0.85546875" style="1" customWidth="1"/>
    <col min="273" max="280" width="8.5703125" style="1" customWidth="1"/>
    <col min="281" max="504" width="9.140625" style="1"/>
    <col min="505" max="505" width="7.140625" style="1" customWidth="1"/>
    <col min="506" max="508" width="9.5703125" style="1" customWidth="1"/>
    <col min="509" max="509" width="0.85546875" style="1" customWidth="1"/>
    <col min="510" max="510" width="9.5703125" style="1" customWidth="1"/>
    <col min="511" max="511" width="10.140625" style="1" customWidth="1"/>
    <col min="512" max="512" width="0.85546875" style="1" customWidth="1"/>
    <col min="513" max="515" width="9.5703125" style="1" customWidth="1"/>
    <col min="516" max="516" width="10" style="1" customWidth="1"/>
    <col min="517" max="517" width="0.85546875" style="1" customWidth="1"/>
    <col min="518" max="518" width="6.140625" style="1" customWidth="1"/>
    <col min="519" max="519" width="6" style="1" customWidth="1"/>
    <col min="520" max="520" width="5.85546875" style="1" customWidth="1"/>
    <col min="521" max="521" width="6.140625" style="1" customWidth="1"/>
    <col min="522" max="522" width="2.140625" style="1" customWidth="1"/>
    <col min="523" max="523" width="6.5703125" style="1" customWidth="1"/>
    <col min="524" max="524" width="9" style="1" customWidth="1"/>
    <col min="525" max="527" width="9.42578125" style="1" customWidth="1"/>
    <col min="528" max="528" width="0.85546875" style="1" customWidth="1"/>
    <col min="529" max="536" width="8.5703125" style="1" customWidth="1"/>
    <col min="537" max="760" width="9.140625" style="1"/>
    <col min="761" max="761" width="7.140625" style="1" customWidth="1"/>
    <col min="762" max="764" width="9.5703125" style="1" customWidth="1"/>
    <col min="765" max="765" width="0.85546875" style="1" customWidth="1"/>
    <col min="766" max="766" width="9.5703125" style="1" customWidth="1"/>
    <col min="767" max="767" width="10.140625" style="1" customWidth="1"/>
    <col min="768" max="768" width="0.85546875" style="1" customWidth="1"/>
    <col min="769" max="771" width="9.5703125" style="1" customWidth="1"/>
    <col min="772" max="772" width="10" style="1" customWidth="1"/>
    <col min="773" max="773" width="0.85546875" style="1" customWidth="1"/>
    <col min="774" max="774" width="6.140625" style="1" customWidth="1"/>
    <col min="775" max="775" width="6" style="1" customWidth="1"/>
    <col min="776" max="776" width="5.85546875" style="1" customWidth="1"/>
    <col min="777" max="777" width="6.140625" style="1" customWidth="1"/>
    <col min="778" max="778" width="2.140625" style="1" customWidth="1"/>
    <col min="779" max="779" width="6.5703125" style="1" customWidth="1"/>
    <col min="780" max="780" width="9" style="1" customWidth="1"/>
    <col min="781" max="783" width="9.42578125" style="1" customWidth="1"/>
    <col min="784" max="784" width="0.85546875" style="1" customWidth="1"/>
    <col min="785" max="792" width="8.5703125" style="1" customWidth="1"/>
    <col min="793" max="1016" width="9.140625" style="1"/>
    <col min="1017" max="1017" width="7.140625" style="1" customWidth="1"/>
    <col min="1018" max="1020" width="9.5703125" style="1" customWidth="1"/>
    <col min="1021" max="1021" width="0.85546875" style="1" customWidth="1"/>
    <col min="1022" max="1022" width="9.5703125" style="1" customWidth="1"/>
    <col min="1023" max="1023" width="10.140625" style="1" customWidth="1"/>
    <col min="1024" max="1024" width="0.85546875" style="1" customWidth="1"/>
    <col min="1025" max="1027" width="9.5703125" style="1" customWidth="1"/>
    <col min="1028" max="1028" width="10" style="1" customWidth="1"/>
    <col min="1029" max="1029" width="0.85546875" style="1" customWidth="1"/>
    <col min="1030" max="1030" width="6.140625" style="1" customWidth="1"/>
    <col min="1031" max="1031" width="6" style="1" customWidth="1"/>
    <col min="1032" max="1032" width="5.85546875" style="1" customWidth="1"/>
    <col min="1033" max="1033" width="6.140625" style="1" customWidth="1"/>
    <col min="1034" max="1034" width="2.140625" style="1" customWidth="1"/>
    <col min="1035" max="1035" width="6.5703125" style="1" customWidth="1"/>
    <col min="1036" max="1036" width="9" style="1" customWidth="1"/>
    <col min="1037" max="1039" width="9.42578125" style="1" customWidth="1"/>
    <col min="1040" max="1040" width="0.85546875" style="1" customWidth="1"/>
    <col min="1041" max="1048" width="8.5703125" style="1" customWidth="1"/>
    <col min="1049" max="1272" width="9.140625" style="1"/>
    <col min="1273" max="1273" width="7.140625" style="1" customWidth="1"/>
    <col min="1274" max="1276" width="9.5703125" style="1" customWidth="1"/>
    <col min="1277" max="1277" width="0.85546875" style="1" customWidth="1"/>
    <col min="1278" max="1278" width="9.5703125" style="1" customWidth="1"/>
    <col min="1279" max="1279" width="10.140625" style="1" customWidth="1"/>
    <col min="1280" max="1280" width="0.85546875" style="1" customWidth="1"/>
    <col min="1281" max="1283" width="9.5703125" style="1" customWidth="1"/>
    <col min="1284" max="1284" width="10" style="1" customWidth="1"/>
    <col min="1285" max="1285" width="0.85546875" style="1" customWidth="1"/>
    <col min="1286" max="1286" width="6.140625" style="1" customWidth="1"/>
    <col min="1287" max="1287" width="6" style="1" customWidth="1"/>
    <col min="1288" max="1288" width="5.85546875" style="1" customWidth="1"/>
    <col min="1289" max="1289" width="6.140625" style="1" customWidth="1"/>
    <col min="1290" max="1290" width="2.140625" style="1" customWidth="1"/>
    <col min="1291" max="1291" width="6.5703125" style="1" customWidth="1"/>
    <col min="1292" max="1292" width="9" style="1" customWidth="1"/>
    <col min="1293" max="1295" width="9.42578125" style="1" customWidth="1"/>
    <col min="1296" max="1296" width="0.85546875" style="1" customWidth="1"/>
    <col min="1297" max="1304" width="8.5703125" style="1" customWidth="1"/>
    <col min="1305" max="1528" width="9.140625" style="1"/>
    <col min="1529" max="1529" width="7.140625" style="1" customWidth="1"/>
    <col min="1530" max="1532" width="9.5703125" style="1" customWidth="1"/>
    <col min="1533" max="1533" width="0.85546875" style="1" customWidth="1"/>
    <col min="1534" max="1534" width="9.5703125" style="1" customWidth="1"/>
    <col min="1535" max="1535" width="10.140625" style="1" customWidth="1"/>
    <col min="1536" max="1536" width="0.85546875" style="1" customWidth="1"/>
    <col min="1537" max="1539" width="9.5703125" style="1" customWidth="1"/>
    <col min="1540" max="1540" width="10" style="1" customWidth="1"/>
    <col min="1541" max="1541" width="0.85546875" style="1" customWidth="1"/>
    <col min="1542" max="1542" width="6.140625" style="1" customWidth="1"/>
    <col min="1543" max="1543" width="6" style="1" customWidth="1"/>
    <col min="1544" max="1544" width="5.85546875" style="1" customWidth="1"/>
    <col min="1545" max="1545" width="6.140625" style="1" customWidth="1"/>
    <col min="1546" max="1546" width="2.140625" style="1" customWidth="1"/>
    <col min="1547" max="1547" width="6.5703125" style="1" customWidth="1"/>
    <col min="1548" max="1548" width="9" style="1" customWidth="1"/>
    <col min="1549" max="1551" width="9.42578125" style="1" customWidth="1"/>
    <col min="1552" max="1552" width="0.85546875" style="1" customWidth="1"/>
    <col min="1553" max="1560" width="8.5703125" style="1" customWidth="1"/>
    <col min="1561" max="1784" width="9.140625" style="1"/>
    <col min="1785" max="1785" width="7.140625" style="1" customWidth="1"/>
    <col min="1786" max="1788" width="9.5703125" style="1" customWidth="1"/>
    <col min="1789" max="1789" width="0.85546875" style="1" customWidth="1"/>
    <col min="1790" max="1790" width="9.5703125" style="1" customWidth="1"/>
    <col min="1791" max="1791" width="10.140625" style="1" customWidth="1"/>
    <col min="1792" max="1792" width="0.85546875" style="1" customWidth="1"/>
    <col min="1793" max="1795" width="9.5703125" style="1" customWidth="1"/>
    <col min="1796" max="1796" width="10" style="1" customWidth="1"/>
    <col min="1797" max="1797" width="0.85546875" style="1" customWidth="1"/>
    <col min="1798" max="1798" width="6.140625" style="1" customWidth="1"/>
    <col min="1799" max="1799" width="6" style="1" customWidth="1"/>
    <col min="1800" max="1800" width="5.85546875" style="1" customWidth="1"/>
    <col min="1801" max="1801" width="6.140625" style="1" customWidth="1"/>
    <col min="1802" max="1802" width="2.140625" style="1" customWidth="1"/>
    <col min="1803" max="1803" width="6.5703125" style="1" customWidth="1"/>
    <col min="1804" max="1804" width="9" style="1" customWidth="1"/>
    <col min="1805" max="1807" width="9.42578125" style="1" customWidth="1"/>
    <col min="1808" max="1808" width="0.85546875" style="1" customWidth="1"/>
    <col min="1809" max="1816" width="8.5703125" style="1" customWidth="1"/>
    <col min="1817" max="2040" width="9.140625" style="1"/>
    <col min="2041" max="2041" width="7.140625" style="1" customWidth="1"/>
    <col min="2042" max="2044" width="9.5703125" style="1" customWidth="1"/>
    <col min="2045" max="2045" width="0.85546875" style="1" customWidth="1"/>
    <col min="2046" max="2046" width="9.5703125" style="1" customWidth="1"/>
    <col min="2047" max="2047" width="10.140625" style="1" customWidth="1"/>
    <col min="2048" max="2048" width="0.85546875" style="1" customWidth="1"/>
    <col min="2049" max="2051" width="9.5703125" style="1" customWidth="1"/>
    <col min="2052" max="2052" width="10" style="1" customWidth="1"/>
    <col min="2053" max="2053" width="0.85546875" style="1" customWidth="1"/>
    <col min="2054" max="2054" width="6.140625" style="1" customWidth="1"/>
    <col min="2055" max="2055" width="6" style="1" customWidth="1"/>
    <col min="2056" max="2056" width="5.85546875" style="1" customWidth="1"/>
    <col min="2057" max="2057" width="6.140625" style="1" customWidth="1"/>
    <col min="2058" max="2058" width="2.140625" style="1" customWidth="1"/>
    <col min="2059" max="2059" width="6.5703125" style="1" customWidth="1"/>
    <col min="2060" max="2060" width="9" style="1" customWidth="1"/>
    <col min="2061" max="2063" width="9.42578125" style="1" customWidth="1"/>
    <col min="2064" max="2064" width="0.85546875" style="1" customWidth="1"/>
    <col min="2065" max="2072" width="8.5703125" style="1" customWidth="1"/>
    <col min="2073" max="2296" width="9.140625" style="1"/>
    <col min="2297" max="2297" width="7.140625" style="1" customWidth="1"/>
    <col min="2298" max="2300" width="9.5703125" style="1" customWidth="1"/>
    <col min="2301" max="2301" width="0.85546875" style="1" customWidth="1"/>
    <col min="2302" max="2302" width="9.5703125" style="1" customWidth="1"/>
    <col min="2303" max="2303" width="10.140625" style="1" customWidth="1"/>
    <col min="2304" max="2304" width="0.85546875" style="1" customWidth="1"/>
    <col min="2305" max="2307" width="9.5703125" style="1" customWidth="1"/>
    <col min="2308" max="2308" width="10" style="1" customWidth="1"/>
    <col min="2309" max="2309" width="0.85546875" style="1" customWidth="1"/>
    <col min="2310" max="2310" width="6.140625" style="1" customWidth="1"/>
    <col min="2311" max="2311" width="6" style="1" customWidth="1"/>
    <col min="2312" max="2312" width="5.85546875" style="1" customWidth="1"/>
    <col min="2313" max="2313" width="6.140625" style="1" customWidth="1"/>
    <col min="2314" max="2314" width="2.140625" style="1" customWidth="1"/>
    <col min="2315" max="2315" width="6.5703125" style="1" customWidth="1"/>
    <col min="2316" max="2316" width="9" style="1" customWidth="1"/>
    <col min="2317" max="2319" width="9.42578125" style="1" customWidth="1"/>
    <col min="2320" max="2320" width="0.85546875" style="1" customWidth="1"/>
    <col min="2321" max="2328" width="8.5703125" style="1" customWidth="1"/>
    <col min="2329" max="2552" width="9.140625" style="1"/>
    <col min="2553" max="2553" width="7.140625" style="1" customWidth="1"/>
    <col min="2554" max="2556" width="9.5703125" style="1" customWidth="1"/>
    <col min="2557" max="2557" width="0.85546875" style="1" customWidth="1"/>
    <col min="2558" max="2558" width="9.5703125" style="1" customWidth="1"/>
    <col min="2559" max="2559" width="10.140625" style="1" customWidth="1"/>
    <col min="2560" max="2560" width="0.85546875" style="1" customWidth="1"/>
    <col min="2561" max="2563" width="9.5703125" style="1" customWidth="1"/>
    <col min="2564" max="2564" width="10" style="1" customWidth="1"/>
    <col min="2565" max="2565" width="0.85546875" style="1" customWidth="1"/>
    <col min="2566" max="2566" width="6.140625" style="1" customWidth="1"/>
    <col min="2567" max="2567" width="6" style="1" customWidth="1"/>
    <col min="2568" max="2568" width="5.85546875" style="1" customWidth="1"/>
    <col min="2569" max="2569" width="6.140625" style="1" customWidth="1"/>
    <col min="2570" max="2570" width="2.140625" style="1" customWidth="1"/>
    <col min="2571" max="2571" width="6.5703125" style="1" customWidth="1"/>
    <col min="2572" max="2572" width="9" style="1" customWidth="1"/>
    <col min="2573" max="2575" width="9.42578125" style="1" customWidth="1"/>
    <col min="2576" max="2576" width="0.85546875" style="1" customWidth="1"/>
    <col min="2577" max="2584" width="8.5703125" style="1" customWidth="1"/>
    <col min="2585" max="2808" width="9.140625" style="1"/>
    <col min="2809" max="2809" width="7.140625" style="1" customWidth="1"/>
    <col min="2810" max="2812" width="9.5703125" style="1" customWidth="1"/>
    <col min="2813" max="2813" width="0.85546875" style="1" customWidth="1"/>
    <col min="2814" max="2814" width="9.5703125" style="1" customWidth="1"/>
    <col min="2815" max="2815" width="10.140625" style="1" customWidth="1"/>
    <col min="2816" max="2816" width="0.85546875" style="1" customWidth="1"/>
    <col min="2817" max="2819" width="9.5703125" style="1" customWidth="1"/>
    <col min="2820" max="2820" width="10" style="1" customWidth="1"/>
    <col min="2821" max="2821" width="0.85546875" style="1" customWidth="1"/>
    <col min="2822" max="2822" width="6.140625" style="1" customWidth="1"/>
    <col min="2823" max="2823" width="6" style="1" customWidth="1"/>
    <col min="2824" max="2824" width="5.85546875" style="1" customWidth="1"/>
    <col min="2825" max="2825" width="6.140625" style="1" customWidth="1"/>
    <col min="2826" max="2826" width="2.140625" style="1" customWidth="1"/>
    <col min="2827" max="2827" width="6.5703125" style="1" customWidth="1"/>
    <col min="2828" max="2828" width="9" style="1" customWidth="1"/>
    <col min="2829" max="2831" width="9.42578125" style="1" customWidth="1"/>
    <col min="2832" max="2832" width="0.85546875" style="1" customWidth="1"/>
    <col min="2833" max="2840" width="8.5703125" style="1" customWidth="1"/>
    <col min="2841" max="3064" width="9.140625" style="1"/>
    <col min="3065" max="3065" width="7.140625" style="1" customWidth="1"/>
    <col min="3066" max="3068" width="9.5703125" style="1" customWidth="1"/>
    <col min="3069" max="3069" width="0.85546875" style="1" customWidth="1"/>
    <col min="3070" max="3070" width="9.5703125" style="1" customWidth="1"/>
    <col min="3071" max="3071" width="10.140625" style="1" customWidth="1"/>
    <col min="3072" max="3072" width="0.85546875" style="1" customWidth="1"/>
    <col min="3073" max="3075" width="9.5703125" style="1" customWidth="1"/>
    <col min="3076" max="3076" width="10" style="1" customWidth="1"/>
    <col min="3077" max="3077" width="0.85546875" style="1" customWidth="1"/>
    <col min="3078" max="3078" width="6.140625" style="1" customWidth="1"/>
    <col min="3079" max="3079" width="6" style="1" customWidth="1"/>
    <col min="3080" max="3080" width="5.85546875" style="1" customWidth="1"/>
    <col min="3081" max="3081" width="6.140625" style="1" customWidth="1"/>
    <col min="3082" max="3082" width="2.140625" style="1" customWidth="1"/>
    <col min="3083" max="3083" width="6.5703125" style="1" customWidth="1"/>
    <col min="3084" max="3084" width="9" style="1" customWidth="1"/>
    <col min="3085" max="3087" width="9.42578125" style="1" customWidth="1"/>
    <col min="3088" max="3088" width="0.85546875" style="1" customWidth="1"/>
    <col min="3089" max="3096" width="8.5703125" style="1" customWidth="1"/>
    <col min="3097" max="3320" width="9.140625" style="1"/>
    <col min="3321" max="3321" width="7.140625" style="1" customWidth="1"/>
    <col min="3322" max="3324" width="9.5703125" style="1" customWidth="1"/>
    <col min="3325" max="3325" width="0.85546875" style="1" customWidth="1"/>
    <col min="3326" max="3326" width="9.5703125" style="1" customWidth="1"/>
    <col min="3327" max="3327" width="10.140625" style="1" customWidth="1"/>
    <col min="3328" max="3328" width="0.85546875" style="1" customWidth="1"/>
    <col min="3329" max="3331" width="9.5703125" style="1" customWidth="1"/>
    <col min="3332" max="3332" width="10" style="1" customWidth="1"/>
    <col min="3333" max="3333" width="0.85546875" style="1" customWidth="1"/>
    <col min="3334" max="3334" width="6.140625" style="1" customWidth="1"/>
    <col min="3335" max="3335" width="6" style="1" customWidth="1"/>
    <col min="3336" max="3336" width="5.85546875" style="1" customWidth="1"/>
    <col min="3337" max="3337" width="6.140625" style="1" customWidth="1"/>
    <col min="3338" max="3338" width="2.140625" style="1" customWidth="1"/>
    <col min="3339" max="3339" width="6.5703125" style="1" customWidth="1"/>
    <col min="3340" max="3340" width="9" style="1" customWidth="1"/>
    <col min="3341" max="3343" width="9.42578125" style="1" customWidth="1"/>
    <col min="3344" max="3344" width="0.85546875" style="1" customWidth="1"/>
    <col min="3345" max="3352" width="8.5703125" style="1" customWidth="1"/>
    <col min="3353" max="3576" width="9.140625" style="1"/>
    <col min="3577" max="3577" width="7.140625" style="1" customWidth="1"/>
    <col min="3578" max="3580" width="9.5703125" style="1" customWidth="1"/>
    <col min="3581" max="3581" width="0.85546875" style="1" customWidth="1"/>
    <col min="3582" max="3582" width="9.5703125" style="1" customWidth="1"/>
    <col min="3583" max="3583" width="10.140625" style="1" customWidth="1"/>
    <col min="3584" max="3584" width="0.85546875" style="1" customWidth="1"/>
    <col min="3585" max="3587" width="9.5703125" style="1" customWidth="1"/>
    <col min="3588" max="3588" width="10" style="1" customWidth="1"/>
    <col min="3589" max="3589" width="0.85546875" style="1" customWidth="1"/>
    <col min="3590" max="3590" width="6.140625" style="1" customWidth="1"/>
    <col min="3591" max="3591" width="6" style="1" customWidth="1"/>
    <col min="3592" max="3592" width="5.85546875" style="1" customWidth="1"/>
    <col min="3593" max="3593" width="6.140625" style="1" customWidth="1"/>
    <col min="3594" max="3594" width="2.140625" style="1" customWidth="1"/>
    <col min="3595" max="3595" width="6.5703125" style="1" customWidth="1"/>
    <col min="3596" max="3596" width="9" style="1" customWidth="1"/>
    <col min="3597" max="3599" width="9.42578125" style="1" customWidth="1"/>
    <col min="3600" max="3600" width="0.85546875" style="1" customWidth="1"/>
    <col min="3601" max="3608" width="8.5703125" style="1" customWidth="1"/>
    <col min="3609" max="3832" width="9.140625" style="1"/>
    <col min="3833" max="3833" width="7.140625" style="1" customWidth="1"/>
    <col min="3834" max="3836" width="9.5703125" style="1" customWidth="1"/>
    <col min="3837" max="3837" width="0.85546875" style="1" customWidth="1"/>
    <col min="3838" max="3838" width="9.5703125" style="1" customWidth="1"/>
    <col min="3839" max="3839" width="10.140625" style="1" customWidth="1"/>
    <col min="3840" max="3840" width="0.85546875" style="1" customWidth="1"/>
    <col min="3841" max="3843" width="9.5703125" style="1" customWidth="1"/>
    <col min="3844" max="3844" width="10" style="1" customWidth="1"/>
    <col min="3845" max="3845" width="0.85546875" style="1" customWidth="1"/>
    <col min="3846" max="3846" width="6.140625" style="1" customWidth="1"/>
    <col min="3847" max="3847" width="6" style="1" customWidth="1"/>
    <col min="3848" max="3848" width="5.85546875" style="1" customWidth="1"/>
    <col min="3849" max="3849" width="6.140625" style="1" customWidth="1"/>
    <col min="3850" max="3850" width="2.140625" style="1" customWidth="1"/>
    <col min="3851" max="3851" width="6.5703125" style="1" customWidth="1"/>
    <col min="3852" max="3852" width="9" style="1" customWidth="1"/>
    <col min="3853" max="3855" width="9.42578125" style="1" customWidth="1"/>
    <col min="3856" max="3856" width="0.85546875" style="1" customWidth="1"/>
    <col min="3857" max="3864" width="8.5703125" style="1" customWidth="1"/>
    <col min="3865" max="4088" width="9.140625" style="1"/>
    <col min="4089" max="4089" width="7.140625" style="1" customWidth="1"/>
    <col min="4090" max="4092" width="9.5703125" style="1" customWidth="1"/>
    <col min="4093" max="4093" width="0.85546875" style="1" customWidth="1"/>
    <col min="4094" max="4094" width="9.5703125" style="1" customWidth="1"/>
    <col min="4095" max="4095" width="10.140625" style="1" customWidth="1"/>
    <col min="4096" max="4096" width="0.85546875" style="1" customWidth="1"/>
    <col min="4097" max="4099" width="9.5703125" style="1" customWidth="1"/>
    <col min="4100" max="4100" width="10" style="1" customWidth="1"/>
    <col min="4101" max="4101" width="0.85546875" style="1" customWidth="1"/>
    <col min="4102" max="4102" width="6.140625" style="1" customWidth="1"/>
    <col min="4103" max="4103" width="6" style="1" customWidth="1"/>
    <col min="4104" max="4104" width="5.85546875" style="1" customWidth="1"/>
    <col min="4105" max="4105" width="6.140625" style="1" customWidth="1"/>
    <col min="4106" max="4106" width="2.140625" style="1" customWidth="1"/>
    <col min="4107" max="4107" width="6.5703125" style="1" customWidth="1"/>
    <col min="4108" max="4108" width="9" style="1" customWidth="1"/>
    <col min="4109" max="4111" width="9.42578125" style="1" customWidth="1"/>
    <col min="4112" max="4112" width="0.85546875" style="1" customWidth="1"/>
    <col min="4113" max="4120" width="8.5703125" style="1" customWidth="1"/>
    <col min="4121" max="4344" width="9.140625" style="1"/>
    <col min="4345" max="4345" width="7.140625" style="1" customWidth="1"/>
    <col min="4346" max="4348" width="9.5703125" style="1" customWidth="1"/>
    <col min="4349" max="4349" width="0.85546875" style="1" customWidth="1"/>
    <col min="4350" max="4350" width="9.5703125" style="1" customWidth="1"/>
    <col min="4351" max="4351" width="10.140625" style="1" customWidth="1"/>
    <col min="4352" max="4352" width="0.85546875" style="1" customWidth="1"/>
    <col min="4353" max="4355" width="9.5703125" style="1" customWidth="1"/>
    <col min="4356" max="4356" width="10" style="1" customWidth="1"/>
    <col min="4357" max="4357" width="0.85546875" style="1" customWidth="1"/>
    <col min="4358" max="4358" width="6.140625" style="1" customWidth="1"/>
    <col min="4359" max="4359" width="6" style="1" customWidth="1"/>
    <col min="4360" max="4360" width="5.85546875" style="1" customWidth="1"/>
    <col min="4361" max="4361" width="6.140625" style="1" customWidth="1"/>
    <col min="4362" max="4362" width="2.140625" style="1" customWidth="1"/>
    <col min="4363" max="4363" width="6.5703125" style="1" customWidth="1"/>
    <col min="4364" max="4364" width="9" style="1" customWidth="1"/>
    <col min="4365" max="4367" width="9.42578125" style="1" customWidth="1"/>
    <col min="4368" max="4368" width="0.85546875" style="1" customWidth="1"/>
    <col min="4369" max="4376" width="8.5703125" style="1" customWidth="1"/>
    <col min="4377" max="4600" width="9.140625" style="1"/>
    <col min="4601" max="4601" width="7.140625" style="1" customWidth="1"/>
    <col min="4602" max="4604" width="9.5703125" style="1" customWidth="1"/>
    <col min="4605" max="4605" width="0.85546875" style="1" customWidth="1"/>
    <col min="4606" max="4606" width="9.5703125" style="1" customWidth="1"/>
    <col min="4607" max="4607" width="10.140625" style="1" customWidth="1"/>
    <col min="4608" max="4608" width="0.85546875" style="1" customWidth="1"/>
    <col min="4609" max="4611" width="9.5703125" style="1" customWidth="1"/>
    <col min="4612" max="4612" width="10" style="1" customWidth="1"/>
    <col min="4613" max="4613" width="0.85546875" style="1" customWidth="1"/>
    <col min="4614" max="4614" width="6.140625" style="1" customWidth="1"/>
    <col min="4615" max="4615" width="6" style="1" customWidth="1"/>
    <col min="4616" max="4616" width="5.85546875" style="1" customWidth="1"/>
    <col min="4617" max="4617" width="6.140625" style="1" customWidth="1"/>
    <col min="4618" max="4618" width="2.140625" style="1" customWidth="1"/>
    <col min="4619" max="4619" width="6.5703125" style="1" customWidth="1"/>
    <col min="4620" max="4620" width="9" style="1" customWidth="1"/>
    <col min="4621" max="4623" width="9.42578125" style="1" customWidth="1"/>
    <col min="4624" max="4624" width="0.85546875" style="1" customWidth="1"/>
    <col min="4625" max="4632" width="8.5703125" style="1" customWidth="1"/>
    <col min="4633" max="4856" width="9.140625" style="1"/>
    <col min="4857" max="4857" width="7.140625" style="1" customWidth="1"/>
    <col min="4858" max="4860" width="9.5703125" style="1" customWidth="1"/>
    <col min="4861" max="4861" width="0.85546875" style="1" customWidth="1"/>
    <col min="4862" max="4862" width="9.5703125" style="1" customWidth="1"/>
    <col min="4863" max="4863" width="10.140625" style="1" customWidth="1"/>
    <col min="4864" max="4864" width="0.85546875" style="1" customWidth="1"/>
    <col min="4865" max="4867" width="9.5703125" style="1" customWidth="1"/>
    <col min="4868" max="4868" width="10" style="1" customWidth="1"/>
    <col min="4869" max="4869" width="0.85546875" style="1" customWidth="1"/>
    <col min="4870" max="4870" width="6.140625" style="1" customWidth="1"/>
    <col min="4871" max="4871" width="6" style="1" customWidth="1"/>
    <col min="4872" max="4872" width="5.85546875" style="1" customWidth="1"/>
    <col min="4873" max="4873" width="6.140625" style="1" customWidth="1"/>
    <col min="4874" max="4874" width="2.140625" style="1" customWidth="1"/>
    <col min="4875" max="4875" width="6.5703125" style="1" customWidth="1"/>
    <col min="4876" max="4876" width="9" style="1" customWidth="1"/>
    <col min="4877" max="4879" width="9.42578125" style="1" customWidth="1"/>
    <col min="4880" max="4880" width="0.85546875" style="1" customWidth="1"/>
    <col min="4881" max="4888" width="8.5703125" style="1" customWidth="1"/>
    <col min="4889" max="5112" width="9.140625" style="1"/>
    <col min="5113" max="5113" width="7.140625" style="1" customWidth="1"/>
    <col min="5114" max="5116" width="9.5703125" style="1" customWidth="1"/>
    <col min="5117" max="5117" width="0.85546875" style="1" customWidth="1"/>
    <col min="5118" max="5118" width="9.5703125" style="1" customWidth="1"/>
    <col min="5119" max="5119" width="10.140625" style="1" customWidth="1"/>
    <col min="5120" max="5120" width="0.85546875" style="1" customWidth="1"/>
    <col min="5121" max="5123" width="9.5703125" style="1" customWidth="1"/>
    <col min="5124" max="5124" width="10" style="1" customWidth="1"/>
    <col min="5125" max="5125" width="0.85546875" style="1" customWidth="1"/>
    <col min="5126" max="5126" width="6.140625" style="1" customWidth="1"/>
    <col min="5127" max="5127" width="6" style="1" customWidth="1"/>
    <col min="5128" max="5128" width="5.85546875" style="1" customWidth="1"/>
    <col min="5129" max="5129" width="6.140625" style="1" customWidth="1"/>
    <col min="5130" max="5130" width="2.140625" style="1" customWidth="1"/>
    <col min="5131" max="5131" width="6.5703125" style="1" customWidth="1"/>
    <col min="5132" max="5132" width="9" style="1" customWidth="1"/>
    <col min="5133" max="5135" width="9.42578125" style="1" customWidth="1"/>
    <col min="5136" max="5136" width="0.85546875" style="1" customWidth="1"/>
    <col min="5137" max="5144" width="8.5703125" style="1" customWidth="1"/>
    <col min="5145" max="5368" width="9.140625" style="1"/>
    <col min="5369" max="5369" width="7.140625" style="1" customWidth="1"/>
    <col min="5370" max="5372" width="9.5703125" style="1" customWidth="1"/>
    <col min="5373" max="5373" width="0.85546875" style="1" customWidth="1"/>
    <col min="5374" max="5374" width="9.5703125" style="1" customWidth="1"/>
    <col min="5375" max="5375" width="10.140625" style="1" customWidth="1"/>
    <col min="5376" max="5376" width="0.85546875" style="1" customWidth="1"/>
    <col min="5377" max="5379" width="9.5703125" style="1" customWidth="1"/>
    <col min="5380" max="5380" width="10" style="1" customWidth="1"/>
    <col min="5381" max="5381" width="0.85546875" style="1" customWidth="1"/>
    <col min="5382" max="5382" width="6.140625" style="1" customWidth="1"/>
    <col min="5383" max="5383" width="6" style="1" customWidth="1"/>
    <col min="5384" max="5384" width="5.85546875" style="1" customWidth="1"/>
    <col min="5385" max="5385" width="6.140625" style="1" customWidth="1"/>
    <col min="5386" max="5386" width="2.140625" style="1" customWidth="1"/>
    <col min="5387" max="5387" width="6.5703125" style="1" customWidth="1"/>
    <col min="5388" max="5388" width="9" style="1" customWidth="1"/>
    <col min="5389" max="5391" width="9.42578125" style="1" customWidth="1"/>
    <col min="5392" max="5392" width="0.85546875" style="1" customWidth="1"/>
    <col min="5393" max="5400" width="8.5703125" style="1" customWidth="1"/>
    <col min="5401" max="5624" width="9.140625" style="1"/>
    <col min="5625" max="5625" width="7.140625" style="1" customWidth="1"/>
    <col min="5626" max="5628" width="9.5703125" style="1" customWidth="1"/>
    <col min="5629" max="5629" width="0.85546875" style="1" customWidth="1"/>
    <col min="5630" max="5630" width="9.5703125" style="1" customWidth="1"/>
    <col min="5631" max="5631" width="10.140625" style="1" customWidth="1"/>
    <col min="5632" max="5632" width="0.85546875" style="1" customWidth="1"/>
    <col min="5633" max="5635" width="9.5703125" style="1" customWidth="1"/>
    <col min="5636" max="5636" width="10" style="1" customWidth="1"/>
    <col min="5637" max="5637" width="0.85546875" style="1" customWidth="1"/>
    <col min="5638" max="5638" width="6.140625" style="1" customWidth="1"/>
    <col min="5639" max="5639" width="6" style="1" customWidth="1"/>
    <col min="5640" max="5640" width="5.85546875" style="1" customWidth="1"/>
    <col min="5641" max="5641" width="6.140625" style="1" customWidth="1"/>
    <col min="5642" max="5642" width="2.140625" style="1" customWidth="1"/>
    <col min="5643" max="5643" width="6.5703125" style="1" customWidth="1"/>
    <col min="5644" max="5644" width="9" style="1" customWidth="1"/>
    <col min="5645" max="5647" width="9.42578125" style="1" customWidth="1"/>
    <col min="5648" max="5648" width="0.85546875" style="1" customWidth="1"/>
    <col min="5649" max="5656" width="8.5703125" style="1" customWidth="1"/>
    <col min="5657" max="5880" width="9.140625" style="1"/>
    <col min="5881" max="5881" width="7.140625" style="1" customWidth="1"/>
    <col min="5882" max="5884" width="9.5703125" style="1" customWidth="1"/>
    <col min="5885" max="5885" width="0.85546875" style="1" customWidth="1"/>
    <col min="5886" max="5886" width="9.5703125" style="1" customWidth="1"/>
    <col min="5887" max="5887" width="10.140625" style="1" customWidth="1"/>
    <col min="5888" max="5888" width="0.85546875" style="1" customWidth="1"/>
    <col min="5889" max="5891" width="9.5703125" style="1" customWidth="1"/>
    <col min="5892" max="5892" width="10" style="1" customWidth="1"/>
    <col min="5893" max="5893" width="0.85546875" style="1" customWidth="1"/>
    <col min="5894" max="5894" width="6.140625" style="1" customWidth="1"/>
    <col min="5895" max="5895" width="6" style="1" customWidth="1"/>
    <col min="5896" max="5896" width="5.85546875" style="1" customWidth="1"/>
    <col min="5897" max="5897" width="6.140625" style="1" customWidth="1"/>
    <col min="5898" max="5898" width="2.140625" style="1" customWidth="1"/>
    <col min="5899" max="5899" width="6.5703125" style="1" customWidth="1"/>
    <col min="5900" max="5900" width="9" style="1" customWidth="1"/>
    <col min="5901" max="5903" width="9.42578125" style="1" customWidth="1"/>
    <col min="5904" max="5904" width="0.85546875" style="1" customWidth="1"/>
    <col min="5905" max="5912" width="8.5703125" style="1" customWidth="1"/>
    <col min="5913" max="6136" width="9.140625" style="1"/>
    <col min="6137" max="6137" width="7.140625" style="1" customWidth="1"/>
    <col min="6138" max="6140" width="9.5703125" style="1" customWidth="1"/>
    <col min="6141" max="6141" width="0.85546875" style="1" customWidth="1"/>
    <col min="6142" max="6142" width="9.5703125" style="1" customWidth="1"/>
    <col min="6143" max="6143" width="10.140625" style="1" customWidth="1"/>
    <col min="6144" max="6144" width="0.85546875" style="1" customWidth="1"/>
    <col min="6145" max="6147" width="9.5703125" style="1" customWidth="1"/>
    <col min="6148" max="6148" width="10" style="1" customWidth="1"/>
    <col min="6149" max="6149" width="0.85546875" style="1" customWidth="1"/>
    <col min="6150" max="6150" width="6.140625" style="1" customWidth="1"/>
    <col min="6151" max="6151" width="6" style="1" customWidth="1"/>
    <col min="6152" max="6152" width="5.85546875" style="1" customWidth="1"/>
    <col min="6153" max="6153" width="6.140625" style="1" customWidth="1"/>
    <col min="6154" max="6154" width="2.140625" style="1" customWidth="1"/>
    <col min="6155" max="6155" width="6.5703125" style="1" customWidth="1"/>
    <col min="6156" max="6156" width="9" style="1" customWidth="1"/>
    <col min="6157" max="6159" width="9.42578125" style="1" customWidth="1"/>
    <col min="6160" max="6160" width="0.85546875" style="1" customWidth="1"/>
    <col min="6161" max="6168" width="8.5703125" style="1" customWidth="1"/>
    <col min="6169" max="6392" width="9.140625" style="1"/>
    <col min="6393" max="6393" width="7.140625" style="1" customWidth="1"/>
    <col min="6394" max="6396" width="9.5703125" style="1" customWidth="1"/>
    <col min="6397" max="6397" width="0.85546875" style="1" customWidth="1"/>
    <col min="6398" max="6398" width="9.5703125" style="1" customWidth="1"/>
    <col min="6399" max="6399" width="10.140625" style="1" customWidth="1"/>
    <col min="6400" max="6400" width="0.85546875" style="1" customWidth="1"/>
    <col min="6401" max="6403" width="9.5703125" style="1" customWidth="1"/>
    <col min="6404" max="6404" width="10" style="1" customWidth="1"/>
    <col min="6405" max="6405" width="0.85546875" style="1" customWidth="1"/>
    <col min="6406" max="6406" width="6.140625" style="1" customWidth="1"/>
    <col min="6407" max="6407" width="6" style="1" customWidth="1"/>
    <col min="6408" max="6408" width="5.85546875" style="1" customWidth="1"/>
    <col min="6409" max="6409" width="6.140625" style="1" customWidth="1"/>
    <col min="6410" max="6410" width="2.140625" style="1" customWidth="1"/>
    <col min="6411" max="6411" width="6.5703125" style="1" customWidth="1"/>
    <col min="6412" max="6412" width="9" style="1" customWidth="1"/>
    <col min="6413" max="6415" width="9.42578125" style="1" customWidth="1"/>
    <col min="6416" max="6416" width="0.85546875" style="1" customWidth="1"/>
    <col min="6417" max="6424" width="8.5703125" style="1" customWidth="1"/>
    <col min="6425" max="6648" width="9.140625" style="1"/>
    <col min="6649" max="6649" width="7.140625" style="1" customWidth="1"/>
    <col min="6650" max="6652" width="9.5703125" style="1" customWidth="1"/>
    <col min="6653" max="6653" width="0.85546875" style="1" customWidth="1"/>
    <col min="6654" max="6654" width="9.5703125" style="1" customWidth="1"/>
    <col min="6655" max="6655" width="10.140625" style="1" customWidth="1"/>
    <col min="6656" max="6656" width="0.85546875" style="1" customWidth="1"/>
    <col min="6657" max="6659" width="9.5703125" style="1" customWidth="1"/>
    <col min="6660" max="6660" width="10" style="1" customWidth="1"/>
    <col min="6661" max="6661" width="0.85546875" style="1" customWidth="1"/>
    <col min="6662" max="6662" width="6.140625" style="1" customWidth="1"/>
    <col min="6663" max="6663" width="6" style="1" customWidth="1"/>
    <col min="6664" max="6664" width="5.85546875" style="1" customWidth="1"/>
    <col min="6665" max="6665" width="6.140625" style="1" customWidth="1"/>
    <col min="6666" max="6666" width="2.140625" style="1" customWidth="1"/>
    <col min="6667" max="6667" width="6.5703125" style="1" customWidth="1"/>
    <col min="6668" max="6668" width="9" style="1" customWidth="1"/>
    <col min="6669" max="6671" width="9.42578125" style="1" customWidth="1"/>
    <col min="6672" max="6672" width="0.85546875" style="1" customWidth="1"/>
    <col min="6673" max="6680" width="8.5703125" style="1" customWidth="1"/>
    <col min="6681" max="6904" width="9.140625" style="1"/>
    <col min="6905" max="6905" width="7.140625" style="1" customWidth="1"/>
    <col min="6906" max="6908" width="9.5703125" style="1" customWidth="1"/>
    <col min="6909" max="6909" width="0.85546875" style="1" customWidth="1"/>
    <col min="6910" max="6910" width="9.5703125" style="1" customWidth="1"/>
    <col min="6911" max="6911" width="10.140625" style="1" customWidth="1"/>
    <col min="6912" max="6912" width="0.85546875" style="1" customWidth="1"/>
    <col min="6913" max="6915" width="9.5703125" style="1" customWidth="1"/>
    <col min="6916" max="6916" width="10" style="1" customWidth="1"/>
    <col min="6917" max="6917" width="0.85546875" style="1" customWidth="1"/>
    <col min="6918" max="6918" width="6.140625" style="1" customWidth="1"/>
    <col min="6919" max="6919" width="6" style="1" customWidth="1"/>
    <col min="6920" max="6920" width="5.85546875" style="1" customWidth="1"/>
    <col min="6921" max="6921" width="6.140625" style="1" customWidth="1"/>
    <col min="6922" max="6922" width="2.140625" style="1" customWidth="1"/>
    <col min="6923" max="6923" width="6.5703125" style="1" customWidth="1"/>
    <col min="6924" max="6924" width="9" style="1" customWidth="1"/>
    <col min="6925" max="6927" width="9.42578125" style="1" customWidth="1"/>
    <col min="6928" max="6928" width="0.85546875" style="1" customWidth="1"/>
    <col min="6929" max="6936" width="8.5703125" style="1" customWidth="1"/>
    <col min="6937" max="7160" width="9.140625" style="1"/>
    <col min="7161" max="7161" width="7.140625" style="1" customWidth="1"/>
    <col min="7162" max="7164" width="9.5703125" style="1" customWidth="1"/>
    <col min="7165" max="7165" width="0.85546875" style="1" customWidth="1"/>
    <col min="7166" max="7166" width="9.5703125" style="1" customWidth="1"/>
    <col min="7167" max="7167" width="10.140625" style="1" customWidth="1"/>
    <col min="7168" max="7168" width="0.85546875" style="1" customWidth="1"/>
    <col min="7169" max="7171" width="9.5703125" style="1" customWidth="1"/>
    <col min="7172" max="7172" width="10" style="1" customWidth="1"/>
    <col min="7173" max="7173" width="0.85546875" style="1" customWidth="1"/>
    <col min="7174" max="7174" width="6.140625" style="1" customWidth="1"/>
    <col min="7175" max="7175" width="6" style="1" customWidth="1"/>
    <col min="7176" max="7176" width="5.85546875" style="1" customWidth="1"/>
    <col min="7177" max="7177" width="6.140625" style="1" customWidth="1"/>
    <col min="7178" max="7178" width="2.140625" style="1" customWidth="1"/>
    <col min="7179" max="7179" width="6.5703125" style="1" customWidth="1"/>
    <col min="7180" max="7180" width="9" style="1" customWidth="1"/>
    <col min="7181" max="7183" width="9.42578125" style="1" customWidth="1"/>
    <col min="7184" max="7184" width="0.85546875" style="1" customWidth="1"/>
    <col min="7185" max="7192" width="8.5703125" style="1" customWidth="1"/>
    <col min="7193" max="7416" width="9.140625" style="1"/>
    <col min="7417" max="7417" width="7.140625" style="1" customWidth="1"/>
    <col min="7418" max="7420" width="9.5703125" style="1" customWidth="1"/>
    <col min="7421" max="7421" width="0.85546875" style="1" customWidth="1"/>
    <col min="7422" max="7422" width="9.5703125" style="1" customWidth="1"/>
    <col min="7423" max="7423" width="10.140625" style="1" customWidth="1"/>
    <col min="7424" max="7424" width="0.85546875" style="1" customWidth="1"/>
    <col min="7425" max="7427" width="9.5703125" style="1" customWidth="1"/>
    <col min="7428" max="7428" width="10" style="1" customWidth="1"/>
    <col min="7429" max="7429" width="0.85546875" style="1" customWidth="1"/>
    <col min="7430" max="7430" width="6.140625" style="1" customWidth="1"/>
    <col min="7431" max="7431" width="6" style="1" customWidth="1"/>
    <col min="7432" max="7432" width="5.85546875" style="1" customWidth="1"/>
    <col min="7433" max="7433" width="6.140625" style="1" customWidth="1"/>
    <col min="7434" max="7434" width="2.140625" style="1" customWidth="1"/>
    <col min="7435" max="7435" width="6.5703125" style="1" customWidth="1"/>
    <col min="7436" max="7436" width="9" style="1" customWidth="1"/>
    <col min="7437" max="7439" width="9.42578125" style="1" customWidth="1"/>
    <col min="7440" max="7440" width="0.85546875" style="1" customWidth="1"/>
    <col min="7441" max="7448" width="8.5703125" style="1" customWidth="1"/>
    <col min="7449" max="7672" width="9.140625" style="1"/>
    <col min="7673" max="7673" width="7.140625" style="1" customWidth="1"/>
    <col min="7674" max="7676" width="9.5703125" style="1" customWidth="1"/>
    <col min="7677" max="7677" width="0.85546875" style="1" customWidth="1"/>
    <col min="7678" max="7678" width="9.5703125" style="1" customWidth="1"/>
    <col min="7679" max="7679" width="10.140625" style="1" customWidth="1"/>
    <col min="7680" max="7680" width="0.85546875" style="1" customWidth="1"/>
    <col min="7681" max="7683" width="9.5703125" style="1" customWidth="1"/>
    <col min="7684" max="7684" width="10" style="1" customWidth="1"/>
    <col min="7685" max="7685" width="0.85546875" style="1" customWidth="1"/>
    <col min="7686" max="7686" width="6.140625" style="1" customWidth="1"/>
    <col min="7687" max="7687" width="6" style="1" customWidth="1"/>
    <col min="7688" max="7688" width="5.85546875" style="1" customWidth="1"/>
    <col min="7689" max="7689" width="6.140625" style="1" customWidth="1"/>
    <col min="7690" max="7690" width="2.140625" style="1" customWidth="1"/>
    <col min="7691" max="7691" width="6.5703125" style="1" customWidth="1"/>
    <col min="7692" max="7692" width="9" style="1" customWidth="1"/>
    <col min="7693" max="7695" width="9.42578125" style="1" customWidth="1"/>
    <col min="7696" max="7696" width="0.85546875" style="1" customWidth="1"/>
    <col min="7697" max="7704" width="8.5703125" style="1" customWidth="1"/>
    <col min="7705" max="7928" width="9.140625" style="1"/>
    <col min="7929" max="7929" width="7.140625" style="1" customWidth="1"/>
    <col min="7930" max="7932" width="9.5703125" style="1" customWidth="1"/>
    <col min="7933" max="7933" width="0.85546875" style="1" customWidth="1"/>
    <col min="7934" max="7934" width="9.5703125" style="1" customWidth="1"/>
    <col min="7935" max="7935" width="10.140625" style="1" customWidth="1"/>
    <col min="7936" max="7936" width="0.85546875" style="1" customWidth="1"/>
    <col min="7937" max="7939" width="9.5703125" style="1" customWidth="1"/>
    <col min="7940" max="7940" width="10" style="1" customWidth="1"/>
    <col min="7941" max="7941" width="0.85546875" style="1" customWidth="1"/>
    <col min="7942" max="7942" width="6.140625" style="1" customWidth="1"/>
    <col min="7943" max="7943" width="6" style="1" customWidth="1"/>
    <col min="7944" max="7944" width="5.85546875" style="1" customWidth="1"/>
    <col min="7945" max="7945" width="6.140625" style="1" customWidth="1"/>
    <col min="7946" max="7946" width="2.140625" style="1" customWidth="1"/>
    <col min="7947" max="7947" width="6.5703125" style="1" customWidth="1"/>
    <col min="7948" max="7948" width="9" style="1" customWidth="1"/>
    <col min="7949" max="7951" width="9.42578125" style="1" customWidth="1"/>
    <col min="7952" max="7952" width="0.85546875" style="1" customWidth="1"/>
    <col min="7953" max="7960" width="8.5703125" style="1" customWidth="1"/>
    <col min="7961" max="8184" width="9.140625" style="1"/>
    <col min="8185" max="8185" width="7.140625" style="1" customWidth="1"/>
    <col min="8186" max="8188" width="9.5703125" style="1" customWidth="1"/>
    <col min="8189" max="8189" width="0.85546875" style="1" customWidth="1"/>
    <col min="8190" max="8190" width="9.5703125" style="1" customWidth="1"/>
    <col min="8191" max="8191" width="10.140625" style="1" customWidth="1"/>
    <col min="8192" max="8192" width="0.85546875" style="1" customWidth="1"/>
    <col min="8193" max="8195" width="9.5703125" style="1" customWidth="1"/>
    <col min="8196" max="8196" width="10" style="1" customWidth="1"/>
    <col min="8197" max="8197" width="0.85546875" style="1" customWidth="1"/>
    <col min="8198" max="8198" width="6.140625" style="1" customWidth="1"/>
    <col min="8199" max="8199" width="6" style="1" customWidth="1"/>
    <col min="8200" max="8200" width="5.85546875" style="1" customWidth="1"/>
    <col min="8201" max="8201" width="6.140625" style="1" customWidth="1"/>
    <col min="8202" max="8202" width="2.140625" style="1" customWidth="1"/>
    <col min="8203" max="8203" width="6.5703125" style="1" customWidth="1"/>
    <col min="8204" max="8204" width="9" style="1" customWidth="1"/>
    <col min="8205" max="8207" width="9.42578125" style="1" customWidth="1"/>
    <col min="8208" max="8208" width="0.85546875" style="1" customWidth="1"/>
    <col min="8209" max="8216" width="8.5703125" style="1" customWidth="1"/>
    <col min="8217" max="8440" width="9.140625" style="1"/>
    <col min="8441" max="8441" width="7.140625" style="1" customWidth="1"/>
    <col min="8442" max="8444" width="9.5703125" style="1" customWidth="1"/>
    <col min="8445" max="8445" width="0.85546875" style="1" customWidth="1"/>
    <col min="8446" max="8446" width="9.5703125" style="1" customWidth="1"/>
    <col min="8447" max="8447" width="10.140625" style="1" customWidth="1"/>
    <col min="8448" max="8448" width="0.85546875" style="1" customWidth="1"/>
    <col min="8449" max="8451" width="9.5703125" style="1" customWidth="1"/>
    <col min="8452" max="8452" width="10" style="1" customWidth="1"/>
    <col min="8453" max="8453" width="0.85546875" style="1" customWidth="1"/>
    <col min="8454" max="8454" width="6.140625" style="1" customWidth="1"/>
    <col min="8455" max="8455" width="6" style="1" customWidth="1"/>
    <col min="8456" max="8456" width="5.85546875" style="1" customWidth="1"/>
    <col min="8457" max="8457" width="6.140625" style="1" customWidth="1"/>
    <col min="8458" max="8458" width="2.140625" style="1" customWidth="1"/>
    <col min="8459" max="8459" width="6.5703125" style="1" customWidth="1"/>
    <col min="8460" max="8460" width="9" style="1" customWidth="1"/>
    <col min="8461" max="8463" width="9.42578125" style="1" customWidth="1"/>
    <col min="8464" max="8464" width="0.85546875" style="1" customWidth="1"/>
    <col min="8465" max="8472" width="8.5703125" style="1" customWidth="1"/>
    <col min="8473" max="8696" width="9.140625" style="1"/>
    <col min="8697" max="8697" width="7.140625" style="1" customWidth="1"/>
    <col min="8698" max="8700" width="9.5703125" style="1" customWidth="1"/>
    <col min="8701" max="8701" width="0.85546875" style="1" customWidth="1"/>
    <col min="8702" max="8702" width="9.5703125" style="1" customWidth="1"/>
    <col min="8703" max="8703" width="10.140625" style="1" customWidth="1"/>
    <col min="8704" max="8704" width="0.85546875" style="1" customWidth="1"/>
    <col min="8705" max="8707" width="9.5703125" style="1" customWidth="1"/>
    <col min="8708" max="8708" width="10" style="1" customWidth="1"/>
    <col min="8709" max="8709" width="0.85546875" style="1" customWidth="1"/>
    <col min="8710" max="8710" width="6.140625" style="1" customWidth="1"/>
    <col min="8711" max="8711" width="6" style="1" customWidth="1"/>
    <col min="8712" max="8712" width="5.85546875" style="1" customWidth="1"/>
    <col min="8713" max="8713" width="6.140625" style="1" customWidth="1"/>
    <col min="8714" max="8714" width="2.140625" style="1" customWidth="1"/>
    <col min="8715" max="8715" width="6.5703125" style="1" customWidth="1"/>
    <col min="8716" max="8716" width="9" style="1" customWidth="1"/>
    <col min="8717" max="8719" width="9.42578125" style="1" customWidth="1"/>
    <col min="8720" max="8720" width="0.85546875" style="1" customWidth="1"/>
    <col min="8721" max="8728" width="8.5703125" style="1" customWidth="1"/>
    <col min="8729" max="8952" width="9.140625" style="1"/>
    <col min="8953" max="8953" width="7.140625" style="1" customWidth="1"/>
    <col min="8954" max="8956" width="9.5703125" style="1" customWidth="1"/>
    <col min="8957" max="8957" width="0.85546875" style="1" customWidth="1"/>
    <col min="8958" max="8958" width="9.5703125" style="1" customWidth="1"/>
    <col min="8959" max="8959" width="10.140625" style="1" customWidth="1"/>
    <col min="8960" max="8960" width="0.85546875" style="1" customWidth="1"/>
    <col min="8961" max="8963" width="9.5703125" style="1" customWidth="1"/>
    <col min="8964" max="8964" width="10" style="1" customWidth="1"/>
    <col min="8965" max="8965" width="0.85546875" style="1" customWidth="1"/>
    <col min="8966" max="8966" width="6.140625" style="1" customWidth="1"/>
    <col min="8967" max="8967" width="6" style="1" customWidth="1"/>
    <col min="8968" max="8968" width="5.85546875" style="1" customWidth="1"/>
    <col min="8969" max="8969" width="6.140625" style="1" customWidth="1"/>
    <col min="8970" max="8970" width="2.140625" style="1" customWidth="1"/>
    <col min="8971" max="8971" width="6.5703125" style="1" customWidth="1"/>
    <col min="8972" max="8972" width="9" style="1" customWidth="1"/>
    <col min="8973" max="8975" width="9.42578125" style="1" customWidth="1"/>
    <col min="8976" max="8976" width="0.85546875" style="1" customWidth="1"/>
    <col min="8977" max="8984" width="8.5703125" style="1" customWidth="1"/>
    <col min="8985" max="9208" width="9.140625" style="1"/>
    <col min="9209" max="9209" width="7.140625" style="1" customWidth="1"/>
    <col min="9210" max="9212" width="9.5703125" style="1" customWidth="1"/>
    <col min="9213" max="9213" width="0.85546875" style="1" customWidth="1"/>
    <col min="9214" max="9214" width="9.5703125" style="1" customWidth="1"/>
    <col min="9215" max="9215" width="10.140625" style="1" customWidth="1"/>
    <col min="9216" max="9216" width="0.85546875" style="1" customWidth="1"/>
    <col min="9217" max="9219" width="9.5703125" style="1" customWidth="1"/>
    <col min="9220" max="9220" width="10" style="1" customWidth="1"/>
    <col min="9221" max="9221" width="0.85546875" style="1" customWidth="1"/>
    <col min="9222" max="9222" width="6.140625" style="1" customWidth="1"/>
    <col min="9223" max="9223" width="6" style="1" customWidth="1"/>
    <col min="9224" max="9224" width="5.85546875" style="1" customWidth="1"/>
    <col min="9225" max="9225" width="6.140625" style="1" customWidth="1"/>
    <col min="9226" max="9226" width="2.140625" style="1" customWidth="1"/>
    <col min="9227" max="9227" width="6.5703125" style="1" customWidth="1"/>
    <col min="9228" max="9228" width="9" style="1" customWidth="1"/>
    <col min="9229" max="9231" width="9.42578125" style="1" customWidth="1"/>
    <col min="9232" max="9232" width="0.85546875" style="1" customWidth="1"/>
    <col min="9233" max="9240" width="8.5703125" style="1" customWidth="1"/>
    <col min="9241" max="9464" width="9.140625" style="1"/>
    <col min="9465" max="9465" width="7.140625" style="1" customWidth="1"/>
    <col min="9466" max="9468" width="9.5703125" style="1" customWidth="1"/>
    <col min="9469" max="9469" width="0.85546875" style="1" customWidth="1"/>
    <col min="9470" max="9470" width="9.5703125" style="1" customWidth="1"/>
    <col min="9471" max="9471" width="10.140625" style="1" customWidth="1"/>
    <col min="9472" max="9472" width="0.85546875" style="1" customWidth="1"/>
    <col min="9473" max="9475" width="9.5703125" style="1" customWidth="1"/>
    <col min="9476" max="9476" width="10" style="1" customWidth="1"/>
    <col min="9477" max="9477" width="0.85546875" style="1" customWidth="1"/>
    <col min="9478" max="9478" width="6.140625" style="1" customWidth="1"/>
    <col min="9479" max="9479" width="6" style="1" customWidth="1"/>
    <col min="9480" max="9480" width="5.85546875" style="1" customWidth="1"/>
    <col min="9481" max="9481" width="6.140625" style="1" customWidth="1"/>
    <col min="9482" max="9482" width="2.140625" style="1" customWidth="1"/>
    <col min="9483" max="9483" width="6.5703125" style="1" customWidth="1"/>
    <col min="9484" max="9484" width="9" style="1" customWidth="1"/>
    <col min="9485" max="9487" width="9.42578125" style="1" customWidth="1"/>
    <col min="9488" max="9488" width="0.85546875" style="1" customWidth="1"/>
    <col min="9489" max="9496" width="8.5703125" style="1" customWidth="1"/>
    <col min="9497" max="9720" width="9.140625" style="1"/>
    <col min="9721" max="9721" width="7.140625" style="1" customWidth="1"/>
    <col min="9722" max="9724" width="9.5703125" style="1" customWidth="1"/>
    <col min="9725" max="9725" width="0.85546875" style="1" customWidth="1"/>
    <col min="9726" max="9726" width="9.5703125" style="1" customWidth="1"/>
    <col min="9727" max="9727" width="10.140625" style="1" customWidth="1"/>
    <col min="9728" max="9728" width="0.85546875" style="1" customWidth="1"/>
    <col min="9729" max="9731" width="9.5703125" style="1" customWidth="1"/>
    <col min="9732" max="9732" width="10" style="1" customWidth="1"/>
    <col min="9733" max="9733" width="0.85546875" style="1" customWidth="1"/>
    <col min="9734" max="9734" width="6.140625" style="1" customWidth="1"/>
    <col min="9735" max="9735" width="6" style="1" customWidth="1"/>
    <col min="9736" max="9736" width="5.85546875" style="1" customWidth="1"/>
    <col min="9737" max="9737" width="6.140625" style="1" customWidth="1"/>
    <col min="9738" max="9738" width="2.140625" style="1" customWidth="1"/>
    <col min="9739" max="9739" width="6.5703125" style="1" customWidth="1"/>
    <col min="9740" max="9740" width="9" style="1" customWidth="1"/>
    <col min="9741" max="9743" width="9.42578125" style="1" customWidth="1"/>
    <col min="9744" max="9744" width="0.85546875" style="1" customWidth="1"/>
    <col min="9745" max="9752" width="8.5703125" style="1" customWidth="1"/>
    <col min="9753" max="9976" width="9.140625" style="1"/>
    <col min="9977" max="9977" width="7.140625" style="1" customWidth="1"/>
    <col min="9978" max="9980" width="9.5703125" style="1" customWidth="1"/>
    <col min="9981" max="9981" width="0.85546875" style="1" customWidth="1"/>
    <col min="9982" max="9982" width="9.5703125" style="1" customWidth="1"/>
    <col min="9983" max="9983" width="10.140625" style="1" customWidth="1"/>
    <col min="9984" max="9984" width="0.85546875" style="1" customWidth="1"/>
    <col min="9985" max="9987" width="9.5703125" style="1" customWidth="1"/>
    <col min="9988" max="9988" width="10" style="1" customWidth="1"/>
    <col min="9989" max="9989" width="0.85546875" style="1" customWidth="1"/>
    <col min="9990" max="9990" width="6.140625" style="1" customWidth="1"/>
    <col min="9991" max="9991" width="6" style="1" customWidth="1"/>
    <col min="9992" max="9992" width="5.85546875" style="1" customWidth="1"/>
    <col min="9993" max="9993" width="6.140625" style="1" customWidth="1"/>
    <col min="9994" max="9994" width="2.140625" style="1" customWidth="1"/>
    <col min="9995" max="9995" width="6.5703125" style="1" customWidth="1"/>
    <col min="9996" max="9996" width="9" style="1" customWidth="1"/>
    <col min="9997" max="9999" width="9.42578125" style="1" customWidth="1"/>
    <col min="10000" max="10000" width="0.85546875" style="1" customWidth="1"/>
    <col min="10001" max="10008" width="8.5703125" style="1" customWidth="1"/>
    <col min="10009" max="10232" width="9.140625" style="1"/>
    <col min="10233" max="10233" width="7.140625" style="1" customWidth="1"/>
    <col min="10234" max="10236" width="9.5703125" style="1" customWidth="1"/>
    <col min="10237" max="10237" width="0.85546875" style="1" customWidth="1"/>
    <col min="10238" max="10238" width="9.5703125" style="1" customWidth="1"/>
    <col min="10239" max="10239" width="10.140625" style="1" customWidth="1"/>
    <col min="10240" max="10240" width="0.85546875" style="1" customWidth="1"/>
    <col min="10241" max="10243" width="9.5703125" style="1" customWidth="1"/>
    <col min="10244" max="10244" width="10" style="1" customWidth="1"/>
    <col min="10245" max="10245" width="0.85546875" style="1" customWidth="1"/>
    <col min="10246" max="10246" width="6.140625" style="1" customWidth="1"/>
    <col min="10247" max="10247" width="6" style="1" customWidth="1"/>
    <col min="10248" max="10248" width="5.85546875" style="1" customWidth="1"/>
    <col min="10249" max="10249" width="6.140625" style="1" customWidth="1"/>
    <col min="10250" max="10250" width="2.140625" style="1" customWidth="1"/>
    <col min="10251" max="10251" width="6.5703125" style="1" customWidth="1"/>
    <col min="10252" max="10252" width="9" style="1" customWidth="1"/>
    <col min="10253" max="10255" width="9.42578125" style="1" customWidth="1"/>
    <col min="10256" max="10256" width="0.85546875" style="1" customWidth="1"/>
    <col min="10257" max="10264" width="8.5703125" style="1" customWidth="1"/>
    <col min="10265" max="10488" width="9.140625" style="1"/>
    <col min="10489" max="10489" width="7.140625" style="1" customWidth="1"/>
    <col min="10490" max="10492" width="9.5703125" style="1" customWidth="1"/>
    <col min="10493" max="10493" width="0.85546875" style="1" customWidth="1"/>
    <col min="10494" max="10494" width="9.5703125" style="1" customWidth="1"/>
    <col min="10495" max="10495" width="10.140625" style="1" customWidth="1"/>
    <col min="10496" max="10496" width="0.85546875" style="1" customWidth="1"/>
    <col min="10497" max="10499" width="9.5703125" style="1" customWidth="1"/>
    <col min="10500" max="10500" width="10" style="1" customWidth="1"/>
    <col min="10501" max="10501" width="0.85546875" style="1" customWidth="1"/>
    <col min="10502" max="10502" width="6.140625" style="1" customWidth="1"/>
    <col min="10503" max="10503" width="6" style="1" customWidth="1"/>
    <col min="10504" max="10504" width="5.85546875" style="1" customWidth="1"/>
    <col min="10505" max="10505" width="6.140625" style="1" customWidth="1"/>
    <col min="10506" max="10506" width="2.140625" style="1" customWidth="1"/>
    <col min="10507" max="10507" width="6.5703125" style="1" customWidth="1"/>
    <col min="10508" max="10508" width="9" style="1" customWidth="1"/>
    <col min="10509" max="10511" width="9.42578125" style="1" customWidth="1"/>
    <col min="10512" max="10512" width="0.85546875" style="1" customWidth="1"/>
    <col min="10513" max="10520" width="8.5703125" style="1" customWidth="1"/>
    <col min="10521" max="10744" width="9.140625" style="1"/>
    <col min="10745" max="10745" width="7.140625" style="1" customWidth="1"/>
    <col min="10746" max="10748" width="9.5703125" style="1" customWidth="1"/>
    <col min="10749" max="10749" width="0.85546875" style="1" customWidth="1"/>
    <col min="10750" max="10750" width="9.5703125" style="1" customWidth="1"/>
    <col min="10751" max="10751" width="10.140625" style="1" customWidth="1"/>
    <col min="10752" max="10752" width="0.85546875" style="1" customWidth="1"/>
    <col min="10753" max="10755" width="9.5703125" style="1" customWidth="1"/>
    <col min="10756" max="10756" width="10" style="1" customWidth="1"/>
    <col min="10757" max="10757" width="0.85546875" style="1" customWidth="1"/>
    <col min="10758" max="10758" width="6.140625" style="1" customWidth="1"/>
    <col min="10759" max="10759" width="6" style="1" customWidth="1"/>
    <col min="10760" max="10760" width="5.85546875" style="1" customWidth="1"/>
    <col min="10761" max="10761" width="6.140625" style="1" customWidth="1"/>
    <col min="10762" max="10762" width="2.140625" style="1" customWidth="1"/>
    <col min="10763" max="10763" width="6.5703125" style="1" customWidth="1"/>
    <col min="10764" max="10764" width="9" style="1" customWidth="1"/>
    <col min="10765" max="10767" width="9.42578125" style="1" customWidth="1"/>
    <col min="10768" max="10768" width="0.85546875" style="1" customWidth="1"/>
    <col min="10769" max="10776" width="8.5703125" style="1" customWidth="1"/>
    <col min="10777" max="11000" width="9.140625" style="1"/>
    <col min="11001" max="11001" width="7.140625" style="1" customWidth="1"/>
    <col min="11002" max="11004" width="9.5703125" style="1" customWidth="1"/>
    <col min="11005" max="11005" width="0.85546875" style="1" customWidth="1"/>
    <col min="11006" max="11006" width="9.5703125" style="1" customWidth="1"/>
    <col min="11007" max="11007" width="10.140625" style="1" customWidth="1"/>
    <col min="11008" max="11008" width="0.85546875" style="1" customWidth="1"/>
    <col min="11009" max="11011" width="9.5703125" style="1" customWidth="1"/>
    <col min="11012" max="11012" width="10" style="1" customWidth="1"/>
    <col min="11013" max="11013" width="0.85546875" style="1" customWidth="1"/>
    <col min="11014" max="11014" width="6.140625" style="1" customWidth="1"/>
    <col min="11015" max="11015" width="6" style="1" customWidth="1"/>
    <col min="11016" max="11016" width="5.85546875" style="1" customWidth="1"/>
    <col min="11017" max="11017" width="6.140625" style="1" customWidth="1"/>
    <col min="11018" max="11018" width="2.140625" style="1" customWidth="1"/>
    <col min="11019" max="11019" width="6.5703125" style="1" customWidth="1"/>
    <col min="11020" max="11020" width="9" style="1" customWidth="1"/>
    <col min="11021" max="11023" width="9.42578125" style="1" customWidth="1"/>
    <col min="11024" max="11024" width="0.85546875" style="1" customWidth="1"/>
    <col min="11025" max="11032" width="8.5703125" style="1" customWidth="1"/>
    <col min="11033" max="11256" width="9.140625" style="1"/>
    <col min="11257" max="11257" width="7.140625" style="1" customWidth="1"/>
    <col min="11258" max="11260" width="9.5703125" style="1" customWidth="1"/>
    <col min="11261" max="11261" width="0.85546875" style="1" customWidth="1"/>
    <col min="11262" max="11262" width="9.5703125" style="1" customWidth="1"/>
    <col min="11263" max="11263" width="10.140625" style="1" customWidth="1"/>
    <col min="11264" max="11264" width="0.85546875" style="1" customWidth="1"/>
    <col min="11265" max="11267" width="9.5703125" style="1" customWidth="1"/>
    <col min="11268" max="11268" width="10" style="1" customWidth="1"/>
    <col min="11269" max="11269" width="0.85546875" style="1" customWidth="1"/>
    <col min="11270" max="11270" width="6.140625" style="1" customWidth="1"/>
    <col min="11271" max="11271" width="6" style="1" customWidth="1"/>
    <col min="11272" max="11272" width="5.85546875" style="1" customWidth="1"/>
    <col min="11273" max="11273" width="6.140625" style="1" customWidth="1"/>
    <col min="11274" max="11274" width="2.140625" style="1" customWidth="1"/>
    <col min="11275" max="11275" width="6.5703125" style="1" customWidth="1"/>
    <col min="11276" max="11276" width="9" style="1" customWidth="1"/>
    <col min="11277" max="11279" width="9.42578125" style="1" customWidth="1"/>
    <col min="11280" max="11280" width="0.85546875" style="1" customWidth="1"/>
    <col min="11281" max="11288" width="8.5703125" style="1" customWidth="1"/>
    <col min="11289" max="11512" width="9.140625" style="1"/>
    <col min="11513" max="11513" width="7.140625" style="1" customWidth="1"/>
    <col min="11514" max="11516" width="9.5703125" style="1" customWidth="1"/>
    <col min="11517" max="11517" width="0.85546875" style="1" customWidth="1"/>
    <col min="11518" max="11518" width="9.5703125" style="1" customWidth="1"/>
    <col min="11519" max="11519" width="10.140625" style="1" customWidth="1"/>
    <col min="11520" max="11520" width="0.85546875" style="1" customWidth="1"/>
    <col min="11521" max="11523" width="9.5703125" style="1" customWidth="1"/>
    <col min="11524" max="11524" width="10" style="1" customWidth="1"/>
    <col min="11525" max="11525" width="0.85546875" style="1" customWidth="1"/>
    <col min="11526" max="11526" width="6.140625" style="1" customWidth="1"/>
    <col min="11527" max="11527" width="6" style="1" customWidth="1"/>
    <col min="11528" max="11528" width="5.85546875" style="1" customWidth="1"/>
    <col min="11529" max="11529" width="6.140625" style="1" customWidth="1"/>
    <col min="11530" max="11530" width="2.140625" style="1" customWidth="1"/>
    <col min="11531" max="11531" width="6.5703125" style="1" customWidth="1"/>
    <col min="11532" max="11532" width="9" style="1" customWidth="1"/>
    <col min="11533" max="11535" width="9.42578125" style="1" customWidth="1"/>
    <col min="11536" max="11536" width="0.85546875" style="1" customWidth="1"/>
    <col min="11537" max="11544" width="8.5703125" style="1" customWidth="1"/>
    <col min="11545" max="11768" width="9.140625" style="1"/>
    <col min="11769" max="11769" width="7.140625" style="1" customWidth="1"/>
    <col min="11770" max="11772" width="9.5703125" style="1" customWidth="1"/>
    <col min="11773" max="11773" width="0.85546875" style="1" customWidth="1"/>
    <col min="11774" max="11774" width="9.5703125" style="1" customWidth="1"/>
    <col min="11775" max="11775" width="10.140625" style="1" customWidth="1"/>
    <col min="11776" max="11776" width="0.85546875" style="1" customWidth="1"/>
    <col min="11777" max="11779" width="9.5703125" style="1" customWidth="1"/>
    <col min="11780" max="11780" width="10" style="1" customWidth="1"/>
    <col min="11781" max="11781" width="0.85546875" style="1" customWidth="1"/>
    <col min="11782" max="11782" width="6.140625" style="1" customWidth="1"/>
    <col min="11783" max="11783" width="6" style="1" customWidth="1"/>
    <col min="11784" max="11784" width="5.85546875" style="1" customWidth="1"/>
    <col min="11785" max="11785" width="6.140625" style="1" customWidth="1"/>
    <col min="11786" max="11786" width="2.140625" style="1" customWidth="1"/>
    <col min="11787" max="11787" width="6.5703125" style="1" customWidth="1"/>
    <col min="11788" max="11788" width="9" style="1" customWidth="1"/>
    <col min="11789" max="11791" width="9.42578125" style="1" customWidth="1"/>
    <col min="11792" max="11792" width="0.85546875" style="1" customWidth="1"/>
    <col min="11793" max="11800" width="8.5703125" style="1" customWidth="1"/>
    <col min="11801" max="12024" width="9.140625" style="1"/>
    <col min="12025" max="12025" width="7.140625" style="1" customWidth="1"/>
    <col min="12026" max="12028" width="9.5703125" style="1" customWidth="1"/>
    <col min="12029" max="12029" width="0.85546875" style="1" customWidth="1"/>
    <col min="12030" max="12030" width="9.5703125" style="1" customWidth="1"/>
    <col min="12031" max="12031" width="10.140625" style="1" customWidth="1"/>
    <col min="12032" max="12032" width="0.85546875" style="1" customWidth="1"/>
    <col min="12033" max="12035" width="9.5703125" style="1" customWidth="1"/>
    <col min="12036" max="12036" width="10" style="1" customWidth="1"/>
    <col min="12037" max="12037" width="0.85546875" style="1" customWidth="1"/>
    <col min="12038" max="12038" width="6.140625" style="1" customWidth="1"/>
    <col min="12039" max="12039" width="6" style="1" customWidth="1"/>
    <col min="12040" max="12040" width="5.85546875" style="1" customWidth="1"/>
    <col min="12041" max="12041" width="6.140625" style="1" customWidth="1"/>
    <col min="12042" max="12042" width="2.140625" style="1" customWidth="1"/>
    <col min="12043" max="12043" width="6.5703125" style="1" customWidth="1"/>
    <col min="12044" max="12044" width="9" style="1" customWidth="1"/>
    <col min="12045" max="12047" width="9.42578125" style="1" customWidth="1"/>
    <col min="12048" max="12048" width="0.85546875" style="1" customWidth="1"/>
    <col min="12049" max="12056" width="8.5703125" style="1" customWidth="1"/>
    <col min="12057" max="12280" width="9.140625" style="1"/>
    <col min="12281" max="12281" width="7.140625" style="1" customWidth="1"/>
    <col min="12282" max="12284" width="9.5703125" style="1" customWidth="1"/>
    <col min="12285" max="12285" width="0.85546875" style="1" customWidth="1"/>
    <col min="12286" max="12286" width="9.5703125" style="1" customWidth="1"/>
    <col min="12287" max="12287" width="10.140625" style="1" customWidth="1"/>
    <col min="12288" max="12288" width="0.85546875" style="1" customWidth="1"/>
    <col min="12289" max="12291" width="9.5703125" style="1" customWidth="1"/>
    <col min="12292" max="12292" width="10" style="1" customWidth="1"/>
    <col min="12293" max="12293" width="0.85546875" style="1" customWidth="1"/>
    <col min="12294" max="12294" width="6.140625" style="1" customWidth="1"/>
    <col min="12295" max="12295" width="6" style="1" customWidth="1"/>
    <col min="12296" max="12296" width="5.85546875" style="1" customWidth="1"/>
    <col min="12297" max="12297" width="6.140625" style="1" customWidth="1"/>
    <col min="12298" max="12298" width="2.140625" style="1" customWidth="1"/>
    <col min="12299" max="12299" width="6.5703125" style="1" customWidth="1"/>
    <col min="12300" max="12300" width="9" style="1" customWidth="1"/>
    <col min="12301" max="12303" width="9.42578125" style="1" customWidth="1"/>
    <col min="12304" max="12304" width="0.85546875" style="1" customWidth="1"/>
    <col min="12305" max="12312" width="8.5703125" style="1" customWidth="1"/>
    <col min="12313" max="12536" width="9.140625" style="1"/>
    <col min="12537" max="12537" width="7.140625" style="1" customWidth="1"/>
    <col min="12538" max="12540" width="9.5703125" style="1" customWidth="1"/>
    <col min="12541" max="12541" width="0.85546875" style="1" customWidth="1"/>
    <col min="12542" max="12542" width="9.5703125" style="1" customWidth="1"/>
    <col min="12543" max="12543" width="10.140625" style="1" customWidth="1"/>
    <col min="12544" max="12544" width="0.85546875" style="1" customWidth="1"/>
    <col min="12545" max="12547" width="9.5703125" style="1" customWidth="1"/>
    <col min="12548" max="12548" width="10" style="1" customWidth="1"/>
    <col min="12549" max="12549" width="0.85546875" style="1" customWidth="1"/>
    <col min="12550" max="12550" width="6.140625" style="1" customWidth="1"/>
    <col min="12551" max="12551" width="6" style="1" customWidth="1"/>
    <col min="12552" max="12552" width="5.85546875" style="1" customWidth="1"/>
    <col min="12553" max="12553" width="6.140625" style="1" customWidth="1"/>
    <col min="12554" max="12554" width="2.140625" style="1" customWidth="1"/>
    <col min="12555" max="12555" width="6.5703125" style="1" customWidth="1"/>
    <col min="12556" max="12556" width="9" style="1" customWidth="1"/>
    <col min="12557" max="12559" width="9.42578125" style="1" customWidth="1"/>
    <col min="12560" max="12560" width="0.85546875" style="1" customWidth="1"/>
    <col min="12561" max="12568" width="8.5703125" style="1" customWidth="1"/>
    <col min="12569" max="12792" width="9.140625" style="1"/>
    <col min="12793" max="12793" width="7.140625" style="1" customWidth="1"/>
    <col min="12794" max="12796" width="9.5703125" style="1" customWidth="1"/>
    <col min="12797" max="12797" width="0.85546875" style="1" customWidth="1"/>
    <col min="12798" max="12798" width="9.5703125" style="1" customWidth="1"/>
    <col min="12799" max="12799" width="10.140625" style="1" customWidth="1"/>
    <col min="12800" max="12800" width="0.85546875" style="1" customWidth="1"/>
    <col min="12801" max="12803" width="9.5703125" style="1" customWidth="1"/>
    <col min="12804" max="12804" width="10" style="1" customWidth="1"/>
    <col min="12805" max="12805" width="0.85546875" style="1" customWidth="1"/>
    <col min="12806" max="12806" width="6.140625" style="1" customWidth="1"/>
    <col min="12807" max="12807" width="6" style="1" customWidth="1"/>
    <col min="12808" max="12808" width="5.85546875" style="1" customWidth="1"/>
    <col min="12809" max="12809" width="6.140625" style="1" customWidth="1"/>
    <col min="12810" max="12810" width="2.140625" style="1" customWidth="1"/>
    <col min="12811" max="12811" width="6.5703125" style="1" customWidth="1"/>
    <col min="12812" max="12812" width="9" style="1" customWidth="1"/>
    <col min="12813" max="12815" width="9.42578125" style="1" customWidth="1"/>
    <col min="12816" max="12816" width="0.85546875" style="1" customWidth="1"/>
    <col min="12817" max="12824" width="8.5703125" style="1" customWidth="1"/>
    <col min="12825" max="13048" width="9.140625" style="1"/>
    <col min="13049" max="13049" width="7.140625" style="1" customWidth="1"/>
    <col min="13050" max="13052" width="9.5703125" style="1" customWidth="1"/>
    <col min="13053" max="13053" width="0.85546875" style="1" customWidth="1"/>
    <col min="13054" max="13054" width="9.5703125" style="1" customWidth="1"/>
    <col min="13055" max="13055" width="10.140625" style="1" customWidth="1"/>
    <col min="13056" max="13056" width="0.85546875" style="1" customWidth="1"/>
    <col min="13057" max="13059" width="9.5703125" style="1" customWidth="1"/>
    <col min="13060" max="13060" width="10" style="1" customWidth="1"/>
    <col min="13061" max="13061" width="0.85546875" style="1" customWidth="1"/>
    <col min="13062" max="13062" width="6.140625" style="1" customWidth="1"/>
    <col min="13063" max="13063" width="6" style="1" customWidth="1"/>
    <col min="13064" max="13064" width="5.85546875" style="1" customWidth="1"/>
    <col min="13065" max="13065" width="6.140625" style="1" customWidth="1"/>
    <col min="13066" max="13066" width="2.140625" style="1" customWidth="1"/>
    <col min="13067" max="13067" width="6.5703125" style="1" customWidth="1"/>
    <col min="13068" max="13068" width="9" style="1" customWidth="1"/>
    <col min="13069" max="13071" width="9.42578125" style="1" customWidth="1"/>
    <col min="13072" max="13072" width="0.85546875" style="1" customWidth="1"/>
    <col min="13073" max="13080" width="8.5703125" style="1" customWidth="1"/>
    <col min="13081" max="13304" width="9.140625" style="1"/>
    <col min="13305" max="13305" width="7.140625" style="1" customWidth="1"/>
    <col min="13306" max="13308" width="9.5703125" style="1" customWidth="1"/>
    <col min="13309" max="13309" width="0.85546875" style="1" customWidth="1"/>
    <col min="13310" max="13310" width="9.5703125" style="1" customWidth="1"/>
    <col min="13311" max="13311" width="10.140625" style="1" customWidth="1"/>
    <col min="13312" max="13312" width="0.85546875" style="1" customWidth="1"/>
    <col min="13313" max="13315" width="9.5703125" style="1" customWidth="1"/>
    <col min="13316" max="13316" width="10" style="1" customWidth="1"/>
    <col min="13317" max="13317" width="0.85546875" style="1" customWidth="1"/>
    <col min="13318" max="13318" width="6.140625" style="1" customWidth="1"/>
    <col min="13319" max="13319" width="6" style="1" customWidth="1"/>
    <col min="13320" max="13320" width="5.85546875" style="1" customWidth="1"/>
    <col min="13321" max="13321" width="6.140625" style="1" customWidth="1"/>
    <col min="13322" max="13322" width="2.140625" style="1" customWidth="1"/>
    <col min="13323" max="13323" width="6.5703125" style="1" customWidth="1"/>
    <col min="13324" max="13324" width="9" style="1" customWidth="1"/>
    <col min="13325" max="13327" width="9.42578125" style="1" customWidth="1"/>
    <col min="13328" max="13328" width="0.85546875" style="1" customWidth="1"/>
    <col min="13329" max="13336" width="8.5703125" style="1" customWidth="1"/>
    <col min="13337" max="13560" width="9.140625" style="1"/>
    <col min="13561" max="13561" width="7.140625" style="1" customWidth="1"/>
    <col min="13562" max="13564" width="9.5703125" style="1" customWidth="1"/>
    <col min="13565" max="13565" width="0.85546875" style="1" customWidth="1"/>
    <col min="13566" max="13566" width="9.5703125" style="1" customWidth="1"/>
    <col min="13567" max="13567" width="10.140625" style="1" customWidth="1"/>
    <col min="13568" max="13568" width="0.85546875" style="1" customWidth="1"/>
    <col min="13569" max="13571" width="9.5703125" style="1" customWidth="1"/>
    <col min="13572" max="13572" width="10" style="1" customWidth="1"/>
    <col min="13573" max="13573" width="0.85546875" style="1" customWidth="1"/>
    <col min="13574" max="13574" width="6.140625" style="1" customWidth="1"/>
    <col min="13575" max="13575" width="6" style="1" customWidth="1"/>
    <col min="13576" max="13576" width="5.85546875" style="1" customWidth="1"/>
    <col min="13577" max="13577" width="6.140625" style="1" customWidth="1"/>
    <col min="13578" max="13578" width="2.140625" style="1" customWidth="1"/>
    <col min="13579" max="13579" width="6.5703125" style="1" customWidth="1"/>
    <col min="13580" max="13580" width="9" style="1" customWidth="1"/>
    <col min="13581" max="13583" width="9.42578125" style="1" customWidth="1"/>
    <col min="13584" max="13584" width="0.85546875" style="1" customWidth="1"/>
    <col min="13585" max="13592" width="8.5703125" style="1" customWidth="1"/>
    <col min="13593" max="13816" width="9.140625" style="1"/>
    <col min="13817" max="13817" width="7.140625" style="1" customWidth="1"/>
    <col min="13818" max="13820" width="9.5703125" style="1" customWidth="1"/>
    <col min="13821" max="13821" width="0.85546875" style="1" customWidth="1"/>
    <col min="13822" max="13822" width="9.5703125" style="1" customWidth="1"/>
    <col min="13823" max="13823" width="10.140625" style="1" customWidth="1"/>
    <col min="13824" max="13824" width="0.85546875" style="1" customWidth="1"/>
    <col min="13825" max="13827" width="9.5703125" style="1" customWidth="1"/>
    <col min="13828" max="13828" width="10" style="1" customWidth="1"/>
    <col min="13829" max="13829" width="0.85546875" style="1" customWidth="1"/>
    <col min="13830" max="13830" width="6.140625" style="1" customWidth="1"/>
    <col min="13831" max="13831" width="6" style="1" customWidth="1"/>
    <col min="13832" max="13832" width="5.85546875" style="1" customWidth="1"/>
    <col min="13833" max="13833" width="6.140625" style="1" customWidth="1"/>
    <col min="13834" max="13834" width="2.140625" style="1" customWidth="1"/>
    <col min="13835" max="13835" width="6.5703125" style="1" customWidth="1"/>
    <col min="13836" max="13836" width="9" style="1" customWidth="1"/>
    <col min="13837" max="13839" width="9.42578125" style="1" customWidth="1"/>
    <col min="13840" max="13840" width="0.85546875" style="1" customWidth="1"/>
    <col min="13841" max="13848" width="8.5703125" style="1" customWidth="1"/>
    <col min="13849" max="14072" width="9.140625" style="1"/>
    <col min="14073" max="14073" width="7.140625" style="1" customWidth="1"/>
    <col min="14074" max="14076" width="9.5703125" style="1" customWidth="1"/>
    <col min="14077" max="14077" width="0.85546875" style="1" customWidth="1"/>
    <col min="14078" max="14078" width="9.5703125" style="1" customWidth="1"/>
    <col min="14079" max="14079" width="10.140625" style="1" customWidth="1"/>
    <col min="14080" max="14080" width="0.85546875" style="1" customWidth="1"/>
    <col min="14081" max="14083" width="9.5703125" style="1" customWidth="1"/>
    <col min="14084" max="14084" width="10" style="1" customWidth="1"/>
    <col min="14085" max="14085" width="0.85546875" style="1" customWidth="1"/>
    <col min="14086" max="14086" width="6.140625" style="1" customWidth="1"/>
    <col min="14087" max="14087" width="6" style="1" customWidth="1"/>
    <col min="14088" max="14088" width="5.85546875" style="1" customWidth="1"/>
    <col min="14089" max="14089" width="6.140625" style="1" customWidth="1"/>
    <col min="14090" max="14090" width="2.140625" style="1" customWidth="1"/>
    <col min="14091" max="14091" width="6.5703125" style="1" customWidth="1"/>
    <col min="14092" max="14092" width="9" style="1" customWidth="1"/>
    <col min="14093" max="14095" width="9.42578125" style="1" customWidth="1"/>
    <col min="14096" max="14096" width="0.85546875" style="1" customWidth="1"/>
    <col min="14097" max="14104" width="8.5703125" style="1" customWidth="1"/>
    <col min="14105" max="14328" width="9.140625" style="1"/>
    <col min="14329" max="14329" width="7.140625" style="1" customWidth="1"/>
    <col min="14330" max="14332" width="9.5703125" style="1" customWidth="1"/>
    <col min="14333" max="14333" width="0.85546875" style="1" customWidth="1"/>
    <col min="14334" max="14334" width="9.5703125" style="1" customWidth="1"/>
    <col min="14335" max="14335" width="10.140625" style="1" customWidth="1"/>
    <col min="14336" max="14336" width="0.85546875" style="1" customWidth="1"/>
    <col min="14337" max="14339" width="9.5703125" style="1" customWidth="1"/>
    <col min="14340" max="14340" width="10" style="1" customWidth="1"/>
    <col min="14341" max="14341" width="0.85546875" style="1" customWidth="1"/>
    <col min="14342" max="14342" width="6.140625" style="1" customWidth="1"/>
    <col min="14343" max="14343" width="6" style="1" customWidth="1"/>
    <col min="14344" max="14344" width="5.85546875" style="1" customWidth="1"/>
    <col min="14345" max="14345" width="6.140625" style="1" customWidth="1"/>
    <col min="14346" max="14346" width="2.140625" style="1" customWidth="1"/>
    <col min="14347" max="14347" width="6.5703125" style="1" customWidth="1"/>
    <col min="14348" max="14348" width="9" style="1" customWidth="1"/>
    <col min="14349" max="14351" width="9.42578125" style="1" customWidth="1"/>
    <col min="14352" max="14352" width="0.85546875" style="1" customWidth="1"/>
    <col min="14353" max="14360" width="8.5703125" style="1" customWidth="1"/>
    <col min="14361" max="14584" width="9.140625" style="1"/>
    <col min="14585" max="14585" width="7.140625" style="1" customWidth="1"/>
    <col min="14586" max="14588" width="9.5703125" style="1" customWidth="1"/>
    <col min="14589" max="14589" width="0.85546875" style="1" customWidth="1"/>
    <col min="14590" max="14590" width="9.5703125" style="1" customWidth="1"/>
    <col min="14591" max="14591" width="10.140625" style="1" customWidth="1"/>
    <col min="14592" max="14592" width="0.85546875" style="1" customWidth="1"/>
    <col min="14593" max="14595" width="9.5703125" style="1" customWidth="1"/>
    <col min="14596" max="14596" width="10" style="1" customWidth="1"/>
    <col min="14597" max="14597" width="0.85546875" style="1" customWidth="1"/>
    <col min="14598" max="14598" width="6.140625" style="1" customWidth="1"/>
    <col min="14599" max="14599" width="6" style="1" customWidth="1"/>
    <col min="14600" max="14600" width="5.85546875" style="1" customWidth="1"/>
    <col min="14601" max="14601" width="6.140625" style="1" customWidth="1"/>
    <col min="14602" max="14602" width="2.140625" style="1" customWidth="1"/>
    <col min="14603" max="14603" width="6.5703125" style="1" customWidth="1"/>
    <col min="14604" max="14604" width="9" style="1" customWidth="1"/>
    <col min="14605" max="14607" width="9.42578125" style="1" customWidth="1"/>
    <col min="14608" max="14608" width="0.85546875" style="1" customWidth="1"/>
    <col min="14609" max="14616" width="8.5703125" style="1" customWidth="1"/>
    <col min="14617" max="14840" width="9.140625" style="1"/>
    <col min="14841" max="14841" width="7.140625" style="1" customWidth="1"/>
    <col min="14842" max="14844" width="9.5703125" style="1" customWidth="1"/>
    <col min="14845" max="14845" width="0.85546875" style="1" customWidth="1"/>
    <col min="14846" max="14846" width="9.5703125" style="1" customWidth="1"/>
    <col min="14847" max="14847" width="10.140625" style="1" customWidth="1"/>
    <col min="14848" max="14848" width="0.85546875" style="1" customWidth="1"/>
    <col min="14849" max="14851" width="9.5703125" style="1" customWidth="1"/>
    <col min="14852" max="14852" width="10" style="1" customWidth="1"/>
    <col min="14853" max="14853" width="0.85546875" style="1" customWidth="1"/>
    <col min="14854" max="14854" width="6.140625" style="1" customWidth="1"/>
    <col min="14855" max="14855" width="6" style="1" customWidth="1"/>
    <col min="14856" max="14856" width="5.85546875" style="1" customWidth="1"/>
    <col min="14857" max="14857" width="6.140625" style="1" customWidth="1"/>
    <col min="14858" max="14858" width="2.140625" style="1" customWidth="1"/>
    <col min="14859" max="14859" width="6.5703125" style="1" customWidth="1"/>
    <col min="14860" max="14860" width="9" style="1" customWidth="1"/>
    <col min="14861" max="14863" width="9.42578125" style="1" customWidth="1"/>
    <col min="14864" max="14864" width="0.85546875" style="1" customWidth="1"/>
    <col min="14865" max="14872" width="8.5703125" style="1" customWidth="1"/>
    <col min="14873" max="15096" width="9.140625" style="1"/>
    <col min="15097" max="15097" width="7.140625" style="1" customWidth="1"/>
    <col min="15098" max="15100" width="9.5703125" style="1" customWidth="1"/>
    <col min="15101" max="15101" width="0.85546875" style="1" customWidth="1"/>
    <col min="15102" max="15102" width="9.5703125" style="1" customWidth="1"/>
    <col min="15103" max="15103" width="10.140625" style="1" customWidth="1"/>
    <col min="15104" max="15104" width="0.85546875" style="1" customWidth="1"/>
    <col min="15105" max="15107" width="9.5703125" style="1" customWidth="1"/>
    <col min="15108" max="15108" width="10" style="1" customWidth="1"/>
    <col min="15109" max="15109" width="0.85546875" style="1" customWidth="1"/>
    <col min="15110" max="15110" width="6.140625" style="1" customWidth="1"/>
    <col min="15111" max="15111" width="6" style="1" customWidth="1"/>
    <col min="15112" max="15112" width="5.85546875" style="1" customWidth="1"/>
    <col min="15113" max="15113" width="6.140625" style="1" customWidth="1"/>
    <col min="15114" max="15114" width="2.140625" style="1" customWidth="1"/>
    <col min="15115" max="15115" width="6.5703125" style="1" customWidth="1"/>
    <col min="15116" max="15116" width="9" style="1" customWidth="1"/>
    <col min="15117" max="15119" width="9.42578125" style="1" customWidth="1"/>
    <col min="15120" max="15120" width="0.85546875" style="1" customWidth="1"/>
    <col min="15121" max="15128" width="8.5703125" style="1" customWidth="1"/>
    <col min="15129" max="15352" width="9.140625" style="1"/>
    <col min="15353" max="15353" width="7.140625" style="1" customWidth="1"/>
    <col min="15354" max="15356" width="9.5703125" style="1" customWidth="1"/>
    <col min="15357" max="15357" width="0.85546875" style="1" customWidth="1"/>
    <col min="15358" max="15358" width="9.5703125" style="1" customWidth="1"/>
    <col min="15359" max="15359" width="10.140625" style="1" customWidth="1"/>
    <col min="15360" max="15360" width="0.85546875" style="1" customWidth="1"/>
    <col min="15361" max="15363" width="9.5703125" style="1" customWidth="1"/>
    <col min="15364" max="15364" width="10" style="1" customWidth="1"/>
    <col min="15365" max="15365" width="0.85546875" style="1" customWidth="1"/>
    <col min="15366" max="15366" width="6.140625" style="1" customWidth="1"/>
    <col min="15367" max="15367" width="6" style="1" customWidth="1"/>
    <col min="15368" max="15368" width="5.85546875" style="1" customWidth="1"/>
    <col min="15369" max="15369" width="6.140625" style="1" customWidth="1"/>
    <col min="15370" max="15370" width="2.140625" style="1" customWidth="1"/>
    <col min="15371" max="15371" width="6.5703125" style="1" customWidth="1"/>
    <col min="15372" max="15372" width="9" style="1" customWidth="1"/>
    <col min="15373" max="15375" width="9.42578125" style="1" customWidth="1"/>
    <col min="15376" max="15376" width="0.85546875" style="1" customWidth="1"/>
    <col min="15377" max="15384" width="8.5703125" style="1" customWidth="1"/>
    <col min="15385" max="15608" width="9.140625" style="1"/>
    <col min="15609" max="15609" width="7.140625" style="1" customWidth="1"/>
    <col min="15610" max="15612" width="9.5703125" style="1" customWidth="1"/>
    <col min="15613" max="15613" width="0.85546875" style="1" customWidth="1"/>
    <col min="15614" max="15614" width="9.5703125" style="1" customWidth="1"/>
    <col min="15615" max="15615" width="10.140625" style="1" customWidth="1"/>
    <col min="15616" max="15616" width="0.85546875" style="1" customWidth="1"/>
    <col min="15617" max="15619" width="9.5703125" style="1" customWidth="1"/>
    <col min="15620" max="15620" width="10" style="1" customWidth="1"/>
    <col min="15621" max="15621" width="0.85546875" style="1" customWidth="1"/>
    <col min="15622" max="15622" width="6.140625" style="1" customWidth="1"/>
    <col min="15623" max="15623" width="6" style="1" customWidth="1"/>
    <col min="15624" max="15624" width="5.85546875" style="1" customWidth="1"/>
    <col min="15625" max="15625" width="6.140625" style="1" customWidth="1"/>
    <col min="15626" max="15626" width="2.140625" style="1" customWidth="1"/>
    <col min="15627" max="15627" width="6.5703125" style="1" customWidth="1"/>
    <col min="15628" max="15628" width="9" style="1" customWidth="1"/>
    <col min="15629" max="15631" width="9.42578125" style="1" customWidth="1"/>
    <col min="15632" max="15632" width="0.85546875" style="1" customWidth="1"/>
    <col min="15633" max="15640" width="8.5703125" style="1" customWidth="1"/>
    <col min="15641" max="15864" width="9.140625" style="1"/>
    <col min="15865" max="15865" width="7.140625" style="1" customWidth="1"/>
    <col min="15866" max="15868" width="9.5703125" style="1" customWidth="1"/>
    <col min="15869" max="15869" width="0.85546875" style="1" customWidth="1"/>
    <col min="15870" max="15870" width="9.5703125" style="1" customWidth="1"/>
    <col min="15871" max="15871" width="10.140625" style="1" customWidth="1"/>
    <col min="15872" max="15872" width="0.85546875" style="1" customWidth="1"/>
    <col min="15873" max="15875" width="9.5703125" style="1" customWidth="1"/>
    <col min="15876" max="15876" width="10" style="1" customWidth="1"/>
    <col min="15877" max="15877" width="0.85546875" style="1" customWidth="1"/>
    <col min="15878" max="15878" width="6.140625" style="1" customWidth="1"/>
    <col min="15879" max="15879" width="6" style="1" customWidth="1"/>
    <col min="15880" max="15880" width="5.85546875" style="1" customWidth="1"/>
    <col min="15881" max="15881" width="6.140625" style="1" customWidth="1"/>
    <col min="15882" max="15882" width="2.140625" style="1" customWidth="1"/>
    <col min="15883" max="15883" width="6.5703125" style="1" customWidth="1"/>
    <col min="15884" max="15884" width="9" style="1" customWidth="1"/>
    <col min="15885" max="15887" width="9.42578125" style="1" customWidth="1"/>
    <col min="15888" max="15888" width="0.85546875" style="1" customWidth="1"/>
    <col min="15889" max="15896" width="8.5703125" style="1" customWidth="1"/>
    <col min="15897" max="16120" width="9.140625" style="1"/>
    <col min="16121" max="16121" width="7.140625" style="1" customWidth="1"/>
    <col min="16122" max="16124" width="9.5703125" style="1" customWidth="1"/>
    <col min="16125" max="16125" width="0.85546875" style="1" customWidth="1"/>
    <col min="16126" max="16126" width="9.5703125" style="1" customWidth="1"/>
    <col min="16127" max="16127" width="10.140625" style="1" customWidth="1"/>
    <col min="16128" max="16128" width="0.85546875" style="1" customWidth="1"/>
    <col min="16129" max="16131" width="9.5703125" style="1" customWidth="1"/>
    <col min="16132" max="16132" width="10" style="1" customWidth="1"/>
    <col min="16133" max="16133" width="0.85546875" style="1" customWidth="1"/>
    <col min="16134" max="16134" width="6.140625" style="1" customWidth="1"/>
    <col min="16135" max="16135" width="6" style="1" customWidth="1"/>
    <col min="16136" max="16136" width="5.85546875" style="1" customWidth="1"/>
    <col min="16137" max="16137" width="6.140625" style="1" customWidth="1"/>
    <col min="16138" max="16138" width="2.140625" style="1" customWidth="1"/>
    <col min="16139" max="16139" width="6.5703125" style="1" customWidth="1"/>
    <col min="16140" max="16140" width="9" style="1" customWidth="1"/>
    <col min="16141" max="16143" width="9.42578125" style="1" customWidth="1"/>
    <col min="16144" max="16144" width="0.85546875" style="1" customWidth="1"/>
    <col min="16145" max="16152" width="8.5703125" style="1" customWidth="1"/>
    <col min="16153" max="16384" width="9.140625" style="1"/>
  </cols>
  <sheetData>
    <row r="1" spans="1:36" ht="15.75" x14ac:dyDescent="0.25">
      <c r="B1" s="216" t="s">
        <v>3229</v>
      </c>
      <c r="C1" s="18"/>
      <c r="D1" s="18"/>
      <c r="S1" s="18" t="str">
        <f>$B1</f>
        <v>Tableau 50.190 - Approche fondée sur les notations internes - Actifs pondérés en fonction du risque de crédit</v>
      </c>
      <c r="Z1" s="18" t="str">
        <f>$B1</f>
        <v>Tableau 50.190 - Approche fondée sur les notations internes - Actifs pondérés en fonction du risque de crédit</v>
      </c>
      <c r="AA1" s="1"/>
      <c r="AB1" s="1"/>
      <c r="AC1" s="1"/>
      <c r="AD1" s="1"/>
      <c r="AE1" s="716"/>
      <c r="AF1" s="18" t="str">
        <f>$B1</f>
        <v>Tableau 50.190 - Approche fondée sur les notations internes - Actifs pondérés en fonction du risque de crédit</v>
      </c>
      <c r="AG1" s="1"/>
      <c r="AH1" s="1"/>
      <c r="AI1" s="1"/>
      <c r="AJ1" s="1"/>
    </row>
    <row r="2" spans="1:36" ht="15" customHeight="1" x14ac:dyDescent="0.25">
      <c r="A2" s="20">
        <v>34</v>
      </c>
      <c r="B2" s="1867" t="s">
        <v>145</v>
      </c>
      <c r="C2" s="1868"/>
      <c r="D2" s="1868"/>
      <c r="E2" s="1869"/>
      <c r="F2" s="39"/>
      <c r="S2" s="2129" t="s">
        <v>3219</v>
      </c>
      <c r="T2" s="2129"/>
      <c r="U2" s="2129"/>
      <c r="V2" s="2129"/>
      <c r="W2" s="2129"/>
      <c r="X2" s="2129"/>
      <c r="Z2" s="2193" t="s">
        <v>3230</v>
      </c>
      <c r="AA2" s="2193"/>
      <c r="AB2" s="2193"/>
      <c r="AC2" s="2193"/>
      <c r="AD2" s="2193"/>
      <c r="AE2" s="932"/>
      <c r="AF2" s="2193" t="s">
        <v>3231</v>
      </c>
      <c r="AG2" s="2193"/>
      <c r="AH2" s="2193"/>
      <c r="AI2" s="2193"/>
      <c r="AJ2" s="2193"/>
    </row>
    <row r="3" spans="1:36" ht="15.75" customHeight="1" x14ac:dyDescent="0.2">
      <c r="A3" s="20"/>
      <c r="B3" s="2190" t="s">
        <v>2609</v>
      </c>
      <c r="C3" s="2190"/>
      <c r="D3" s="2190"/>
      <c r="E3" s="2190"/>
      <c r="F3" s="2190"/>
      <c r="G3" s="2190"/>
      <c r="H3" s="2190"/>
      <c r="I3" s="2190"/>
      <c r="J3" s="2190"/>
      <c r="K3" s="2190"/>
      <c r="L3" s="2190"/>
      <c r="M3" s="2190"/>
      <c r="N3" s="2190"/>
      <c r="O3" s="2190"/>
      <c r="P3" s="2190"/>
      <c r="Q3" s="2190"/>
      <c r="R3" s="2190"/>
      <c r="S3" s="2129"/>
      <c r="T3" s="2129"/>
      <c r="U3" s="2129"/>
      <c r="V3" s="2129"/>
      <c r="W3" s="2129"/>
      <c r="X3" s="2129"/>
      <c r="Z3" s="2193"/>
      <c r="AA3" s="2193"/>
      <c r="AB3" s="2193"/>
      <c r="AC3" s="2193"/>
      <c r="AD3" s="2193"/>
      <c r="AE3" s="933"/>
      <c r="AF3" s="2193"/>
      <c r="AG3" s="2193"/>
      <c r="AH3" s="2193"/>
      <c r="AI3" s="2193"/>
      <c r="AJ3" s="2193"/>
    </row>
    <row r="4" spans="1:36" ht="15" customHeight="1" x14ac:dyDescent="0.2">
      <c r="B4" s="2190"/>
      <c r="C4" s="2190"/>
      <c r="D4" s="2190"/>
      <c r="E4" s="2190"/>
      <c r="F4" s="2190"/>
      <c r="G4" s="2190"/>
      <c r="H4" s="2190"/>
      <c r="I4" s="2190"/>
      <c r="J4" s="2190"/>
      <c r="K4" s="2190"/>
      <c r="L4" s="2190"/>
      <c r="M4" s="2190"/>
      <c r="N4" s="2190"/>
      <c r="O4" s="2190"/>
      <c r="P4" s="2190"/>
      <c r="Q4" s="2190"/>
      <c r="R4" s="2190"/>
      <c r="S4" s="199" t="str">
        <f>B3</f>
        <v>Pour le portefeuille bancaire – Expositions sur les petites entités assimilées à des expositions du portefeuille réglementaire sur la clientèle de détail (114)</v>
      </c>
      <c r="T4" s="199"/>
      <c r="U4" s="199"/>
      <c r="V4" s="199"/>
      <c r="W4" s="199"/>
      <c r="X4" s="199"/>
      <c r="Z4" s="2193" t="str">
        <f>S4</f>
        <v>Pour le portefeuille bancaire – Expositions sur les petites entités assimilées à des expositions du portefeuille réglementaire sur la clientèle de détail (114)</v>
      </c>
      <c r="AA4" s="2193"/>
      <c r="AB4" s="2193"/>
      <c r="AC4" s="2193"/>
      <c r="AD4" s="2193"/>
      <c r="AE4" s="932"/>
      <c r="AF4" s="199" t="str">
        <f>Z4</f>
        <v>Pour le portefeuille bancaire – Expositions sur les petites entités assimilées à des expositions du portefeuille réglementaire sur la clientèle de détail (114)</v>
      </c>
      <c r="AG4" s="199"/>
      <c r="AH4" s="199"/>
      <c r="AI4" s="199"/>
      <c r="AJ4" s="199"/>
    </row>
    <row r="5" spans="1:36" ht="12.75" customHeight="1" x14ac:dyDescent="0.2">
      <c r="B5" s="21" t="s">
        <v>3040</v>
      </c>
      <c r="C5" s="199"/>
      <c r="S5" s="21" t="str">
        <f>$B5</f>
        <v>Dollars, en milliers, Type d’enregistrement 010</v>
      </c>
      <c r="T5" s="571"/>
      <c r="U5" s="331"/>
      <c r="V5" s="331"/>
      <c r="W5" s="331"/>
      <c r="X5" s="331"/>
      <c r="Z5" s="21" t="str">
        <f>$B5</f>
        <v>Dollars, en milliers, Type d’enregistrement 010</v>
      </c>
      <c r="AA5" s="1"/>
      <c r="AB5" s="1"/>
      <c r="AC5" s="718"/>
      <c r="AD5" s="718"/>
      <c r="AE5" s="1"/>
      <c r="AF5" s="21" t="str">
        <f>$B5</f>
        <v>Dollars, en milliers, Type d’enregistrement 010</v>
      </c>
      <c r="AG5" s="1"/>
      <c r="AH5" s="1"/>
      <c r="AI5" s="718"/>
      <c r="AJ5" s="718"/>
    </row>
    <row r="6" spans="1:36" ht="31.5" customHeight="1" x14ac:dyDescent="0.25">
      <c r="A6" s="82"/>
      <c r="B6" s="2174" t="s">
        <v>2440</v>
      </c>
      <c r="C6" s="2175"/>
      <c r="D6" s="2176"/>
      <c r="E6" s="139"/>
      <c r="F6" s="2174" t="s">
        <v>2441</v>
      </c>
      <c r="G6" s="2199"/>
      <c r="H6" s="714"/>
      <c r="I6" s="2074" t="s">
        <v>2902</v>
      </c>
      <c r="J6" s="2074"/>
      <c r="K6" s="2074"/>
      <c r="L6" s="2074"/>
      <c r="M6" s="139"/>
      <c r="N6" s="139"/>
      <c r="O6" s="139"/>
      <c r="P6" s="139"/>
      <c r="Q6" s="139"/>
      <c r="S6" s="2133" t="s">
        <v>3041</v>
      </c>
      <c r="T6" s="2133"/>
      <c r="U6" s="490"/>
      <c r="V6" s="158"/>
      <c r="W6" s="158"/>
      <c r="X6" s="578"/>
      <c r="Z6" s="2133" t="s">
        <v>3041</v>
      </c>
      <c r="AA6" s="2133"/>
      <c r="AB6" s="719"/>
      <c r="AC6" s="720"/>
      <c r="AD6" s="718"/>
      <c r="AE6" s="716"/>
      <c r="AF6" s="2133" t="s">
        <v>3041</v>
      </c>
      <c r="AG6" s="2133"/>
      <c r="AH6" s="719"/>
      <c r="AI6" s="720"/>
      <c r="AJ6" s="718"/>
    </row>
    <row r="7" spans="1:36" ht="22.5" customHeight="1" x14ac:dyDescent="0.25">
      <c r="A7" s="82"/>
      <c r="B7" s="2177"/>
      <c r="C7" s="2178"/>
      <c r="D7" s="2179"/>
      <c r="E7" s="139"/>
      <c r="F7" s="2200"/>
      <c r="G7" s="2202"/>
      <c r="H7" s="714"/>
      <c r="I7" s="2059" t="s">
        <v>3042</v>
      </c>
      <c r="J7" s="2163"/>
      <c r="K7" s="2059" t="s">
        <v>3043</v>
      </c>
      <c r="L7" s="2163"/>
      <c r="M7" s="139"/>
      <c r="N7" s="139"/>
      <c r="O7" s="139"/>
      <c r="P7" s="139"/>
      <c r="Q7" s="139"/>
      <c r="S7" s="2134"/>
      <c r="T7" s="2134"/>
      <c r="U7" s="490"/>
      <c r="V7" s="2192" t="s">
        <v>3101</v>
      </c>
      <c r="W7" s="2181"/>
      <c r="X7" s="577"/>
      <c r="Z7" s="2134"/>
      <c r="AA7" s="2134"/>
      <c r="AB7" s="579"/>
      <c r="AC7" s="2232" t="s">
        <v>3139</v>
      </c>
      <c r="AD7" s="2233"/>
      <c r="AE7" s="716"/>
      <c r="AF7" s="2134"/>
      <c r="AG7" s="2134"/>
      <c r="AH7" s="579"/>
      <c r="AI7" s="2232" t="s">
        <v>3139</v>
      </c>
      <c r="AJ7" s="2233"/>
    </row>
    <row r="8" spans="1:36" ht="73.5" customHeight="1" x14ac:dyDescent="0.25">
      <c r="A8" s="1387" t="s">
        <v>3045</v>
      </c>
      <c r="B8" s="1387" t="s">
        <v>3046</v>
      </c>
      <c r="C8" s="1387" t="s">
        <v>2443</v>
      </c>
      <c r="D8" s="1387" t="s">
        <v>3103</v>
      </c>
      <c r="E8" s="336"/>
      <c r="F8" s="1684" t="s">
        <v>3232</v>
      </c>
      <c r="G8" s="1387" t="s">
        <v>3233</v>
      </c>
      <c r="H8" s="721"/>
      <c r="I8" s="1387" t="s">
        <v>3224</v>
      </c>
      <c r="J8" s="1387" t="s">
        <v>3051</v>
      </c>
      <c r="K8" s="1387" t="s">
        <v>3225</v>
      </c>
      <c r="L8" s="1387" t="s">
        <v>3226</v>
      </c>
      <c r="M8" s="123"/>
      <c r="N8" s="1861" t="s">
        <v>2450</v>
      </c>
      <c r="O8" s="1863"/>
      <c r="P8" s="2180" t="s">
        <v>3055</v>
      </c>
      <c r="Q8" s="2181"/>
      <c r="S8" s="1643" t="str">
        <f>$A8</f>
        <v>Fourchette de probabilité de défaut (PD)</v>
      </c>
      <c r="T8" s="1643" t="str">
        <f>$B8</f>
        <v>PD estimative (%) (M3)</v>
      </c>
      <c r="U8" s="1387" t="s">
        <v>3105</v>
      </c>
      <c r="V8" s="1386" t="s">
        <v>3057</v>
      </c>
      <c r="W8" s="1386" t="s">
        <v>3058</v>
      </c>
      <c r="X8" s="578"/>
      <c r="Z8" s="1643" t="str">
        <f>$A8</f>
        <v>Fourchette de probabilité de défaut (PD)</v>
      </c>
      <c r="AA8" s="1643" t="str">
        <f>$B8</f>
        <v>PD estimative (%) (M3)</v>
      </c>
      <c r="AB8" s="1685" t="s">
        <v>3234</v>
      </c>
      <c r="AC8" s="1685" t="s">
        <v>3235</v>
      </c>
      <c r="AD8" s="1685" t="s">
        <v>3236</v>
      </c>
      <c r="AE8" s="716"/>
      <c r="AF8" s="1643" t="str">
        <f>$A8</f>
        <v>Fourchette de probabilité de défaut (PD)</v>
      </c>
      <c r="AG8" s="1643" t="str">
        <f>$B8</f>
        <v>PD estimative (%) (M3)</v>
      </c>
      <c r="AH8" s="1685" t="s">
        <v>3112</v>
      </c>
      <c r="AI8" s="1685" t="s">
        <v>3113</v>
      </c>
      <c r="AJ8" s="1685" t="s">
        <v>3114</v>
      </c>
    </row>
    <row r="9" spans="1:36" s="490" customFormat="1" ht="12.75" customHeight="1" x14ac:dyDescent="0.25">
      <c r="B9" s="155" t="s">
        <v>299</v>
      </c>
      <c r="C9" s="155"/>
      <c r="D9" s="155" t="s">
        <v>300</v>
      </c>
      <c r="E9" s="155"/>
      <c r="F9" s="155" t="s">
        <v>301</v>
      </c>
      <c r="G9" s="155" t="s">
        <v>465</v>
      </c>
      <c r="H9" s="155"/>
      <c r="I9" s="155" t="s">
        <v>466</v>
      </c>
      <c r="J9" s="155" t="s">
        <v>304</v>
      </c>
      <c r="K9" s="155"/>
      <c r="L9" s="155"/>
      <c r="M9" s="155"/>
      <c r="N9" s="155"/>
      <c r="O9" s="155"/>
      <c r="P9" s="155"/>
      <c r="Q9" s="155"/>
      <c r="S9" s="584"/>
      <c r="T9" s="585" t="s">
        <v>3060</v>
      </c>
      <c r="U9" s="586"/>
      <c r="V9" s="1"/>
      <c r="W9" s="155"/>
      <c r="X9" s="155"/>
      <c r="Z9" s="584"/>
      <c r="AA9" s="585" t="s">
        <v>3060</v>
      </c>
      <c r="AB9" s="722"/>
      <c r="AC9" s="718"/>
      <c r="AD9" s="722"/>
      <c r="AE9" s="723"/>
      <c r="AF9" s="584"/>
      <c r="AG9" s="585" t="s">
        <v>3060</v>
      </c>
      <c r="AH9" s="722"/>
      <c r="AI9" s="718"/>
      <c r="AJ9" s="722"/>
    </row>
    <row r="10" spans="1:36" x14ac:dyDescent="0.25">
      <c r="B10" s="88" t="s">
        <v>1874</v>
      </c>
      <c r="D10" s="196"/>
      <c r="E10" s="196"/>
      <c r="F10" s="196"/>
      <c r="G10" s="196"/>
      <c r="H10" s="196"/>
      <c r="I10" s="2219" t="s">
        <v>3157</v>
      </c>
      <c r="J10" s="2219"/>
      <c r="K10" s="196"/>
      <c r="L10" s="196"/>
      <c r="M10" s="196"/>
      <c r="N10" s="196"/>
      <c r="O10" s="196"/>
      <c r="P10" s="196"/>
      <c r="S10" s="588"/>
      <c r="T10" s="589" t="str">
        <f>$B10</f>
        <v>Engagements utilisés (501)</v>
      </c>
      <c r="Z10" s="588"/>
      <c r="AA10" s="589" t="str">
        <f>$B10</f>
        <v>Engagements utilisés (501)</v>
      </c>
      <c r="AB10" s="718"/>
      <c r="AC10" s="718"/>
      <c r="AD10" s="718"/>
      <c r="AE10" s="716"/>
      <c r="AF10" s="588"/>
      <c r="AG10" s="589" t="str">
        <f>$B10</f>
        <v>Engagements utilisés (501)</v>
      </c>
      <c r="AH10" s="718"/>
      <c r="AI10" s="718"/>
      <c r="AJ10" s="718"/>
    </row>
    <row r="11" spans="1:36" ht="12.75" customHeight="1" x14ac:dyDescent="0.25">
      <c r="A11" s="8" t="s">
        <v>3062</v>
      </c>
      <c r="B11" s="591"/>
      <c r="C11" s="1586"/>
      <c r="D11" s="987"/>
      <c r="E11" s="8"/>
      <c r="F11" s="987"/>
      <c r="G11" s="1579"/>
      <c r="H11" s="603"/>
      <c r="I11" s="1686"/>
      <c r="J11" s="986"/>
      <c r="K11" s="1686"/>
      <c r="L11" s="593"/>
      <c r="M11" s="8"/>
      <c r="N11" s="2114"/>
      <c r="O11" s="2114"/>
      <c r="P11" s="2114"/>
      <c r="Q11" s="2114"/>
      <c r="S11" s="594" t="str">
        <f t="shared" ref="S11:S35" si="0">$A11</f>
        <v>1 (1401)</v>
      </c>
      <c r="T11" s="1592" t="str">
        <f t="shared" ref="T11:T35" si="1">IF($B11="","",$B11)</f>
        <v/>
      </c>
      <c r="U11" s="1018"/>
      <c r="V11" s="595"/>
      <c r="W11" s="595"/>
      <c r="X11" s="195"/>
      <c r="Z11" s="594" t="str">
        <f t="shared" ref="Z11:Z35" si="2">$A11</f>
        <v>1 (1401)</v>
      </c>
      <c r="AA11" s="1592" t="str">
        <f t="shared" ref="AA11:AA35" si="3">IF($B11="","",$B11)</f>
        <v/>
      </c>
      <c r="AB11" s="1370"/>
      <c r="AC11" s="1687"/>
      <c r="AD11" s="1687"/>
      <c r="AE11" s="716"/>
      <c r="AF11" s="594" t="str">
        <f t="shared" ref="AF11:AF35" si="4">$A11</f>
        <v>1 (1401)</v>
      </c>
      <c r="AG11" s="1592" t="str">
        <f t="shared" ref="AG11:AG35" si="5">IF($B11="","",$B11)</f>
        <v/>
      </c>
      <c r="AH11" s="1370"/>
      <c r="AI11" s="1687"/>
      <c r="AJ11" s="1687"/>
    </row>
    <row r="12" spans="1:36" x14ac:dyDescent="0.25">
      <c r="A12" s="8" t="s">
        <v>3063</v>
      </c>
      <c r="B12" s="591"/>
      <c r="C12" s="1586"/>
      <c r="D12" s="987"/>
      <c r="E12" s="8"/>
      <c r="F12" s="987"/>
      <c r="G12" s="1579"/>
      <c r="H12" s="603"/>
      <c r="I12" s="1686"/>
      <c r="J12" s="986"/>
      <c r="K12" s="1686"/>
      <c r="L12" s="593"/>
      <c r="M12" s="8"/>
      <c r="N12" s="2114"/>
      <c r="O12" s="2114"/>
      <c r="P12" s="2114"/>
      <c r="Q12" s="2114"/>
      <c r="S12" s="594" t="str">
        <f t="shared" si="0"/>
        <v>2 (1402)</v>
      </c>
      <c r="T12" s="1592" t="str">
        <f t="shared" si="1"/>
        <v/>
      </c>
      <c r="U12" s="1018"/>
      <c r="V12" s="595"/>
      <c r="W12" s="595"/>
      <c r="X12" s="195"/>
      <c r="Z12" s="594" t="str">
        <f t="shared" si="2"/>
        <v>2 (1402)</v>
      </c>
      <c r="AA12" s="1592" t="str">
        <f t="shared" si="3"/>
        <v/>
      </c>
      <c r="AB12" s="1370"/>
      <c r="AC12" s="1687"/>
      <c r="AD12" s="1687"/>
      <c r="AE12" s="716"/>
      <c r="AF12" s="594" t="str">
        <f t="shared" si="4"/>
        <v>2 (1402)</v>
      </c>
      <c r="AG12" s="1592" t="str">
        <f t="shared" si="5"/>
        <v/>
      </c>
      <c r="AH12" s="1370"/>
      <c r="AI12" s="1687"/>
      <c r="AJ12" s="1687"/>
    </row>
    <row r="13" spans="1:36" x14ac:dyDescent="0.25">
      <c r="A13" s="8" t="s">
        <v>3064</v>
      </c>
      <c r="B13" s="591"/>
      <c r="C13" s="1586"/>
      <c r="D13" s="987"/>
      <c r="E13" s="8"/>
      <c r="F13" s="987"/>
      <c r="G13" s="1579"/>
      <c r="H13" s="603"/>
      <c r="I13" s="1686"/>
      <c r="J13" s="986"/>
      <c r="K13" s="1686"/>
      <c r="L13" s="593"/>
      <c r="M13" s="8"/>
      <c r="N13" s="2114"/>
      <c r="O13" s="2114"/>
      <c r="P13" s="2114"/>
      <c r="Q13" s="2114"/>
      <c r="S13" s="594" t="str">
        <f t="shared" si="0"/>
        <v>3 (1403)</v>
      </c>
      <c r="T13" s="1592" t="str">
        <f t="shared" si="1"/>
        <v/>
      </c>
      <c r="U13" s="1018"/>
      <c r="V13" s="595"/>
      <c r="W13" s="595"/>
      <c r="X13" s="195"/>
      <c r="Z13" s="594" t="str">
        <f t="shared" si="2"/>
        <v>3 (1403)</v>
      </c>
      <c r="AA13" s="1592" t="str">
        <f t="shared" si="3"/>
        <v/>
      </c>
      <c r="AB13" s="1370"/>
      <c r="AC13" s="1687"/>
      <c r="AD13" s="1687"/>
      <c r="AE13" s="716"/>
      <c r="AF13" s="594" t="str">
        <f t="shared" si="4"/>
        <v>3 (1403)</v>
      </c>
      <c r="AG13" s="1592" t="str">
        <f t="shared" si="5"/>
        <v/>
      </c>
      <c r="AH13" s="1370"/>
      <c r="AI13" s="1687"/>
      <c r="AJ13" s="1687"/>
    </row>
    <row r="14" spans="1:36" hidden="1" x14ac:dyDescent="0.25">
      <c r="A14" s="8" t="s">
        <v>3065</v>
      </c>
      <c r="B14" s="591"/>
      <c r="C14" s="1586"/>
      <c r="D14" s="987"/>
      <c r="E14" s="8"/>
      <c r="F14" s="987"/>
      <c r="G14" s="1579"/>
      <c r="H14" s="603"/>
      <c r="I14" s="1686"/>
      <c r="J14" s="986"/>
      <c r="K14" s="1686"/>
      <c r="L14" s="593"/>
      <c r="M14" s="8"/>
      <c r="N14" s="2114"/>
      <c r="O14" s="2114"/>
      <c r="P14" s="2114"/>
      <c r="Q14" s="2114"/>
      <c r="S14" s="594" t="str">
        <f t="shared" si="0"/>
        <v>4 (1404)</v>
      </c>
      <c r="T14" s="1592" t="str">
        <f t="shared" si="1"/>
        <v/>
      </c>
      <c r="U14" s="1018"/>
      <c r="V14" s="595"/>
      <c r="W14" s="595"/>
      <c r="X14" s="195"/>
      <c r="Z14" s="594" t="str">
        <f t="shared" si="2"/>
        <v>4 (1404)</v>
      </c>
      <c r="AA14" s="1592" t="str">
        <f t="shared" si="3"/>
        <v/>
      </c>
      <c r="AB14" s="1370"/>
      <c r="AC14" s="1687"/>
      <c r="AD14" s="1687"/>
      <c r="AE14" s="716"/>
      <c r="AF14" s="594" t="str">
        <f t="shared" si="4"/>
        <v>4 (1404)</v>
      </c>
      <c r="AG14" s="1592" t="str">
        <f t="shared" si="5"/>
        <v/>
      </c>
      <c r="AH14" s="1370"/>
      <c r="AI14" s="1687"/>
      <c r="AJ14" s="1687"/>
    </row>
    <row r="15" spans="1:36" hidden="1" x14ac:dyDescent="0.25">
      <c r="A15" s="8" t="s">
        <v>3066</v>
      </c>
      <c r="B15" s="591"/>
      <c r="C15" s="1586"/>
      <c r="D15" s="987"/>
      <c r="E15" s="8"/>
      <c r="F15" s="987"/>
      <c r="G15" s="1579"/>
      <c r="H15" s="603"/>
      <c r="I15" s="1686"/>
      <c r="J15" s="986"/>
      <c r="K15" s="1686"/>
      <c r="L15" s="593"/>
      <c r="M15" s="8"/>
      <c r="N15" s="2114"/>
      <c r="O15" s="2114"/>
      <c r="P15" s="2114"/>
      <c r="Q15" s="2114"/>
      <c r="S15" s="594" t="str">
        <f t="shared" si="0"/>
        <v>5 (1405)</v>
      </c>
      <c r="T15" s="1592" t="str">
        <f t="shared" si="1"/>
        <v/>
      </c>
      <c r="U15" s="1018"/>
      <c r="V15" s="595"/>
      <c r="W15" s="595"/>
      <c r="X15" s="195"/>
      <c r="Z15" s="594" t="str">
        <f t="shared" si="2"/>
        <v>5 (1405)</v>
      </c>
      <c r="AA15" s="1592" t="str">
        <f t="shared" si="3"/>
        <v/>
      </c>
      <c r="AB15" s="1370"/>
      <c r="AC15" s="1687"/>
      <c r="AD15" s="1687"/>
      <c r="AE15" s="716"/>
      <c r="AF15" s="594" t="str">
        <f t="shared" si="4"/>
        <v>5 (1405)</v>
      </c>
      <c r="AG15" s="1592" t="str">
        <f t="shared" si="5"/>
        <v/>
      </c>
      <c r="AH15" s="1370"/>
      <c r="AI15" s="1687"/>
      <c r="AJ15" s="1687"/>
    </row>
    <row r="16" spans="1:36" hidden="1" x14ac:dyDescent="0.25">
      <c r="A16" s="8" t="s">
        <v>3067</v>
      </c>
      <c r="B16" s="591"/>
      <c r="C16" s="1586"/>
      <c r="D16" s="987"/>
      <c r="E16" s="8"/>
      <c r="F16" s="987"/>
      <c r="G16" s="1579"/>
      <c r="H16" s="603"/>
      <c r="I16" s="1686"/>
      <c r="J16" s="986"/>
      <c r="K16" s="1686"/>
      <c r="L16" s="593"/>
      <c r="M16" s="8"/>
      <c r="N16" s="2114"/>
      <c r="O16" s="2114"/>
      <c r="P16" s="2114"/>
      <c r="Q16" s="2114"/>
      <c r="S16" s="594" t="str">
        <f t="shared" si="0"/>
        <v>6 (1406)</v>
      </c>
      <c r="T16" s="1592" t="str">
        <f t="shared" si="1"/>
        <v/>
      </c>
      <c r="U16" s="1018"/>
      <c r="V16" s="595"/>
      <c r="W16" s="595"/>
      <c r="X16" s="195"/>
      <c r="Z16" s="594" t="str">
        <f t="shared" si="2"/>
        <v>6 (1406)</v>
      </c>
      <c r="AA16" s="1592" t="str">
        <f t="shared" si="3"/>
        <v/>
      </c>
      <c r="AB16" s="1370"/>
      <c r="AC16" s="1687"/>
      <c r="AD16" s="1687"/>
      <c r="AE16" s="716"/>
      <c r="AF16" s="594" t="str">
        <f t="shared" si="4"/>
        <v>6 (1406)</v>
      </c>
      <c r="AG16" s="1592" t="str">
        <f t="shared" si="5"/>
        <v/>
      </c>
      <c r="AH16" s="1370"/>
      <c r="AI16" s="1687"/>
      <c r="AJ16" s="1687"/>
    </row>
    <row r="17" spans="1:36" hidden="1" x14ac:dyDescent="0.25">
      <c r="A17" s="8" t="s">
        <v>3068</v>
      </c>
      <c r="B17" s="591"/>
      <c r="C17" s="1586"/>
      <c r="D17" s="987"/>
      <c r="E17" s="8"/>
      <c r="F17" s="987"/>
      <c r="G17" s="1579"/>
      <c r="H17" s="603"/>
      <c r="I17" s="1686"/>
      <c r="J17" s="986"/>
      <c r="K17" s="1686"/>
      <c r="L17" s="593"/>
      <c r="M17" s="8"/>
      <c r="N17" s="2114"/>
      <c r="O17" s="2114"/>
      <c r="P17" s="2114"/>
      <c r="Q17" s="2114"/>
      <c r="S17" s="594" t="str">
        <f t="shared" si="0"/>
        <v>7 (1407)</v>
      </c>
      <c r="T17" s="1592" t="str">
        <f t="shared" si="1"/>
        <v/>
      </c>
      <c r="U17" s="1018"/>
      <c r="V17" s="595"/>
      <c r="W17" s="595"/>
      <c r="X17" s="195"/>
      <c r="Z17" s="594" t="str">
        <f t="shared" si="2"/>
        <v>7 (1407)</v>
      </c>
      <c r="AA17" s="1592" t="str">
        <f t="shared" si="3"/>
        <v/>
      </c>
      <c r="AB17" s="1370"/>
      <c r="AC17" s="1687"/>
      <c r="AD17" s="1687"/>
      <c r="AE17" s="716"/>
      <c r="AF17" s="594" t="str">
        <f t="shared" si="4"/>
        <v>7 (1407)</v>
      </c>
      <c r="AG17" s="1592" t="str">
        <f t="shared" si="5"/>
        <v/>
      </c>
      <c r="AH17" s="1370"/>
      <c r="AI17" s="1687"/>
      <c r="AJ17" s="1687"/>
    </row>
    <row r="18" spans="1:36" hidden="1" x14ac:dyDescent="0.25">
      <c r="A18" s="8" t="s">
        <v>3069</v>
      </c>
      <c r="B18" s="591"/>
      <c r="C18" s="1586"/>
      <c r="D18" s="987"/>
      <c r="E18" s="8"/>
      <c r="F18" s="987"/>
      <c r="G18" s="1579"/>
      <c r="H18" s="603"/>
      <c r="I18" s="1686"/>
      <c r="J18" s="986"/>
      <c r="K18" s="1686"/>
      <c r="L18" s="593"/>
      <c r="M18" s="8"/>
      <c r="N18" s="2114"/>
      <c r="O18" s="2114"/>
      <c r="P18" s="2114"/>
      <c r="Q18" s="2114"/>
      <c r="S18" s="594" t="str">
        <f t="shared" si="0"/>
        <v>8 (1408)</v>
      </c>
      <c r="T18" s="1592" t="str">
        <f t="shared" si="1"/>
        <v/>
      </c>
      <c r="U18" s="1018"/>
      <c r="V18" s="595"/>
      <c r="W18" s="595"/>
      <c r="X18" s="195"/>
      <c r="Z18" s="594" t="str">
        <f t="shared" si="2"/>
        <v>8 (1408)</v>
      </c>
      <c r="AA18" s="1592" t="str">
        <f t="shared" si="3"/>
        <v/>
      </c>
      <c r="AB18" s="1370"/>
      <c r="AC18" s="1687"/>
      <c r="AD18" s="1687"/>
      <c r="AE18" s="716"/>
      <c r="AF18" s="594" t="str">
        <f t="shared" si="4"/>
        <v>8 (1408)</v>
      </c>
      <c r="AG18" s="1592" t="str">
        <f t="shared" si="5"/>
        <v/>
      </c>
      <c r="AH18" s="1370"/>
      <c r="AI18" s="1687"/>
      <c r="AJ18" s="1687"/>
    </row>
    <row r="19" spans="1:36" hidden="1" x14ac:dyDescent="0.25">
      <c r="A19" s="8" t="s">
        <v>3070</v>
      </c>
      <c r="B19" s="591"/>
      <c r="C19" s="1586"/>
      <c r="D19" s="987"/>
      <c r="E19" s="8"/>
      <c r="F19" s="987"/>
      <c r="G19" s="1579"/>
      <c r="H19" s="603"/>
      <c r="I19" s="1686"/>
      <c r="J19" s="986"/>
      <c r="K19" s="1686"/>
      <c r="L19" s="593"/>
      <c r="M19" s="8"/>
      <c r="N19" s="2114"/>
      <c r="O19" s="2114"/>
      <c r="P19" s="2114"/>
      <c r="Q19" s="2114"/>
      <c r="S19" s="594" t="str">
        <f t="shared" si="0"/>
        <v>9 (1409)</v>
      </c>
      <c r="T19" s="1592" t="str">
        <f t="shared" si="1"/>
        <v/>
      </c>
      <c r="U19" s="1018"/>
      <c r="V19" s="595"/>
      <c r="W19" s="595"/>
      <c r="X19" s="195"/>
      <c r="Z19" s="594" t="str">
        <f t="shared" si="2"/>
        <v>9 (1409)</v>
      </c>
      <c r="AA19" s="1592" t="str">
        <f t="shared" si="3"/>
        <v/>
      </c>
      <c r="AB19" s="1370"/>
      <c r="AC19" s="1687"/>
      <c r="AD19" s="1687"/>
      <c r="AE19" s="716"/>
      <c r="AF19" s="594" t="str">
        <f t="shared" si="4"/>
        <v>9 (1409)</v>
      </c>
      <c r="AG19" s="1592" t="str">
        <f t="shared" si="5"/>
        <v/>
      </c>
      <c r="AH19" s="1370"/>
      <c r="AI19" s="1687"/>
      <c r="AJ19" s="1687"/>
    </row>
    <row r="20" spans="1:36" hidden="1" x14ac:dyDescent="0.25">
      <c r="A20" s="8" t="s">
        <v>3071</v>
      </c>
      <c r="B20" s="591"/>
      <c r="C20" s="1586"/>
      <c r="D20" s="987"/>
      <c r="E20" s="8"/>
      <c r="F20" s="987"/>
      <c r="G20" s="1579"/>
      <c r="H20" s="603"/>
      <c r="I20" s="1686"/>
      <c r="J20" s="986"/>
      <c r="K20" s="1686"/>
      <c r="L20" s="593"/>
      <c r="M20" s="8"/>
      <c r="N20" s="2114"/>
      <c r="O20" s="2114"/>
      <c r="P20" s="2114"/>
      <c r="Q20" s="2114"/>
      <c r="S20" s="594" t="str">
        <f t="shared" si="0"/>
        <v>10 (1410)</v>
      </c>
      <c r="T20" s="1592" t="str">
        <f t="shared" si="1"/>
        <v/>
      </c>
      <c r="U20" s="1018"/>
      <c r="V20" s="595"/>
      <c r="W20" s="595"/>
      <c r="X20" s="195"/>
      <c r="Z20" s="594" t="str">
        <f t="shared" si="2"/>
        <v>10 (1410)</v>
      </c>
      <c r="AA20" s="1592" t="str">
        <f t="shared" si="3"/>
        <v/>
      </c>
      <c r="AB20" s="1370"/>
      <c r="AC20" s="1687"/>
      <c r="AD20" s="1687"/>
      <c r="AE20" s="716"/>
      <c r="AF20" s="594" t="str">
        <f t="shared" si="4"/>
        <v>10 (1410)</v>
      </c>
      <c r="AG20" s="1592" t="str">
        <f t="shared" si="5"/>
        <v/>
      </c>
      <c r="AH20" s="1370"/>
      <c r="AI20" s="1687"/>
      <c r="AJ20" s="1687"/>
    </row>
    <row r="21" spans="1:36" hidden="1" x14ac:dyDescent="0.25">
      <c r="A21" s="8" t="s">
        <v>3072</v>
      </c>
      <c r="B21" s="591"/>
      <c r="C21" s="1586"/>
      <c r="D21" s="987"/>
      <c r="E21" s="8"/>
      <c r="F21" s="987"/>
      <c r="G21" s="1579"/>
      <c r="H21" s="603"/>
      <c r="I21" s="1686"/>
      <c r="J21" s="986"/>
      <c r="K21" s="1686"/>
      <c r="L21" s="593"/>
      <c r="M21" s="8"/>
      <c r="N21" s="2114"/>
      <c r="O21" s="2114"/>
      <c r="P21" s="2114"/>
      <c r="Q21" s="2114"/>
      <c r="S21" s="594" t="str">
        <f t="shared" si="0"/>
        <v>11 (1411)</v>
      </c>
      <c r="T21" s="1592" t="str">
        <f t="shared" si="1"/>
        <v/>
      </c>
      <c r="U21" s="1018"/>
      <c r="V21" s="595"/>
      <c r="W21" s="595"/>
      <c r="X21" s="195"/>
      <c r="Z21" s="594" t="str">
        <f t="shared" si="2"/>
        <v>11 (1411)</v>
      </c>
      <c r="AA21" s="1592" t="str">
        <f t="shared" si="3"/>
        <v/>
      </c>
      <c r="AB21" s="1370"/>
      <c r="AC21" s="1687"/>
      <c r="AD21" s="1687"/>
      <c r="AE21" s="716"/>
      <c r="AF21" s="594" t="str">
        <f t="shared" si="4"/>
        <v>11 (1411)</v>
      </c>
      <c r="AG21" s="1592" t="str">
        <f t="shared" si="5"/>
        <v/>
      </c>
      <c r="AH21" s="1370"/>
      <c r="AI21" s="1687"/>
      <c r="AJ21" s="1687"/>
    </row>
    <row r="22" spans="1:36" hidden="1" x14ac:dyDescent="0.25">
      <c r="A22" s="8" t="s">
        <v>3073</v>
      </c>
      <c r="B22" s="591"/>
      <c r="C22" s="1586"/>
      <c r="D22" s="987"/>
      <c r="E22" s="8"/>
      <c r="F22" s="987"/>
      <c r="G22" s="1579"/>
      <c r="H22" s="603"/>
      <c r="I22" s="1686"/>
      <c r="J22" s="986"/>
      <c r="K22" s="1686"/>
      <c r="L22" s="593"/>
      <c r="M22" s="8"/>
      <c r="N22" s="2114"/>
      <c r="O22" s="2114"/>
      <c r="P22" s="2114"/>
      <c r="Q22" s="2114"/>
      <c r="S22" s="594" t="str">
        <f t="shared" si="0"/>
        <v>12 (1412)</v>
      </c>
      <c r="T22" s="1592" t="str">
        <f t="shared" si="1"/>
        <v/>
      </c>
      <c r="U22" s="1018"/>
      <c r="V22" s="595"/>
      <c r="W22" s="595"/>
      <c r="X22" s="195"/>
      <c r="Z22" s="594" t="str">
        <f t="shared" si="2"/>
        <v>12 (1412)</v>
      </c>
      <c r="AA22" s="1592" t="str">
        <f t="shared" si="3"/>
        <v/>
      </c>
      <c r="AB22" s="1370"/>
      <c r="AC22" s="1687"/>
      <c r="AD22" s="1687"/>
      <c r="AE22" s="716"/>
      <c r="AF22" s="594" t="str">
        <f t="shared" si="4"/>
        <v>12 (1412)</v>
      </c>
      <c r="AG22" s="1592" t="str">
        <f t="shared" si="5"/>
        <v/>
      </c>
      <c r="AH22" s="1370"/>
      <c r="AI22" s="1687"/>
      <c r="AJ22" s="1687"/>
    </row>
    <row r="23" spans="1:36" hidden="1" x14ac:dyDescent="0.25">
      <c r="A23" s="8" t="s">
        <v>3074</v>
      </c>
      <c r="B23" s="591"/>
      <c r="C23" s="1586"/>
      <c r="D23" s="987"/>
      <c r="E23" s="8"/>
      <c r="F23" s="987"/>
      <c r="G23" s="1579"/>
      <c r="H23" s="603"/>
      <c r="I23" s="1686"/>
      <c r="J23" s="986"/>
      <c r="K23" s="1686"/>
      <c r="L23" s="593"/>
      <c r="M23" s="8"/>
      <c r="N23" s="2114"/>
      <c r="O23" s="2114"/>
      <c r="P23" s="2114"/>
      <c r="Q23" s="2114"/>
      <c r="S23" s="594" t="str">
        <f t="shared" si="0"/>
        <v>13 (1413)</v>
      </c>
      <c r="T23" s="1592" t="str">
        <f t="shared" si="1"/>
        <v/>
      </c>
      <c r="U23" s="1018"/>
      <c r="V23" s="595"/>
      <c r="W23" s="595"/>
      <c r="X23" s="195"/>
      <c r="Z23" s="594" t="str">
        <f t="shared" si="2"/>
        <v>13 (1413)</v>
      </c>
      <c r="AA23" s="1592" t="str">
        <f t="shared" si="3"/>
        <v/>
      </c>
      <c r="AB23" s="1370"/>
      <c r="AC23" s="1687"/>
      <c r="AD23" s="1687"/>
      <c r="AE23" s="716"/>
      <c r="AF23" s="594" t="str">
        <f t="shared" si="4"/>
        <v>13 (1413)</v>
      </c>
      <c r="AG23" s="1592" t="str">
        <f t="shared" si="5"/>
        <v/>
      </c>
      <c r="AH23" s="1370"/>
      <c r="AI23" s="1687"/>
      <c r="AJ23" s="1687"/>
    </row>
    <row r="24" spans="1:36" hidden="1" x14ac:dyDescent="0.25">
      <c r="A24" s="8" t="s">
        <v>3075</v>
      </c>
      <c r="B24" s="591"/>
      <c r="C24" s="1586"/>
      <c r="D24" s="987"/>
      <c r="E24" s="8"/>
      <c r="F24" s="987"/>
      <c r="G24" s="1579"/>
      <c r="H24" s="603"/>
      <c r="I24" s="1686"/>
      <c r="J24" s="986"/>
      <c r="K24" s="1686"/>
      <c r="L24" s="593"/>
      <c r="M24" s="8"/>
      <c r="N24" s="2114"/>
      <c r="O24" s="2114"/>
      <c r="P24" s="2114"/>
      <c r="Q24" s="2114"/>
      <c r="S24" s="594" t="str">
        <f t="shared" si="0"/>
        <v>14 (1414)</v>
      </c>
      <c r="T24" s="1592" t="str">
        <f t="shared" si="1"/>
        <v/>
      </c>
      <c r="U24" s="1018"/>
      <c r="V24" s="595"/>
      <c r="W24" s="595"/>
      <c r="X24" s="195"/>
      <c r="Z24" s="594" t="str">
        <f t="shared" si="2"/>
        <v>14 (1414)</v>
      </c>
      <c r="AA24" s="1592" t="str">
        <f t="shared" si="3"/>
        <v/>
      </c>
      <c r="AB24" s="1370"/>
      <c r="AC24" s="1687"/>
      <c r="AD24" s="1687"/>
      <c r="AE24" s="716"/>
      <c r="AF24" s="594" t="str">
        <f t="shared" si="4"/>
        <v>14 (1414)</v>
      </c>
      <c r="AG24" s="1592" t="str">
        <f t="shared" si="5"/>
        <v/>
      </c>
      <c r="AH24" s="1370"/>
      <c r="AI24" s="1687"/>
      <c r="AJ24" s="1687"/>
    </row>
    <row r="25" spans="1:36" hidden="1" x14ac:dyDescent="0.25">
      <c r="A25" s="8" t="s">
        <v>3076</v>
      </c>
      <c r="B25" s="591"/>
      <c r="C25" s="1586"/>
      <c r="D25" s="987"/>
      <c r="E25" s="8"/>
      <c r="F25" s="987"/>
      <c r="G25" s="1579"/>
      <c r="H25" s="603"/>
      <c r="I25" s="1686"/>
      <c r="J25" s="986"/>
      <c r="K25" s="1686"/>
      <c r="L25" s="593"/>
      <c r="M25" s="8"/>
      <c r="N25" s="2114"/>
      <c r="O25" s="2114"/>
      <c r="P25" s="2114"/>
      <c r="Q25" s="2114"/>
      <c r="S25" s="594" t="str">
        <f t="shared" si="0"/>
        <v>15 (1415)</v>
      </c>
      <c r="T25" s="1592" t="str">
        <f t="shared" si="1"/>
        <v/>
      </c>
      <c r="U25" s="1018"/>
      <c r="V25" s="595"/>
      <c r="W25" s="595"/>
      <c r="X25" s="195"/>
      <c r="Z25" s="594" t="str">
        <f t="shared" si="2"/>
        <v>15 (1415)</v>
      </c>
      <c r="AA25" s="1592" t="str">
        <f t="shared" si="3"/>
        <v/>
      </c>
      <c r="AB25" s="1370"/>
      <c r="AC25" s="1687"/>
      <c r="AD25" s="1687"/>
      <c r="AE25" s="716"/>
      <c r="AF25" s="594" t="str">
        <f t="shared" si="4"/>
        <v>15 (1415)</v>
      </c>
      <c r="AG25" s="1592" t="str">
        <f t="shared" si="5"/>
        <v/>
      </c>
      <c r="AH25" s="1370"/>
      <c r="AI25" s="1687"/>
      <c r="AJ25" s="1687"/>
    </row>
    <row r="26" spans="1:36" hidden="1" x14ac:dyDescent="0.25">
      <c r="A26" s="8" t="s">
        <v>3077</v>
      </c>
      <c r="B26" s="591"/>
      <c r="C26" s="1586"/>
      <c r="D26" s="987"/>
      <c r="E26" s="8"/>
      <c r="F26" s="987"/>
      <c r="G26" s="1579"/>
      <c r="H26" s="603"/>
      <c r="I26" s="1686"/>
      <c r="J26" s="986"/>
      <c r="K26" s="1686"/>
      <c r="L26" s="593"/>
      <c r="M26" s="8"/>
      <c r="N26" s="2114"/>
      <c r="O26" s="2114"/>
      <c r="P26" s="2114"/>
      <c r="Q26" s="2114"/>
      <c r="S26" s="594" t="str">
        <f t="shared" si="0"/>
        <v>16 (1416)</v>
      </c>
      <c r="T26" s="1592" t="str">
        <f t="shared" si="1"/>
        <v/>
      </c>
      <c r="U26" s="1018"/>
      <c r="V26" s="595"/>
      <c r="W26" s="595"/>
      <c r="X26" s="195"/>
      <c r="Z26" s="594" t="str">
        <f t="shared" si="2"/>
        <v>16 (1416)</v>
      </c>
      <c r="AA26" s="1592" t="str">
        <f t="shared" si="3"/>
        <v/>
      </c>
      <c r="AB26" s="1370"/>
      <c r="AC26" s="1687"/>
      <c r="AD26" s="1687"/>
      <c r="AE26" s="716"/>
      <c r="AF26" s="594" t="str">
        <f t="shared" si="4"/>
        <v>16 (1416)</v>
      </c>
      <c r="AG26" s="1592" t="str">
        <f t="shared" si="5"/>
        <v/>
      </c>
      <c r="AH26" s="1370"/>
      <c r="AI26" s="1687"/>
      <c r="AJ26" s="1687"/>
    </row>
    <row r="27" spans="1:36" hidden="1" x14ac:dyDescent="0.25">
      <c r="A27" s="8" t="s">
        <v>3078</v>
      </c>
      <c r="B27" s="591"/>
      <c r="C27" s="1586"/>
      <c r="D27" s="987"/>
      <c r="E27" s="8"/>
      <c r="F27" s="987"/>
      <c r="G27" s="1579"/>
      <c r="H27" s="603"/>
      <c r="I27" s="1686"/>
      <c r="J27" s="986"/>
      <c r="K27" s="1686"/>
      <c r="L27" s="593"/>
      <c r="M27" s="8"/>
      <c r="N27" s="2114"/>
      <c r="O27" s="2114"/>
      <c r="P27" s="2114"/>
      <c r="Q27" s="2114"/>
      <c r="S27" s="594" t="str">
        <f t="shared" si="0"/>
        <v>17 (1417)</v>
      </c>
      <c r="T27" s="1592" t="str">
        <f t="shared" si="1"/>
        <v/>
      </c>
      <c r="U27" s="1018"/>
      <c r="V27" s="595"/>
      <c r="W27" s="595"/>
      <c r="X27" s="195"/>
      <c r="Z27" s="594" t="str">
        <f t="shared" si="2"/>
        <v>17 (1417)</v>
      </c>
      <c r="AA27" s="1592" t="str">
        <f t="shared" si="3"/>
        <v/>
      </c>
      <c r="AB27" s="1370"/>
      <c r="AC27" s="1687"/>
      <c r="AD27" s="1687"/>
      <c r="AE27" s="716"/>
      <c r="AF27" s="594" t="str">
        <f t="shared" si="4"/>
        <v>17 (1417)</v>
      </c>
      <c r="AG27" s="1592" t="str">
        <f t="shared" si="5"/>
        <v/>
      </c>
      <c r="AH27" s="1370"/>
      <c r="AI27" s="1687"/>
      <c r="AJ27" s="1687"/>
    </row>
    <row r="28" spans="1:36" hidden="1" x14ac:dyDescent="0.25">
      <c r="A28" s="8" t="s">
        <v>3079</v>
      </c>
      <c r="B28" s="591"/>
      <c r="C28" s="1586"/>
      <c r="D28" s="987"/>
      <c r="E28" s="8"/>
      <c r="F28" s="987"/>
      <c r="G28" s="1579"/>
      <c r="H28" s="603"/>
      <c r="I28" s="1686"/>
      <c r="J28" s="986"/>
      <c r="K28" s="1686"/>
      <c r="L28" s="593"/>
      <c r="M28" s="8"/>
      <c r="N28" s="2114"/>
      <c r="O28" s="2114"/>
      <c r="P28" s="2114"/>
      <c r="Q28" s="2114"/>
      <c r="S28" s="594" t="str">
        <f t="shared" si="0"/>
        <v>18 (1418)</v>
      </c>
      <c r="T28" s="1592" t="str">
        <f t="shared" si="1"/>
        <v/>
      </c>
      <c r="U28" s="1018"/>
      <c r="V28" s="595"/>
      <c r="W28" s="595"/>
      <c r="X28" s="195"/>
      <c r="Z28" s="594" t="str">
        <f t="shared" si="2"/>
        <v>18 (1418)</v>
      </c>
      <c r="AA28" s="1592" t="str">
        <f t="shared" si="3"/>
        <v/>
      </c>
      <c r="AB28" s="1370"/>
      <c r="AC28" s="1687"/>
      <c r="AD28" s="1687"/>
      <c r="AE28" s="716"/>
      <c r="AF28" s="594" t="str">
        <f t="shared" si="4"/>
        <v>18 (1418)</v>
      </c>
      <c r="AG28" s="1592" t="str">
        <f t="shared" si="5"/>
        <v/>
      </c>
      <c r="AH28" s="1370"/>
      <c r="AI28" s="1687"/>
      <c r="AJ28" s="1687"/>
    </row>
    <row r="29" spans="1:36" hidden="1" x14ac:dyDescent="0.25">
      <c r="A29" s="8" t="s">
        <v>3080</v>
      </c>
      <c r="B29" s="591"/>
      <c r="C29" s="1586"/>
      <c r="D29" s="987"/>
      <c r="E29" s="8"/>
      <c r="F29" s="987"/>
      <c r="G29" s="1579"/>
      <c r="H29" s="603"/>
      <c r="I29" s="1686"/>
      <c r="J29" s="986"/>
      <c r="K29" s="1686"/>
      <c r="L29" s="593"/>
      <c r="M29" s="8"/>
      <c r="N29" s="2114"/>
      <c r="O29" s="2114"/>
      <c r="P29" s="2114"/>
      <c r="Q29" s="2114"/>
      <c r="S29" s="594" t="str">
        <f t="shared" si="0"/>
        <v>19 (1419)</v>
      </c>
      <c r="T29" s="1592" t="str">
        <f t="shared" si="1"/>
        <v/>
      </c>
      <c r="U29" s="1018"/>
      <c r="V29" s="595"/>
      <c r="W29" s="595"/>
      <c r="X29" s="195"/>
      <c r="Z29" s="594" t="str">
        <f t="shared" si="2"/>
        <v>19 (1419)</v>
      </c>
      <c r="AA29" s="1592" t="str">
        <f t="shared" si="3"/>
        <v/>
      </c>
      <c r="AB29" s="1370"/>
      <c r="AC29" s="1687"/>
      <c r="AD29" s="1687"/>
      <c r="AE29" s="716"/>
      <c r="AF29" s="594" t="str">
        <f t="shared" si="4"/>
        <v>19 (1419)</v>
      </c>
      <c r="AG29" s="1592" t="str">
        <f t="shared" si="5"/>
        <v/>
      </c>
      <c r="AH29" s="1370"/>
      <c r="AI29" s="1687"/>
      <c r="AJ29" s="1687"/>
    </row>
    <row r="30" spans="1:36" hidden="1" x14ac:dyDescent="0.25">
      <c r="A30" s="8" t="s">
        <v>3081</v>
      </c>
      <c r="B30" s="591"/>
      <c r="C30" s="1586"/>
      <c r="D30" s="987"/>
      <c r="E30" s="8"/>
      <c r="F30" s="987"/>
      <c r="G30" s="1579"/>
      <c r="H30" s="603"/>
      <c r="I30" s="1686"/>
      <c r="J30" s="986"/>
      <c r="K30" s="1686"/>
      <c r="L30" s="593"/>
      <c r="M30" s="8"/>
      <c r="N30" s="2114"/>
      <c r="O30" s="2114"/>
      <c r="P30" s="2114"/>
      <c r="Q30" s="2114"/>
      <c r="S30" s="594" t="str">
        <f t="shared" si="0"/>
        <v>20 (1420)</v>
      </c>
      <c r="T30" s="1592" t="str">
        <f t="shared" si="1"/>
        <v/>
      </c>
      <c r="U30" s="1018"/>
      <c r="V30" s="595"/>
      <c r="W30" s="595"/>
      <c r="X30" s="195"/>
      <c r="Z30" s="594" t="str">
        <f t="shared" si="2"/>
        <v>20 (1420)</v>
      </c>
      <c r="AA30" s="1592" t="str">
        <f t="shared" si="3"/>
        <v/>
      </c>
      <c r="AB30" s="1370"/>
      <c r="AC30" s="1687"/>
      <c r="AD30" s="1687"/>
      <c r="AE30" s="716"/>
      <c r="AF30" s="594" t="str">
        <f t="shared" si="4"/>
        <v>20 (1420)</v>
      </c>
      <c r="AG30" s="1592" t="str">
        <f t="shared" si="5"/>
        <v/>
      </c>
      <c r="AH30" s="1370"/>
      <c r="AI30" s="1687"/>
      <c r="AJ30" s="1687"/>
    </row>
    <row r="31" spans="1:36" hidden="1" x14ac:dyDescent="0.25">
      <c r="A31" s="8" t="s">
        <v>3082</v>
      </c>
      <c r="B31" s="591"/>
      <c r="C31" s="1586"/>
      <c r="D31" s="987"/>
      <c r="E31" s="8"/>
      <c r="F31" s="987"/>
      <c r="G31" s="1579"/>
      <c r="H31" s="603"/>
      <c r="I31" s="1686"/>
      <c r="J31" s="986"/>
      <c r="K31" s="1686"/>
      <c r="L31" s="593"/>
      <c r="M31" s="8"/>
      <c r="N31" s="2114"/>
      <c r="O31" s="2114"/>
      <c r="P31" s="2114"/>
      <c r="Q31" s="2114"/>
      <c r="S31" s="594" t="str">
        <f t="shared" si="0"/>
        <v>21 (1421)</v>
      </c>
      <c r="T31" s="1592" t="str">
        <f t="shared" si="1"/>
        <v/>
      </c>
      <c r="U31" s="1018"/>
      <c r="V31" s="595"/>
      <c r="W31" s="595"/>
      <c r="X31" s="195"/>
      <c r="Z31" s="594" t="str">
        <f t="shared" si="2"/>
        <v>21 (1421)</v>
      </c>
      <c r="AA31" s="1592" t="str">
        <f t="shared" si="3"/>
        <v/>
      </c>
      <c r="AB31" s="1370"/>
      <c r="AC31" s="1687"/>
      <c r="AD31" s="1687"/>
      <c r="AE31" s="716"/>
      <c r="AF31" s="594" t="str">
        <f t="shared" si="4"/>
        <v>21 (1421)</v>
      </c>
      <c r="AG31" s="1592" t="str">
        <f t="shared" si="5"/>
        <v/>
      </c>
      <c r="AH31" s="1370"/>
      <c r="AI31" s="1687"/>
      <c r="AJ31" s="1687"/>
    </row>
    <row r="32" spans="1:36" hidden="1" x14ac:dyDescent="0.25">
      <c r="A32" s="8" t="s">
        <v>3083</v>
      </c>
      <c r="B32" s="591"/>
      <c r="C32" s="1586"/>
      <c r="D32" s="987"/>
      <c r="E32" s="8"/>
      <c r="F32" s="987"/>
      <c r="G32" s="1579"/>
      <c r="H32" s="603"/>
      <c r="I32" s="1686"/>
      <c r="J32" s="986"/>
      <c r="K32" s="1686"/>
      <c r="L32" s="593"/>
      <c r="M32" s="8"/>
      <c r="N32" s="2114"/>
      <c r="O32" s="2114"/>
      <c r="P32" s="2114"/>
      <c r="Q32" s="2114"/>
      <c r="S32" s="594" t="str">
        <f t="shared" si="0"/>
        <v>22 (1422)</v>
      </c>
      <c r="T32" s="1592" t="str">
        <f t="shared" si="1"/>
        <v/>
      </c>
      <c r="U32" s="1018"/>
      <c r="V32" s="595"/>
      <c r="W32" s="595"/>
      <c r="X32" s="195"/>
      <c r="Z32" s="594" t="str">
        <f t="shared" si="2"/>
        <v>22 (1422)</v>
      </c>
      <c r="AA32" s="1592" t="str">
        <f t="shared" si="3"/>
        <v/>
      </c>
      <c r="AB32" s="1370"/>
      <c r="AC32" s="1687"/>
      <c r="AD32" s="1687"/>
      <c r="AE32" s="716"/>
      <c r="AF32" s="594" t="str">
        <f t="shared" si="4"/>
        <v>22 (1422)</v>
      </c>
      <c r="AG32" s="1592" t="str">
        <f t="shared" si="5"/>
        <v/>
      </c>
      <c r="AH32" s="1370"/>
      <c r="AI32" s="1687"/>
      <c r="AJ32" s="1687"/>
    </row>
    <row r="33" spans="1:36" hidden="1" x14ac:dyDescent="0.25">
      <c r="A33" s="8" t="s">
        <v>3084</v>
      </c>
      <c r="B33" s="591"/>
      <c r="C33" s="1586"/>
      <c r="D33" s="987"/>
      <c r="E33" s="8"/>
      <c r="F33" s="987"/>
      <c r="G33" s="1579"/>
      <c r="H33" s="603"/>
      <c r="I33" s="1686"/>
      <c r="J33" s="986"/>
      <c r="K33" s="1686"/>
      <c r="L33" s="593"/>
      <c r="M33" s="8"/>
      <c r="N33" s="2114"/>
      <c r="O33" s="2114"/>
      <c r="P33" s="2114"/>
      <c r="Q33" s="2114"/>
      <c r="S33" s="594" t="str">
        <f t="shared" si="0"/>
        <v>23 (1423)</v>
      </c>
      <c r="T33" s="1592" t="str">
        <f t="shared" si="1"/>
        <v/>
      </c>
      <c r="U33" s="1018"/>
      <c r="V33" s="595"/>
      <c r="W33" s="595"/>
      <c r="X33" s="195"/>
      <c r="Z33" s="594" t="str">
        <f t="shared" si="2"/>
        <v>23 (1423)</v>
      </c>
      <c r="AA33" s="1592" t="str">
        <f t="shared" si="3"/>
        <v/>
      </c>
      <c r="AB33" s="1370"/>
      <c r="AC33" s="1687"/>
      <c r="AD33" s="1687"/>
      <c r="AE33" s="716"/>
      <c r="AF33" s="594" t="str">
        <f t="shared" si="4"/>
        <v>23 (1423)</v>
      </c>
      <c r="AG33" s="1592" t="str">
        <f t="shared" si="5"/>
        <v/>
      </c>
      <c r="AH33" s="1370"/>
      <c r="AI33" s="1687"/>
      <c r="AJ33" s="1687"/>
    </row>
    <row r="34" spans="1:36" hidden="1" x14ac:dyDescent="0.25">
      <c r="A34" s="8" t="s">
        <v>3085</v>
      </c>
      <c r="B34" s="591"/>
      <c r="C34" s="1586"/>
      <c r="D34" s="987"/>
      <c r="E34" s="8"/>
      <c r="F34" s="987"/>
      <c r="G34" s="1579"/>
      <c r="H34" s="603"/>
      <c r="I34" s="1686"/>
      <c r="J34" s="986"/>
      <c r="K34" s="1686"/>
      <c r="L34" s="593"/>
      <c r="M34" s="8"/>
      <c r="N34" s="2114"/>
      <c r="O34" s="2114"/>
      <c r="P34" s="2114"/>
      <c r="Q34" s="2114"/>
      <c r="S34" s="594" t="str">
        <f t="shared" si="0"/>
        <v>24 (1424)</v>
      </c>
      <c r="T34" s="1592" t="str">
        <f t="shared" si="1"/>
        <v/>
      </c>
      <c r="U34" s="1018"/>
      <c r="V34" s="595"/>
      <c r="W34" s="595"/>
      <c r="X34" s="195"/>
      <c r="Z34" s="594" t="str">
        <f t="shared" si="2"/>
        <v>24 (1424)</v>
      </c>
      <c r="AA34" s="1592" t="str">
        <f t="shared" si="3"/>
        <v/>
      </c>
      <c r="AB34" s="1370"/>
      <c r="AC34" s="1687"/>
      <c r="AD34" s="1687"/>
      <c r="AE34" s="716"/>
      <c r="AF34" s="594" t="str">
        <f t="shared" si="4"/>
        <v>24 (1424)</v>
      </c>
      <c r="AG34" s="1592" t="str">
        <f t="shared" si="5"/>
        <v/>
      </c>
      <c r="AH34" s="1370"/>
      <c r="AI34" s="1687"/>
      <c r="AJ34" s="1687"/>
    </row>
    <row r="35" spans="1:36" x14ac:dyDescent="0.25">
      <c r="A35" s="8" t="s">
        <v>3086</v>
      </c>
      <c r="B35" s="591"/>
      <c r="C35" s="1586"/>
      <c r="D35" s="987"/>
      <c r="E35" s="8"/>
      <c r="F35" s="987"/>
      <c r="G35" s="1579"/>
      <c r="H35" s="603"/>
      <c r="I35" s="1686"/>
      <c r="J35" s="986"/>
      <c r="K35" s="1686"/>
      <c r="L35" s="593"/>
      <c r="M35" s="8"/>
      <c r="N35" s="2114"/>
      <c r="O35" s="2114"/>
      <c r="P35" s="2114"/>
      <c r="Q35" s="2114"/>
      <c r="S35" s="594" t="str">
        <f t="shared" si="0"/>
        <v>25 (1425)</v>
      </c>
      <c r="T35" s="1592" t="str">
        <f t="shared" si="1"/>
        <v/>
      </c>
      <c r="U35" s="1018"/>
      <c r="V35" s="595"/>
      <c r="W35" s="595"/>
      <c r="X35" s="195"/>
      <c r="Z35" s="594" t="str">
        <f t="shared" si="2"/>
        <v>25 (1425)</v>
      </c>
      <c r="AA35" s="1592" t="str">
        <f t="shared" si="3"/>
        <v/>
      </c>
      <c r="AB35" s="1370"/>
      <c r="AC35" s="1687"/>
      <c r="AD35" s="1687"/>
      <c r="AE35" s="716"/>
      <c r="AF35" s="594" t="str">
        <f t="shared" si="4"/>
        <v>25 (1425)</v>
      </c>
      <c r="AG35" s="1592" t="str">
        <f t="shared" si="5"/>
        <v/>
      </c>
      <c r="AH35" s="1370"/>
      <c r="AI35" s="1687"/>
      <c r="AJ35" s="1687"/>
    </row>
    <row r="36" spans="1:36" x14ac:dyDescent="0.25">
      <c r="A36" s="51" t="s">
        <v>3087</v>
      </c>
      <c r="B36" s="1593">
        <v>100</v>
      </c>
      <c r="C36" s="1594"/>
      <c r="D36" s="987"/>
      <c r="E36" s="8"/>
      <c r="F36" s="987"/>
      <c r="G36" s="1372"/>
      <c r="H36" s="603"/>
      <c r="I36" s="1686"/>
      <c r="J36" s="986"/>
      <c r="K36" s="1686"/>
      <c r="L36" s="593"/>
      <c r="M36" s="8"/>
      <c r="N36" s="2116"/>
      <c r="O36" s="2116"/>
      <c r="P36" s="2116"/>
      <c r="Q36" s="2116"/>
      <c r="S36" s="588"/>
      <c r="T36" s="1596">
        <f>$B36</f>
        <v>100</v>
      </c>
      <c r="U36" s="1018"/>
      <c r="V36" s="595"/>
      <c r="W36" s="595"/>
      <c r="X36" s="195"/>
      <c r="Z36" s="588"/>
      <c r="AA36" s="1596">
        <f>$B36</f>
        <v>100</v>
      </c>
      <c r="AB36" s="1370"/>
      <c r="AC36" s="1687"/>
      <c r="AD36" s="1687"/>
      <c r="AE36" s="716"/>
      <c r="AF36" s="588"/>
      <c r="AG36" s="1596">
        <f>$B36</f>
        <v>100</v>
      </c>
      <c r="AH36" s="1370"/>
      <c r="AI36" s="1687"/>
      <c r="AJ36" s="1687"/>
    </row>
    <row r="37" spans="1:36" x14ac:dyDescent="0.25">
      <c r="A37" s="24" t="s">
        <v>3088</v>
      </c>
      <c r="B37" s="1489" t="s">
        <v>3089</v>
      </c>
      <c r="C37" s="1490"/>
      <c r="D37" s="986"/>
      <c r="E37" s="605"/>
      <c r="F37" s="986"/>
      <c r="G37" s="1597"/>
      <c r="H37" s="604"/>
      <c r="I37" s="1591"/>
      <c r="J37" s="986"/>
      <c r="K37" s="1591"/>
      <c r="L37" s="599"/>
      <c r="N37" s="2112"/>
      <c r="O37" s="2112"/>
      <c r="P37" s="2112"/>
      <c r="Q37" s="2112"/>
      <c r="S37" s="588"/>
      <c r="T37" s="1490" t="str">
        <f>$B37</f>
        <v>Global</v>
      </c>
      <c r="U37" s="1018"/>
      <c r="V37" s="601"/>
      <c r="W37" s="601"/>
      <c r="X37" s="195"/>
      <c r="Z37" s="588"/>
      <c r="AA37" s="1490" t="str">
        <f>$B37</f>
        <v>Global</v>
      </c>
      <c r="AB37" s="1370"/>
      <c r="AC37" s="1687"/>
      <c r="AD37" s="1687"/>
      <c r="AE37" s="716"/>
      <c r="AF37" s="588"/>
      <c r="AG37" s="1490" t="str">
        <f>$B37</f>
        <v>Global</v>
      </c>
      <c r="AH37" s="1370"/>
      <c r="AI37" s="1687"/>
      <c r="AJ37" s="1687"/>
    </row>
    <row r="38" spans="1:36" ht="6" customHeight="1" x14ac:dyDescent="0.25">
      <c r="S38" s="588"/>
      <c r="T38" s="588"/>
      <c r="X38" s="195"/>
      <c r="Z38" s="588"/>
      <c r="AA38" s="588"/>
      <c r="AB38" s="718"/>
      <c r="AC38" s="718"/>
      <c r="AD38" s="718"/>
      <c r="AE38" s="716"/>
      <c r="AF38" s="588"/>
      <c r="AG38" s="588"/>
      <c r="AH38" s="718"/>
      <c r="AI38" s="718"/>
      <c r="AJ38" s="718"/>
    </row>
    <row r="39" spans="1:36" x14ac:dyDescent="0.25">
      <c r="B39" s="88" t="s">
        <v>1875</v>
      </c>
      <c r="S39" s="588"/>
      <c r="T39" s="589" t="str">
        <f>$B39</f>
        <v>Engagements inutilisés (502)</v>
      </c>
      <c r="X39" s="195"/>
      <c r="Z39" s="588"/>
      <c r="AA39" s="589" t="str">
        <f>$B39</f>
        <v>Engagements inutilisés (502)</v>
      </c>
      <c r="AB39" s="718"/>
      <c r="AC39" s="718"/>
      <c r="AD39" s="718"/>
      <c r="AE39" s="716"/>
      <c r="AF39" s="588"/>
      <c r="AG39" s="589" t="str">
        <f>$B39</f>
        <v>Engagements inutilisés (502)</v>
      </c>
      <c r="AH39" s="718"/>
      <c r="AI39" s="718"/>
      <c r="AJ39" s="718"/>
    </row>
    <row r="40" spans="1:36" x14ac:dyDescent="0.25">
      <c r="A40" s="8" t="s">
        <v>3062</v>
      </c>
      <c r="B40" s="591"/>
      <c r="C40" s="987"/>
      <c r="D40" s="987"/>
      <c r="E40" s="8"/>
      <c r="F40" s="987"/>
      <c r="G40" s="1579"/>
      <c r="H40" s="603"/>
      <c r="I40" s="1686"/>
      <c r="J40" s="986"/>
      <c r="K40" s="1686"/>
      <c r="L40" s="593"/>
      <c r="M40" s="8"/>
      <c r="N40" s="2114"/>
      <c r="O40" s="2114"/>
      <c r="P40" s="2114"/>
      <c r="Q40" s="2114"/>
      <c r="S40" s="594" t="str">
        <f t="shared" ref="S40:S64" si="6">$A40</f>
        <v>1 (1401)</v>
      </c>
      <c r="T40" s="1592" t="str">
        <f t="shared" ref="T40:T64" si="7">IF($B40="","",$B40)</f>
        <v/>
      </c>
      <c r="U40" s="1018"/>
      <c r="V40" s="595"/>
      <c r="W40" s="595"/>
      <c r="X40" s="195"/>
      <c r="Z40" s="594" t="str">
        <f t="shared" ref="Z40:Z64" si="8">$A40</f>
        <v>1 (1401)</v>
      </c>
      <c r="AA40" s="1592" t="str">
        <f t="shared" ref="AA40:AA64" si="9">IF($B40="","",$B40)</f>
        <v/>
      </c>
      <c r="AB40" s="1370"/>
      <c r="AC40" s="1687"/>
      <c r="AD40" s="1687"/>
      <c r="AE40" s="716"/>
      <c r="AF40" s="594" t="str">
        <f t="shared" ref="AF40:AF64" si="10">$A40</f>
        <v>1 (1401)</v>
      </c>
      <c r="AG40" s="1592" t="str">
        <f t="shared" ref="AG40:AG64" si="11">IF($B40="","",$B40)</f>
        <v/>
      </c>
      <c r="AH40" s="1370"/>
      <c r="AI40" s="1687"/>
      <c r="AJ40" s="1687"/>
    </row>
    <row r="41" spans="1:36" x14ac:dyDescent="0.25">
      <c r="A41" s="8" t="s">
        <v>3063</v>
      </c>
      <c r="B41" s="591"/>
      <c r="C41" s="987"/>
      <c r="D41" s="987"/>
      <c r="E41" s="8"/>
      <c r="F41" s="987"/>
      <c r="G41" s="1579"/>
      <c r="H41" s="603"/>
      <c r="I41" s="1686"/>
      <c r="J41" s="986"/>
      <c r="K41" s="1686"/>
      <c r="L41" s="593"/>
      <c r="M41" s="8"/>
      <c r="N41" s="2114"/>
      <c r="O41" s="2114"/>
      <c r="P41" s="2114"/>
      <c r="Q41" s="2114"/>
      <c r="S41" s="594" t="str">
        <f t="shared" si="6"/>
        <v>2 (1402)</v>
      </c>
      <c r="T41" s="1592" t="str">
        <f t="shared" si="7"/>
        <v/>
      </c>
      <c r="U41" s="1018"/>
      <c r="V41" s="595"/>
      <c r="W41" s="595"/>
      <c r="X41" s="195"/>
      <c r="Z41" s="594" t="str">
        <f t="shared" si="8"/>
        <v>2 (1402)</v>
      </c>
      <c r="AA41" s="1592" t="str">
        <f t="shared" si="9"/>
        <v/>
      </c>
      <c r="AB41" s="1370"/>
      <c r="AC41" s="1687"/>
      <c r="AD41" s="1687"/>
      <c r="AE41" s="716"/>
      <c r="AF41" s="594" t="str">
        <f t="shared" si="10"/>
        <v>2 (1402)</v>
      </c>
      <c r="AG41" s="1592" t="str">
        <f t="shared" si="11"/>
        <v/>
      </c>
      <c r="AH41" s="1370"/>
      <c r="AI41" s="1687"/>
      <c r="AJ41" s="1687"/>
    </row>
    <row r="42" spans="1:36" x14ac:dyDescent="0.25">
      <c r="A42" s="8" t="s">
        <v>3064</v>
      </c>
      <c r="B42" s="591"/>
      <c r="C42" s="987"/>
      <c r="D42" s="987"/>
      <c r="E42" s="8"/>
      <c r="F42" s="987"/>
      <c r="G42" s="1579"/>
      <c r="H42" s="603"/>
      <c r="I42" s="1686"/>
      <c r="J42" s="986"/>
      <c r="K42" s="1686"/>
      <c r="L42" s="593"/>
      <c r="M42" s="8"/>
      <c r="N42" s="2114"/>
      <c r="O42" s="2114"/>
      <c r="P42" s="2114"/>
      <c r="Q42" s="2114"/>
      <c r="S42" s="594" t="str">
        <f t="shared" si="6"/>
        <v>3 (1403)</v>
      </c>
      <c r="T42" s="1592" t="str">
        <f t="shared" si="7"/>
        <v/>
      </c>
      <c r="U42" s="1018"/>
      <c r="V42" s="595"/>
      <c r="W42" s="595"/>
      <c r="X42" s="195"/>
      <c r="Z42" s="594" t="str">
        <f t="shared" si="8"/>
        <v>3 (1403)</v>
      </c>
      <c r="AA42" s="1592" t="str">
        <f t="shared" si="9"/>
        <v/>
      </c>
      <c r="AB42" s="1370"/>
      <c r="AC42" s="1687"/>
      <c r="AD42" s="1687"/>
      <c r="AE42" s="716"/>
      <c r="AF42" s="594" t="str">
        <f t="shared" si="10"/>
        <v>3 (1403)</v>
      </c>
      <c r="AG42" s="1592" t="str">
        <f t="shared" si="11"/>
        <v/>
      </c>
      <c r="AH42" s="1370"/>
      <c r="AI42" s="1687"/>
      <c r="AJ42" s="1687"/>
    </row>
    <row r="43" spans="1:36" hidden="1" x14ac:dyDescent="0.25">
      <c r="A43" s="8" t="s">
        <v>3065</v>
      </c>
      <c r="B43" s="591"/>
      <c r="C43" s="987"/>
      <c r="D43" s="987"/>
      <c r="E43" s="8"/>
      <c r="F43" s="987"/>
      <c r="G43" s="1579"/>
      <c r="H43" s="603"/>
      <c r="I43" s="1686"/>
      <c r="J43" s="986"/>
      <c r="K43" s="1686"/>
      <c r="L43" s="593"/>
      <c r="M43" s="8"/>
      <c r="N43" s="2114"/>
      <c r="O43" s="2114"/>
      <c r="P43" s="2114"/>
      <c r="Q43" s="2114"/>
      <c r="S43" s="594" t="str">
        <f t="shared" si="6"/>
        <v>4 (1404)</v>
      </c>
      <c r="T43" s="1592" t="str">
        <f t="shared" si="7"/>
        <v/>
      </c>
      <c r="U43" s="1018"/>
      <c r="V43" s="595"/>
      <c r="W43" s="595"/>
      <c r="X43" s="195"/>
      <c r="Z43" s="594" t="str">
        <f t="shared" si="8"/>
        <v>4 (1404)</v>
      </c>
      <c r="AA43" s="1592" t="str">
        <f t="shared" si="9"/>
        <v/>
      </c>
      <c r="AB43" s="1370"/>
      <c r="AC43" s="1687"/>
      <c r="AD43" s="1687"/>
      <c r="AE43" s="716"/>
      <c r="AF43" s="594" t="str">
        <f t="shared" si="10"/>
        <v>4 (1404)</v>
      </c>
      <c r="AG43" s="1592" t="str">
        <f t="shared" si="11"/>
        <v/>
      </c>
      <c r="AH43" s="1370"/>
      <c r="AI43" s="1687"/>
      <c r="AJ43" s="1687"/>
    </row>
    <row r="44" spans="1:36" hidden="1" x14ac:dyDescent="0.25">
      <c r="A44" s="8" t="s">
        <v>3066</v>
      </c>
      <c r="B44" s="591"/>
      <c r="C44" s="987"/>
      <c r="D44" s="987"/>
      <c r="E44" s="8"/>
      <c r="F44" s="987"/>
      <c r="G44" s="1579"/>
      <c r="H44" s="603"/>
      <c r="I44" s="1686"/>
      <c r="J44" s="986"/>
      <c r="K44" s="1686"/>
      <c r="L44" s="593"/>
      <c r="M44" s="8"/>
      <c r="N44" s="2114"/>
      <c r="O44" s="2114"/>
      <c r="P44" s="2114"/>
      <c r="Q44" s="2114"/>
      <c r="S44" s="594" t="str">
        <f t="shared" si="6"/>
        <v>5 (1405)</v>
      </c>
      <c r="T44" s="1592" t="str">
        <f t="shared" si="7"/>
        <v/>
      </c>
      <c r="U44" s="1018"/>
      <c r="V44" s="595"/>
      <c r="W44" s="595"/>
      <c r="X44" s="195"/>
      <c r="Z44" s="594" t="str">
        <f t="shared" si="8"/>
        <v>5 (1405)</v>
      </c>
      <c r="AA44" s="1592" t="str">
        <f t="shared" si="9"/>
        <v/>
      </c>
      <c r="AB44" s="1370"/>
      <c r="AC44" s="1687"/>
      <c r="AD44" s="1687"/>
      <c r="AE44" s="716"/>
      <c r="AF44" s="594" t="str">
        <f t="shared" si="10"/>
        <v>5 (1405)</v>
      </c>
      <c r="AG44" s="1592" t="str">
        <f t="shared" si="11"/>
        <v/>
      </c>
      <c r="AH44" s="1370"/>
      <c r="AI44" s="1687"/>
      <c r="AJ44" s="1687"/>
    </row>
    <row r="45" spans="1:36" hidden="1" x14ac:dyDescent="0.25">
      <c r="A45" s="8" t="s">
        <v>3067</v>
      </c>
      <c r="B45" s="591"/>
      <c r="C45" s="987"/>
      <c r="D45" s="987"/>
      <c r="E45" s="8"/>
      <c r="F45" s="987"/>
      <c r="G45" s="1579"/>
      <c r="H45" s="603"/>
      <c r="I45" s="1686"/>
      <c r="J45" s="986"/>
      <c r="K45" s="1686"/>
      <c r="L45" s="593"/>
      <c r="M45" s="8"/>
      <c r="N45" s="2114"/>
      <c r="O45" s="2114"/>
      <c r="P45" s="2114"/>
      <c r="Q45" s="2114"/>
      <c r="S45" s="594" t="str">
        <f t="shared" si="6"/>
        <v>6 (1406)</v>
      </c>
      <c r="T45" s="1592" t="str">
        <f t="shared" si="7"/>
        <v/>
      </c>
      <c r="U45" s="1018"/>
      <c r="V45" s="595"/>
      <c r="W45" s="595"/>
      <c r="X45" s="195"/>
      <c r="Z45" s="594" t="str">
        <f t="shared" si="8"/>
        <v>6 (1406)</v>
      </c>
      <c r="AA45" s="1592" t="str">
        <f t="shared" si="9"/>
        <v/>
      </c>
      <c r="AB45" s="1370"/>
      <c r="AC45" s="1687"/>
      <c r="AD45" s="1687"/>
      <c r="AE45" s="716"/>
      <c r="AF45" s="594" t="str">
        <f t="shared" si="10"/>
        <v>6 (1406)</v>
      </c>
      <c r="AG45" s="1592" t="str">
        <f t="shared" si="11"/>
        <v/>
      </c>
      <c r="AH45" s="1370"/>
      <c r="AI45" s="1687"/>
      <c r="AJ45" s="1687"/>
    </row>
    <row r="46" spans="1:36" hidden="1" x14ac:dyDescent="0.25">
      <c r="A46" s="8" t="s">
        <v>3068</v>
      </c>
      <c r="B46" s="591"/>
      <c r="C46" s="987"/>
      <c r="D46" s="987"/>
      <c r="E46" s="8"/>
      <c r="F46" s="987"/>
      <c r="G46" s="1579"/>
      <c r="H46" s="603"/>
      <c r="I46" s="1686"/>
      <c r="J46" s="986"/>
      <c r="K46" s="1686"/>
      <c r="L46" s="593"/>
      <c r="M46" s="8"/>
      <c r="N46" s="2114"/>
      <c r="O46" s="2114"/>
      <c r="P46" s="2114"/>
      <c r="Q46" s="2114"/>
      <c r="S46" s="594" t="str">
        <f t="shared" si="6"/>
        <v>7 (1407)</v>
      </c>
      <c r="T46" s="1592" t="str">
        <f t="shared" si="7"/>
        <v/>
      </c>
      <c r="U46" s="1018"/>
      <c r="V46" s="595"/>
      <c r="W46" s="595"/>
      <c r="X46" s="195"/>
      <c r="Z46" s="594" t="str">
        <f t="shared" si="8"/>
        <v>7 (1407)</v>
      </c>
      <c r="AA46" s="1592" t="str">
        <f t="shared" si="9"/>
        <v/>
      </c>
      <c r="AB46" s="1370"/>
      <c r="AC46" s="1687"/>
      <c r="AD46" s="1687"/>
      <c r="AE46" s="716"/>
      <c r="AF46" s="594" t="str">
        <f t="shared" si="10"/>
        <v>7 (1407)</v>
      </c>
      <c r="AG46" s="1592" t="str">
        <f t="shared" si="11"/>
        <v/>
      </c>
      <c r="AH46" s="1370"/>
      <c r="AI46" s="1687"/>
      <c r="AJ46" s="1687"/>
    </row>
    <row r="47" spans="1:36" hidden="1" x14ac:dyDescent="0.25">
      <c r="A47" s="8" t="s">
        <v>3069</v>
      </c>
      <c r="B47" s="591"/>
      <c r="C47" s="987"/>
      <c r="D47" s="987"/>
      <c r="E47" s="8"/>
      <c r="F47" s="987"/>
      <c r="G47" s="1579"/>
      <c r="H47" s="603"/>
      <c r="I47" s="1686"/>
      <c r="J47" s="986"/>
      <c r="K47" s="1686"/>
      <c r="L47" s="593"/>
      <c r="M47" s="8"/>
      <c r="N47" s="2114"/>
      <c r="O47" s="2114"/>
      <c r="P47" s="2114"/>
      <c r="Q47" s="2114"/>
      <c r="S47" s="594" t="str">
        <f t="shared" si="6"/>
        <v>8 (1408)</v>
      </c>
      <c r="T47" s="1592" t="str">
        <f t="shared" si="7"/>
        <v/>
      </c>
      <c r="U47" s="1018"/>
      <c r="V47" s="595"/>
      <c r="W47" s="595"/>
      <c r="X47" s="195"/>
      <c r="Z47" s="594" t="str">
        <f t="shared" si="8"/>
        <v>8 (1408)</v>
      </c>
      <c r="AA47" s="1592" t="str">
        <f t="shared" si="9"/>
        <v/>
      </c>
      <c r="AB47" s="1370"/>
      <c r="AC47" s="1687"/>
      <c r="AD47" s="1687"/>
      <c r="AE47" s="716"/>
      <c r="AF47" s="594" t="str">
        <f t="shared" si="10"/>
        <v>8 (1408)</v>
      </c>
      <c r="AG47" s="1592" t="str">
        <f t="shared" si="11"/>
        <v/>
      </c>
      <c r="AH47" s="1370"/>
      <c r="AI47" s="1687"/>
      <c r="AJ47" s="1687"/>
    </row>
    <row r="48" spans="1:36" hidden="1" x14ac:dyDescent="0.25">
      <c r="A48" s="8" t="s">
        <v>3070</v>
      </c>
      <c r="B48" s="591"/>
      <c r="C48" s="987"/>
      <c r="D48" s="987"/>
      <c r="E48" s="8"/>
      <c r="F48" s="987"/>
      <c r="G48" s="1579"/>
      <c r="H48" s="603"/>
      <c r="I48" s="1686"/>
      <c r="J48" s="986"/>
      <c r="K48" s="1686"/>
      <c r="L48" s="593"/>
      <c r="M48" s="8"/>
      <c r="N48" s="2114"/>
      <c r="O48" s="2114"/>
      <c r="P48" s="2114"/>
      <c r="Q48" s="2114"/>
      <c r="S48" s="594" t="str">
        <f t="shared" si="6"/>
        <v>9 (1409)</v>
      </c>
      <c r="T48" s="1592" t="str">
        <f t="shared" si="7"/>
        <v/>
      </c>
      <c r="U48" s="1018"/>
      <c r="V48" s="595"/>
      <c r="W48" s="595"/>
      <c r="X48" s="195"/>
      <c r="Z48" s="594" t="str">
        <f t="shared" si="8"/>
        <v>9 (1409)</v>
      </c>
      <c r="AA48" s="1592" t="str">
        <f t="shared" si="9"/>
        <v/>
      </c>
      <c r="AB48" s="1370"/>
      <c r="AC48" s="1687"/>
      <c r="AD48" s="1687"/>
      <c r="AE48" s="716"/>
      <c r="AF48" s="594" t="str">
        <f t="shared" si="10"/>
        <v>9 (1409)</v>
      </c>
      <c r="AG48" s="1592" t="str">
        <f t="shared" si="11"/>
        <v/>
      </c>
      <c r="AH48" s="1370"/>
      <c r="AI48" s="1687"/>
      <c r="AJ48" s="1687"/>
    </row>
    <row r="49" spans="1:36" hidden="1" x14ac:dyDescent="0.25">
      <c r="A49" s="8" t="s">
        <v>3071</v>
      </c>
      <c r="B49" s="591"/>
      <c r="C49" s="987"/>
      <c r="D49" s="987"/>
      <c r="E49" s="8"/>
      <c r="F49" s="987"/>
      <c r="G49" s="1579"/>
      <c r="H49" s="603"/>
      <c r="I49" s="1686"/>
      <c r="J49" s="986"/>
      <c r="K49" s="1686"/>
      <c r="L49" s="593"/>
      <c r="M49" s="8"/>
      <c r="N49" s="2114"/>
      <c r="O49" s="2114"/>
      <c r="P49" s="2114"/>
      <c r="Q49" s="2114"/>
      <c r="S49" s="594" t="str">
        <f t="shared" si="6"/>
        <v>10 (1410)</v>
      </c>
      <c r="T49" s="1592" t="str">
        <f t="shared" si="7"/>
        <v/>
      </c>
      <c r="U49" s="1018"/>
      <c r="V49" s="595"/>
      <c r="W49" s="595"/>
      <c r="X49" s="195"/>
      <c r="Z49" s="594" t="str">
        <f t="shared" si="8"/>
        <v>10 (1410)</v>
      </c>
      <c r="AA49" s="1592" t="str">
        <f t="shared" si="9"/>
        <v/>
      </c>
      <c r="AB49" s="1370"/>
      <c r="AC49" s="1687"/>
      <c r="AD49" s="1687"/>
      <c r="AE49" s="716"/>
      <c r="AF49" s="594" t="str">
        <f t="shared" si="10"/>
        <v>10 (1410)</v>
      </c>
      <c r="AG49" s="1592" t="str">
        <f t="shared" si="11"/>
        <v/>
      </c>
      <c r="AH49" s="1370"/>
      <c r="AI49" s="1687"/>
      <c r="AJ49" s="1687"/>
    </row>
    <row r="50" spans="1:36" hidden="1" x14ac:dyDescent="0.25">
      <c r="A50" s="8" t="s">
        <v>3072</v>
      </c>
      <c r="B50" s="591"/>
      <c r="C50" s="987"/>
      <c r="D50" s="987"/>
      <c r="E50" s="8"/>
      <c r="F50" s="987"/>
      <c r="G50" s="1579"/>
      <c r="H50" s="603"/>
      <c r="I50" s="1686"/>
      <c r="J50" s="986"/>
      <c r="K50" s="1686"/>
      <c r="L50" s="593"/>
      <c r="M50" s="8"/>
      <c r="N50" s="2114"/>
      <c r="O50" s="2114"/>
      <c r="P50" s="2114"/>
      <c r="Q50" s="2114"/>
      <c r="S50" s="594" t="str">
        <f t="shared" si="6"/>
        <v>11 (1411)</v>
      </c>
      <c r="T50" s="1592" t="str">
        <f t="shared" si="7"/>
        <v/>
      </c>
      <c r="U50" s="1018"/>
      <c r="V50" s="595"/>
      <c r="W50" s="595"/>
      <c r="X50" s="195"/>
      <c r="Z50" s="594" t="str">
        <f t="shared" si="8"/>
        <v>11 (1411)</v>
      </c>
      <c r="AA50" s="1592" t="str">
        <f t="shared" si="9"/>
        <v/>
      </c>
      <c r="AB50" s="1370"/>
      <c r="AC50" s="1687"/>
      <c r="AD50" s="1687"/>
      <c r="AE50" s="716"/>
      <c r="AF50" s="594" t="str">
        <f t="shared" si="10"/>
        <v>11 (1411)</v>
      </c>
      <c r="AG50" s="1592" t="str">
        <f t="shared" si="11"/>
        <v/>
      </c>
      <c r="AH50" s="1370"/>
      <c r="AI50" s="1687"/>
      <c r="AJ50" s="1687"/>
    </row>
    <row r="51" spans="1:36" hidden="1" x14ac:dyDescent="0.25">
      <c r="A51" s="8" t="s">
        <v>3073</v>
      </c>
      <c r="B51" s="591"/>
      <c r="C51" s="987"/>
      <c r="D51" s="987"/>
      <c r="E51" s="8"/>
      <c r="F51" s="987"/>
      <c r="G51" s="1579"/>
      <c r="H51" s="603"/>
      <c r="I51" s="1686"/>
      <c r="J51" s="986"/>
      <c r="K51" s="1686"/>
      <c r="L51" s="593"/>
      <c r="M51" s="8"/>
      <c r="N51" s="2114"/>
      <c r="O51" s="2114"/>
      <c r="P51" s="2114"/>
      <c r="Q51" s="2114"/>
      <c r="S51" s="594" t="str">
        <f t="shared" si="6"/>
        <v>12 (1412)</v>
      </c>
      <c r="T51" s="1592" t="str">
        <f t="shared" si="7"/>
        <v/>
      </c>
      <c r="U51" s="1018"/>
      <c r="V51" s="595"/>
      <c r="W51" s="595"/>
      <c r="X51" s="195"/>
      <c r="Z51" s="594" t="str">
        <f t="shared" si="8"/>
        <v>12 (1412)</v>
      </c>
      <c r="AA51" s="1592" t="str">
        <f t="shared" si="9"/>
        <v/>
      </c>
      <c r="AB51" s="1370"/>
      <c r="AC51" s="1687"/>
      <c r="AD51" s="1687"/>
      <c r="AE51" s="716"/>
      <c r="AF51" s="594" t="str">
        <f t="shared" si="10"/>
        <v>12 (1412)</v>
      </c>
      <c r="AG51" s="1592" t="str">
        <f t="shared" si="11"/>
        <v/>
      </c>
      <c r="AH51" s="1370"/>
      <c r="AI51" s="1687"/>
      <c r="AJ51" s="1687"/>
    </row>
    <row r="52" spans="1:36" hidden="1" x14ac:dyDescent="0.25">
      <c r="A52" s="8" t="s">
        <v>3074</v>
      </c>
      <c r="B52" s="591"/>
      <c r="C52" s="987"/>
      <c r="D52" s="987"/>
      <c r="E52" s="8"/>
      <c r="F52" s="987"/>
      <c r="G52" s="1579"/>
      <c r="H52" s="603"/>
      <c r="I52" s="1686"/>
      <c r="J52" s="986"/>
      <c r="K52" s="1686"/>
      <c r="L52" s="593"/>
      <c r="M52" s="8"/>
      <c r="N52" s="2114"/>
      <c r="O52" s="2114"/>
      <c r="P52" s="2114"/>
      <c r="Q52" s="2114"/>
      <c r="S52" s="594" t="str">
        <f t="shared" si="6"/>
        <v>13 (1413)</v>
      </c>
      <c r="T52" s="1592" t="str">
        <f t="shared" si="7"/>
        <v/>
      </c>
      <c r="U52" s="1018"/>
      <c r="V52" s="595"/>
      <c r="W52" s="595"/>
      <c r="X52" s="195"/>
      <c r="Z52" s="594" t="str">
        <f t="shared" si="8"/>
        <v>13 (1413)</v>
      </c>
      <c r="AA52" s="1592" t="str">
        <f t="shared" si="9"/>
        <v/>
      </c>
      <c r="AB52" s="1370"/>
      <c r="AC52" s="1687"/>
      <c r="AD52" s="1687"/>
      <c r="AE52" s="716"/>
      <c r="AF52" s="594" t="str">
        <f t="shared" si="10"/>
        <v>13 (1413)</v>
      </c>
      <c r="AG52" s="1592" t="str">
        <f t="shared" si="11"/>
        <v/>
      </c>
      <c r="AH52" s="1370"/>
      <c r="AI52" s="1687"/>
      <c r="AJ52" s="1687"/>
    </row>
    <row r="53" spans="1:36" hidden="1" x14ac:dyDescent="0.25">
      <c r="A53" s="8" t="s">
        <v>3075</v>
      </c>
      <c r="B53" s="591"/>
      <c r="C53" s="987"/>
      <c r="D53" s="987"/>
      <c r="E53" s="8"/>
      <c r="F53" s="987"/>
      <c r="G53" s="1579"/>
      <c r="H53" s="603"/>
      <c r="I53" s="1686"/>
      <c r="J53" s="986"/>
      <c r="K53" s="1686"/>
      <c r="L53" s="593"/>
      <c r="M53" s="8"/>
      <c r="N53" s="2114"/>
      <c r="O53" s="2114"/>
      <c r="P53" s="2114"/>
      <c r="Q53" s="2114"/>
      <c r="S53" s="594" t="str">
        <f t="shared" si="6"/>
        <v>14 (1414)</v>
      </c>
      <c r="T53" s="1592" t="str">
        <f t="shared" si="7"/>
        <v/>
      </c>
      <c r="U53" s="1018"/>
      <c r="V53" s="595"/>
      <c r="W53" s="595"/>
      <c r="X53" s="195"/>
      <c r="Z53" s="594" t="str">
        <f t="shared" si="8"/>
        <v>14 (1414)</v>
      </c>
      <c r="AA53" s="1592" t="str">
        <f t="shared" si="9"/>
        <v/>
      </c>
      <c r="AB53" s="1370"/>
      <c r="AC53" s="1687"/>
      <c r="AD53" s="1687"/>
      <c r="AE53" s="716"/>
      <c r="AF53" s="594" t="str">
        <f t="shared" si="10"/>
        <v>14 (1414)</v>
      </c>
      <c r="AG53" s="1592" t="str">
        <f t="shared" si="11"/>
        <v/>
      </c>
      <c r="AH53" s="1370"/>
      <c r="AI53" s="1687"/>
      <c r="AJ53" s="1687"/>
    </row>
    <row r="54" spans="1:36" hidden="1" x14ac:dyDescent="0.25">
      <c r="A54" s="8" t="s">
        <v>3076</v>
      </c>
      <c r="B54" s="591"/>
      <c r="C54" s="987"/>
      <c r="D54" s="987"/>
      <c r="E54" s="8"/>
      <c r="F54" s="987"/>
      <c r="G54" s="1579"/>
      <c r="H54" s="603"/>
      <c r="I54" s="1686"/>
      <c r="J54" s="986"/>
      <c r="K54" s="1686"/>
      <c r="L54" s="593"/>
      <c r="M54" s="8"/>
      <c r="N54" s="2114"/>
      <c r="O54" s="2114"/>
      <c r="P54" s="2114"/>
      <c r="Q54" s="2114"/>
      <c r="S54" s="594" t="str">
        <f t="shared" si="6"/>
        <v>15 (1415)</v>
      </c>
      <c r="T54" s="1592" t="str">
        <f t="shared" si="7"/>
        <v/>
      </c>
      <c r="U54" s="1018"/>
      <c r="V54" s="595"/>
      <c r="W54" s="595"/>
      <c r="X54" s="195"/>
      <c r="Z54" s="594" t="str">
        <f t="shared" si="8"/>
        <v>15 (1415)</v>
      </c>
      <c r="AA54" s="1592" t="str">
        <f t="shared" si="9"/>
        <v/>
      </c>
      <c r="AB54" s="1370"/>
      <c r="AC54" s="1687"/>
      <c r="AD54" s="1687"/>
      <c r="AE54" s="716"/>
      <c r="AF54" s="594" t="str">
        <f t="shared" si="10"/>
        <v>15 (1415)</v>
      </c>
      <c r="AG54" s="1592" t="str">
        <f t="shared" si="11"/>
        <v/>
      </c>
      <c r="AH54" s="1370"/>
      <c r="AI54" s="1687"/>
      <c r="AJ54" s="1687"/>
    </row>
    <row r="55" spans="1:36" hidden="1" x14ac:dyDescent="0.25">
      <c r="A55" s="8" t="s">
        <v>3077</v>
      </c>
      <c r="B55" s="591"/>
      <c r="C55" s="987"/>
      <c r="D55" s="987"/>
      <c r="E55" s="8"/>
      <c r="F55" s="987"/>
      <c r="G55" s="1579"/>
      <c r="H55" s="603"/>
      <c r="I55" s="1686"/>
      <c r="J55" s="986"/>
      <c r="K55" s="1686"/>
      <c r="L55" s="593"/>
      <c r="M55" s="8"/>
      <c r="N55" s="2114"/>
      <c r="O55" s="2114"/>
      <c r="P55" s="2114"/>
      <c r="Q55" s="2114"/>
      <c r="S55" s="594" t="str">
        <f t="shared" si="6"/>
        <v>16 (1416)</v>
      </c>
      <c r="T55" s="1592" t="str">
        <f t="shared" si="7"/>
        <v/>
      </c>
      <c r="U55" s="1018"/>
      <c r="V55" s="595"/>
      <c r="W55" s="595"/>
      <c r="X55" s="195"/>
      <c r="Z55" s="594" t="str">
        <f t="shared" si="8"/>
        <v>16 (1416)</v>
      </c>
      <c r="AA55" s="1592" t="str">
        <f t="shared" si="9"/>
        <v/>
      </c>
      <c r="AB55" s="1370"/>
      <c r="AC55" s="1687"/>
      <c r="AD55" s="1687"/>
      <c r="AE55" s="716"/>
      <c r="AF55" s="594" t="str">
        <f t="shared" si="10"/>
        <v>16 (1416)</v>
      </c>
      <c r="AG55" s="1592" t="str">
        <f t="shared" si="11"/>
        <v/>
      </c>
      <c r="AH55" s="1370"/>
      <c r="AI55" s="1687"/>
      <c r="AJ55" s="1687"/>
    </row>
    <row r="56" spans="1:36" hidden="1" x14ac:dyDescent="0.25">
      <c r="A56" s="8" t="s">
        <v>3078</v>
      </c>
      <c r="B56" s="591"/>
      <c r="C56" s="987"/>
      <c r="D56" s="987"/>
      <c r="E56" s="8"/>
      <c r="F56" s="987"/>
      <c r="G56" s="1579"/>
      <c r="H56" s="603"/>
      <c r="I56" s="1686"/>
      <c r="J56" s="986"/>
      <c r="K56" s="1686"/>
      <c r="L56" s="593"/>
      <c r="M56" s="8"/>
      <c r="N56" s="2114"/>
      <c r="O56" s="2114"/>
      <c r="P56" s="2114"/>
      <c r="Q56" s="2114"/>
      <c r="S56" s="594" t="str">
        <f t="shared" si="6"/>
        <v>17 (1417)</v>
      </c>
      <c r="T56" s="1592" t="str">
        <f t="shared" si="7"/>
        <v/>
      </c>
      <c r="U56" s="1018"/>
      <c r="V56" s="595"/>
      <c r="W56" s="595"/>
      <c r="X56" s="195"/>
      <c r="Z56" s="594" t="str">
        <f t="shared" si="8"/>
        <v>17 (1417)</v>
      </c>
      <c r="AA56" s="1592" t="str">
        <f t="shared" si="9"/>
        <v/>
      </c>
      <c r="AB56" s="1370"/>
      <c r="AC56" s="1687"/>
      <c r="AD56" s="1687"/>
      <c r="AE56" s="716"/>
      <c r="AF56" s="594" t="str">
        <f t="shared" si="10"/>
        <v>17 (1417)</v>
      </c>
      <c r="AG56" s="1592" t="str">
        <f t="shared" si="11"/>
        <v/>
      </c>
      <c r="AH56" s="1370"/>
      <c r="AI56" s="1687"/>
      <c r="AJ56" s="1687"/>
    </row>
    <row r="57" spans="1:36" hidden="1" x14ac:dyDescent="0.25">
      <c r="A57" s="8" t="s">
        <v>3079</v>
      </c>
      <c r="B57" s="591"/>
      <c r="C57" s="987"/>
      <c r="D57" s="987"/>
      <c r="E57" s="8"/>
      <c r="F57" s="987"/>
      <c r="G57" s="1579"/>
      <c r="H57" s="603"/>
      <c r="I57" s="1686"/>
      <c r="J57" s="986"/>
      <c r="K57" s="1686"/>
      <c r="L57" s="593"/>
      <c r="M57" s="8"/>
      <c r="N57" s="2114"/>
      <c r="O57" s="2114"/>
      <c r="P57" s="2114"/>
      <c r="Q57" s="2114"/>
      <c r="S57" s="594" t="str">
        <f t="shared" si="6"/>
        <v>18 (1418)</v>
      </c>
      <c r="T57" s="1592" t="str">
        <f t="shared" si="7"/>
        <v/>
      </c>
      <c r="U57" s="1018"/>
      <c r="V57" s="595"/>
      <c r="W57" s="595"/>
      <c r="X57" s="195"/>
      <c r="Z57" s="594" t="str">
        <f t="shared" si="8"/>
        <v>18 (1418)</v>
      </c>
      <c r="AA57" s="1592" t="str">
        <f t="shared" si="9"/>
        <v/>
      </c>
      <c r="AB57" s="1370"/>
      <c r="AC57" s="1687"/>
      <c r="AD57" s="1687"/>
      <c r="AE57" s="716"/>
      <c r="AF57" s="594" t="str">
        <f t="shared" si="10"/>
        <v>18 (1418)</v>
      </c>
      <c r="AG57" s="1592" t="str">
        <f t="shared" si="11"/>
        <v/>
      </c>
      <c r="AH57" s="1370"/>
      <c r="AI57" s="1687"/>
      <c r="AJ57" s="1687"/>
    </row>
    <row r="58" spans="1:36" hidden="1" x14ac:dyDescent="0.25">
      <c r="A58" s="8" t="s">
        <v>3080</v>
      </c>
      <c r="B58" s="591"/>
      <c r="C58" s="987"/>
      <c r="D58" s="987"/>
      <c r="E58" s="8"/>
      <c r="F58" s="987"/>
      <c r="G58" s="1579"/>
      <c r="H58" s="603"/>
      <c r="I58" s="1686"/>
      <c r="J58" s="986"/>
      <c r="K58" s="1686"/>
      <c r="L58" s="593"/>
      <c r="M58" s="8"/>
      <c r="N58" s="2114"/>
      <c r="O58" s="2114"/>
      <c r="P58" s="2114"/>
      <c r="Q58" s="2114"/>
      <c r="S58" s="594" t="str">
        <f t="shared" si="6"/>
        <v>19 (1419)</v>
      </c>
      <c r="T58" s="1592" t="str">
        <f t="shared" si="7"/>
        <v/>
      </c>
      <c r="U58" s="1018"/>
      <c r="V58" s="595"/>
      <c r="W58" s="595"/>
      <c r="X58" s="195"/>
      <c r="Z58" s="594" t="str">
        <f t="shared" si="8"/>
        <v>19 (1419)</v>
      </c>
      <c r="AA58" s="1592" t="str">
        <f t="shared" si="9"/>
        <v/>
      </c>
      <c r="AB58" s="1370"/>
      <c r="AC58" s="1687"/>
      <c r="AD58" s="1687"/>
      <c r="AE58" s="716"/>
      <c r="AF58" s="594" t="str">
        <f t="shared" si="10"/>
        <v>19 (1419)</v>
      </c>
      <c r="AG58" s="1592" t="str">
        <f t="shared" si="11"/>
        <v/>
      </c>
      <c r="AH58" s="1370"/>
      <c r="AI58" s="1687"/>
      <c r="AJ58" s="1687"/>
    </row>
    <row r="59" spans="1:36" hidden="1" x14ac:dyDescent="0.25">
      <c r="A59" s="8" t="s">
        <v>3081</v>
      </c>
      <c r="B59" s="591"/>
      <c r="C59" s="987"/>
      <c r="D59" s="987"/>
      <c r="E59" s="8"/>
      <c r="F59" s="987"/>
      <c r="G59" s="1579"/>
      <c r="H59" s="603"/>
      <c r="I59" s="1686"/>
      <c r="J59" s="986"/>
      <c r="K59" s="1686"/>
      <c r="L59" s="593"/>
      <c r="M59" s="8"/>
      <c r="N59" s="2114"/>
      <c r="O59" s="2114"/>
      <c r="P59" s="2114"/>
      <c r="Q59" s="2114"/>
      <c r="S59" s="594" t="str">
        <f t="shared" si="6"/>
        <v>20 (1420)</v>
      </c>
      <c r="T59" s="1592" t="str">
        <f t="shared" si="7"/>
        <v/>
      </c>
      <c r="U59" s="1018"/>
      <c r="V59" s="595"/>
      <c r="W59" s="595"/>
      <c r="X59" s="195"/>
      <c r="Z59" s="594" t="str">
        <f t="shared" si="8"/>
        <v>20 (1420)</v>
      </c>
      <c r="AA59" s="1592" t="str">
        <f t="shared" si="9"/>
        <v/>
      </c>
      <c r="AB59" s="1370"/>
      <c r="AC59" s="1687"/>
      <c r="AD59" s="1687"/>
      <c r="AE59" s="716"/>
      <c r="AF59" s="594" t="str">
        <f t="shared" si="10"/>
        <v>20 (1420)</v>
      </c>
      <c r="AG59" s="1592" t="str">
        <f t="shared" si="11"/>
        <v/>
      </c>
      <c r="AH59" s="1370"/>
      <c r="AI59" s="1687"/>
      <c r="AJ59" s="1687"/>
    </row>
    <row r="60" spans="1:36" hidden="1" x14ac:dyDescent="0.25">
      <c r="A60" s="8" t="s">
        <v>3082</v>
      </c>
      <c r="B60" s="591"/>
      <c r="C60" s="987"/>
      <c r="D60" s="987"/>
      <c r="E60" s="8"/>
      <c r="F60" s="987"/>
      <c r="G60" s="1579"/>
      <c r="H60" s="603"/>
      <c r="I60" s="1686"/>
      <c r="J60" s="986"/>
      <c r="K60" s="1686"/>
      <c r="L60" s="593"/>
      <c r="M60" s="8"/>
      <c r="N60" s="2114"/>
      <c r="O60" s="2114"/>
      <c r="P60" s="2114"/>
      <c r="Q60" s="2114"/>
      <c r="S60" s="594" t="str">
        <f t="shared" si="6"/>
        <v>21 (1421)</v>
      </c>
      <c r="T60" s="1592" t="str">
        <f t="shared" si="7"/>
        <v/>
      </c>
      <c r="U60" s="1018"/>
      <c r="V60" s="595"/>
      <c r="W60" s="595"/>
      <c r="X60" s="195"/>
      <c r="Z60" s="594" t="str">
        <f t="shared" si="8"/>
        <v>21 (1421)</v>
      </c>
      <c r="AA60" s="1592" t="str">
        <f t="shared" si="9"/>
        <v/>
      </c>
      <c r="AB60" s="1370"/>
      <c r="AC60" s="1687"/>
      <c r="AD60" s="1687"/>
      <c r="AE60" s="716"/>
      <c r="AF60" s="594" t="str">
        <f t="shared" si="10"/>
        <v>21 (1421)</v>
      </c>
      <c r="AG60" s="1592" t="str">
        <f t="shared" si="11"/>
        <v/>
      </c>
      <c r="AH60" s="1370"/>
      <c r="AI60" s="1687"/>
      <c r="AJ60" s="1687"/>
    </row>
    <row r="61" spans="1:36" hidden="1" x14ac:dyDescent="0.25">
      <c r="A61" s="8" t="s">
        <v>3083</v>
      </c>
      <c r="B61" s="591"/>
      <c r="C61" s="987"/>
      <c r="D61" s="987"/>
      <c r="E61" s="8"/>
      <c r="F61" s="987"/>
      <c r="G61" s="1579"/>
      <c r="H61" s="603"/>
      <c r="I61" s="1686"/>
      <c r="J61" s="986"/>
      <c r="K61" s="1686"/>
      <c r="L61" s="593"/>
      <c r="M61" s="8"/>
      <c r="N61" s="2114"/>
      <c r="O61" s="2114"/>
      <c r="P61" s="2114"/>
      <c r="Q61" s="2114"/>
      <c r="S61" s="594" t="str">
        <f t="shared" si="6"/>
        <v>22 (1422)</v>
      </c>
      <c r="T61" s="1592" t="str">
        <f t="shared" si="7"/>
        <v/>
      </c>
      <c r="U61" s="1018"/>
      <c r="V61" s="595"/>
      <c r="W61" s="595"/>
      <c r="X61" s="195"/>
      <c r="Z61" s="594" t="str">
        <f t="shared" si="8"/>
        <v>22 (1422)</v>
      </c>
      <c r="AA61" s="1592" t="str">
        <f t="shared" si="9"/>
        <v/>
      </c>
      <c r="AB61" s="1370"/>
      <c r="AC61" s="1687"/>
      <c r="AD61" s="1687"/>
      <c r="AE61" s="716"/>
      <c r="AF61" s="594" t="str">
        <f t="shared" si="10"/>
        <v>22 (1422)</v>
      </c>
      <c r="AG61" s="1592" t="str">
        <f t="shared" si="11"/>
        <v/>
      </c>
      <c r="AH61" s="1370"/>
      <c r="AI61" s="1687"/>
      <c r="AJ61" s="1687"/>
    </row>
    <row r="62" spans="1:36" hidden="1" x14ac:dyDescent="0.25">
      <c r="A62" s="8" t="s">
        <v>3084</v>
      </c>
      <c r="B62" s="591"/>
      <c r="C62" s="987"/>
      <c r="D62" s="987"/>
      <c r="E62" s="8"/>
      <c r="F62" s="987"/>
      <c r="G62" s="1579"/>
      <c r="H62" s="603"/>
      <c r="I62" s="1686"/>
      <c r="J62" s="986"/>
      <c r="K62" s="1686"/>
      <c r="L62" s="593"/>
      <c r="M62" s="8"/>
      <c r="N62" s="2114"/>
      <c r="O62" s="2114"/>
      <c r="P62" s="2114"/>
      <c r="Q62" s="2114"/>
      <c r="S62" s="594" t="str">
        <f t="shared" si="6"/>
        <v>23 (1423)</v>
      </c>
      <c r="T62" s="1592" t="str">
        <f t="shared" si="7"/>
        <v/>
      </c>
      <c r="U62" s="1018"/>
      <c r="V62" s="595"/>
      <c r="W62" s="595"/>
      <c r="X62" s="195"/>
      <c r="Z62" s="594" t="str">
        <f t="shared" si="8"/>
        <v>23 (1423)</v>
      </c>
      <c r="AA62" s="1592" t="str">
        <f t="shared" si="9"/>
        <v/>
      </c>
      <c r="AB62" s="1370"/>
      <c r="AC62" s="1687"/>
      <c r="AD62" s="1687"/>
      <c r="AE62" s="716"/>
      <c r="AF62" s="594" t="str">
        <f t="shared" si="10"/>
        <v>23 (1423)</v>
      </c>
      <c r="AG62" s="1592" t="str">
        <f t="shared" si="11"/>
        <v/>
      </c>
      <c r="AH62" s="1370"/>
      <c r="AI62" s="1687"/>
      <c r="AJ62" s="1687"/>
    </row>
    <row r="63" spans="1:36" hidden="1" x14ac:dyDescent="0.25">
      <c r="A63" s="8" t="s">
        <v>3085</v>
      </c>
      <c r="B63" s="591"/>
      <c r="C63" s="987"/>
      <c r="D63" s="987"/>
      <c r="E63" s="8"/>
      <c r="F63" s="987"/>
      <c r="G63" s="1579"/>
      <c r="H63" s="603"/>
      <c r="I63" s="1686"/>
      <c r="J63" s="986"/>
      <c r="K63" s="1686"/>
      <c r="L63" s="593"/>
      <c r="M63" s="8"/>
      <c r="N63" s="2114"/>
      <c r="O63" s="2114"/>
      <c r="P63" s="2114"/>
      <c r="Q63" s="2114"/>
      <c r="S63" s="594" t="str">
        <f t="shared" si="6"/>
        <v>24 (1424)</v>
      </c>
      <c r="T63" s="1592" t="str">
        <f t="shared" si="7"/>
        <v/>
      </c>
      <c r="U63" s="1018"/>
      <c r="V63" s="595"/>
      <c r="W63" s="595"/>
      <c r="X63" s="195"/>
      <c r="Z63" s="594" t="str">
        <f t="shared" si="8"/>
        <v>24 (1424)</v>
      </c>
      <c r="AA63" s="1592" t="str">
        <f t="shared" si="9"/>
        <v/>
      </c>
      <c r="AB63" s="1370"/>
      <c r="AC63" s="1687"/>
      <c r="AD63" s="1687"/>
      <c r="AE63" s="716"/>
      <c r="AF63" s="594" t="str">
        <f t="shared" si="10"/>
        <v>24 (1424)</v>
      </c>
      <c r="AG63" s="1592" t="str">
        <f t="shared" si="11"/>
        <v/>
      </c>
      <c r="AH63" s="1370"/>
      <c r="AI63" s="1687"/>
      <c r="AJ63" s="1687"/>
    </row>
    <row r="64" spans="1:36" x14ac:dyDescent="0.25">
      <c r="A64" s="8" t="s">
        <v>3086</v>
      </c>
      <c r="B64" s="591"/>
      <c r="C64" s="987"/>
      <c r="D64" s="987"/>
      <c r="E64" s="8"/>
      <c r="F64" s="987"/>
      <c r="G64" s="1579"/>
      <c r="H64" s="603"/>
      <c r="I64" s="1686"/>
      <c r="J64" s="986"/>
      <c r="K64" s="1686"/>
      <c r="L64" s="593"/>
      <c r="M64" s="8"/>
      <c r="N64" s="2114"/>
      <c r="O64" s="2114"/>
      <c r="P64" s="2114"/>
      <c r="Q64" s="2114"/>
      <c r="S64" s="594" t="str">
        <f t="shared" si="6"/>
        <v>25 (1425)</v>
      </c>
      <c r="T64" s="1592" t="str">
        <f t="shared" si="7"/>
        <v/>
      </c>
      <c r="U64" s="1018"/>
      <c r="V64" s="595"/>
      <c r="W64" s="595"/>
      <c r="X64" s="195"/>
      <c r="Z64" s="594" t="str">
        <f t="shared" si="8"/>
        <v>25 (1425)</v>
      </c>
      <c r="AA64" s="1592" t="str">
        <f t="shared" si="9"/>
        <v/>
      </c>
      <c r="AB64" s="1370"/>
      <c r="AC64" s="1687"/>
      <c r="AD64" s="1687"/>
      <c r="AE64" s="716"/>
      <c r="AF64" s="594" t="str">
        <f t="shared" si="10"/>
        <v>25 (1425)</v>
      </c>
      <c r="AG64" s="1592" t="str">
        <f t="shared" si="11"/>
        <v/>
      </c>
      <c r="AH64" s="1370"/>
      <c r="AI64" s="1687"/>
      <c r="AJ64" s="1687"/>
    </row>
    <row r="65" spans="1:36" x14ac:dyDescent="0.25">
      <c r="A65" s="51" t="s">
        <v>3087</v>
      </c>
      <c r="B65" s="1593">
        <v>100</v>
      </c>
      <c r="C65" s="987"/>
      <c r="D65" s="987"/>
      <c r="E65" s="8"/>
      <c r="F65" s="987"/>
      <c r="G65" s="1372"/>
      <c r="H65" s="603"/>
      <c r="I65" s="1686"/>
      <c r="J65" s="986"/>
      <c r="K65" s="1686"/>
      <c r="L65" s="593"/>
      <c r="M65" s="8"/>
      <c r="N65" s="2116"/>
      <c r="O65" s="2116"/>
      <c r="P65" s="2116"/>
      <c r="Q65" s="2116"/>
      <c r="S65" s="588"/>
      <c r="T65" s="1596">
        <f>$B65</f>
        <v>100</v>
      </c>
      <c r="U65" s="1018"/>
      <c r="V65" s="595"/>
      <c r="W65" s="595"/>
      <c r="X65" s="195"/>
      <c r="Z65" s="588"/>
      <c r="AA65" s="1596">
        <f>$B65</f>
        <v>100</v>
      </c>
      <c r="AB65" s="1370"/>
      <c r="AC65" s="1687"/>
      <c r="AD65" s="1687"/>
      <c r="AE65" s="716"/>
      <c r="AF65" s="588"/>
      <c r="AG65" s="1596">
        <f>$B65</f>
        <v>100</v>
      </c>
      <c r="AH65" s="1370"/>
      <c r="AI65" s="1687"/>
      <c r="AJ65" s="1687"/>
    </row>
    <row r="66" spans="1:36" ht="12.75" customHeight="1" x14ac:dyDescent="0.25">
      <c r="A66" s="24" t="s">
        <v>3088</v>
      </c>
      <c r="B66" s="1489" t="s">
        <v>3089</v>
      </c>
      <c r="C66" s="986"/>
      <c r="D66" s="986"/>
      <c r="E66" s="605"/>
      <c r="F66" s="986"/>
      <c r="G66" s="1597"/>
      <c r="H66" s="604"/>
      <c r="I66" s="1591"/>
      <c r="J66" s="986"/>
      <c r="K66" s="1591"/>
      <c r="L66" s="599"/>
      <c r="N66" s="2112"/>
      <c r="O66" s="2112"/>
      <c r="P66" s="2112"/>
      <c r="Q66" s="2112"/>
      <c r="S66" s="588"/>
      <c r="T66" s="1490" t="str">
        <f>$B66</f>
        <v>Global</v>
      </c>
      <c r="U66" s="1018"/>
      <c r="V66" s="601"/>
      <c r="W66" s="601"/>
      <c r="X66" s="195"/>
      <c r="Z66" s="588"/>
      <c r="AA66" s="1490" t="str">
        <f>$B66</f>
        <v>Global</v>
      </c>
      <c r="AB66" s="1370"/>
      <c r="AC66" s="1687"/>
      <c r="AD66" s="1687"/>
      <c r="AE66" s="716"/>
      <c r="AF66" s="588"/>
      <c r="AG66" s="1490" t="str">
        <f>$B66</f>
        <v>Global</v>
      </c>
      <c r="AH66" s="1370"/>
      <c r="AI66" s="1687"/>
      <c r="AJ66" s="1687"/>
    </row>
    <row r="67" spans="1:36" ht="6" customHeight="1" x14ac:dyDescent="0.25">
      <c r="S67" s="588"/>
      <c r="T67" s="588"/>
      <c r="X67" s="195"/>
      <c r="Z67" s="588"/>
      <c r="AA67" s="588"/>
      <c r="AB67" s="718"/>
      <c r="AC67" s="718"/>
      <c r="AD67" s="718"/>
      <c r="AE67" s="716"/>
      <c r="AF67" s="588"/>
      <c r="AG67" s="588"/>
      <c r="AH67" s="718"/>
      <c r="AI67" s="718"/>
      <c r="AJ67" s="718"/>
    </row>
    <row r="68" spans="1:36" x14ac:dyDescent="0.25">
      <c r="B68" s="88" t="s">
        <v>1876</v>
      </c>
      <c r="S68" s="588"/>
      <c r="T68" s="589" t="str">
        <f>$B68</f>
        <v>Transactions assimilables à des pensions (503)</v>
      </c>
      <c r="X68" s="195"/>
      <c r="Z68" s="588"/>
      <c r="AA68" s="589" t="str">
        <f>$B68</f>
        <v>Transactions assimilables à des pensions (503)</v>
      </c>
      <c r="AB68" s="718"/>
      <c r="AC68" s="718"/>
      <c r="AD68" s="718"/>
      <c r="AE68" s="716"/>
      <c r="AF68" s="588"/>
      <c r="AG68" s="589" t="str">
        <f>$B68</f>
        <v>Transactions assimilables à des pensions (503)</v>
      </c>
      <c r="AH68" s="718"/>
      <c r="AI68" s="718"/>
      <c r="AJ68" s="718"/>
    </row>
    <row r="69" spans="1:36" x14ac:dyDescent="0.25">
      <c r="A69" s="8" t="s">
        <v>3062</v>
      </c>
      <c r="B69" s="591"/>
      <c r="C69" s="1586"/>
      <c r="D69" s="987"/>
      <c r="E69" s="8"/>
      <c r="F69" s="987"/>
      <c r="G69" s="987"/>
      <c r="H69" s="603"/>
      <c r="I69" s="987"/>
      <c r="J69" s="987"/>
      <c r="K69" s="593"/>
      <c r="L69" s="593"/>
      <c r="M69" s="8"/>
      <c r="N69" s="2114"/>
      <c r="O69" s="2114"/>
      <c r="P69" s="2114"/>
      <c r="Q69" s="2114"/>
      <c r="S69" s="594" t="str">
        <f t="shared" ref="S69:S93" si="12">$A69</f>
        <v>1 (1401)</v>
      </c>
      <c r="T69" s="1592" t="str">
        <f t="shared" ref="T69:T93" si="13">IF($B69="","",$B69)</f>
        <v/>
      </c>
      <c r="U69" s="1018"/>
      <c r="V69" s="595"/>
      <c r="W69" s="595"/>
      <c r="X69" s="195"/>
      <c r="Z69" s="594" t="str">
        <f t="shared" ref="Z69:Z132" si="14">$A69</f>
        <v>1 (1401)</v>
      </c>
      <c r="AA69" s="1592" t="str">
        <f t="shared" ref="AA69:AA93" si="15">IF($B69="","",$B69)</f>
        <v/>
      </c>
      <c r="AB69" s="1370"/>
      <c r="AC69" s="1687"/>
      <c r="AD69" s="1687"/>
      <c r="AE69" s="716"/>
      <c r="AF69" s="594" t="str">
        <f t="shared" ref="AF69:AF132" si="16">$A69</f>
        <v>1 (1401)</v>
      </c>
      <c r="AG69" s="1592" t="str">
        <f t="shared" ref="AG69:AG93" si="17">IF($B69="","",$B69)</f>
        <v/>
      </c>
      <c r="AH69" s="1370"/>
      <c r="AI69" s="1687"/>
      <c r="AJ69" s="1687"/>
    </row>
    <row r="70" spans="1:36" x14ac:dyDescent="0.25">
      <c r="A70" s="8" t="s">
        <v>3063</v>
      </c>
      <c r="B70" s="591"/>
      <c r="C70" s="1586"/>
      <c r="D70" s="987"/>
      <c r="E70" s="8"/>
      <c r="F70" s="987"/>
      <c r="G70" s="987"/>
      <c r="H70" s="603"/>
      <c r="I70" s="987"/>
      <c r="J70" s="987"/>
      <c r="K70" s="593"/>
      <c r="L70" s="593"/>
      <c r="M70" s="8"/>
      <c r="N70" s="2114"/>
      <c r="O70" s="2114"/>
      <c r="P70" s="2114"/>
      <c r="Q70" s="2114"/>
      <c r="S70" s="594" t="str">
        <f t="shared" si="12"/>
        <v>2 (1402)</v>
      </c>
      <c r="T70" s="1592" t="str">
        <f t="shared" si="13"/>
        <v/>
      </c>
      <c r="U70" s="1018"/>
      <c r="V70" s="595"/>
      <c r="W70" s="595"/>
      <c r="X70" s="195"/>
      <c r="Z70" s="594" t="str">
        <f t="shared" si="14"/>
        <v>2 (1402)</v>
      </c>
      <c r="AA70" s="1592" t="str">
        <f t="shared" si="15"/>
        <v/>
      </c>
      <c r="AB70" s="1370"/>
      <c r="AC70" s="1687"/>
      <c r="AD70" s="1687"/>
      <c r="AE70" s="716"/>
      <c r="AF70" s="594" t="str">
        <f t="shared" si="16"/>
        <v>2 (1402)</v>
      </c>
      <c r="AG70" s="1592" t="str">
        <f t="shared" si="17"/>
        <v/>
      </c>
      <c r="AH70" s="1370"/>
      <c r="AI70" s="1687"/>
      <c r="AJ70" s="1687"/>
    </row>
    <row r="71" spans="1:36" x14ac:dyDescent="0.25">
      <c r="A71" s="8" t="s">
        <v>3064</v>
      </c>
      <c r="B71" s="591"/>
      <c r="C71" s="1586"/>
      <c r="D71" s="987"/>
      <c r="E71" s="8"/>
      <c r="F71" s="987"/>
      <c r="G71" s="987"/>
      <c r="H71" s="603"/>
      <c r="I71" s="987"/>
      <c r="J71" s="987"/>
      <c r="K71" s="593"/>
      <c r="L71" s="593"/>
      <c r="M71" s="8"/>
      <c r="N71" s="2114"/>
      <c r="O71" s="2114"/>
      <c r="P71" s="2114"/>
      <c r="Q71" s="2114"/>
      <c r="S71" s="594" t="str">
        <f t="shared" si="12"/>
        <v>3 (1403)</v>
      </c>
      <c r="T71" s="1592" t="str">
        <f t="shared" si="13"/>
        <v/>
      </c>
      <c r="U71" s="1018"/>
      <c r="V71" s="595"/>
      <c r="W71" s="595"/>
      <c r="X71" s="195"/>
      <c r="Z71" s="594" t="str">
        <f t="shared" si="14"/>
        <v>3 (1403)</v>
      </c>
      <c r="AA71" s="1592" t="str">
        <f t="shared" si="15"/>
        <v/>
      </c>
      <c r="AB71" s="1370"/>
      <c r="AC71" s="1687"/>
      <c r="AD71" s="1687"/>
      <c r="AE71" s="716"/>
      <c r="AF71" s="594" t="str">
        <f t="shared" si="16"/>
        <v>3 (1403)</v>
      </c>
      <c r="AG71" s="1592" t="str">
        <f t="shared" si="17"/>
        <v/>
      </c>
      <c r="AH71" s="1370"/>
      <c r="AI71" s="1687"/>
      <c r="AJ71" s="1687"/>
    </row>
    <row r="72" spans="1:36" hidden="1" x14ac:dyDescent="0.25">
      <c r="A72" s="8" t="s">
        <v>3065</v>
      </c>
      <c r="B72" s="591"/>
      <c r="C72" s="1586"/>
      <c r="D72" s="987"/>
      <c r="E72" s="8"/>
      <c r="F72" s="987"/>
      <c r="G72" s="987"/>
      <c r="H72" s="603"/>
      <c r="I72" s="987"/>
      <c r="J72" s="987"/>
      <c r="K72" s="593"/>
      <c r="L72" s="593"/>
      <c r="M72" s="8"/>
      <c r="N72" s="2114"/>
      <c r="O72" s="2114"/>
      <c r="P72" s="2114"/>
      <c r="Q72" s="2114"/>
      <c r="S72" s="594" t="str">
        <f t="shared" si="12"/>
        <v>4 (1404)</v>
      </c>
      <c r="T72" s="1592" t="str">
        <f t="shared" si="13"/>
        <v/>
      </c>
      <c r="U72" s="1018"/>
      <c r="V72" s="595"/>
      <c r="W72" s="595"/>
      <c r="X72" s="195"/>
      <c r="Z72" s="594" t="str">
        <f t="shared" si="14"/>
        <v>4 (1404)</v>
      </c>
      <c r="AA72" s="1592" t="str">
        <f t="shared" si="15"/>
        <v/>
      </c>
      <c r="AB72" s="1370"/>
      <c r="AC72" s="1687"/>
      <c r="AD72" s="1687"/>
      <c r="AE72" s="716"/>
      <c r="AF72" s="594" t="str">
        <f t="shared" si="16"/>
        <v>4 (1404)</v>
      </c>
      <c r="AG72" s="1592" t="str">
        <f t="shared" si="17"/>
        <v/>
      </c>
      <c r="AH72" s="1370"/>
      <c r="AI72" s="1687"/>
      <c r="AJ72" s="1687"/>
    </row>
    <row r="73" spans="1:36" hidden="1" x14ac:dyDescent="0.25">
      <c r="A73" s="8" t="s">
        <v>3066</v>
      </c>
      <c r="B73" s="591"/>
      <c r="C73" s="1586"/>
      <c r="D73" s="987"/>
      <c r="E73" s="8"/>
      <c r="F73" s="987"/>
      <c r="G73" s="987"/>
      <c r="H73" s="603"/>
      <c r="I73" s="987"/>
      <c r="J73" s="987"/>
      <c r="K73" s="593"/>
      <c r="L73" s="593"/>
      <c r="M73" s="8"/>
      <c r="N73" s="2114"/>
      <c r="O73" s="2114"/>
      <c r="P73" s="2114"/>
      <c r="Q73" s="2114"/>
      <c r="S73" s="594" t="str">
        <f t="shared" si="12"/>
        <v>5 (1405)</v>
      </c>
      <c r="T73" s="1592" t="str">
        <f t="shared" si="13"/>
        <v/>
      </c>
      <c r="U73" s="1018"/>
      <c r="V73" s="595"/>
      <c r="W73" s="595"/>
      <c r="X73" s="195"/>
      <c r="Z73" s="594" t="str">
        <f t="shared" si="14"/>
        <v>5 (1405)</v>
      </c>
      <c r="AA73" s="1592" t="str">
        <f t="shared" si="15"/>
        <v/>
      </c>
      <c r="AB73" s="1370"/>
      <c r="AC73" s="1687"/>
      <c r="AD73" s="1687"/>
      <c r="AE73" s="716"/>
      <c r="AF73" s="594" t="str">
        <f t="shared" si="16"/>
        <v>5 (1405)</v>
      </c>
      <c r="AG73" s="1592" t="str">
        <f t="shared" si="17"/>
        <v/>
      </c>
      <c r="AH73" s="1370"/>
      <c r="AI73" s="1687"/>
      <c r="AJ73" s="1687"/>
    </row>
    <row r="74" spans="1:36" hidden="1" x14ac:dyDescent="0.25">
      <c r="A74" s="8" t="s">
        <v>3067</v>
      </c>
      <c r="B74" s="591"/>
      <c r="C74" s="1586"/>
      <c r="D74" s="987"/>
      <c r="E74" s="8"/>
      <c r="F74" s="987"/>
      <c r="G74" s="987"/>
      <c r="H74" s="603"/>
      <c r="I74" s="987"/>
      <c r="J74" s="987"/>
      <c r="K74" s="593"/>
      <c r="L74" s="593"/>
      <c r="M74" s="8"/>
      <c r="N74" s="2114"/>
      <c r="O74" s="2114"/>
      <c r="P74" s="2114"/>
      <c r="Q74" s="2114"/>
      <c r="S74" s="594" t="str">
        <f t="shared" si="12"/>
        <v>6 (1406)</v>
      </c>
      <c r="T74" s="1592" t="str">
        <f t="shared" si="13"/>
        <v/>
      </c>
      <c r="U74" s="1018"/>
      <c r="V74" s="595"/>
      <c r="W74" s="595"/>
      <c r="X74" s="195"/>
      <c r="Z74" s="594" t="str">
        <f t="shared" si="14"/>
        <v>6 (1406)</v>
      </c>
      <c r="AA74" s="1592" t="str">
        <f t="shared" si="15"/>
        <v/>
      </c>
      <c r="AB74" s="1370"/>
      <c r="AC74" s="1687"/>
      <c r="AD74" s="1687"/>
      <c r="AE74" s="716"/>
      <c r="AF74" s="594" t="str">
        <f t="shared" si="16"/>
        <v>6 (1406)</v>
      </c>
      <c r="AG74" s="1592" t="str">
        <f t="shared" si="17"/>
        <v/>
      </c>
      <c r="AH74" s="1370"/>
      <c r="AI74" s="1687"/>
      <c r="AJ74" s="1687"/>
    </row>
    <row r="75" spans="1:36" hidden="1" x14ac:dyDescent="0.25">
      <c r="A75" s="8" t="s">
        <v>3068</v>
      </c>
      <c r="B75" s="591"/>
      <c r="C75" s="1586"/>
      <c r="D75" s="987"/>
      <c r="E75" s="8"/>
      <c r="F75" s="987"/>
      <c r="G75" s="987"/>
      <c r="H75" s="603"/>
      <c r="I75" s="987"/>
      <c r="J75" s="987"/>
      <c r="K75" s="593"/>
      <c r="L75" s="593"/>
      <c r="M75" s="8"/>
      <c r="N75" s="2114"/>
      <c r="O75" s="2114"/>
      <c r="P75" s="2114"/>
      <c r="Q75" s="2114"/>
      <c r="S75" s="594" t="str">
        <f t="shared" si="12"/>
        <v>7 (1407)</v>
      </c>
      <c r="T75" s="1592" t="str">
        <f t="shared" si="13"/>
        <v/>
      </c>
      <c r="U75" s="1018"/>
      <c r="V75" s="595"/>
      <c r="W75" s="595"/>
      <c r="X75" s="195"/>
      <c r="Z75" s="594" t="str">
        <f t="shared" si="14"/>
        <v>7 (1407)</v>
      </c>
      <c r="AA75" s="1592" t="str">
        <f t="shared" si="15"/>
        <v/>
      </c>
      <c r="AB75" s="1370"/>
      <c r="AC75" s="1687"/>
      <c r="AD75" s="1687"/>
      <c r="AE75" s="716"/>
      <c r="AF75" s="594" t="str">
        <f t="shared" si="16"/>
        <v>7 (1407)</v>
      </c>
      <c r="AG75" s="1592" t="str">
        <f t="shared" si="17"/>
        <v/>
      </c>
      <c r="AH75" s="1370"/>
      <c r="AI75" s="1687"/>
      <c r="AJ75" s="1687"/>
    </row>
    <row r="76" spans="1:36" hidden="1" x14ac:dyDescent="0.25">
      <c r="A76" s="8" t="s">
        <v>3069</v>
      </c>
      <c r="B76" s="591"/>
      <c r="C76" s="1586"/>
      <c r="D76" s="987"/>
      <c r="E76" s="8"/>
      <c r="F76" s="987"/>
      <c r="G76" s="987"/>
      <c r="H76" s="603"/>
      <c r="I76" s="987"/>
      <c r="J76" s="987"/>
      <c r="K76" s="593"/>
      <c r="L76" s="593"/>
      <c r="M76" s="8"/>
      <c r="N76" s="2114"/>
      <c r="O76" s="2114"/>
      <c r="P76" s="2114"/>
      <c r="Q76" s="2114"/>
      <c r="S76" s="594" t="str">
        <f t="shared" si="12"/>
        <v>8 (1408)</v>
      </c>
      <c r="T76" s="1592" t="str">
        <f t="shared" si="13"/>
        <v/>
      </c>
      <c r="U76" s="1018"/>
      <c r="V76" s="595"/>
      <c r="W76" s="595"/>
      <c r="X76" s="195"/>
      <c r="Z76" s="594" t="str">
        <f t="shared" si="14"/>
        <v>8 (1408)</v>
      </c>
      <c r="AA76" s="1592" t="str">
        <f t="shared" si="15"/>
        <v/>
      </c>
      <c r="AB76" s="1370"/>
      <c r="AC76" s="1687"/>
      <c r="AD76" s="1687"/>
      <c r="AE76" s="716"/>
      <c r="AF76" s="594" t="str">
        <f t="shared" si="16"/>
        <v>8 (1408)</v>
      </c>
      <c r="AG76" s="1592" t="str">
        <f t="shared" si="17"/>
        <v/>
      </c>
      <c r="AH76" s="1370"/>
      <c r="AI76" s="1687"/>
      <c r="AJ76" s="1687"/>
    </row>
    <row r="77" spans="1:36" hidden="1" x14ac:dyDescent="0.25">
      <c r="A77" s="8" t="s">
        <v>3070</v>
      </c>
      <c r="B77" s="591"/>
      <c r="C77" s="1586"/>
      <c r="D77" s="987"/>
      <c r="E77" s="8"/>
      <c r="F77" s="987"/>
      <c r="G77" s="987"/>
      <c r="H77" s="603"/>
      <c r="I77" s="987"/>
      <c r="J77" s="987"/>
      <c r="K77" s="593"/>
      <c r="L77" s="593"/>
      <c r="M77" s="8"/>
      <c r="N77" s="2114"/>
      <c r="O77" s="2114"/>
      <c r="P77" s="2114"/>
      <c r="Q77" s="2114"/>
      <c r="S77" s="594" t="str">
        <f t="shared" si="12"/>
        <v>9 (1409)</v>
      </c>
      <c r="T77" s="1592" t="str">
        <f t="shared" si="13"/>
        <v/>
      </c>
      <c r="U77" s="1018"/>
      <c r="V77" s="595"/>
      <c r="W77" s="595"/>
      <c r="X77" s="195"/>
      <c r="Z77" s="594" t="str">
        <f t="shared" si="14"/>
        <v>9 (1409)</v>
      </c>
      <c r="AA77" s="1592" t="str">
        <f t="shared" si="15"/>
        <v/>
      </c>
      <c r="AB77" s="1370"/>
      <c r="AC77" s="1687"/>
      <c r="AD77" s="1687"/>
      <c r="AE77" s="716"/>
      <c r="AF77" s="594" t="str">
        <f t="shared" si="16"/>
        <v>9 (1409)</v>
      </c>
      <c r="AG77" s="1592" t="str">
        <f t="shared" si="17"/>
        <v/>
      </c>
      <c r="AH77" s="1370"/>
      <c r="AI77" s="1687"/>
      <c r="AJ77" s="1687"/>
    </row>
    <row r="78" spans="1:36" hidden="1" x14ac:dyDescent="0.25">
      <c r="A78" s="8" t="s">
        <v>3071</v>
      </c>
      <c r="B78" s="591"/>
      <c r="C78" s="1586"/>
      <c r="D78" s="987"/>
      <c r="E78" s="8"/>
      <c r="F78" s="987"/>
      <c r="G78" s="987"/>
      <c r="H78" s="603"/>
      <c r="I78" s="987"/>
      <c r="J78" s="987"/>
      <c r="K78" s="593"/>
      <c r="L78" s="593"/>
      <c r="M78" s="8"/>
      <c r="N78" s="2114"/>
      <c r="O78" s="2114"/>
      <c r="P78" s="2114"/>
      <c r="Q78" s="2114"/>
      <c r="S78" s="594" t="str">
        <f t="shared" si="12"/>
        <v>10 (1410)</v>
      </c>
      <c r="T78" s="1592" t="str">
        <f t="shared" si="13"/>
        <v/>
      </c>
      <c r="U78" s="1018"/>
      <c r="V78" s="595"/>
      <c r="W78" s="595"/>
      <c r="X78" s="195"/>
      <c r="Z78" s="594" t="str">
        <f t="shared" si="14"/>
        <v>10 (1410)</v>
      </c>
      <c r="AA78" s="1592" t="str">
        <f t="shared" si="15"/>
        <v/>
      </c>
      <c r="AB78" s="1370"/>
      <c r="AC78" s="1687"/>
      <c r="AD78" s="1687"/>
      <c r="AE78" s="716"/>
      <c r="AF78" s="594" t="str">
        <f t="shared" si="16"/>
        <v>10 (1410)</v>
      </c>
      <c r="AG78" s="1592" t="str">
        <f t="shared" si="17"/>
        <v/>
      </c>
      <c r="AH78" s="1370"/>
      <c r="AI78" s="1687"/>
      <c r="AJ78" s="1687"/>
    </row>
    <row r="79" spans="1:36" hidden="1" x14ac:dyDescent="0.25">
      <c r="A79" s="8" t="s">
        <v>3072</v>
      </c>
      <c r="B79" s="591"/>
      <c r="C79" s="1586"/>
      <c r="D79" s="987"/>
      <c r="E79" s="8"/>
      <c r="F79" s="987"/>
      <c r="G79" s="987"/>
      <c r="H79" s="603"/>
      <c r="I79" s="987"/>
      <c r="J79" s="987"/>
      <c r="K79" s="593"/>
      <c r="L79" s="593"/>
      <c r="M79" s="8"/>
      <c r="N79" s="2114"/>
      <c r="O79" s="2114"/>
      <c r="P79" s="2114"/>
      <c r="Q79" s="2114"/>
      <c r="S79" s="594" t="str">
        <f t="shared" si="12"/>
        <v>11 (1411)</v>
      </c>
      <c r="T79" s="1592" t="str">
        <f t="shared" si="13"/>
        <v/>
      </c>
      <c r="U79" s="1018"/>
      <c r="V79" s="595"/>
      <c r="W79" s="595"/>
      <c r="X79" s="195"/>
      <c r="Z79" s="594" t="str">
        <f t="shared" si="14"/>
        <v>11 (1411)</v>
      </c>
      <c r="AA79" s="1592" t="str">
        <f t="shared" si="15"/>
        <v/>
      </c>
      <c r="AB79" s="1370"/>
      <c r="AC79" s="1687"/>
      <c r="AD79" s="1687"/>
      <c r="AE79" s="716"/>
      <c r="AF79" s="594" t="str">
        <f t="shared" si="16"/>
        <v>11 (1411)</v>
      </c>
      <c r="AG79" s="1592" t="str">
        <f t="shared" si="17"/>
        <v/>
      </c>
      <c r="AH79" s="1370"/>
      <c r="AI79" s="1687"/>
      <c r="AJ79" s="1687"/>
    </row>
    <row r="80" spans="1:36" hidden="1" x14ac:dyDescent="0.25">
      <c r="A80" s="8" t="s">
        <v>3073</v>
      </c>
      <c r="B80" s="591"/>
      <c r="C80" s="1586"/>
      <c r="D80" s="987"/>
      <c r="E80" s="8"/>
      <c r="F80" s="987"/>
      <c r="G80" s="987"/>
      <c r="H80" s="603"/>
      <c r="I80" s="987"/>
      <c r="J80" s="987"/>
      <c r="K80" s="593"/>
      <c r="L80" s="593"/>
      <c r="M80" s="8"/>
      <c r="N80" s="2114"/>
      <c r="O80" s="2114"/>
      <c r="P80" s="2114"/>
      <c r="Q80" s="2114"/>
      <c r="S80" s="594" t="str">
        <f t="shared" si="12"/>
        <v>12 (1412)</v>
      </c>
      <c r="T80" s="1592" t="str">
        <f t="shared" si="13"/>
        <v/>
      </c>
      <c r="U80" s="1018"/>
      <c r="V80" s="595"/>
      <c r="W80" s="595"/>
      <c r="X80" s="195"/>
      <c r="Z80" s="594" t="str">
        <f t="shared" si="14"/>
        <v>12 (1412)</v>
      </c>
      <c r="AA80" s="1592" t="str">
        <f t="shared" si="15"/>
        <v/>
      </c>
      <c r="AB80" s="1370"/>
      <c r="AC80" s="1687"/>
      <c r="AD80" s="1687"/>
      <c r="AE80" s="716"/>
      <c r="AF80" s="594" t="str">
        <f t="shared" si="16"/>
        <v>12 (1412)</v>
      </c>
      <c r="AG80" s="1592" t="str">
        <f t="shared" si="17"/>
        <v/>
      </c>
      <c r="AH80" s="1370"/>
      <c r="AI80" s="1687"/>
      <c r="AJ80" s="1687"/>
    </row>
    <row r="81" spans="1:36" hidden="1" x14ac:dyDescent="0.25">
      <c r="A81" s="8" t="s">
        <v>3074</v>
      </c>
      <c r="B81" s="591"/>
      <c r="C81" s="1586"/>
      <c r="D81" s="987"/>
      <c r="E81" s="8"/>
      <c r="F81" s="987"/>
      <c r="G81" s="987"/>
      <c r="H81" s="603"/>
      <c r="I81" s="987"/>
      <c r="J81" s="987"/>
      <c r="K81" s="593"/>
      <c r="L81" s="593"/>
      <c r="M81" s="8"/>
      <c r="N81" s="2114"/>
      <c r="O81" s="2114"/>
      <c r="P81" s="2114"/>
      <c r="Q81" s="2114"/>
      <c r="S81" s="594" t="str">
        <f t="shared" si="12"/>
        <v>13 (1413)</v>
      </c>
      <c r="T81" s="1592" t="str">
        <f t="shared" si="13"/>
        <v/>
      </c>
      <c r="U81" s="1018"/>
      <c r="V81" s="595"/>
      <c r="W81" s="595"/>
      <c r="X81" s="195"/>
      <c r="Z81" s="594" t="str">
        <f t="shared" si="14"/>
        <v>13 (1413)</v>
      </c>
      <c r="AA81" s="1592" t="str">
        <f t="shared" si="15"/>
        <v/>
      </c>
      <c r="AB81" s="1370"/>
      <c r="AC81" s="1687"/>
      <c r="AD81" s="1687"/>
      <c r="AE81" s="716"/>
      <c r="AF81" s="594" t="str">
        <f t="shared" si="16"/>
        <v>13 (1413)</v>
      </c>
      <c r="AG81" s="1592" t="str">
        <f t="shared" si="17"/>
        <v/>
      </c>
      <c r="AH81" s="1370"/>
      <c r="AI81" s="1687"/>
      <c r="AJ81" s="1687"/>
    </row>
    <row r="82" spans="1:36" hidden="1" x14ac:dyDescent="0.25">
      <c r="A82" s="8" t="s">
        <v>3075</v>
      </c>
      <c r="B82" s="591"/>
      <c r="C82" s="1586"/>
      <c r="D82" s="987"/>
      <c r="E82" s="8"/>
      <c r="F82" s="987"/>
      <c r="G82" s="987"/>
      <c r="H82" s="603"/>
      <c r="I82" s="987"/>
      <c r="J82" s="987"/>
      <c r="K82" s="593"/>
      <c r="L82" s="593"/>
      <c r="M82" s="8"/>
      <c r="N82" s="2114"/>
      <c r="O82" s="2114"/>
      <c r="P82" s="2114"/>
      <c r="Q82" s="2114"/>
      <c r="S82" s="594" t="str">
        <f t="shared" si="12"/>
        <v>14 (1414)</v>
      </c>
      <c r="T82" s="1592" t="str">
        <f t="shared" si="13"/>
        <v/>
      </c>
      <c r="U82" s="1018"/>
      <c r="V82" s="595"/>
      <c r="W82" s="595"/>
      <c r="X82" s="195"/>
      <c r="Z82" s="594" t="str">
        <f t="shared" si="14"/>
        <v>14 (1414)</v>
      </c>
      <c r="AA82" s="1592" t="str">
        <f t="shared" si="15"/>
        <v/>
      </c>
      <c r="AB82" s="1370"/>
      <c r="AC82" s="1687"/>
      <c r="AD82" s="1687"/>
      <c r="AE82" s="716"/>
      <c r="AF82" s="594" t="str">
        <f t="shared" si="16"/>
        <v>14 (1414)</v>
      </c>
      <c r="AG82" s="1592" t="str">
        <f t="shared" si="17"/>
        <v/>
      </c>
      <c r="AH82" s="1370"/>
      <c r="AI82" s="1687"/>
      <c r="AJ82" s="1687"/>
    </row>
    <row r="83" spans="1:36" hidden="1" x14ac:dyDescent="0.25">
      <c r="A83" s="8" t="s">
        <v>3076</v>
      </c>
      <c r="B83" s="591"/>
      <c r="C83" s="1586"/>
      <c r="D83" s="987"/>
      <c r="E83" s="8"/>
      <c r="F83" s="987"/>
      <c r="G83" s="987"/>
      <c r="H83" s="603"/>
      <c r="I83" s="987"/>
      <c r="J83" s="987"/>
      <c r="K83" s="593"/>
      <c r="L83" s="593"/>
      <c r="M83" s="8"/>
      <c r="N83" s="2114"/>
      <c r="O83" s="2114"/>
      <c r="P83" s="2114"/>
      <c r="Q83" s="2114"/>
      <c r="S83" s="594" t="str">
        <f t="shared" si="12"/>
        <v>15 (1415)</v>
      </c>
      <c r="T83" s="1592" t="str">
        <f t="shared" si="13"/>
        <v/>
      </c>
      <c r="U83" s="1018"/>
      <c r="V83" s="595"/>
      <c r="W83" s="595"/>
      <c r="X83" s="195"/>
      <c r="Z83" s="594" t="str">
        <f t="shared" si="14"/>
        <v>15 (1415)</v>
      </c>
      <c r="AA83" s="1592" t="str">
        <f t="shared" si="15"/>
        <v/>
      </c>
      <c r="AB83" s="1370"/>
      <c r="AC83" s="1687"/>
      <c r="AD83" s="1687"/>
      <c r="AE83" s="716"/>
      <c r="AF83" s="594" t="str">
        <f t="shared" si="16"/>
        <v>15 (1415)</v>
      </c>
      <c r="AG83" s="1592" t="str">
        <f t="shared" si="17"/>
        <v/>
      </c>
      <c r="AH83" s="1370"/>
      <c r="AI83" s="1687"/>
      <c r="AJ83" s="1687"/>
    </row>
    <row r="84" spans="1:36" hidden="1" x14ac:dyDescent="0.25">
      <c r="A84" s="8" t="s">
        <v>3077</v>
      </c>
      <c r="B84" s="591"/>
      <c r="C84" s="1586"/>
      <c r="D84" s="987"/>
      <c r="E84" s="8"/>
      <c r="F84" s="987"/>
      <c r="G84" s="987"/>
      <c r="H84" s="603"/>
      <c r="I84" s="987"/>
      <c r="J84" s="987"/>
      <c r="K84" s="593"/>
      <c r="L84" s="593"/>
      <c r="M84" s="8"/>
      <c r="N84" s="2114"/>
      <c r="O84" s="2114"/>
      <c r="P84" s="2114"/>
      <c r="Q84" s="2114"/>
      <c r="S84" s="594" t="str">
        <f t="shared" si="12"/>
        <v>16 (1416)</v>
      </c>
      <c r="T84" s="1592" t="str">
        <f t="shared" si="13"/>
        <v/>
      </c>
      <c r="U84" s="1018"/>
      <c r="V84" s="595"/>
      <c r="W84" s="595"/>
      <c r="X84" s="195"/>
      <c r="Z84" s="594" t="str">
        <f t="shared" si="14"/>
        <v>16 (1416)</v>
      </c>
      <c r="AA84" s="1592" t="str">
        <f t="shared" si="15"/>
        <v/>
      </c>
      <c r="AB84" s="1370"/>
      <c r="AC84" s="1687"/>
      <c r="AD84" s="1687"/>
      <c r="AE84" s="716"/>
      <c r="AF84" s="594" t="str">
        <f t="shared" si="16"/>
        <v>16 (1416)</v>
      </c>
      <c r="AG84" s="1592" t="str">
        <f t="shared" si="17"/>
        <v/>
      </c>
      <c r="AH84" s="1370"/>
      <c r="AI84" s="1687"/>
      <c r="AJ84" s="1687"/>
    </row>
    <row r="85" spans="1:36" hidden="1" x14ac:dyDescent="0.25">
      <c r="A85" s="8" t="s">
        <v>3078</v>
      </c>
      <c r="B85" s="591"/>
      <c r="C85" s="1586"/>
      <c r="D85" s="987"/>
      <c r="E85" s="8"/>
      <c r="F85" s="987"/>
      <c r="G85" s="987"/>
      <c r="H85" s="603"/>
      <c r="I85" s="987"/>
      <c r="J85" s="987"/>
      <c r="K85" s="593"/>
      <c r="L85" s="593"/>
      <c r="M85" s="8"/>
      <c r="N85" s="2114"/>
      <c r="O85" s="2114"/>
      <c r="P85" s="2114"/>
      <c r="Q85" s="2114"/>
      <c r="S85" s="594" t="str">
        <f t="shared" si="12"/>
        <v>17 (1417)</v>
      </c>
      <c r="T85" s="1592" t="str">
        <f t="shared" si="13"/>
        <v/>
      </c>
      <c r="U85" s="1018"/>
      <c r="V85" s="595"/>
      <c r="W85" s="595"/>
      <c r="X85" s="195"/>
      <c r="Z85" s="594" t="str">
        <f t="shared" si="14"/>
        <v>17 (1417)</v>
      </c>
      <c r="AA85" s="1592" t="str">
        <f t="shared" si="15"/>
        <v/>
      </c>
      <c r="AB85" s="1370"/>
      <c r="AC85" s="1687"/>
      <c r="AD85" s="1687"/>
      <c r="AE85" s="716"/>
      <c r="AF85" s="594" t="str">
        <f t="shared" si="16"/>
        <v>17 (1417)</v>
      </c>
      <c r="AG85" s="1592" t="str">
        <f t="shared" si="17"/>
        <v/>
      </c>
      <c r="AH85" s="1370"/>
      <c r="AI85" s="1687"/>
      <c r="AJ85" s="1687"/>
    </row>
    <row r="86" spans="1:36" hidden="1" x14ac:dyDescent="0.25">
      <c r="A86" s="8" t="s">
        <v>3079</v>
      </c>
      <c r="B86" s="591"/>
      <c r="C86" s="1586"/>
      <c r="D86" s="987"/>
      <c r="E86" s="8"/>
      <c r="F86" s="987"/>
      <c r="G86" s="987"/>
      <c r="H86" s="603"/>
      <c r="I86" s="987"/>
      <c r="J86" s="987"/>
      <c r="K86" s="593"/>
      <c r="L86" s="593"/>
      <c r="M86" s="8"/>
      <c r="N86" s="2114"/>
      <c r="O86" s="2114"/>
      <c r="P86" s="2114"/>
      <c r="Q86" s="2114"/>
      <c r="S86" s="594" t="str">
        <f t="shared" si="12"/>
        <v>18 (1418)</v>
      </c>
      <c r="T86" s="1592" t="str">
        <f t="shared" si="13"/>
        <v/>
      </c>
      <c r="U86" s="1018"/>
      <c r="V86" s="595"/>
      <c r="W86" s="595"/>
      <c r="X86" s="195"/>
      <c r="Z86" s="594" t="str">
        <f t="shared" si="14"/>
        <v>18 (1418)</v>
      </c>
      <c r="AA86" s="1592" t="str">
        <f t="shared" si="15"/>
        <v/>
      </c>
      <c r="AB86" s="1370"/>
      <c r="AC86" s="1687"/>
      <c r="AD86" s="1687"/>
      <c r="AE86" s="716"/>
      <c r="AF86" s="594" t="str">
        <f t="shared" si="16"/>
        <v>18 (1418)</v>
      </c>
      <c r="AG86" s="1592" t="str">
        <f t="shared" si="17"/>
        <v/>
      </c>
      <c r="AH86" s="1370"/>
      <c r="AI86" s="1687"/>
      <c r="AJ86" s="1687"/>
    </row>
    <row r="87" spans="1:36" hidden="1" x14ac:dyDescent="0.25">
      <c r="A87" s="8" t="s">
        <v>3080</v>
      </c>
      <c r="B87" s="591"/>
      <c r="C87" s="1586"/>
      <c r="D87" s="987"/>
      <c r="E87" s="8"/>
      <c r="F87" s="987"/>
      <c r="G87" s="987"/>
      <c r="H87" s="603"/>
      <c r="I87" s="987"/>
      <c r="J87" s="987"/>
      <c r="K87" s="593"/>
      <c r="L87" s="593"/>
      <c r="M87" s="8"/>
      <c r="N87" s="2114"/>
      <c r="O87" s="2114"/>
      <c r="P87" s="2114"/>
      <c r="Q87" s="2114"/>
      <c r="S87" s="594" t="str">
        <f t="shared" si="12"/>
        <v>19 (1419)</v>
      </c>
      <c r="T87" s="1592" t="str">
        <f t="shared" si="13"/>
        <v/>
      </c>
      <c r="U87" s="1018"/>
      <c r="V87" s="595"/>
      <c r="W87" s="595"/>
      <c r="X87" s="195"/>
      <c r="Z87" s="594" t="str">
        <f t="shared" si="14"/>
        <v>19 (1419)</v>
      </c>
      <c r="AA87" s="1592" t="str">
        <f t="shared" si="15"/>
        <v/>
      </c>
      <c r="AB87" s="1370"/>
      <c r="AC87" s="1687"/>
      <c r="AD87" s="1687"/>
      <c r="AE87" s="716"/>
      <c r="AF87" s="594" t="str">
        <f t="shared" si="16"/>
        <v>19 (1419)</v>
      </c>
      <c r="AG87" s="1592" t="str">
        <f t="shared" si="17"/>
        <v/>
      </c>
      <c r="AH87" s="1370"/>
      <c r="AI87" s="1687"/>
      <c r="AJ87" s="1687"/>
    </row>
    <row r="88" spans="1:36" hidden="1" x14ac:dyDescent="0.25">
      <c r="A88" s="8" t="s">
        <v>3081</v>
      </c>
      <c r="B88" s="591"/>
      <c r="C88" s="1586"/>
      <c r="D88" s="987"/>
      <c r="E88" s="8"/>
      <c r="F88" s="987"/>
      <c r="G88" s="987"/>
      <c r="H88" s="603"/>
      <c r="I88" s="987"/>
      <c r="J88" s="987"/>
      <c r="K88" s="593"/>
      <c r="L88" s="593"/>
      <c r="M88" s="8"/>
      <c r="N88" s="2114"/>
      <c r="O88" s="2114"/>
      <c r="P88" s="2114"/>
      <c r="Q88" s="2114"/>
      <c r="S88" s="594" t="str">
        <f t="shared" si="12"/>
        <v>20 (1420)</v>
      </c>
      <c r="T88" s="1592" t="str">
        <f t="shared" si="13"/>
        <v/>
      </c>
      <c r="U88" s="1018"/>
      <c r="V88" s="595"/>
      <c r="W88" s="595"/>
      <c r="X88" s="195"/>
      <c r="Z88" s="594" t="str">
        <f t="shared" si="14"/>
        <v>20 (1420)</v>
      </c>
      <c r="AA88" s="1592" t="str">
        <f t="shared" si="15"/>
        <v/>
      </c>
      <c r="AB88" s="1370"/>
      <c r="AC88" s="1687"/>
      <c r="AD88" s="1687"/>
      <c r="AE88" s="716"/>
      <c r="AF88" s="594" t="str">
        <f t="shared" si="16"/>
        <v>20 (1420)</v>
      </c>
      <c r="AG88" s="1592" t="str">
        <f t="shared" si="17"/>
        <v/>
      </c>
      <c r="AH88" s="1370"/>
      <c r="AI88" s="1687"/>
      <c r="AJ88" s="1687"/>
    </row>
    <row r="89" spans="1:36" hidden="1" x14ac:dyDescent="0.25">
      <c r="A89" s="8" t="s">
        <v>3082</v>
      </c>
      <c r="B89" s="591"/>
      <c r="C89" s="1586"/>
      <c r="D89" s="987"/>
      <c r="E89" s="8"/>
      <c r="F89" s="987"/>
      <c r="G89" s="987"/>
      <c r="H89" s="603"/>
      <c r="I89" s="987"/>
      <c r="J89" s="987"/>
      <c r="K89" s="593"/>
      <c r="L89" s="593"/>
      <c r="M89" s="8"/>
      <c r="N89" s="2114"/>
      <c r="O89" s="2114"/>
      <c r="P89" s="2114"/>
      <c r="Q89" s="2114"/>
      <c r="S89" s="594" t="str">
        <f t="shared" si="12"/>
        <v>21 (1421)</v>
      </c>
      <c r="T89" s="1592" t="str">
        <f t="shared" si="13"/>
        <v/>
      </c>
      <c r="U89" s="1018"/>
      <c r="V89" s="595"/>
      <c r="W89" s="595"/>
      <c r="X89" s="195"/>
      <c r="Z89" s="594" t="str">
        <f t="shared" si="14"/>
        <v>21 (1421)</v>
      </c>
      <c r="AA89" s="1592" t="str">
        <f t="shared" si="15"/>
        <v/>
      </c>
      <c r="AB89" s="1370"/>
      <c r="AC89" s="1687"/>
      <c r="AD89" s="1687"/>
      <c r="AE89" s="716"/>
      <c r="AF89" s="594" t="str">
        <f t="shared" si="16"/>
        <v>21 (1421)</v>
      </c>
      <c r="AG89" s="1592" t="str">
        <f t="shared" si="17"/>
        <v/>
      </c>
      <c r="AH89" s="1370"/>
      <c r="AI89" s="1687"/>
      <c r="AJ89" s="1687"/>
    </row>
    <row r="90" spans="1:36" hidden="1" x14ac:dyDescent="0.25">
      <c r="A90" s="8" t="s">
        <v>3083</v>
      </c>
      <c r="B90" s="591"/>
      <c r="C90" s="1586"/>
      <c r="D90" s="987"/>
      <c r="E90" s="8"/>
      <c r="F90" s="987"/>
      <c r="G90" s="987"/>
      <c r="H90" s="603"/>
      <c r="I90" s="987"/>
      <c r="J90" s="987"/>
      <c r="K90" s="593"/>
      <c r="L90" s="593"/>
      <c r="M90" s="8"/>
      <c r="N90" s="2114"/>
      <c r="O90" s="2114"/>
      <c r="P90" s="2114"/>
      <c r="Q90" s="2114"/>
      <c r="S90" s="594" t="str">
        <f t="shared" si="12"/>
        <v>22 (1422)</v>
      </c>
      <c r="T90" s="1592" t="str">
        <f t="shared" si="13"/>
        <v/>
      </c>
      <c r="U90" s="1018"/>
      <c r="V90" s="595"/>
      <c r="W90" s="595"/>
      <c r="X90" s="195"/>
      <c r="Z90" s="594" t="str">
        <f t="shared" si="14"/>
        <v>22 (1422)</v>
      </c>
      <c r="AA90" s="1592" t="str">
        <f t="shared" si="15"/>
        <v/>
      </c>
      <c r="AB90" s="1370"/>
      <c r="AC90" s="1687"/>
      <c r="AD90" s="1687"/>
      <c r="AE90" s="716"/>
      <c r="AF90" s="594" t="str">
        <f t="shared" si="16"/>
        <v>22 (1422)</v>
      </c>
      <c r="AG90" s="1592" t="str">
        <f t="shared" si="17"/>
        <v/>
      </c>
      <c r="AH90" s="1370"/>
      <c r="AI90" s="1687"/>
      <c r="AJ90" s="1687"/>
    </row>
    <row r="91" spans="1:36" hidden="1" x14ac:dyDescent="0.25">
      <c r="A91" s="8" t="s">
        <v>3084</v>
      </c>
      <c r="B91" s="591"/>
      <c r="C91" s="1586"/>
      <c r="D91" s="987"/>
      <c r="E91" s="8"/>
      <c r="F91" s="987"/>
      <c r="G91" s="987"/>
      <c r="H91" s="603"/>
      <c r="I91" s="987"/>
      <c r="J91" s="987"/>
      <c r="K91" s="593"/>
      <c r="L91" s="593"/>
      <c r="M91" s="8"/>
      <c r="N91" s="2114"/>
      <c r="O91" s="2114"/>
      <c r="P91" s="2114"/>
      <c r="Q91" s="2114"/>
      <c r="S91" s="594" t="str">
        <f t="shared" si="12"/>
        <v>23 (1423)</v>
      </c>
      <c r="T91" s="1592" t="str">
        <f t="shared" si="13"/>
        <v/>
      </c>
      <c r="U91" s="1018"/>
      <c r="V91" s="595"/>
      <c r="W91" s="595"/>
      <c r="X91" s="195"/>
      <c r="Z91" s="594" t="str">
        <f t="shared" si="14"/>
        <v>23 (1423)</v>
      </c>
      <c r="AA91" s="1592" t="str">
        <f t="shared" si="15"/>
        <v/>
      </c>
      <c r="AB91" s="1370"/>
      <c r="AC91" s="1687"/>
      <c r="AD91" s="1687"/>
      <c r="AE91" s="716"/>
      <c r="AF91" s="594" t="str">
        <f t="shared" si="16"/>
        <v>23 (1423)</v>
      </c>
      <c r="AG91" s="1592" t="str">
        <f t="shared" si="17"/>
        <v/>
      </c>
      <c r="AH91" s="1370"/>
      <c r="AI91" s="1687"/>
      <c r="AJ91" s="1687"/>
    </row>
    <row r="92" spans="1:36" hidden="1" x14ac:dyDescent="0.25">
      <c r="A92" s="8" t="s">
        <v>3085</v>
      </c>
      <c r="B92" s="591"/>
      <c r="C92" s="1586"/>
      <c r="D92" s="987"/>
      <c r="E92" s="8"/>
      <c r="F92" s="987"/>
      <c r="G92" s="987"/>
      <c r="H92" s="603"/>
      <c r="I92" s="987"/>
      <c r="J92" s="987"/>
      <c r="K92" s="593"/>
      <c r="L92" s="593"/>
      <c r="M92" s="8"/>
      <c r="N92" s="2114"/>
      <c r="O92" s="2114"/>
      <c r="P92" s="2114"/>
      <c r="Q92" s="2114"/>
      <c r="S92" s="594" t="str">
        <f t="shared" si="12"/>
        <v>24 (1424)</v>
      </c>
      <c r="T92" s="1592" t="str">
        <f t="shared" si="13"/>
        <v/>
      </c>
      <c r="U92" s="1018"/>
      <c r="V92" s="595"/>
      <c r="W92" s="595"/>
      <c r="X92" s="195"/>
      <c r="Z92" s="594" t="str">
        <f t="shared" si="14"/>
        <v>24 (1424)</v>
      </c>
      <c r="AA92" s="1592" t="str">
        <f t="shared" si="15"/>
        <v/>
      </c>
      <c r="AB92" s="1370"/>
      <c r="AC92" s="1687"/>
      <c r="AD92" s="1687"/>
      <c r="AE92" s="716"/>
      <c r="AF92" s="594" t="str">
        <f t="shared" si="16"/>
        <v>24 (1424)</v>
      </c>
      <c r="AG92" s="1592" t="str">
        <f t="shared" si="17"/>
        <v/>
      </c>
      <c r="AH92" s="1370"/>
      <c r="AI92" s="1687"/>
      <c r="AJ92" s="1687"/>
    </row>
    <row r="93" spans="1:36" x14ac:dyDescent="0.25">
      <c r="A93" s="8" t="s">
        <v>3086</v>
      </c>
      <c r="B93" s="591"/>
      <c r="C93" s="1586"/>
      <c r="D93" s="987"/>
      <c r="E93" s="8"/>
      <c r="F93" s="987"/>
      <c r="G93" s="987"/>
      <c r="H93" s="603"/>
      <c r="I93" s="987"/>
      <c r="J93" s="987"/>
      <c r="K93" s="593"/>
      <c r="L93" s="593"/>
      <c r="M93" s="8"/>
      <c r="N93" s="2114"/>
      <c r="O93" s="2114"/>
      <c r="P93" s="2114"/>
      <c r="Q93" s="2114"/>
      <c r="S93" s="594" t="str">
        <f t="shared" si="12"/>
        <v>25 (1425)</v>
      </c>
      <c r="T93" s="1592" t="str">
        <f t="shared" si="13"/>
        <v/>
      </c>
      <c r="U93" s="1018"/>
      <c r="V93" s="595"/>
      <c r="W93" s="595"/>
      <c r="X93" s="195"/>
      <c r="Z93" s="594" t="str">
        <f t="shared" si="14"/>
        <v>25 (1425)</v>
      </c>
      <c r="AA93" s="1592" t="str">
        <f t="shared" si="15"/>
        <v/>
      </c>
      <c r="AB93" s="1370"/>
      <c r="AC93" s="1687"/>
      <c r="AD93" s="1687"/>
      <c r="AE93" s="716"/>
      <c r="AF93" s="594" t="str">
        <f t="shared" si="16"/>
        <v>25 (1425)</v>
      </c>
      <c r="AG93" s="1592" t="str">
        <f t="shared" si="17"/>
        <v/>
      </c>
      <c r="AH93" s="1370"/>
      <c r="AI93" s="1687"/>
      <c r="AJ93" s="1687"/>
    </row>
    <row r="94" spans="1:36" x14ac:dyDescent="0.25">
      <c r="A94" s="51" t="s">
        <v>3087</v>
      </c>
      <c r="B94" s="1593">
        <v>100</v>
      </c>
      <c r="C94" s="1594"/>
      <c r="D94" s="987"/>
      <c r="E94" s="8"/>
      <c r="F94" s="987"/>
      <c r="G94" s="987"/>
      <c r="H94" s="603"/>
      <c r="I94" s="987"/>
      <c r="J94" s="987"/>
      <c r="K94" s="593"/>
      <c r="L94" s="593"/>
      <c r="M94" s="8"/>
      <c r="N94" s="2116"/>
      <c r="O94" s="2116"/>
      <c r="P94" s="2116"/>
      <c r="Q94" s="2116"/>
      <c r="S94" s="588"/>
      <c r="T94" s="1596">
        <f>$B94</f>
        <v>100</v>
      </c>
      <c r="U94" s="1018"/>
      <c r="V94" s="595"/>
      <c r="W94" s="595"/>
      <c r="X94" s="195"/>
      <c r="Z94" s="594" t="str">
        <f t="shared" si="14"/>
        <v>(1426)</v>
      </c>
      <c r="AA94" s="1596">
        <f>$B94</f>
        <v>100</v>
      </c>
      <c r="AB94" s="1370"/>
      <c r="AC94" s="1687"/>
      <c r="AD94" s="1687"/>
      <c r="AE94" s="716"/>
      <c r="AF94" s="594" t="str">
        <f t="shared" si="16"/>
        <v>(1426)</v>
      </c>
      <c r="AG94" s="1596">
        <f>$B94</f>
        <v>100</v>
      </c>
      <c r="AH94" s="1370"/>
      <c r="AI94" s="1687"/>
      <c r="AJ94" s="1687"/>
    </row>
    <row r="95" spans="1:36" x14ac:dyDescent="0.25">
      <c r="A95" s="24" t="s">
        <v>3088</v>
      </c>
      <c r="B95" s="1489" t="s">
        <v>3089</v>
      </c>
      <c r="C95" s="1490"/>
      <c r="D95" s="986"/>
      <c r="F95" s="986"/>
      <c r="G95" s="986"/>
      <c r="H95" s="604"/>
      <c r="I95" s="986"/>
      <c r="J95" s="986"/>
      <c r="K95" s="599"/>
      <c r="L95" s="599"/>
      <c r="N95" s="2112"/>
      <c r="O95" s="2112"/>
      <c r="P95" s="2112"/>
      <c r="Q95" s="2112"/>
      <c r="S95" s="588"/>
      <c r="T95" s="1490" t="str">
        <f>$B95</f>
        <v>Global</v>
      </c>
      <c r="U95" s="1018"/>
      <c r="V95" s="601"/>
      <c r="W95" s="601"/>
      <c r="X95" s="195"/>
      <c r="Z95" s="594" t="str">
        <f t="shared" si="14"/>
        <v>(1400)</v>
      </c>
      <c r="AA95" s="1490" t="str">
        <f>$B95</f>
        <v>Global</v>
      </c>
      <c r="AB95" s="1370"/>
      <c r="AC95" s="1687"/>
      <c r="AD95" s="1687"/>
      <c r="AE95" s="716"/>
      <c r="AF95" s="594" t="str">
        <f t="shared" si="16"/>
        <v>(1400)</v>
      </c>
      <c r="AG95" s="1490" t="str">
        <f>$B95</f>
        <v>Global</v>
      </c>
      <c r="AH95" s="1370"/>
      <c r="AI95" s="1687"/>
      <c r="AJ95" s="1687"/>
    </row>
    <row r="96" spans="1:36" ht="6" customHeight="1" x14ac:dyDescent="0.25">
      <c r="S96" s="588"/>
      <c r="T96" s="588"/>
      <c r="X96" s="195"/>
      <c r="Z96" s="594"/>
      <c r="AA96" s="610"/>
      <c r="AB96" s="353"/>
      <c r="AC96" s="353"/>
      <c r="AD96" s="353"/>
      <c r="AE96" s="716"/>
      <c r="AF96" s="594"/>
      <c r="AG96" s="610"/>
      <c r="AH96" s="353"/>
      <c r="AI96" s="353"/>
      <c r="AJ96" s="353"/>
    </row>
    <row r="97" spans="1:36" x14ac:dyDescent="0.25">
      <c r="B97" s="23" t="s">
        <v>1877</v>
      </c>
      <c r="S97" s="588"/>
      <c r="T97" s="589" t="str">
        <f>$B97</f>
        <v>Dérivés hors cote (504)</v>
      </c>
      <c r="X97" s="195"/>
      <c r="Z97" s="588"/>
      <c r="AA97" s="589" t="str">
        <f>$B97</f>
        <v>Dérivés hors cote (504)</v>
      </c>
      <c r="AB97" s="718"/>
      <c r="AC97" s="718"/>
      <c r="AD97" s="718"/>
      <c r="AE97" s="716"/>
      <c r="AF97" s="588"/>
      <c r="AG97" s="589" t="str">
        <f>$B97</f>
        <v>Dérivés hors cote (504)</v>
      </c>
      <c r="AH97" s="718"/>
      <c r="AI97" s="718"/>
      <c r="AJ97" s="718"/>
    </row>
    <row r="98" spans="1:36" x14ac:dyDescent="0.25">
      <c r="A98" s="8" t="s">
        <v>3062</v>
      </c>
      <c r="B98" s="591"/>
      <c r="C98" s="987"/>
      <c r="D98" s="987"/>
      <c r="E98" s="8"/>
      <c r="F98" s="987"/>
      <c r="G98" s="1579"/>
      <c r="H98" s="603"/>
      <c r="I98" s="987"/>
      <c r="J98" s="1686"/>
      <c r="K98" s="986"/>
      <c r="L98" s="1686"/>
      <c r="M98" s="8"/>
      <c r="N98" s="2230"/>
      <c r="O98" s="2231"/>
      <c r="P98" s="2230"/>
      <c r="Q98" s="2231"/>
      <c r="S98" s="594" t="str">
        <f t="shared" ref="S98:S122" si="18">$A98</f>
        <v>1 (1401)</v>
      </c>
      <c r="T98" s="1592" t="str">
        <f t="shared" ref="T98:T122" si="19">IF($B98="","",$B98)</f>
        <v/>
      </c>
      <c r="U98" s="1018"/>
      <c r="V98" s="595"/>
      <c r="W98" s="595"/>
      <c r="X98" s="195"/>
      <c r="Z98" s="594" t="str">
        <f t="shared" si="14"/>
        <v>1 (1401)</v>
      </c>
      <c r="AA98" s="1592" t="str">
        <f t="shared" ref="AA98:AA124" si="20">IF($B98="","",$B98)</f>
        <v/>
      </c>
      <c r="AB98" s="1370"/>
      <c r="AC98" s="1687"/>
      <c r="AD98" s="1687"/>
      <c r="AE98" s="716"/>
      <c r="AF98" s="594" t="str">
        <f t="shared" si="16"/>
        <v>1 (1401)</v>
      </c>
      <c r="AG98" s="1592" t="str">
        <f t="shared" ref="AG98:AG124" si="21">IF($B98="","",$B98)</f>
        <v/>
      </c>
      <c r="AH98" s="1370"/>
      <c r="AI98" s="1687"/>
      <c r="AJ98" s="1687"/>
    </row>
    <row r="99" spans="1:36" x14ac:dyDescent="0.25">
      <c r="A99" s="8" t="s">
        <v>3063</v>
      </c>
      <c r="B99" s="591"/>
      <c r="C99" s="987"/>
      <c r="D99" s="987"/>
      <c r="E99" s="8"/>
      <c r="F99" s="987"/>
      <c r="G99" s="1579"/>
      <c r="H99" s="603"/>
      <c r="I99" s="987"/>
      <c r="J99" s="1686"/>
      <c r="K99" s="986"/>
      <c r="L99" s="1686"/>
      <c r="M99" s="8"/>
      <c r="N99" s="2114"/>
      <c r="O99" s="2114"/>
      <c r="P99" s="2114"/>
      <c r="Q99" s="2114"/>
      <c r="S99" s="594" t="str">
        <f t="shared" si="18"/>
        <v>2 (1402)</v>
      </c>
      <c r="T99" s="1592" t="str">
        <f t="shared" si="19"/>
        <v/>
      </c>
      <c r="U99" s="1018"/>
      <c r="V99" s="595"/>
      <c r="W99" s="595"/>
      <c r="X99" s="195"/>
      <c r="Z99" s="594" t="str">
        <f t="shared" si="14"/>
        <v>2 (1402)</v>
      </c>
      <c r="AA99" s="1592" t="str">
        <f t="shared" si="20"/>
        <v/>
      </c>
      <c r="AB99" s="1370"/>
      <c r="AC99" s="1687"/>
      <c r="AD99" s="1687"/>
      <c r="AE99" s="716"/>
      <c r="AF99" s="594" t="str">
        <f t="shared" si="16"/>
        <v>2 (1402)</v>
      </c>
      <c r="AG99" s="1592" t="str">
        <f t="shared" si="21"/>
        <v/>
      </c>
      <c r="AH99" s="1370"/>
      <c r="AI99" s="1687"/>
      <c r="AJ99" s="1687"/>
    </row>
    <row r="100" spans="1:36" x14ac:dyDescent="0.25">
      <c r="A100" s="8" t="s">
        <v>3064</v>
      </c>
      <c r="B100" s="591"/>
      <c r="C100" s="987"/>
      <c r="D100" s="987"/>
      <c r="E100" s="8"/>
      <c r="F100" s="987"/>
      <c r="G100" s="1579"/>
      <c r="H100" s="603"/>
      <c r="I100" s="987"/>
      <c r="J100" s="1686"/>
      <c r="K100" s="986"/>
      <c r="L100" s="1686"/>
      <c r="M100" s="8"/>
      <c r="N100" s="2114"/>
      <c r="O100" s="2114"/>
      <c r="P100" s="2114"/>
      <c r="Q100" s="2114"/>
      <c r="S100" s="594" t="str">
        <f t="shared" si="18"/>
        <v>3 (1403)</v>
      </c>
      <c r="T100" s="1592" t="str">
        <f t="shared" si="19"/>
        <v/>
      </c>
      <c r="U100" s="1018"/>
      <c r="V100" s="595"/>
      <c r="W100" s="595"/>
      <c r="X100" s="195"/>
      <c r="Z100" s="594" t="str">
        <f t="shared" si="14"/>
        <v>3 (1403)</v>
      </c>
      <c r="AA100" s="1592" t="str">
        <f t="shared" si="20"/>
        <v/>
      </c>
      <c r="AB100" s="1370"/>
      <c r="AC100" s="1687"/>
      <c r="AD100" s="1687"/>
      <c r="AE100" s="716"/>
      <c r="AF100" s="594" t="str">
        <f t="shared" si="16"/>
        <v>3 (1403)</v>
      </c>
      <c r="AG100" s="1592" t="str">
        <f t="shared" si="21"/>
        <v/>
      </c>
      <c r="AH100" s="1370"/>
      <c r="AI100" s="1687"/>
      <c r="AJ100" s="1687"/>
    </row>
    <row r="101" spans="1:36" hidden="1" x14ac:dyDescent="0.25">
      <c r="A101" s="8" t="s">
        <v>3065</v>
      </c>
      <c r="B101" s="591"/>
      <c r="C101" s="987"/>
      <c r="D101" s="987"/>
      <c r="E101" s="8"/>
      <c r="F101" s="987"/>
      <c r="G101" s="1579"/>
      <c r="H101" s="603"/>
      <c r="I101" s="987"/>
      <c r="J101" s="1686"/>
      <c r="K101" s="986"/>
      <c r="L101" s="1686"/>
      <c r="M101" s="8"/>
      <c r="N101" s="2114"/>
      <c r="O101" s="2114"/>
      <c r="P101" s="2114"/>
      <c r="Q101" s="2114"/>
      <c r="S101" s="594" t="str">
        <f t="shared" si="18"/>
        <v>4 (1404)</v>
      </c>
      <c r="T101" s="1592" t="str">
        <f t="shared" si="19"/>
        <v/>
      </c>
      <c r="U101" s="1018"/>
      <c r="V101" s="595"/>
      <c r="W101" s="595"/>
      <c r="X101" s="195"/>
      <c r="Z101" s="594" t="str">
        <f t="shared" si="14"/>
        <v>4 (1404)</v>
      </c>
      <c r="AA101" s="1592" t="str">
        <f t="shared" si="20"/>
        <v/>
      </c>
      <c r="AB101" s="1370"/>
      <c r="AC101" s="1687"/>
      <c r="AD101" s="1687"/>
      <c r="AE101" s="716"/>
      <c r="AF101" s="594" t="str">
        <f t="shared" si="16"/>
        <v>4 (1404)</v>
      </c>
      <c r="AG101" s="1592" t="str">
        <f t="shared" si="21"/>
        <v/>
      </c>
      <c r="AH101" s="1370"/>
      <c r="AI101" s="1687"/>
      <c r="AJ101" s="1687"/>
    </row>
    <row r="102" spans="1:36" hidden="1" x14ac:dyDescent="0.25">
      <c r="A102" s="8" t="s">
        <v>3066</v>
      </c>
      <c r="B102" s="591"/>
      <c r="C102" s="987"/>
      <c r="D102" s="987"/>
      <c r="E102" s="8"/>
      <c r="F102" s="987"/>
      <c r="G102" s="1579"/>
      <c r="H102" s="603"/>
      <c r="I102" s="987"/>
      <c r="J102" s="1686"/>
      <c r="K102" s="986"/>
      <c r="L102" s="1686"/>
      <c r="M102" s="8"/>
      <c r="N102" s="2114"/>
      <c r="O102" s="2114"/>
      <c r="P102" s="2114"/>
      <c r="Q102" s="2114"/>
      <c r="S102" s="594" t="str">
        <f t="shared" si="18"/>
        <v>5 (1405)</v>
      </c>
      <c r="T102" s="1592" t="str">
        <f t="shared" si="19"/>
        <v/>
      </c>
      <c r="U102" s="1018"/>
      <c r="V102" s="595"/>
      <c r="W102" s="595"/>
      <c r="X102" s="195"/>
      <c r="Z102" s="594" t="str">
        <f t="shared" si="14"/>
        <v>5 (1405)</v>
      </c>
      <c r="AA102" s="1592" t="str">
        <f t="shared" si="20"/>
        <v/>
      </c>
      <c r="AB102" s="1370"/>
      <c r="AC102" s="1687"/>
      <c r="AD102" s="1687"/>
      <c r="AE102" s="716"/>
      <c r="AF102" s="594" t="str">
        <f t="shared" si="16"/>
        <v>5 (1405)</v>
      </c>
      <c r="AG102" s="1592" t="str">
        <f t="shared" si="21"/>
        <v/>
      </c>
      <c r="AH102" s="1370"/>
      <c r="AI102" s="1687"/>
      <c r="AJ102" s="1687"/>
    </row>
    <row r="103" spans="1:36" hidden="1" x14ac:dyDescent="0.25">
      <c r="A103" s="8" t="s">
        <v>3067</v>
      </c>
      <c r="B103" s="591"/>
      <c r="C103" s="987"/>
      <c r="D103" s="987"/>
      <c r="E103" s="8"/>
      <c r="F103" s="987"/>
      <c r="G103" s="1579"/>
      <c r="H103" s="603"/>
      <c r="I103" s="987"/>
      <c r="J103" s="1686"/>
      <c r="K103" s="986"/>
      <c r="L103" s="1686"/>
      <c r="M103" s="8"/>
      <c r="N103" s="2114"/>
      <c r="O103" s="2114"/>
      <c r="P103" s="2114"/>
      <c r="Q103" s="2114"/>
      <c r="S103" s="594" t="str">
        <f t="shared" si="18"/>
        <v>6 (1406)</v>
      </c>
      <c r="T103" s="1592" t="str">
        <f t="shared" si="19"/>
        <v/>
      </c>
      <c r="U103" s="1018"/>
      <c r="V103" s="595"/>
      <c r="W103" s="595"/>
      <c r="X103" s="195"/>
      <c r="Z103" s="594" t="str">
        <f t="shared" si="14"/>
        <v>6 (1406)</v>
      </c>
      <c r="AA103" s="1592" t="str">
        <f t="shared" si="20"/>
        <v/>
      </c>
      <c r="AB103" s="1370"/>
      <c r="AC103" s="1687"/>
      <c r="AD103" s="1687"/>
      <c r="AE103" s="716"/>
      <c r="AF103" s="594" t="str">
        <f t="shared" si="16"/>
        <v>6 (1406)</v>
      </c>
      <c r="AG103" s="1592" t="str">
        <f t="shared" si="21"/>
        <v/>
      </c>
      <c r="AH103" s="1370"/>
      <c r="AI103" s="1687"/>
      <c r="AJ103" s="1687"/>
    </row>
    <row r="104" spans="1:36" hidden="1" x14ac:dyDescent="0.25">
      <c r="A104" s="8" t="s">
        <v>3068</v>
      </c>
      <c r="B104" s="591"/>
      <c r="C104" s="987"/>
      <c r="D104" s="987"/>
      <c r="E104" s="8"/>
      <c r="F104" s="987"/>
      <c r="G104" s="1579"/>
      <c r="H104" s="603"/>
      <c r="I104" s="987"/>
      <c r="J104" s="1686"/>
      <c r="K104" s="986"/>
      <c r="L104" s="1686"/>
      <c r="M104" s="8"/>
      <c r="N104" s="2114"/>
      <c r="O104" s="2114"/>
      <c r="P104" s="2114"/>
      <c r="Q104" s="2114"/>
      <c r="S104" s="594" t="str">
        <f t="shared" si="18"/>
        <v>7 (1407)</v>
      </c>
      <c r="T104" s="1592" t="str">
        <f t="shared" si="19"/>
        <v/>
      </c>
      <c r="U104" s="1018"/>
      <c r="V104" s="595"/>
      <c r="W104" s="595"/>
      <c r="X104" s="195"/>
      <c r="Z104" s="594" t="str">
        <f t="shared" si="14"/>
        <v>7 (1407)</v>
      </c>
      <c r="AA104" s="1592" t="str">
        <f t="shared" si="20"/>
        <v/>
      </c>
      <c r="AB104" s="1370"/>
      <c r="AC104" s="1687"/>
      <c r="AD104" s="1687"/>
      <c r="AE104" s="716"/>
      <c r="AF104" s="594" t="str">
        <f t="shared" si="16"/>
        <v>7 (1407)</v>
      </c>
      <c r="AG104" s="1592" t="str">
        <f t="shared" si="21"/>
        <v/>
      </c>
      <c r="AH104" s="1370"/>
      <c r="AI104" s="1687"/>
      <c r="AJ104" s="1687"/>
    </row>
    <row r="105" spans="1:36" hidden="1" x14ac:dyDescent="0.25">
      <c r="A105" s="8" t="s">
        <v>3069</v>
      </c>
      <c r="B105" s="591"/>
      <c r="C105" s="987"/>
      <c r="D105" s="987"/>
      <c r="E105" s="8"/>
      <c r="F105" s="987"/>
      <c r="G105" s="1579"/>
      <c r="H105" s="603"/>
      <c r="I105" s="987"/>
      <c r="J105" s="1686"/>
      <c r="K105" s="986"/>
      <c r="L105" s="1686"/>
      <c r="M105" s="8"/>
      <c r="N105" s="2114"/>
      <c r="O105" s="2114"/>
      <c r="P105" s="2114"/>
      <c r="Q105" s="2114"/>
      <c r="S105" s="594" t="str">
        <f t="shared" si="18"/>
        <v>8 (1408)</v>
      </c>
      <c r="T105" s="1592" t="str">
        <f t="shared" si="19"/>
        <v/>
      </c>
      <c r="U105" s="1018"/>
      <c r="V105" s="595"/>
      <c r="W105" s="595"/>
      <c r="X105" s="195"/>
      <c r="Z105" s="594" t="str">
        <f t="shared" si="14"/>
        <v>8 (1408)</v>
      </c>
      <c r="AA105" s="1592" t="str">
        <f t="shared" si="20"/>
        <v/>
      </c>
      <c r="AB105" s="1370"/>
      <c r="AC105" s="1687"/>
      <c r="AD105" s="1687"/>
      <c r="AE105" s="716"/>
      <c r="AF105" s="594" t="str">
        <f t="shared" si="16"/>
        <v>8 (1408)</v>
      </c>
      <c r="AG105" s="1592" t="str">
        <f t="shared" si="21"/>
        <v/>
      </c>
      <c r="AH105" s="1370"/>
      <c r="AI105" s="1687"/>
      <c r="AJ105" s="1687"/>
    </row>
    <row r="106" spans="1:36" hidden="1" x14ac:dyDescent="0.25">
      <c r="A106" s="8" t="s">
        <v>3070</v>
      </c>
      <c r="B106" s="591"/>
      <c r="C106" s="987"/>
      <c r="D106" s="987"/>
      <c r="E106" s="8"/>
      <c r="F106" s="987"/>
      <c r="G106" s="1579"/>
      <c r="H106" s="603"/>
      <c r="I106" s="987"/>
      <c r="J106" s="1686"/>
      <c r="K106" s="986"/>
      <c r="L106" s="1686"/>
      <c r="M106" s="8"/>
      <c r="N106" s="2114"/>
      <c r="O106" s="2114"/>
      <c r="P106" s="2114"/>
      <c r="Q106" s="2114"/>
      <c r="S106" s="594" t="str">
        <f t="shared" si="18"/>
        <v>9 (1409)</v>
      </c>
      <c r="T106" s="1592" t="str">
        <f t="shared" si="19"/>
        <v/>
      </c>
      <c r="U106" s="1018"/>
      <c r="V106" s="595"/>
      <c r="W106" s="595"/>
      <c r="X106" s="195"/>
      <c r="Z106" s="594" t="str">
        <f t="shared" si="14"/>
        <v>9 (1409)</v>
      </c>
      <c r="AA106" s="1592" t="str">
        <f t="shared" si="20"/>
        <v/>
      </c>
      <c r="AB106" s="1370"/>
      <c r="AC106" s="1687"/>
      <c r="AD106" s="1687"/>
      <c r="AE106" s="716"/>
      <c r="AF106" s="594" t="str">
        <f t="shared" si="16"/>
        <v>9 (1409)</v>
      </c>
      <c r="AG106" s="1592" t="str">
        <f t="shared" si="21"/>
        <v/>
      </c>
      <c r="AH106" s="1370"/>
      <c r="AI106" s="1687"/>
      <c r="AJ106" s="1687"/>
    </row>
    <row r="107" spans="1:36" hidden="1" x14ac:dyDescent="0.25">
      <c r="A107" s="8" t="s">
        <v>3071</v>
      </c>
      <c r="B107" s="591"/>
      <c r="C107" s="987"/>
      <c r="D107" s="987"/>
      <c r="E107" s="8"/>
      <c r="F107" s="987"/>
      <c r="G107" s="1579"/>
      <c r="H107" s="603"/>
      <c r="I107" s="987"/>
      <c r="J107" s="1686"/>
      <c r="K107" s="986"/>
      <c r="L107" s="1686"/>
      <c r="M107" s="8"/>
      <c r="N107" s="2114"/>
      <c r="O107" s="2114"/>
      <c r="P107" s="2114"/>
      <c r="Q107" s="2114"/>
      <c r="S107" s="594" t="str">
        <f t="shared" si="18"/>
        <v>10 (1410)</v>
      </c>
      <c r="T107" s="1592" t="str">
        <f t="shared" si="19"/>
        <v/>
      </c>
      <c r="U107" s="1018"/>
      <c r="V107" s="595"/>
      <c r="W107" s="595"/>
      <c r="X107" s="195"/>
      <c r="Z107" s="594" t="str">
        <f t="shared" si="14"/>
        <v>10 (1410)</v>
      </c>
      <c r="AA107" s="1592" t="str">
        <f t="shared" si="20"/>
        <v/>
      </c>
      <c r="AB107" s="1370"/>
      <c r="AC107" s="1687"/>
      <c r="AD107" s="1687"/>
      <c r="AE107" s="716"/>
      <c r="AF107" s="594" t="str">
        <f t="shared" si="16"/>
        <v>10 (1410)</v>
      </c>
      <c r="AG107" s="1592" t="str">
        <f t="shared" si="21"/>
        <v/>
      </c>
      <c r="AH107" s="1370"/>
      <c r="AI107" s="1687"/>
      <c r="AJ107" s="1687"/>
    </row>
    <row r="108" spans="1:36" hidden="1" x14ac:dyDescent="0.25">
      <c r="A108" s="8" t="s">
        <v>3072</v>
      </c>
      <c r="B108" s="591"/>
      <c r="C108" s="987"/>
      <c r="D108" s="987"/>
      <c r="E108" s="8"/>
      <c r="F108" s="987"/>
      <c r="G108" s="1579"/>
      <c r="H108" s="603"/>
      <c r="I108" s="987"/>
      <c r="J108" s="1686"/>
      <c r="K108" s="986"/>
      <c r="L108" s="1686"/>
      <c r="M108" s="8"/>
      <c r="N108" s="2114"/>
      <c r="O108" s="2114"/>
      <c r="P108" s="2114"/>
      <c r="Q108" s="2114"/>
      <c r="S108" s="594" t="str">
        <f t="shared" si="18"/>
        <v>11 (1411)</v>
      </c>
      <c r="T108" s="1592" t="str">
        <f t="shared" si="19"/>
        <v/>
      </c>
      <c r="U108" s="1018"/>
      <c r="V108" s="595"/>
      <c r="W108" s="595"/>
      <c r="X108" s="195"/>
      <c r="Z108" s="594" t="str">
        <f t="shared" si="14"/>
        <v>11 (1411)</v>
      </c>
      <c r="AA108" s="1592" t="str">
        <f t="shared" si="20"/>
        <v/>
      </c>
      <c r="AB108" s="1370"/>
      <c r="AC108" s="1687"/>
      <c r="AD108" s="1687"/>
      <c r="AE108" s="716"/>
      <c r="AF108" s="594" t="str">
        <f t="shared" si="16"/>
        <v>11 (1411)</v>
      </c>
      <c r="AG108" s="1592" t="str">
        <f t="shared" si="21"/>
        <v/>
      </c>
      <c r="AH108" s="1370"/>
      <c r="AI108" s="1687"/>
      <c r="AJ108" s="1687"/>
    </row>
    <row r="109" spans="1:36" hidden="1" x14ac:dyDescent="0.25">
      <c r="A109" s="8" t="s">
        <v>3073</v>
      </c>
      <c r="B109" s="591"/>
      <c r="C109" s="987"/>
      <c r="D109" s="987"/>
      <c r="E109" s="8"/>
      <c r="F109" s="987"/>
      <c r="G109" s="1579"/>
      <c r="H109" s="603"/>
      <c r="I109" s="987"/>
      <c r="J109" s="1686"/>
      <c r="K109" s="986"/>
      <c r="L109" s="1686"/>
      <c r="M109" s="8"/>
      <c r="N109" s="2114"/>
      <c r="O109" s="2114"/>
      <c r="P109" s="2114"/>
      <c r="Q109" s="2114"/>
      <c r="S109" s="594" t="str">
        <f t="shared" si="18"/>
        <v>12 (1412)</v>
      </c>
      <c r="T109" s="1592" t="str">
        <f t="shared" si="19"/>
        <v/>
      </c>
      <c r="U109" s="1018"/>
      <c r="V109" s="595"/>
      <c r="W109" s="595"/>
      <c r="X109" s="195"/>
      <c r="Z109" s="594" t="str">
        <f t="shared" si="14"/>
        <v>12 (1412)</v>
      </c>
      <c r="AA109" s="1592" t="str">
        <f t="shared" si="20"/>
        <v/>
      </c>
      <c r="AB109" s="1370"/>
      <c r="AC109" s="1687"/>
      <c r="AD109" s="1687"/>
      <c r="AE109" s="716"/>
      <c r="AF109" s="594" t="str">
        <f t="shared" si="16"/>
        <v>12 (1412)</v>
      </c>
      <c r="AG109" s="1592" t="str">
        <f t="shared" si="21"/>
        <v/>
      </c>
      <c r="AH109" s="1370"/>
      <c r="AI109" s="1687"/>
      <c r="AJ109" s="1687"/>
    </row>
    <row r="110" spans="1:36" hidden="1" x14ac:dyDescent="0.25">
      <c r="A110" s="8" t="s">
        <v>3074</v>
      </c>
      <c r="B110" s="591"/>
      <c r="C110" s="987"/>
      <c r="D110" s="987"/>
      <c r="E110" s="8"/>
      <c r="F110" s="987"/>
      <c r="G110" s="1579"/>
      <c r="H110" s="603"/>
      <c r="I110" s="987"/>
      <c r="J110" s="1686"/>
      <c r="K110" s="986"/>
      <c r="L110" s="1686"/>
      <c r="M110" s="8"/>
      <c r="N110" s="2114"/>
      <c r="O110" s="2114"/>
      <c r="P110" s="2114"/>
      <c r="Q110" s="2114"/>
      <c r="S110" s="594" t="str">
        <f t="shared" si="18"/>
        <v>13 (1413)</v>
      </c>
      <c r="T110" s="1592" t="str">
        <f t="shared" si="19"/>
        <v/>
      </c>
      <c r="U110" s="1018"/>
      <c r="V110" s="595"/>
      <c r="W110" s="595"/>
      <c r="X110" s="195"/>
      <c r="Z110" s="594" t="str">
        <f t="shared" si="14"/>
        <v>13 (1413)</v>
      </c>
      <c r="AA110" s="1592" t="str">
        <f t="shared" si="20"/>
        <v/>
      </c>
      <c r="AB110" s="1370"/>
      <c r="AC110" s="1687"/>
      <c r="AD110" s="1687"/>
      <c r="AE110" s="716"/>
      <c r="AF110" s="594" t="str">
        <f t="shared" si="16"/>
        <v>13 (1413)</v>
      </c>
      <c r="AG110" s="1592" t="str">
        <f t="shared" si="21"/>
        <v/>
      </c>
      <c r="AH110" s="1370"/>
      <c r="AI110" s="1687"/>
      <c r="AJ110" s="1687"/>
    </row>
    <row r="111" spans="1:36" hidden="1" x14ac:dyDescent="0.25">
      <c r="A111" s="8" t="s">
        <v>3075</v>
      </c>
      <c r="B111" s="591"/>
      <c r="C111" s="987"/>
      <c r="D111" s="987"/>
      <c r="E111" s="8"/>
      <c r="F111" s="987"/>
      <c r="G111" s="1579"/>
      <c r="H111" s="603"/>
      <c r="I111" s="987"/>
      <c r="J111" s="1686"/>
      <c r="K111" s="986"/>
      <c r="L111" s="1686"/>
      <c r="M111" s="8"/>
      <c r="N111" s="2114"/>
      <c r="O111" s="2114"/>
      <c r="P111" s="2114"/>
      <c r="Q111" s="2114"/>
      <c r="S111" s="594" t="str">
        <f t="shared" si="18"/>
        <v>14 (1414)</v>
      </c>
      <c r="T111" s="1592" t="str">
        <f t="shared" si="19"/>
        <v/>
      </c>
      <c r="U111" s="1018"/>
      <c r="V111" s="595"/>
      <c r="W111" s="595"/>
      <c r="X111" s="195"/>
      <c r="Z111" s="594" t="str">
        <f t="shared" si="14"/>
        <v>14 (1414)</v>
      </c>
      <c r="AA111" s="1592" t="str">
        <f t="shared" si="20"/>
        <v/>
      </c>
      <c r="AB111" s="1370"/>
      <c r="AC111" s="1687"/>
      <c r="AD111" s="1687"/>
      <c r="AE111" s="716"/>
      <c r="AF111" s="594" t="str">
        <f t="shared" si="16"/>
        <v>14 (1414)</v>
      </c>
      <c r="AG111" s="1592" t="str">
        <f t="shared" si="21"/>
        <v/>
      </c>
      <c r="AH111" s="1370"/>
      <c r="AI111" s="1687"/>
      <c r="AJ111" s="1687"/>
    </row>
    <row r="112" spans="1:36" hidden="1" x14ac:dyDescent="0.25">
      <c r="A112" s="8" t="s">
        <v>3076</v>
      </c>
      <c r="B112" s="591"/>
      <c r="C112" s="987"/>
      <c r="D112" s="987"/>
      <c r="E112" s="8"/>
      <c r="F112" s="987"/>
      <c r="G112" s="1579"/>
      <c r="H112" s="603"/>
      <c r="I112" s="987"/>
      <c r="J112" s="1686"/>
      <c r="K112" s="986"/>
      <c r="L112" s="1686"/>
      <c r="M112" s="8"/>
      <c r="N112" s="2114"/>
      <c r="O112" s="2114"/>
      <c r="P112" s="2114"/>
      <c r="Q112" s="2114"/>
      <c r="S112" s="594" t="str">
        <f t="shared" si="18"/>
        <v>15 (1415)</v>
      </c>
      <c r="T112" s="1592" t="str">
        <f t="shared" si="19"/>
        <v/>
      </c>
      <c r="U112" s="1018"/>
      <c r="V112" s="595"/>
      <c r="W112" s="595"/>
      <c r="X112" s="195"/>
      <c r="Z112" s="594" t="str">
        <f t="shared" si="14"/>
        <v>15 (1415)</v>
      </c>
      <c r="AA112" s="1592" t="str">
        <f t="shared" si="20"/>
        <v/>
      </c>
      <c r="AB112" s="1370"/>
      <c r="AC112" s="1687"/>
      <c r="AD112" s="1687"/>
      <c r="AE112" s="716"/>
      <c r="AF112" s="594" t="str">
        <f t="shared" si="16"/>
        <v>15 (1415)</v>
      </c>
      <c r="AG112" s="1592" t="str">
        <f t="shared" si="21"/>
        <v/>
      </c>
      <c r="AH112" s="1370"/>
      <c r="AI112" s="1687"/>
      <c r="AJ112" s="1687"/>
    </row>
    <row r="113" spans="1:36" hidden="1" x14ac:dyDescent="0.25">
      <c r="A113" s="8" t="s">
        <v>3077</v>
      </c>
      <c r="B113" s="591"/>
      <c r="C113" s="987"/>
      <c r="D113" s="987"/>
      <c r="E113" s="8"/>
      <c r="F113" s="987"/>
      <c r="G113" s="1579"/>
      <c r="H113" s="603"/>
      <c r="I113" s="987"/>
      <c r="J113" s="1686"/>
      <c r="K113" s="986"/>
      <c r="L113" s="1686"/>
      <c r="M113" s="8"/>
      <c r="N113" s="2114"/>
      <c r="O113" s="2114"/>
      <c r="P113" s="2114"/>
      <c r="Q113" s="2114"/>
      <c r="S113" s="594" t="str">
        <f t="shared" si="18"/>
        <v>16 (1416)</v>
      </c>
      <c r="T113" s="1592" t="str">
        <f t="shared" si="19"/>
        <v/>
      </c>
      <c r="U113" s="1018"/>
      <c r="V113" s="595"/>
      <c r="W113" s="595"/>
      <c r="X113" s="195"/>
      <c r="Z113" s="594" t="str">
        <f t="shared" si="14"/>
        <v>16 (1416)</v>
      </c>
      <c r="AA113" s="1592" t="str">
        <f t="shared" si="20"/>
        <v/>
      </c>
      <c r="AB113" s="1370"/>
      <c r="AC113" s="1687"/>
      <c r="AD113" s="1687"/>
      <c r="AE113" s="716"/>
      <c r="AF113" s="594" t="str">
        <f t="shared" si="16"/>
        <v>16 (1416)</v>
      </c>
      <c r="AG113" s="1592" t="str">
        <f t="shared" si="21"/>
        <v/>
      </c>
      <c r="AH113" s="1370"/>
      <c r="AI113" s="1687"/>
      <c r="AJ113" s="1687"/>
    </row>
    <row r="114" spans="1:36" hidden="1" x14ac:dyDescent="0.25">
      <c r="A114" s="8" t="s">
        <v>3078</v>
      </c>
      <c r="B114" s="591"/>
      <c r="C114" s="987"/>
      <c r="D114" s="987"/>
      <c r="E114" s="8"/>
      <c r="F114" s="987"/>
      <c r="G114" s="1579"/>
      <c r="H114" s="603"/>
      <c r="I114" s="987"/>
      <c r="J114" s="1686"/>
      <c r="K114" s="986"/>
      <c r="L114" s="1686"/>
      <c r="M114" s="8"/>
      <c r="N114" s="2114"/>
      <c r="O114" s="2114"/>
      <c r="P114" s="2114"/>
      <c r="Q114" s="2114"/>
      <c r="S114" s="594" t="str">
        <f t="shared" si="18"/>
        <v>17 (1417)</v>
      </c>
      <c r="T114" s="1592" t="str">
        <f t="shared" si="19"/>
        <v/>
      </c>
      <c r="U114" s="1018"/>
      <c r="V114" s="595"/>
      <c r="W114" s="595"/>
      <c r="X114" s="195"/>
      <c r="Z114" s="594" t="str">
        <f t="shared" si="14"/>
        <v>17 (1417)</v>
      </c>
      <c r="AA114" s="1592" t="str">
        <f t="shared" si="20"/>
        <v/>
      </c>
      <c r="AB114" s="1370"/>
      <c r="AC114" s="1687"/>
      <c r="AD114" s="1687"/>
      <c r="AE114" s="716"/>
      <c r="AF114" s="594" t="str">
        <f t="shared" si="16"/>
        <v>17 (1417)</v>
      </c>
      <c r="AG114" s="1592" t="str">
        <f t="shared" si="21"/>
        <v/>
      </c>
      <c r="AH114" s="1370"/>
      <c r="AI114" s="1687"/>
      <c r="AJ114" s="1687"/>
    </row>
    <row r="115" spans="1:36" hidden="1" x14ac:dyDescent="0.25">
      <c r="A115" s="8" t="s">
        <v>3079</v>
      </c>
      <c r="B115" s="591"/>
      <c r="C115" s="987"/>
      <c r="D115" s="987"/>
      <c r="E115" s="8"/>
      <c r="F115" s="987"/>
      <c r="G115" s="1579"/>
      <c r="H115" s="603"/>
      <c r="I115" s="987"/>
      <c r="J115" s="1686"/>
      <c r="K115" s="986"/>
      <c r="L115" s="1686"/>
      <c r="M115" s="8"/>
      <c r="N115" s="2114"/>
      <c r="O115" s="2114"/>
      <c r="P115" s="2114"/>
      <c r="Q115" s="2114"/>
      <c r="S115" s="594" t="str">
        <f t="shared" si="18"/>
        <v>18 (1418)</v>
      </c>
      <c r="T115" s="1592" t="str">
        <f t="shared" si="19"/>
        <v/>
      </c>
      <c r="U115" s="1018"/>
      <c r="V115" s="595"/>
      <c r="W115" s="595"/>
      <c r="X115" s="195"/>
      <c r="Z115" s="594" t="str">
        <f t="shared" si="14"/>
        <v>18 (1418)</v>
      </c>
      <c r="AA115" s="1592" t="str">
        <f t="shared" si="20"/>
        <v/>
      </c>
      <c r="AB115" s="1370"/>
      <c r="AC115" s="1687"/>
      <c r="AD115" s="1687"/>
      <c r="AE115" s="716"/>
      <c r="AF115" s="594" t="str">
        <f t="shared" si="16"/>
        <v>18 (1418)</v>
      </c>
      <c r="AG115" s="1592" t="str">
        <f t="shared" si="21"/>
        <v/>
      </c>
      <c r="AH115" s="1370"/>
      <c r="AI115" s="1687"/>
      <c r="AJ115" s="1687"/>
    </row>
    <row r="116" spans="1:36" hidden="1" x14ac:dyDescent="0.25">
      <c r="A116" s="8" t="s">
        <v>3080</v>
      </c>
      <c r="B116" s="591"/>
      <c r="C116" s="987"/>
      <c r="D116" s="987"/>
      <c r="E116" s="8"/>
      <c r="F116" s="987"/>
      <c r="G116" s="1579"/>
      <c r="H116" s="603"/>
      <c r="I116" s="987"/>
      <c r="J116" s="1686"/>
      <c r="K116" s="986"/>
      <c r="L116" s="1686"/>
      <c r="M116" s="8"/>
      <c r="N116" s="2114"/>
      <c r="O116" s="2114"/>
      <c r="P116" s="2114"/>
      <c r="Q116" s="2114"/>
      <c r="S116" s="594" t="str">
        <f t="shared" si="18"/>
        <v>19 (1419)</v>
      </c>
      <c r="T116" s="1592" t="str">
        <f t="shared" si="19"/>
        <v/>
      </c>
      <c r="U116" s="1018"/>
      <c r="V116" s="595"/>
      <c r="W116" s="595"/>
      <c r="X116" s="195"/>
      <c r="Z116" s="594" t="str">
        <f t="shared" si="14"/>
        <v>19 (1419)</v>
      </c>
      <c r="AA116" s="1592" t="str">
        <f t="shared" si="20"/>
        <v/>
      </c>
      <c r="AB116" s="1370"/>
      <c r="AC116" s="1687"/>
      <c r="AD116" s="1687"/>
      <c r="AE116" s="716"/>
      <c r="AF116" s="594" t="str">
        <f t="shared" si="16"/>
        <v>19 (1419)</v>
      </c>
      <c r="AG116" s="1592" t="str">
        <f t="shared" si="21"/>
        <v/>
      </c>
      <c r="AH116" s="1370"/>
      <c r="AI116" s="1687"/>
      <c r="AJ116" s="1687"/>
    </row>
    <row r="117" spans="1:36" hidden="1" x14ac:dyDescent="0.25">
      <c r="A117" s="8" t="s">
        <v>3081</v>
      </c>
      <c r="B117" s="591"/>
      <c r="C117" s="987"/>
      <c r="D117" s="987"/>
      <c r="E117" s="8"/>
      <c r="F117" s="987"/>
      <c r="G117" s="1579"/>
      <c r="H117" s="603"/>
      <c r="I117" s="987"/>
      <c r="J117" s="1686"/>
      <c r="K117" s="986"/>
      <c r="L117" s="1686"/>
      <c r="M117" s="8"/>
      <c r="N117" s="2114"/>
      <c r="O117" s="2114"/>
      <c r="P117" s="2114"/>
      <c r="Q117" s="2114"/>
      <c r="S117" s="594" t="str">
        <f t="shared" si="18"/>
        <v>20 (1420)</v>
      </c>
      <c r="T117" s="1592" t="str">
        <f t="shared" si="19"/>
        <v/>
      </c>
      <c r="U117" s="1018"/>
      <c r="V117" s="595"/>
      <c r="W117" s="595"/>
      <c r="X117" s="195"/>
      <c r="Z117" s="594" t="str">
        <f t="shared" si="14"/>
        <v>20 (1420)</v>
      </c>
      <c r="AA117" s="1592" t="str">
        <f t="shared" si="20"/>
        <v/>
      </c>
      <c r="AB117" s="1370"/>
      <c r="AC117" s="1687"/>
      <c r="AD117" s="1687"/>
      <c r="AE117" s="716"/>
      <c r="AF117" s="594" t="str">
        <f t="shared" si="16"/>
        <v>20 (1420)</v>
      </c>
      <c r="AG117" s="1592" t="str">
        <f t="shared" si="21"/>
        <v/>
      </c>
      <c r="AH117" s="1370"/>
      <c r="AI117" s="1687"/>
      <c r="AJ117" s="1687"/>
    </row>
    <row r="118" spans="1:36" hidden="1" x14ac:dyDescent="0.25">
      <c r="A118" s="8" t="s">
        <v>3082</v>
      </c>
      <c r="B118" s="591"/>
      <c r="C118" s="987"/>
      <c r="D118" s="987"/>
      <c r="E118" s="8"/>
      <c r="F118" s="987"/>
      <c r="G118" s="1579"/>
      <c r="H118" s="603"/>
      <c r="I118" s="987"/>
      <c r="J118" s="1686"/>
      <c r="K118" s="986"/>
      <c r="L118" s="1686"/>
      <c r="M118" s="8"/>
      <c r="N118" s="2114"/>
      <c r="O118" s="2114"/>
      <c r="P118" s="2114"/>
      <c r="Q118" s="2114"/>
      <c r="S118" s="594" t="str">
        <f t="shared" si="18"/>
        <v>21 (1421)</v>
      </c>
      <c r="T118" s="1592" t="str">
        <f t="shared" si="19"/>
        <v/>
      </c>
      <c r="U118" s="1018"/>
      <c r="V118" s="595"/>
      <c r="W118" s="595"/>
      <c r="X118" s="195"/>
      <c r="Z118" s="594" t="str">
        <f t="shared" si="14"/>
        <v>21 (1421)</v>
      </c>
      <c r="AA118" s="1592" t="str">
        <f t="shared" si="20"/>
        <v/>
      </c>
      <c r="AB118" s="1370"/>
      <c r="AC118" s="1687"/>
      <c r="AD118" s="1687"/>
      <c r="AE118" s="716"/>
      <c r="AF118" s="594" t="str">
        <f t="shared" si="16"/>
        <v>21 (1421)</v>
      </c>
      <c r="AG118" s="1592" t="str">
        <f t="shared" si="21"/>
        <v/>
      </c>
      <c r="AH118" s="1370"/>
      <c r="AI118" s="1687"/>
      <c r="AJ118" s="1687"/>
    </row>
    <row r="119" spans="1:36" hidden="1" x14ac:dyDescent="0.25">
      <c r="A119" s="8" t="s">
        <v>3083</v>
      </c>
      <c r="B119" s="591"/>
      <c r="C119" s="987"/>
      <c r="D119" s="987"/>
      <c r="E119" s="8"/>
      <c r="F119" s="987"/>
      <c r="G119" s="1579"/>
      <c r="H119" s="603"/>
      <c r="I119" s="987"/>
      <c r="J119" s="1686"/>
      <c r="K119" s="986"/>
      <c r="L119" s="1686"/>
      <c r="M119" s="8"/>
      <c r="N119" s="2114"/>
      <c r="O119" s="2114"/>
      <c r="P119" s="2114"/>
      <c r="Q119" s="2114"/>
      <c r="S119" s="594" t="str">
        <f t="shared" si="18"/>
        <v>22 (1422)</v>
      </c>
      <c r="T119" s="1592" t="str">
        <f t="shared" si="19"/>
        <v/>
      </c>
      <c r="U119" s="1018"/>
      <c r="V119" s="595"/>
      <c r="W119" s="595"/>
      <c r="X119" s="195"/>
      <c r="Z119" s="594" t="str">
        <f t="shared" si="14"/>
        <v>22 (1422)</v>
      </c>
      <c r="AA119" s="1592" t="str">
        <f t="shared" si="20"/>
        <v/>
      </c>
      <c r="AB119" s="1370"/>
      <c r="AC119" s="1687"/>
      <c r="AD119" s="1687"/>
      <c r="AE119" s="716"/>
      <c r="AF119" s="594" t="str">
        <f t="shared" si="16"/>
        <v>22 (1422)</v>
      </c>
      <c r="AG119" s="1592" t="str">
        <f t="shared" si="21"/>
        <v/>
      </c>
      <c r="AH119" s="1370"/>
      <c r="AI119" s="1687"/>
      <c r="AJ119" s="1687"/>
    </row>
    <row r="120" spans="1:36" hidden="1" x14ac:dyDescent="0.25">
      <c r="A120" s="8" t="s">
        <v>3084</v>
      </c>
      <c r="B120" s="591"/>
      <c r="C120" s="987"/>
      <c r="D120" s="987"/>
      <c r="E120" s="8"/>
      <c r="F120" s="987"/>
      <c r="G120" s="1579"/>
      <c r="H120" s="603"/>
      <c r="I120" s="987"/>
      <c r="J120" s="1686"/>
      <c r="K120" s="986"/>
      <c r="L120" s="1686"/>
      <c r="M120" s="8"/>
      <c r="N120" s="2114"/>
      <c r="O120" s="2114"/>
      <c r="P120" s="2114"/>
      <c r="Q120" s="2114"/>
      <c r="S120" s="594" t="str">
        <f t="shared" si="18"/>
        <v>23 (1423)</v>
      </c>
      <c r="T120" s="1592" t="str">
        <f t="shared" si="19"/>
        <v/>
      </c>
      <c r="U120" s="1018"/>
      <c r="V120" s="595"/>
      <c r="W120" s="595"/>
      <c r="X120" s="195"/>
      <c r="Z120" s="594" t="str">
        <f t="shared" si="14"/>
        <v>23 (1423)</v>
      </c>
      <c r="AA120" s="1592" t="str">
        <f t="shared" si="20"/>
        <v/>
      </c>
      <c r="AB120" s="1370"/>
      <c r="AC120" s="1687"/>
      <c r="AD120" s="1687"/>
      <c r="AE120" s="716"/>
      <c r="AF120" s="594" t="str">
        <f t="shared" si="16"/>
        <v>23 (1423)</v>
      </c>
      <c r="AG120" s="1592" t="str">
        <f t="shared" si="21"/>
        <v/>
      </c>
      <c r="AH120" s="1370"/>
      <c r="AI120" s="1687"/>
      <c r="AJ120" s="1687"/>
    </row>
    <row r="121" spans="1:36" hidden="1" x14ac:dyDescent="0.25">
      <c r="A121" s="8" t="s">
        <v>3085</v>
      </c>
      <c r="B121" s="591"/>
      <c r="C121" s="987"/>
      <c r="D121" s="987"/>
      <c r="E121" s="8"/>
      <c r="F121" s="987"/>
      <c r="G121" s="1579"/>
      <c r="H121" s="603"/>
      <c r="I121" s="987"/>
      <c r="J121" s="1686"/>
      <c r="K121" s="986"/>
      <c r="L121" s="1686"/>
      <c r="M121" s="8"/>
      <c r="N121" s="2114"/>
      <c r="O121" s="2114"/>
      <c r="P121" s="2114"/>
      <c r="Q121" s="2114"/>
      <c r="S121" s="594" t="str">
        <f t="shared" si="18"/>
        <v>24 (1424)</v>
      </c>
      <c r="T121" s="1592" t="str">
        <f t="shared" si="19"/>
        <v/>
      </c>
      <c r="U121" s="1018"/>
      <c r="V121" s="595"/>
      <c r="W121" s="595"/>
      <c r="X121" s="195"/>
      <c r="Z121" s="594" t="str">
        <f t="shared" si="14"/>
        <v>24 (1424)</v>
      </c>
      <c r="AA121" s="1592" t="str">
        <f t="shared" si="20"/>
        <v/>
      </c>
      <c r="AB121" s="1370"/>
      <c r="AC121" s="1687"/>
      <c r="AD121" s="1687"/>
      <c r="AE121" s="716"/>
      <c r="AF121" s="594" t="str">
        <f t="shared" si="16"/>
        <v>24 (1424)</v>
      </c>
      <c r="AG121" s="1592" t="str">
        <f t="shared" si="21"/>
        <v/>
      </c>
      <c r="AH121" s="1370"/>
      <c r="AI121" s="1687"/>
      <c r="AJ121" s="1687"/>
    </row>
    <row r="122" spans="1:36" x14ac:dyDescent="0.25">
      <c r="A122" s="8" t="s">
        <v>3086</v>
      </c>
      <c r="B122" s="591"/>
      <c r="C122" s="987"/>
      <c r="D122" s="987"/>
      <c r="E122" s="8"/>
      <c r="F122" s="987"/>
      <c r="G122" s="1579"/>
      <c r="H122" s="603"/>
      <c r="I122" s="987"/>
      <c r="J122" s="1686"/>
      <c r="K122" s="986"/>
      <c r="L122" s="1686"/>
      <c r="M122" s="8"/>
      <c r="N122" s="2114"/>
      <c r="O122" s="2114"/>
      <c r="P122" s="2114"/>
      <c r="Q122" s="2114"/>
      <c r="S122" s="594" t="str">
        <f t="shared" si="18"/>
        <v>25 (1425)</v>
      </c>
      <c r="T122" s="1592" t="str">
        <f t="shared" si="19"/>
        <v/>
      </c>
      <c r="U122" s="1018"/>
      <c r="V122" s="595"/>
      <c r="W122" s="595"/>
      <c r="X122" s="195"/>
      <c r="Z122" s="594" t="str">
        <f t="shared" si="14"/>
        <v>25 (1425)</v>
      </c>
      <c r="AA122" s="1592" t="str">
        <f t="shared" si="20"/>
        <v/>
      </c>
      <c r="AB122" s="1370"/>
      <c r="AC122" s="1687"/>
      <c r="AD122" s="1687"/>
      <c r="AE122" s="716"/>
      <c r="AF122" s="594" t="str">
        <f t="shared" si="16"/>
        <v>25 (1425)</v>
      </c>
      <c r="AG122" s="1592" t="str">
        <f t="shared" si="21"/>
        <v/>
      </c>
      <c r="AH122" s="1370"/>
      <c r="AI122" s="1687"/>
      <c r="AJ122" s="1687"/>
    </row>
    <row r="123" spans="1:36" x14ac:dyDescent="0.25">
      <c r="A123" s="51" t="s">
        <v>3087</v>
      </c>
      <c r="B123" s="1593">
        <v>100</v>
      </c>
      <c r="C123" s="987"/>
      <c r="D123" s="987"/>
      <c r="E123" s="8"/>
      <c r="F123" s="987"/>
      <c r="G123" s="1372"/>
      <c r="H123" s="603"/>
      <c r="I123" s="987"/>
      <c r="J123" s="1686"/>
      <c r="K123" s="986"/>
      <c r="L123" s="1686"/>
      <c r="M123" s="8"/>
      <c r="N123" s="2116"/>
      <c r="O123" s="2116"/>
      <c r="P123" s="2116"/>
      <c r="Q123" s="2116"/>
      <c r="S123" s="588"/>
      <c r="T123" s="1596">
        <f>$B123</f>
        <v>100</v>
      </c>
      <c r="U123" s="1018"/>
      <c r="V123" s="595"/>
      <c r="W123" s="595"/>
      <c r="X123" s="195"/>
      <c r="Z123" s="594" t="str">
        <f t="shared" si="14"/>
        <v>(1426)</v>
      </c>
      <c r="AA123" s="1596">
        <f>$B123</f>
        <v>100</v>
      </c>
      <c r="AB123" s="1370"/>
      <c r="AC123" s="1687"/>
      <c r="AD123" s="1687"/>
      <c r="AE123" s="716"/>
      <c r="AF123" s="594" t="str">
        <f t="shared" si="16"/>
        <v>(1426)</v>
      </c>
      <c r="AG123" s="1596">
        <f>$B123</f>
        <v>100</v>
      </c>
      <c r="AH123" s="1370"/>
      <c r="AI123" s="1687"/>
      <c r="AJ123" s="1687"/>
    </row>
    <row r="124" spans="1:36" x14ac:dyDescent="0.25">
      <c r="A124" s="24" t="s">
        <v>3088</v>
      </c>
      <c r="B124" s="1489" t="s">
        <v>3089</v>
      </c>
      <c r="C124" s="986"/>
      <c r="D124" s="986"/>
      <c r="F124" s="986"/>
      <c r="G124" s="1597"/>
      <c r="H124" s="604"/>
      <c r="I124" s="986"/>
      <c r="J124" s="1591"/>
      <c r="K124" s="986"/>
      <c r="L124" s="1591"/>
      <c r="N124" s="2112"/>
      <c r="O124" s="2112"/>
      <c r="P124" s="2112"/>
      <c r="Q124" s="2112"/>
      <c r="S124" s="588"/>
      <c r="T124" s="1490" t="str">
        <f>$B124</f>
        <v>Global</v>
      </c>
      <c r="U124" s="1018"/>
      <c r="V124" s="601"/>
      <c r="W124" s="601"/>
      <c r="X124" s="195"/>
      <c r="Z124" s="594" t="str">
        <f t="shared" si="14"/>
        <v>(1400)</v>
      </c>
      <c r="AA124" s="1490" t="str">
        <f t="shared" si="20"/>
        <v>Global</v>
      </c>
      <c r="AB124" s="1370"/>
      <c r="AC124" s="1687"/>
      <c r="AD124" s="1687"/>
      <c r="AE124" s="716"/>
      <c r="AF124" s="594" t="str">
        <f t="shared" si="16"/>
        <v>(1400)</v>
      </c>
      <c r="AG124" s="1490" t="str">
        <f t="shared" si="21"/>
        <v>Global</v>
      </c>
      <c r="AH124" s="1370"/>
      <c r="AI124" s="1687"/>
      <c r="AJ124" s="1687"/>
    </row>
    <row r="125" spans="1:36" ht="6" customHeight="1" x14ac:dyDescent="0.25">
      <c r="K125" s="605"/>
      <c r="L125" s="605"/>
      <c r="S125" s="588"/>
      <c r="T125" s="588"/>
      <c r="X125" s="195"/>
      <c r="Z125" s="594"/>
      <c r="AA125" s="589"/>
      <c r="AB125" s="718"/>
      <c r="AC125" s="718"/>
      <c r="AD125" s="718"/>
      <c r="AE125" s="716"/>
      <c r="AF125" s="594"/>
      <c r="AG125" s="589"/>
      <c r="AH125" s="718"/>
      <c r="AI125" s="718"/>
      <c r="AJ125" s="718"/>
    </row>
    <row r="126" spans="1:36" x14ac:dyDescent="0.25">
      <c r="B126" s="23" t="s">
        <v>1878</v>
      </c>
      <c r="S126" s="588"/>
      <c r="T126" s="589" t="str">
        <f>$B126</f>
        <v>Autres éléments hors bilan (505)</v>
      </c>
      <c r="X126" s="195"/>
      <c r="Z126" s="588"/>
      <c r="AA126" s="589" t="str">
        <f>$B126</f>
        <v>Autres éléments hors bilan (505)</v>
      </c>
      <c r="AB126" s="718"/>
      <c r="AC126" s="718"/>
      <c r="AD126" s="718"/>
      <c r="AE126" s="716"/>
      <c r="AF126" s="588"/>
      <c r="AG126" s="589" t="str">
        <f>$B126</f>
        <v>Autres éléments hors bilan (505)</v>
      </c>
      <c r="AH126" s="718"/>
      <c r="AI126" s="718"/>
      <c r="AJ126" s="718"/>
    </row>
    <row r="127" spans="1:36" x14ac:dyDescent="0.25">
      <c r="A127" s="8" t="s">
        <v>3062</v>
      </c>
      <c r="B127" s="591"/>
      <c r="C127" s="987"/>
      <c r="D127" s="987"/>
      <c r="E127" s="8"/>
      <c r="F127" s="987"/>
      <c r="G127" s="1579"/>
      <c r="H127" s="603"/>
      <c r="I127" s="1686"/>
      <c r="J127" s="986"/>
      <c r="K127" s="1686"/>
      <c r="L127" s="593"/>
      <c r="M127" s="8"/>
      <c r="N127" s="2114"/>
      <c r="O127" s="2114"/>
      <c r="P127" s="2114"/>
      <c r="Q127" s="2114"/>
      <c r="S127" s="594" t="str">
        <f t="shared" ref="S127:S151" si="22">$A127</f>
        <v>1 (1401)</v>
      </c>
      <c r="T127" s="1592" t="str">
        <f t="shared" ref="T127:T151" si="23">IF($B127="","",$B127)</f>
        <v/>
      </c>
      <c r="U127" s="1018"/>
      <c r="V127" s="595"/>
      <c r="W127" s="595"/>
      <c r="X127" s="195"/>
      <c r="Z127" s="594" t="str">
        <f t="shared" si="14"/>
        <v>1 (1401)</v>
      </c>
      <c r="AA127" s="1592" t="str">
        <f t="shared" ref="AA127:AA153" si="24">IF($B127="","",$B127)</f>
        <v/>
      </c>
      <c r="AB127" s="1370"/>
      <c r="AC127" s="1687"/>
      <c r="AD127" s="1687"/>
      <c r="AE127" s="716"/>
      <c r="AF127" s="594" t="str">
        <f t="shared" si="16"/>
        <v>1 (1401)</v>
      </c>
      <c r="AG127" s="1592" t="str">
        <f t="shared" ref="AG127:AG153" si="25">IF($B127="","",$B127)</f>
        <v/>
      </c>
      <c r="AH127" s="1370"/>
      <c r="AI127" s="1687"/>
      <c r="AJ127" s="1687"/>
    </row>
    <row r="128" spans="1:36" x14ac:dyDescent="0.25">
      <c r="A128" s="8" t="s">
        <v>3063</v>
      </c>
      <c r="B128" s="591"/>
      <c r="C128" s="987"/>
      <c r="D128" s="987"/>
      <c r="E128" s="8"/>
      <c r="F128" s="987"/>
      <c r="G128" s="1579"/>
      <c r="H128" s="603"/>
      <c r="I128" s="1686"/>
      <c r="J128" s="986"/>
      <c r="K128" s="1686"/>
      <c r="L128" s="593"/>
      <c r="M128" s="8"/>
      <c r="N128" s="2114"/>
      <c r="O128" s="2114"/>
      <c r="P128" s="2114"/>
      <c r="Q128" s="2114"/>
      <c r="S128" s="594" t="str">
        <f t="shared" si="22"/>
        <v>2 (1402)</v>
      </c>
      <c r="T128" s="1592" t="str">
        <f t="shared" si="23"/>
        <v/>
      </c>
      <c r="U128" s="1018"/>
      <c r="V128" s="595"/>
      <c r="W128" s="595"/>
      <c r="X128" s="195"/>
      <c r="Z128" s="594" t="str">
        <f t="shared" si="14"/>
        <v>2 (1402)</v>
      </c>
      <c r="AA128" s="1592" t="str">
        <f t="shared" si="24"/>
        <v/>
      </c>
      <c r="AB128" s="1370"/>
      <c r="AC128" s="1687"/>
      <c r="AD128" s="1687"/>
      <c r="AE128" s="716"/>
      <c r="AF128" s="594" t="str">
        <f t="shared" si="16"/>
        <v>2 (1402)</v>
      </c>
      <c r="AG128" s="1592" t="str">
        <f t="shared" si="25"/>
        <v/>
      </c>
      <c r="AH128" s="1370"/>
      <c r="AI128" s="1687"/>
      <c r="AJ128" s="1687"/>
    </row>
    <row r="129" spans="1:36" x14ac:dyDescent="0.25">
      <c r="A129" s="8" t="s">
        <v>3064</v>
      </c>
      <c r="B129" s="591"/>
      <c r="C129" s="987"/>
      <c r="D129" s="987"/>
      <c r="E129" s="8"/>
      <c r="F129" s="987"/>
      <c r="G129" s="1579"/>
      <c r="H129" s="603"/>
      <c r="I129" s="1686"/>
      <c r="J129" s="986"/>
      <c r="K129" s="1686"/>
      <c r="L129" s="593"/>
      <c r="M129" s="8"/>
      <c r="N129" s="2114"/>
      <c r="O129" s="2114"/>
      <c r="P129" s="2114"/>
      <c r="Q129" s="2114"/>
      <c r="S129" s="594" t="str">
        <f t="shared" si="22"/>
        <v>3 (1403)</v>
      </c>
      <c r="T129" s="1592" t="str">
        <f t="shared" si="23"/>
        <v/>
      </c>
      <c r="U129" s="1018"/>
      <c r="V129" s="595"/>
      <c r="W129" s="595"/>
      <c r="X129" s="195"/>
      <c r="Z129" s="594" t="str">
        <f t="shared" si="14"/>
        <v>3 (1403)</v>
      </c>
      <c r="AA129" s="1592" t="str">
        <f t="shared" si="24"/>
        <v/>
      </c>
      <c r="AB129" s="1370"/>
      <c r="AC129" s="1687"/>
      <c r="AD129" s="1687"/>
      <c r="AE129" s="716"/>
      <c r="AF129" s="594" t="str">
        <f t="shared" si="16"/>
        <v>3 (1403)</v>
      </c>
      <c r="AG129" s="1592" t="str">
        <f t="shared" si="25"/>
        <v/>
      </c>
      <c r="AH129" s="1370"/>
      <c r="AI129" s="1687"/>
      <c r="AJ129" s="1687"/>
    </row>
    <row r="130" spans="1:36" hidden="1" x14ac:dyDescent="0.25">
      <c r="A130" s="8" t="s">
        <v>3065</v>
      </c>
      <c r="B130" s="591"/>
      <c r="C130" s="987"/>
      <c r="D130" s="987"/>
      <c r="E130" s="8"/>
      <c r="F130" s="987"/>
      <c r="G130" s="1579"/>
      <c r="H130" s="603"/>
      <c r="I130" s="1686"/>
      <c r="J130" s="986"/>
      <c r="K130" s="1686"/>
      <c r="L130" s="593"/>
      <c r="M130" s="8"/>
      <c r="N130" s="2114"/>
      <c r="O130" s="2114"/>
      <c r="P130" s="2114"/>
      <c r="Q130" s="2114"/>
      <c r="S130" s="594" t="str">
        <f t="shared" si="22"/>
        <v>4 (1404)</v>
      </c>
      <c r="T130" s="1592" t="str">
        <f t="shared" si="23"/>
        <v/>
      </c>
      <c r="U130" s="1018"/>
      <c r="V130" s="595"/>
      <c r="W130" s="595"/>
      <c r="X130" s="195"/>
      <c r="Z130" s="594" t="str">
        <f t="shared" si="14"/>
        <v>4 (1404)</v>
      </c>
      <c r="AA130" s="1592" t="str">
        <f t="shared" si="24"/>
        <v/>
      </c>
      <c r="AB130" s="1370"/>
      <c r="AC130" s="1687"/>
      <c r="AD130" s="1687"/>
      <c r="AE130" s="716"/>
      <c r="AF130" s="594" t="str">
        <f t="shared" si="16"/>
        <v>4 (1404)</v>
      </c>
      <c r="AG130" s="1592" t="str">
        <f t="shared" si="25"/>
        <v/>
      </c>
      <c r="AH130" s="1370"/>
      <c r="AI130" s="1687"/>
      <c r="AJ130" s="1687"/>
    </row>
    <row r="131" spans="1:36" hidden="1" x14ac:dyDescent="0.25">
      <c r="A131" s="8" t="s">
        <v>3066</v>
      </c>
      <c r="B131" s="591"/>
      <c r="C131" s="987"/>
      <c r="D131" s="987"/>
      <c r="E131" s="8"/>
      <c r="F131" s="987"/>
      <c r="G131" s="1579"/>
      <c r="H131" s="603"/>
      <c r="I131" s="1686"/>
      <c r="J131" s="986"/>
      <c r="K131" s="1686"/>
      <c r="L131" s="593"/>
      <c r="M131" s="8"/>
      <c r="N131" s="2114"/>
      <c r="O131" s="2114"/>
      <c r="P131" s="2114"/>
      <c r="Q131" s="2114"/>
      <c r="S131" s="594" t="str">
        <f t="shared" si="22"/>
        <v>5 (1405)</v>
      </c>
      <c r="T131" s="1592" t="str">
        <f t="shared" si="23"/>
        <v/>
      </c>
      <c r="U131" s="1018"/>
      <c r="V131" s="595"/>
      <c r="W131" s="595"/>
      <c r="X131" s="195"/>
      <c r="Z131" s="594" t="str">
        <f t="shared" si="14"/>
        <v>5 (1405)</v>
      </c>
      <c r="AA131" s="1592" t="str">
        <f t="shared" si="24"/>
        <v/>
      </c>
      <c r="AB131" s="1370"/>
      <c r="AC131" s="1687"/>
      <c r="AD131" s="1687"/>
      <c r="AE131" s="716"/>
      <c r="AF131" s="594" t="str">
        <f t="shared" si="16"/>
        <v>5 (1405)</v>
      </c>
      <c r="AG131" s="1592" t="str">
        <f t="shared" si="25"/>
        <v/>
      </c>
      <c r="AH131" s="1370"/>
      <c r="AI131" s="1687"/>
      <c r="AJ131" s="1687"/>
    </row>
    <row r="132" spans="1:36" hidden="1" x14ac:dyDescent="0.25">
      <c r="A132" s="8" t="s">
        <v>3067</v>
      </c>
      <c r="B132" s="591"/>
      <c r="C132" s="987"/>
      <c r="D132" s="987"/>
      <c r="E132" s="8"/>
      <c r="F132" s="987"/>
      <c r="G132" s="1579"/>
      <c r="H132" s="603"/>
      <c r="I132" s="1686"/>
      <c r="J132" s="986"/>
      <c r="K132" s="1686"/>
      <c r="L132" s="593"/>
      <c r="M132" s="8"/>
      <c r="N132" s="2114"/>
      <c r="O132" s="2114"/>
      <c r="P132" s="2114"/>
      <c r="Q132" s="2114"/>
      <c r="S132" s="594" t="str">
        <f t="shared" si="22"/>
        <v>6 (1406)</v>
      </c>
      <c r="T132" s="1592" t="str">
        <f t="shared" si="23"/>
        <v/>
      </c>
      <c r="U132" s="1018"/>
      <c r="V132" s="595"/>
      <c r="W132" s="595"/>
      <c r="X132" s="195"/>
      <c r="Z132" s="594" t="str">
        <f t="shared" si="14"/>
        <v>6 (1406)</v>
      </c>
      <c r="AA132" s="1592" t="str">
        <f t="shared" si="24"/>
        <v/>
      </c>
      <c r="AB132" s="1370"/>
      <c r="AC132" s="1687"/>
      <c r="AD132" s="1687"/>
      <c r="AE132" s="716"/>
      <c r="AF132" s="594" t="str">
        <f t="shared" si="16"/>
        <v>6 (1406)</v>
      </c>
      <c r="AG132" s="1592" t="str">
        <f t="shared" si="25"/>
        <v/>
      </c>
      <c r="AH132" s="1370"/>
      <c r="AI132" s="1687"/>
      <c r="AJ132" s="1687"/>
    </row>
    <row r="133" spans="1:36" hidden="1" x14ac:dyDescent="0.25">
      <c r="A133" s="8" t="s">
        <v>3068</v>
      </c>
      <c r="B133" s="591"/>
      <c r="C133" s="987"/>
      <c r="D133" s="987"/>
      <c r="E133" s="8"/>
      <c r="F133" s="987"/>
      <c r="G133" s="1579"/>
      <c r="H133" s="603"/>
      <c r="I133" s="1686"/>
      <c r="J133" s="986"/>
      <c r="K133" s="1686"/>
      <c r="L133" s="593"/>
      <c r="M133" s="8"/>
      <c r="N133" s="2114"/>
      <c r="O133" s="2114"/>
      <c r="P133" s="2114"/>
      <c r="Q133" s="2114"/>
      <c r="S133" s="594" t="str">
        <f t="shared" si="22"/>
        <v>7 (1407)</v>
      </c>
      <c r="T133" s="1592" t="str">
        <f t="shared" si="23"/>
        <v/>
      </c>
      <c r="U133" s="1018"/>
      <c r="V133" s="595"/>
      <c r="W133" s="595"/>
      <c r="X133" s="195"/>
      <c r="Z133" s="594" t="str">
        <f t="shared" ref="Z133:Z153" si="26">$A133</f>
        <v>7 (1407)</v>
      </c>
      <c r="AA133" s="1592" t="str">
        <f t="shared" si="24"/>
        <v/>
      </c>
      <c r="AB133" s="1370"/>
      <c r="AC133" s="1687"/>
      <c r="AD133" s="1687"/>
      <c r="AE133" s="716"/>
      <c r="AF133" s="594" t="str">
        <f t="shared" ref="AF133:AF153" si="27">$A133</f>
        <v>7 (1407)</v>
      </c>
      <c r="AG133" s="1592" t="str">
        <f t="shared" si="25"/>
        <v/>
      </c>
      <c r="AH133" s="1370"/>
      <c r="AI133" s="1687"/>
      <c r="AJ133" s="1687"/>
    </row>
    <row r="134" spans="1:36" hidden="1" x14ac:dyDescent="0.25">
      <c r="A134" s="8" t="s">
        <v>3069</v>
      </c>
      <c r="B134" s="591"/>
      <c r="C134" s="987"/>
      <c r="D134" s="987"/>
      <c r="E134" s="8"/>
      <c r="F134" s="987"/>
      <c r="G134" s="1579"/>
      <c r="H134" s="603"/>
      <c r="I134" s="1686"/>
      <c r="J134" s="986"/>
      <c r="K134" s="1686"/>
      <c r="L134" s="593"/>
      <c r="M134" s="8"/>
      <c r="N134" s="2114"/>
      <c r="O134" s="2114"/>
      <c r="P134" s="2114"/>
      <c r="Q134" s="2114"/>
      <c r="S134" s="594" t="str">
        <f t="shared" si="22"/>
        <v>8 (1408)</v>
      </c>
      <c r="T134" s="1592" t="str">
        <f t="shared" si="23"/>
        <v/>
      </c>
      <c r="U134" s="1018"/>
      <c r="V134" s="595"/>
      <c r="W134" s="595"/>
      <c r="X134" s="195"/>
      <c r="Z134" s="594" t="str">
        <f t="shared" si="26"/>
        <v>8 (1408)</v>
      </c>
      <c r="AA134" s="1592" t="str">
        <f t="shared" si="24"/>
        <v/>
      </c>
      <c r="AB134" s="1370"/>
      <c r="AC134" s="1687"/>
      <c r="AD134" s="1687"/>
      <c r="AE134" s="716"/>
      <c r="AF134" s="594" t="str">
        <f t="shared" si="27"/>
        <v>8 (1408)</v>
      </c>
      <c r="AG134" s="1592" t="str">
        <f t="shared" si="25"/>
        <v/>
      </c>
      <c r="AH134" s="1370"/>
      <c r="AI134" s="1687"/>
      <c r="AJ134" s="1687"/>
    </row>
    <row r="135" spans="1:36" hidden="1" x14ac:dyDescent="0.25">
      <c r="A135" s="8" t="s">
        <v>3070</v>
      </c>
      <c r="B135" s="591"/>
      <c r="C135" s="987"/>
      <c r="D135" s="987"/>
      <c r="E135" s="8"/>
      <c r="F135" s="987"/>
      <c r="G135" s="1579"/>
      <c r="H135" s="603"/>
      <c r="I135" s="1686"/>
      <c r="J135" s="986"/>
      <c r="K135" s="1686"/>
      <c r="L135" s="593"/>
      <c r="M135" s="8"/>
      <c r="N135" s="2114"/>
      <c r="O135" s="2114"/>
      <c r="P135" s="2114"/>
      <c r="Q135" s="2114"/>
      <c r="S135" s="594" t="str">
        <f t="shared" si="22"/>
        <v>9 (1409)</v>
      </c>
      <c r="T135" s="1592" t="str">
        <f t="shared" si="23"/>
        <v/>
      </c>
      <c r="U135" s="1018"/>
      <c r="V135" s="595"/>
      <c r="W135" s="595"/>
      <c r="X135" s="195"/>
      <c r="Z135" s="594" t="str">
        <f t="shared" si="26"/>
        <v>9 (1409)</v>
      </c>
      <c r="AA135" s="1592" t="str">
        <f t="shared" si="24"/>
        <v/>
      </c>
      <c r="AB135" s="1370"/>
      <c r="AC135" s="1687"/>
      <c r="AD135" s="1687"/>
      <c r="AE135" s="716"/>
      <c r="AF135" s="594" t="str">
        <f t="shared" si="27"/>
        <v>9 (1409)</v>
      </c>
      <c r="AG135" s="1592" t="str">
        <f t="shared" si="25"/>
        <v/>
      </c>
      <c r="AH135" s="1370"/>
      <c r="AI135" s="1687"/>
      <c r="AJ135" s="1687"/>
    </row>
    <row r="136" spans="1:36" hidden="1" x14ac:dyDescent="0.25">
      <c r="A136" s="8" t="s">
        <v>3071</v>
      </c>
      <c r="B136" s="591"/>
      <c r="C136" s="987"/>
      <c r="D136" s="987"/>
      <c r="E136" s="8"/>
      <c r="F136" s="987"/>
      <c r="G136" s="1579"/>
      <c r="H136" s="603"/>
      <c r="I136" s="1686"/>
      <c r="J136" s="986"/>
      <c r="K136" s="1686"/>
      <c r="L136" s="593"/>
      <c r="M136" s="8"/>
      <c r="N136" s="2114"/>
      <c r="O136" s="2114"/>
      <c r="P136" s="2114"/>
      <c r="Q136" s="2114"/>
      <c r="S136" s="594" t="str">
        <f t="shared" si="22"/>
        <v>10 (1410)</v>
      </c>
      <c r="T136" s="1592" t="str">
        <f t="shared" si="23"/>
        <v/>
      </c>
      <c r="U136" s="1018"/>
      <c r="V136" s="595"/>
      <c r="W136" s="595"/>
      <c r="X136" s="195"/>
      <c r="Z136" s="594" t="str">
        <f t="shared" si="26"/>
        <v>10 (1410)</v>
      </c>
      <c r="AA136" s="1592" t="str">
        <f t="shared" si="24"/>
        <v/>
      </c>
      <c r="AB136" s="1370"/>
      <c r="AC136" s="1687"/>
      <c r="AD136" s="1687"/>
      <c r="AE136" s="716"/>
      <c r="AF136" s="594" t="str">
        <f t="shared" si="27"/>
        <v>10 (1410)</v>
      </c>
      <c r="AG136" s="1592" t="str">
        <f t="shared" si="25"/>
        <v/>
      </c>
      <c r="AH136" s="1370"/>
      <c r="AI136" s="1687"/>
      <c r="AJ136" s="1687"/>
    </row>
    <row r="137" spans="1:36" hidden="1" x14ac:dyDescent="0.25">
      <c r="A137" s="8" t="s">
        <v>3072</v>
      </c>
      <c r="B137" s="591"/>
      <c r="C137" s="987"/>
      <c r="D137" s="987"/>
      <c r="E137" s="8"/>
      <c r="F137" s="987"/>
      <c r="G137" s="1579"/>
      <c r="H137" s="603"/>
      <c r="I137" s="1686"/>
      <c r="J137" s="986"/>
      <c r="K137" s="1686"/>
      <c r="L137" s="593"/>
      <c r="M137" s="8"/>
      <c r="N137" s="2114"/>
      <c r="O137" s="2114"/>
      <c r="P137" s="2114"/>
      <c r="Q137" s="2114"/>
      <c r="S137" s="594" t="str">
        <f t="shared" si="22"/>
        <v>11 (1411)</v>
      </c>
      <c r="T137" s="1592" t="str">
        <f t="shared" si="23"/>
        <v/>
      </c>
      <c r="U137" s="1018"/>
      <c r="V137" s="595"/>
      <c r="W137" s="595"/>
      <c r="X137" s="195"/>
      <c r="Z137" s="594" t="str">
        <f t="shared" si="26"/>
        <v>11 (1411)</v>
      </c>
      <c r="AA137" s="1592" t="str">
        <f t="shared" si="24"/>
        <v/>
      </c>
      <c r="AB137" s="1370"/>
      <c r="AC137" s="1687"/>
      <c r="AD137" s="1687"/>
      <c r="AE137" s="716"/>
      <c r="AF137" s="594" t="str">
        <f t="shared" si="27"/>
        <v>11 (1411)</v>
      </c>
      <c r="AG137" s="1592" t="str">
        <f t="shared" si="25"/>
        <v/>
      </c>
      <c r="AH137" s="1370"/>
      <c r="AI137" s="1687"/>
      <c r="AJ137" s="1687"/>
    </row>
    <row r="138" spans="1:36" hidden="1" x14ac:dyDescent="0.25">
      <c r="A138" s="8" t="s">
        <v>3073</v>
      </c>
      <c r="B138" s="591"/>
      <c r="C138" s="987"/>
      <c r="D138" s="987"/>
      <c r="E138" s="8"/>
      <c r="F138" s="987"/>
      <c r="G138" s="1579"/>
      <c r="H138" s="603"/>
      <c r="I138" s="1686"/>
      <c r="J138" s="986"/>
      <c r="K138" s="1686"/>
      <c r="L138" s="593"/>
      <c r="M138" s="8"/>
      <c r="N138" s="2114"/>
      <c r="O138" s="2114"/>
      <c r="P138" s="2114"/>
      <c r="Q138" s="2114"/>
      <c r="S138" s="594" t="str">
        <f t="shared" si="22"/>
        <v>12 (1412)</v>
      </c>
      <c r="T138" s="1592" t="str">
        <f t="shared" si="23"/>
        <v/>
      </c>
      <c r="U138" s="1018"/>
      <c r="V138" s="595"/>
      <c r="W138" s="595"/>
      <c r="X138" s="195"/>
      <c r="Z138" s="594" t="str">
        <f t="shared" si="26"/>
        <v>12 (1412)</v>
      </c>
      <c r="AA138" s="1592" t="str">
        <f t="shared" si="24"/>
        <v/>
      </c>
      <c r="AB138" s="1370"/>
      <c r="AC138" s="1687"/>
      <c r="AD138" s="1687"/>
      <c r="AE138" s="716"/>
      <c r="AF138" s="594" t="str">
        <f t="shared" si="27"/>
        <v>12 (1412)</v>
      </c>
      <c r="AG138" s="1592" t="str">
        <f t="shared" si="25"/>
        <v/>
      </c>
      <c r="AH138" s="1370"/>
      <c r="AI138" s="1687"/>
      <c r="AJ138" s="1687"/>
    </row>
    <row r="139" spans="1:36" hidden="1" x14ac:dyDescent="0.25">
      <c r="A139" s="8" t="s">
        <v>3074</v>
      </c>
      <c r="B139" s="591"/>
      <c r="C139" s="987"/>
      <c r="D139" s="987"/>
      <c r="E139" s="8"/>
      <c r="F139" s="987"/>
      <c r="G139" s="1579"/>
      <c r="H139" s="603"/>
      <c r="I139" s="1686"/>
      <c r="J139" s="986"/>
      <c r="K139" s="1686"/>
      <c r="L139" s="593"/>
      <c r="M139" s="8"/>
      <c r="N139" s="2114"/>
      <c r="O139" s="2114"/>
      <c r="P139" s="2114"/>
      <c r="Q139" s="2114"/>
      <c r="S139" s="594" t="str">
        <f t="shared" si="22"/>
        <v>13 (1413)</v>
      </c>
      <c r="T139" s="1592" t="str">
        <f t="shared" si="23"/>
        <v/>
      </c>
      <c r="U139" s="1018"/>
      <c r="V139" s="595"/>
      <c r="W139" s="595"/>
      <c r="X139" s="195"/>
      <c r="Z139" s="594" t="str">
        <f t="shared" si="26"/>
        <v>13 (1413)</v>
      </c>
      <c r="AA139" s="1592" t="str">
        <f t="shared" si="24"/>
        <v/>
      </c>
      <c r="AB139" s="1370"/>
      <c r="AC139" s="1687"/>
      <c r="AD139" s="1687"/>
      <c r="AE139" s="716"/>
      <c r="AF139" s="594" t="str">
        <f t="shared" si="27"/>
        <v>13 (1413)</v>
      </c>
      <c r="AG139" s="1592" t="str">
        <f t="shared" si="25"/>
        <v/>
      </c>
      <c r="AH139" s="1370"/>
      <c r="AI139" s="1687"/>
      <c r="AJ139" s="1687"/>
    </row>
    <row r="140" spans="1:36" hidden="1" x14ac:dyDescent="0.25">
      <c r="A140" s="8" t="s">
        <v>3075</v>
      </c>
      <c r="B140" s="591"/>
      <c r="C140" s="987"/>
      <c r="D140" s="987"/>
      <c r="E140" s="8"/>
      <c r="F140" s="987"/>
      <c r="G140" s="1579"/>
      <c r="H140" s="603"/>
      <c r="I140" s="1686"/>
      <c r="J140" s="986"/>
      <c r="K140" s="1686"/>
      <c r="L140" s="593"/>
      <c r="M140" s="8"/>
      <c r="N140" s="2114"/>
      <c r="O140" s="2114"/>
      <c r="P140" s="2114"/>
      <c r="Q140" s="2114"/>
      <c r="S140" s="594" t="str">
        <f t="shared" si="22"/>
        <v>14 (1414)</v>
      </c>
      <c r="T140" s="1592" t="str">
        <f t="shared" si="23"/>
        <v/>
      </c>
      <c r="U140" s="1018"/>
      <c r="V140" s="595"/>
      <c r="W140" s="595"/>
      <c r="X140" s="195"/>
      <c r="Z140" s="594" t="str">
        <f t="shared" si="26"/>
        <v>14 (1414)</v>
      </c>
      <c r="AA140" s="1592" t="str">
        <f t="shared" si="24"/>
        <v/>
      </c>
      <c r="AB140" s="1370"/>
      <c r="AC140" s="1687"/>
      <c r="AD140" s="1687"/>
      <c r="AE140" s="716"/>
      <c r="AF140" s="594" t="str">
        <f t="shared" si="27"/>
        <v>14 (1414)</v>
      </c>
      <c r="AG140" s="1592" t="str">
        <f t="shared" si="25"/>
        <v/>
      </c>
      <c r="AH140" s="1370"/>
      <c r="AI140" s="1687"/>
      <c r="AJ140" s="1687"/>
    </row>
    <row r="141" spans="1:36" hidden="1" x14ac:dyDescent="0.25">
      <c r="A141" s="8" t="s">
        <v>3076</v>
      </c>
      <c r="B141" s="591"/>
      <c r="C141" s="987"/>
      <c r="D141" s="987"/>
      <c r="E141" s="8"/>
      <c r="F141" s="987"/>
      <c r="G141" s="1579"/>
      <c r="H141" s="603"/>
      <c r="I141" s="1686"/>
      <c r="J141" s="986"/>
      <c r="K141" s="1686"/>
      <c r="L141" s="593"/>
      <c r="M141" s="8"/>
      <c r="N141" s="2114"/>
      <c r="O141" s="2114"/>
      <c r="P141" s="2114"/>
      <c r="Q141" s="2114"/>
      <c r="S141" s="594" t="str">
        <f t="shared" si="22"/>
        <v>15 (1415)</v>
      </c>
      <c r="T141" s="1592" t="str">
        <f t="shared" si="23"/>
        <v/>
      </c>
      <c r="U141" s="1018"/>
      <c r="V141" s="595"/>
      <c r="W141" s="595"/>
      <c r="X141" s="195"/>
      <c r="Z141" s="594" t="str">
        <f t="shared" si="26"/>
        <v>15 (1415)</v>
      </c>
      <c r="AA141" s="1592" t="str">
        <f t="shared" si="24"/>
        <v/>
      </c>
      <c r="AB141" s="1370"/>
      <c r="AC141" s="1687"/>
      <c r="AD141" s="1687"/>
      <c r="AE141" s="716"/>
      <c r="AF141" s="594" t="str">
        <f t="shared" si="27"/>
        <v>15 (1415)</v>
      </c>
      <c r="AG141" s="1592" t="str">
        <f t="shared" si="25"/>
        <v/>
      </c>
      <c r="AH141" s="1370"/>
      <c r="AI141" s="1687"/>
      <c r="AJ141" s="1687"/>
    </row>
    <row r="142" spans="1:36" hidden="1" x14ac:dyDescent="0.25">
      <c r="A142" s="8" t="s">
        <v>3077</v>
      </c>
      <c r="B142" s="591"/>
      <c r="C142" s="987"/>
      <c r="D142" s="987"/>
      <c r="E142" s="8"/>
      <c r="F142" s="987"/>
      <c r="G142" s="1579"/>
      <c r="H142" s="603"/>
      <c r="I142" s="1686"/>
      <c r="J142" s="986"/>
      <c r="K142" s="1686"/>
      <c r="L142" s="593"/>
      <c r="M142" s="8"/>
      <c r="N142" s="2114"/>
      <c r="O142" s="2114"/>
      <c r="P142" s="2114"/>
      <c r="Q142" s="2114"/>
      <c r="S142" s="594" t="str">
        <f t="shared" si="22"/>
        <v>16 (1416)</v>
      </c>
      <c r="T142" s="1592" t="str">
        <f t="shared" si="23"/>
        <v/>
      </c>
      <c r="U142" s="1018"/>
      <c r="V142" s="595"/>
      <c r="W142" s="595"/>
      <c r="X142" s="195"/>
      <c r="Z142" s="594" t="str">
        <f t="shared" si="26"/>
        <v>16 (1416)</v>
      </c>
      <c r="AA142" s="1592" t="str">
        <f t="shared" si="24"/>
        <v/>
      </c>
      <c r="AB142" s="1370"/>
      <c r="AC142" s="1687"/>
      <c r="AD142" s="1687"/>
      <c r="AE142" s="716"/>
      <c r="AF142" s="594" t="str">
        <f t="shared" si="27"/>
        <v>16 (1416)</v>
      </c>
      <c r="AG142" s="1592" t="str">
        <f t="shared" si="25"/>
        <v/>
      </c>
      <c r="AH142" s="1370"/>
      <c r="AI142" s="1687"/>
      <c r="AJ142" s="1687"/>
    </row>
    <row r="143" spans="1:36" hidden="1" x14ac:dyDescent="0.25">
      <c r="A143" s="8" t="s">
        <v>3078</v>
      </c>
      <c r="B143" s="591"/>
      <c r="C143" s="987"/>
      <c r="D143" s="987"/>
      <c r="E143" s="8"/>
      <c r="F143" s="987"/>
      <c r="G143" s="1579"/>
      <c r="H143" s="603"/>
      <c r="I143" s="1686"/>
      <c r="J143" s="986"/>
      <c r="K143" s="1686"/>
      <c r="L143" s="593"/>
      <c r="M143" s="8"/>
      <c r="N143" s="2114"/>
      <c r="O143" s="2114"/>
      <c r="P143" s="2114"/>
      <c r="Q143" s="2114"/>
      <c r="S143" s="594" t="str">
        <f t="shared" si="22"/>
        <v>17 (1417)</v>
      </c>
      <c r="T143" s="1592" t="str">
        <f t="shared" si="23"/>
        <v/>
      </c>
      <c r="U143" s="1018"/>
      <c r="V143" s="595"/>
      <c r="W143" s="595"/>
      <c r="X143" s="195"/>
      <c r="Z143" s="594" t="str">
        <f t="shared" si="26"/>
        <v>17 (1417)</v>
      </c>
      <c r="AA143" s="1592" t="str">
        <f t="shared" si="24"/>
        <v/>
      </c>
      <c r="AB143" s="1370"/>
      <c r="AC143" s="1687"/>
      <c r="AD143" s="1687"/>
      <c r="AE143" s="716"/>
      <c r="AF143" s="594" t="str">
        <f t="shared" si="27"/>
        <v>17 (1417)</v>
      </c>
      <c r="AG143" s="1592" t="str">
        <f t="shared" si="25"/>
        <v/>
      </c>
      <c r="AH143" s="1370"/>
      <c r="AI143" s="1687"/>
      <c r="AJ143" s="1687"/>
    </row>
    <row r="144" spans="1:36" hidden="1" x14ac:dyDescent="0.25">
      <c r="A144" s="8" t="s">
        <v>3079</v>
      </c>
      <c r="B144" s="591"/>
      <c r="C144" s="987"/>
      <c r="D144" s="987"/>
      <c r="E144" s="8"/>
      <c r="F144" s="987"/>
      <c r="G144" s="1579"/>
      <c r="H144" s="603"/>
      <c r="I144" s="1686"/>
      <c r="J144" s="986"/>
      <c r="K144" s="1686"/>
      <c r="L144" s="593"/>
      <c r="M144" s="8"/>
      <c r="N144" s="2114"/>
      <c r="O144" s="2114"/>
      <c r="P144" s="2114"/>
      <c r="Q144" s="2114"/>
      <c r="S144" s="594" t="str">
        <f t="shared" si="22"/>
        <v>18 (1418)</v>
      </c>
      <c r="T144" s="1592" t="str">
        <f t="shared" si="23"/>
        <v/>
      </c>
      <c r="U144" s="1018"/>
      <c r="V144" s="595"/>
      <c r="W144" s="595"/>
      <c r="X144" s="195"/>
      <c r="Z144" s="594" t="str">
        <f t="shared" si="26"/>
        <v>18 (1418)</v>
      </c>
      <c r="AA144" s="1592" t="str">
        <f t="shared" si="24"/>
        <v/>
      </c>
      <c r="AB144" s="1370"/>
      <c r="AC144" s="1687"/>
      <c r="AD144" s="1687"/>
      <c r="AE144" s="716"/>
      <c r="AF144" s="594" t="str">
        <f t="shared" si="27"/>
        <v>18 (1418)</v>
      </c>
      <c r="AG144" s="1592" t="str">
        <f t="shared" si="25"/>
        <v/>
      </c>
      <c r="AH144" s="1370"/>
      <c r="AI144" s="1687"/>
      <c r="AJ144" s="1687"/>
    </row>
    <row r="145" spans="1:45" hidden="1" x14ac:dyDescent="0.25">
      <c r="A145" s="8" t="s">
        <v>3080</v>
      </c>
      <c r="B145" s="591"/>
      <c r="C145" s="987"/>
      <c r="D145" s="987"/>
      <c r="E145" s="8"/>
      <c r="F145" s="987"/>
      <c r="G145" s="1579"/>
      <c r="H145" s="603"/>
      <c r="I145" s="1686"/>
      <c r="J145" s="986"/>
      <c r="K145" s="1686"/>
      <c r="L145" s="593"/>
      <c r="M145" s="8"/>
      <c r="N145" s="2114"/>
      <c r="O145" s="2114"/>
      <c r="P145" s="2114"/>
      <c r="Q145" s="2114"/>
      <c r="S145" s="594" t="str">
        <f t="shared" si="22"/>
        <v>19 (1419)</v>
      </c>
      <c r="T145" s="1592" t="str">
        <f t="shared" si="23"/>
        <v/>
      </c>
      <c r="U145" s="1018"/>
      <c r="V145" s="595"/>
      <c r="W145" s="595"/>
      <c r="X145" s="195"/>
      <c r="Z145" s="594" t="str">
        <f t="shared" si="26"/>
        <v>19 (1419)</v>
      </c>
      <c r="AA145" s="1592" t="str">
        <f t="shared" si="24"/>
        <v/>
      </c>
      <c r="AB145" s="1370"/>
      <c r="AC145" s="1687"/>
      <c r="AD145" s="1687"/>
      <c r="AE145" s="716"/>
      <c r="AF145" s="594" t="str">
        <f t="shared" si="27"/>
        <v>19 (1419)</v>
      </c>
      <c r="AG145" s="1592" t="str">
        <f t="shared" si="25"/>
        <v/>
      </c>
      <c r="AH145" s="1370"/>
      <c r="AI145" s="1687"/>
      <c r="AJ145" s="1687"/>
    </row>
    <row r="146" spans="1:45" hidden="1" x14ac:dyDescent="0.25">
      <c r="A146" s="8" t="s">
        <v>3081</v>
      </c>
      <c r="B146" s="591"/>
      <c r="C146" s="987"/>
      <c r="D146" s="987"/>
      <c r="E146" s="8"/>
      <c r="F146" s="987"/>
      <c r="G146" s="1579"/>
      <c r="H146" s="603"/>
      <c r="I146" s="1686"/>
      <c r="J146" s="986"/>
      <c r="K146" s="1686"/>
      <c r="L146" s="593"/>
      <c r="M146" s="8"/>
      <c r="N146" s="2114"/>
      <c r="O146" s="2114"/>
      <c r="P146" s="2114"/>
      <c r="Q146" s="2114"/>
      <c r="S146" s="594" t="str">
        <f t="shared" si="22"/>
        <v>20 (1420)</v>
      </c>
      <c r="T146" s="1592" t="str">
        <f t="shared" si="23"/>
        <v/>
      </c>
      <c r="U146" s="1018"/>
      <c r="V146" s="595"/>
      <c r="W146" s="595"/>
      <c r="X146" s="195"/>
      <c r="Z146" s="594" t="str">
        <f t="shared" si="26"/>
        <v>20 (1420)</v>
      </c>
      <c r="AA146" s="1592" t="str">
        <f t="shared" si="24"/>
        <v/>
      </c>
      <c r="AB146" s="1370"/>
      <c r="AC146" s="1687"/>
      <c r="AD146" s="1687"/>
      <c r="AE146" s="716"/>
      <c r="AF146" s="594" t="str">
        <f t="shared" si="27"/>
        <v>20 (1420)</v>
      </c>
      <c r="AG146" s="1592" t="str">
        <f t="shared" si="25"/>
        <v/>
      </c>
      <c r="AH146" s="1370"/>
      <c r="AI146" s="1687"/>
      <c r="AJ146" s="1687"/>
    </row>
    <row r="147" spans="1:45" hidden="1" x14ac:dyDescent="0.25">
      <c r="A147" s="8" t="s">
        <v>3082</v>
      </c>
      <c r="B147" s="591"/>
      <c r="C147" s="987"/>
      <c r="D147" s="987"/>
      <c r="E147" s="8"/>
      <c r="F147" s="987"/>
      <c r="G147" s="1579"/>
      <c r="H147" s="603"/>
      <c r="I147" s="1686"/>
      <c r="J147" s="986"/>
      <c r="K147" s="1686"/>
      <c r="L147" s="593"/>
      <c r="M147" s="8"/>
      <c r="N147" s="2114"/>
      <c r="O147" s="2114"/>
      <c r="P147" s="2114"/>
      <c r="Q147" s="2114"/>
      <c r="S147" s="594" t="str">
        <f t="shared" si="22"/>
        <v>21 (1421)</v>
      </c>
      <c r="T147" s="1592" t="str">
        <f t="shared" si="23"/>
        <v/>
      </c>
      <c r="U147" s="1018"/>
      <c r="V147" s="595"/>
      <c r="W147" s="595"/>
      <c r="X147" s="195"/>
      <c r="Z147" s="594" t="str">
        <f t="shared" si="26"/>
        <v>21 (1421)</v>
      </c>
      <c r="AA147" s="1592" t="str">
        <f t="shared" si="24"/>
        <v/>
      </c>
      <c r="AB147" s="1370"/>
      <c r="AC147" s="1687"/>
      <c r="AD147" s="1687"/>
      <c r="AE147" s="716"/>
      <c r="AF147" s="594" t="str">
        <f t="shared" si="27"/>
        <v>21 (1421)</v>
      </c>
      <c r="AG147" s="1592" t="str">
        <f t="shared" si="25"/>
        <v/>
      </c>
      <c r="AH147" s="1370"/>
      <c r="AI147" s="1687"/>
      <c r="AJ147" s="1687"/>
    </row>
    <row r="148" spans="1:45" hidden="1" x14ac:dyDescent="0.25">
      <c r="A148" s="8" t="s">
        <v>3083</v>
      </c>
      <c r="B148" s="591"/>
      <c r="C148" s="987"/>
      <c r="D148" s="987"/>
      <c r="E148" s="8"/>
      <c r="F148" s="987"/>
      <c r="G148" s="1579"/>
      <c r="H148" s="603"/>
      <c r="I148" s="1686"/>
      <c r="J148" s="986"/>
      <c r="K148" s="1686"/>
      <c r="L148" s="593"/>
      <c r="M148" s="8"/>
      <c r="N148" s="2114"/>
      <c r="O148" s="2114"/>
      <c r="P148" s="2114"/>
      <c r="Q148" s="2114"/>
      <c r="S148" s="594" t="str">
        <f t="shared" si="22"/>
        <v>22 (1422)</v>
      </c>
      <c r="T148" s="1592" t="str">
        <f t="shared" si="23"/>
        <v/>
      </c>
      <c r="U148" s="1018"/>
      <c r="V148" s="595"/>
      <c r="W148" s="595"/>
      <c r="X148" s="195"/>
      <c r="Z148" s="594" t="str">
        <f t="shared" si="26"/>
        <v>22 (1422)</v>
      </c>
      <c r="AA148" s="1592" t="str">
        <f t="shared" si="24"/>
        <v/>
      </c>
      <c r="AB148" s="1370"/>
      <c r="AC148" s="1687"/>
      <c r="AD148" s="1687"/>
      <c r="AE148" s="716"/>
      <c r="AF148" s="594" t="str">
        <f t="shared" si="27"/>
        <v>22 (1422)</v>
      </c>
      <c r="AG148" s="1592" t="str">
        <f t="shared" si="25"/>
        <v/>
      </c>
      <c r="AH148" s="1370"/>
      <c r="AI148" s="1687"/>
      <c r="AJ148" s="1687"/>
    </row>
    <row r="149" spans="1:45" hidden="1" x14ac:dyDescent="0.25">
      <c r="A149" s="8" t="s">
        <v>3084</v>
      </c>
      <c r="B149" s="591"/>
      <c r="C149" s="987"/>
      <c r="D149" s="987"/>
      <c r="E149" s="8"/>
      <c r="F149" s="987"/>
      <c r="G149" s="1579"/>
      <c r="H149" s="603"/>
      <c r="I149" s="1686"/>
      <c r="J149" s="986"/>
      <c r="K149" s="1686"/>
      <c r="L149" s="593"/>
      <c r="M149" s="8"/>
      <c r="N149" s="2114"/>
      <c r="O149" s="2114"/>
      <c r="P149" s="2114"/>
      <c r="Q149" s="2114"/>
      <c r="S149" s="594" t="str">
        <f t="shared" si="22"/>
        <v>23 (1423)</v>
      </c>
      <c r="T149" s="1592" t="str">
        <f t="shared" si="23"/>
        <v/>
      </c>
      <c r="U149" s="1018"/>
      <c r="V149" s="595"/>
      <c r="W149" s="595"/>
      <c r="X149" s="195"/>
      <c r="Z149" s="594" t="str">
        <f t="shared" si="26"/>
        <v>23 (1423)</v>
      </c>
      <c r="AA149" s="1592" t="str">
        <f t="shared" si="24"/>
        <v/>
      </c>
      <c r="AB149" s="1370"/>
      <c r="AC149" s="1687"/>
      <c r="AD149" s="1687"/>
      <c r="AE149" s="716"/>
      <c r="AF149" s="594" t="str">
        <f t="shared" si="27"/>
        <v>23 (1423)</v>
      </c>
      <c r="AG149" s="1592" t="str">
        <f t="shared" si="25"/>
        <v/>
      </c>
      <c r="AH149" s="1370"/>
      <c r="AI149" s="1687"/>
      <c r="AJ149" s="1687"/>
    </row>
    <row r="150" spans="1:45" hidden="1" x14ac:dyDescent="0.25">
      <c r="A150" s="8" t="s">
        <v>3085</v>
      </c>
      <c r="B150" s="591"/>
      <c r="C150" s="987"/>
      <c r="D150" s="987"/>
      <c r="E150" s="8"/>
      <c r="F150" s="987"/>
      <c r="G150" s="1579"/>
      <c r="H150" s="603"/>
      <c r="I150" s="1686"/>
      <c r="J150" s="986"/>
      <c r="K150" s="1686"/>
      <c r="L150" s="593"/>
      <c r="M150" s="8"/>
      <c r="N150" s="2114"/>
      <c r="O150" s="2114"/>
      <c r="P150" s="2114"/>
      <c r="Q150" s="2114"/>
      <c r="S150" s="594" t="str">
        <f t="shared" si="22"/>
        <v>24 (1424)</v>
      </c>
      <c r="T150" s="1592" t="str">
        <f t="shared" si="23"/>
        <v/>
      </c>
      <c r="U150" s="1018"/>
      <c r="V150" s="595"/>
      <c r="W150" s="595"/>
      <c r="X150" s="195"/>
      <c r="Z150" s="594" t="str">
        <f t="shared" si="26"/>
        <v>24 (1424)</v>
      </c>
      <c r="AA150" s="1592" t="str">
        <f t="shared" si="24"/>
        <v/>
      </c>
      <c r="AB150" s="1370"/>
      <c r="AC150" s="1687"/>
      <c r="AD150" s="1687"/>
      <c r="AE150" s="716"/>
      <c r="AF150" s="594" t="str">
        <f t="shared" si="27"/>
        <v>24 (1424)</v>
      </c>
      <c r="AG150" s="1592" t="str">
        <f t="shared" si="25"/>
        <v/>
      </c>
      <c r="AH150" s="1370"/>
      <c r="AI150" s="1687"/>
      <c r="AJ150" s="1687"/>
    </row>
    <row r="151" spans="1:45" x14ac:dyDescent="0.25">
      <c r="A151" s="8" t="s">
        <v>3086</v>
      </c>
      <c r="B151" s="591"/>
      <c r="C151" s="987"/>
      <c r="D151" s="987"/>
      <c r="E151" s="8"/>
      <c r="F151" s="987"/>
      <c r="G151" s="1579"/>
      <c r="H151" s="603"/>
      <c r="I151" s="1686"/>
      <c r="J151" s="986"/>
      <c r="K151" s="1686"/>
      <c r="L151" s="593"/>
      <c r="M151" s="8"/>
      <c r="N151" s="2114"/>
      <c r="O151" s="2114"/>
      <c r="P151" s="2114"/>
      <c r="Q151" s="2114"/>
      <c r="S151" s="594" t="str">
        <f t="shared" si="22"/>
        <v>25 (1425)</v>
      </c>
      <c r="T151" s="1592" t="str">
        <f t="shared" si="23"/>
        <v/>
      </c>
      <c r="U151" s="1018"/>
      <c r="V151" s="595"/>
      <c r="W151" s="595"/>
      <c r="X151" s="195"/>
      <c r="Z151" s="594" t="str">
        <f t="shared" si="26"/>
        <v>25 (1425)</v>
      </c>
      <c r="AA151" s="1592" t="str">
        <f t="shared" si="24"/>
        <v/>
      </c>
      <c r="AB151" s="1370"/>
      <c r="AC151" s="1687"/>
      <c r="AD151" s="1687"/>
      <c r="AE151" s="716"/>
      <c r="AF151" s="594" t="str">
        <f t="shared" si="27"/>
        <v>25 (1425)</v>
      </c>
      <c r="AG151" s="1592" t="str">
        <f t="shared" si="25"/>
        <v/>
      </c>
      <c r="AH151" s="1370"/>
      <c r="AI151" s="1687"/>
      <c r="AJ151" s="1687"/>
    </row>
    <row r="152" spans="1:45" x14ac:dyDescent="0.25">
      <c r="A152" s="51" t="s">
        <v>3087</v>
      </c>
      <c r="B152" s="1593">
        <v>100</v>
      </c>
      <c r="C152" s="987"/>
      <c r="D152" s="987"/>
      <c r="E152" s="8"/>
      <c r="F152" s="987"/>
      <c r="G152" s="1372"/>
      <c r="H152" s="603"/>
      <c r="I152" s="1686"/>
      <c r="J152" s="986"/>
      <c r="K152" s="1686"/>
      <c r="L152" s="593"/>
      <c r="M152" s="8"/>
      <c r="N152" s="2116"/>
      <c r="O152" s="2116"/>
      <c r="P152" s="2116"/>
      <c r="Q152" s="2116"/>
      <c r="S152" s="588"/>
      <c r="T152" s="1596">
        <f>$B152</f>
        <v>100</v>
      </c>
      <c r="U152" s="1018"/>
      <c r="V152" s="595"/>
      <c r="W152" s="595"/>
      <c r="X152" s="195"/>
      <c r="Z152" s="594" t="str">
        <f t="shared" si="26"/>
        <v>(1426)</v>
      </c>
      <c r="AA152" s="1596">
        <f>$B152</f>
        <v>100</v>
      </c>
      <c r="AB152" s="1370"/>
      <c r="AC152" s="1687"/>
      <c r="AD152" s="1687"/>
      <c r="AE152" s="716"/>
      <c r="AF152" s="594" t="str">
        <f t="shared" si="27"/>
        <v>(1426)</v>
      </c>
      <c r="AG152" s="1596">
        <f>$B152</f>
        <v>100</v>
      </c>
      <c r="AH152" s="1370"/>
      <c r="AI152" s="1687"/>
      <c r="AJ152" s="1687"/>
    </row>
    <row r="153" spans="1:45" x14ac:dyDescent="0.25">
      <c r="A153" s="24" t="s">
        <v>3088</v>
      </c>
      <c r="B153" s="1489" t="s">
        <v>3089</v>
      </c>
      <c r="C153" s="986"/>
      <c r="D153" s="986"/>
      <c r="F153" s="986"/>
      <c r="G153" s="1597"/>
      <c r="H153" s="604"/>
      <c r="I153" s="1591"/>
      <c r="J153" s="986"/>
      <c r="K153" s="1591"/>
      <c r="L153" s="599"/>
      <c r="N153" s="2112"/>
      <c r="O153" s="2112"/>
      <c r="P153" s="2112"/>
      <c r="Q153" s="2112"/>
      <c r="S153" s="588"/>
      <c r="T153" s="1490" t="str">
        <f>$B153</f>
        <v>Global</v>
      </c>
      <c r="U153" s="1018"/>
      <c r="V153" s="601"/>
      <c r="W153" s="601"/>
      <c r="X153" s="195"/>
      <c r="Z153" s="594" t="str">
        <f t="shared" si="26"/>
        <v>(1400)</v>
      </c>
      <c r="AA153" s="1490" t="str">
        <f t="shared" si="24"/>
        <v>Global</v>
      </c>
      <c r="AB153" s="1370"/>
      <c r="AC153" s="1687"/>
      <c r="AD153" s="1687"/>
      <c r="AE153" s="716"/>
      <c r="AF153" s="594" t="str">
        <f t="shared" si="27"/>
        <v>(1400)</v>
      </c>
      <c r="AG153" s="1490" t="str">
        <f t="shared" si="25"/>
        <v>Global</v>
      </c>
      <c r="AH153" s="1370"/>
      <c r="AI153" s="1687"/>
      <c r="AJ153" s="1687"/>
    </row>
    <row r="154" spans="1:45" x14ac:dyDescent="0.25">
      <c r="A154" s="82"/>
      <c r="B154" s="82"/>
      <c r="C154" s="82"/>
      <c r="D154" s="82"/>
      <c r="E154" s="82"/>
      <c r="F154" s="82"/>
      <c r="G154" s="82"/>
      <c r="H154" s="82"/>
      <c r="I154" s="82"/>
      <c r="J154" s="82"/>
      <c r="K154" s="82"/>
      <c r="L154" s="82"/>
      <c r="M154" s="82"/>
      <c r="N154" s="82"/>
      <c r="O154" s="82"/>
      <c r="P154" s="82"/>
      <c r="Q154" s="82"/>
      <c r="S154" s="609"/>
      <c r="T154" s="609"/>
      <c r="U154" s="353"/>
      <c r="V154" s="353"/>
      <c r="W154" s="353"/>
      <c r="X154" s="353"/>
      <c r="Z154" s="625"/>
      <c r="AA154" s="625"/>
      <c r="AB154" s="650"/>
      <c r="AC154" s="650"/>
      <c r="AD154" s="718"/>
      <c r="AE154" s="716"/>
      <c r="AF154" s="625"/>
      <c r="AG154" s="625"/>
      <c r="AH154" s="718"/>
      <c r="AI154" s="718"/>
      <c r="AJ154" s="718"/>
    </row>
    <row r="155" spans="1:45" ht="12.75" x14ac:dyDescent="0.2">
      <c r="A155" s="82"/>
      <c r="B155" s="805" t="s">
        <v>3090</v>
      </c>
      <c r="C155" s="806"/>
      <c r="D155" s="806"/>
      <c r="E155" s="82"/>
      <c r="F155" s="806"/>
      <c r="G155" s="542"/>
      <c r="H155" s="807"/>
      <c r="I155" s="807"/>
      <c r="J155" s="806"/>
      <c r="K155" s="806"/>
      <c r="L155" s="806"/>
      <c r="M155" s="806"/>
      <c r="N155" s="854"/>
      <c r="O155" s="82"/>
      <c r="P155" s="296"/>
      <c r="Q155" s="296"/>
      <c r="R155" s="618"/>
      <c r="S155" s="625"/>
      <c r="T155" s="625"/>
      <c r="U155" s="618"/>
      <c r="V155" s="618"/>
      <c r="W155" s="618"/>
      <c r="X155" s="618"/>
      <c r="Y155" s="412"/>
      <c r="Z155" s="625"/>
      <c r="AA155" s="625"/>
      <c r="AB155" s="650"/>
      <c r="AC155" s="650"/>
      <c r="AD155" s="620"/>
      <c r="AE155" s="620"/>
      <c r="AF155" s="625"/>
      <c r="AG155" s="625"/>
      <c r="AH155" s="621"/>
      <c r="AI155" s="620"/>
      <c r="AJ155" s="620"/>
      <c r="AK155" s="620"/>
      <c r="AL155" s="620"/>
      <c r="AM155" s="620"/>
      <c r="AN155" s="620"/>
      <c r="AO155" s="650"/>
      <c r="AP155" s="650"/>
      <c r="AQ155" s="620"/>
      <c r="AR155" s="620"/>
      <c r="AS155" s="620"/>
    </row>
    <row r="156" spans="1:45" x14ac:dyDescent="0.25">
      <c r="A156" s="83" t="s">
        <v>3088</v>
      </c>
      <c r="B156" s="1628" t="s">
        <v>3089</v>
      </c>
      <c r="C156" s="1629"/>
      <c r="D156" s="1629"/>
      <c r="E156" s="808"/>
      <c r="F156" s="1629"/>
      <c r="G156" s="1629"/>
      <c r="H156" s="856"/>
      <c r="I156" s="1631"/>
      <c r="J156" s="1631"/>
      <c r="K156" s="1631"/>
      <c r="L156" s="1631"/>
      <c r="M156" s="31"/>
      <c r="N156" s="2159"/>
      <c r="O156" s="2159"/>
      <c r="P156" s="2213"/>
      <c r="Q156" s="2214"/>
      <c r="S156" s="625"/>
      <c r="T156" s="625"/>
      <c r="U156" s="618"/>
      <c r="V156" s="618"/>
      <c r="W156" s="618"/>
      <c r="X156" s="618"/>
      <c r="Z156" s="625"/>
      <c r="AA156" s="625"/>
      <c r="AB156" s="620"/>
      <c r="AC156" s="620"/>
      <c r="AF156" s="625"/>
      <c r="AG156" s="625"/>
      <c r="AH156" s="620"/>
      <c r="AI156" s="620"/>
      <c r="AJ156" s="620"/>
      <c r="AK156" s="620"/>
      <c r="AL156" s="620"/>
      <c r="AM156" s="650"/>
      <c r="AN156" s="650"/>
      <c r="AO156" s="620"/>
      <c r="AP156" s="620"/>
      <c r="AQ156" s="620"/>
    </row>
    <row r="157" spans="1:45" ht="12.75" x14ac:dyDescent="0.2">
      <c r="A157" s="82"/>
      <c r="B157" s="82"/>
      <c r="C157" s="82"/>
      <c r="D157" s="82"/>
      <c r="E157" s="82"/>
      <c r="F157" s="82"/>
      <c r="G157" s="82"/>
      <c r="H157" s="82"/>
      <c r="I157" s="82"/>
      <c r="J157" s="82"/>
      <c r="K157" s="82"/>
      <c r="L157" s="82"/>
      <c r="M157" s="82"/>
      <c r="N157" s="82"/>
      <c r="O157" s="82"/>
      <c r="P157" s="82"/>
      <c r="Q157" s="82"/>
      <c r="S157" s="609"/>
      <c r="T157" s="609"/>
      <c r="V157" s="13"/>
      <c r="W157" s="13"/>
      <c r="X157" s="13"/>
      <c r="Z157" s="594"/>
      <c r="AA157" s="589"/>
      <c r="AD157" s="1"/>
      <c r="AE157" s="1"/>
      <c r="AF157" s="594"/>
      <c r="AG157" s="589"/>
      <c r="AH157" s="1"/>
      <c r="AI157" s="1"/>
      <c r="AJ157" s="1"/>
    </row>
    <row r="158" spans="1:45" x14ac:dyDescent="0.25">
      <c r="A158" s="82"/>
      <c r="B158" s="511" t="s">
        <v>811</v>
      </c>
      <c r="C158" s="82"/>
      <c r="D158" s="993"/>
      <c r="E158" s="82"/>
      <c r="F158" s="82"/>
      <c r="G158" s="82"/>
      <c r="H158" s="82"/>
      <c r="I158" s="82"/>
      <c r="J158" s="82"/>
      <c r="K158" s="82"/>
      <c r="L158" s="82"/>
      <c r="M158" s="82"/>
      <c r="N158" s="2161"/>
      <c r="O158" s="2161"/>
      <c r="P158" s="2161"/>
      <c r="Q158" s="2161"/>
      <c r="S158" s="625"/>
      <c r="T158" s="589" t="str">
        <f>$B158</f>
        <v>Total (500)</v>
      </c>
      <c r="U158" s="1018"/>
      <c r="W158" s="186"/>
      <c r="X158" s="186"/>
      <c r="Z158" s="594"/>
      <c r="AA158" s="589" t="str">
        <f>$B158</f>
        <v>Total (500)</v>
      </c>
      <c r="AB158" s="1018"/>
      <c r="AC158" s="718"/>
      <c r="AD158" s="718"/>
      <c r="AE158" s="716"/>
      <c r="AF158" s="594"/>
      <c r="AG158" s="589" t="str">
        <f>$B158</f>
        <v>Total (500)</v>
      </c>
      <c r="AH158" s="1018"/>
      <c r="AI158" s="718"/>
      <c r="AJ158" s="718"/>
    </row>
    <row r="159" spans="1:45" x14ac:dyDescent="0.25">
      <c r="A159" s="82"/>
      <c r="B159" s="82"/>
      <c r="C159" s="82"/>
      <c r="D159" s="82"/>
      <c r="E159" s="82"/>
      <c r="F159" s="82"/>
      <c r="G159" s="82"/>
      <c r="H159" s="82"/>
      <c r="I159" s="82"/>
      <c r="J159" s="82"/>
      <c r="K159" s="82"/>
      <c r="L159" s="82"/>
      <c r="M159" s="82"/>
      <c r="N159" s="82"/>
      <c r="O159" s="82"/>
      <c r="P159" s="82"/>
      <c r="Q159" s="82"/>
    </row>
    <row r="160" spans="1:45" s="13" customFormat="1" ht="33.75" customHeight="1" x14ac:dyDescent="0.25">
      <c r="A160" s="558"/>
      <c r="B160" s="885" t="s">
        <v>3144</v>
      </c>
      <c r="C160" s="82"/>
      <c r="D160" s="82"/>
      <c r="E160" s="82"/>
      <c r="F160" s="82"/>
      <c r="G160" s="82"/>
      <c r="H160" s="82"/>
      <c r="I160" s="82"/>
      <c r="J160" s="82"/>
      <c r="K160" s="82"/>
      <c r="L160" s="82"/>
      <c r="M160" s="82"/>
      <c r="N160" s="1357" t="s">
        <v>3145</v>
      </c>
      <c r="O160" s="1357" t="s">
        <v>3146</v>
      </c>
      <c r="P160" s="1357" t="s">
        <v>3145</v>
      </c>
      <c r="Q160" s="1357" t="s">
        <v>3146</v>
      </c>
      <c r="Z160" s="717"/>
      <c r="AA160" s="717"/>
      <c r="AB160" s="717"/>
      <c r="AC160" s="717"/>
      <c r="AD160" s="717"/>
      <c r="AE160" s="152"/>
      <c r="AF160" s="717"/>
      <c r="AG160" s="717"/>
      <c r="AH160" s="717"/>
      <c r="AI160" s="717"/>
      <c r="AJ160" s="717"/>
    </row>
    <row r="161" spans="1:36" s="13" customFormat="1" ht="42.6" customHeight="1" x14ac:dyDescent="0.25">
      <c r="A161" s="889"/>
      <c r="B161" s="1539" t="s">
        <v>1874</v>
      </c>
      <c r="C161" s="1646"/>
      <c r="D161" s="992"/>
      <c r="E161" s="82"/>
      <c r="F161" s="1646"/>
      <c r="G161" s="1646"/>
      <c r="H161" s="886"/>
      <c r="I161" s="1646"/>
      <c r="J161" s="993"/>
      <c r="K161" s="1647"/>
      <c r="L161" s="838"/>
      <c r="M161" s="82"/>
      <c r="N161" s="992"/>
      <c r="O161" s="992"/>
      <c r="P161" s="992"/>
      <c r="Q161" s="992"/>
      <c r="W161" s="653"/>
      <c r="X161" s="653"/>
      <c r="Z161" s="717"/>
      <c r="AA161" s="717"/>
      <c r="AB161" s="717"/>
      <c r="AC161" s="717"/>
      <c r="AD161" s="717"/>
      <c r="AE161" s="152"/>
      <c r="AF161" s="717"/>
      <c r="AG161" s="717"/>
      <c r="AH161" s="717"/>
      <c r="AI161" s="717"/>
      <c r="AJ161" s="717"/>
    </row>
    <row r="162" spans="1:36" s="13" customFormat="1" ht="43.7" customHeight="1" x14ac:dyDescent="0.25">
      <c r="A162" s="889"/>
      <c r="B162" s="1648" t="s">
        <v>1875</v>
      </c>
      <c r="C162" s="992"/>
      <c r="D162" s="992"/>
      <c r="E162" s="82"/>
      <c r="F162" s="1646"/>
      <c r="G162" s="1646"/>
      <c r="H162" s="886"/>
      <c r="I162" s="1646"/>
      <c r="J162" s="993"/>
      <c r="K162" s="1647"/>
      <c r="L162" s="838"/>
      <c r="M162" s="82"/>
      <c r="N162" s="992"/>
      <c r="O162" s="992"/>
      <c r="P162" s="992"/>
      <c r="Q162" s="992"/>
      <c r="Z162" s="717"/>
      <c r="AA162" s="717"/>
      <c r="AB162" s="717"/>
      <c r="AC162" s="717"/>
      <c r="AD162" s="717"/>
      <c r="AE162" s="152"/>
      <c r="AF162" s="717"/>
      <c r="AG162" s="717"/>
      <c r="AH162" s="717"/>
      <c r="AI162" s="717"/>
      <c r="AJ162" s="717"/>
    </row>
    <row r="163" spans="1:36" ht="12.75" customHeight="1" x14ac:dyDescent="0.25">
      <c r="A163" s="82"/>
      <c r="B163" s="82"/>
      <c r="C163" s="82"/>
      <c r="D163" s="82"/>
      <c r="E163" s="82"/>
      <c r="F163" s="82"/>
      <c r="G163" s="82"/>
      <c r="H163" s="82"/>
      <c r="I163" s="82"/>
      <c r="J163" s="82"/>
      <c r="K163" s="82"/>
      <c r="L163" s="82"/>
      <c r="M163" s="82"/>
      <c r="N163" s="82"/>
      <c r="O163" s="82"/>
      <c r="P163" s="82"/>
      <c r="Q163" s="82"/>
    </row>
    <row r="164" spans="1:36" ht="34.5" customHeight="1" x14ac:dyDescent="0.25">
      <c r="A164" s="708">
        <v>1</v>
      </c>
      <c r="B164" s="1984" t="s">
        <v>3091</v>
      </c>
      <c r="C164" s="1984"/>
      <c r="D164" s="1984"/>
      <c r="E164" s="1984"/>
      <c r="F164" s="1984"/>
      <c r="G164" s="1984"/>
      <c r="H164" s="724"/>
      <c r="I164" s="708">
        <v>4</v>
      </c>
      <c r="J164" s="1984" t="s">
        <v>3237</v>
      </c>
      <c r="K164" s="2058"/>
      <c r="L164" s="2058"/>
      <c r="M164" s="2058"/>
      <c r="N164" s="2058"/>
      <c r="O164" s="2058"/>
      <c r="P164" s="2058"/>
      <c r="Q164" s="2058"/>
    </row>
    <row r="165" spans="1:36" ht="45.75" customHeight="1" x14ac:dyDescent="0.25">
      <c r="A165" s="626">
        <v>2</v>
      </c>
      <c r="B165" s="2195" t="s">
        <v>3238</v>
      </c>
      <c r="C165" s="2196"/>
      <c r="D165" s="2196"/>
      <c r="E165" s="2196"/>
      <c r="F165" s="2196"/>
      <c r="G165" s="2196"/>
      <c r="H165" s="724"/>
      <c r="I165" s="708">
        <v>5</v>
      </c>
      <c r="J165" s="1984" t="s">
        <v>3239</v>
      </c>
      <c r="K165" s="2058"/>
      <c r="L165" s="2058"/>
      <c r="M165" s="2058"/>
      <c r="N165" s="2058"/>
      <c r="O165" s="2058"/>
      <c r="P165" s="2058"/>
      <c r="Q165" s="2058"/>
    </row>
    <row r="166" spans="1:36" ht="45" customHeight="1" x14ac:dyDescent="0.25">
      <c r="A166" s="626">
        <v>3</v>
      </c>
      <c r="B166" s="1984" t="s">
        <v>3120</v>
      </c>
      <c r="C166" s="2058"/>
      <c r="D166" s="2058"/>
      <c r="E166" s="2058"/>
      <c r="F166" s="2058"/>
      <c r="G166" s="2058"/>
      <c r="H166" s="2058"/>
      <c r="I166" s="708">
        <v>6</v>
      </c>
      <c r="J166" s="1984" t="s">
        <v>3094</v>
      </c>
      <c r="K166" s="2058"/>
      <c r="L166" s="2058"/>
      <c r="M166" s="2058"/>
      <c r="N166" s="2058"/>
      <c r="O166" s="2058"/>
      <c r="P166" s="2058"/>
      <c r="Q166" s="2058"/>
    </row>
    <row r="167" spans="1:36" x14ac:dyDescent="0.25">
      <c r="B167" s="82"/>
      <c r="C167" s="82"/>
      <c r="D167" s="82"/>
      <c r="E167" s="82"/>
      <c r="F167" s="82"/>
      <c r="G167" s="82"/>
      <c r="H167" s="82"/>
      <c r="I167" s="708">
        <v>7</v>
      </c>
      <c r="J167" s="1984" t="s">
        <v>3096</v>
      </c>
      <c r="K167" s="2058"/>
      <c r="L167" s="2058"/>
      <c r="M167" s="2058"/>
      <c r="N167" s="2058"/>
      <c r="O167" s="2058"/>
      <c r="P167" s="2058"/>
      <c r="Q167" s="2058"/>
    </row>
    <row r="169" spans="1:36" x14ac:dyDescent="0.25">
      <c r="B169" s="13"/>
    </row>
  </sheetData>
  <mergeCells count="301">
    <mergeCell ref="B2:E2"/>
    <mergeCell ref="B6:D7"/>
    <mergeCell ref="F6:G7"/>
    <mergeCell ref="B3:R4"/>
    <mergeCell ref="I10:J10"/>
    <mergeCell ref="N11:O11"/>
    <mergeCell ref="P11:Q11"/>
    <mergeCell ref="I7:J7"/>
    <mergeCell ref="K7:L7"/>
    <mergeCell ref="AF2:AJ3"/>
    <mergeCell ref="Z4:AD4"/>
    <mergeCell ref="I6:L6"/>
    <mergeCell ref="S6:T7"/>
    <mergeCell ref="Z6:AA7"/>
    <mergeCell ref="N12:O12"/>
    <mergeCell ref="P12:Q12"/>
    <mergeCell ref="N13:O13"/>
    <mergeCell ref="P13:Q13"/>
    <mergeCell ref="S2:X3"/>
    <mergeCell ref="Z2:AD3"/>
    <mergeCell ref="AC7:AD7"/>
    <mergeCell ref="N14:O14"/>
    <mergeCell ref="P14:Q14"/>
    <mergeCell ref="AI7:AJ7"/>
    <mergeCell ref="N8:O8"/>
    <mergeCell ref="P8:Q8"/>
    <mergeCell ref="AF6:AG7"/>
    <mergeCell ref="N18:O18"/>
    <mergeCell ref="P18:Q18"/>
    <mergeCell ref="N19:O19"/>
    <mergeCell ref="P19:Q19"/>
    <mergeCell ref="V7:W7"/>
    <mergeCell ref="N20:O20"/>
    <mergeCell ref="P20:Q20"/>
    <mergeCell ref="N15:O15"/>
    <mergeCell ref="P15:Q15"/>
    <mergeCell ref="N16:O16"/>
    <mergeCell ref="P16:Q16"/>
    <mergeCell ref="N17:O17"/>
    <mergeCell ref="P17:Q17"/>
    <mergeCell ref="N24:O24"/>
    <mergeCell ref="P24:Q24"/>
    <mergeCell ref="N25:O25"/>
    <mergeCell ref="P25:Q25"/>
    <mergeCell ref="N26:O26"/>
    <mergeCell ref="P26:Q26"/>
    <mergeCell ref="N21:O21"/>
    <mergeCell ref="P21:Q21"/>
    <mergeCell ref="N22:O22"/>
    <mergeCell ref="P22:Q22"/>
    <mergeCell ref="N23:O23"/>
    <mergeCell ref="P23:Q23"/>
    <mergeCell ref="N30:O30"/>
    <mergeCell ref="P30:Q30"/>
    <mergeCell ref="N31:O31"/>
    <mergeCell ref="P31:Q31"/>
    <mergeCell ref="N32:O32"/>
    <mergeCell ref="P32:Q32"/>
    <mergeCell ref="N27:O27"/>
    <mergeCell ref="P27:Q27"/>
    <mergeCell ref="N28:O28"/>
    <mergeCell ref="P28:Q28"/>
    <mergeCell ref="N29:O29"/>
    <mergeCell ref="P29:Q29"/>
    <mergeCell ref="N36:O36"/>
    <mergeCell ref="P36:Q36"/>
    <mergeCell ref="N37:O37"/>
    <mergeCell ref="P37:Q37"/>
    <mergeCell ref="N40:O40"/>
    <mergeCell ref="P40:Q40"/>
    <mergeCell ref="N33:O33"/>
    <mergeCell ref="P33:Q33"/>
    <mergeCell ref="N34:O34"/>
    <mergeCell ref="P34:Q34"/>
    <mergeCell ref="N35:O35"/>
    <mergeCell ref="P35:Q35"/>
    <mergeCell ref="N44:O44"/>
    <mergeCell ref="P44:Q44"/>
    <mergeCell ref="N45:O45"/>
    <mergeCell ref="P45:Q45"/>
    <mergeCell ref="N46:O46"/>
    <mergeCell ref="P46:Q46"/>
    <mergeCell ref="N41:O41"/>
    <mergeCell ref="P41:Q41"/>
    <mergeCell ref="N42:O42"/>
    <mergeCell ref="P42:Q42"/>
    <mergeCell ref="N43:O43"/>
    <mergeCell ref="P43:Q43"/>
    <mergeCell ref="N50:O50"/>
    <mergeCell ref="P50:Q50"/>
    <mergeCell ref="N51:O51"/>
    <mergeCell ref="P51:Q51"/>
    <mergeCell ref="N52:O52"/>
    <mergeCell ref="P52:Q52"/>
    <mergeCell ref="N47:O47"/>
    <mergeCell ref="P47:Q47"/>
    <mergeCell ref="N48:O48"/>
    <mergeCell ref="P48:Q48"/>
    <mergeCell ref="N49:O49"/>
    <mergeCell ref="P49:Q49"/>
    <mergeCell ref="N56:O56"/>
    <mergeCell ref="P56:Q56"/>
    <mergeCell ref="N57:O57"/>
    <mergeCell ref="P57:Q57"/>
    <mergeCell ref="N58:O58"/>
    <mergeCell ref="P58:Q58"/>
    <mergeCell ref="N53:O53"/>
    <mergeCell ref="P53:Q53"/>
    <mergeCell ref="N54:O54"/>
    <mergeCell ref="P54:Q54"/>
    <mergeCell ref="N55:O55"/>
    <mergeCell ref="P55:Q55"/>
    <mergeCell ref="N62:O62"/>
    <mergeCell ref="P62:Q62"/>
    <mergeCell ref="N63:O63"/>
    <mergeCell ref="P63:Q63"/>
    <mergeCell ref="N64:O64"/>
    <mergeCell ref="P64:Q64"/>
    <mergeCell ref="N59:O59"/>
    <mergeCell ref="P59:Q59"/>
    <mergeCell ref="N60:O60"/>
    <mergeCell ref="P60:Q60"/>
    <mergeCell ref="N61:O61"/>
    <mergeCell ref="P61:Q61"/>
    <mergeCell ref="N70:O70"/>
    <mergeCell ref="P70:Q70"/>
    <mergeCell ref="N71:O71"/>
    <mergeCell ref="P71:Q71"/>
    <mergeCell ref="N72:O72"/>
    <mergeCell ref="P72:Q72"/>
    <mergeCell ref="N65:O65"/>
    <mergeCell ref="P65:Q65"/>
    <mergeCell ref="N66:O66"/>
    <mergeCell ref="P66:Q66"/>
    <mergeCell ref="N69:O69"/>
    <mergeCell ref="P69:Q69"/>
    <mergeCell ref="N76:O76"/>
    <mergeCell ref="P76:Q76"/>
    <mergeCell ref="N77:O77"/>
    <mergeCell ref="P77:Q77"/>
    <mergeCell ref="N78:O78"/>
    <mergeCell ref="P78:Q78"/>
    <mergeCell ref="N73:O73"/>
    <mergeCell ref="P73:Q73"/>
    <mergeCell ref="N74:O74"/>
    <mergeCell ref="P74:Q74"/>
    <mergeCell ref="N75:O75"/>
    <mergeCell ref="P75:Q75"/>
    <mergeCell ref="N82:O82"/>
    <mergeCell ref="P82:Q82"/>
    <mergeCell ref="N83:O83"/>
    <mergeCell ref="P83:Q83"/>
    <mergeCell ref="N84:O84"/>
    <mergeCell ref="P84:Q84"/>
    <mergeCell ref="N79:O79"/>
    <mergeCell ref="P79:Q79"/>
    <mergeCell ref="N80:O80"/>
    <mergeCell ref="P80:Q80"/>
    <mergeCell ref="N81:O81"/>
    <mergeCell ref="P81:Q81"/>
    <mergeCell ref="N88:O88"/>
    <mergeCell ref="P88:Q88"/>
    <mergeCell ref="N89:O89"/>
    <mergeCell ref="P89:Q89"/>
    <mergeCell ref="N90:O90"/>
    <mergeCell ref="P90:Q90"/>
    <mergeCell ref="N85:O85"/>
    <mergeCell ref="P85:Q85"/>
    <mergeCell ref="N86:O86"/>
    <mergeCell ref="P86:Q86"/>
    <mergeCell ref="N87:O87"/>
    <mergeCell ref="P87:Q87"/>
    <mergeCell ref="N94:O94"/>
    <mergeCell ref="P94:Q94"/>
    <mergeCell ref="N95:O95"/>
    <mergeCell ref="P95:Q95"/>
    <mergeCell ref="N98:O98"/>
    <mergeCell ref="P98:Q98"/>
    <mergeCell ref="N91:O91"/>
    <mergeCell ref="P91:Q91"/>
    <mergeCell ref="N92:O92"/>
    <mergeCell ref="P92:Q92"/>
    <mergeCell ref="N93:O93"/>
    <mergeCell ref="P93:Q93"/>
    <mergeCell ref="N102:O102"/>
    <mergeCell ref="P102:Q102"/>
    <mergeCell ref="N103:O103"/>
    <mergeCell ref="P103:Q103"/>
    <mergeCell ref="N104:O104"/>
    <mergeCell ref="P104:Q104"/>
    <mergeCell ref="N99:O99"/>
    <mergeCell ref="P99:Q99"/>
    <mergeCell ref="N100:O100"/>
    <mergeCell ref="P100:Q100"/>
    <mergeCell ref="N101:O101"/>
    <mergeCell ref="P101:Q101"/>
    <mergeCell ref="N108:O108"/>
    <mergeCell ref="P108:Q108"/>
    <mergeCell ref="N109:O109"/>
    <mergeCell ref="P109:Q109"/>
    <mergeCell ref="N110:O110"/>
    <mergeCell ref="P110:Q110"/>
    <mergeCell ref="N105:O105"/>
    <mergeCell ref="P105:Q105"/>
    <mergeCell ref="N106:O106"/>
    <mergeCell ref="P106:Q106"/>
    <mergeCell ref="N107:O107"/>
    <mergeCell ref="P107:Q107"/>
    <mergeCell ref="N114:O114"/>
    <mergeCell ref="P114:Q114"/>
    <mergeCell ref="N115:O115"/>
    <mergeCell ref="P115:Q115"/>
    <mergeCell ref="N116:O116"/>
    <mergeCell ref="P116:Q116"/>
    <mergeCell ref="N111:O111"/>
    <mergeCell ref="P111:Q111"/>
    <mergeCell ref="N112:O112"/>
    <mergeCell ref="P112:Q112"/>
    <mergeCell ref="N113:O113"/>
    <mergeCell ref="P113:Q113"/>
    <mergeCell ref="N120:O120"/>
    <mergeCell ref="P120:Q120"/>
    <mergeCell ref="N121:O121"/>
    <mergeCell ref="P121:Q121"/>
    <mergeCell ref="N122:O122"/>
    <mergeCell ref="P122:Q122"/>
    <mergeCell ref="N117:O117"/>
    <mergeCell ref="P117:Q117"/>
    <mergeCell ref="N118:O118"/>
    <mergeCell ref="P118:Q118"/>
    <mergeCell ref="N119:O119"/>
    <mergeCell ref="P119:Q119"/>
    <mergeCell ref="N128:O128"/>
    <mergeCell ref="P128:Q128"/>
    <mergeCell ref="N129:O129"/>
    <mergeCell ref="P129:Q129"/>
    <mergeCell ref="N130:O130"/>
    <mergeCell ref="P130:Q130"/>
    <mergeCell ref="N123:O123"/>
    <mergeCell ref="P123:Q123"/>
    <mergeCell ref="N124:O124"/>
    <mergeCell ref="P124:Q124"/>
    <mergeCell ref="N127:O127"/>
    <mergeCell ref="P127:Q127"/>
    <mergeCell ref="N134:O134"/>
    <mergeCell ref="P134:Q134"/>
    <mergeCell ref="N135:O135"/>
    <mergeCell ref="P135:Q135"/>
    <mergeCell ref="N136:O136"/>
    <mergeCell ref="P136:Q136"/>
    <mergeCell ref="N131:O131"/>
    <mergeCell ref="P131:Q131"/>
    <mergeCell ref="N132:O132"/>
    <mergeCell ref="P132:Q132"/>
    <mergeCell ref="N133:O133"/>
    <mergeCell ref="P133:Q133"/>
    <mergeCell ref="N140:O140"/>
    <mergeCell ref="P140:Q140"/>
    <mergeCell ref="N141:O141"/>
    <mergeCell ref="P141:Q141"/>
    <mergeCell ref="N142:O142"/>
    <mergeCell ref="P142:Q142"/>
    <mergeCell ref="N137:O137"/>
    <mergeCell ref="P137:Q137"/>
    <mergeCell ref="N138:O138"/>
    <mergeCell ref="P138:Q138"/>
    <mergeCell ref="N139:O139"/>
    <mergeCell ref="P139:Q139"/>
    <mergeCell ref="N146:O146"/>
    <mergeCell ref="P146:Q146"/>
    <mergeCell ref="N147:O147"/>
    <mergeCell ref="P147:Q147"/>
    <mergeCell ref="N148:O148"/>
    <mergeCell ref="P148:Q148"/>
    <mergeCell ref="N143:O143"/>
    <mergeCell ref="P143:Q143"/>
    <mergeCell ref="N144:O144"/>
    <mergeCell ref="P144:Q144"/>
    <mergeCell ref="N145:O145"/>
    <mergeCell ref="P145:Q145"/>
    <mergeCell ref="N152:O152"/>
    <mergeCell ref="P152:Q152"/>
    <mergeCell ref="N153:O153"/>
    <mergeCell ref="P153:Q153"/>
    <mergeCell ref="N156:O156"/>
    <mergeCell ref="P156:Q156"/>
    <mergeCell ref="N149:O149"/>
    <mergeCell ref="P149:Q149"/>
    <mergeCell ref="N150:O150"/>
    <mergeCell ref="P150:Q150"/>
    <mergeCell ref="N151:O151"/>
    <mergeCell ref="P151:Q151"/>
    <mergeCell ref="B166:H166"/>
    <mergeCell ref="J166:Q166"/>
    <mergeCell ref="J167:Q167"/>
    <mergeCell ref="N158:O158"/>
    <mergeCell ref="P158:Q158"/>
    <mergeCell ref="B164:G164"/>
    <mergeCell ref="J164:Q164"/>
    <mergeCell ref="B165:G165"/>
    <mergeCell ref="J165:Q165"/>
  </mergeCells>
  <hyperlinks>
    <hyperlink ref="B2:E2" location="'Liste tableaux'!A1" display="Retour à la liste des tableaux" xr:uid="{DC83A209-8406-4173-8557-BEC1E05B2592}"/>
  </hyperlinks>
  <pageMargins left="0.7" right="0.7" top="0.75" bottom="0.75" header="0.3" footer="0.3"/>
  <headerFooter>
    <oddHeader>&amp;R&amp;"Calibri"&amp;10&amp;K000000 Protected B - Internal / Protégé B - Interne&amp;1#_x000D_</oddHead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C4F10-464D-430F-96BD-2962C0FA4C06}">
  <sheetPr codeName="Feuil71"/>
  <dimension ref="A1:AS107"/>
  <sheetViews>
    <sheetView showGridLines="0" workbookViewId="0">
      <selection activeCell="B2" sqref="B2:E2"/>
    </sheetView>
  </sheetViews>
  <sheetFormatPr defaultColWidth="9.140625" defaultRowHeight="15" x14ac:dyDescent="0.25"/>
  <cols>
    <col min="2" max="2" width="11.140625" customWidth="1"/>
    <col min="6" max="6" width="15.5703125" customWidth="1"/>
    <col min="18" max="18" width="11.140625" customWidth="1"/>
  </cols>
  <sheetData>
    <row r="1" spans="1:24" ht="15.75" x14ac:dyDescent="0.25">
      <c r="B1" s="216" t="s">
        <v>3240</v>
      </c>
      <c r="C1" s="18"/>
      <c r="D1" s="18"/>
      <c r="P1" s="216" t="s">
        <v>3240</v>
      </c>
      <c r="Q1" s="1"/>
      <c r="R1" s="1"/>
      <c r="S1" s="1"/>
      <c r="T1" s="1"/>
    </row>
    <row r="2" spans="1:24" ht="12" customHeight="1" x14ac:dyDescent="0.25">
      <c r="A2" s="20">
        <v>32</v>
      </c>
      <c r="B2" s="1867" t="s">
        <v>145</v>
      </c>
      <c r="C2" s="1868"/>
      <c r="D2" s="1868"/>
      <c r="E2" s="1869"/>
      <c r="F2" s="39"/>
    </row>
    <row r="3" spans="1:24" ht="18" customHeight="1" x14ac:dyDescent="0.25">
      <c r="A3" s="549"/>
      <c r="B3" s="893"/>
      <c r="C3" s="891"/>
      <c r="D3" s="891"/>
      <c r="E3" s="891"/>
      <c r="F3" s="329"/>
      <c r="G3" s="803"/>
      <c r="H3" s="803"/>
      <c r="I3" s="803"/>
      <c r="J3" s="803"/>
      <c r="K3" s="803"/>
      <c r="L3" s="803"/>
      <c r="M3" s="803"/>
      <c r="N3" s="803"/>
      <c r="P3" s="329" t="s">
        <v>3135</v>
      </c>
    </row>
    <row r="4" spans="1:24" ht="46.5" customHeight="1" x14ac:dyDescent="0.25">
      <c r="A4" s="803"/>
      <c r="B4" s="2069" t="s">
        <v>2615</v>
      </c>
      <c r="C4" s="2043"/>
      <c r="D4" s="2043"/>
      <c r="E4" s="2043"/>
      <c r="F4" s="2043"/>
      <c r="G4" s="2043"/>
      <c r="H4" s="2043"/>
      <c r="I4" s="979"/>
      <c r="J4" s="979"/>
      <c r="K4" s="979"/>
      <c r="L4" s="979"/>
      <c r="M4" s="979"/>
      <c r="N4" s="979"/>
      <c r="P4" s="2069" t="str">
        <f>$B4</f>
        <v>Pour le portefeuille bancaire – Expositions du portefeuille réglementaire sur la clientèle de détail - Toutes les autres expositions (132)</v>
      </c>
      <c r="Q4" s="2235"/>
      <c r="R4" s="2235"/>
      <c r="S4" s="2235"/>
      <c r="T4" s="2235"/>
      <c r="U4" s="2235"/>
    </row>
    <row r="5" spans="1:24" ht="12" customHeight="1" x14ac:dyDescent="0.25">
      <c r="A5" s="803"/>
      <c r="B5" s="828"/>
      <c r="C5" s="803"/>
      <c r="D5" s="803"/>
      <c r="E5" s="803"/>
      <c r="F5" s="803"/>
      <c r="G5" s="82"/>
      <c r="H5" s="82"/>
      <c r="I5" s="82"/>
      <c r="J5" s="803"/>
      <c r="K5" s="803"/>
      <c r="L5" s="803"/>
      <c r="M5" s="803"/>
      <c r="N5" s="803"/>
      <c r="P5" s="828"/>
      <c r="S5" s="829"/>
      <c r="T5" s="829"/>
    </row>
    <row r="6" spans="1:24" ht="10.35" customHeight="1" x14ac:dyDescent="0.25">
      <c r="A6" s="803"/>
      <c r="B6" s="181" t="s">
        <v>3040</v>
      </c>
      <c r="C6" s="329"/>
      <c r="D6" s="803"/>
      <c r="E6" s="803"/>
      <c r="F6" s="803"/>
      <c r="G6" s="803"/>
      <c r="H6" s="803"/>
      <c r="I6" s="803"/>
      <c r="J6" s="803"/>
      <c r="K6" s="803"/>
      <c r="L6" s="803"/>
      <c r="M6" s="803"/>
      <c r="N6" s="803"/>
      <c r="P6" s="181" t="str">
        <f>$B6</f>
        <v>Dollars, en milliers, Type d’enregistrement 010</v>
      </c>
      <c r="Q6" s="830"/>
      <c r="R6" s="497"/>
      <c r="S6" s="497"/>
      <c r="T6" s="497"/>
    </row>
    <row r="7" spans="1:24" ht="35.1" customHeight="1" x14ac:dyDescent="0.25">
      <c r="A7" s="82"/>
      <c r="B7" s="2189" t="s">
        <v>2440</v>
      </c>
      <c r="C7" s="2236"/>
      <c r="D7" s="2234"/>
      <c r="E7" s="495"/>
      <c r="F7" s="1688" t="s">
        <v>2441</v>
      </c>
      <c r="G7" s="920"/>
      <c r="H7" s="1854" t="s">
        <v>2902</v>
      </c>
      <c r="I7" s="2234"/>
      <c r="J7" s="495"/>
      <c r="K7" s="495"/>
      <c r="L7" s="495"/>
      <c r="M7" s="495"/>
      <c r="N7" s="495"/>
      <c r="P7" s="2171"/>
      <c r="Q7" s="2237"/>
      <c r="R7" s="576"/>
      <c r="S7" s="1861" t="s">
        <v>3101</v>
      </c>
      <c r="T7" s="2238"/>
    </row>
    <row r="8" spans="1:24" ht="85.5" customHeight="1" x14ac:dyDescent="0.25">
      <c r="A8" s="1387" t="s">
        <v>3045</v>
      </c>
      <c r="B8" s="1387" t="s">
        <v>3046</v>
      </c>
      <c r="C8" s="1387" t="s">
        <v>2443</v>
      </c>
      <c r="D8" s="1387" t="s">
        <v>3241</v>
      </c>
      <c r="E8" s="123"/>
      <c r="F8" s="1684" t="s">
        <v>3242</v>
      </c>
      <c r="G8" s="721"/>
      <c r="H8" s="1564" t="s">
        <v>3243</v>
      </c>
      <c r="I8" s="1689" t="s">
        <v>3244</v>
      </c>
      <c r="J8" s="123"/>
      <c r="K8" s="1861" t="s">
        <v>2450</v>
      </c>
      <c r="L8" s="2234"/>
      <c r="M8" s="1861" t="s">
        <v>3055</v>
      </c>
      <c r="N8" s="2234"/>
      <c r="P8" s="1606" t="str">
        <f>$A8</f>
        <v>Fourchette de probabilité de défaut (PD)</v>
      </c>
      <c r="Q8" s="1606" t="str">
        <f>$B8</f>
        <v>PD estimative (%) (M3)</v>
      </c>
      <c r="R8" s="1387" t="s">
        <v>3245</v>
      </c>
      <c r="S8" s="1387" t="s">
        <v>3057</v>
      </c>
      <c r="T8" s="1387" t="s">
        <v>3058</v>
      </c>
    </row>
    <row r="9" spans="1:24" s="490" customFormat="1" ht="12.75" x14ac:dyDescent="0.2">
      <c r="A9" s="576"/>
      <c r="B9" s="229" t="s">
        <v>299</v>
      </c>
      <c r="C9" s="229"/>
      <c r="D9" s="229" t="s">
        <v>300</v>
      </c>
      <c r="E9" s="229"/>
      <c r="F9" s="229" t="s">
        <v>301</v>
      </c>
      <c r="G9" s="863"/>
      <c r="H9" s="229" t="s">
        <v>3215</v>
      </c>
      <c r="I9" s="863"/>
      <c r="J9" s="229"/>
      <c r="K9" s="229"/>
      <c r="L9" s="229"/>
      <c r="M9" s="229"/>
      <c r="N9" s="229"/>
      <c r="O9" s="576"/>
      <c r="P9" s="833"/>
      <c r="Q9" s="834" t="s">
        <v>3060</v>
      </c>
      <c r="R9" s="229" t="s">
        <v>3246</v>
      </c>
      <c r="S9" s="82"/>
      <c r="T9" s="229"/>
      <c r="U9" s="934"/>
      <c r="V9" s="934"/>
      <c r="W9" s="662"/>
      <c r="X9" s="662"/>
    </row>
    <row r="10" spans="1:24" ht="12" customHeight="1" x14ac:dyDescent="0.25">
      <c r="A10" s="82"/>
      <c r="B10" s="88" t="s">
        <v>1874</v>
      </c>
      <c r="C10" s="82"/>
      <c r="D10" s="337"/>
      <c r="E10" s="337"/>
      <c r="F10" s="337"/>
      <c r="G10" s="337"/>
      <c r="H10" s="337"/>
      <c r="I10" s="337"/>
      <c r="J10" s="337"/>
      <c r="K10" s="337"/>
      <c r="L10" s="337"/>
      <c r="M10" s="337"/>
      <c r="N10" s="803"/>
      <c r="P10" s="835"/>
      <c r="Q10" s="836" t="str">
        <f>$B10</f>
        <v>Engagements utilisés (501)</v>
      </c>
      <c r="R10" s="82"/>
      <c r="S10" s="82"/>
      <c r="T10" s="82"/>
    </row>
    <row r="11" spans="1:24" s="12" customFormat="1" ht="10.35" customHeight="1" x14ac:dyDescent="0.2">
      <c r="A11" s="31" t="s">
        <v>3062</v>
      </c>
      <c r="B11" s="602"/>
      <c r="C11" s="1612"/>
      <c r="D11" s="992"/>
      <c r="E11" s="31"/>
      <c r="F11" s="992"/>
      <c r="G11" s="847"/>
      <c r="H11" s="1690"/>
      <c r="I11" s="1690"/>
      <c r="J11" s="31"/>
      <c r="K11" s="991"/>
      <c r="L11" s="991"/>
      <c r="M11" s="991"/>
      <c r="N11" s="991"/>
      <c r="O11" s="82"/>
      <c r="P11" s="840" t="str">
        <f t="shared" ref="P11:P35" si="0">$A11</f>
        <v>1 (1401)</v>
      </c>
      <c r="Q11" s="1615" t="str">
        <f t="shared" ref="Q11:Q35" si="1">IF($B11="","",$B11)</f>
        <v/>
      </c>
      <c r="R11" s="190"/>
      <c r="S11" s="841"/>
      <c r="T11" s="841"/>
      <c r="U11" s="558"/>
      <c r="V11" s="558"/>
      <c r="W11" s="13"/>
      <c r="X11" s="13"/>
    </row>
    <row r="12" spans="1:24" s="12" customFormat="1" ht="12.75" x14ac:dyDescent="0.2">
      <c r="A12" s="31" t="s">
        <v>3063</v>
      </c>
      <c r="B12" s="602"/>
      <c r="C12" s="1612"/>
      <c r="D12" s="992"/>
      <c r="E12" s="31"/>
      <c r="F12" s="992"/>
      <c r="G12" s="847"/>
      <c r="H12" s="1690"/>
      <c r="I12" s="1690"/>
      <c r="J12" s="31"/>
      <c r="K12" s="991"/>
      <c r="L12" s="991"/>
      <c r="M12" s="991"/>
      <c r="N12" s="991"/>
      <c r="O12" s="82"/>
      <c r="P12" s="840" t="str">
        <f t="shared" si="0"/>
        <v>2 (1402)</v>
      </c>
      <c r="Q12" s="1615" t="str">
        <f t="shared" si="1"/>
        <v/>
      </c>
      <c r="R12" s="190"/>
      <c r="S12" s="841"/>
      <c r="T12" s="841"/>
      <c r="U12" s="558"/>
      <c r="V12" s="558"/>
      <c r="W12" s="13"/>
      <c r="X12" s="13"/>
    </row>
    <row r="13" spans="1:24" s="12" customFormat="1" ht="12.75" x14ac:dyDescent="0.2">
      <c r="A13" s="31" t="s">
        <v>3064</v>
      </c>
      <c r="B13" s="602"/>
      <c r="C13" s="1612"/>
      <c r="D13" s="992"/>
      <c r="E13" s="31"/>
      <c r="F13" s="992"/>
      <c r="G13" s="847"/>
      <c r="H13" s="1690"/>
      <c r="I13" s="1690"/>
      <c r="J13" s="31"/>
      <c r="K13" s="991"/>
      <c r="L13" s="991"/>
      <c r="M13" s="991"/>
      <c r="N13" s="991"/>
      <c r="O13" s="82"/>
      <c r="P13" s="840" t="str">
        <f t="shared" si="0"/>
        <v>3 (1403)</v>
      </c>
      <c r="Q13" s="1615" t="str">
        <f t="shared" si="1"/>
        <v/>
      </c>
      <c r="R13" s="190"/>
      <c r="S13" s="841"/>
      <c r="T13" s="841"/>
      <c r="U13" s="558"/>
      <c r="V13" s="558"/>
      <c r="W13" s="13"/>
      <c r="X13" s="13"/>
    </row>
    <row r="14" spans="1:24" s="12" customFormat="1" ht="12.75" hidden="1" x14ac:dyDescent="0.2">
      <c r="A14" s="31" t="s">
        <v>3065</v>
      </c>
      <c r="B14" s="602"/>
      <c r="C14" s="1612"/>
      <c r="D14" s="992"/>
      <c r="E14" s="31"/>
      <c r="F14" s="992"/>
      <c r="G14" s="847"/>
      <c r="H14" s="1690"/>
      <c r="I14" s="1690"/>
      <c r="J14" s="31"/>
      <c r="K14" s="991"/>
      <c r="L14" s="991"/>
      <c r="M14" s="991"/>
      <c r="N14" s="991"/>
      <c r="O14" s="82"/>
      <c r="P14" s="840" t="str">
        <f t="shared" si="0"/>
        <v>4 (1404)</v>
      </c>
      <c r="Q14" s="1615" t="str">
        <f t="shared" si="1"/>
        <v/>
      </c>
      <c r="R14" s="190"/>
      <c r="S14" s="841"/>
      <c r="T14" s="841"/>
      <c r="U14" s="558"/>
      <c r="V14" s="558"/>
      <c r="W14" s="13"/>
      <c r="X14" s="13"/>
    </row>
    <row r="15" spans="1:24" s="12" customFormat="1" ht="12.75" hidden="1" x14ac:dyDescent="0.2">
      <c r="A15" s="31" t="s">
        <v>3066</v>
      </c>
      <c r="B15" s="602"/>
      <c r="C15" s="1612"/>
      <c r="D15" s="992"/>
      <c r="E15" s="31"/>
      <c r="F15" s="992"/>
      <c r="G15" s="847"/>
      <c r="H15" s="1690"/>
      <c r="I15" s="1690"/>
      <c r="J15" s="31"/>
      <c r="K15" s="991"/>
      <c r="L15" s="991"/>
      <c r="M15" s="991"/>
      <c r="N15" s="991"/>
      <c r="O15" s="82"/>
      <c r="P15" s="840" t="str">
        <f t="shared" si="0"/>
        <v>5 (1405)</v>
      </c>
      <c r="Q15" s="1615" t="str">
        <f t="shared" si="1"/>
        <v/>
      </c>
      <c r="R15" s="190"/>
      <c r="S15" s="841"/>
      <c r="T15" s="841"/>
      <c r="U15" s="558"/>
      <c r="V15" s="558"/>
      <c r="W15" s="13"/>
      <c r="X15" s="13"/>
    </row>
    <row r="16" spans="1:24" s="12" customFormat="1" ht="12.75" hidden="1" x14ac:dyDescent="0.2">
      <c r="A16" s="31" t="s">
        <v>3067</v>
      </c>
      <c r="B16" s="602"/>
      <c r="C16" s="1612"/>
      <c r="D16" s="992"/>
      <c r="E16" s="31"/>
      <c r="F16" s="992"/>
      <c r="G16" s="847"/>
      <c r="H16" s="1690"/>
      <c r="I16" s="1690"/>
      <c r="J16" s="31"/>
      <c r="K16" s="991"/>
      <c r="L16" s="991"/>
      <c r="M16" s="991"/>
      <c r="N16" s="991"/>
      <c r="O16" s="82"/>
      <c r="P16" s="840" t="str">
        <f t="shared" si="0"/>
        <v>6 (1406)</v>
      </c>
      <c r="Q16" s="1615" t="str">
        <f t="shared" si="1"/>
        <v/>
      </c>
      <c r="R16" s="190"/>
      <c r="S16" s="841"/>
      <c r="T16" s="841"/>
      <c r="U16" s="558"/>
      <c r="V16" s="558"/>
      <c r="W16" s="13"/>
      <c r="X16" s="13"/>
    </row>
    <row r="17" spans="1:24" s="12" customFormat="1" ht="12.75" hidden="1" x14ac:dyDescent="0.2">
      <c r="A17" s="31" t="s">
        <v>3068</v>
      </c>
      <c r="B17" s="602"/>
      <c r="C17" s="1612"/>
      <c r="D17" s="992"/>
      <c r="E17" s="31"/>
      <c r="F17" s="992"/>
      <c r="G17" s="847"/>
      <c r="H17" s="1690"/>
      <c r="I17" s="1690"/>
      <c r="J17" s="31"/>
      <c r="K17" s="991"/>
      <c r="L17" s="991"/>
      <c r="M17" s="991"/>
      <c r="N17" s="991"/>
      <c r="O17" s="82"/>
      <c r="P17" s="840" t="str">
        <f t="shared" si="0"/>
        <v>7 (1407)</v>
      </c>
      <c r="Q17" s="1615" t="str">
        <f t="shared" si="1"/>
        <v/>
      </c>
      <c r="R17" s="190"/>
      <c r="S17" s="841"/>
      <c r="T17" s="841"/>
      <c r="U17" s="558"/>
      <c r="V17" s="558"/>
      <c r="W17" s="13"/>
      <c r="X17" s="13"/>
    </row>
    <row r="18" spans="1:24" s="12" customFormat="1" ht="12.75" hidden="1" x14ac:dyDescent="0.2">
      <c r="A18" s="31" t="s">
        <v>3069</v>
      </c>
      <c r="B18" s="602"/>
      <c r="C18" s="1612"/>
      <c r="D18" s="992"/>
      <c r="E18" s="31"/>
      <c r="F18" s="992"/>
      <c r="G18" s="847"/>
      <c r="H18" s="1690"/>
      <c r="I18" s="1690"/>
      <c r="J18" s="31"/>
      <c r="K18" s="991"/>
      <c r="L18" s="991"/>
      <c r="M18" s="991"/>
      <c r="N18" s="991"/>
      <c r="O18" s="82"/>
      <c r="P18" s="840" t="str">
        <f t="shared" si="0"/>
        <v>8 (1408)</v>
      </c>
      <c r="Q18" s="1615" t="str">
        <f t="shared" si="1"/>
        <v/>
      </c>
      <c r="R18" s="190"/>
      <c r="S18" s="841"/>
      <c r="T18" s="841"/>
      <c r="U18" s="558"/>
      <c r="V18" s="558"/>
      <c r="W18" s="13"/>
      <c r="X18" s="13"/>
    </row>
    <row r="19" spans="1:24" s="12" customFormat="1" ht="12.75" hidden="1" x14ac:dyDescent="0.2">
      <c r="A19" s="31" t="s">
        <v>3070</v>
      </c>
      <c r="B19" s="602"/>
      <c r="C19" s="1612"/>
      <c r="D19" s="992"/>
      <c r="E19" s="31"/>
      <c r="F19" s="992"/>
      <c r="G19" s="847"/>
      <c r="H19" s="1690"/>
      <c r="I19" s="1690"/>
      <c r="J19" s="31"/>
      <c r="K19" s="991"/>
      <c r="L19" s="991"/>
      <c r="M19" s="991"/>
      <c r="N19" s="991"/>
      <c r="O19" s="82"/>
      <c r="P19" s="840" t="str">
        <f t="shared" si="0"/>
        <v>9 (1409)</v>
      </c>
      <c r="Q19" s="1615" t="str">
        <f t="shared" si="1"/>
        <v/>
      </c>
      <c r="R19" s="190"/>
      <c r="S19" s="841"/>
      <c r="T19" s="841"/>
      <c r="U19" s="558"/>
      <c r="V19" s="558"/>
      <c r="W19" s="13"/>
      <c r="X19" s="13"/>
    </row>
    <row r="20" spans="1:24" s="12" customFormat="1" ht="12.75" hidden="1" x14ac:dyDescent="0.2">
      <c r="A20" s="31" t="s">
        <v>3071</v>
      </c>
      <c r="B20" s="602"/>
      <c r="C20" s="1612"/>
      <c r="D20" s="992"/>
      <c r="E20" s="31"/>
      <c r="F20" s="992"/>
      <c r="G20" s="847"/>
      <c r="H20" s="1690"/>
      <c r="I20" s="1690"/>
      <c r="J20" s="31"/>
      <c r="K20" s="991"/>
      <c r="L20" s="991"/>
      <c r="M20" s="991"/>
      <c r="N20" s="991"/>
      <c r="O20" s="82"/>
      <c r="P20" s="840" t="str">
        <f t="shared" si="0"/>
        <v>10 (1410)</v>
      </c>
      <c r="Q20" s="1615" t="str">
        <f t="shared" si="1"/>
        <v/>
      </c>
      <c r="R20" s="190"/>
      <c r="S20" s="841"/>
      <c r="T20" s="841"/>
      <c r="U20" s="558"/>
      <c r="V20" s="558"/>
      <c r="W20" s="13"/>
      <c r="X20" s="13"/>
    </row>
    <row r="21" spans="1:24" s="12" customFormat="1" ht="12.75" hidden="1" x14ac:dyDescent="0.2">
      <c r="A21" s="31" t="s">
        <v>3072</v>
      </c>
      <c r="B21" s="602"/>
      <c r="C21" s="1612"/>
      <c r="D21" s="992"/>
      <c r="E21" s="31"/>
      <c r="F21" s="992"/>
      <c r="G21" s="847"/>
      <c r="H21" s="1690"/>
      <c r="I21" s="1690"/>
      <c r="J21" s="31"/>
      <c r="K21" s="991"/>
      <c r="L21" s="991"/>
      <c r="M21" s="991"/>
      <c r="N21" s="991"/>
      <c r="O21" s="82"/>
      <c r="P21" s="840" t="str">
        <f t="shared" si="0"/>
        <v>11 (1411)</v>
      </c>
      <c r="Q21" s="1615" t="str">
        <f t="shared" si="1"/>
        <v/>
      </c>
      <c r="R21" s="190"/>
      <c r="S21" s="841"/>
      <c r="T21" s="841"/>
      <c r="U21" s="558"/>
      <c r="V21" s="558"/>
      <c r="W21" s="13"/>
      <c r="X21" s="13"/>
    </row>
    <row r="22" spans="1:24" s="12" customFormat="1" ht="12.75" hidden="1" x14ac:dyDescent="0.2">
      <c r="A22" s="31" t="s">
        <v>3073</v>
      </c>
      <c r="B22" s="602"/>
      <c r="C22" s="1612"/>
      <c r="D22" s="992"/>
      <c r="E22" s="31"/>
      <c r="F22" s="992"/>
      <c r="G22" s="847"/>
      <c r="H22" s="1690"/>
      <c r="I22" s="1690"/>
      <c r="J22" s="31"/>
      <c r="K22" s="991"/>
      <c r="L22" s="991"/>
      <c r="M22" s="991"/>
      <c r="N22" s="991"/>
      <c r="O22" s="82"/>
      <c r="P22" s="840" t="str">
        <f t="shared" si="0"/>
        <v>12 (1412)</v>
      </c>
      <c r="Q22" s="1615" t="str">
        <f t="shared" si="1"/>
        <v/>
      </c>
      <c r="R22" s="190"/>
      <c r="S22" s="841"/>
      <c r="T22" s="841"/>
      <c r="U22" s="558"/>
      <c r="V22" s="558"/>
      <c r="W22" s="13"/>
      <c r="X22" s="13"/>
    </row>
    <row r="23" spans="1:24" s="12" customFormat="1" ht="12.75" hidden="1" x14ac:dyDescent="0.2">
      <c r="A23" s="31" t="s">
        <v>3074</v>
      </c>
      <c r="B23" s="602"/>
      <c r="C23" s="1612"/>
      <c r="D23" s="992"/>
      <c r="E23" s="31"/>
      <c r="F23" s="992"/>
      <c r="G23" s="847"/>
      <c r="H23" s="1690"/>
      <c r="I23" s="1690"/>
      <c r="J23" s="31"/>
      <c r="K23" s="991"/>
      <c r="L23" s="991"/>
      <c r="M23" s="991"/>
      <c r="N23" s="991"/>
      <c r="O23" s="82"/>
      <c r="P23" s="840" t="str">
        <f t="shared" si="0"/>
        <v>13 (1413)</v>
      </c>
      <c r="Q23" s="1615" t="str">
        <f t="shared" si="1"/>
        <v/>
      </c>
      <c r="R23" s="190"/>
      <c r="S23" s="841"/>
      <c r="T23" s="841"/>
      <c r="U23" s="558"/>
      <c r="V23" s="558"/>
      <c r="W23" s="13"/>
      <c r="X23" s="13"/>
    </row>
    <row r="24" spans="1:24" s="12" customFormat="1" ht="12.75" hidden="1" x14ac:dyDescent="0.2">
      <c r="A24" s="31" t="s">
        <v>3075</v>
      </c>
      <c r="B24" s="602"/>
      <c r="C24" s="1612"/>
      <c r="D24" s="992"/>
      <c r="E24" s="31"/>
      <c r="F24" s="992"/>
      <c r="G24" s="847"/>
      <c r="H24" s="1690"/>
      <c r="I24" s="1690"/>
      <c r="J24" s="31"/>
      <c r="K24" s="991"/>
      <c r="L24" s="991"/>
      <c r="M24" s="991"/>
      <c r="N24" s="991"/>
      <c r="O24" s="82"/>
      <c r="P24" s="840" t="str">
        <f t="shared" si="0"/>
        <v>14 (1414)</v>
      </c>
      <c r="Q24" s="1615" t="str">
        <f t="shared" si="1"/>
        <v/>
      </c>
      <c r="R24" s="190"/>
      <c r="S24" s="841"/>
      <c r="T24" s="841"/>
      <c r="U24" s="558"/>
      <c r="V24" s="558"/>
      <c r="W24" s="13"/>
      <c r="X24" s="13"/>
    </row>
    <row r="25" spans="1:24" s="12" customFormat="1" ht="12.75" hidden="1" x14ac:dyDescent="0.2">
      <c r="A25" s="31" t="s">
        <v>3076</v>
      </c>
      <c r="B25" s="602"/>
      <c r="C25" s="1612"/>
      <c r="D25" s="992"/>
      <c r="E25" s="31"/>
      <c r="F25" s="992"/>
      <c r="G25" s="847"/>
      <c r="H25" s="1690"/>
      <c r="I25" s="1690"/>
      <c r="J25" s="31"/>
      <c r="K25" s="991"/>
      <c r="L25" s="991"/>
      <c r="M25" s="991"/>
      <c r="N25" s="991"/>
      <c r="O25" s="82"/>
      <c r="P25" s="840" t="str">
        <f t="shared" si="0"/>
        <v>15 (1415)</v>
      </c>
      <c r="Q25" s="1615" t="str">
        <f t="shared" si="1"/>
        <v/>
      </c>
      <c r="R25" s="190"/>
      <c r="S25" s="841"/>
      <c r="T25" s="841"/>
      <c r="U25" s="558"/>
      <c r="V25" s="558"/>
      <c r="W25" s="13"/>
      <c r="X25" s="13"/>
    </row>
    <row r="26" spans="1:24" s="12" customFormat="1" ht="12.75" hidden="1" x14ac:dyDescent="0.2">
      <c r="A26" s="31" t="s">
        <v>3077</v>
      </c>
      <c r="B26" s="602"/>
      <c r="C26" s="1612"/>
      <c r="D26" s="992"/>
      <c r="E26" s="31"/>
      <c r="F26" s="992"/>
      <c r="G26" s="847"/>
      <c r="H26" s="1690"/>
      <c r="I26" s="1690"/>
      <c r="J26" s="31"/>
      <c r="K26" s="991"/>
      <c r="L26" s="991"/>
      <c r="M26" s="991"/>
      <c r="N26" s="991"/>
      <c r="O26" s="82"/>
      <c r="P26" s="840" t="str">
        <f t="shared" si="0"/>
        <v>16 (1416)</v>
      </c>
      <c r="Q26" s="1615" t="str">
        <f t="shared" si="1"/>
        <v/>
      </c>
      <c r="R26" s="190"/>
      <c r="S26" s="841"/>
      <c r="T26" s="841"/>
      <c r="U26" s="558"/>
      <c r="V26" s="558"/>
      <c r="W26" s="13"/>
      <c r="X26" s="13"/>
    </row>
    <row r="27" spans="1:24" s="12" customFormat="1" ht="12.75" hidden="1" x14ac:dyDescent="0.2">
      <c r="A27" s="31" t="s">
        <v>3078</v>
      </c>
      <c r="B27" s="602"/>
      <c r="C27" s="1612"/>
      <c r="D27" s="992"/>
      <c r="E27" s="31"/>
      <c r="F27" s="992"/>
      <c r="G27" s="847"/>
      <c r="H27" s="1690"/>
      <c r="I27" s="1690"/>
      <c r="J27" s="31"/>
      <c r="K27" s="991"/>
      <c r="L27" s="991"/>
      <c r="M27" s="991"/>
      <c r="N27" s="991"/>
      <c r="O27" s="82"/>
      <c r="P27" s="840" t="str">
        <f t="shared" si="0"/>
        <v>17 (1417)</v>
      </c>
      <c r="Q27" s="1615" t="str">
        <f t="shared" si="1"/>
        <v/>
      </c>
      <c r="R27" s="190"/>
      <c r="S27" s="841"/>
      <c r="T27" s="841"/>
      <c r="U27" s="558"/>
      <c r="V27" s="558"/>
      <c r="W27" s="13"/>
      <c r="X27" s="13"/>
    </row>
    <row r="28" spans="1:24" s="12" customFormat="1" ht="12.75" hidden="1" x14ac:dyDescent="0.2">
      <c r="A28" s="31" t="s">
        <v>3079</v>
      </c>
      <c r="B28" s="602"/>
      <c r="C28" s="1612"/>
      <c r="D28" s="992"/>
      <c r="E28" s="31"/>
      <c r="F28" s="992"/>
      <c r="G28" s="847"/>
      <c r="H28" s="1690"/>
      <c r="I28" s="1690"/>
      <c r="J28" s="31"/>
      <c r="K28" s="991"/>
      <c r="L28" s="991"/>
      <c r="M28" s="991"/>
      <c r="N28" s="991"/>
      <c r="O28" s="82"/>
      <c r="P28" s="840" t="str">
        <f t="shared" si="0"/>
        <v>18 (1418)</v>
      </c>
      <c r="Q28" s="1615" t="str">
        <f t="shared" si="1"/>
        <v/>
      </c>
      <c r="R28" s="190"/>
      <c r="S28" s="841"/>
      <c r="T28" s="841"/>
      <c r="U28" s="558"/>
      <c r="V28" s="558"/>
      <c r="W28" s="13"/>
      <c r="X28" s="13"/>
    </row>
    <row r="29" spans="1:24" s="12" customFormat="1" ht="12.75" hidden="1" x14ac:dyDescent="0.2">
      <c r="A29" s="31" t="s">
        <v>3080</v>
      </c>
      <c r="B29" s="602"/>
      <c r="C29" s="1612"/>
      <c r="D29" s="992"/>
      <c r="E29" s="31"/>
      <c r="F29" s="992"/>
      <c r="G29" s="847"/>
      <c r="H29" s="1690"/>
      <c r="I29" s="1690"/>
      <c r="J29" s="31"/>
      <c r="K29" s="991"/>
      <c r="L29" s="991"/>
      <c r="M29" s="991"/>
      <c r="N29" s="991"/>
      <c r="O29" s="82"/>
      <c r="P29" s="840" t="str">
        <f t="shared" si="0"/>
        <v>19 (1419)</v>
      </c>
      <c r="Q29" s="1615" t="str">
        <f t="shared" si="1"/>
        <v/>
      </c>
      <c r="R29" s="190"/>
      <c r="S29" s="841"/>
      <c r="T29" s="841"/>
      <c r="U29" s="558"/>
      <c r="V29" s="558"/>
      <c r="W29" s="13"/>
      <c r="X29" s="13"/>
    </row>
    <row r="30" spans="1:24" s="12" customFormat="1" ht="12.75" hidden="1" x14ac:dyDescent="0.2">
      <c r="A30" s="31" t="s">
        <v>3081</v>
      </c>
      <c r="B30" s="602"/>
      <c r="C30" s="1612"/>
      <c r="D30" s="992"/>
      <c r="E30" s="31"/>
      <c r="F30" s="992"/>
      <c r="G30" s="847"/>
      <c r="H30" s="1690"/>
      <c r="I30" s="1690"/>
      <c r="J30" s="31"/>
      <c r="K30" s="991"/>
      <c r="L30" s="991"/>
      <c r="M30" s="991"/>
      <c r="N30" s="991"/>
      <c r="O30" s="82"/>
      <c r="P30" s="840" t="str">
        <f t="shared" si="0"/>
        <v>20 (1420)</v>
      </c>
      <c r="Q30" s="1615" t="str">
        <f t="shared" si="1"/>
        <v/>
      </c>
      <c r="R30" s="190"/>
      <c r="S30" s="841"/>
      <c r="T30" s="841"/>
      <c r="U30" s="558"/>
      <c r="V30" s="558"/>
      <c r="W30" s="13"/>
      <c r="X30" s="13"/>
    </row>
    <row r="31" spans="1:24" s="12" customFormat="1" ht="12.75" hidden="1" x14ac:dyDescent="0.2">
      <c r="A31" s="31" t="s">
        <v>3082</v>
      </c>
      <c r="B31" s="602"/>
      <c r="C31" s="1612"/>
      <c r="D31" s="992"/>
      <c r="E31" s="31"/>
      <c r="F31" s="992"/>
      <c r="G31" s="847"/>
      <c r="H31" s="1690"/>
      <c r="I31" s="1690"/>
      <c r="J31" s="31"/>
      <c r="K31" s="991"/>
      <c r="L31" s="991"/>
      <c r="M31" s="991"/>
      <c r="N31" s="991"/>
      <c r="O31" s="82"/>
      <c r="P31" s="840" t="str">
        <f t="shared" si="0"/>
        <v>21 (1421)</v>
      </c>
      <c r="Q31" s="1615" t="str">
        <f t="shared" si="1"/>
        <v/>
      </c>
      <c r="R31" s="190"/>
      <c r="S31" s="841"/>
      <c r="T31" s="841"/>
      <c r="U31" s="558"/>
      <c r="V31" s="558"/>
      <c r="W31" s="13"/>
      <c r="X31" s="13"/>
    </row>
    <row r="32" spans="1:24" s="12" customFormat="1" ht="12.75" hidden="1" x14ac:dyDescent="0.2">
      <c r="A32" s="31" t="s">
        <v>3083</v>
      </c>
      <c r="B32" s="602"/>
      <c r="C32" s="1612"/>
      <c r="D32" s="992"/>
      <c r="E32" s="31"/>
      <c r="F32" s="992"/>
      <c r="G32" s="847"/>
      <c r="H32" s="1690"/>
      <c r="I32" s="1690"/>
      <c r="J32" s="31"/>
      <c r="K32" s="991"/>
      <c r="L32" s="991"/>
      <c r="M32" s="991"/>
      <c r="N32" s="991"/>
      <c r="O32" s="82"/>
      <c r="P32" s="840" t="str">
        <f t="shared" si="0"/>
        <v>22 (1422)</v>
      </c>
      <c r="Q32" s="1615" t="str">
        <f t="shared" si="1"/>
        <v/>
      </c>
      <c r="R32" s="190"/>
      <c r="S32" s="841"/>
      <c r="T32" s="841"/>
      <c r="U32" s="558"/>
      <c r="V32" s="558"/>
      <c r="W32" s="13"/>
      <c r="X32" s="13"/>
    </row>
    <row r="33" spans="1:24" s="12" customFormat="1" ht="12.75" hidden="1" x14ac:dyDescent="0.2">
      <c r="A33" s="31" t="s">
        <v>3084</v>
      </c>
      <c r="B33" s="602"/>
      <c r="C33" s="1612"/>
      <c r="D33" s="992"/>
      <c r="E33" s="31"/>
      <c r="F33" s="992"/>
      <c r="G33" s="847"/>
      <c r="H33" s="1690"/>
      <c r="I33" s="1690"/>
      <c r="J33" s="31"/>
      <c r="K33" s="991"/>
      <c r="L33" s="991"/>
      <c r="M33" s="991"/>
      <c r="N33" s="991"/>
      <c r="O33" s="82"/>
      <c r="P33" s="840" t="str">
        <f t="shared" si="0"/>
        <v>23 (1423)</v>
      </c>
      <c r="Q33" s="1615" t="str">
        <f t="shared" si="1"/>
        <v/>
      </c>
      <c r="R33" s="190"/>
      <c r="S33" s="841"/>
      <c r="T33" s="841"/>
      <c r="U33" s="558"/>
      <c r="V33" s="558"/>
      <c r="W33" s="13"/>
      <c r="X33" s="13"/>
    </row>
    <row r="34" spans="1:24" s="12" customFormat="1" ht="12.75" hidden="1" x14ac:dyDescent="0.2">
      <c r="A34" s="31" t="s">
        <v>3085</v>
      </c>
      <c r="B34" s="602"/>
      <c r="C34" s="1612"/>
      <c r="D34" s="992"/>
      <c r="E34" s="31"/>
      <c r="F34" s="992"/>
      <c r="G34" s="847"/>
      <c r="H34" s="1690"/>
      <c r="I34" s="1690"/>
      <c r="J34" s="31"/>
      <c r="K34" s="991"/>
      <c r="L34" s="991"/>
      <c r="M34" s="991"/>
      <c r="N34" s="991"/>
      <c r="O34" s="82"/>
      <c r="P34" s="840" t="str">
        <f t="shared" si="0"/>
        <v>24 (1424)</v>
      </c>
      <c r="Q34" s="1615" t="str">
        <f t="shared" si="1"/>
        <v/>
      </c>
      <c r="R34" s="190"/>
      <c r="S34" s="841"/>
      <c r="T34" s="841"/>
      <c r="U34" s="558"/>
      <c r="V34" s="558"/>
      <c r="W34" s="13"/>
      <c r="X34" s="13"/>
    </row>
    <row r="35" spans="1:24" s="12" customFormat="1" ht="12.75" x14ac:dyDescent="0.2">
      <c r="A35" s="31" t="s">
        <v>3086</v>
      </c>
      <c r="B35" s="602"/>
      <c r="C35" s="1612"/>
      <c r="D35" s="992"/>
      <c r="E35" s="31"/>
      <c r="F35" s="992"/>
      <c r="G35" s="847"/>
      <c r="H35" s="1690"/>
      <c r="I35" s="1690"/>
      <c r="J35" s="31"/>
      <c r="K35" s="991"/>
      <c r="L35" s="991"/>
      <c r="M35" s="991"/>
      <c r="N35" s="991"/>
      <c r="O35" s="82"/>
      <c r="P35" s="840" t="str">
        <f t="shared" si="0"/>
        <v>25 (1425)</v>
      </c>
      <c r="Q35" s="1615" t="str">
        <f t="shared" si="1"/>
        <v/>
      </c>
      <c r="R35" s="190"/>
      <c r="S35" s="841"/>
      <c r="T35" s="841"/>
      <c r="U35" s="558"/>
      <c r="V35" s="558"/>
      <c r="W35" s="13"/>
      <c r="X35" s="13"/>
    </row>
    <row r="36" spans="1:24" s="12" customFormat="1" ht="12.75" x14ac:dyDescent="0.2">
      <c r="A36" s="239" t="s">
        <v>3087</v>
      </c>
      <c r="B36" s="1598">
        <v>100</v>
      </c>
      <c r="C36" s="1617"/>
      <c r="D36" s="992"/>
      <c r="E36" s="31"/>
      <c r="F36" s="992"/>
      <c r="G36" s="847"/>
      <c r="H36" s="1690"/>
      <c r="I36" s="1690"/>
      <c r="J36" s="31"/>
      <c r="K36" s="992"/>
      <c r="L36" s="992"/>
      <c r="M36" s="992"/>
      <c r="N36" s="992"/>
      <c r="O36" s="82"/>
      <c r="P36" s="835"/>
      <c r="Q36" s="1619">
        <f>$B36</f>
        <v>100</v>
      </c>
      <c r="R36" s="190"/>
      <c r="S36" s="841"/>
      <c r="T36" s="841"/>
      <c r="U36" s="558"/>
      <c r="V36" s="558"/>
      <c r="W36" s="13"/>
      <c r="X36" s="13"/>
    </row>
    <row r="37" spans="1:24" s="12" customFormat="1" ht="12.75" x14ac:dyDescent="0.2">
      <c r="A37" s="83" t="s">
        <v>3088</v>
      </c>
      <c r="B37" s="1494" t="s">
        <v>3089</v>
      </c>
      <c r="C37" s="1495"/>
      <c r="D37" s="993"/>
      <c r="E37" s="82"/>
      <c r="F37" s="993"/>
      <c r="G37" s="848"/>
      <c r="H37" s="1626"/>
      <c r="I37" s="1626"/>
      <c r="J37" s="82"/>
      <c r="K37" s="993"/>
      <c r="L37" s="993"/>
      <c r="M37" s="993"/>
      <c r="N37" s="993"/>
      <c r="O37" s="82"/>
      <c r="P37" s="835"/>
      <c r="Q37" s="1495" t="str">
        <f>$B37</f>
        <v>Global</v>
      </c>
      <c r="R37" s="190"/>
      <c r="S37" s="846"/>
      <c r="T37" s="846"/>
      <c r="U37" s="558"/>
      <c r="V37" s="558"/>
      <c r="W37" s="13"/>
      <c r="X37" s="13"/>
    </row>
    <row r="38" spans="1:24" ht="5.0999999999999996" customHeight="1" x14ac:dyDescent="0.25">
      <c r="A38" s="803"/>
      <c r="B38" s="803"/>
      <c r="C38" s="803"/>
      <c r="D38" s="803"/>
      <c r="E38" s="803"/>
      <c r="F38" s="803"/>
      <c r="G38" s="803"/>
      <c r="H38" s="803"/>
      <c r="I38" s="803"/>
      <c r="J38" s="803"/>
      <c r="K38" s="82"/>
      <c r="L38" s="82"/>
      <c r="M38" s="82"/>
      <c r="N38" s="82"/>
      <c r="P38" s="835"/>
      <c r="Q38" s="835"/>
      <c r="R38" s="82"/>
      <c r="S38" s="82"/>
      <c r="T38" s="82"/>
    </row>
    <row r="39" spans="1:24" x14ac:dyDescent="0.25">
      <c r="A39" s="803"/>
      <c r="B39" s="88" t="s">
        <v>1875</v>
      </c>
      <c r="C39" s="803"/>
      <c r="D39" s="803"/>
      <c r="E39" s="803"/>
      <c r="F39" s="803"/>
      <c r="G39" s="803"/>
      <c r="H39" s="803"/>
      <c r="I39" s="803"/>
      <c r="J39" s="803"/>
      <c r="K39" s="82"/>
      <c r="L39" s="82"/>
      <c r="M39" s="82"/>
      <c r="N39" s="82"/>
      <c r="P39" s="835"/>
      <c r="Q39" s="836" t="str">
        <f>$B39</f>
        <v>Engagements inutilisés (502)</v>
      </c>
      <c r="R39" s="82"/>
      <c r="S39" s="82"/>
      <c r="T39" s="82"/>
    </row>
    <row r="40" spans="1:24" s="12" customFormat="1" ht="12.75" x14ac:dyDescent="0.2">
      <c r="A40" s="31" t="s">
        <v>3062</v>
      </c>
      <c r="B40" s="602"/>
      <c r="C40" s="992"/>
      <c r="D40" s="992"/>
      <c r="E40" s="31"/>
      <c r="F40" s="992"/>
      <c r="G40" s="847"/>
      <c r="H40" s="1690"/>
      <c r="I40" s="1690"/>
      <c r="J40" s="31"/>
      <c r="K40" s="991"/>
      <c r="L40" s="991"/>
      <c r="M40" s="991"/>
      <c r="N40" s="991"/>
      <c r="O40" s="82"/>
      <c r="P40" s="840" t="str">
        <f t="shared" ref="P40:P64" si="2">$A40</f>
        <v>1 (1401)</v>
      </c>
      <c r="Q40" s="1615" t="str">
        <f t="shared" ref="Q40:Q64" si="3">IF($B40="","",$B40)</f>
        <v/>
      </c>
      <c r="R40" s="190"/>
      <c r="S40" s="841"/>
      <c r="T40" s="841"/>
      <c r="U40" s="558"/>
      <c r="V40" s="558"/>
      <c r="W40" s="13"/>
      <c r="X40" s="13"/>
    </row>
    <row r="41" spans="1:24" s="12" customFormat="1" ht="12.75" x14ac:dyDescent="0.2">
      <c r="A41" s="31" t="s">
        <v>3063</v>
      </c>
      <c r="B41" s="602"/>
      <c r="C41" s="992"/>
      <c r="D41" s="992"/>
      <c r="E41" s="31"/>
      <c r="F41" s="992"/>
      <c r="G41" s="847"/>
      <c r="H41" s="1690"/>
      <c r="I41" s="1690"/>
      <c r="J41" s="31"/>
      <c r="K41" s="991"/>
      <c r="L41" s="991"/>
      <c r="M41" s="991"/>
      <c r="N41" s="991"/>
      <c r="O41" s="82"/>
      <c r="P41" s="840" t="str">
        <f t="shared" si="2"/>
        <v>2 (1402)</v>
      </c>
      <c r="Q41" s="1615" t="str">
        <f t="shared" si="3"/>
        <v/>
      </c>
      <c r="R41" s="190"/>
      <c r="S41" s="841"/>
      <c r="T41" s="841"/>
      <c r="U41" s="558"/>
      <c r="V41" s="558"/>
      <c r="W41" s="13"/>
      <c r="X41" s="13"/>
    </row>
    <row r="42" spans="1:24" s="12" customFormat="1" ht="12.75" x14ac:dyDescent="0.2">
      <c r="A42" s="31" t="s">
        <v>3064</v>
      </c>
      <c r="B42" s="602"/>
      <c r="C42" s="992"/>
      <c r="D42" s="992"/>
      <c r="E42" s="31"/>
      <c r="F42" s="992"/>
      <c r="G42" s="847"/>
      <c r="H42" s="1690"/>
      <c r="I42" s="1690"/>
      <c r="J42" s="31"/>
      <c r="K42" s="991"/>
      <c r="L42" s="991"/>
      <c r="M42" s="991"/>
      <c r="N42" s="991"/>
      <c r="O42" s="82"/>
      <c r="P42" s="840" t="str">
        <f t="shared" si="2"/>
        <v>3 (1403)</v>
      </c>
      <c r="Q42" s="1615" t="str">
        <f t="shared" si="3"/>
        <v/>
      </c>
      <c r="R42" s="190"/>
      <c r="S42" s="841"/>
      <c r="T42" s="841"/>
      <c r="U42" s="558"/>
      <c r="V42" s="558"/>
      <c r="W42" s="13"/>
      <c r="X42" s="13"/>
    </row>
    <row r="43" spans="1:24" s="12" customFormat="1" ht="12.75" hidden="1" x14ac:dyDescent="0.2">
      <c r="A43" s="31" t="s">
        <v>3065</v>
      </c>
      <c r="B43" s="602"/>
      <c r="C43" s="992"/>
      <c r="D43" s="992"/>
      <c r="E43" s="31"/>
      <c r="F43" s="992"/>
      <c r="G43" s="847"/>
      <c r="H43" s="1690"/>
      <c r="I43" s="1690"/>
      <c r="J43" s="31"/>
      <c r="K43" s="991"/>
      <c r="L43" s="991"/>
      <c r="M43" s="991"/>
      <c r="N43" s="991"/>
      <c r="O43" s="82"/>
      <c r="P43" s="840" t="str">
        <f t="shared" si="2"/>
        <v>4 (1404)</v>
      </c>
      <c r="Q43" s="1615" t="str">
        <f t="shared" si="3"/>
        <v/>
      </c>
      <c r="R43" s="190"/>
      <c r="S43" s="841"/>
      <c r="T43" s="841"/>
      <c r="U43" s="558"/>
      <c r="V43" s="558"/>
      <c r="W43" s="13"/>
      <c r="X43" s="13"/>
    </row>
    <row r="44" spans="1:24" s="12" customFormat="1" ht="12.75" hidden="1" x14ac:dyDescent="0.2">
      <c r="A44" s="31" t="s">
        <v>3066</v>
      </c>
      <c r="B44" s="602"/>
      <c r="C44" s="992"/>
      <c r="D44" s="992"/>
      <c r="E44" s="31"/>
      <c r="F44" s="992"/>
      <c r="G44" s="847"/>
      <c r="H44" s="1690"/>
      <c r="I44" s="1690"/>
      <c r="J44" s="31"/>
      <c r="K44" s="991"/>
      <c r="L44" s="991"/>
      <c r="M44" s="991"/>
      <c r="N44" s="991"/>
      <c r="O44" s="82"/>
      <c r="P44" s="840" t="str">
        <f t="shared" si="2"/>
        <v>5 (1405)</v>
      </c>
      <c r="Q44" s="1615" t="str">
        <f t="shared" si="3"/>
        <v/>
      </c>
      <c r="R44" s="190"/>
      <c r="S44" s="841"/>
      <c r="T44" s="841"/>
      <c r="U44" s="558"/>
      <c r="V44" s="558"/>
      <c r="W44" s="13"/>
      <c r="X44" s="13"/>
    </row>
    <row r="45" spans="1:24" s="12" customFormat="1" ht="12.75" hidden="1" x14ac:dyDescent="0.2">
      <c r="A45" s="31" t="s">
        <v>3067</v>
      </c>
      <c r="B45" s="602"/>
      <c r="C45" s="992"/>
      <c r="D45" s="992"/>
      <c r="E45" s="31"/>
      <c r="F45" s="992"/>
      <c r="G45" s="847"/>
      <c r="H45" s="1690"/>
      <c r="I45" s="1690"/>
      <c r="J45" s="31"/>
      <c r="K45" s="991"/>
      <c r="L45" s="991"/>
      <c r="M45" s="991"/>
      <c r="N45" s="991"/>
      <c r="O45" s="82"/>
      <c r="P45" s="840" t="str">
        <f t="shared" si="2"/>
        <v>6 (1406)</v>
      </c>
      <c r="Q45" s="1615" t="str">
        <f t="shared" si="3"/>
        <v/>
      </c>
      <c r="R45" s="190"/>
      <c r="S45" s="841"/>
      <c r="T45" s="841"/>
      <c r="U45" s="558"/>
      <c r="V45" s="558"/>
      <c r="W45" s="13"/>
      <c r="X45" s="13"/>
    </row>
    <row r="46" spans="1:24" s="12" customFormat="1" ht="12.75" hidden="1" x14ac:dyDescent="0.2">
      <c r="A46" s="31" t="s">
        <v>3068</v>
      </c>
      <c r="B46" s="602"/>
      <c r="C46" s="992"/>
      <c r="D46" s="992"/>
      <c r="E46" s="31"/>
      <c r="F46" s="992"/>
      <c r="G46" s="847"/>
      <c r="H46" s="1690"/>
      <c r="I46" s="1690"/>
      <c r="J46" s="31"/>
      <c r="K46" s="991"/>
      <c r="L46" s="991"/>
      <c r="M46" s="991"/>
      <c r="N46" s="991"/>
      <c r="O46" s="82"/>
      <c r="P46" s="840" t="str">
        <f t="shared" si="2"/>
        <v>7 (1407)</v>
      </c>
      <c r="Q46" s="1615" t="str">
        <f t="shared" si="3"/>
        <v/>
      </c>
      <c r="R46" s="190"/>
      <c r="S46" s="841"/>
      <c r="T46" s="841"/>
      <c r="U46" s="558"/>
      <c r="V46" s="558"/>
      <c r="W46" s="13"/>
      <c r="X46" s="13"/>
    </row>
    <row r="47" spans="1:24" s="12" customFormat="1" ht="12.75" hidden="1" x14ac:dyDescent="0.2">
      <c r="A47" s="31" t="s">
        <v>3069</v>
      </c>
      <c r="B47" s="602"/>
      <c r="C47" s="992"/>
      <c r="D47" s="992"/>
      <c r="E47" s="31"/>
      <c r="F47" s="992"/>
      <c r="G47" s="847"/>
      <c r="H47" s="1690"/>
      <c r="I47" s="1690"/>
      <c r="J47" s="31"/>
      <c r="K47" s="991"/>
      <c r="L47" s="991"/>
      <c r="M47" s="991"/>
      <c r="N47" s="991"/>
      <c r="O47" s="82"/>
      <c r="P47" s="840" t="str">
        <f t="shared" si="2"/>
        <v>8 (1408)</v>
      </c>
      <c r="Q47" s="1615" t="str">
        <f t="shared" si="3"/>
        <v/>
      </c>
      <c r="R47" s="190"/>
      <c r="S47" s="841"/>
      <c r="T47" s="841"/>
      <c r="U47" s="558"/>
      <c r="V47" s="558"/>
      <c r="W47" s="13"/>
      <c r="X47" s="13"/>
    </row>
    <row r="48" spans="1:24" s="12" customFormat="1" ht="12.75" hidden="1" x14ac:dyDescent="0.2">
      <c r="A48" s="31" t="s">
        <v>3070</v>
      </c>
      <c r="B48" s="602"/>
      <c r="C48" s="992"/>
      <c r="D48" s="992"/>
      <c r="E48" s="31"/>
      <c r="F48" s="992"/>
      <c r="G48" s="847"/>
      <c r="H48" s="1690"/>
      <c r="I48" s="1690"/>
      <c r="J48" s="31"/>
      <c r="K48" s="991"/>
      <c r="L48" s="991"/>
      <c r="M48" s="991"/>
      <c r="N48" s="991"/>
      <c r="O48" s="82"/>
      <c r="P48" s="840" t="str">
        <f t="shared" si="2"/>
        <v>9 (1409)</v>
      </c>
      <c r="Q48" s="1615" t="str">
        <f t="shared" si="3"/>
        <v/>
      </c>
      <c r="R48" s="190"/>
      <c r="S48" s="841"/>
      <c r="T48" s="841"/>
      <c r="U48" s="558"/>
      <c r="V48" s="558"/>
      <c r="W48" s="13"/>
      <c r="X48" s="13"/>
    </row>
    <row r="49" spans="1:24" s="12" customFormat="1" ht="12.75" hidden="1" x14ac:dyDescent="0.2">
      <c r="A49" s="31" t="s">
        <v>3071</v>
      </c>
      <c r="B49" s="602"/>
      <c r="C49" s="992"/>
      <c r="D49" s="992"/>
      <c r="E49" s="31"/>
      <c r="F49" s="992"/>
      <c r="G49" s="847"/>
      <c r="H49" s="1690"/>
      <c r="I49" s="1690"/>
      <c r="J49" s="31"/>
      <c r="K49" s="991"/>
      <c r="L49" s="991"/>
      <c r="M49" s="991"/>
      <c r="N49" s="991"/>
      <c r="O49" s="82"/>
      <c r="P49" s="840" t="str">
        <f t="shared" si="2"/>
        <v>10 (1410)</v>
      </c>
      <c r="Q49" s="1615" t="str">
        <f t="shared" si="3"/>
        <v/>
      </c>
      <c r="R49" s="190"/>
      <c r="S49" s="841"/>
      <c r="T49" s="841"/>
      <c r="U49" s="558"/>
      <c r="V49" s="558"/>
      <c r="W49" s="13"/>
      <c r="X49" s="13"/>
    </row>
    <row r="50" spans="1:24" s="12" customFormat="1" ht="12.75" hidden="1" x14ac:dyDescent="0.2">
      <c r="A50" s="31" t="s">
        <v>3072</v>
      </c>
      <c r="B50" s="602"/>
      <c r="C50" s="992"/>
      <c r="D50" s="992"/>
      <c r="E50" s="31"/>
      <c r="F50" s="992"/>
      <c r="G50" s="847"/>
      <c r="H50" s="1690"/>
      <c r="I50" s="1690"/>
      <c r="J50" s="31"/>
      <c r="K50" s="991"/>
      <c r="L50" s="991"/>
      <c r="M50" s="991"/>
      <c r="N50" s="991"/>
      <c r="O50" s="82"/>
      <c r="P50" s="840" t="str">
        <f t="shared" si="2"/>
        <v>11 (1411)</v>
      </c>
      <c r="Q50" s="1615" t="str">
        <f t="shared" si="3"/>
        <v/>
      </c>
      <c r="R50" s="190"/>
      <c r="S50" s="841"/>
      <c r="T50" s="841"/>
      <c r="U50" s="558"/>
      <c r="V50" s="558"/>
      <c r="W50" s="13"/>
      <c r="X50" s="13"/>
    </row>
    <row r="51" spans="1:24" s="12" customFormat="1" ht="12.75" hidden="1" x14ac:dyDescent="0.2">
      <c r="A51" s="31" t="s">
        <v>3073</v>
      </c>
      <c r="B51" s="602"/>
      <c r="C51" s="992"/>
      <c r="D51" s="992"/>
      <c r="E51" s="31"/>
      <c r="F51" s="992"/>
      <c r="G51" s="847"/>
      <c r="H51" s="1690"/>
      <c r="I51" s="1690"/>
      <c r="J51" s="31"/>
      <c r="K51" s="991"/>
      <c r="L51" s="991"/>
      <c r="M51" s="991"/>
      <c r="N51" s="991"/>
      <c r="O51" s="82"/>
      <c r="P51" s="840" t="str">
        <f t="shared" si="2"/>
        <v>12 (1412)</v>
      </c>
      <c r="Q51" s="1615" t="str">
        <f t="shared" si="3"/>
        <v/>
      </c>
      <c r="R51" s="190"/>
      <c r="S51" s="841"/>
      <c r="T51" s="841"/>
      <c r="U51" s="558"/>
      <c r="V51" s="558"/>
      <c r="W51" s="13"/>
      <c r="X51" s="13"/>
    </row>
    <row r="52" spans="1:24" s="12" customFormat="1" ht="12.75" hidden="1" x14ac:dyDescent="0.2">
      <c r="A52" s="31" t="s">
        <v>3074</v>
      </c>
      <c r="B52" s="602"/>
      <c r="C52" s="992"/>
      <c r="D52" s="992"/>
      <c r="E52" s="31"/>
      <c r="F52" s="992"/>
      <c r="G52" s="847"/>
      <c r="H52" s="1690"/>
      <c r="I52" s="1690"/>
      <c r="J52" s="31"/>
      <c r="K52" s="991"/>
      <c r="L52" s="991"/>
      <c r="M52" s="991"/>
      <c r="N52" s="991"/>
      <c r="O52" s="82"/>
      <c r="P52" s="840" t="str">
        <f t="shared" si="2"/>
        <v>13 (1413)</v>
      </c>
      <c r="Q52" s="1615" t="str">
        <f t="shared" si="3"/>
        <v/>
      </c>
      <c r="R52" s="190"/>
      <c r="S52" s="841"/>
      <c r="T52" s="841"/>
      <c r="U52" s="558"/>
      <c r="V52" s="558"/>
      <c r="W52" s="13"/>
      <c r="X52" s="13"/>
    </row>
    <row r="53" spans="1:24" s="12" customFormat="1" ht="12.75" hidden="1" x14ac:dyDescent="0.2">
      <c r="A53" s="31" t="s">
        <v>3075</v>
      </c>
      <c r="B53" s="602"/>
      <c r="C53" s="992"/>
      <c r="D53" s="992"/>
      <c r="E53" s="31"/>
      <c r="F53" s="992"/>
      <c r="G53" s="847"/>
      <c r="H53" s="1690"/>
      <c r="I53" s="1690"/>
      <c r="J53" s="31"/>
      <c r="K53" s="991"/>
      <c r="L53" s="991"/>
      <c r="M53" s="991"/>
      <c r="N53" s="991"/>
      <c r="O53" s="82"/>
      <c r="P53" s="840" t="str">
        <f t="shared" si="2"/>
        <v>14 (1414)</v>
      </c>
      <c r="Q53" s="1615" t="str">
        <f t="shared" si="3"/>
        <v/>
      </c>
      <c r="R53" s="190"/>
      <c r="S53" s="841"/>
      <c r="T53" s="841"/>
      <c r="U53" s="558"/>
      <c r="V53" s="558"/>
      <c r="W53" s="13"/>
      <c r="X53" s="13"/>
    </row>
    <row r="54" spans="1:24" s="12" customFormat="1" ht="12.75" hidden="1" x14ac:dyDescent="0.2">
      <c r="A54" s="31" t="s">
        <v>3076</v>
      </c>
      <c r="B54" s="602"/>
      <c r="C54" s="992"/>
      <c r="D54" s="992"/>
      <c r="E54" s="31"/>
      <c r="F54" s="992"/>
      <c r="G54" s="847"/>
      <c r="H54" s="1690"/>
      <c r="I54" s="1690"/>
      <c r="J54" s="31"/>
      <c r="K54" s="991"/>
      <c r="L54" s="991"/>
      <c r="M54" s="991"/>
      <c r="N54" s="991"/>
      <c r="O54" s="82"/>
      <c r="P54" s="840" t="str">
        <f t="shared" si="2"/>
        <v>15 (1415)</v>
      </c>
      <c r="Q54" s="1615" t="str">
        <f t="shared" si="3"/>
        <v/>
      </c>
      <c r="R54" s="190"/>
      <c r="S54" s="841"/>
      <c r="T54" s="841"/>
      <c r="U54" s="558"/>
      <c r="V54" s="558"/>
      <c r="W54" s="13"/>
      <c r="X54" s="13"/>
    </row>
    <row r="55" spans="1:24" s="12" customFormat="1" ht="12.75" hidden="1" x14ac:dyDescent="0.2">
      <c r="A55" s="31" t="s">
        <v>3077</v>
      </c>
      <c r="B55" s="602"/>
      <c r="C55" s="992"/>
      <c r="D55" s="992"/>
      <c r="E55" s="31"/>
      <c r="F55" s="992"/>
      <c r="G55" s="847"/>
      <c r="H55" s="1690"/>
      <c r="I55" s="1690"/>
      <c r="J55" s="31"/>
      <c r="K55" s="991"/>
      <c r="L55" s="991"/>
      <c r="M55" s="991"/>
      <c r="N55" s="991"/>
      <c r="O55" s="82"/>
      <c r="P55" s="840" t="str">
        <f t="shared" si="2"/>
        <v>16 (1416)</v>
      </c>
      <c r="Q55" s="1615" t="str">
        <f t="shared" si="3"/>
        <v/>
      </c>
      <c r="R55" s="190"/>
      <c r="S55" s="841"/>
      <c r="T55" s="841"/>
      <c r="U55" s="558"/>
      <c r="V55" s="558"/>
      <c r="W55" s="13"/>
      <c r="X55" s="13"/>
    </row>
    <row r="56" spans="1:24" s="12" customFormat="1" ht="12.75" hidden="1" x14ac:dyDescent="0.2">
      <c r="A56" s="31" t="s">
        <v>3078</v>
      </c>
      <c r="B56" s="602"/>
      <c r="C56" s="992"/>
      <c r="D56" s="992"/>
      <c r="E56" s="31"/>
      <c r="F56" s="992"/>
      <c r="G56" s="847"/>
      <c r="H56" s="1690"/>
      <c r="I56" s="1690"/>
      <c r="J56" s="31"/>
      <c r="K56" s="991"/>
      <c r="L56" s="991"/>
      <c r="M56" s="991"/>
      <c r="N56" s="991"/>
      <c r="O56" s="82"/>
      <c r="P56" s="840" t="str">
        <f t="shared" si="2"/>
        <v>17 (1417)</v>
      </c>
      <c r="Q56" s="1615" t="str">
        <f t="shared" si="3"/>
        <v/>
      </c>
      <c r="R56" s="190"/>
      <c r="S56" s="841"/>
      <c r="T56" s="841"/>
      <c r="U56" s="558"/>
      <c r="V56" s="558"/>
      <c r="W56" s="13"/>
      <c r="X56" s="13"/>
    </row>
    <row r="57" spans="1:24" s="12" customFormat="1" ht="12.75" hidden="1" x14ac:dyDescent="0.2">
      <c r="A57" s="31" t="s">
        <v>3079</v>
      </c>
      <c r="B57" s="602"/>
      <c r="C57" s="992"/>
      <c r="D57" s="992"/>
      <c r="E57" s="31"/>
      <c r="F57" s="992"/>
      <c r="G57" s="847"/>
      <c r="H57" s="1690"/>
      <c r="I57" s="1690"/>
      <c r="J57" s="31"/>
      <c r="K57" s="991"/>
      <c r="L57" s="991"/>
      <c r="M57" s="991"/>
      <c r="N57" s="991"/>
      <c r="O57" s="82"/>
      <c r="P57" s="840" t="str">
        <f t="shared" si="2"/>
        <v>18 (1418)</v>
      </c>
      <c r="Q57" s="1615" t="str">
        <f t="shared" si="3"/>
        <v/>
      </c>
      <c r="R57" s="190"/>
      <c r="S57" s="841"/>
      <c r="T57" s="841"/>
      <c r="U57" s="558"/>
      <c r="V57" s="558"/>
      <c r="W57" s="13"/>
      <c r="X57" s="13"/>
    </row>
    <row r="58" spans="1:24" s="12" customFormat="1" ht="12.75" hidden="1" x14ac:dyDescent="0.2">
      <c r="A58" s="31" t="s">
        <v>3080</v>
      </c>
      <c r="B58" s="602"/>
      <c r="C58" s="992"/>
      <c r="D58" s="992"/>
      <c r="E58" s="31"/>
      <c r="F58" s="992"/>
      <c r="G58" s="847"/>
      <c r="H58" s="1690"/>
      <c r="I58" s="1690"/>
      <c r="J58" s="31"/>
      <c r="K58" s="991"/>
      <c r="L58" s="991"/>
      <c r="M58" s="991"/>
      <c r="N58" s="991"/>
      <c r="O58" s="82"/>
      <c r="P58" s="840" t="str">
        <f t="shared" si="2"/>
        <v>19 (1419)</v>
      </c>
      <c r="Q58" s="1615" t="str">
        <f t="shared" si="3"/>
        <v/>
      </c>
      <c r="R58" s="190"/>
      <c r="S58" s="841"/>
      <c r="T58" s="841"/>
      <c r="U58" s="558"/>
      <c r="V58" s="558"/>
      <c r="W58" s="13"/>
      <c r="X58" s="13"/>
    </row>
    <row r="59" spans="1:24" s="12" customFormat="1" ht="12.75" hidden="1" x14ac:dyDescent="0.2">
      <c r="A59" s="31" t="s">
        <v>3081</v>
      </c>
      <c r="B59" s="602"/>
      <c r="C59" s="992"/>
      <c r="D59" s="992"/>
      <c r="E59" s="31"/>
      <c r="F59" s="992"/>
      <c r="G59" s="847"/>
      <c r="H59" s="1690"/>
      <c r="I59" s="1690"/>
      <c r="J59" s="31"/>
      <c r="K59" s="991"/>
      <c r="L59" s="991"/>
      <c r="M59" s="991"/>
      <c r="N59" s="991"/>
      <c r="O59" s="82"/>
      <c r="P59" s="840" t="str">
        <f t="shared" si="2"/>
        <v>20 (1420)</v>
      </c>
      <c r="Q59" s="1615" t="str">
        <f t="shared" si="3"/>
        <v/>
      </c>
      <c r="R59" s="190"/>
      <c r="S59" s="841"/>
      <c r="T59" s="841"/>
      <c r="U59" s="558"/>
      <c r="V59" s="558"/>
      <c r="W59" s="13"/>
      <c r="X59" s="13"/>
    </row>
    <row r="60" spans="1:24" s="12" customFormat="1" ht="12.75" hidden="1" x14ac:dyDescent="0.2">
      <c r="A60" s="31" t="s">
        <v>3082</v>
      </c>
      <c r="B60" s="602"/>
      <c r="C60" s="992"/>
      <c r="D60" s="992"/>
      <c r="E60" s="31"/>
      <c r="F60" s="992"/>
      <c r="G60" s="847"/>
      <c r="H60" s="1690"/>
      <c r="I60" s="1690"/>
      <c r="J60" s="31"/>
      <c r="K60" s="991"/>
      <c r="L60" s="991"/>
      <c r="M60" s="991"/>
      <c r="N60" s="991"/>
      <c r="O60" s="82"/>
      <c r="P60" s="840" t="str">
        <f t="shared" si="2"/>
        <v>21 (1421)</v>
      </c>
      <c r="Q60" s="1615" t="str">
        <f t="shared" si="3"/>
        <v/>
      </c>
      <c r="R60" s="190"/>
      <c r="S60" s="841"/>
      <c r="T60" s="841"/>
      <c r="U60" s="558"/>
      <c r="V60" s="558"/>
      <c r="W60" s="13"/>
      <c r="X60" s="13"/>
    </row>
    <row r="61" spans="1:24" s="12" customFormat="1" ht="12.75" hidden="1" x14ac:dyDescent="0.2">
      <c r="A61" s="31" t="s">
        <v>3083</v>
      </c>
      <c r="B61" s="602"/>
      <c r="C61" s="992"/>
      <c r="D61" s="992"/>
      <c r="E61" s="31"/>
      <c r="F61" s="992"/>
      <c r="G61" s="847"/>
      <c r="H61" s="1690"/>
      <c r="I61" s="1690"/>
      <c r="J61" s="31"/>
      <c r="K61" s="991"/>
      <c r="L61" s="991"/>
      <c r="M61" s="991"/>
      <c r="N61" s="991"/>
      <c r="O61" s="82"/>
      <c r="P61" s="840" t="str">
        <f t="shared" si="2"/>
        <v>22 (1422)</v>
      </c>
      <c r="Q61" s="1615" t="str">
        <f t="shared" si="3"/>
        <v/>
      </c>
      <c r="R61" s="190"/>
      <c r="S61" s="841"/>
      <c r="T61" s="841"/>
      <c r="U61" s="558"/>
      <c r="V61" s="558"/>
      <c r="W61" s="13"/>
      <c r="X61" s="13"/>
    </row>
    <row r="62" spans="1:24" s="12" customFormat="1" ht="12.75" hidden="1" x14ac:dyDescent="0.2">
      <c r="A62" s="31" t="s">
        <v>3084</v>
      </c>
      <c r="B62" s="602"/>
      <c r="C62" s="992"/>
      <c r="D62" s="992"/>
      <c r="E62" s="31"/>
      <c r="F62" s="992"/>
      <c r="G62" s="847"/>
      <c r="H62" s="1690"/>
      <c r="I62" s="1690"/>
      <c r="J62" s="31"/>
      <c r="K62" s="991"/>
      <c r="L62" s="991"/>
      <c r="M62" s="991"/>
      <c r="N62" s="991"/>
      <c r="O62" s="82"/>
      <c r="P62" s="840" t="str">
        <f t="shared" si="2"/>
        <v>23 (1423)</v>
      </c>
      <c r="Q62" s="1615" t="str">
        <f t="shared" si="3"/>
        <v/>
      </c>
      <c r="R62" s="190"/>
      <c r="S62" s="841"/>
      <c r="T62" s="841"/>
      <c r="U62" s="558"/>
      <c r="V62" s="558"/>
      <c r="W62" s="13"/>
      <c r="X62" s="13"/>
    </row>
    <row r="63" spans="1:24" s="12" customFormat="1" ht="12.75" hidden="1" x14ac:dyDescent="0.2">
      <c r="A63" s="31" t="s">
        <v>3085</v>
      </c>
      <c r="B63" s="602"/>
      <c r="C63" s="992"/>
      <c r="D63" s="992"/>
      <c r="E63" s="31"/>
      <c r="F63" s="992"/>
      <c r="G63" s="847"/>
      <c r="H63" s="1690"/>
      <c r="I63" s="1690"/>
      <c r="J63" s="31"/>
      <c r="K63" s="991"/>
      <c r="L63" s="991"/>
      <c r="M63" s="991"/>
      <c r="N63" s="991"/>
      <c r="O63" s="82"/>
      <c r="P63" s="840" t="str">
        <f t="shared" si="2"/>
        <v>24 (1424)</v>
      </c>
      <c r="Q63" s="1615" t="str">
        <f t="shared" si="3"/>
        <v/>
      </c>
      <c r="R63" s="190"/>
      <c r="S63" s="841"/>
      <c r="T63" s="841"/>
      <c r="U63" s="558"/>
      <c r="V63" s="558"/>
      <c r="W63" s="13"/>
      <c r="X63" s="13"/>
    </row>
    <row r="64" spans="1:24" s="12" customFormat="1" ht="12.75" x14ac:dyDescent="0.2">
      <c r="A64" s="31" t="s">
        <v>3086</v>
      </c>
      <c r="B64" s="602"/>
      <c r="C64" s="992"/>
      <c r="D64" s="992"/>
      <c r="E64" s="31"/>
      <c r="F64" s="992"/>
      <c r="G64" s="847"/>
      <c r="H64" s="1690"/>
      <c r="I64" s="1690"/>
      <c r="J64" s="31"/>
      <c r="K64" s="991"/>
      <c r="L64" s="991"/>
      <c r="M64" s="991"/>
      <c r="N64" s="991"/>
      <c r="O64" s="82"/>
      <c r="P64" s="840" t="str">
        <f t="shared" si="2"/>
        <v>25 (1425)</v>
      </c>
      <c r="Q64" s="1615" t="str">
        <f t="shared" si="3"/>
        <v/>
      </c>
      <c r="R64" s="190"/>
      <c r="S64" s="841"/>
      <c r="T64" s="841"/>
      <c r="U64" s="558"/>
      <c r="V64" s="558"/>
      <c r="W64" s="13"/>
      <c r="X64" s="13"/>
    </row>
    <row r="65" spans="1:24" s="12" customFormat="1" ht="12.75" x14ac:dyDescent="0.2">
      <c r="A65" s="239" t="s">
        <v>3087</v>
      </c>
      <c r="B65" s="1598">
        <v>100</v>
      </c>
      <c r="C65" s="992"/>
      <c r="D65" s="992"/>
      <c r="E65" s="31"/>
      <c r="F65" s="992"/>
      <c r="G65" s="847"/>
      <c r="H65" s="1690"/>
      <c r="I65" s="1690"/>
      <c r="J65" s="31"/>
      <c r="K65" s="992"/>
      <c r="L65" s="992"/>
      <c r="M65" s="992"/>
      <c r="N65" s="992"/>
      <c r="O65" s="82"/>
      <c r="P65" s="835"/>
      <c r="Q65" s="1619">
        <f>$B65</f>
        <v>100</v>
      </c>
      <c r="R65" s="190"/>
      <c r="S65" s="841"/>
      <c r="T65" s="841"/>
      <c r="U65" s="558"/>
      <c r="V65" s="558"/>
      <c r="W65" s="13"/>
      <c r="X65" s="13"/>
    </row>
    <row r="66" spans="1:24" s="12" customFormat="1" ht="10.35" customHeight="1" x14ac:dyDescent="0.2">
      <c r="A66" s="83" t="s">
        <v>3088</v>
      </c>
      <c r="B66" s="1494" t="s">
        <v>3089</v>
      </c>
      <c r="C66" s="993"/>
      <c r="D66" s="993"/>
      <c r="E66" s="82"/>
      <c r="F66" s="993"/>
      <c r="G66" s="848"/>
      <c r="H66" s="1626"/>
      <c r="I66" s="1626"/>
      <c r="J66" s="82"/>
      <c r="K66" s="993"/>
      <c r="L66" s="993"/>
      <c r="M66" s="993"/>
      <c r="N66" s="993"/>
      <c r="O66" s="82"/>
      <c r="P66" s="835"/>
      <c r="Q66" s="1495" t="str">
        <f>$B66</f>
        <v>Global</v>
      </c>
      <c r="R66" s="190"/>
      <c r="S66" s="846"/>
      <c r="T66" s="846"/>
      <c r="U66" s="558"/>
      <c r="V66" s="558"/>
      <c r="W66" s="13"/>
      <c r="X66" s="13"/>
    </row>
    <row r="67" spans="1:24" ht="5.0999999999999996" customHeight="1" x14ac:dyDescent="0.25">
      <c r="A67" s="803"/>
      <c r="B67" s="803"/>
      <c r="C67" s="82"/>
      <c r="D67" s="803"/>
      <c r="E67" s="82"/>
      <c r="F67" s="803"/>
      <c r="G67" s="803"/>
      <c r="H67" s="803"/>
      <c r="I67" s="803"/>
      <c r="J67" s="803"/>
      <c r="K67" s="82"/>
      <c r="L67" s="82"/>
      <c r="M67" s="82"/>
      <c r="N67" s="82"/>
      <c r="P67" s="835"/>
      <c r="Q67" s="835"/>
      <c r="R67" s="82"/>
      <c r="S67" s="82"/>
      <c r="T67" s="82"/>
    </row>
    <row r="68" spans="1:24" s="12" customFormat="1" ht="12.75" x14ac:dyDescent="0.2">
      <c r="A68" s="82"/>
      <c r="B68" s="88" t="s">
        <v>1878</v>
      </c>
      <c r="C68" s="82"/>
      <c r="D68" s="82"/>
      <c r="E68" s="82"/>
      <c r="F68" s="82"/>
      <c r="G68" s="82"/>
      <c r="H68" s="82"/>
      <c r="I68" s="82"/>
      <c r="J68" s="82"/>
      <c r="K68" s="82"/>
      <c r="L68" s="82"/>
      <c r="M68" s="82"/>
      <c r="N68" s="82"/>
      <c r="O68" s="82"/>
      <c r="P68" s="835"/>
      <c r="Q68" s="836" t="str">
        <f>$B68</f>
        <v>Autres éléments hors bilan (505)</v>
      </c>
      <c r="R68" s="82"/>
      <c r="S68" s="82"/>
      <c r="T68" s="82"/>
      <c r="U68" s="558"/>
      <c r="V68" s="558"/>
      <c r="W68" s="13"/>
      <c r="X68" s="13"/>
    </row>
    <row r="69" spans="1:24" s="12" customFormat="1" ht="12.75" x14ac:dyDescent="0.2">
      <c r="A69" s="31" t="s">
        <v>3062</v>
      </c>
      <c r="B69" s="602"/>
      <c r="C69" s="992"/>
      <c r="D69" s="992"/>
      <c r="E69" s="31"/>
      <c r="F69" s="992"/>
      <c r="G69" s="847"/>
      <c r="H69" s="1690"/>
      <c r="I69" s="1690"/>
      <c r="J69" s="31"/>
      <c r="K69" s="991"/>
      <c r="L69" s="991"/>
      <c r="M69" s="991"/>
      <c r="N69" s="991"/>
      <c r="O69" s="82"/>
      <c r="P69" s="840" t="str">
        <f t="shared" ref="P69:P93" si="4">$A69</f>
        <v>1 (1401)</v>
      </c>
      <c r="Q69" s="1615" t="str">
        <f t="shared" ref="Q69:Q93" si="5">IF($B69="","",$B69)</f>
        <v/>
      </c>
      <c r="R69" s="190"/>
      <c r="S69" s="841"/>
      <c r="T69" s="841"/>
      <c r="U69" s="558"/>
      <c r="V69" s="558"/>
      <c r="W69" s="13"/>
      <c r="X69" s="13"/>
    </row>
    <row r="70" spans="1:24" s="12" customFormat="1" ht="12.75" x14ac:dyDescent="0.2">
      <c r="A70" s="31" t="s">
        <v>3063</v>
      </c>
      <c r="B70" s="602"/>
      <c r="C70" s="992"/>
      <c r="D70" s="992"/>
      <c r="E70" s="31"/>
      <c r="F70" s="992"/>
      <c r="G70" s="847"/>
      <c r="H70" s="1690"/>
      <c r="I70" s="1690"/>
      <c r="J70" s="31"/>
      <c r="K70" s="991"/>
      <c r="L70" s="991"/>
      <c r="M70" s="991"/>
      <c r="N70" s="991"/>
      <c r="O70" s="82"/>
      <c r="P70" s="840" t="str">
        <f t="shared" si="4"/>
        <v>2 (1402)</v>
      </c>
      <c r="Q70" s="1615" t="str">
        <f t="shared" si="5"/>
        <v/>
      </c>
      <c r="R70" s="190"/>
      <c r="S70" s="841"/>
      <c r="T70" s="841"/>
      <c r="U70" s="558"/>
      <c r="V70" s="558"/>
      <c r="W70" s="13"/>
      <c r="X70" s="13"/>
    </row>
    <row r="71" spans="1:24" s="12" customFormat="1" ht="12.75" x14ac:dyDescent="0.2">
      <c r="A71" s="31" t="s">
        <v>3064</v>
      </c>
      <c r="B71" s="602"/>
      <c r="C71" s="992"/>
      <c r="D71" s="992"/>
      <c r="E71" s="31"/>
      <c r="F71" s="992"/>
      <c r="G71" s="847"/>
      <c r="H71" s="1690"/>
      <c r="I71" s="1690"/>
      <c r="J71" s="31"/>
      <c r="K71" s="991"/>
      <c r="L71" s="991"/>
      <c r="M71" s="991"/>
      <c r="N71" s="991"/>
      <c r="O71" s="82"/>
      <c r="P71" s="840" t="str">
        <f t="shared" si="4"/>
        <v>3 (1403)</v>
      </c>
      <c r="Q71" s="1615" t="str">
        <f t="shared" si="5"/>
        <v/>
      </c>
      <c r="R71" s="190"/>
      <c r="S71" s="841"/>
      <c r="T71" s="841"/>
      <c r="U71" s="558"/>
      <c r="V71" s="558"/>
      <c r="W71" s="13"/>
      <c r="X71" s="13"/>
    </row>
    <row r="72" spans="1:24" s="12" customFormat="1" ht="12.75" hidden="1" x14ac:dyDescent="0.2">
      <c r="A72" s="31" t="s">
        <v>3065</v>
      </c>
      <c r="B72" s="602"/>
      <c r="C72" s="992"/>
      <c r="D72" s="992"/>
      <c r="E72" s="31"/>
      <c r="F72" s="992"/>
      <c r="G72" s="847"/>
      <c r="H72" s="1690"/>
      <c r="I72" s="1690"/>
      <c r="J72" s="31"/>
      <c r="K72" s="991"/>
      <c r="L72" s="991"/>
      <c r="M72" s="991"/>
      <c r="N72" s="991"/>
      <c r="O72" s="82"/>
      <c r="P72" s="840" t="str">
        <f t="shared" si="4"/>
        <v>4 (1404)</v>
      </c>
      <c r="Q72" s="1615" t="str">
        <f t="shared" si="5"/>
        <v/>
      </c>
      <c r="R72" s="190"/>
      <c r="S72" s="841"/>
      <c r="T72" s="841"/>
      <c r="U72" s="558"/>
      <c r="V72" s="558"/>
      <c r="W72" s="13"/>
      <c r="X72" s="13"/>
    </row>
    <row r="73" spans="1:24" s="12" customFormat="1" ht="12.75" hidden="1" x14ac:dyDescent="0.2">
      <c r="A73" s="31" t="s">
        <v>3066</v>
      </c>
      <c r="B73" s="602"/>
      <c r="C73" s="992"/>
      <c r="D73" s="992"/>
      <c r="E73" s="31"/>
      <c r="F73" s="992"/>
      <c r="G73" s="847"/>
      <c r="H73" s="1690"/>
      <c r="I73" s="1690"/>
      <c r="J73" s="31"/>
      <c r="K73" s="991"/>
      <c r="L73" s="991"/>
      <c r="M73" s="991"/>
      <c r="N73" s="991"/>
      <c r="O73" s="82"/>
      <c r="P73" s="840" t="str">
        <f t="shared" si="4"/>
        <v>5 (1405)</v>
      </c>
      <c r="Q73" s="1615" t="str">
        <f t="shared" si="5"/>
        <v/>
      </c>
      <c r="R73" s="190"/>
      <c r="S73" s="841"/>
      <c r="T73" s="841"/>
      <c r="U73" s="558"/>
      <c r="V73" s="558"/>
      <c r="W73" s="13"/>
      <c r="X73" s="13"/>
    </row>
    <row r="74" spans="1:24" s="12" customFormat="1" ht="12.75" hidden="1" x14ac:dyDescent="0.2">
      <c r="A74" s="31" t="s">
        <v>3067</v>
      </c>
      <c r="B74" s="602"/>
      <c r="C74" s="992"/>
      <c r="D74" s="992"/>
      <c r="E74" s="31"/>
      <c r="F74" s="992"/>
      <c r="G74" s="847"/>
      <c r="H74" s="1690"/>
      <c r="I74" s="1690"/>
      <c r="J74" s="31"/>
      <c r="K74" s="991"/>
      <c r="L74" s="991"/>
      <c r="M74" s="991"/>
      <c r="N74" s="991"/>
      <c r="O74" s="82"/>
      <c r="P74" s="840" t="str">
        <f t="shared" si="4"/>
        <v>6 (1406)</v>
      </c>
      <c r="Q74" s="1615" t="str">
        <f t="shared" si="5"/>
        <v/>
      </c>
      <c r="R74" s="190"/>
      <c r="S74" s="841"/>
      <c r="T74" s="841"/>
      <c r="U74" s="558"/>
      <c r="V74" s="558"/>
      <c r="W74" s="13"/>
      <c r="X74" s="13"/>
    </row>
    <row r="75" spans="1:24" s="12" customFormat="1" ht="12.75" hidden="1" x14ac:dyDescent="0.2">
      <c r="A75" s="31" t="s">
        <v>3068</v>
      </c>
      <c r="B75" s="602"/>
      <c r="C75" s="992"/>
      <c r="D75" s="992"/>
      <c r="E75" s="31"/>
      <c r="F75" s="992"/>
      <c r="G75" s="847"/>
      <c r="H75" s="1690"/>
      <c r="I75" s="1690"/>
      <c r="J75" s="31"/>
      <c r="K75" s="991"/>
      <c r="L75" s="991"/>
      <c r="M75" s="991"/>
      <c r="N75" s="991"/>
      <c r="O75" s="82"/>
      <c r="P75" s="840" t="str">
        <f t="shared" si="4"/>
        <v>7 (1407)</v>
      </c>
      <c r="Q75" s="1615" t="str">
        <f t="shared" si="5"/>
        <v/>
      </c>
      <c r="R75" s="190"/>
      <c r="S75" s="841"/>
      <c r="T75" s="841"/>
      <c r="U75" s="558"/>
      <c r="V75" s="558"/>
      <c r="W75" s="13"/>
      <c r="X75" s="13"/>
    </row>
    <row r="76" spans="1:24" s="12" customFormat="1" ht="12.75" hidden="1" x14ac:dyDescent="0.2">
      <c r="A76" s="31" t="s">
        <v>3069</v>
      </c>
      <c r="B76" s="602"/>
      <c r="C76" s="992"/>
      <c r="D76" s="992"/>
      <c r="E76" s="31"/>
      <c r="F76" s="992"/>
      <c r="G76" s="847"/>
      <c r="H76" s="1690"/>
      <c r="I76" s="1690"/>
      <c r="J76" s="31"/>
      <c r="K76" s="991"/>
      <c r="L76" s="991"/>
      <c r="M76" s="991"/>
      <c r="N76" s="991"/>
      <c r="O76" s="82"/>
      <c r="P76" s="840" t="str">
        <f t="shared" si="4"/>
        <v>8 (1408)</v>
      </c>
      <c r="Q76" s="1615" t="str">
        <f t="shared" si="5"/>
        <v/>
      </c>
      <c r="R76" s="190"/>
      <c r="S76" s="841"/>
      <c r="T76" s="841"/>
      <c r="U76" s="558"/>
      <c r="V76" s="558"/>
      <c r="W76" s="13"/>
      <c r="X76" s="13"/>
    </row>
    <row r="77" spans="1:24" s="12" customFormat="1" ht="12.75" hidden="1" x14ac:dyDescent="0.2">
      <c r="A77" s="31" t="s">
        <v>3070</v>
      </c>
      <c r="B77" s="602"/>
      <c r="C77" s="992"/>
      <c r="D77" s="992"/>
      <c r="E77" s="31"/>
      <c r="F77" s="992"/>
      <c r="G77" s="847"/>
      <c r="H77" s="1690"/>
      <c r="I77" s="1690"/>
      <c r="J77" s="31"/>
      <c r="K77" s="991"/>
      <c r="L77" s="991"/>
      <c r="M77" s="991"/>
      <c r="N77" s="991"/>
      <c r="O77" s="82"/>
      <c r="P77" s="840" t="str">
        <f t="shared" si="4"/>
        <v>9 (1409)</v>
      </c>
      <c r="Q77" s="1615" t="str">
        <f t="shared" si="5"/>
        <v/>
      </c>
      <c r="R77" s="190"/>
      <c r="S77" s="841"/>
      <c r="T77" s="841"/>
      <c r="U77" s="558"/>
      <c r="V77" s="558"/>
      <c r="W77" s="13"/>
      <c r="X77" s="13"/>
    </row>
    <row r="78" spans="1:24" s="12" customFormat="1" ht="12.75" hidden="1" x14ac:dyDescent="0.2">
      <c r="A78" s="31" t="s">
        <v>3071</v>
      </c>
      <c r="B78" s="602"/>
      <c r="C78" s="992"/>
      <c r="D78" s="992"/>
      <c r="E78" s="31"/>
      <c r="F78" s="992"/>
      <c r="G78" s="847"/>
      <c r="H78" s="1690"/>
      <c r="I78" s="1690"/>
      <c r="J78" s="31"/>
      <c r="K78" s="991"/>
      <c r="L78" s="991"/>
      <c r="M78" s="991"/>
      <c r="N78" s="991"/>
      <c r="O78" s="82"/>
      <c r="P78" s="840" t="str">
        <f t="shared" si="4"/>
        <v>10 (1410)</v>
      </c>
      <c r="Q78" s="1615" t="str">
        <f t="shared" si="5"/>
        <v/>
      </c>
      <c r="R78" s="190"/>
      <c r="S78" s="841"/>
      <c r="T78" s="841"/>
      <c r="U78" s="558"/>
      <c r="V78" s="558"/>
      <c r="W78" s="13"/>
      <c r="X78" s="13"/>
    </row>
    <row r="79" spans="1:24" s="12" customFormat="1" ht="12.75" hidden="1" x14ac:dyDescent="0.2">
      <c r="A79" s="31" t="s">
        <v>3072</v>
      </c>
      <c r="B79" s="602"/>
      <c r="C79" s="992"/>
      <c r="D79" s="992"/>
      <c r="E79" s="31"/>
      <c r="F79" s="992"/>
      <c r="G79" s="847"/>
      <c r="H79" s="1690"/>
      <c r="I79" s="1690"/>
      <c r="J79" s="31"/>
      <c r="K79" s="991"/>
      <c r="L79" s="991"/>
      <c r="M79" s="991"/>
      <c r="N79" s="991"/>
      <c r="O79" s="82"/>
      <c r="P79" s="840" t="str">
        <f t="shared" si="4"/>
        <v>11 (1411)</v>
      </c>
      <c r="Q79" s="1615" t="str">
        <f t="shared" si="5"/>
        <v/>
      </c>
      <c r="R79" s="190"/>
      <c r="S79" s="841"/>
      <c r="T79" s="841"/>
      <c r="U79" s="558"/>
      <c r="V79" s="558"/>
      <c r="W79" s="13"/>
      <c r="X79" s="13"/>
    </row>
    <row r="80" spans="1:24" s="12" customFormat="1" ht="12.75" hidden="1" x14ac:dyDescent="0.2">
      <c r="A80" s="31" t="s">
        <v>3073</v>
      </c>
      <c r="B80" s="602"/>
      <c r="C80" s="992"/>
      <c r="D80" s="992"/>
      <c r="E80" s="31"/>
      <c r="F80" s="992"/>
      <c r="G80" s="847"/>
      <c r="H80" s="1690"/>
      <c r="I80" s="1690"/>
      <c r="J80" s="31"/>
      <c r="K80" s="991"/>
      <c r="L80" s="991"/>
      <c r="M80" s="991"/>
      <c r="N80" s="991"/>
      <c r="O80" s="82"/>
      <c r="P80" s="840" t="str">
        <f t="shared" si="4"/>
        <v>12 (1412)</v>
      </c>
      <c r="Q80" s="1615" t="str">
        <f t="shared" si="5"/>
        <v/>
      </c>
      <c r="R80" s="190"/>
      <c r="S80" s="841"/>
      <c r="T80" s="841"/>
      <c r="U80" s="558"/>
      <c r="V80" s="558"/>
      <c r="W80" s="13"/>
      <c r="X80" s="13"/>
    </row>
    <row r="81" spans="1:24" s="12" customFormat="1" ht="12.75" hidden="1" x14ac:dyDescent="0.2">
      <c r="A81" s="31" t="s">
        <v>3074</v>
      </c>
      <c r="B81" s="602"/>
      <c r="C81" s="992"/>
      <c r="D81" s="992"/>
      <c r="E81" s="31"/>
      <c r="F81" s="992"/>
      <c r="G81" s="847"/>
      <c r="H81" s="1690"/>
      <c r="I81" s="1690"/>
      <c r="J81" s="31"/>
      <c r="K81" s="991"/>
      <c r="L81" s="991"/>
      <c r="M81" s="991"/>
      <c r="N81" s="991"/>
      <c r="O81" s="82"/>
      <c r="P81" s="840" t="str">
        <f t="shared" si="4"/>
        <v>13 (1413)</v>
      </c>
      <c r="Q81" s="1615" t="str">
        <f t="shared" si="5"/>
        <v/>
      </c>
      <c r="R81" s="190"/>
      <c r="S81" s="841"/>
      <c r="T81" s="841"/>
      <c r="U81" s="558"/>
      <c r="V81" s="558"/>
      <c r="W81" s="13"/>
      <c r="X81" s="13"/>
    </row>
    <row r="82" spans="1:24" s="12" customFormat="1" ht="12.75" hidden="1" x14ac:dyDescent="0.2">
      <c r="A82" s="31" t="s">
        <v>3075</v>
      </c>
      <c r="B82" s="602"/>
      <c r="C82" s="992"/>
      <c r="D82" s="992"/>
      <c r="E82" s="31"/>
      <c r="F82" s="992"/>
      <c r="G82" s="847"/>
      <c r="H82" s="1690"/>
      <c r="I82" s="1690"/>
      <c r="J82" s="31"/>
      <c r="K82" s="991"/>
      <c r="L82" s="991"/>
      <c r="M82" s="991"/>
      <c r="N82" s="991"/>
      <c r="O82" s="82"/>
      <c r="P82" s="840" t="str">
        <f t="shared" si="4"/>
        <v>14 (1414)</v>
      </c>
      <c r="Q82" s="1615" t="str">
        <f t="shared" si="5"/>
        <v/>
      </c>
      <c r="R82" s="190"/>
      <c r="S82" s="841"/>
      <c r="T82" s="841"/>
      <c r="U82" s="558"/>
      <c r="V82" s="558"/>
      <c r="W82" s="13"/>
      <c r="X82" s="13"/>
    </row>
    <row r="83" spans="1:24" s="12" customFormat="1" ht="12.75" hidden="1" x14ac:dyDescent="0.2">
      <c r="A83" s="31" t="s">
        <v>3076</v>
      </c>
      <c r="B83" s="602"/>
      <c r="C83" s="992"/>
      <c r="D83" s="992"/>
      <c r="E83" s="31"/>
      <c r="F83" s="992"/>
      <c r="G83" s="847"/>
      <c r="H83" s="1690"/>
      <c r="I83" s="1690"/>
      <c r="J83" s="31"/>
      <c r="K83" s="991"/>
      <c r="L83" s="991"/>
      <c r="M83" s="991"/>
      <c r="N83" s="991"/>
      <c r="O83" s="82"/>
      <c r="P83" s="840" t="str">
        <f t="shared" si="4"/>
        <v>15 (1415)</v>
      </c>
      <c r="Q83" s="1615" t="str">
        <f t="shared" si="5"/>
        <v/>
      </c>
      <c r="R83" s="190"/>
      <c r="S83" s="841"/>
      <c r="T83" s="841"/>
      <c r="U83" s="558"/>
      <c r="V83" s="558"/>
      <c r="W83" s="13"/>
      <c r="X83" s="13"/>
    </row>
    <row r="84" spans="1:24" s="12" customFormat="1" ht="12.75" hidden="1" x14ac:dyDescent="0.2">
      <c r="A84" s="31" t="s">
        <v>3077</v>
      </c>
      <c r="B84" s="602"/>
      <c r="C84" s="992"/>
      <c r="D84" s="992"/>
      <c r="E84" s="31"/>
      <c r="F84" s="992"/>
      <c r="G84" s="847"/>
      <c r="H84" s="1690"/>
      <c r="I84" s="1690"/>
      <c r="J84" s="31"/>
      <c r="K84" s="991"/>
      <c r="L84" s="991"/>
      <c r="M84" s="991"/>
      <c r="N84" s="991"/>
      <c r="O84" s="82"/>
      <c r="P84" s="840" t="str">
        <f t="shared" si="4"/>
        <v>16 (1416)</v>
      </c>
      <c r="Q84" s="1615" t="str">
        <f t="shared" si="5"/>
        <v/>
      </c>
      <c r="R84" s="190"/>
      <c r="S84" s="841"/>
      <c r="T84" s="841"/>
      <c r="U84" s="558"/>
      <c r="V84" s="558"/>
      <c r="W84" s="13"/>
      <c r="X84" s="13"/>
    </row>
    <row r="85" spans="1:24" s="12" customFormat="1" ht="12.75" hidden="1" x14ac:dyDescent="0.2">
      <c r="A85" s="31" t="s">
        <v>3078</v>
      </c>
      <c r="B85" s="602"/>
      <c r="C85" s="992"/>
      <c r="D85" s="992"/>
      <c r="E85" s="31"/>
      <c r="F85" s="992"/>
      <c r="G85" s="847"/>
      <c r="H85" s="1690"/>
      <c r="I85" s="1690"/>
      <c r="J85" s="31"/>
      <c r="K85" s="991"/>
      <c r="L85" s="991"/>
      <c r="M85" s="991"/>
      <c r="N85" s="991"/>
      <c r="O85" s="82"/>
      <c r="P85" s="840" t="str">
        <f t="shared" si="4"/>
        <v>17 (1417)</v>
      </c>
      <c r="Q85" s="1615" t="str">
        <f t="shared" si="5"/>
        <v/>
      </c>
      <c r="R85" s="190"/>
      <c r="S85" s="841"/>
      <c r="T85" s="841"/>
      <c r="U85" s="558"/>
      <c r="V85" s="558"/>
      <c r="W85" s="13"/>
      <c r="X85" s="13"/>
    </row>
    <row r="86" spans="1:24" s="12" customFormat="1" ht="12.75" hidden="1" x14ac:dyDescent="0.2">
      <c r="A86" s="31" t="s">
        <v>3079</v>
      </c>
      <c r="B86" s="602"/>
      <c r="C86" s="992"/>
      <c r="D86" s="992"/>
      <c r="E86" s="31"/>
      <c r="F86" s="992"/>
      <c r="G86" s="847"/>
      <c r="H86" s="1690"/>
      <c r="I86" s="1690"/>
      <c r="J86" s="31"/>
      <c r="K86" s="991"/>
      <c r="L86" s="991"/>
      <c r="M86" s="991"/>
      <c r="N86" s="991"/>
      <c r="O86" s="82"/>
      <c r="P86" s="840" t="str">
        <f t="shared" si="4"/>
        <v>18 (1418)</v>
      </c>
      <c r="Q86" s="1615" t="str">
        <f t="shared" si="5"/>
        <v/>
      </c>
      <c r="R86" s="190"/>
      <c r="S86" s="841"/>
      <c r="T86" s="841"/>
      <c r="U86" s="558"/>
      <c r="V86" s="558"/>
      <c r="W86" s="13"/>
      <c r="X86" s="13"/>
    </row>
    <row r="87" spans="1:24" s="12" customFormat="1" ht="12.75" hidden="1" x14ac:dyDescent="0.2">
      <c r="A87" s="31" t="s">
        <v>3080</v>
      </c>
      <c r="B87" s="602"/>
      <c r="C87" s="992"/>
      <c r="D87" s="992"/>
      <c r="E87" s="31"/>
      <c r="F87" s="992"/>
      <c r="G87" s="847"/>
      <c r="H87" s="1690"/>
      <c r="I87" s="1690"/>
      <c r="J87" s="31"/>
      <c r="K87" s="991"/>
      <c r="L87" s="991"/>
      <c r="M87" s="991"/>
      <c r="N87" s="991"/>
      <c r="O87" s="82"/>
      <c r="P87" s="840" t="str">
        <f t="shared" si="4"/>
        <v>19 (1419)</v>
      </c>
      <c r="Q87" s="1615" t="str">
        <f t="shared" si="5"/>
        <v/>
      </c>
      <c r="R87" s="190"/>
      <c r="S87" s="841"/>
      <c r="T87" s="841"/>
      <c r="U87" s="558"/>
      <c r="V87" s="558"/>
      <c r="W87" s="13"/>
      <c r="X87" s="13"/>
    </row>
    <row r="88" spans="1:24" s="12" customFormat="1" ht="12.75" hidden="1" x14ac:dyDescent="0.2">
      <c r="A88" s="31" t="s">
        <v>3081</v>
      </c>
      <c r="B88" s="602"/>
      <c r="C88" s="992"/>
      <c r="D88" s="992"/>
      <c r="E88" s="31"/>
      <c r="F88" s="992"/>
      <c r="G88" s="847"/>
      <c r="H88" s="1690"/>
      <c r="I88" s="1690"/>
      <c r="J88" s="31"/>
      <c r="K88" s="991"/>
      <c r="L88" s="991"/>
      <c r="M88" s="991"/>
      <c r="N88" s="991"/>
      <c r="O88" s="82"/>
      <c r="P88" s="840" t="str">
        <f t="shared" si="4"/>
        <v>20 (1420)</v>
      </c>
      <c r="Q88" s="1615" t="str">
        <f t="shared" si="5"/>
        <v/>
      </c>
      <c r="R88" s="190"/>
      <c r="S88" s="841"/>
      <c r="T88" s="841"/>
      <c r="U88" s="558"/>
      <c r="V88" s="558"/>
      <c r="W88" s="13"/>
      <c r="X88" s="13"/>
    </row>
    <row r="89" spans="1:24" s="12" customFormat="1" ht="12.75" hidden="1" x14ac:dyDescent="0.2">
      <c r="A89" s="31" t="s">
        <v>3082</v>
      </c>
      <c r="B89" s="602"/>
      <c r="C89" s="992"/>
      <c r="D89" s="992"/>
      <c r="E89" s="31"/>
      <c r="F89" s="992"/>
      <c r="G89" s="847"/>
      <c r="H89" s="1690"/>
      <c r="I89" s="1690"/>
      <c r="J89" s="31"/>
      <c r="K89" s="991"/>
      <c r="L89" s="991"/>
      <c r="M89" s="991"/>
      <c r="N89" s="991"/>
      <c r="O89" s="82"/>
      <c r="P89" s="840" t="str">
        <f t="shared" si="4"/>
        <v>21 (1421)</v>
      </c>
      <c r="Q89" s="1615" t="str">
        <f t="shared" si="5"/>
        <v/>
      </c>
      <c r="R89" s="190"/>
      <c r="S89" s="841"/>
      <c r="T89" s="841"/>
      <c r="U89" s="558"/>
      <c r="V89" s="558"/>
      <c r="W89" s="13"/>
      <c r="X89" s="13"/>
    </row>
    <row r="90" spans="1:24" s="12" customFormat="1" ht="12.75" hidden="1" x14ac:dyDescent="0.2">
      <c r="A90" s="31" t="s">
        <v>3083</v>
      </c>
      <c r="B90" s="602"/>
      <c r="C90" s="992"/>
      <c r="D90" s="992"/>
      <c r="E90" s="31"/>
      <c r="F90" s="992"/>
      <c r="G90" s="847"/>
      <c r="H90" s="1690"/>
      <c r="I90" s="1690"/>
      <c r="J90" s="31"/>
      <c r="K90" s="991"/>
      <c r="L90" s="991"/>
      <c r="M90" s="991"/>
      <c r="N90" s="991"/>
      <c r="O90" s="82"/>
      <c r="P90" s="840" t="str">
        <f t="shared" si="4"/>
        <v>22 (1422)</v>
      </c>
      <c r="Q90" s="1615" t="str">
        <f t="shared" si="5"/>
        <v/>
      </c>
      <c r="R90" s="190"/>
      <c r="S90" s="841"/>
      <c r="T90" s="841"/>
      <c r="U90" s="558"/>
      <c r="V90" s="558"/>
      <c r="W90" s="13"/>
      <c r="X90" s="13"/>
    </row>
    <row r="91" spans="1:24" s="12" customFormat="1" ht="12.75" hidden="1" x14ac:dyDescent="0.2">
      <c r="A91" s="31" t="s">
        <v>3084</v>
      </c>
      <c r="B91" s="602"/>
      <c r="C91" s="992"/>
      <c r="D91" s="992"/>
      <c r="E91" s="31"/>
      <c r="F91" s="992"/>
      <c r="G91" s="847"/>
      <c r="H91" s="1690"/>
      <c r="I91" s="1690"/>
      <c r="J91" s="31"/>
      <c r="K91" s="991"/>
      <c r="L91" s="991"/>
      <c r="M91" s="991"/>
      <c r="N91" s="991"/>
      <c r="O91" s="82"/>
      <c r="P91" s="840" t="str">
        <f t="shared" si="4"/>
        <v>23 (1423)</v>
      </c>
      <c r="Q91" s="1615" t="str">
        <f t="shared" si="5"/>
        <v/>
      </c>
      <c r="R91" s="190"/>
      <c r="S91" s="841"/>
      <c r="T91" s="841"/>
      <c r="U91" s="558"/>
      <c r="V91" s="558"/>
      <c r="W91" s="13"/>
      <c r="X91" s="13"/>
    </row>
    <row r="92" spans="1:24" s="12" customFormat="1" ht="12.75" hidden="1" x14ac:dyDescent="0.2">
      <c r="A92" s="31" t="s">
        <v>3085</v>
      </c>
      <c r="B92" s="602"/>
      <c r="C92" s="992"/>
      <c r="D92" s="992"/>
      <c r="E92" s="31"/>
      <c r="F92" s="992"/>
      <c r="G92" s="847"/>
      <c r="H92" s="1690"/>
      <c r="I92" s="1690"/>
      <c r="J92" s="31"/>
      <c r="K92" s="991"/>
      <c r="L92" s="991"/>
      <c r="M92" s="991"/>
      <c r="N92" s="991"/>
      <c r="O92" s="82"/>
      <c r="P92" s="840" t="str">
        <f t="shared" si="4"/>
        <v>24 (1424)</v>
      </c>
      <c r="Q92" s="1615" t="str">
        <f t="shared" si="5"/>
        <v/>
      </c>
      <c r="R92" s="190"/>
      <c r="S92" s="841"/>
      <c r="T92" s="841"/>
      <c r="U92" s="558"/>
      <c r="V92" s="558"/>
      <c r="W92" s="13"/>
      <c r="X92" s="13"/>
    </row>
    <row r="93" spans="1:24" s="12" customFormat="1" ht="12.75" x14ac:dyDescent="0.2">
      <c r="A93" s="31" t="s">
        <v>3086</v>
      </c>
      <c r="B93" s="602"/>
      <c r="C93" s="992"/>
      <c r="D93" s="992"/>
      <c r="E93" s="31"/>
      <c r="F93" s="992"/>
      <c r="G93" s="847"/>
      <c r="H93" s="1690"/>
      <c r="I93" s="1690"/>
      <c r="J93" s="31"/>
      <c r="K93" s="991"/>
      <c r="L93" s="991"/>
      <c r="M93" s="991"/>
      <c r="N93" s="991"/>
      <c r="O93" s="82"/>
      <c r="P93" s="840" t="str">
        <f t="shared" si="4"/>
        <v>25 (1425)</v>
      </c>
      <c r="Q93" s="1615" t="str">
        <f t="shared" si="5"/>
        <v/>
      </c>
      <c r="R93" s="190"/>
      <c r="S93" s="841"/>
      <c r="T93" s="841"/>
      <c r="U93" s="558"/>
      <c r="V93" s="558"/>
      <c r="W93" s="13"/>
      <c r="X93" s="13"/>
    </row>
    <row r="94" spans="1:24" s="12" customFormat="1" ht="12.75" x14ac:dyDescent="0.2">
      <c r="A94" s="239" t="s">
        <v>3087</v>
      </c>
      <c r="B94" s="1598">
        <v>100</v>
      </c>
      <c r="C94" s="992"/>
      <c r="D94" s="992"/>
      <c r="E94" s="31"/>
      <c r="F94" s="992"/>
      <c r="G94" s="847"/>
      <c r="H94" s="1690"/>
      <c r="I94" s="1690"/>
      <c r="J94" s="31"/>
      <c r="K94" s="992"/>
      <c r="L94" s="992"/>
      <c r="M94" s="992"/>
      <c r="N94" s="992"/>
      <c r="O94" s="82"/>
      <c r="P94" s="835"/>
      <c r="Q94" s="1619">
        <f>$B94</f>
        <v>100</v>
      </c>
      <c r="R94" s="190"/>
      <c r="S94" s="841"/>
      <c r="T94" s="841"/>
      <c r="U94" s="558"/>
      <c r="V94" s="558"/>
      <c r="W94" s="13"/>
      <c r="X94" s="13"/>
    </row>
    <row r="95" spans="1:24" s="12" customFormat="1" ht="12.75" x14ac:dyDescent="0.2">
      <c r="A95" s="83" t="s">
        <v>3088</v>
      </c>
      <c r="B95" s="1494" t="s">
        <v>3089</v>
      </c>
      <c r="C95" s="993"/>
      <c r="D95" s="993"/>
      <c r="E95" s="82"/>
      <c r="F95" s="993"/>
      <c r="G95" s="848"/>
      <c r="H95" s="1626"/>
      <c r="I95" s="1626"/>
      <c r="J95" s="82"/>
      <c r="K95" s="993"/>
      <c r="L95" s="993"/>
      <c r="M95" s="993"/>
      <c r="N95" s="993"/>
      <c r="O95" s="82"/>
      <c r="P95" s="835"/>
      <c r="Q95" s="1495" t="str">
        <f>$B95</f>
        <v>Global</v>
      </c>
      <c r="R95" s="190"/>
      <c r="S95" s="846"/>
      <c r="T95" s="846"/>
      <c r="U95" s="558"/>
      <c r="V95" s="558"/>
      <c r="W95" s="13"/>
      <c r="X95" s="13"/>
    </row>
    <row r="96" spans="1:24" x14ac:dyDescent="0.25">
      <c r="A96" s="803"/>
      <c r="B96" s="803"/>
      <c r="C96" s="803"/>
      <c r="D96" s="803"/>
      <c r="E96" s="803"/>
      <c r="F96" s="803"/>
      <c r="G96" s="803"/>
      <c r="H96" s="803"/>
      <c r="I96" s="803"/>
      <c r="J96" s="803"/>
      <c r="K96" s="82"/>
      <c r="L96" s="82"/>
      <c r="M96" s="82"/>
      <c r="N96" s="82"/>
      <c r="P96" s="853"/>
      <c r="Q96" s="853"/>
      <c r="R96" s="507"/>
      <c r="S96" s="507"/>
      <c r="T96" s="507"/>
    </row>
    <row r="97" spans="1:45" x14ac:dyDescent="0.25">
      <c r="A97" s="82"/>
      <c r="B97" s="805" t="s">
        <v>3090</v>
      </c>
      <c r="C97" s="806"/>
      <c r="D97" s="806"/>
      <c r="E97" s="82"/>
      <c r="F97" s="806"/>
      <c r="G97" s="807"/>
      <c r="H97" s="807"/>
      <c r="I97" s="806"/>
      <c r="J97" s="82"/>
      <c r="K97" s="296"/>
      <c r="L97" s="296"/>
      <c r="M97" s="296"/>
      <c r="N97" s="296"/>
      <c r="O97" s="82"/>
      <c r="P97" s="855"/>
      <c r="Q97" s="855"/>
      <c r="R97" s="296"/>
      <c r="S97" s="296"/>
      <c r="T97" s="296"/>
      <c r="U97" s="278"/>
      <c r="V97" s="278"/>
      <c r="W97" s="650"/>
      <c r="X97" s="650"/>
      <c r="Y97" s="620"/>
      <c r="Z97" s="620"/>
      <c r="AA97" s="620"/>
      <c r="AB97" s="1"/>
      <c r="AC97" s="1"/>
      <c r="AD97" s="1"/>
      <c r="AE97" s="1"/>
      <c r="AF97" s="1"/>
      <c r="AG97" s="1"/>
      <c r="AH97" s="1"/>
      <c r="AI97" s="1"/>
      <c r="AJ97" s="1"/>
      <c r="AK97" s="1"/>
      <c r="AL97" s="1"/>
      <c r="AM97" s="1"/>
      <c r="AN97" s="1"/>
      <c r="AO97" s="1"/>
      <c r="AP97" s="1"/>
      <c r="AQ97" s="1"/>
      <c r="AR97" s="1"/>
      <c r="AS97" s="1"/>
    </row>
    <row r="98" spans="1:45" x14ac:dyDescent="0.25">
      <c r="A98" s="83" t="s">
        <v>3088</v>
      </c>
      <c r="B98" s="1628" t="s">
        <v>3089</v>
      </c>
      <c r="C98" s="1629"/>
      <c r="D98" s="1629"/>
      <c r="E98" s="808"/>
      <c r="F98" s="1629"/>
      <c r="G98" s="1630"/>
      <c r="H98" s="856"/>
      <c r="I98" s="1631"/>
      <c r="J98" s="31"/>
      <c r="K98" s="991"/>
      <c r="L98" s="991"/>
      <c r="M98" s="994"/>
      <c r="N98" s="994"/>
      <c r="O98" s="82"/>
      <c r="P98" s="855"/>
      <c r="Q98" s="855"/>
      <c r="R98" s="296"/>
      <c r="S98" s="296"/>
      <c r="T98" s="296"/>
      <c r="U98" s="278"/>
      <c r="V98" s="278"/>
      <c r="W98" s="650"/>
      <c r="X98" s="650"/>
      <c r="Y98" s="620"/>
      <c r="Z98" s="620"/>
      <c r="AA98" s="620"/>
      <c r="AB98" s="1"/>
      <c r="AC98" s="1"/>
      <c r="AD98" s="1"/>
      <c r="AE98" s="1"/>
      <c r="AF98" s="1"/>
      <c r="AG98" s="1"/>
      <c r="AH98" s="1"/>
      <c r="AI98" s="1"/>
      <c r="AJ98" s="1"/>
      <c r="AK98" s="1"/>
      <c r="AL98" s="1"/>
      <c r="AM98" s="1"/>
      <c r="AN98" s="1"/>
      <c r="AO98" s="1"/>
      <c r="AP98" s="1"/>
      <c r="AQ98" s="1"/>
      <c r="AR98" s="1"/>
      <c r="AS98" s="1"/>
    </row>
    <row r="99" spans="1:45" x14ac:dyDescent="0.25">
      <c r="A99" s="803"/>
      <c r="B99" s="803"/>
      <c r="C99" s="803"/>
      <c r="D99" s="803"/>
      <c r="E99" s="803"/>
      <c r="F99" s="803"/>
      <c r="G99" s="82"/>
      <c r="H99" s="82"/>
      <c r="I99" s="82"/>
      <c r="J99" s="803"/>
      <c r="K99" s="803"/>
      <c r="L99" s="803"/>
      <c r="M99" s="803"/>
      <c r="N99" s="803"/>
      <c r="P99" s="935"/>
      <c r="Q99" s="936"/>
      <c r="R99" s="558"/>
      <c r="S99" s="558"/>
      <c r="T99" s="558"/>
      <c r="U99" s="82"/>
      <c r="V99" s="82"/>
      <c r="W99" s="1"/>
      <c r="X99" s="1"/>
    </row>
    <row r="100" spans="1:45" x14ac:dyDescent="0.25">
      <c r="A100" s="803"/>
      <c r="B100" s="511" t="s">
        <v>811</v>
      </c>
      <c r="C100" s="803"/>
      <c r="D100" s="993"/>
      <c r="E100" s="803"/>
      <c r="F100" s="803"/>
      <c r="G100" s="803"/>
      <c r="H100" s="803"/>
      <c r="I100" s="803"/>
      <c r="J100" s="803"/>
      <c r="K100" s="993"/>
      <c r="L100" s="993"/>
      <c r="M100" s="993"/>
      <c r="N100" s="993"/>
      <c r="P100" s="860"/>
      <c r="Q100" s="836" t="str">
        <f>$B100</f>
        <v>Total (500)</v>
      </c>
      <c r="R100" s="190"/>
      <c r="S100" s="82"/>
      <c r="T100" s="861"/>
    </row>
    <row r="101" spans="1:45" x14ac:dyDescent="0.25">
      <c r="A101" s="803"/>
      <c r="B101" s="803"/>
      <c r="C101" s="803"/>
      <c r="D101" s="803"/>
      <c r="E101" s="803"/>
      <c r="F101" s="803"/>
      <c r="G101" s="803"/>
      <c r="H101" s="803"/>
      <c r="I101" s="803"/>
      <c r="J101" s="803"/>
      <c r="K101" s="803"/>
      <c r="L101" s="803"/>
      <c r="M101" s="803"/>
      <c r="N101" s="803"/>
      <c r="S101" s="82"/>
      <c r="T101" s="82"/>
    </row>
    <row r="102" spans="1:45" s="13" customFormat="1" ht="33.75" x14ac:dyDescent="0.2">
      <c r="A102" s="558"/>
      <c r="B102" s="885" t="s">
        <v>3144</v>
      </c>
      <c r="C102" s="82"/>
      <c r="D102" s="82"/>
      <c r="E102" s="82"/>
      <c r="F102" s="82"/>
      <c r="G102" s="82"/>
      <c r="H102" s="82"/>
      <c r="I102" s="82"/>
      <c r="J102" s="82"/>
      <c r="K102" s="1357" t="s">
        <v>3145</v>
      </c>
      <c r="L102" s="1357" t="s">
        <v>3146</v>
      </c>
      <c r="M102" s="1357" t="s">
        <v>3145</v>
      </c>
      <c r="N102" s="1357" t="s">
        <v>3146</v>
      </c>
      <c r="O102" s="558"/>
      <c r="P102" s="558"/>
      <c r="Q102" s="558"/>
      <c r="R102" s="558"/>
      <c r="S102" s="558"/>
      <c r="T102" s="558"/>
      <c r="U102" s="558"/>
      <c r="V102" s="558"/>
    </row>
    <row r="103" spans="1:45" s="13" customFormat="1" ht="35.25" customHeight="1" x14ac:dyDescent="0.2">
      <c r="A103" s="558"/>
      <c r="B103" s="1539" t="s">
        <v>1874</v>
      </c>
      <c r="C103" s="1646"/>
      <c r="D103" s="992"/>
      <c r="E103" s="82"/>
      <c r="F103" s="1646"/>
      <c r="G103" s="886"/>
      <c r="H103" s="1679"/>
      <c r="I103" s="1679"/>
      <c r="J103" s="82"/>
      <c r="K103" s="992"/>
      <c r="L103" s="992"/>
      <c r="M103" s="992"/>
      <c r="N103" s="992"/>
      <c r="T103" s="653"/>
    </row>
    <row r="104" spans="1:45" s="13" customFormat="1" ht="34.35" customHeight="1" x14ac:dyDescent="0.2">
      <c r="A104" s="558"/>
      <c r="B104" s="1648" t="s">
        <v>1875</v>
      </c>
      <c r="C104" s="992"/>
      <c r="D104" s="992"/>
      <c r="E104" s="82"/>
      <c r="F104" s="1646"/>
      <c r="G104" s="886"/>
      <c r="H104" s="1679"/>
      <c r="I104" s="1679"/>
      <c r="J104" s="82"/>
      <c r="K104" s="992"/>
      <c r="L104" s="992"/>
      <c r="M104" s="992"/>
      <c r="N104" s="992"/>
    </row>
    <row r="105" spans="1:45" ht="10.35" customHeight="1" x14ac:dyDescent="0.25">
      <c r="A105" s="803"/>
      <c r="B105" s="803"/>
      <c r="C105" s="803"/>
      <c r="D105" s="803"/>
      <c r="E105" s="803"/>
      <c r="F105" s="803"/>
      <c r="G105" s="803"/>
      <c r="H105" s="803"/>
      <c r="I105" s="803"/>
      <c r="J105" s="803"/>
      <c r="K105" s="803"/>
      <c r="L105" s="803"/>
      <c r="M105" s="803"/>
      <c r="N105" s="803"/>
    </row>
    <row r="106" spans="1:45" ht="12" customHeight="1" x14ac:dyDescent="0.25">
      <c r="A106" s="708">
        <v>1</v>
      </c>
      <c r="B106" s="937" t="s">
        <v>3216</v>
      </c>
      <c r="C106" s="938"/>
      <c r="D106" s="938"/>
      <c r="E106" s="938"/>
      <c r="F106" s="938"/>
      <c r="G106" s="724"/>
      <c r="H106" s="724"/>
      <c r="I106" s="724"/>
      <c r="J106" s="939"/>
      <c r="K106" s="939"/>
      <c r="L106" s="939"/>
      <c r="M106" s="939"/>
      <c r="N106" s="939"/>
    </row>
    <row r="107" spans="1:45" ht="9.6" customHeight="1" x14ac:dyDescent="0.25">
      <c r="A107" s="708">
        <v>2</v>
      </c>
      <c r="B107" s="1000" t="s">
        <v>3217</v>
      </c>
      <c r="C107" s="1001"/>
      <c r="D107" s="1001"/>
      <c r="E107" s="1001"/>
      <c r="F107" s="1001"/>
      <c r="G107" s="1001"/>
      <c r="H107" s="1001"/>
      <c r="I107" s="82"/>
      <c r="J107" s="976"/>
      <c r="K107" s="976"/>
      <c r="L107" s="976"/>
      <c r="M107" s="976"/>
      <c r="N107" s="976"/>
    </row>
  </sheetData>
  <mergeCells count="9">
    <mergeCell ref="B2:E2"/>
    <mergeCell ref="K8:L8"/>
    <mergeCell ref="M8:N8"/>
    <mergeCell ref="B4:H4"/>
    <mergeCell ref="P4:U4"/>
    <mergeCell ref="B7:D7"/>
    <mergeCell ref="H7:I7"/>
    <mergeCell ref="P7:Q7"/>
    <mergeCell ref="S7:T7"/>
  </mergeCells>
  <hyperlinks>
    <hyperlink ref="B2:E2" location="'Liste tableaux'!A1" display="Retour à la liste des tableaux" xr:uid="{D67AF36B-06BF-473A-A858-02515265F67D}"/>
  </hyperlinks>
  <pageMargins left="0.7" right="0.7" top="0.75" bottom="0.75" header="0.3" footer="0.3"/>
  <headerFooter>
    <oddHeader>&amp;R&amp;"Calibri"&amp;10&amp;K000000 Protected B - Internal / Protégé B - Interne&amp;1#_x000D_</oddHead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D19ED-61DD-48C7-B63C-96D98B0646A7}">
  <sheetPr codeName="Feuil72"/>
  <dimension ref="A1:AG229"/>
  <sheetViews>
    <sheetView showGridLines="0" workbookViewId="0">
      <selection activeCell="B2" sqref="B2:E2"/>
    </sheetView>
  </sheetViews>
  <sheetFormatPr defaultColWidth="9.140625" defaultRowHeight="15" x14ac:dyDescent="0.25"/>
  <cols>
    <col min="2" max="2" width="10" customWidth="1"/>
    <col min="21" max="21" width="11.85546875" customWidth="1"/>
  </cols>
  <sheetData>
    <row r="1" spans="1:24" ht="15.75" x14ac:dyDescent="0.25">
      <c r="B1" s="216" t="s">
        <v>3247</v>
      </c>
      <c r="C1" s="18"/>
      <c r="D1" s="18"/>
      <c r="E1" s="1"/>
      <c r="F1" s="1"/>
      <c r="G1" s="1"/>
      <c r="I1" s="1"/>
      <c r="J1" s="1"/>
      <c r="K1" s="1"/>
      <c r="L1" s="1"/>
      <c r="M1" s="1"/>
      <c r="N1" s="1"/>
      <c r="S1" s="216" t="s">
        <v>3248</v>
      </c>
      <c r="T1" s="1"/>
      <c r="U1" s="1"/>
      <c r="V1" s="1"/>
      <c r="W1" s="1"/>
      <c r="X1" s="1"/>
    </row>
    <row r="2" spans="1:24" ht="15.75" x14ac:dyDescent="0.25">
      <c r="A2" s="20">
        <v>33</v>
      </c>
      <c r="B2" s="1867" t="s">
        <v>145</v>
      </c>
      <c r="C2" s="1868"/>
      <c r="D2" s="1868"/>
      <c r="E2" s="1869"/>
      <c r="F2" s="39"/>
      <c r="G2" s="39"/>
    </row>
    <row r="3" spans="1:24" ht="15.75" x14ac:dyDescent="0.25">
      <c r="A3" s="20"/>
      <c r="B3" s="568"/>
      <c r="C3" s="195"/>
      <c r="D3" s="195"/>
      <c r="F3" s="39"/>
      <c r="G3" s="39"/>
      <c r="S3" s="329" t="s">
        <v>3135</v>
      </c>
      <c r="T3" s="979"/>
      <c r="U3" s="979"/>
      <c r="V3" s="979"/>
      <c r="W3" s="979"/>
      <c r="X3" s="979"/>
    </row>
    <row r="4" spans="1:24" x14ac:dyDescent="0.25">
      <c r="B4" s="940" t="s">
        <v>3249</v>
      </c>
      <c r="S4" s="941" t="s">
        <v>3249</v>
      </c>
    </row>
    <row r="5" spans="1:24" ht="15.75" x14ac:dyDescent="0.25">
      <c r="B5" s="21" t="s">
        <v>3040</v>
      </c>
      <c r="C5" s="199"/>
      <c r="S5" s="21" t="s">
        <v>3040</v>
      </c>
      <c r="T5" s="1"/>
      <c r="U5" s="1"/>
      <c r="V5" s="1"/>
      <c r="W5" s="1"/>
      <c r="X5" s="1"/>
    </row>
    <row r="6" spans="1:24" ht="18" customHeight="1" x14ac:dyDescent="0.25">
      <c r="A6" s="82"/>
      <c r="B6" s="2174" t="s">
        <v>2440</v>
      </c>
      <c r="C6" s="2175"/>
      <c r="D6" s="2176"/>
      <c r="E6" s="139"/>
      <c r="F6" s="2174" t="s">
        <v>2441</v>
      </c>
      <c r="G6" s="2199"/>
      <c r="H6" s="714"/>
      <c r="I6" s="2240" t="s">
        <v>2902</v>
      </c>
      <c r="J6" s="2241"/>
      <c r="K6" s="2241"/>
      <c r="L6" s="2238"/>
      <c r="M6" s="139"/>
      <c r="N6" s="139"/>
      <c r="O6" s="139"/>
      <c r="P6" s="139"/>
      <c r="Q6" s="139"/>
      <c r="S6" s="2242" t="s">
        <v>3041</v>
      </c>
      <c r="T6" s="2235"/>
      <c r="U6" s="490"/>
      <c r="V6" s="158"/>
      <c r="W6" s="158"/>
    </row>
    <row r="7" spans="1:24" ht="29.45" customHeight="1" x14ac:dyDescent="0.25">
      <c r="A7" s="82"/>
      <c r="B7" s="2177"/>
      <c r="C7" s="2178"/>
      <c r="D7" s="2179"/>
      <c r="E7" s="139"/>
      <c r="F7" s="2200"/>
      <c r="G7" s="2202"/>
      <c r="H7" s="714"/>
      <c r="I7" s="2180" t="s">
        <v>3042</v>
      </c>
      <c r="J7" s="2238"/>
      <c r="K7" s="2180" t="s">
        <v>3043</v>
      </c>
      <c r="L7" s="2238"/>
      <c r="M7" s="139"/>
      <c r="N7" s="139"/>
      <c r="O7" s="139"/>
      <c r="P7" s="139"/>
      <c r="Q7" s="139"/>
      <c r="S7" s="2237"/>
      <c r="T7" s="2237"/>
      <c r="U7" s="490"/>
      <c r="V7" s="2180" t="s">
        <v>3101</v>
      </c>
      <c r="W7" s="2238"/>
      <c r="X7" s="577"/>
    </row>
    <row r="8" spans="1:24" ht="77.25" customHeight="1" x14ac:dyDescent="0.25">
      <c r="A8" s="1387" t="s">
        <v>3045</v>
      </c>
      <c r="B8" s="1387" t="s">
        <v>3046</v>
      </c>
      <c r="C8" s="1387" t="s">
        <v>2443</v>
      </c>
      <c r="D8" s="1387" t="s">
        <v>3103</v>
      </c>
      <c r="E8" s="336"/>
      <c r="F8" s="496" t="s">
        <v>3250</v>
      </c>
      <c r="G8" s="1386" t="s">
        <v>3233</v>
      </c>
      <c r="H8" s="633"/>
      <c r="I8" s="1387" t="s">
        <v>3224</v>
      </c>
      <c r="J8" s="1387" t="s">
        <v>3051</v>
      </c>
      <c r="K8" s="1387" t="s">
        <v>3225</v>
      </c>
      <c r="L8" s="1387" t="s">
        <v>3226</v>
      </c>
      <c r="M8" s="123"/>
      <c r="N8" s="1861" t="s">
        <v>2450</v>
      </c>
      <c r="O8" s="2238"/>
      <c r="P8" s="1861" t="s">
        <v>3055</v>
      </c>
      <c r="Q8" s="2238"/>
      <c r="R8" s="82"/>
      <c r="S8" s="1676" t="s">
        <v>3045</v>
      </c>
      <c r="T8" s="1606" t="s">
        <v>3046</v>
      </c>
      <c r="U8" s="1387" t="s">
        <v>3251</v>
      </c>
      <c r="V8" s="1387" t="s">
        <v>3057</v>
      </c>
      <c r="W8" s="1387" t="s">
        <v>3058</v>
      </c>
      <c r="X8" s="578"/>
    </row>
    <row r="9" spans="1:24" s="490" customFormat="1" ht="10.35" customHeight="1" x14ac:dyDescent="0.2">
      <c r="B9" s="155" t="s">
        <v>299</v>
      </c>
      <c r="C9" s="155"/>
      <c r="D9" s="155" t="s">
        <v>300</v>
      </c>
      <c r="E9" s="155"/>
      <c r="F9" s="155" t="s">
        <v>301</v>
      </c>
      <c r="G9" s="155" t="s">
        <v>465</v>
      </c>
      <c r="H9" s="155"/>
      <c r="I9" s="155" t="s">
        <v>466</v>
      </c>
      <c r="J9" s="155" t="s">
        <v>304</v>
      </c>
      <c r="K9" s="155"/>
      <c r="L9" s="155"/>
      <c r="M9" s="155"/>
      <c r="N9" s="155"/>
      <c r="O9" s="155"/>
      <c r="P9" s="155"/>
      <c r="Q9" s="155"/>
      <c r="S9" s="584"/>
      <c r="T9" s="585" t="s">
        <v>3060</v>
      </c>
      <c r="U9" s="155"/>
      <c r="V9" s="1"/>
      <c r="W9" s="155"/>
      <c r="X9" s="155"/>
    </row>
    <row r="10" spans="1:24" ht="34.5" customHeight="1" x14ac:dyDescent="0.25">
      <c r="B10" s="88" t="s">
        <v>1874</v>
      </c>
      <c r="D10" s="196"/>
      <c r="E10" s="196"/>
      <c r="F10" s="196"/>
      <c r="G10" s="196"/>
      <c r="H10" s="196"/>
      <c r="I10" s="2219" t="s">
        <v>3128</v>
      </c>
      <c r="J10" s="2219"/>
      <c r="K10" s="196"/>
      <c r="L10" s="196"/>
      <c r="M10" s="196"/>
      <c r="N10" s="196"/>
      <c r="O10" s="196"/>
      <c r="P10" s="196"/>
      <c r="S10" s="588"/>
      <c r="T10" s="589" t="s">
        <v>1874</v>
      </c>
      <c r="U10" s="1"/>
      <c r="V10" s="1"/>
      <c r="W10" s="1"/>
      <c r="X10" s="1"/>
    </row>
    <row r="11" spans="1:24" ht="10.35" customHeight="1" x14ac:dyDescent="0.25">
      <c r="A11" s="8" t="s">
        <v>3062</v>
      </c>
      <c r="B11" s="591"/>
      <c r="C11" s="1586"/>
      <c r="D11" s="987"/>
      <c r="E11" s="8"/>
      <c r="F11" s="987"/>
      <c r="G11" s="1586"/>
      <c r="H11" s="603"/>
      <c r="I11" s="1586"/>
      <c r="J11" s="593"/>
      <c r="K11" s="1691"/>
      <c r="L11" s="1644"/>
      <c r="M11" s="8"/>
      <c r="N11" s="985"/>
      <c r="O11" s="985"/>
      <c r="P11" s="985"/>
      <c r="Q11" s="985"/>
      <c r="S11" s="594" t="s">
        <v>3062</v>
      </c>
      <c r="T11" s="1592" t="str">
        <f t="shared" ref="T11:T35" si="0">IF($B11="","",$B11)</f>
        <v/>
      </c>
      <c r="U11" s="1018"/>
      <c r="V11" s="595"/>
      <c r="W11" s="595"/>
      <c r="X11" s="195"/>
    </row>
    <row r="12" spans="1:24" x14ac:dyDescent="0.25">
      <c r="A12" s="8" t="s">
        <v>3063</v>
      </c>
      <c r="B12" s="591"/>
      <c r="C12" s="1586"/>
      <c r="D12" s="987"/>
      <c r="E12" s="8"/>
      <c r="F12" s="987"/>
      <c r="G12" s="1586"/>
      <c r="H12" s="603"/>
      <c r="I12" s="1586"/>
      <c r="J12" s="593"/>
      <c r="K12" s="1691"/>
      <c r="L12" s="1644"/>
      <c r="M12" s="8"/>
      <c r="N12" s="985"/>
      <c r="O12" s="985"/>
      <c r="P12" s="985"/>
      <c r="Q12" s="985"/>
      <c r="S12" s="594" t="s">
        <v>3063</v>
      </c>
      <c r="T12" s="1592" t="str">
        <f t="shared" si="0"/>
        <v/>
      </c>
      <c r="U12" s="1018"/>
      <c r="V12" s="595"/>
      <c r="W12" s="595"/>
      <c r="X12" s="195"/>
    </row>
    <row r="13" spans="1:24" x14ac:dyDescent="0.25">
      <c r="A13" s="8" t="s">
        <v>3064</v>
      </c>
      <c r="B13" s="591"/>
      <c r="C13" s="1586"/>
      <c r="D13" s="987"/>
      <c r="E13" s="8"/>
      <c r="F13" s="987"/>
      <c r="G13" s="1586"/>
      <c r="H13" s="603"/>
      <c r="I13" s="1586"/>
      <c r="J13" s="593"/>
      <c r="K13" s="1691"/>
      <c r="L13" s="1644"/>
      <c r="M13" s="8"/>
      <c r="N13" s="985"/>
      <c r="O13" s="985"/>
      <c r="P13" s="985"/>
      <c r="Q13" s="985"/>
      <c r="S13" s="594" t="s">
        <v>3064</v>
      </c>
      <c r="T13" s="1592" t="str">
        <f t="shared" si="0"/>
        <v/>
      </c>
      <c r="U13" s="1018"/>
      <c r="V13" s="595"/>
      <c r="W13" s="595"/>
      <c r="X13" s="195"/>
    </row>
    <row r="14" spans="1:24" ht="10.35" hidden="1" customHeight="1" x14ac:dyDescent="0.25">
      <c r="A14" s="8" t="s">
        <v>3065</v>
      </c>
      <c r="B14" s="591"/>
      <c r="C14" s="1586"/>
      <c r="D14" s="987"/>
      <c r="E14" s="8"/>
      <c r="F14" s="987"/>
      <c r="G14" s="1586"/>
      <c r="H14" s="603"/>
      <c r="I14" s="1586"/>
      <c r="J14" s="593"/>
      <c r="K14" s="1691"/>
      <c r="L14" s="1644"/>
      <c r="M14" s="8"/>
      <c r="N14" s="985"/>
      <c r="O14" s="985"/>
      <c r="P14" s="985"/>
      <c r="Q14" s="985"/>
      <c r="S14" s="594" t="s">
        <v>3065</v>
      </c>
      <c r="T14" s="1592" t="str">
        <f t="shared" si="0"/>
        <v/>
      </c>
      <c r="U14" s="1018"/>
      <c r="V14" s="595"/>
      <c r="W14" s="595"/>
      <c r="X14" s="195"/>
    </row>
    <row r="15" spans="1:24" ht="10.35" hidden="1" customHeight="1" x14ac:dyDescent="0.25">
      <c r="A15" s="8" t="s">
        <v>3066</v>
      </c>
      <c r="B15" s="591"/>
      <c r="C15" s="1586"/>
      <c r="D15" s="987"/>
      <c r="E15" s="8"/>
      <c r="F15" s="987"/>
      <c r="G15" s="1586"/>
      <c r="H15" s="603"/>
      <c r="I15" s="1586"/>
      <c r="J15" s="593"/>
      <c r="K15" s="1691"/>
      <c r="L15" s="1644"/>
      <c r="M15" s="8"/>
      <c r="N15" s="985"/>
      <c r="O15" s="985"/>
      <c r="P15" s="985"/>
      <c r="Q15" s="985"/>
      <c r="S15" s="594" t="s">
        <v>3066</v>
      </c>
      <c r="T15" s="1592" t="str">
        <f t="shared" si="0"/>
        <v/>
      </c>
      <c r="U15" s="1018"/>
      <c r="V15" s="595"/>
      <c r="W15" s="595"/>
      <c r="X15" s="195"/>
    </row>
    <row r="16" spans="1:24" ht="10.35" hidden="1" customHeight="1" x14ac:dyDescent="0.25">
      <c r="A16" s="8" t="s">
        <v>3067</v>
      </c>
      <c r="B16" s="591"/>
      <c r="C16" s="1586"/>
      <c r="D16" s="987"/>
      <c r="E16" s="8"/>
      <c r="F16" s="987"/>
      <c r="G16" s="1586"/>
      <c r="H16" s="603"/>
      <c r="I16" s="1586"/>
      <c r="J16" s="593"/>
      <c r="K16" s="1691"/>
      <c r="L16" s="1644"/>
      <c r="M16" s="8"/>
      <c r="N16" s="985"/>
      <c r="O16" s="985"/>
      <c r="P16" s="985"/>
      <c r="Q16" s="985"/>
      <c r="S16" s="594" t="s">
        <v>3067</v>
      </c>
      <c r="T16" s="1592" t="str">
        <f t="shared" si="0"/>
        <v/>
      </c>
      <c r="U16" s="1018"/>
      <c r="V16" s="595"/>
      <c r="W16" s="595"/>
      <c r="X16" s="195"/>
    </row>
    <row r="17" spans="1:24" ht="10.35" hidden="1" customHeight="1" x14ac:dyDescent="0.25">
      <c r="A17" s="8" t="s">
        <v>3068</v>
      </c>
      <c r="B17" s="591"/>
      <c r="C17" s="1586"/>
      <c r="D17" s="987"/>
      <c r="E17" s="8"/>
      <c r="F17" s="987"/>
      <c r="G17" s="1586"/>
      <c r="H17" s="603"/>
      <c r="I17" s="1586"/>
      <c r="J17" s="593"/>
      <c r="K17" s="1691"/>
      <c r="L17" s="1644"/>
      <c r="M17" s="8"/>
      <c r="N17" s="985"/>
      <c r="O17" s="985"/>
      <c r="P17" s="985"/>
      <c r="Q17" s="985"/>
      <c r="S17" s="594" t="s">
        <v>3068</v>
      </c>
      <c r="T17" s="1592" t="str">
        <f t="shared" si="0"/>
        <v/>
      </c>
      <c r="U17" s="1018"/>
      <c r="V17" s="595"/>
      <c r="W17" s="595"/>
      <c r="X17" s="195"/>
    </row>
    <row r="18" spans="1:24" ht="10.35" hidden="1" customHeight="1" x14ac:dyDescent="0.25">
      <c r="A18" s="8" t="s">
        <v>3069</v>
      </c>
      <c r="B18" s="591"/>
      <c r="C18" s="1586"/>
      <c r="D18" s="987"/>
      <c r="E18" s="8"/>
      <c r="F18" s="987"/>
      <c r="G18" s="1586"/>
      <c r="H18" s="603"/>
      <c r="I18" s="1586"/>
      <c r="J18" s="593"/>
      <c r="K18" s="1691"/>
      <c r="L18" s="1644"/>
      <c r="M18" s="8"/>
      <c r="N18" s="985"/>
      <c r="O18" s="985"/>
      <c r="P18" s="985"/>
      <c r="Q18" s="985"/>
      <c r="S18" s="594" t="s">
        <v>3069</v>
      </c>
      <c r="T18" s="1592" t="str">
        <f t="shared" si="0"/>
        <v/>
      </c>
      <c r="U18" s="1018"/>
      <c r="V18" s="595"/>
      <c r="W18" s="595"/>
      <c r="X18" s="195"/>
    </row>
    <row r="19" spans="1:24" ht="10.35" hidden="1" customHeight="1" x14ac:dyDescent="0.25">
      <c r="A19" s="8" t="s">
        <v>3070</v>
      </c>
      <c r="B19" s="591"/>
      <c r="C19" s="1586"/>
      <c r="D19" s="987"/>
      <c r="E19" s="8"/>
      <c r="F19" s="987"/>
      <c r="G19" s="1586"/>
      <c r="H19" s="603"/>
      <c r="I19" s="1586"/>
      <c r="J19" s="593"/>
      <c r="K19" s="1691"/>
      <c r="L19" s="1644"/>
      <c r="M19" s="8"/>
      <c r="N19" s="985"/>
      <c r="O19" s="985"/>
      <c r="P19" s="985"/>
      <c r="Q19" s="985"/>
      <c r="S19" s="594" t="s">
        <v>3070</v>
      </c>
      <c r="T19" s="1592" t="str">
        <f t="shared" si="0"/>
        <v/>
      </c>
      <c r="U19" s="1018"/>
      <c r="V19" s="595"/>
      <c r="W19" s="595"/>
      <c r="X19" s="195"/>
    </row>
    <row r="20" spans="1:24" ht="10.35" hidden="1" customHeight="1" x14ac:dyDescent="0.25">
      <c r="A20" s="8" t="s">
        <v>3071</v>
      </c>
      <c r="B20" s="591"/>
      <c r="C20" s="1586"/>
      <c r="D20" s="987"/>
      <c r="E20" s="8"/>
      <c r="F20" s="987"/>
      <c r="G20" s="1586"/>
      <c r="H20" s="603"/>
      <c r="I20" s="1586"/>
      <c r="J20" s="593"/>
      <c r="K20" s="1691"/>
      <c r="L20" s="1644"/>
      <c r="M20" s="8"/>
      <c r="N20" s="985"/>
      <c r="O20" s="985"/>
      <c r="P20" s="985"/>
      <c r="Q20" s="985"/>
      <c r="S20" s="594" t="s">
        <v>3071</v>
      </c>
      <c r="T20" s="1592" t="str">
        <f t="shared" si="0"/>
        <v/>
      </c>
      <c r="U20" s="1018"/>
      <c r="V20" s="595"/>
      <c r="W20" s="595"/>
      <c r="X20" s="195"/>
    </row>
    <row r="21" spans="1:24" ht="10.35" hidden="1" customHeight="1" x14ac:dyDescent="0.25">
      <c r="A21" s="8" t="s">
        <v>3072</v>
      </c>
      <c r="B21" s="591"/>
      <c r="C21" s="1586"/>
      <c r="D21" s="987"/>
      <c r="E21" s="8"/>
      <c r="F21" s="987"/>
      <c r="G21" s="1586"/>
      <c r="H21" s="603"/>
      <c r="I21" s="1586"/>
      <c r="J21" s="593"/>
      <c r="K21" s="1691"/>
      <c r="L21" s="1644"/>
      <c r="M21" s="8"/>
      <c r="N21" s="985"/>
      <c r="O21" s="985"/>
      <c r="P21" s="985"/>
      <c r="Q21" s="985"/>
      <c r="S21" s="594" t="s">
        <v>3072</v>
      </c>
      <c r="T21" s="1592" t="str">
        <f t="shared" si="0"/>
        <v/>
      </c>
      <c r="U21" s="1018"/>
      <c r="V21" s="595"/>
      <c r="W21" s="595"/>
      <c r="X21" s="195"/>
    </row>
    <row r="22" spans="1:24" ht="10.35" hidden="1" customHeight="1" x14ac:dyDescent="0.25">
      <c r="A22" s="8" t="s">
        <v>3073</v>
      </c>
      <c r="B22" s="591"/>
      <c r="C22" s="1586"/>
      <c r="D22" s="987"/>
      <c r="E22" s="8"/>
      <c r="F22" s="987"/>
      <c r="G22" s="1586"/>
      <c r="H22" s="603"/>
      <c r="I22" s="1586"/>
      <c r="J22" s="593"/>
      <c r="K22" s="1691"/>
      <c r="L22" s="1644"/>
      <c r="M22" s="8"/>
      <c r="N22" s="985"/>
      <c r="O22" s="985"/>
      <c r="P22" s="985"/>
      <c r="Q22" s="985"/>
      <c r="S22" s="594" t="s">
        <v>3073</v>
      </c>
      <c r="T22" s="1592" t="str">
        <f t="shared" si="0"/>
        <v/>
      </c>
      <c r="U22" s="1018"/>
      <c r="V22" s="595"/>
      <c r="W22" s="595"/>
      <c r="X22" s="195"/>
    </row>
    <row r="23" spans="1:24" ht="10.35" hidden="1" customHeight="1" x14ac:dyDescent="0.25">
      <c r="A23" s="8" t="s">
        <v>3074</v>
      </c>
      <c r="B23" s="591"/>
      <c r="C23" s="1586"/>
      <c r="D23" s="987"/>
      <c r="E23" s="8"/>
      <c r="F23" s="987"/>
      <c r="G23" s="1586"/>
      <c r="H23" s="603"/>
      <c r="I23" s="1586"/>
      <c r="J23" s="593"/>
      <c r="K23" s="1691"/>
      <c r="L23" s="1644"/>
      <c r="M23" s="8"/>
      <c r="N23" s="985"/>
      <c r="O23" s="985"/>
      <c r="P23" s="985"/>
      <c r="Q23" s="985"/>
      <c r="S23" s="594" t="s">
        <v>3074</v>
      </c>
      <c r="T23" s="1592" t="str">
        <f t="shared" si="0"/>
        <v/>
      </c>
      <c r="U23" s="1018"/>
      <c r="V23" s="595"/>
      <c r="W23" s="595"/>
      <c r="X23" s="195"/>
    </row>
    <row r="24" spans="1:24" ht="10.35" hidden="1" customHeight="1" x14ac:dyDescent="0.25">
      <c r="A24" s="8" t="s">
        <v>3075</v>
      </c>
      <c r="B24" s="591"/>
      <c r="C24" s="1586"/>
      <c r="D24" s="987"/>
      <c r="E24" s="8"/>
      <c r="F24" s="987"/>
      <c r="G24" s="1586"/>
      <c r="H24" s="603"/>
      <c r="I24" s="1586"/>
      <c r="J24" s="593"/>
      <c r="K24" s="1691"/>
      <c r="L24" s="1644"/>
      <c r="M24" s="8"/>
      <c r="N24" s="985"/>
      <c r="O24" s="985"/>
      <c r="P24" s="985"/>
      <c r="Q24" s="985"/>
      <c r="S24" s="594" t="s">
        <v>3075</v>
      </c>
      <c r="T24" s="1592" t="str">
        <f t="shared" si="0"/>
        <v/>
      </c>
      <c r="U24" s="1018"/>
      <c r="V24" s="595"/>
      <c r="W24" s="595"/>
      <c r="X24" s="195"/>
    </row>
    <row r="25" spans="1:24" ht="10.35" hidden="1" customHeight="1" x14ac:dyDescent="0.25">
      <c r="A25" s="8" t="s">
        <v>3076</v>
      </c>
      <c r="B25" s="591"/>
      <c r="C25" s="1586"/>
      <c r="D25" s="987"/>
      <c r="E25" s="8"/>
      <c r="F25" s="987"/>
      <c r="G25" s="1586"/>
      <c r="H25" s="603"/>
      <c r="I25" s="1586"/>
      <c r="J25" s="593"/>
      <c r="K25" s="1691"/>
      <c r="L25" s="1644"/>
      <c r="M25" s="8"/>
      <c r="N25" s="985"/>
      <c r="O25" s="985"/>
      <c r="P25" s="985"/>
      <c r="Q25" s="985"/>
      <c r="S25" s="594" t="s">
        <v>3076</v>
      </c>
      <c r="T25" s="1592" t="str">
        <f t="shared" si="0"/>
        <v/>
      </c>
      <c r="U25" s="1018"/>
      <c r="V25" s="595"/>
      <c r="W25" s="595"/>
      <c r="X25" s="195"/>
    </row>
    <row r="26" spans="1:24" ht="10.35" hidden="1" customHeight="1" x14ac:dyDescent="0.25">
      <c r="A26" s="8" t="s">
        <v>3077</v>
      </c>
      <c r="B26" s="591"/>
      <c r="C26" s="1586"/>
      <c r="D26" s="987"/>
      <c r="E26" s="8"/>
      <c r="F26" s="987"/>
      <c r="G26" s="1586"/>
      <c r="H26" s="603"/>
      <c r="I26" s="1586"/>
      <c r="J26" s="593"/>
      <c r="K26" s="1691"/>
      <c r="L26" s="1644"/>
      <c r="M26" s="8"/>
      <c r="N26" s="985"/>
      <c r="O26" s="985"/>
      <c r="P26" s="985"/>
      <c r="Q26" s="985"/>
      <c r="S26" s="594" t="s">
        <v>3077</v>
      </c>
      <c r="T26" s="1592" t="str">
        <f t="shared" si="0"/>
        <v/>
      </c>
      <c r="U26" s="1018"/>
      <c r="V26" s="595"/>
      <c r="W26" s="595"/>
      <c r="X26" s="195"/>
    </row>
    <row r="27" spans="1:24" ht="10.35" hidden="1" customHeight="1" x14ac:dyDescent="0.25">
      <c r="A27" s="8" t="s">
        <v>3078</v>
      </c>
      <c r="B27" s="591"/>
      <c r="C27" s="1586"/>
      <c r="D27" s="987"/>
      <c r="E27" s="8"/>
      <c r="F27" s="987"/>
      <c r="G27" s="1586"/>
      <c r="H27" s="603"/>
      <c r="I27" s="1586"/>
      <c r="J27" s="593"/>
      <c r="K27" s="1691"/>
      <c r="L27" s="1644"/>
      <c r="M27" s="8"/>
      <c r="N27" s="985"/>
      <c r="O27" s="985"/>
      <c r="P27" s="985"/>
      <c r="Q27" s="985"/>
      <c r="S27" s="594" t="s">
        <v>3078</v>
      </c>
      <c r="T27" s="1592" t="str">
        <f t="shared" si="0"/>
        <v/>
      </c>
      <c r="U27" s="1018"/>
      <c r="V27" s="595"/>
      <c r="W27" s="595"/>
      <c r="X27" s="195"/>
    </row>
    <row r="28" spans="1:24" ht="10.35" hidden="1" customHeight="1" x14ac:dyDescent="0.25">
      <c r="A28" s="8" t="s">
        <v>3079</v>
      </c>
      <c r="B28" s="591"/>
      <c r="C28" s="1586"/>
      <c r="D28" s="987"/>
      <c r="E28" s="8"/>
      <c r="F28" s="987"/>
      <c r="G28" s="1586"/>
      <c r="H28" s="603"/>
      <c r="I28" s="1586"/>
      <c r="J28" s="593"/>
      <c r="K28" s="1691"/>
      <c r="L28" s="1644"/>
      <c r="M28" s="8"/>
      <c r="N28" s="985"/>
      <c r="O28" s="985"/>
      <c r="P28" s="985"/>
      <c r="Q28" s="985"/>
      <c r="S28" s="594" t="s">
        <v>3079</v>
      </c>
      <c r="T28" s="1592" t="str">
        <f t="shared" si="0"/>
        <v/>
      </c>
      <c r="U28" s="1018"/>
      <c r="V28" s="595"/>
      <c r="W28" s="595"/>
      <c r="X28" s="195"/>
    </row>
    <row r="29" spans="1:24" ht="10.35" hidden="1" customHeight="1" x14ac:dyDescent="0.25">
      <c r="A29" s="8" t="s">
        <v>3080</v>
      </c>
      <c r="B29" s="591"/>
      <c r="C29" s="1586"/>
      <c r="D29" s="987"/>
      <c r="E29" s="8"/>
      <c r="F29" s="987"/>
      <c r="G29" s="1586"/>
      <c r="H29" s="603"/>
      <c r="I29" s="1586"/>
      <c r="J29" s="593"/>
      <c r="K29" s="1691"/>
      <c r="L29" s="1644"/>
      <c r="M29" s="8"/>
      <c r="N29" s="985"/>
      <c r="O29" s="985"/>
      <c r="P29" s="985"/>
      <c r="Q29" s="985"/>
      <c r="S29" s="594" t="s">
        <v>3080</v>
      </c>
      <c r="T29" s="1592" t="str">
        <f t="shared" si="0"/>
        <v/>
      </c>
      <c r="U29" s="1018"/>
      <c r="V29" s="595"/>
      <c r="W29" s="595"/>
      <c r="X29" s="195"/>
    </row>
    <row r="30" spans="1:24" ht="10.35" hidden="1" customHeight="1" x14ac:dyDescent="0.25">
      <c r="A30" s="8" t="s">
        <v>3081</v>
      </c>
      <c r="B30" s="591"/>
      <c r="C30" s="1586"/>
      <c r="D30" s="987"/>
      <c r="E30" s="8"/>
      <c r="F30" s="987"/>
      <c r="G30" s="1586"/>
      <c r="H30" s="603"/>
      <c r="I30" s="1586"/>
      <c r="J30" s="593"/>
      <c r="K30" s="1691"/>
      <c r="L30" s="1644"/>
      <c r="M30" s="8"/>
      <c r="N30" s="985"/>
      <c r="O30" s="985"/>
      <c r="P30" s="985"/>
      <c r="Q30" s="985"/>
      <c r="S30" s="594" t="s">
        <v>3081</v>
      </c>
      <c r="T30" s="1592" t="str">
        <f t="shared" si="0"/>
        <v/>
      </c>
      <c r="U30" s="1018"/>
      <c r="V30" s="595"/>
      <c r="W30" s="595"/>
      <c r="X30" s="195"/>
    </row>
    <row r="31" spans="1:24" ht="10.35" hidden="1" customHeight="1" x14ac:dyDescent="0.25">
      <c r="A31" s="8" t="s">
        <v>3082</v>
      </c>
      <c r="B31" s="591"/>
      <c r="C31" s="1586"/>
      <c r="D31" s="987"/>
      <c r="E31" s="8"/>
      <c r="F31" s="987"/>
      <c r="G31" s="1586"/>
      <c r="H31" s="603"/>
      <c r="I31" s="1586"/>
      <c r="J31" s="593"/>
      <c r="K31" s="1691"/>
      <c r="L31" s="1644"/>
      <c r="M31" s="8"/>
      <c r="N31" s="985"/>
      <c r="O31" s="985"/>
      <c r="P31" s="985"/>
      <c r="Q31" s="985"/>
      <c r="S31" s="594" t="s">
        <v>3082</v>
      </c>
      <c r="T31" s="1592" t="str">
        <f t="shared" si="0"/>
        <v/>
      </c>
      <c r="U31" s="1018"/>
      <c r="V31" s="595"/>
      <c r="W31" s="595"/>
      <c r="X31" s="195"/>
    </row>
    <row r="32" spans="1:24" ht="10.35" hidden="1" customHeight="1" x14ac:dyDescent="0.25">
      <c r="A32" s="8" t="s">
        <v>3083</v>
      </c>
      <c r="B32" s="591"/>
      <c r="C32" s="1586"/>
      <c r="D32" s="987"/>
      <c r="E32" s="8"/>
      <c r="F32" s="987"/>
      <c r="G32" s="1586"/>
      <c r="H32" s="603"/>
      <c r="I32" s="1586"/>
      <c r="J32" s="593"/>
      <c r="K32" s="1691"/>
      <c r="L32" s="1644"/>
      <c r="M32" s="8"/>
      <c r="N32" s="985"/>
      <c r="O32" s="985"/>
      <c r="P32" s="985"/>
      <c r="Q32" s="985"/>
      <c r="S32" s="594" t="s">
        <v>3083</v>
      </c>
      <c r="T32" s="1592" t="str">
        <f t="shared" si="0"/>
        <v/>
      </c>
      <c r="U32" s="1018"/>
      <c r="V32" s="595"/>
      <c r="W32" s="595"/>
      <c r="X32" s="195"/>
    </row>
    <row r="33" spans="1:24" ht="10.35" hidden="1" customHeight="1" x14ac:dyDescent="0.25">
      <c r="A33" s="8" t="s">
        <v>3084</v>
      </c>
      <c r="B33" s="591"/>
      <c r="C33" s="1586"/>
      <c r="D33" s="987"/>
      <c r="E33" s="8"/>
      <c r="F33" s="987"/>
      <c r="G33" s="1586"/>
      <c r="H33" s="603"/>
      <c r="I33" s="1586"/>
      <c r="J33" s="593"/>
      <c r="K33" s="1691"/>
      <c r="L33" s="1644"/>
      <c r="M33" s="8"/>
      <c r="N33" s="985"/>
      <c r="O33" s="985"/>
      <c r="P33" s="985"/>
      <c r="Q33" s="985"/>
      <c r="S33" s="594" t="s">
        <v>3084</v>
      </c>
      <c r="T33" s="1592" t="str">
        <f t="shared" si="0"/>
        <v/>
      </c>
      <c r="U33" s="1018"/>
      <c r="V33" s="595"/>
      <c r="W33" s="595"/>
      <c r="X33" s="195"/>
    </row>
    <row r="34" spans="1:24" ht="10.35" hidden="1" customHeight="1" x14ac:dyDescent="0.25">
      <c r="A34" s="8" t="s">
        <v>3085</v>
      </c>
      <c r="B34" s="591"/>
      <c r="C34" s="1586"/>
      <c r="D34" s="987"/>
      <c r="E34" s="8"/>
      <c r="F34" s="987"/>
      <c r="G34" s="1586"/>
      <c r="H34" s="603"/>
      <c r="I34" s="1586"/>
      <c r="J34" s="593"/>
      <c r="K34" s="1691"/>
      <c r="L34" s="1644"/>
      <c r="M34" s="8"/>
      <c r="N34" s="985"/>
      <c r="O34" s="985"/>
      <c r="P34" s="985"/>
      <c r="Q34" s="985"/>
      <c r="S34" s="594" t="s">
        <v>3085</v>
      </c>
      <c r="T34" s="1592" t="str">
        <f t="shared" si="0"/>
        <v/>
      </c>
      <c r="U34" s="1018"/>
      <c r="V34" s="595"/>
      <c r="W34" s="595"/>
      <c r="X34" s="195"/>
    </row>
    <row r="35" spans="1:24" x14ac:dyDescent="0.25">
      <c r="A35" s="8" t="s">
        <v>3086</v>
      </c>
      <c r="B35" s="591"/>
      <c r="C35" s="1586"/>
      <c r="D35" s="987"/>
      <c r="E35" s="8"/>
      <c r="F35" s="987"/>
      <c r="G35" s="1586"/>
      <c r="H35" s="603"/>
      <c r="I35" s="1586"/>
      <c r="J35" s="593"/>
      <c r="K35" s="1691"/>
      <c r="L35" s="1644"/>
      <c r="M35" s="8"/>
      <c r="N35" s="985"/>
      <c r="O35" s="985"/>
      <c r="P35" s="985"/>
      <c r="Q35" s="985"/>
      <c r="S35" s="594" t="s">
        <v>3086</v>
      </c>
      <c r="T35" s="1592" t="str">
        <f t="shared" si="0"/>
        <v/>
      </c>
      <c r="U35" s="1018"/>
      <c r="V35" s="595"/>
      <c r="W35" s="595"/>
      <c r="X35" s="195"/>
    </row>
    <row r="36" spans="1:24" x14ac:dyDescent="0.25">
      <c r="A36" s="51" t="s">
        <v>3087</v>
      </c>
      <c r="B36" s="1593">
        <v>100</v>
      </c>
      <c r="C36" s="1594"/>
      <c r="D36" s="987"/>
      <c r="E36" s="8"/>
      <c r="F36" s="987"/>
      <c r="G36" s="1594"/>
      <c r="H36" s="603"/>
      <c r="I36" s="1594"/>
      <c r="J36" s="593"/>
      <c r="K36" s="1692"/>
      <c r="L36" s="1644"/>
      <c r="M36" s="8"/>
      <c r="N36" s="987"/>
      <c r="O36" s="987"/>
      <c r="P36" s="987"/>
      <c r="Q36" s="987"/>
      <c r="S36" s="597" t="s">
        <v>3087</v>
      </c>
      <c r="T36" s="1596">
        <v>100</v>
      </c>
      <c r="U36" s="1018"/>
      <c r="V36" s="595"/>
      <c r="W36" s="595"/>
      <c r="X36" s="195"/>
    </row>
    <row r="37" spans="1:24" x14ac:dyDescent="0.25">
      <c r="A37" s="24" t="s">
        <v>3088</v>
      </c>
      <c r="B37" s="1489" t="s">
        <v>3089</v>
      </c>
      <c r="C37" s="1490"/>
      <c r="D37" s="986"/>
      <c r="E37" s="1"/>
      <c r="F37" s="986"/>
      <c r="G37" s="1490"/>
      <c r="H37" s="604"/>
      <c r="I37" s="1490"/>
      <c r="J37" s="599"/>
      <c r="K37" s="1501"/>
      <c r="L37" s="1585"/>
      <c r="N37" s="986"/>
      <c r="O37" s="986"/>
      <c r="P37" s="986"/>
      <c r="Q37" s="986"/>
      <c r="S37" s="597" t="s">
        <v>3088</v>
      </c>
      <c r="T37" s="1490" t="s">
        <v>3089</v>
      </c>
      <c r="U37" s="1018"/>
      <c r="V37" s="601"/>
      <c r="W37" s="601"/>
      <c r="X37" s="195"/>
    </row>
    <row r="38" spans="1:24" ht="5.0999999999999996" customHeight="1" x14ac:dyDescent="0.25">
      <c r="I38" s="1"/>
      <c r="L38" s="1585"/>
      <c r="N38" s="1"/>
      <c r="O38" s="1"/>
      <c r="P38" s="1"/>
      <c r="Q38" s="1"/>
      <c r="S38" s="588"/>
      <c r="T38" s="588"/>
      <c r="U38" s="1"/>
      <c r="V38" s="1"/>
      <c r="W38" s="1"/>
      <c r="X38" s="195"/>
    </row>
    <row r="39" spans="1:24" x14ac:dyDescent="0.25">
      <c r="B39" s="88" t="s">
        <v>1875</v>
      </c>
      <c r="I39" s="1"/>
      <c r="L39" s="1585"/>
      <c r="N39" s="1"/>
      <c r="O39" s="1"/>
      <c r="P39" s="1"/>
      <c r="Q39" s="1"/>
      <c r="S39" s="588"/>
      <c r="T39" s="589" t="s">
        <v>1875</v>
      </c>
      <c r="U39" s="1"/>
      <c r="V39" s="1"/>
      <c r="W39" s="1"/>
      <c r="X39" s="195"/>
    </row>
    <row r="40" spans="1:24" x14ac:dyDescent="0.25">
      <c r="A40" s="8" t="s">
        <v>3062</v>
      </c>
      <c r="B40" s="591"/>
      <c r="C40" s="987"/>
      <c r="D40" s="987"/>
      <c r="E40" s="8"/>
      <c r="F40" s="987"/>
      <c r="G40" s="1586"/>
      <c r="H40" s="603"/>
      <c r="I40" s="1586"/>
      <c r="J40" s="593"/>
      <c r="K40" s="1691"/>
      <c r="L40" s="1644"/>
      <c r="M40" s="8"/>
      <c r="N40" s="985"/>
      <c r="O40" s="985"/>
      <c r="P40" s="985"/>
      <c r="Q40" s="985"/>
      <c r="S40" s="594" t="s">
        <v>3062</v>
      </c>
      <c r="T40" s="1592" t="str">
        <f t="shared" ref="T40:T64" si="1">IF($B40="","",$B40)</f>
        <v/>
      </c>
      <c r="U40" s="1018"/>
      <c r="V40" s="595"/>
      <c r="W40" s="595"/>
      <c r="X40" s="195"/>
    </row>
    <row r="41" spans="1:24" x14ac:dyDescent="0.25">
      <c r="A41" s="8" t="s">
        <v>3063</v>
      </c>
      <c r="B41" s="591"/>
      <c r="C41" s="987"/>
      <c r="D41" s="987"/>
      <c r="E41" s="8"/>
      <c r="F41" s="987"/>
      <c r="G41" s="1586"/>
      <c r="H41" s="603"/>
      <c r="I41" s="1586"/>
      <c r="J41" s="593"/>
      <c r="K41" s="1691"/>
      <c r="L41" s="1644"/>
      <c r="M41" s="8"/>
      <c r="N41" s="985"/>
      <c r="O41" s="985"/>
      <c r="P41" s="985"/>
      <c r="Q41" s="985"/>
      <c r="S41" s="594" t="s">
        <v>3063</v>
      </c>
      <c r="T41" s="1592" t="str">
        <f t="shared" si="1"/>
        <v/>
      </c>
      <c r="U41" s="1018"/>
      <c r="V41" s="595"/>
      <c r="W41" s="595"/>
      <c r="X41" s="195"/>
    </row>
    <row r="42" spans="1:24" ht="10.35" customHeight="1" x14ac:dyDescent="0.25">
      <c r="A42" s="8" t="s">
        <v>3064</v>
      </c>
      <c r="B42" s="591"/>
      <c r="C42" s="987"/>
      <c r="D42" s="987"/>
      <c r="E42" s="8"/>
      <c r="F42" s="987"/>
      <c r="G42" s="1586"/>
      <c r="H42" s="603"/>
      <c r="I42" s="1586"/>
      <c r="J42" s="593"/>
      <c r="K42" s="1691"/>
      <c r="L42" s="1644"/>
      <c r="M42" s="8"/>
      <c r="N42" s="985"/>
      <c r="O42" s="985"/>
      <c r="P42" s="985"/>
      <c r="Q42" s="985"/>
      <c r="S42" s="594" t="s">
        <v>3064</v>
      </c>
      <c r="T42" s="1592" t="str">
        <f t="shared" si="1"/>
        <v/>
      </c>
      <c r="U42" s="1018"/>
      <c r="V42" s="595"/>
      <c r="W42" s="595"/>
      <c r="X42" s="195"/>
    </row>
    <row r="43" spans="1:24" ht="10.35" hidden="1" customHeight="1" x14ac:dyDescent="0.25">
      <c r="A43" s="8" t="s">
        <v>3065</v>
      </c>
      <c r="B43" s="591"/>
      <c r="C43" s="987"/>
      <c r="D43" s="987"/>
      <c r="E43" s="8"/>
      <c r="F43" s="987"/>
      <c r="G43" s="1586"/>
      <c r="H43" s="603"/>
      <c r="I43" s="1586"/>
      <c r="J43" s="593"/>
      <c r="K43" s="1691"/>
      <c r="L43" s="1644"/>
      <c r="M43" s="8"/>
      <c r="N43" s="985"/>
      <c r="O43" s="985"/>
      <c r="P43" s="985"/>
      <c r="Q43" s="985"/>
      <c r="S43" s="594" t="s">
        <v>3065</v>
      </c>
      <c r="T43" s="1592" t="str">
        <f t="shared" si="1"/>
        <v/>
      </c>
      <c r="U43" s="1018"/>
      <c r="V43" s="595"/>
      <c r="W43" s="595"/>
      <c r="X43" s="195"/>
    </row>
    <row r="44" spans="1:24" ht="10.35" hidden="1" customHeight="1" x14ac:dyDescent="0.25">
      <c r="A44" s="8" t="s">
        <v>3066</v>
      </c>
      <c r="B44" s="591"/>
      <c r="C44" s="987"/>
      <c r="D44" s="987"/>
      <c r="E44" s="8"/>
      <c r="F44" s="987"/>
      <c r="G44" s="1586"/>
      <c r="H44" s="603"/>
      <c r="I44" s="1586"/>
      <c r="J44" s="593"/>
      <c r="K44" s="1691"/>
      <c r="L44" s="1644"/>
      <c r="M44" s="8"/>
      <c r="N44" s="985"/>
      <c r="O44" s="985"/>
      <c r="P44" s="985"/>
      <c r="Q44" s="985"/>
      <c r="S44" s="594" t="s">
        <v>3066</v>
      </c>
      <c r="T44" s="1592" t="str">
        <f t="shared" si="1"/>
        <v/>
      </c>
      <c r="U44" s="1018"/>
      <c r="V44" s="595"/>
      <c r="W44" s="595"/>
      <c r="X44" s="195"/>
    </row>
    <row r="45" spans="1:24" ht="10.35" hidden="1" customHeight="1" x14ac:dyDescent="0.25">
      <c r="A45" s="8" t="s">
        <v>3067</v>
      </c>
      <c r="B45" s="591"/>
      <c r="C45" s="987"/>
      <c r="D45" s="987"/>
      <c r="E45" s="8"/>
      <c r="F45" s="987"/>
      <c r="G45" s="1586"/>
      <c r="H45" s="603"/>
      <c r="I45" s="1586"/>
      <c r="J45" s="593"/>
      <c r="K45" s="1691"/>
      <c r="L45" s="1644"/>
      <c r="M45" s="8"/>
      <c r="N45" s="985"/>
      <c r="O45" s="985"/>
      <c r="P45" s="985"/>
      <c r="Q45" s="985"/>
      <c r="S45" s="594" t="s">
        <v>3067</v>
      </c>
      <c r="T45" s="1592" t="str">
        <f t="shared" si="1"/>
        <v/>
      </c>
      <c r="U45" s="1018"/>
      <c r="V45" s="595"/>
      <c r="W45" s="595"/>
      <c r="X45" s="195"/>
    </row>
    <row r="46" spans="1:24" ht="10.35" hidden="1" customHeight="1" x14ac:dyDescent="0.25">
      <c r="A46" s="8" t="s">
        <v>3068</v>
      </c>
      <c r="B46" s="591"/>
      <c r="C46" s="987"/>
      <c r="D46" s="987"/>
      <c r="E46" s="8"/>
      <c r="F46" s="987"/>
      <c r="G46" s="1586"/>
      <c r="H46" s="603"/>
      <c r="I46" s="1586"/>
      <c r="J46" s="593"/>
      <c r="K46" s="1691"/>
      <c r="L46" s="1644"/>
      <c r="M46" s="8"/>
      <c r="N46" s="985"/>
      <c r="O46" s="985"/>
      <c r="P46" s="985"/>
      <c r="Q46" s="985"/>
      <c r="S46" s="594" t="s">
        <v>3068</v>
      </c>
      <c r="T46" s="1592" t="str">
        <f t="shared" si="1"/>
        <v/>
      </c>
      <c r="U46" s="1018"/>
      <c r="V46" s="595"/>
      <c r="W46" s="595"/>
      <c r="X46" s="195"/>
    </row>
    <row r="47" spans="1:24" ht="10.35" hidden="1" customHeight="1" x14ac:dyDescent="0.25">
      <c r="A47" s="8" t="s">
        <v>3069</v>
      </c>
      <c r="B47" s="591"/>
      <c r="C47" s="987"/>
      <c r="D47" s="987"/>
      <c r="E47" s="8"/>
      <c r="F47" s="987"/>
      <c r="G47" s="1586"/>
      <c r="H47" s="603"/>
      <c r="I47" s="1586"/>
      <c r="J47" s="593"/>
      <c r="K47" s="1691"/>
      <c r="L47" s="1644"/>
      <c r="M47" s="8"/>
      <c r="N47" s="985"/>
      <c r="O47" s="985"/>
      <c r="P47" s="985"/>
      <c r="Q47" s="985"/>
      <c r="S47" s="594" t="s">
        <v>3069</v>
      </c>
      <c r="T47" s="1592" t="str">
        <f t="shared" si="1"/>
        <v/>
      </c>
      <c r="U47" s="1018"/>
      <c r="V47" s="595"/>
      <c r="W47" s="595"/>
      <c r="X47" s="195"/>
    </row>
    <row r="48" spans="1:24" ht="10.35" hidden="1" customHeight="1" x14ac:dyDescent="0.25">
      <c r="A48" s="8" t="s">
        <v>3070</v>
      </c>
      <c r="B48" s="591"/>
      <c r="C48" s="987"/>
      <c r="D48" s="987"/>
      <c r="E48" s="8"/>
      <c r="F48" s="987"/>
      <c r="G48" s="1586"/>
      <c r="H48" s="603"/>
      <c r="I48" s="1586"/>
      <c r="J48" s="593"/>
      <c r="K48" s="1691"/>
      <c r="L48" s="1644"/>
      <c r="M48" s="8"/>
      <c r="N48" s="985"/>
      <c r="O48" s="985"/>
      <c r="P48" s="985"/>
      <c r="Q48" s="985"/>
      <c r="S48" s="594" t="s">
        <v>3070</v>
      </c>
      <c r="T48" s="1592" t="str">
        <f t="shared" si="1"/>
        <v/>
      </c>
      <c r="U48" s="1018"/>
      <c r="V48" s="595"/>
      <c r="W48" s="595"/>
      <c r="X48" s="195"/>
    </row>
    <row r="49" spans="1:24" ht="10.35" hidden="1" customHeight="1" x14ac:dyDescent="0.25">
      <c r="A49" s="8" t="s">
        <v>3071</v>
      </c>
      <c r="B49" s="591"/>
      <c r="C49" s="987"/>
      <c r="D49" s="987"/>
      <c r="E49" s="8"/>
      <c r="F49" s="987"/>
      <c r="G49" s="1586"/>
      <c r="H49" s="603"/>
      <c r="I49" s="1586"/>
      <c r="J49" s="593"/>
      <c r="K49" s="1691"/>
      <c r="L49" s="1644"/>
      <c r="M49" s="8"/>
      <c r="N49" s="985"/>
      <c r="O49" s="985"/>
      <c r="P49" s="985"/>
      <c r="Q49" s="985"/>
      <c r="S49" s="594" t="s">
        <v>3071</v>
      </c>
      <c r="T49" s="1592" t="str">
        <f t="shared" si="1"/>
        <v/>
      </c>
      <c r="U49" s="1018"/>
      <c r="V49" s="595"/>
      <c r="W49" s="595"/>
      <c r="X49" s="195"/>
    </row>
    <row r="50" spans="1:24" ht="10.35" hidden="1" customHeight="1" x14ac:dyDescent="0.25">
      <c r="A50" s="8" t="s">
        <v>3072</v>
      </c>
      <c r="B50" s="591"/>
      <c r="C50" s="987"/>
      <c r="D50" s="987"/>
      <c r="E50" s="8"/>
      <c r="F50" s="987"/>
      <c r="G50" s="1586"/>
      <c r="H50" s="603"/>
      <c r="I50" s="1586"/>
      <c r="J50" s="593"/>
      <c r="K50" s="1691"/>
      <c r="L50" s="1644"/>
      <c r="M50" s="8"/>
      <c r="N50" s="985"/>
      <c r="O50" s="985"/>
      <c r="P50" s="985"/>
      <c r="Q50" s="985"/>
      <c r="S50" s="594" t="s">
        <v>3072</v>
      </c>
      <c r="T50" s="1592" t="str">
        <f t="shared" si="1"/>
        <v/>
      </c>
      <c r="U50" s="1018"/>
      <c r="V50" s="595"/>
      <c r="W50" s="595"/>
      <c r="X50" s="195"/>
    </row>
    <row r="51" spans="1:24" ht="10.35" hidden="1" customHeight="1" x14ac:dyDescent="0.25">
      <c r="A51" s="8" t="s">
        <v>3073</v>
      </c>
      <c r="B51" s="591"/>
      <c r="C51" s="987"/>
      <c r="D51" s="987"/>
      <c r="E51" s="8"/>
      <c r="F51" s="987"/>
      <c r="G51" s="1586"/>
      <c r="H51" s="603"/>
      <c r="I51" s="1586"/>
      <c r="J51" s="593"/>
      <c r="K51" s="1691"/>
      <c r="L51" s="1644"/>
      <c r="M51" s="8"/>
      <c r="N51" s="985"/>
      <c r="O51" s="985"/>
      <c r="P51" s="985"/>
      <c r="Q51" s="985"/>
      <c r="S51" s="594" t="s">
        <v>3073</v>
      </c>
      <c r="T51" s="1592" t="str">
        <f t="shared" si="1"/>
        <v/>
      </c>
      <c r="U51" s="1018"/>
      <c r="V51" s="595"/>
      <c r="W51" s="595"/>
      <c r="X51" s="195"/>
    </row>
    <row r="52" spans="1:24" ht="10.35" hidden="1" customHeight="1" x14ac:dyDescent="0.25">
      <c r="A52" s="8" t="s">
        <v>3074</v>
      </c>
      <c r="B52" s="591"/>
      <c r="C52" s="987"/>
      <c r="D52" s="987"/>
      <c r="E52" s="8"/>
      <c r="F52" s="987"/>
      <c r="G52" s="1586"/>
      <c r="H52" s="603"/>
      <c r="I52" s="1586"/>
      <c r="J52" s="593"/>
      <c r="K52" s="1691"/>
      <c r="L52" s="1644"/>
      <c r="M52" s="8"/>
      <c r="N52" s="985"/>
      <c r="O52" s="985"/>
      <c r="P52" s="985"/>
      <c r="Q52" s="985"/>
      <c r="S52" s="594" t="s">
        <v>3074</v>
      </c>
      <c r="T52" s="1592" t="str">
        <f t="shared" si="1"/>
        <v/>
      </c>
      <c r="U52" s="1018"/>
      <c r="V52" s="595"/>
      <c r="W52" s="595"/>
      <c r="X52" s="195"/>
    </row>
    <row r="53" spans="1:24" ht="10.35" hidden="1" customHeight="1" x14ac:dyDescent="0.25">
      <c r="A53" s="8" t="s">
        <v>3075</v>
      </c>
      <c r="B53" s="591"/>
      <c r="C53" s="987"/>
      <c r="D53" s="987"/>
      <c r="E53" s="8"/>
      <c r="F53" s="987"/>
      <c r="G53" s="1586"/>
      <c r="H53" s="603"/>
      <c r="I53" s="1586"/>
      <c r="J53" s="593"/>
      <c r="K53" s="1691"/>
      <c r="L53" s="1644"/>
      <c r="M53" s="8"/>
      <c r="N53" s="985"/>
      <c r="O53" s="985"/>
      <c r="P53" s="985"/>
      <c r="Q53" s="985"/>
      <c r="S53" s="594" t="s">
        <v>3075</v>
      </c>
      <c r="T53" s="1592" t="str">
        <f t="shared" si="1"/>
        <v/>
      </c>
      <c r="U53" s="1018"/>
      <c r="V53" s="595"/>
      <c r="W53" s="595"/>
      <c r="X53" s="195"/>
    </row>
    <row r="54" spans="1:24" ht="10.35" hidden="1" customHeight="1" x14ac:dyDescent="0.25">
      <c r="A54" s="8" t="s">
        <v>3076</v>
      </c>
      <c r="B54" s="591"/>
      <c r="C54" s="987"/>
      <c r="D54" s="987"/>
      <c r="E54" s="8"/>
      <c r="F54" s="987"/>
      <c r="G54" s="1586"/>
      <c r="H54" s="603"/>
      <c r="I54" s="1586"/>
      <c r="J54" s="593"/>
      <c r="K54" s="1691"/>
      <c r="L54" s="1644"/>
      <c r="M54" s="8"/>
      <c r="N54" s="985"/>
      <c r="O54" s="985"/>
      <c r="P54" s="985"/>
      <c r="Q54" s="985"/>
      <c r="S54" s="594" t="s">
        <v>3076</v>
      </c>
      <c r="T54" s="1592" t="str">
        <f t="shared" si="1"/>
        <v/>
      </c>
      <c r="U54" s="1018"/>
      <c r="V54" s="595"/>
      <c r="W54" s="595"/>
      <c r="X54" s="195"/>
    </row>
    <row r="55" spans="1:24" ht="10.35" hidden="1" customHeight="1" x14ac:dyDescent="0.25">
      <c r="A55" s="8" t="s">
        <v>3077</v>
      </c>
      <c r="B55" s="591"/>
      <c r="C55" s="987"/>
      <c r="D55" s="987"/>
      <c r="E55" s="8"/>
      <c r="F55" s="987"/>
      <c r="G55" s="1586"/>
      <c r="H55" s="603"/>
      <c r="I55" s="1586"/>
      <c r="J55" s="593"/>
      <c r="K55" s="1691"/>
      <c r="L55" s="1644"/>
      <c r="M55" s="8"/>
      <c r="N55" s="985"/>
      <c r="O55" s="985"/>
      <c r="P55" s="985"/>
      <c r="Q55" s="985"/>
      <c r="S55" s="594" t="s">
        <v>3077</v>
      </c>
      <c r="T55" s="1592" t="str">
        <f t="shared" si="1"/>
        <v/>
      </c>
      <c r="U55" s="1018"/>
      <c r="V55" s="595"/>
      <c r="W55" s="595"/>
      <c r="X55" s="195"/>
    </row>
    <row r="56" spans="1:24" ht="10.35" hidden="1" customHeight="1" x14ac:dyDescent="0.25">
      <c r="A56" s="8" t="s">
        <v>3078</v>
      </c>
      <c r="B56" s="591"/>
      <c r="C56" s="987"/>
      <c r="D56" s="987"/>
      <c r="E56" s="8"/>
      <c r="F56" s="987"/>
      <c r="G56" s="1586"/>
      <c r="H56" s="603"/>
      <c r="I56" s="1586"/>
      <c r="J56" s="593"/>
      <c r="K56" s="1691"/>
      <c r="L56" s="1644"/>
      <c r="M56" s="8"/>
      <c r="N56" s="985"/>
      <c r="O56" s="985"/>
      <c r="P56" s="985"/>
      <c r="Q56" s="985"/>
      <c r="S56" s="594" t="s">
        <v>3078</v>
      </c>
      <c r="T56" s="1592" t="str">
        <f t="shared" si="1"/>
        <v/>
      </c>
      <c r="U56" s="1018"/>
      <c r="V56" s="595"/>
      <c r="W56" s="595"/>
      <c r="X56" s="195"/>
    </row>
    <row r="57" spans="1:24" ht="10.35" hidden="1" customHeight="1" x14ac:dyDescent="0.25">
      <c r="A57" s="8" t="s">
        <v>3079</v>
      </c>
      <c r="B57" s="591"/>
      <c r="C57" s="987"/>
      <c r="D57" s="987"/>
      <c r="E57" s="8"/>
      <c r="F57" s="987"/>
      <c r="G57" s="1586"/>
      <c r="H57" s="603"/>
      <c r="I57" s="1586"/>
      <c r="J57" s="593"/>
      <c r="K57" s="1691"/>
      <c r="L57" s="1644"/>
      <c r="M57" s="8"/>
      <c r="N57" s="985"/>
      <c r="O57" s="985"/>
      <c r="P57" s="985"/>
      <c r="Q57" s="985"/>
      <c r="S57" s="594" t="s">
        <v>3079</v>
      </c>
      <c r="T57" s="1592" t="str">
        <f t="shared" si="1"/>
        <v/>
      </c>
      <c r="U57" s="1018"/>
      <c r="V57" s="595"/>
      <c r="W57" s="595"/>
      <c r="X57" s="195"/>
    </row>
    <row r="58" spans="1:24" ht="10.35" hidden="1" customHeight="1" x14ac:dyDescent="0.25">
      <c r="A58" s="8" t="s">
        <v>3080</v>
      </c>
      <c r="B58" s="591"/>
      <c r="C58" s="987"/>
      <c r="D58" s="987"/>
      <c r="E58" s="8"/>
      <c r="F58" s="987"/>
      <c r="G58" s="1586"/>
      <c r="H58" s="603"/>
      <c r="I58" s="1586"/>
      <c r="J58" s="593"/>
      <c r="K58" s="1691"/>
      <c r="L58" s="1644"/>
      <c r="M58" s="8"/>
      <c r="N58" s="985"/>
      <c r="O58" s="985"/>
      <c r="P58" s="985"/>
      <c r="Q58" s="985"/>
      <c r="S58" s="594" t="s">
        <v>3080</v>
      </c>
      <c r="T58" s="1592" t="str">
        <f t="shared" si="1"/>
        <v/>
      </c>
      <c r="U58" s="1018"/>
      <c r="V58" s="595"/>
      <c r="W58" s="595"/>
      <c r="X58" s="195"/>
    </row>
    <row r="59" spans="1:24" ht="10.35" hidden="1" customHeight="1" x14ac:dyDescent="0.25">
      <c r="A59" s="8" t="s">
        <v>3081</v>
      </c>
      <c r="B59" s="591"/>
      <c r="C59" s="987"/>
      <c r="D59" s="987"/>
      <c r="E59" s="8"/>
      <c r="F59" s="987"/>
      <c r="G59" s="1586"/>
      <c r="H59" s="603"/>
      <c r="I59" s="1586"/>
      <c r="J59" s="593"/>
      <c r="K59" s="1691"/>
      <c r="L59" s="1644"/>
      <c r="M59" s="8"/>
      <c r="N59" s="985"/>
      <c r="O59" s="985"/>
      <c r="P59" s="985"/>
      <c r="Q59" s="985"/>
      <c r="S59" s="594" t="s">
        <v>3081</v>
      </c>
      <c r="T59" s="1592" t="str">
        <f t="shared" si="1"/>
        <v/>
      </c>
      <c r="U59" s="1018"/>
      <c r="V59" s="595"/>
      <c r="W59" s="595"/>
      <c r="X59" s="195"/>
    </row>
    <row r="60" spans="1:24" ht="10.35" hidden="1" customHeight="1" x14ac:dyDescent="0.25">
      <c r="A60" s="8" t="s">
        <v>3082</v>
      </c>
      <c r="B60" s="591"/>
      <c r="C60" s="987"/>
      <c r="D60" s="987"/>
      <c r="E60" s="8"/>
      <c r="F60" s="987"/>
      <c r="G60" s="1586"/>
      <c r="H60" s="603"/>
      <c r="I60" s="1586"/>
      <c r="J60" s="593"/>
      <c r="K60" s="1691"/>
      <c r="L60" s="1644"/>
      <c r="M60" s="8"/>
      <c r="N60" s="985"/>
      <c r="O60" s="985"/>
      <c r="P60" s="985"/>
      <c r="Q60" s="985"/>
      <c r="S60" s="594" t="s">
        <v>3082</v>
      </c>
      <c r="T60" s="1592" t="str">
        <f t="shared" si="1"/>
        <v/>
      </c>
      <c r="U60" s="1018"/>
      <c r="V60" s="595"/>
      <c r="W60" s="595"/>
      <c r="X60" s="195"/>
    </row>
    <row r="61" spans="1:24" ht="10.35" hidden="1" customHeight="1" x14ac:dyDescent="0.25">
      <c r="A61" s="8" t="s">
        <v>3083</v>
      </c>
      <c r="B61" s="591"/>
      <c r="C61" s="987"/>
      <c r="D61" s="987"/>
      <c r="E61" s="8"/>
      <c r="F61" s="987"/>
      <c r="G61" s="1586"/>
      <c r="H61" s="603"/>
      <c r="I61" s="1586"/>
      <c r="J61" s="593"/>
      <c r="K61" s="1691"/>
      <c r="L61" s="1644"/>
      <c r="M61" s="8"/>
      <c r="N61" s="985"/>
      <c r="O61" s="985"/>
      <c r="P61" s="985"/>
      <c r="Q61" s="985"/>
      <c r="S61" s="594" t="s">
        <v>3083</v>
      </c>
      <c r="T61" s="1592" t="str">
        <f t="shared" si="1"/>
        <v/>
      </c>
      <c r="U61" s="1018"/>
      <c r="V61" s="595"/>
      <c r="W61" s="595"/>
      <c r="X61" s="195"/>
    </row>
    <row r="62" spans="1:24" ht="10.35" hidden="1" customHeight="1" x14ac:dyDescent="0.25">
      <c r="A62" s="8" t="s">
        <v>3084</v>
      </c>
      <c r="B62" s="591"/>
      <c r="C62" s="987"/>
      <c r="D62" s="987"/>
      <c r="E62" s="8"/>
      <c r="F62" s="987"/>
      <c r="G62" s="1586"/>
      <c r="H62" s="603"/>
      <c r="I62" s="1586"/>
      <c r="J62" s="593"/>
      <c r="K62" s="1691"/>
      <c r="L62" s="1644"/>
      <c r="M62" s="8"/>
      <c r="N62" s="985"/>
      <c r="O62" s="985"/>
      <c r="P62" s="985"/>
      <c r="Q62" s="985"/>
      <c r="S62" s="594" t="s">
        <v>3084</v>
      </c>
      <c r="T62" s="1592" t="str">
        <f t="shared" si="1"/>
        <v/>
      </c>
      <c r="U62" s="1018"/>
      <c r="V62" s="595"/>
      <c r="W62" s="595"/>
      <c r="X62" s="195"/>
    </row>
    <row r="63" spans="1:24" hidden="1" x14ac:dyDescent="0.25">
      <c r="A63" s="8" t="s">
        <v>3085</v>
      </c>
      <c r="B63" s="591"/>
      <c r="C63" s="987"/>
      <c r="D63" s="987"/>
      <c r="E63" s="8"/>
      <c r="F63" s="987"/>
      <c r="G63" s="1586"/>
      <c r="H63" s="603"/>
      <c r="I63" s="1586"/>
      <c r="J63" s="593"/>
      <c r="K63" s="1691"/>
      <c r="L63" s="1644"/>
      <c r="M63" s="8"/>
      <c r="N63" s="985"/>
      <c r="O63" s="985"/>
      <c r="P63" s="985"/>
      <c r="Q63" s="985"/>
      <c r="S63" s="594" t="s">
        <v>3085</v>
      </c>
      <c r="T63" s="1592" t="str">
        <f t="shared" si="1"/>
        <v/>
      </c>
      <c r="U63" s="1018"/>
      <c r="V63" s="595"/>
      <c r="W63" s="595"/>
      <c r="X63" s="195"/>
    </row>
    <row r="64" spans="1:24" x14ac:dyDescent="0.25">
      <c r="A64" s="8" t="s">
        <v>3086</v>
      </c>
      <c r="B64" s="591"/>
      <c r="C64" s="987"/>
      <c r="D64" s="987"/>
      <c r="E64" s="8"/>
      <c r="F64" s="987"/>
      <c r="G64" s="1586"/>
      <c r="H64" s="603"/>
      <c r="I64" s="1586"/>
      <c r="J64" s="593"/>
      <c r="K64" s="1691"/>
      <c r="L64" s="1644"/>
      <c r="M64" s="8"/>
      <c r="N64" s="985"/>
      <c r="O64" s="985"/>
      <c r="P64" s="985"/>
      <c r="Q64" s="985"/>
      <c r="S64" s="594" t="s">
        <v>3086</v>
      </c>
      <c r="T64" s="1592" t="str">
        <f t="shared" si="1"/>
        <v/>
      </c>
      <c r="U64" s="1018"/>
      <c r="V64" s="595"/>
      <c r="W64" s="595"/>
      <c r="X64" s="195"/>
    </row>
    <row r="65" spans="1:24" x14ac:dyDescent="0.25">
      <c r="A65" s="51" t="s">
        <v>3087</v>
      </c>
      <c r="B65" s="1593">
        <v>100</v>
      </c>
      <c r="C65" s="987"/>
      <c r="D65" s="987"/>
      <c r="E65" s="8"/>
      <c r="F65" s="987"/>
      <c r="G65" s="1594"/>
      <c r="H65" s="603"/>
      <c r="I65" s="1594"/>
      <c r="J65" s="593"/>
      <c r="K65" s="1692"/>
      <c r="L65" s="1644"/>
      <c r="M65" s="8"/>
      <c r="N65" s="987"/>
      <c r="O65" s="987"/>
      <c r="P65" s="987"/>
      <c r="Q65" s="987"/>
      <c r="S65" s="597" t="s">
        <v>3087</v>
      </c>
      <c r="T65" s="1596">
        <v>100</v>
      </c>
      <c r="U65" s="1018"/>
      <c r="V65" s="595"/>
      <c r="W65" s="595"/>
      <c r="X65" s="195"/>
    </row>
    <row r="66" spans="1:24" ht="10.35" customHeight="1" x14ac:dyDescent="0.25">
      <c r="A66" s="24" t="s">
        <v>3088</v>
      </c>
      <c r="B66" s="1489" t="s">
        <v>3089</v>
      </c>
      <c r="C66" s="986"/>
      <c r="D66" s="986"/>
      <c r="E66" s="1"/>
      <c r="F66" s="986"/>
      <c r="G66" s="1490"/>
      <c r="H66" s="604"/>
      <c r="I66" s="1490"/>
      <c r="J66" s="599"/>
      <c r="K66" s="1501"/>
      <c r="L66" s="1585"/>
      <c r="N66" s="986"/>
      <c r="O66" s="986"/>
      <c r="P66" s="986"/>
      <c r="Q66" s="986"/>
      <c r="S66" s="597" t="s">
        <v>3088</v>
      </c>
      <c r="T66" s="1490" t="s">
        <v>3089</v>
      </c>
      <c r="U66" s="1018"/>
      <c r="V66" s="601"/>
      <c r="W66" s="601"/>
      <c r="X66" s="195"/>
    </row>
    <row r="67" spans="1:24" ht="5.0999999999999996" customHeight="1" x14ac:dyDescent="0.25">
      <c r="C67" s="1"/>
      <c r="D67" s="1"/>
      <c r="E67" s="1"/>
      <c r="F67" s="1"/>
      <c r="G67" s="1"/>
      <c r="I67" s="1"/>
      <c r="N67" s="1"/>
      <c r="O67" s="1"/>
      <c r="P67" s="1"/>
      <c r="Q67" s="1"/>
      <c r="S67" s="588"/>
      <c r="T67" s="588"/>
      <c r="U67" s="1"/>
      <c r="V67" s="1"/>
      <c r="W67" s="1"/>
      <c r="X67" s="195"/>
    </row>
    <row r="68" spans="1:24" s="1" customFormat="1" ht="11.45" customHeight="1" x14ac:dyDescent="0.2">
      <c r="B68" s="23" t="s">
        <v>1876</v>
      </c>
      <c r="S68" s="588"/>
      <c r="T68" s="589" t="str">
        <f>$B68</f>
        <v>Transactions assimilables à des pensions (503)</v>
      </c>
      <c r="X68" s="195"/>
    </row>
    <row r="69" spans="1:24" s="1" customFormat="1" ht="12.75" x14ac:dyDescent="0.2">
      <c r="A69" s="8" t="s">
        <v>3062</v>
      </c>
      <c r="B69" s="591"/>
      <c r="C69" s="1693"/>
      <c r="D69" s="987"/>
      <c r="E69" s="8"/>
      <c r="F69" s="987"/>
      <c r="G69" s="987"/>
      <c r="H69" s="729"/>
      <c r="I69" s="987"/>
      <c r="J69" s="987"/>
      <c r="K69" s="593"/>
      <c r="L69" s="593"/>
      <c r="M69" s="8"/>
      <c r="N69" s="985"/>
      <c r="O69" s="985"/>
      <c r="P69" s="985"/>
      <c r="Q69" s="985"/>
      <c r="S69" s="594" t="str">
        <f t="shared" ref="S69:S93" si="2">$A69</f>
        <v>1 (1401)</v>
      </c>
      <c r="T69" s="1592" t="str">
        <f t="shared" ref="T69:T93" si="3">IF($B69="","",$B69)</f>
        <v/>
      </c>
      <c r="U69" s="1018"/>
      <c r="V69" s="595"/>
      <c r="W69" s="595"/>
      <c r="X69" s="195"/>
    </row>
    <row r="70" spans="1:24" s="1" customFormat="1" ht="12.75" x14ac:dyDescent="0.2">
      <c r="A70" s="8" t="s">
        <v>3063</v>
      </c>
      <c r="B70" s="591"/>
      <c r="C70" s="1693"/>
      <c r="D70" s="987"/>
      <c r="E70" s="8"/>
      <c r="F70" s="987"/>
      <c r="G70" s="987"/>
      <c r="H70" s="729"/>
      <c r="I70" s="987"/>
      <c r="J70" s="987"/>
      <c r="K70" s="593"/>
      <c r="L70" s="593"/>
      <c r="M70" s="8"/>
      <c r="N70" s="985"/>
      <c r="O70" s="985"/>
      <c r="P70" s="985"/>
      <c r="Q70" s="985"/>
      <c r="S70" s="594" t="str">
        <f t="shared" si="2"/>
        <v>2 (1402)</v>
      </c>
      <c r="T70" s="1592" t="str">
        <f t="shared" si="3"/>
        <v/>
      </c>
      <c r="U70" s="1018"/>
      <c r="V70" s="595"/>
      <c r="W70" s="595"/>
      <c r="X70" s="195"/>
    </row>
    <row r="71" spans="1:24" s="1" customFormat="1" ht="12.75" x14ac:dyDescent="0.2">
      <c r="A71" s="8" t="s">
        <v>3064</v>
      </c>
      <c r="B71" s="591"/>
      <c r="C71" s="1693"/>
      <c r="D71" s="987"/>
      <c r="E71" s="8"/>
      <c r="F71" s="987"/>
      <c r="G71" s="987"/>
      <c r="H71" s="729"/>
      <c r="I71" s="987"/>
      <c r="J71" s="987"/>
      <c r="K71" s="593"/>
      <c r="L71" s="593"/>
      <c r="M71" s="8"/>
      <c r="N71" s="985"/>
      <c r="O71" s="985"/>
      <c r="P71" s="985"/>
      <c r="Q71" s="985"/>
      <c r="S71" s="594" t="str">
        <f t="shared" si="2"/>
        <v>3 (1403)</v>
      </c>
      <c r="T71" s="1592" t="str">
        <f t="shared" si="3"/>
        <v/>
      </c>
      <c r="U71" s="1018"/>
      <c r="V71" s="595"/>
      <c r="W71" s="595"/>
      <c r="X71" s="195"/>
    </row>
    <row r="72" spans="1:24" s="1" customFormat="1" ht="11.85" hidden="1" customHeight="1" x14ac:dyDescent="0.2">
      <c r="A72" s="8" t="s">
        <v>3065</v>
      </c>
      <c r="B72" s="591"/>
      <c r="C72" s="1693"/>
      <c r="D72" s="987"/>
      <c r="E72" s="8"/>
      <c r="F72" s="987"/>
      <c r="G72" s="987"/>
      <c r="H72" s="729"/>
      <c r="I72" s="987"/>
      <c r="J72" s="987"/>
      <c r="K72" s="593"/>
      <c r="L72" s="593"/>
      <c r="M72" s="8"/>
      <c r="N72" s="985"/>
      <c r="O72" s="985"/>
      <c r="P72" s="985"/>
      <c r="Q72" s="985"/>
      <c r="S72" s="594" t="str">
        <f t="shared" si="2"/>
        <v>4 (1404)</v>
      </c>
      <c r="T72" s="1592" t="str">
        <f t="shared" si="3"/>
        <v/>
      </c>
      <c r="U72" s="1018"/>
      <c r="V72" s="595"/>
      <c r="W72" s="595"/>
      <c r="X72" s="195"/>
    </row>
    <row r="73" spans="1:24" s="1" customFormat="1" ht="11.85" hidden="1" customHeight="1" x14ac:dyDescent="0.2">
      <c r="A73" s="8" t="s">
        <v>3066</v>
      </c>
      <c r="B73" s="591"/>
      <c r="C73" s="1693"/>
      <c r="D73" s="987"/>
      <c r="E73" s="8"/>
      <c r="F73" s="987"/>
      <c r="G73" s="987"/>
      <c r="H73" s="729"/>
      <c r="I73" s="987"/>
      <c r="J73" s="987"/>
      <c r="K73" s="593"/>
      <c r="L73" s="593"/>
      <c r="M73" s="8"/>
      <c r="N73" s="985"/>
      <c r="O73" s="985"/>
      <c r="P73" s="985"/>
      <c r="Q73" s="985"/>
      <c r="S73" s="594" t="str">
        <f t="shared" si="2"/>
        <v>5 (1405)</v>
      </c>
      <c r="T73" s="1592" t="str">
        <f t="shared" si="3"/>
        <v/>
      </c>
      <c r="U73" s="1018"/>
      <c r="V73" s="595"/>
      <c r="W73" s="595"/>
      <c r="X73" s="195"/>
    </row>
    <row r="74" spans="1:24" s="1" customFormat="1" ht="11.85" hidden="1" customHeight="1" x14ac:dyDescent="0.2">
      <c r="A74" s="8" t="s">
        <v>3067</v>
      </c>
      <c r="B74" s="591"/>
      <c r="C74" s="1693"/>
      <c r="D74" s="987"/>
      <c r="E74" s="8"/>
      <c r="F74" s="987"/>
      <c r="G74" s="987"/>
      <c r="H74" s="729"/>
      <c r="I74" s="987"/>
      <c r="J74" s="987"/>
      <c r="K74" s="593"/>
      <c r="L74" s="593"/>
      <c r="M74" s="8"/>
      <c r="N74" s="985"/>
      <c r="O74" s="985"/>
      <c r="P74" s="985"/>
      <c r="Q74" s="985"/>
      <c r="S74" s="594" t="str">
        <f t="shared" si="2"/>
        <v>6 (1406)</v>
      </c>
      <c r="T74" s="1592" t="str">
        <f t="shared" si="3"/>
        <v/>
      </c>
      <c r="U74" s="1018"/>
      <c r="V74" s="595"/>
      <c r="W74" s="595"/>
      <c r="X74" s="195"/>
    </row>
    <row r="75" spans="1:24" s="1" customFormat="1" ht="11.85" hidden="1" customHeight="1" x14ac:dyDescent="0.2">
      <c r="A75" s="8" t="s">
        <v>3068</v>
      </c>
      <c r="B75" s="591"/>
      <c r="C75" s="1693"/>
      <c r="D75" s="987"/>
      <c r="E75" s="8"/>
      <c r="F75" s="987"/>
      <c r="G75" s="987"/>
      <c r="H75" s="729"/>
      <c r="I75" s="987"/>
      <c r="J75" s="987"/>
      <c r="K75" s="593"/>
      <c r="L75" s="593"/>
      <c r="M75" s="8"/>
      <c r="N75" s="985"/>
      <c r="O75" s="985"/>
      <c r="P75" s="985"/>
      <c r="Q75" s="985"/>
      <c r="S75" s="594" t="str">
        <f t="shared" si="2"/>
        <v>7 (1407)</v>
      </c>
      <c r="T75" s="1592" t="str">
        <f t="shared" si="3"/>
        <v/>
      </c>
      <c r="U75" s="1018"/>
      <c r="V75" s="595"/>
      <c r="W75" s="595"/>
      <c r="X75" s="195"/>
    </row>
    <row r="76" spans="1:24" s="1" customFormat="1" ht="11.85" hidden="1" customHeight="1" x14ac:dyDescent="0.2">
      <c r="A76" s="8" t="s">
        <v>3069</v>
      </c>
      <c r="B76" s="591"/>
      <c r="C76" s="1693"/>
      <c r="D76" s="987"/>
      <c r="E76" s="8"/>
      <c r="F76" s="987"/>
      <c r="G76" s="987"/>
      <c r="H76" s="729"/>
      <c r="I76" s="987"/>
      <c r="J76" s="987"/>
      <c r="K76" s="593"/>
      <c r="L76" s="593"/>
      <c r="M76" s="8"/>
      <c r="N76" s="985"/>
      <c r="O76" s="985"/>
      <c r="P76" s="985"/>
      <c r="Q76" s="985"/>
      <c r="S76" s="594" t="str">
        <f t="shared" si="2"/>
        <v>8 (1408)</v>
      </c>
      <c r="T76" s="1592" t="str">
        <f t="shared" si="3"/>
        <v/>
      </c>
      <c r="U76" s="1018"/>
      <c r="V76" s="595"/>
      <c r="W76" s="595"/>
      <c r="X76" s="195"/>
    </row>
    <row r="77" spans="1:24" s="1" customFormat="1" ht="11.85" hidden="1" customHeight="1" x14ac:dyDescent="0.2">
      <c r="A77" s="8" t="s">
        <v>3070</v>
      </c>
      <c r="B77" s="591"/>
      <c r="C77" s="1693"/>
      <c r="D77" s="987"/>
      <c r="E77" s="8"/>
      <c r="F77" s="987"/>
      <c r="G77" s="987"/>
      <c r="H77" s="729"/>
      <c r="I77" s="987"/>
      <c r="J77" s="987"/>
      <c r="K77" s="593"/>
      <c r="L77" s="593"/>
      <c r="M77" s="8"/>
      <c r="N77" s="985"/>
      <c r="O77" s="985"/>
      <c r="P77" s="985"/>
      <c r="Q77" s="985"/>
      <c r="S77" s="594" t="str">
        <f t="shared" si="2"/>
        <v>9 (1409)</v>
      </c>
      <c r="T77" s="1592" t="str">
        <f t="shared" si="3"/>
        <v/>
      </c>
      <c r="U77" s="1018"/>
      <c r="V77" s="595"/>
      <c r="W77" s="595"/>
      <c r="X77" s="195"/>
    </row>
    <row r="78" spans="1:24" s="1" customFormat="1" ht="11.85" hidden="1" customHeight="1" x14ac:dyDescent="0.2">
      <c r="A78" s="8" t="s">
        <v>3071</v>
      </c>
      <c r="B78" s="591"/>
      <c r="C78" s="1693"/>
      <c r="D78" s="987"/>
      <c r="E78" s="8"/>
      <c r="F78" s="987"/>
      <c r="G78" s="987"/>
      <c r="H78" s="729"/>
      <c r="I78" s="987"/>
      <c r="J78" s="987"/>
      <c r="K78" s="593"/>
      <c r="L78" s="593"/>
      <c r="M78" s="8"/>
      <c r="N78" s="985"/>
      <c r="O78" s="985"/>
      <c r="P78" s="985"/>
      <c r="Q78" s="985"/>
      <c r="S78" s="594" t="str">
        <f t="shared" si="2"/>
        <v>10 (1410)</v>
      </c>
      <c r="T78" s="1592" t="str">
        <f t="shared" si="3"/>
        <v/>
      </c>
      <c r="U78" s="1018"/>
      <c r="V78" s="595"/>
      <c r="W78" s="595"/>
      <c r="X78" s="195"/>
    </row>
    <row r="79" spans="1:24" s="1" customFormat="1" ht="11.85" hidden="1" customHeight="1" x14ac:dyDescent="0.2">
      <c r="A79" s="8" t="s">
        <v>3072</v>
      </c>
      <c r="B79" s="591"/>
      <c r="C79" s="1693"/>
      <c r="D79" s="987"/>
      <c r="E79" s="8"/>
      <c r="F79" s="987"/>
      <c r="G79" s="987"/>
      <c r="H79" s="729"/>
      <c r="I79" s="987"/>
      <c r="J79" s="987"/>
      <c r="K79" s="593"/>
      <c r="L79" s="593"/>
      <c r="M79" s="8"/>
      <c r="N79" s="985"/>
      <c r="O79" s="985"/>
      <c r="P79" s="985"/>
      <c r="Q79" s="985"/>
      <c r="S79" s="594" t="str">
        <f t="shared" si="2"/>
        <v>11 (1411)</v>
      </c>
      <c r="T79" s="1592" t="str">
        <f t="shared" si="3"/>
        <v/>
      </c>
      <c r="U79" s="1018"/>
      <c r="V79" s="595"/>
      <c r="W79" s="595"/>
      <c r="X79" s="195"/>
    </row>
    <row r="80" spans="1:24" s="1" customFormat="1" ht="11.85" hidden="1" customHeight="1" x14ac:dyDescent="0.2">
      <c r="A80" s="8" t="s">
        <v>3073</v>
      </c>
      <c r="B80" s="591"/>
      <c r="C80" s="1693"/>
      <c r="D80" s="987"/>
      <c r="E80" s="8"/>
      <c r="F80" s="987"/>
      <c r="G80" s="987"/>
      <c r="H80" s="729"/>
      <c r="I80" s="987"/>
      <c r="J80" s="987"/>
      <c r="K80" s="593"/>
      <c r="L80" s="593"/>
      <c r="M80" s="8"/>
      <c r="N80" s="985"/>
      <c r="O80" s="985"/>
      <c r="P80" s="985"/>
      <c r="Q80" s="985"/>
      <c r="S80" s="594" t="str">
        <f t="shared" si="2"/>
        <v>12 (1412)</v>
      </c>
      <c r="T80" s="1592" t="str">
        <f t="shared" si="3"/>
        <v/>
      </c>
      <c r="U80" s="1018"/>
      <c r="V80" s="595"/>
      <c r="W80" s="595"/>
      <c r="X80" s="195"/>
    </row>
    <row r="81" spans="1:24" s="1" customFormat="1" ht="11.85" hidden="1" customHeight="1" x14ac:dyDescent="0.2">
      <c r="A81" s="8" t="s">
        <v>3074</v>
      </c>
      <c r="B81" s="591"/>
      <c r="C81" s="1693"/>
      <c r="D81" s="987"/>
      <c r="E81" s="8"/>
      <c r="F81" s="987"/>
      <c r="G81" s="987"/>
      <c r="H81" s="729"/>
      <c r="I81" s="987"/>
      <c r="J81" s="987"/>
      <c r="K81" s="593"/>
      <c r="L81" s="593"/>
      <c r="M81" s="8"/>
      <c r="N81" s="985"/>
      <c r="O81" s="985"/>
      <c r="P81" s="985"/>
      <c r="Q81" s="985"/>
      <c r="S81" s="594" t="str">
        <f t="shared" si="2"/>
        <v>13 (1413)</v>
      </c>
      <c r="T81" s="1592" t="str">
        <f t="shared" si="3"/>
        <v/>
      </c>
      <c r="U81" s="1018"/>
      <c r="V81" s="595"/>
      <c r="W81" s="595"/>
      <c r="X81" s="195"/>
    </row>
    <row r="82" spans="1:24" s="1" customFormat="1" ht="11.85" hidden="1" customHeight="1" x14ac:dyDescent="0.2">
      <c r="A82" s="8" t="s">
        <v>3075</v>
      </c>
      <c r="B82" s="591"/>
      <c r="C82" s="1693"/>
      <c r="D82" s="987"/>
      <c r="E82" s="8"/>
      <c r="F82" s="987"/>
      <c r="G82" s="987"/>
      <c r="H82" s="729"/>
      <c r="I82" s="987"/>
      <c r="J82" s="987"/>
      <c r="K82" s="593"/>
      <c r="L82" s="593"/>
      <c r="M82" s="8"/>
      <c r="N82" s="985"/>
      <c r="O82" s="985"/>
      <c r="P82" s="985"/>
      <c r="Q82" s="985"/>
      <c r="S82" s="594" t="str">
        <f t="shared" si="2"/>
        <v>14 (1414)</v>
      </c>
      <c r="T82" s="1592" t="str">
        <f t="shared" si="3"/>
        <v/>
      </c>
      <c r="U82" s="1018"/>
      <c r="V82" s="595"/>
      <c r="W82" s="595"/>
      <c r="X82" s="195"/>
    </row>
    <row r="83" spans="1:24" s="1" customFormat="1" ht="11.85" hidden="1" customHeight="1" x14ac:dyDescent="0.2">
      <c r="A83" s="8" t="s">
        <v>3076</v>
      </c>
      <c r="B83" s="591"/>
      <c r="C83" s="1693"/>
      <c r="D83" s="987"/>
      <c r="E83" s="8"/>
      <c r="F83" s="987"/>
      <c r="G83" s="987"/>
      <c r="H83" s="729"/>
      <c r="I83" s="987"/>
      <c r="J83" s="987"/>
      <c r="K83" s="593"/>
      <c r="L83" s="593"/>
      <c r="M83" s="8"/>
      <c r="N83" s="985"/>
      <c r="O83" s="985"/>
      <c r="P83" s="985"/>
      <c r="Q83" s="985"/>
      <c r="S83" s="594" t="str">
        <f t="shared" si="2"/>
        <v>15 (1415)</v>
      </c>
      <c r="T83" s="1592" t="str">
        <f t="shared" si="3"/>
        <v/>
      </c>
      <c r="U83" s="1018"/>
      <c r="V83" s="595"/>
      <c r="W83" s="595"/>
      <c r="X83" s="195"/>
    </row>
    <row r="84" spans="1:24" s="1" customFormat="1" ht="11.85" hidden="1" customHeight="1" x14ac:dyDescent="0.2">
      <c r="A84" s="8" t="s">
        <v>3077</v>
      </c>
      <c r="B84" s="591"/>
      <c r="C84" s="1693"/>
      <c r="D84" s="987"/>
      <c r="E84" s="8"/>
      <c r="F84" s="987"/>
      <c r="G84" s="987"/>
      <c r="H84" s="729"/>
      <c r="I84" s="987"/>
      <c r="J84" s="987"/>
      <c r="K84" s="593"/>
      <c r="L84" s="593"/>
      <c r="M84" s="8"/>
      <c r="N84" s="985"/>
      <c r="O84" s="985"/>
      <c r="P84" s="985"/>
      <c r="Q84" s="985"/>
      <c r="S84" s="594" t="str">
        <f t="shared" si="2"/>
        <v>16 (1416)</v>
      </c>
      <c r="T84" s="1592" t="str">
        <f t="shared" si="3"/>
        <v/>
      </c>
      <c r="U84" s="1018"/>
      <c r="V84" s="595"/>
      <c r="W84" s="595"/>
      <c r="X84" s="195"/>
    </row>
    <row r="85" spans="1:24" s="1" customFormat="1" ht="11.85" hidden="1" customHeight="1" x14ac:dyDescent="0.2">
      <c r="A85" s="8" t="s">
        <v>3078</v>
      </c>
      <c r="B85" s="591"/>
      <c r="C85" s="1693"/>
      <c r="D85" s="987"/>
      <c r="E85" s="8"/>
      <c r="F85" s="987"/>
      <c r="G85" s="987"/>
      <c r="H85" s="729"/>
      <c r="I85" s="987"/>
      <c r="J85" s="987"/>
      <c r="K85" s="593"/>
      <c r="L85" s="593"/>
      <c r="M85" s="8"/>
      <c r="N85" s="985"/>
      <c r="O85" s="985"/>
      <c r="P85" s="985"/>
      <c r="Q85" s="985"/>
      <c r="S85" s="594" t="str">
        <f t="shared" si="2"/>
        <v>17 (1417)</v>
      </c>
      <c r="T85" s="1592" t="str">
        <f t="shared" si="3"/>
        <v/>
      </c>
      <c r="U85" s="1018"/>
      <c r="V85" s="595"/>
      <c r="W85" s="595"/>
      <c r="X85" s="195"/>
    </row>
    <row r="86" spans="1:24" s="1" customFormat="1" ht="11.85" hidden="1" customHeight="1" x14ac:dyDescent="0.2">
      <c r="A86" s="8" t="s">
        <v>3079</v>
      </c>
      <c r="B86" s="591"/>
      <c r="C86" s="1693"/>
      <c r="D86" s="987"/>
      <c r="E86" s="8"/>
      <c r="F86" s="987"/>
      <c r="G86" s="987"/>
      <c r="H86" s="729"/>
      <c r="I86" s="987"/>
      <c r="J86" s="987"/>
      <c r="K86" s="593"/>
      <c r="L86" s="593"/>
      <c r="M86" s="8"/>
      <c r="N86" s="985"/>
      <c r="O86" s="985"/>
      <c r="P86" s="985"/>
      <c r="Q86" s="985"/>
      <c r="S86" s="594" t="str">
        <f t="shared" si="2"/>
        <v>18 (1418)</v>
      </c>
      <c r="T86" s="1592" t="str">
        <f t="shared" si="3"/>
        <v/>
      </c>
      <c r="U86" s="1018"/>
      <c r="V86" s="595"/>
      <c r="W86" s="595"/>
      <c r="X86" s="195"/>
    </row>
    <row r="87" spans="1:24" s="1" customFormat="1" ht="11.85" hidden="1" customHeight="1" x14ac:dyDescent="0.2">
      <c r="A87" s="8" t="s">
        <v>3080</v>
      </c>
      <c r="B87" s="591"/>
      <c r="C87" s="1693"/>
      <c r="D87" s="987"/>
      <c r="E87" s="8"/>
      <c r="F87" s="987"/>
      <c r="G87" s="987"/>
      <c r="H87" s="729"/>
      <c r="I87" s="987"/>
      <c r="J87" s="987"/>
      <c r="K87" s="593"/>
      <c r="L87" s="593"/>
      <c r="M87" s="8"/>
      <c r="N87" s="985"/>
      <c r="O87" s="985"/>
      <c r="P87" s="985"/>
      <c r="Q87" s="985"/>
      <c r="S87" s="594" t="str">
        <f t="shared" si="2"/>
        <v>19 (1419)</v>
      </c>
      <c r="T87" s="1592" t="str">
        <f t="shared" si="3"/>
        <v/>
      </c>
      <c r="U87" s="1018"/>
      <c r="V87" s="595"/>
      <c r="W87" s="595"/>
      <c r="X87" s="195"/>
    </row>
    <row r="88" spans="1:24" s="1" customFormat="1" ht="11.85" hidden="1" customHeight="1" x14ac:dyDescent="0.2">
      <c r="A88" s="8" t="s">
        <v>3081</v>
      </c>
      <c r="B88" s="591"/>
      <c r="C88" s="1693"/>
      <c r="D88" s="987"/>
      <c r="E88" s="8"/>
      <c r="F88" s="987"/>
      <c r="G88" s="987"/>
      <c r="H88" s="729"/>
      <c r="I88" s="987"/>
      <c r="J88" s="987"/>
      <c r="K88" s="593"/>
      <c r="L88" s="593"/>
      <c r="M88" s="8"/>
      <c r="N88" s="985"/>
      <c r="O88" s="985"/>
      <c r="P88" s="985"/>
      <c r="Q88" s="985"/>
      <c r="S88" s="594" t="str">
        <f t="shared" si="2"/>
        <v>20 (1420)</v>
      </c>
      <c r="T88" s="1592" t="str">
        <f t="shared" si="3"/>
        <v/>
      </c>
      <c r="U88" s="1018"/>
      <c r="V88" s="595"/>
      <c r="W88" s="595"/>
      <c r="X88" s="195"/>
    </row>
    <row r="89" spans="1:24" s="1" customFormat="1" ht="11.85" hidden="1" customHeight="1" x14ac:dyDescent="0.2">
      <c r="A89" s="8" t="s">
        <v>3082</v>
      </c>
      <c r="B89" s="591"/>
      <c r="C89" s="1693"/>
      <c r="D89" s="987"/>
      <c r="E89" s="8"/>
      <c r="F89" s="987"/>
      <c r="G89" s="987"/>
      <c r="H89" s="729"/>
      <c r="I89" s="987"/>
      <c r="J89" s="987"/>
      <c r="K89" s="593"/>
      <c r="L89" s="593"/>
      <c r="M89" s="8"/>
      <c r="N89" s="985"/>
      <c r="O89" s="985"/>
      <c r="P89" s="985"/>
      <c r="Q89" s="985"/>
      <c r="S89" s="594" t="str">
        <f t="shared" si="2"/>
        <v>21 (1421)</v>
      </c>
      <c r="T89" s="1592" t="str">
        <f t="shared" si="3"/>
        <v/>
      </c>
      <c r="U89" s="1018"/>
      <c r="V89" s="595"/>
      <c r="W89" s="595"/>
      <c r="X89" s="195"/>
    </row>
    <row r="90" spans="1:24" s="1" customFormat="1" ht="11.85" hidden="1" customHeight="1" x14ac:dyDescent="0.2">
      <c r="A90" s="8" t="s">
        <v>3083</v>
      </c>
      <c r="B90" s="591"/>
      <c r="C90" s="1693"/>
      <c r="D90" s="987"/>
      <c r="E90" s="8"/>
      <c r="F90" s="987"/>
      <c r="G90" s="987"/>
      <c r="H90" s="729"/>
      <c r="I90" s="987"/>
      <c r="J90" s="987"/>
      <c r="K90" s="593"/>
      <c r="L90" s="593"/>
      <c r="M90" s="8"/>
      <c r="N90" s="985"/>
      <c r="O90" s="985"/>
      <c r="P90" s="985"/>
      <c r="Q90" s="985"/>
      <c r="S90" s="594" t="str">
        <f t="shared" si="2"/>
        <v>22 (1422)</v>
      </c>
      <c r="T90" s="1592" t="str">
        <f t="shared" si="3"/>
        <v/>
      </c>
      <c r="U90" s="1018"/>
      <c r="V90" s="595"/>
      <c r="W90" s="595"/>
      <c r="X90" s="195"/>
    </row>
    <row r="91" spans="1:24" s="1" customFormat="1" ht="11.85" hidden="1" customHeight="1" x14ac:dyDescent="0.2">
      <c r="A91" s="8" t="s">
        <v>3084</v>
      </c>
      <c r="B91" s="591"/>
      <c r="C91" s="1693"/>
      <c r="D91" s="987"/>
      <c r="E91" s="8"/>
      <c r="F91" s="987"/>
      <c r="G91" s="987"/>
      <c r="H91" s="729"/>
      <c r="I91" s="987"/>
      <c r="J91" s="987"/>
      <c r="K91" s="593"/>
      <c r="L91" s="593"/>
      <c r="M91" s="8"/>
      <c r="N91" s="985"/>
      <c r="O91" s="985"/>
      <c r="P91" s="985"/>
      <c r="Q91" s="985"/>
      <c r="S91" s="594" t="str">
        <f t="shared" si="2"/>
        <v>23 (1423)</v>
      </c>
      <c r="T91" s="1592" t="str">
        <f t="shared" si="3"/>
        <v/>
      </c>
      <c r="U91" s="1018"/>
      <c r="V91" s="595"/>
      <c r="W91" s="595"/>
      <c r="X91" s="195"/>
    </row>
    <row r="92" spans="1:24" s="1" customFormat="1" ht="11.85" hidden="1" customHeight="1" x14ac:dyDescent="0.2">
      <c r="A92" s="8" t="s">
        <v>3085</v>
      </c>
      <c r="B92" s="591"/>
      <c r="C92" s="1693"/>
      <c r="D92" s="987"/>
      <c r="E92" s="8"/>
      <c r="F92" s="987"/>
      <c r="G92" s="987"/>
      <c r="H92" s="729"/>
      <c r="I92" s="987"/>
      <c r="J92" s="987"/>
      <c r="K92" s="593"/>
      <c r="L92" s="593"/>
      <c r="M92" s="8"/>
      <c r="N92" s="985"/>
      <c r="O92" s="985"/>
      <c r="P92" s="985"/>
      <c r="Q92" s="985"/>
      <c r="S92" s="594" t="str">
        <f t="shared" si="2"/>
        <v>24 (1424)</v>
      </c>
      <c r="T92" s="1592" t="str">
        <f t="shared" si="3"/>
        <v/>
      </c>
      <c r="U92" s="1018"/>
      <c r="V92" s="595"/>
      <c r="W92" s="595"/>
      <c r="X92" s="195"/>
    </row>
    <row r="93" spans="1:24" s="1" customFormat="1" ht="12.75" x14ac:dyDescent="0.2">
      <c r="A93" s="8" t="s">
        <v>3086</v>
      </c>
      <c r="B93" s="591"/>
      <c r="C93" s="1693"/>
      <c r="D93" s="987"/>
      <c r="E93" s="8"/>
      <c r="F93" s="987"/>
      <c r="G93" s="987"/>
      <c r="H93" s="729"/>
      <c r="I93" s="987"/>
      <c r="J93" s="987"/>
      <c r="K93" s="593"/>
      <c r="L93" s="593"/>
      <c r="M93" s="8"/>
      <c r="N93" s="985"/>
      <c r="O93" s="985"/>
      <c r="P93" s="985"/>
      <c r="Q93" s="985"/>
      <c r="S93" s="594" t="str">
        <f t="shared" si="2"/>
        <v>25 (1425)</v>
      </c>
      <c r="T93" s="1592" t="str">
        <f t="shared" si="3"/>
        <v/>
      </c>
      <c r="U93" s="1018"/>
      <c r="V93" s="595"/>
      <c r="W93" s="595"/>
      <c r="X93" s="195"/>
    </row>
    <row r="94" spans="1:24" s="1" customFormat="1" ht="12.75" x14ac:dyDescent="0.2">
      <c r="A94" s="51" t="s">
        <v>3087</v>
      </c>
      <c r="B94" s="1593">
        <v>100</v>
      </c>
      <c r="C94" s="1594"/>
      <c r="D94" s="987"/>
      <c r="E94" s="8"/>
      <c r="F94" s="987"/>
      <c r="G94" s="987"/>
      <c r="H94" s="729"/>
      <c r="I94" s="987"/>
      <c r="J94" s="987"/>
      <c r="K94" s="593"/>
      <c r="L94" s="593"/>
      <c r="M94" s="8"/>
      <c r="N94" s="987"/>
      <c r="O94" s="987"/>
      <c r="P94" s="987"/>
      <c r="Q94" s="987"/>
      <c r="S94" s="588"/>
      <c r="T94" s="1596">
        <f>$B94</f>
        <v>100</v>
      </c>
      <c r="U94" s="1018"/>
      <c r="V94" s="595"/>
      <c r="W94" s="595"/>
      <c r="X94" s="195"/>
    </row>
    <row r="95" spans="1:24" s="1" customFormat="1" ht="12.75" x14ac:dyDescent="0.2">
      <c r="A95" s="24" t="s">
        <v>3088</v>
      </c>
      <c r="B95" s="1489" t="s">
        <v>3089</v>
      </c>
      <c r="C95" s="1490"/>
      <c r="D95" s="986"/>
      <c r="F95" s="986"/>
      <c r="G95" s="986"/>
      <c r="H95" s="730"/>
      <c r="I95" s="986"/>
      <c r="J95" s="986"/>
      <c r="K95" s="599"/>
      <c r="L95" s="599"/>
      <c r="N95" s="986"/>
      <c r="O95" s="986"/>
      <c r="P95" s="986"/>
      <c r="Q95" s="986"/>
      <c r="S95" s="588"/>
      <c r="T95" s="1490" t="str">
        <f>$B95</f>
        <v>Global</v>
      </c>
      <c r="U95" s="1018"/>
      <c r="V95" s="601"/>
      <c r="W95" s="601"/>
      <c r="X95" s="195"/>
    </row>
    <row r="96" spans="1:24" s="1" customFormat="1" ht="5.0999999999999996" customHeight="1" x14ac:dyDescent="0.2">
      <c r="S96" s="588"/>
      <c r="T96" s="588"/>
      <c r="X96" s="195"/>
    </row>
    <row r="97" spans="1:24" s="1" customFormat="1" ht="12.75" x14ac:dyDescent="0.2">
      <c r="B97" s="23" t="s">
        <v>1877</v>
      </c>
      <c r="S97" s="588"/>
      <c r="T97" s="589" t="str">
        <f>$B97</f>
        <v>Dérivés hors cote (504)</v>
      </c>
      <c r="X97" s="195"/>
    </row>
    <row r="98" spans="1:24" s="1" customFormat="1" ht="12.75" x14ac:dyDescent="0.2">
      <c r="A98" s="8" t="s">
        <v>3062</v>
      </c>
      <c r="B98" s="591"/>
      <c r="C98" s="987"/>
      <c r="D98" s="987"/>
      <c r="E98" s="8"/>
      <c r="F98" s="987"/>
      <c r="G98" s="1581"/>
      <c r="H98" s="729"/>
      <c r="I98" s="987"/>
      <c r="J98" s="1537"/>
      <c r="K98" s="593"/>
      <c r="L98" s="1537"/>
      <c r="M98" s="8"/>
      <c r="N98" s="985"/>
      <c r="O98" s="985"/>
      <c r="P98" s="985"/>
      <c r="Q98" s="985"/>
      <c r="S98" s="594" t="str">
        <f t="shared" ref="S98:S122" si="4">$A98</f>
        <v>1 (1401)</v>
      </c>
      <c r="T98" s="1592" t="str">
        <f t="shared" ref="T98:T122" si="5">IF($B98="","",$B98)</f>
        <v/>
      </c>
      <c r="U98" s="1018"/>
      <c r="V98" s="595"/>
      <c r="W98" s="595"/>
      <c r="X98" s="195"/>
    </row>
    <row r="99" spans="1:24" s="1" customFormat="1" ht="12.75" x14ac:dyDescent="0.2">
      <c r="A99" s="8" t="s">
        <v>3063</v>
      </c>
      <c r="B99" s="591"/>
      <c r="C99" s="987"/>
      <c r="D99" s="987"/>
      <c r="E99" s="8"/>
      <c r="F99" s="987"/>
      <c r="G99" s="1581"/>
      <c r="H99" s="729"/>
      <c r="I99" s="987"/>
      <c r="J99" s="1537"/>
      <c r="K99" s="593"/>
      <c r="L99" s="1537"/>
      <c r="M99" s="8"/>
      <c r="N99" s="985"/>
      <c r="O99" s="985"/>
      <c r="P99" s="985"/>
      <c r="Q99" s="985"/>
      <c r="S99" s="594" t="str">
        <f t="shared" si="4"/>
        <v>2 (1402)</v>
      </c>
      <c r="T99" s="1592" t="str">
        <f t="shared" si="5"/>
        <v/>
      </c>
      <c r="U99" s="1018"/>
      <c r="V99" s="595"/>
      <c r="W99" s="595"/>
      <c r="X99" s="195"/>
    </row>
    <row r="100" spans="1:24" s="1" customFormat="1" ht="12.75" x14ac:dyDescent="0.2">
      <c r="A100" s="8" t="s">
        <v>3064</v>
      </c>
      <c r="B100" s="591"/>
      <c r="C100" s="987"/>
      <c r="D100" s="987"/>
      <c r="E100" s="8"/>
      <c r="F100" s="987"/>
      <c r="G100" s="1581"/>
      <c r="H100" s="729"/>
      <c r="I100" s="987"/>
      <c r="J100" s="1537"/>
      <c r="K100" s="593"/>
      <c r="L100" s="1537"/>
      <c r="M100" s="8"/>
      <c r="N100" s="985"/>
      <c r="O100" s="985"/>
      <c r="P100" s="985"/>
      <c r="Q100" s="985"/>
      <c r="S100" s="594" t="str">
        <f t="shared" si="4"/>
        <v>3 (1403)</v>
      </c>
      <c r="T100" s="1592" t="str">
        <f t="shared" si="5"/>
        <v/>
      </c>
      <c r="U100" s="1018"/>
      <c r="V100" s="595"/>
      <c r="W100" s="595"/>
      <c r="X100" s="195"/>
    </row>
    <row r="101" spans="1:24" s="1" customFormat="1" ht="11.85" hidden="1" customHeight="1" x14ac:dyDescent="0.2">
      <c r="A101" s="8" t="s">
        <v>3065</v>
      </c>
      <c r="B101" s="591"/>
      <c r="C101" s="987"/>
      <c r="D101" s="987"/>
      <c r="E101" s="8"/>
      <c r="F101" s="987"/>
      <c r="G101" s="1581"/>
      <c r="H101" s="729"/>
      <c r="I101" s="987"/>
      <c r="J101" s="1537"/>
      <c r="K101" s="593"/>
      <c r="L101" s="1537"/>
      <c r="M101" s="8"/>
      <c r="N101" s="985"/>
      <c r="O101" s="985"/>
      <c r="P101" s="985"/>
      <c r="Q101" s="985"/>
      <c r="S101" s="594" t="str">
        <f t="shared" si="4"/>
        <v>4 (1404)</v>
      </c>
      <c r="T101" s="1592" t="str">
        <f t="shared" si="5"/>
        <v/>
      </c>
      <c r="U101" s="1018"/>
      <c r="V101" s="595"/>
      <c r="W101" s="595"/>
      <c r="X101" s="195"/>
    </row>
    <row r="102" spans="1:24" s="1" customFormat="1" ht="11.85" hidden="1" customHeight="1" x14ac:dyDescent="0.2">
      <c r="A102" s="8" t="s">
        <v>3066</v>
      </c>
      <c r="B102" s="591"/>
      <c r="C102" s="987"/>
      <c r="D102" s="987"/>
      <c r="E102" s="8"/>
      <c r="F102" s="987"/>
      <c r="G102" s="1581"/>
      <c r="H102" s="729"/>
      <c r="I102" s="987"/>
      <c r="J102" s="1537"/>
      <c r="K102" s="593"/>
      <c r="L102" s="1537"/>
      <c r="M102" s="8"/>
      <c r="N102" s="985"/>
      <c r="O102" s="985"/>
      <c r="P102" s="985"/>
      <c r="Q102" s="985"/>
      <c r="S102" s="594" t="str">
        <f t="shared" si="4"/>
        <v>5 (1405)</v>
      </c>
      <c r="T102" s="1592" t="str">
        <f t="shared" si="5"/>
        <v/>
      </c>
      <c r="U102" s="1018"/>
      <c r="V102" s="595"/>
      <c r="W102" s="595"/>
      <c r="X102" s="195"/>
    </row>
    <row r="103" spans="1:24" s="1" customFormat="1" ht="11.85" hidden="1" customHeight="1" x14ac:dyDescent="0.2">
      <c r="A103" s="8" t="s">
        <v>3067</v>
      </c>
      <c r="B103" s="591"/>
      <c r="C103" s="987"/>
      <c r="D103" s="987"/>
      <c r="E103" s="8"/>
      <c r="F103" s="987"/>
      <c r="G103" s="1581"/>
      <c r="H103" s="729"/>
      <c r="I103" s="987"/>
      <c r="J103" s="1537"/>
      <c r="K103" s="593"/>
      <c r="L103" s="1537"/>
      <c r="M103" s="8"/>
      <c r="N103" s="985"/>
      <c r="O103" s="985"/>
      <c r="P103" s="985"/>
      <c r="Q103" s="985"/>
      <c r="S103" s="594" t="str">
        <f t="shared" si="4"/>
        <v>6 (1406)</v>
      </c>
      <c r="T103" s="1592" t="str">
        <f t="shared" si="5"/>
        <v/>
      </c>
      <c r="U103" s="1018"/>
      <c r="V103" s="595"/>
      <c r="W103" s="595"/>
      <c r="X103" s="195"/>
    </row>
    <row r="104" spans="1:24" s="1" customFormat="1" ht="11.85" hidden="1" customHeight="1" x14ac:dyDescent="0.2">
      <c r="A104" s="8" t="s">
        <v>3068</v>
      </c>
      <c r="B104" s="591"/>
      <c r="C104" s="987"/>
      <c r="D104" s="987"/>
      <c r="E104" s="8"/>
      <c r="F104" s="987"/>
      <c r="G104" s="1581"/>
      <c r="H104" s="729"/>
      <c r="I104" s="987"/>
      <c r="J104" s="1537"/>
      <c r="K104" s="593"/>
      <c r="L104" s="1537"/>
      <c r="M104" s="8"/>
      <c r="N104" s="985"/>
      <c r="O104" s="985"/>
      <c r="P104" s="985"/>
      <c r="Q104" s="985"/>
      <c r="S104" s="594" t="str">
        <f t="shared" si="4"/>
        <v>7 (1407)</v>
      </c>
      <c r="T104" s="1592" t="str">
        <f t="shared" si="5"/>
        <v/>
      </c>
      <c r="U104" s="1018"/>
      <c r="V104" s="595"/>
      <c r="W104" s="595"/>
      <c r="X104" s="195"/>
    </row>
    <row r="105" spans="1:24" s="1" customFormat="1" ht="11.85" hidden="1" customHeight="1" x14ac:dyDescent="0.2">
      <c r="A105" s="8" t="s">
        <v>3069</v>
      </c>
      <c r="B105" s="591"/>
      <c r="C105" s="987"/>
      <c r="D105" s="987"/>
      <c r="E105" s="8"/>
      <c r="F105" s="987"/>
      <c r="G105" s="1581"/>
      <c r="H105" s="729"/>
      <c r="I105" s="987"/>
      <c r="J105" s="1537"/>
      <c r="K105" s="593"/>
      <c r="L105" s="1537"/>
      <c r="M105" s="8"/>
      <c r="N105" s="985"/>
      <c r="O105" s="985"/>
      <c r="P105" s="985"/>
      <c r="Q105" s="985"/>
      <c r="S105" s="594" t="str">
        <f t="shared" si="4"/>
        <v>8 (1408)</v>
      </c>
      <c r="T105" s="1592" t="str">
        <f t="shared" si="5"/>
        <v/>
      </c>
      <c r="U105" s="1018"/>
      <c r="V105" s="595"/>
      <c r="W105" s="595"/>
      <c r="X105" s="195"/>
    </row>
    <row r="106" spans="1:24" s="1" customFormat="1" ht="11.85" hidden="1" customHeight="1" x14ac:dyDescent="0.2">
      <c r="A106" s="8" t="s">
        <v>3070</v>
      </c>
      <c r="B106" s="591"/>
      <c r="C106" s="987"/>
      <c r="D106" s="987"/>
      <c r="E106" s="8"/>
      <c r="F106" s="987"/>
      <c r="G106" s="1581"/>
      <c r="H106" s="729"/>
      <c r="I106" s="987"/>
      <c r="J106" s="1537"/>
      <c r="K106" s="593"/>
      <c r="L106" s="1537"/>
      <c r="M106" s="8"/>
      <c r="N106" s="985"/>
      <c r="O106" s="985"/>
      <c r="P106" s="985"/>
      <c r="Q106" s="985"/>
      <c r="S106" s="594" t="str">
        <f t="shared" si="4"/>
        <v>9 (1409)</v>
      </c>
      <c r="T106" s="1592" t="str">
        <f t="shared" si="5"/>
        <v/>
      </c>
      <c r="U106" s="1018"/>
      <c r="V106" s="595"/>
      <c r="W106" s="595"/>
      <c r="X106" s="195"/>
    </row>
    <row r="107" spans="1:24" s="1" customFormat="1" ht="11.85" hidden="1" customHeight="1" x14ac:dyDescent="0.2">
      <c r="A107" s="8" t="s">
        <v>3071</v>
      </c>
      <c r="B107" s="591"/>
      <c r="C107" s="987"/>
      <c r="D107" s="987"/>
      <c r="E107" s="8"/>
      <c r="F107" s="987"/>
      <c r="G107" s="1581"/>
      <c r="H107" s="729"/>
      <c r="I107" s="987"/>
      <c r="J107" s="1537"/>
      <c r="K107" s="593"/>
      <c r="L107" s="1537"/>
      <c r="M107" s="8"/>
      <c r="N107" s="985"/>
      <c r="O107" s="985"/>
      <c r="P107" s="985"/>
      <c r="Q107" s="985"/>
      <c r="S107" s="594" t="str">
        <f t="shared" si="4"/>
        <v>10 (1410)</v>
      </c>
      <c r="T107" s="1592" t="str">
        <f t="shared" si="5"/>
        <v/>
      </c>
      <c r="U107" s="1018"/>
      <c r="V107" s="595"/>
      <c r="W107" s="595"/>
      <c r="X107" s="195"/>
    </row>
    <row r="108" spans="1:24" s="1" customFormat="1" ht="11.85" hidden="1" customHeight="1" x14ac:dyDescent="0.2">
      <c r="A108" s="8" t="s">
        <v>3072</v>
      </c>
      <c r="B108" s="591"/>
      <c r="C108" s="987"/>
      <c r="D108" s="987"/>
      <c r="E108" s="8"/>
      <c r="F108" s="987"/>
      <c r="G108" s="1581"/>
      <c r="H108" s="729"/>
      <c r="I108" s="987"/>
      <c r="J108" s="1537"/>
      <c r="K108" s="593"/>
      <c r="L108" s="1537"/>
      <c r="M108" s="8"/>
      <c r="N108" s="985"/>
      <c r="O108" s="985"/>
      <c r="P108" s="985"/>
      <c r="Q108" s="985"/>
      <c r="S108" s="594" t="str">
        <f t="shared" si="4"/>
        <v>11 (1411)</v>
      </c>
      <c r="T108" s="1592" t="str">
        <f t="shared" si="5"/>
        <v/>
      </c>
      <c r="U108" s="1018"/>
      <c r="V108" s="595"/>
      <c r="W108" s="595"/>
      <c r="X108" s="195"/>
    </row>
    <row r="109" spans="1:24" s="1" customFormat="1" ht="11.85" hidden="1" customHeight="1" x14ac:dyDescent="0.2">
      <c r="A109" s="8" t="s">
        <v>3073</v>
      </c>
      <c r="B109" s="591"/>
      <c r="C109" s="987"/>
      <c r="D109" s="987"/>
      <c r="E109" s="8"/>
      <c r="F109" s="987"/>
      <c r="G109" s="1581"/>
      <c r="H109" s="729"/>
      <c r="I109" s="987"/>
      <c r="J109" s="1537"/>
      <c r="K109" s="593"/>
      <c r="L109" s="1537"/>
      <c r="M109" s="8"/>
      <c r="N109" s="985"/>
      <c r="O109" s="985"/>
      <c r="P109" s="985"/>
      <c r="Q109" s="985"/>
      <c r="S109" s="594" t="str">
        <f t="shared" si="4"/>
        <v>12 (1412)</v>
      </c>
      <c r="T109" s="1592" t="str">
        <f t="shared" si="5"/>
        <v/>
      </c>
      <c r="U109" s="1018"/>
      <c r="V109" s="595"/>
      <c r="W109" s="595"/>
      <c r="X109" s="195"/>
    </row>
    <row r="110" spans="1:24" s="1" customFormat="1" ht="11.85" hidden="1" customHeight="1" x14ac:dyDescent="0.2">
      <c r="A110" s="8" t="s">
        <v>3074</v>
      </c>
      <c r="B110" s="591"/>
      <c r="C110" s="987"/>
      <c r="D110" s="987"/>
      <c r="E110" s="8"/>
      <c r="F110" s="987"/>
      <c r="G110" s="1581"/>
      <c r="H110" s="729"/>
      <c r="I110" s="987"/>
      <c r="J110" s="1537"/>
      <c r="K110" s="593"/>
      <c r="L110" s="1537"/>
      <c r="M110" s="8"/>
      <c r="N110" s="985"/>
      <c r="O110" s="985"/>
      <c r="P110" s="985"/>
      <c r="Q110" s="985"/>
      <c r="S110" s="594" t="str">
        <f t="shared" si="4"/>
        <v>13 (1413)</v>
      </c>
      <c r="T110" s="1592" t="str">
        <f t="shared" si="5"/>
        <v/>
      </c>
      <c r="U110" s="1018"/>
      <c r="V110" s="595"/>
      <c r="W110" s="595"/>
      <c r="X110" s="195"/>
    </row>
    <row r="111" spans="1:24" s="1" customFormat="1" ht="11.85" hidden="1" customHeight="1" x14ac:dyDescent="0.2">
      <c r="A111" s="8" t="s">
        <v>3075</v>
      </c>
      <c r="B111" s="591"/>
      <c r="C111" s="987"/>
      <c r="D111" s="987"/>
      <c r="E111" s="8"/>
      <c r="F111" s="987"/>
      <c r="G111" s="1581"/>
      <c r="H111" s="729"/>
      <c r="I111" s="987"/>
      <c r="J111" s="1537"/>
      <c r="K111" s="593"/>
      <c r="L111" s="1537"/>
      <c r="M111" s="8"/>
      <c r="N111" s="985"/>
      <c r="O111" s="985"/>
      <c r="P111" s="985"/>
      <c r="Q111" s="985"/>
      <c r="S111" s="594" t="str">
        <f t="shared" si="4"/>
        <v>14 (1414)</v>
      </c>
      <c r="T111" s="1592" t="str">
        <f t="shared" si="5"/>
        <v/>
      </c>
      <c r="U111" s="1018"/>
      <c r="V111" s="595"/>
      <c r="W111" s="595"/>
      <c r="X111" s="195"/>
    </row>
    <row r="112" spans="1:24" s="1" customFormat="1" ht="11.85" hidden="1" customHeight="1" x14ac:dyDescent="0.2">
      <c r="A112" s="8" t="s">
        <v>3076</v>
      </c>
      <c r="B112" s="591"/>
      <c r="C112" s="987"/>
      <c r="D112" s="987"/>
      <c r="E112" s="8"/>
      <c r="F112" s="987"/>
      <c r="G112" s="1581"/>
      <c r="H112" s="729"/>
      <c r="I112" s="987"/>
      <c r="J112" s="1537"/>
      <c r="K112" s="593"/>
      <c r="L112" s="1537"/>
      <c r="M112" s="8"/>
      <c r="N112" s="985"/>
      <c r="O112" s="985"/>
      <c r="P112" s="985"/>
      <c r="Q112" s="985"/>
      <c r="S112" s="594" t="str">
        <f t="shared" si="4"/>
        <v>15 (1415)</v>
      </c>
      <c r="T112" s="1592" t="str">
        <f t="shared" si="5"/>
        <v/>
      </c>
      <c r="U112" s="1018"/>
      <c r="V112" s="595"/>
      <c r="W112" s="595"/>
      <c r="X112" s="195"/>
    </row>
    <row r="113" spans="1:24" s="1" customFormat="1" ht="11.85" hidden="1" customHeight="1" x14ac:dyDescent="0.2">
      <c r="A113" s="8" t="s">
        <v>3077</v>
      </c>
      <c r="B113" s="591"/>
      <c r="C113" s="987"/>
      <c r="D113" s="987"/>
      <c r="E113" s="8"/>
      <c r="F113" s="987"/>
      <c r="G113" s="1581"/>
      <c r="H113" s="729"/>
      <c r="I113" s="987"/>
      <c r="J113" s="1537"/>
      <c r="K113" s="593"/>
      <c r="L113" s="1537"/>
      <c r="M113" s="8"/>
      <c r="N113" s="985"/>
      <c r="O113" s="985"/>
      <c r="P113" s="985"/>
      <c r="Q113" s="985"/>
      <c r="S113" s="594" t="str">
        <f t="shared" si="4"/>
        <v>16 (1416)</v>
      </c>
      <c r="T113" s="1592" t="str">
        <f t="shared" si="5"/>
        <v/>
      </c>
      <c r="U113" s="1018"/>
      <c r="V113" s="595"/>
      <c r="W113" s="595"/>
      <c r="X113" s="195"/>
    </row>
    <row r="114" spans="1:24" s="1" customFormat="1" ht="11.85" hidden="1" customHeight="1" x14ac:dyDescent="0.2">
      <c r="A114" s="8" t="s">
        <v>3078</v>
      </c>
      <c r="B114" s="591"/>
      <c r="C114" s="987"/>
      <c r="D114" s="987"/>
      <c r="E114" s="8"/>
      <c r="F114" s="987"/>
      <c r="G114" s="1581"/>
      <c r="H114" s="729"/>
      <c r="I114" s="987"/>
      <c r="J114" s="1537"/>
      <c r="K114" s="593"/>
      <c r="L114" s="1537"/>
      <c r="M114" s="8"/>
      <c r="N114" s="985"/>
      <c r="O114" s="985"/>
      <c r="P114" s="985"/>
      <c r="Q114" s="985"/>
      <c r="S114" s="594" t="str">
        <f t="shared" si="4"/>
        <v>17 (1417)</v>
      </c>
      <c r="T114" s="1592" t="str">
        <f t="shared" si="5"/>
        <v/>
      </c>
      <c r="U114" s="1018"/>
      <c r="V114" s="595"/>
      <c r="W114" s="595"/>
      <c r="X114" s="195"/>
    </row>
    <row r="115" spans="1:24" s="1" customFormat="1" ht="11.85" hidden="1" customHeight="1" x14ac:dyDescent="0.2">
      <c r="A115" s="8" t="s">
        <v>3079</v>
      </c>
      <c r="B115" s="591"/>
      <c r="C115" s="987"/>
      <c r="D115" s="987"/>
      <c r="E115" s="8"/>
      <c r="F115" s="987"/>
      <c r="G115" s="1581"/>
      <c r="H115" s="729"/>
      <c r="I115" s="987"/>
      <c r="J115" s="1537"/>
      <c r="K115" s="593"/>
      <c r="L115" s="1537"/>
      <c r="M115" s="8"/>
      <c r="N115" s="985"/>
      <c r="O115" s="985"/>
      <c r="P115" s="985"/>
      <c r="Q115" s="985"/>
      <c r="S115" s="594" t="str">
        <f t="shared" si="4"/>
        <v>18 (1418)</v>
      </c>
      <c r="T115" s="1592" t="str">
        <f t="shared" si="5"/>
        <v/>
      </c>
      <c r="U115" s="1018"/>
      <c r="V115" s="595"/>
      <c r="W115" s="595"/>
      <c r="X115" s="195"/>
    </row>
    <row r="116" spans="1:24" s="1" customFormat="1" ht="11.85" hidden="1" customHeight="1" x14ac:dyDescent="0.2">
      <c r="A116" s="8" t="s">
        <v>3080</v>
      </c>
      <c r="B116" s="591"/>
      <c r="C116" s="987"/>
      <c r="D116" s="987"/>
      <c r="E116" s="8"/>
      <c r="F116" s="987"/>
      <c r="G116" s="1581"/>
      <c r="H116" s="729"/>
      <c r="I116" s="987"/>
      <c r="J116" s="1537"/>
      <c r="K116" s="593"/>
      <c r="L116" s="1537"/>
      <c r="M116" s="8"/>
      <c r="N116" s="985"/>
      <c r="O116" s="985"/>
      <c r="P116" s="985"/>
      <c r="Q116" s="985"/>
      <c r="S116" s="594" t="str">
        <f t="shared" si="4"/>
        <v>19 (1419)</v>
      </c>
      <c r="T116" s="1592" t="str">
        <f t="shared" si="5"/>
        <v/>
      </c>
      <c r="U116" s="1018"/>
      <c r="V116" s="595"/>
      <c r="W116" s="595"/>
      <c r="X116" s="195"/>
    </row>
    <row r="117" spans="1:24" s="1" customFormat="1" ht="11.85" hidden="1" customHeight="1" x14ac:dyDescent="0.2">
      <c r="A117" s="8" t="s">
        <v>3081</v>
      </c>
      <c r="B117" s="591"/>
      <c r="C117" s="987"/>
      <c r="D117" s="987"/>
      <c r="E117" s="8"/>
      <c r="F117" s="987"/>
      <c r="G117" s="1581"/>
      <c r="H117" s="729"/>
      <c r="I117" s="987"/>
      <c r="J117" s="1537"/>
      <c r="K117" s="593"/>
      <c r="L117" s="1537"/>
      <c r="M117" s="8"/>
      <c r="N117" s="985"/>
      <c r="O117" s="985"/>
      <c r="P117" s="985"/>
      <c r="Q117" s="985"/>
      <c r="S117" s="594" t="str">
        <f t="shared" si="4"/>
        <v>20 (1420)</v>
      </c>
      <c r="T117" s="1592" t="str">
        <f t="shared" si="5"/>
        <v/>
      </c>
      <c r="U117" s="1018"/>
      <c r="V117" s="595"/>
      <c r="W117" s="595"/>
      <c r="X117" s="195"/>
    </row>
    <row r="118" spans="1:24" s="1" customFormat="1" ht="11.85" hidden="1" customHeight="1" x14ac:dyDescent="0.2">
      <c r="A118" s="8" t="s">
        <v>3082</v>
      </c>
      <c r="B118" s="591"/>
      <c r="C118" s="987"/>
      <c r="D118" s="987"/>
      <c r="E118" s="8"/>
      <c r="F118" s="987"/>
      <c r="G118" s="1581"/>
      <c r="H118" s="729"/>
      <c r="I118" s="987"/>
      <c r="J118" s="1537"/>
      <c r="K118" s="593"/>
      <c r="L118" s="1537"/>
      <c r="M118" s="8"/>
      <c r="N118" s="985"/>
      <c r="O118" s="985"/>
      <c r="P118" s="985"/>
      <c r="Q118" s="985"/>
      <c r="S118" s="594" t="str">
        <f t="shared" si="4"/>
        <v>21 (1421)</v>
      </c>
      <c r="T118" s="1592" t="str">
        <f t="shared" si="5"/>
        <v/>
      </c>
      <c r="U118" s="1018"/>
      <c r="V118" s="595"/>
      <c r="W118" s="595"/>
      <c r="X118" s="195"/>
    </row>
    <row r="119" spans="1:24" s="1" customFormat="1" ht="11.85" hidden="1" customHeight="1" x14ac:dyDescent="0.2">
      <c r="A119" s="8" t="s">
        <v>3083</v>
      </c>
      <c r="B119" s="591"/>
      <c r="C119" s="987"/>
      <c r="D119" s="987"/>
      <c r="E119" s="8"/>
      <c r="F119" s="987"/>
      <c r="G119" s="1581"/>
      <c r="H119" s="729"/>
      <c r="I119" s="987"/>
      <c r="J119" s="1537"/>
      <c r="K119" s="593"/>
      <c r="L119" s="1537"/>
      <c r="M119" s="8"/>
      <c r="N119" s="985"/>
      <c r="O119" s="985"/>
      <c r="P119" s="985"/>
      <c r="Q119" s="985"/>
      <c r="S119" s="594" t="str">
        <f t="shared" si="4"/>
        <v>22 (1422)</v>
      </c>
      <c r="T119" s="1592" t="str">
        <f t="shared" si="5"/>
        <v/>
      </c>
      <c r="U119" s="1018"/>
      <c r="V119" s="595"/>
      <c r="W119" s="595"/>
      <c r="X119" s="195"/>
    </row>
    <row r="120" spans="1:24" s="1" customFormat="1" ht="11.85" hidden="1" customHeight="1" x14ac:dyDescent="0.2">
      <c r="A120" s="8" t="s">
        <v>3084</v>
      </c>
      <c r="B120" s="591"/>
      <c r="C120" s="987"/>
      <c r="D120" s="987"/>
      <c r="E120" s="8"/>
      <c r="F120" s="987"/>
      <c r="G120" s="1581"/>
      <c r="H120" s="729"/>
      <c r="I120" s="987"/>
      <c r="J120" s="1537"/>
      <c r="K120" s="593"/>
      <c r="L120" s="1537"/>
      <c r="M120" s="8"/>
      <c r="N120" s="985"/>
      <c r="O120" s="985"/>
      <c r="P120" s="985"/>
      <c r="Q120" s="985"/>
      <c r="S120" s="594" t="str">
        <f t="shared" si="4"/>
        <v>23 (1423)</v>
      </c>
      <c r="T120" s="1592" t="str">
        <f t="shared" si="5"/>
        <v/>
      </c>
      <c r="U120" s="1018"/>
      <c r="V120" s="595"/>
      <c r="W120" s="595"/>
      <c r="X120" s="195"/>
    </row>
    <row r="121" spans="1:24" s="1" customFormat="1" ht="11.85" hidden="1" customHeight="1" x14ac:dyDescent="0.2">
      <c r="A121" s="8" t="s">
        <v>3085</v>
      </c>
      <c r="B121" s="591"/>
      <c r="C121" s="987"/>
      <c r="D121" s="987"/>
      <c r="E121" s="8"/>
      <c r="F121" s="987"/>
      <c r="G121" s="1581"/>
      <c r="H121" s="729"/>
      <c r="I121" s="987"/>
      <c r="J121" s="1537"/>
      <c r="K121" s="593"/>
      <c r="L121" s="1537"/>
      <c r="M121" s="8"/>
      <c r="N121" s="985"/>
      <c r="O121" s="985"/>
      <c r="P121" s="985"/>
      <c r="Q121" s="985"/>
      <c r="S121" s="594" t="str">
        <f t="shared" si="4"/>
        <v>24 (1424)</v>
      </c>
      <c r="T121" s="1592" t="str">
        <f t="shared" si="5"/>
        <v/>
      </c>
      <c r="U121" s="1018"/>
      <c r="V121" s="595"/>
      <c r="W121" s="595"/>
      <c r="X121" s="195"/>
    </row>
    <row r="122" spans="1:24" s="1" customFormat="1" ht="12.75" x14ac:dyDescent="0.2">
      <c r="A122" s="8" t="s">
        <v>3086</v>
      </c>
      <c r="B122" s="591"/>
      <c r="C122" s="987"/>
      <c r="D122" s="987"/>
      <c r="E122" s="8"/>
      <c r="F122" s="987"/>
      <c r="G122" s="1581"/>
      <c r="H122" s="729"/>
      <c r="I122" s="987"/>
      <c r="J122" s="1537"/>
      <c r="K122" s="593"/>
      <c r="L122" s="1537"/>
      <c r="M122" s="8"/>
      <c r="N122" s="985"/>
      <c r="O122" s="985"/>
      <c r="P122" s="985"/>
      <c r="Q122" s="985"/>
      <c r="S122" s="594" t="str">
        <f t="shared" si="4"/>
        <v>25 (1425)</v>
      </c>
      <c r="T122" s="1592" t="str">
        <f t="shared" si="5"/>
        <v/>
      </c>
      <c r="U122" s="1018"/>
      <c r="V122" s="595"/>
      <c r="W122" s="595"/>
      <c r="X122" s="195"/>
    </row>
    <row r="123" spans="1:24" s="1" customFormat="1" ht="12.75" x14ac:dyDescent="0.2">
      <c r="A123" s="51" t="s">
        <v>3087</v>
      </c>
      <c r="B123" s="1593">
        <v>100</v>
      </c>
      <c r="C123" s="987"/>
      <c r="D123" s="987"/>
      <c r="E123" s="8"/>
      <c r="F123" s="987"/>
      <c r="G123" s="1372"/>
      <c r="H123" s="729"/>
      <c r="I123" s="987"/>
      <c r="J123" s="1644"/>
      <c r="K123" s="593"/>
      <c r="L123" s="1644"/>
      <c r="M123" s="8"/>
      <c r="N123" s="987"/>
      <c r="O123" s="987"/>
      <c r="P123" s="987"/>
      <c r="Q123" s="987"/>
      <c r="S123" s="588"/>
      <c r="T123" s="1596">
        <f>$B123</f>
        <v>100</v>
      </c>
      <c r="U123" s="1018"/>
      <c r="V123" s="595"/>
      <c r="W123" s="595"/>
      <c r="X123" s="195"/>
    </row>
    <row r="124" spans="1:24" s="1" customFormat="1" ht="12.75" x14ac:dyDescent="0.2">
      <c r="A124" s="24" t="s">
        <v>3088</v>
      </c>
      <c r="B124" s="1489" t="s">
        <v>3089</v>
      </c>
      <c r="C124" s="986"/>
      <c r="D124" s="986"/>
      <c r="F124" s="986"/>
      <c r="G124" s="1597"/>
      <c r="H124" s="730"/>
      <c r="I124" s="986"/>
      <c r="J124" s="1645"/>
      <c r="K124" s="599"/>
      <c r="L124" s="1645"/>
      <c r="N124" s="986"/>
      <c r="O124" s="986"/>
      <c r="P124" s="986"/>
      <c r="Q124" s="986"/>
      <c r="S124" s="588"/>
      <c r="T124" s="1490" t="str">
        <f>$B124</f>
        <v>Global</v>
      </c>
      <c r="U124" s="1018"/>
      <c r="V124" s="601"/>
      <c r="W124" s="601"/>
      <c r="X124" s="195"/>
    </row>
    <row r="125" spans="1:24" ht="5.0999999999999996" customHeight="1" x14ac:dyDescent="0.25">
      <c r="C125" s="1"/>
      <c r="D125" s="1"/>
      <c r="E125" s="1"/>
      <c r="F125" s="1"/>
      <c r="G125" s="1"/>
      <c r="I125" s="1"/>
      <c r="N125" s="1"/>
      <c r="O125" s="1"/>
      <c r="P125" s="1"/>
      <c r="Q125" s="1"/>
      <c r="S125" s="588"/>
      <c r="T125" s="588"/>
      <c r="U125" s="1"/>
      <c r="V125" s="1"/>
      <c r="W125" s="1"/>
      <c r="X125" s="195"/>
    </row>
    <row r="126" spans="1:24" x14ac:dyDescent="0.25">
      <c r="B126" s="23" t="s">
        <v>1878</v>
      </c>
      <c r="I126" s="1"/>
      <c r="N126" s="1"/>
      <c r="O126" s="1"/>
      <c r="P126" s="1"/>
      <c r="Q126" s="1"/>
      <c r="S126" s="588"/>
      <c r="T126" s="589" t="s">
        <v>1878</v>
      </c>
      <c r="U126" s="1"/>
      <c r="V126" s="1"/>
      <c r="W126" s="1"/>
      <c r="X126" s="195"/>
    </row>
    <row r="127" spans="1:24" x14ac:dyDescent="0.25">
      <c r="A127" s="8" t="s">
        <v>3062</v>
      </c>
      <c r="B127" s="591"/>
      <c r="C127" s="987"/>
      <c r="D127" s="987"/>
      <c r="E127" s="8"/>
      <c r="F127" s="987"/>
      <c r="G127" s="1586"/>
      <c r="H127" s="603"/>
      <c r="I127" s="1586"/>
      <c r="J127" s="593"/>
      <c r="K127" s="1586"/>
      <c r="L127" s="1644"/>
      <c r="M127" s="8"/>
      <c r="N127" s="985"/>
      <c r="O127" s="985"/>
      <c r="P127" s="985"/>
      <c r="Q127" s="985"/>
      <c r="S127" s="594" t="s">
        <v>3062</v>
      </c>
      <c r="T127" s="1592" t="str">
        <f t="shared" ref="T127:T151" si="6">IF($B127="","",$B127)</f>
        <v/>
      </c>
      <c r="U127" s="1018"/>
      <c r="V127" s="595"/>
      <c r="W127" s="595"/>
      <c r="X127" s="195"/>
    </row>
    <row r="128" spans="1:24" x14ac:dyDescent="0.25">
      <c r="A128" s="8" t="s">
        <v>3063</v>
      </c>
      <c r="B128" s="591"/>
      <c r="C128" s="987"/>
      <c r="D128" s="987"/>
      <c r="E128" s="8"/>
      <c r="F128" s="987"/>
      <c r="G128" s="1586"/>
      <c r="H128" s="603"/>
      <c r="I128" s="1586"/>
      <c r="J128" s="593"/>
      <c r="K128" s="1586"/>
      <c r="L128" s="1644"/>
      <c r="M128" s="8"/>
      <c r="N128" s="985"/>
      <c r="O128" s="985"/>
      <c r="P128" s="985"/>
      <c r="Q128" s="985"/>
      <c r="S128" s="594" t="s">
        <v>3063</v>
      </c>
      <c r="T128" s="1592" t="str">
        <f t="shared" si="6"/>
        <v/>
      </c>
      <c r="U128" s="1018"/>
      <c r="V128" s="595"/>
      <c r="W128" s="595"/>
      <c r="X128" s="195"/>
    </row>
    <row r="129" spans="1:24" x14ac:dyDescent="0.25">
      <c r="A129" s="8" t="s">
        <v>3064</v>
      </c>
      <c r="B129" s="591"/>
      <c r="C129" s="987"/>
      <c r="D129" s="987"/>
      <c r="E129" s="8"/>
      <c r="F129" s="987"/>
      <c r="G129" s="1586"/>
      <c r="H129" s="603"/>
      <c r="I129" s="1586"/>
      <c r="J129" s="593"/>
      <c r="K129" s="1586"/>
      <c r="L129" s="1644"/>
      <c r="M129" s="8"/>
      <c r="N129" s="985"/>
      <c r="O129" s="985"/>
      <c r="P129" s="985"/>
      <c r="Q129" s="985"/>
      <c r="S129" s="594" t="s">
        <v>3064</v>
      </c>
      <c r="T129" s="1592" t="str">
        <f t="shared" si="6"/>
        <v/>
      </c>
      <c r="U129" s="1018"/>
      <c r="V129" s="595"/>
      <c r="W129" s="595"/>
      <c r="X129" s="195"/>
    </row>
    <row r="130" spans="1:24" ht="10.35" hidden="1" customHeight="1" x14ac:dyDescent="0.25">
      <c r="A130" s="8" t="s">
        <v>3065</v>
      </c>
      <c r="B130" s="591"/>
      <c r="C130" s="987"/>
      <c r="D130" s="987"/>
      <c r="E130" s="8"/>
      <c r="F130" s="987"/>
      <c r="G130" s="1586"/>
      <c r="H130" s="603"/>
      <c r="I130" s="1586"/>
      <c r="J130" s="593"/>
      <c r="K130" s="1586"/>
      <c r="L130" s="1644"/>
      <c r="M130" s="8"/>
      <c r="N130" s="985"/>
      <c r="O130" s="985"/>
      <c r="P130" s="985"/>
      <c r="Q130" s="985"/>
      <c r="S130" s="594" t="s">
        <v>3065</v>
      </c>
      <c r="T130" s="1592" t="str">
        <f t="shared" si="6"/>
        <v/>
      </c>
      <c r="U130" s="1018"/>
      <c r="V130" s="595"/>
      <c r="W130" s="595"/>
      <c r="X130" s="195"/>
    </row>
    <row r="131" spans="1:24" ht="10.35" hidden="1" customHeight="1" x14ac:dyDescent="0.25">
      <c r="A131" s="8" t="s">
        <v>3066</v>
      </c>
      <c r="B131" s="591"/>
      <c r="C131" s="987"/>
      <c r="D131" s="987"/>
      <c r="E131" s="8"/>
      <c r="F131" s="987"/>
      <c r="G131" s="1586"/>
      <c r="H131" s="603"/>
      <c r="I131" s="1586"/>
      <c r="J131" s="593"/>
      <c r="K131" s="1586"/>
      <c r="L131" s="1644"/>
      <c r="M131" s="8"/>
      <c r="N131" s="985"/>
      <c r="O131" s="985"/>
      <c r="P131" s="985"/>
      <c r="Q131" s="985"/>
      <c r="S131" s="594" t="s">
        <v>3066</v>
      </c>
      <c r="T131" s="1592" t="str">
        <f t="shared" si="6"/>
        <v/>
      </c>
      <c r="U131" s="1018"/>
      <c r="V131" s="595"/>
      <c r="W131" s="595"/>
      <c r="X131" s="195"/>
    </row>
    <row r="132" spans="1:24" ht="10.35" hidden="1" customHeight="1" x14ac:dyDescent="0.25">
      <c r="A132" s="8" t="s">
        <v>3067</v>
      </c>
      <c r="B132" s="591"/>
      <c r="C132" s="987"/>
      <c r="D132" s="987"/>
      <c r="E132" s="8"/>
      <c r="F132" s="987"/>
      <c r="G132" s="1586"/>
      <c r="H132" s="603"/>
      <c r="I132" s="1586"/>
      <c r="J132" s="593"/>
      <c r="K132" s="1586"/>
      <c r="L132" s="1644"/>
      <c r="M132" s="8"/>
      <c r="N132" s="985"/>
      <c r="O132" s="985"/>
      <c r="P132" s="985"/>
      <c r="Q132" s="985"/>
      <c r="S132" s="594" t="s">
        <v>3067</v>
      </c>
      <c r="T132" s="1592" t="str">
        <f t="shared" si="6"/>
        <v/>
      </c>
      <c r="U132" s="1018"/>
      <c r="V132" s="595"/>
      <c r="W132" s="595"/>
      <c r="X132" s="195"/>
    </row>
    <row r="133" spans="1:24" ht="10.35" hidden="1" customHeight="1" x14ac:dyDescent="0.25">
      <c r="A133" s="8" t="s">
        <v>3068</v>
      </c>
      <c r="B133" s="591"/>
      <c r="C133" s="987"/>
      <c r="D133" s="987"/>
      <c r="E133" s="8"/>
      <c r="F133" s="987"/>
      <c r="G133" s="1586"/>
      <c r="H133" s="603"/>
      <c r="I133" s="1586"/>
      <c r="J133" s="593"/>
      <c r="K133" s="1586"/>
      <c r="L133" s="1644"/>
      <c r="M133" s="8"/>
      <c r="N133" s="985"/>
      <c r="O133" s="985"/>
      <c r="P133" s="985"/>
      <c r="Q133" s="985"/>
      <c r="S133" s="594" t="s">
        <v>3068</v>
      </c>
      <c r="T133" s="1592" t="str">
        <f t="shared" si="6"/>
        <v/>
      </c>
      <c r="U133" s="1018"/>
      <c r="V133" s="595"/>
      <c r="W133" s="595"/>
      <c r="X133" s="195"/>
    </row>
    <row r="134" spans="1:24" ht="10.35" hidden="1" customHeight="1" x14ac:dyDescent="0.25">
      <c r="A134" s="8" t="s">
        <v>3069</v>
      </c>
      <c r="B134" s="591"/>
      <c r="C134" s="987"/>
      <c r="D134" s="987"/>
      <c r="E134" s="8"/>
      <c r="F134" s="987"/>
      <c r="G134" s="1586"/>
      <c r="H134" s="603"/>
      <c r="I134" s="1586"/>
      <c r="J134" s="593"/>
      <c r="K134" s="1586"/>
      <c r="L134" s="1644"/>
      <c r="M134" s="8"/>
      <c r="N134" s="985"/>
      <c r="O134" s="985"/>
      <c r="P134" s="985"/>
      <c r="Q134" s="985"/>
      <c r="S134" s="594" t="s">
        <v>3069</v>
      </c>
      <c r="T134" s="1592" t="str">
        <f t="shared" si="6"/>
        <v/>
      </c>
      <c r="U134" s="1018"/>
      <c r="V134" s="595"/>
      <c r="W134" s="595"/>
      <c r="X134" s="195"/>
    </row>
    <row r="135" spans="1:24" ht="10.35" hidden="1" customHeight="1" x14ac:dyDescent="0.25">
      <c r="A135" s="8" t="s">
        <v>3070</v>
      </c>
      <c r="B135" s="591"/>
      <c r="C135" s="987"/>
      <c r="D135" s="987"/>
      <c r="E135" s="8"/>
      <c r="F135" s="987"/>
      <c r="G135" s="1586"/>
      <c r="H135" s="603"/>
      <c r="I135" s="1586"/>
      <c r="J135" s="593"/>
      <c r="K135" s="1586"/>
      <c r="L135" s="1644"/>
      <c r="M135" s="8"/>
      <c r="N135" s="985"/>
      <c r="O135" s="985"/>
      <c r="P135" s="985"/>
      <c r="Q135" s="985"/>
      <c r="S135" s="594" t="s">
        <v>3070</v>
      </c>
      <c r="T135" s="1592" t="str">
        <f t="shared" si="6"/>
        <v/>
      </c>
      <c r="U135" s="1018"/>
      <c r="V135" s="595"/>
      <c r="W135" s="595"/>
      <c r="X135" s="195"/>
    </row>
    <row r="136" spans="1:24" ht="10.35" hidden="1" customHeight="1" x14ac:dyDescent="0.25">
      <c r="A136" s="8" t="s">
        <v>3071</v>
      </c>
      <c r="B136" s="591"/>
      <c r="C136" s="987"/>
      <c r="D136" s="987"/>
      <c r="E136" s="8"/>
      <c r="F136" s="987"/>
      <c r="G136" s="1586"/>
      <c r="H136" s="603"/>
      <c r="I136" s="1586"/>
      <c r="J136" s="593"/>
      <c r="K136" s="1586"/>
      <c r="L136" s="1644"/>
      <c r="M136" s="8"/>
      <c r="N136" s="985"/>
      <c r="O136" s="985"/>
      <c r="P136" s="985"/>
      <c r="Q136" s="985"/>
      <c r="S136" s="594" t="s">
        <v>3071</v>
      </c>
      <c r="T136" s="1592" t="str">
        <f t="shared" si="6"/>
        <v/>
      </c>
      <c r="U136" s="1018"/>
      <c r="V136" s="595"/>
      <c r="W136" s="595"/>
      <c r="X136" s="195"/>
    </row>
    <row r="137" spans="1:24" ht="10.35" hidden="1" customHeight="1" x14ac:dyDescent="0.25">
      <c r="A137" s="8" t="s">
        <v>3072</v>
      </c>
      <c r="B137" s="591"/>
      <c r="C137" s="987"/>
      <c r="D137" s="987"/>
      <c r="E137" s="8"/>
      <c r="F137" s="987"/>
      <c r="G137" s="1586"/>
      <c r="H137" s="603"/>
      <c r="I137" s="1586"/>
      <c r="J137" s="593"/>
      <c r="K137" s="1586"/>
      <c r="L137" s="1644"/>
      <c r="M137" s="8"/>
      <c r="N137" s="985"/>
      <c r="O137" s="985"/>
      <c r="P137" s="985"/>
      <c r="Q137" s="985"/>
      <c r="S137" s="594" t="s">
        <v>3072</v>
      </c>
      <c r="T137" s="1592" t="str">
        <f t="shared" si="6"/>
        <v/>
      </c>
      <c r="U137" s="1018"/>
      <c r="V137" s="595"/>
      <c r="W137" s="595"/>
      <c r="X137" s="195"/>
    </row>
    <row r="138" spans="1:24" ht="10.35" hidden="1" customHeight="1" x14ac:dyDescent="0.25">
      <c r="A138" s="8" t="s">
        <v>3073</v>
      </c>
      <c r="B138" s="591"/>
      <c r="C138" s="987"/>
      <c r="D138" s="987"/>
      <c r="E138" s="8"/>
      <c r="F138" s="987"/>
      <c r="G138" s="1586"/>
      <c r="H138" s="603"/>
      <c r="I138" s="1586"/>
      <c r="J138" s="593"/>
      <c r="K138" s="1586"/>
      <c r="L138" s="1644"/>
      <c r="M138" s="8"/>
      <c r="N138" s="985"/>
      <c r="O138" s="985"/>
      <c r="P138" s="985"/>
      <c r="Q138" s="985"/>
      <c r="S138" s="594" t="s">
        <v>3073</v>
      </c>
      <c r="T138" s="1592" t="str">
        <f t="shared" si="6"/>
        <v/>
      </c>
      <c r="U138" s="1018"/>
      <c r="V138" s="595"/>
      <c r="W138" s="595"/>
      <c r="X138" s="195"/>
    </row>
    <row r="139" spans="1:24" ht="10.35" hidden="1" customHeight="1" x14ac:dyDescent="0.25">
      <c r="A139" s="8" t="s">
        <v>3074</v>
      </c>
      <c r="B139" s="591"/>
      <c r="C139" s="987"/>
      <c r="D139" s="987"/>
      <c r="E139" s="8"/>
      <c r="F139" s="987"/>
      <c r="G139" s="1586"/>
      <c r="H139" s="603"/>
      <c r="I139" s="1586"/>
      <c r="J139" s="593"/>
      <c r="K139" s="1586"/>
      <c r="L139" s="1644"/>
      <c r="M139" s="8"/>
      <c r="N139" s="985"/>
      <c r="O139" s="985"/>
      <c r="P139" s="985"/>
      <c r="Q139" s="985"/>
      <c r="S139" s="594" t="s">
        <v>3074</v>
      </c>
      <c r="T139" s="1592" t="str">
        <f t="shared" si="6"/>
        <v/>
      </c>
      <c r="U139" s="1018"/>
      <c r="V139" s="595"/>
      <c r="W139" s="595"/>
      <c r="X139" s="195"/>
    </row>
    <row r="140" spans="1:24" ht="10.35" hidden="1" customHeight="1" x14ac:dyDescent="0.25">
      <c r="A140" s="8" t="s">
        <v>3075</v>
      </c>
      <c r="B140" s="591"/>
      <c r="C140" s="987"/>
      <c r="D140" s="987"/>
      <c r="E140" s="8"/>
      <c r="F140" s="987"/>
      <c r="G140" s="1586"/>
      <c r="H140" s="603"/>
      <c r="I140" s="1586"/>
      <c r="J140" s="593"/>
      <c r="K140" s="1586"/>
      <c r="L140" s="1644"/>
      <c r="M140" s="8"/>
      <c r="N140" s="985"/>
      <c r="O140" s="985"/>
      <c r="P140" s="985"/>
      <c r="Q140" s="985"/>
      <c r="S140" s="594" t="s">
        <v>3075</v>
      </c>
      <c r="T140" s="1592" t="str">
        <f t="shared" si="6"/>
        <v/>
      </c>
      <c r="U140" s="1018"/>
      <c r="V140" s="595"/>
      <c r="W140" s="595"/>
      <c r="X140" s="195"/>
    </row>
    <row r="141" spans="1:24" ht="10.35" hidden="1" customHeight="1" x14ac:dyDescent="0.25">
      <c r="A141" s="8" t="s">
        <v>3076</v>
      </c>
      <c r="B141" s="591"/>
      <c r="C141" s="987"/>
      <c r="D141" s="987"/>
      <c r="E141" s="8"/>
      <c r="F141" s="987"/>
      <c r="G141" s="1586"/>
      <c r="H141" s="603"/>
      <c r="I141" s="1586"/>
      <c r="J141" s="593"/>
      <c r="K141" s="1586"/>
      <c r="L141" s="1644"/>
      <c r="M141" s="8"/>
      <c r="N141" s="985"/>
      <c r="O141" s="985"/>
      <c r="P141" s="985"/>
      <c r="Q141" s="985"/>
      <c r="S141" s="594" t="s">
        <v>3076</v>
      </c>
      <c r="T141" s="1592" t="str">
        <f t="shared" si="6"/>
        <v/>
      </c>
      <c r="U141" s="1018"/>
      <c r="V141" s="595"/>
      <c r="W141" s="595"/>
      <c r="X141" s="195"/>
    </row>
    <row r="142" spans="1:24" ht="10.35" hidden="1" customHeight="1" x14ac:dyDescent="0.25">
      <c r="A142" s="8" t="s">
        <v>3077</v>
      </c>
      <c r="B142" s="591"/>
      <c r="C142" s="987"/>
      <c r="D142" s="987"/>
      <c r="E142" s="8"/>
      <c r="F142" s="987"/>
      <c r="G142" s="1586"/>
      <c r="H142" s="603"/>
      <c r="I142" s="1586"/>
      <c r="J142" s="593"/>
      <c r="K142" s="1586"/>
      <c r="L142" s="1644"/>
      <c r="M142" s="8"/>
      <c r="N142" s="985"/>
      <c r="O142" s="985"/>
      <c r="P142" s="985"/>
      <c r="Q142" s="985"/>
      <c r="S142" s="594" t="s">
        <v>3077</v>
      </c>
      <c r="T142" s="1592" t="str">
        <f t="shared" si="6"/>
        <v/>
      </c>
      <c r="U142" s="1018"/>
      <c r="V142" s="595"/>
      <c r="W142" s="595"/>
      <c r="X142" s="195"/>
    </row>
    <row r="143" spans="1:24" ht="10.35" hidden="1" customHeight="1" x14ac:dyDescent="0.25">
      <c r="A143" s="8" t="s">
        <v>3078</v>
      </c>
      <c r="B143" s="591"/>
      <c r="C143" s="987"/>
      <c r="D143" s="987"/>
      <c r="E143" s="8"/>
      <c r="F143" s="987"/>
      <c r="G143" s="1586"/>
      <c r="H143" s="603"/>
      <c r="I143" s="1586"/>
      <c r="J143" s="593"/>
      <c r="K143" s="1586"/>
      <c r="L143" s="1644"/>
      <c r="M143" s="8"/>
      <c r="N143" s="985"/>
      <c r="O143" s="985"/>
      <c r="P143" s="985"/>
      <c r="Q143" s="985"/>
      <c r="S143" s="594" t="s">
        <v>3078</v>
      </c>
      <c r="T143" s="1592" t="str">
        <f t="shared" si="6"/>
        <v/>
      </c>
      <c r="U143" s="1018"/>
      <c r="V143" s="595"/>
      <c r="W143" s="595"/>
      <c r="X143" s="195"/>
    </row>
    <row r="144" spans="1:24" ht="10.35" hidden="1" customHeight="1" x14ac:dyDescent="0.25">
      <c r="A144" s="8" t="s">
        <v>3079</v>
      </c>
      <c r="B144" s="591"/>
      <c r="C144" s="987"/>
      <c r="D144" s="987"/>
      <c r="E144" s="8"/>
      <c r="F144" s="987"/>
      <c r="G144" s="1586"/>
      <c r="H144" s="603"/>
      <c r="I144" s="1586"/>
      <c r="J144" s="593"/>
      <c r="K144" s="1586"/>
      <c r="L144" s="1644"/>
      <c r="M144" s="8"/>
      <c r="N144" s="985"/>
      <c r="O144" s="985"/>
      <c r="P144" s="985"/>
      <c r="Q144" s="985"/>
      <c r="S144" s="594" t="s">
        <v>3079</v>
      </c>
      <c r="T144" s="1592" t="str">
        <f t="shared" si="6"/>
        <v/>
      </c>
      <c r="U144" s="1018"/>
      <c r="V144" s="595"/>
      <c r="W144" s="595"/>
      <c r="X144" s="195"/>
    </row>
    <row r="145" spans="1:33" ht="10.35" hidden="1" customHeight="1" x14ac:dyDescent="0.25">
      <c r="A145" s="8" t="s">
        <v>3080</v>
      </c>
      <c r="B145" s="591"/>
      <c r="C145" s="987"/>
      <c r="D145" s="987"/>
      <c r="E145" s="8"/>
      <c r="F145" s="987"/>
      <c r="G145" s="1586"/>
      <c r="H145" s="603"/>
      <c r="I145" s="1586"/>
      <c r="J145" s="593"/>
      <c r="K145" s="1586"/>
      <c r="L145" s="1644"/>
      <c r="M145" s="8"/>
      <c r="N145" s="985"/>
      <c r="O145" s="985"/>
      <c r="P145" s="985"/>
      <c r="Q145" s="985"/>
      <c r="S145" s="594" t="s">
        <v>3080</v>
      </c>
      <c r="T145" s="1592" t="str">
        <f t="shared" si="6"/>
        <v/>
      </c>
      <c r="U145" s="1018"/>
      <c r="V145" s="595"/>
      <c r="W145" s="595"/>
      <c r="X145" s="195"/>
    </row>
    <row r="146" spans="1:33" ht="10.35" hidden="1" customHeight="1" x14ac:dyDescent="0.25">
      <c r="A146" s="8" t="s">
        <v>3081</v>
      </c>
      <c r="B146" s="591"/>
      <c r="C146" s="987"/>
      <c r="D146" s="987"/>
      <c r="E146" s="8"/>
      <c r="F146" s="987"/>
      <c r="G146" s="1586"/>
      <c r="H146" s="603"/>
      <c r="I146" s="1586"/>
      <c r="J146" s="593"/>
      <c r="K146" s="1586"/>
      <c r="L146" s="1644"/>
      <c r="M146" s="8"/>
      <c r="N146" s="985"/>
      <c r="O146" s="985"/>
      <c r="P146" s="985"/>
      <c r="Q146" s="985"/>
      <c r="S146" s="594" t="s">
        <v>3081</v>
      </c>
      <c r="T146" s="1592" t="str">
        <f t="shared" si="6"/>
        <v/>
      </c>
      <c r="U146" s="1018"/>
      <c r="V146" s="595"/>
      <c r="W146" s="595"/>
      <c r="X146" s="195"/>
    </row>
    <row r="147" spans="1:33" ht="10.35" hidden="1" customHeight="1" x14ac:dyDescent="0.25">
      <c r="A147" s="8" t="s">
        <v>3082</v>
      </c>
      <c r="B147" s="591"/>
      <c r="C147" s="987"/>
      <c r="D147" s="987"/>
      <c r="E147" s="8"/>
      <c r="F147" s="987"/>
      <c r="G147" s="1586"/>
      <c r="H147" s="603"/>
      <c r="I147" s="1586"/>
      <c r="J147" s="593"/>
      <c r="K147" s="1586"/>
      <c r="L147" s="1644"/>
      <c r="M147" s="8"/>
      <c r="N147" s="985"/>
      <c r="O147" s="985"/>
      <c r="P147" s="985"/>
      <c r="Q147" s="985"/>
      <c r="S147" s="594" t="s">
        <v>3082</v>
      </c>
      <c r="T147" s="1592" t="str">
        <f t="shared" si="6"/>
        <v/>
      </c>
      <c r="U147" s="1018"/>
      <c r="V147" s="595"/>
      <c r="W147" s="595"/>
      <c r="X147" s="195"/>
    </row>
    <row r="148" spans="1:33" ht="10.35" hidden="1" customHeight="1" x14ac:dyDescent="0.25">
      <c r="A148" s="8" t="s">
        <v>3083</v>
      </c>
      <c r="B148" s="591"/>
      <c r="C148" s="987"/>
      <c r="D148" s="987"/>
      <c r="E148" s="8"/>
      <c r="F148" s="987"/>
      <c r="G148" s="1586"/>
      <c r="H148" s="603"/>
      <c r="I148" s="1586"/>
      <c r="J148" s="593"/>
      <c r="K148" s="1586"/>
      <c r="L148" s="1644"/>
      <c r="M148" s="8"/>
      <c r="N148" s="985"/>
      <c r="O148" s="985"/>
      <c r="P148" s="985"/>
      <c r="Q148" s="985"/>
      <c r="S148" s="594" t="s">
        <v>3083</v>
      </c>
      <c r="T148" s="1592" t="str">
        <f t="shared" si="6"/>
        <v/>
      </c>
      <c r="U148" s="1018"/>
      <c r="V148" s="595"/>
      <c r="W148" s="595"/>
      <c r="X148" s="195"/>
    </row>
    <row r="149" spans="1:33" ht="10.35" hidden="1" customHeight="1" x14ac:dyDescent="0.25">
      <c r="A149" s="8" t="s">
        <v>3084</v>
      </c>
      <c r="B149" s="591"/>
      <c r="C149" s="987"/>
      <c r="D149" s="987"/>
      <c r="E149" s="8"/>
      <c r="F149" s="987"/>
      <c r="G149" s="1586"/>
      <c r="H149" s="603"/>
      <c r="I149" s="1586"/>
      <c r="J149" s="593"/>
      <c r="K149" s="1586"/>
      <c r="L149" s="1644"/>
      <c r="M149" s="8"/>
      <c r="N149" s="985"/>
      <c r="O149" s="985"/>
      <c r="P149" s="985"/>
      <c r="Q149" s="985"/>
      <c r="S149" s="594" t="s">
        <v>3084</v>
      </c>
      <c r="T149" s="1592" t="str">
        <f t="shared" si="6"/>
        <v/>
      </c>
      <c r="U149" s="1018"/>
      <c r="V149" s="595"/>
      <c r="W149" s="595"/>
      <c r="X149" s="195"/>
    </row>
    <row r="150" spans="1:33" ht="10.35" hidden="1" customHeight="1" x14ac:dyDescent="0.25">
      <c r="A150" s="8" t="s">
        <v>3085</v>
      </c>
      <c r="B150" s="591"/>
      <c r="C150" s="987"/>
      <c r="D150" s="987"/>
      <c r="E150" s="8"/>
      <c r="F150" s="987"/>
      <c r="G150" s="1586"/>
      <c r="H150" s="603"/>
      <c r="I150" s="1586"/>
      <c r="J150" s="593"/>
      <c r="K150" s="1586"/>
      <c r="L150" s="1644"/>
      <c r="M150" s="8"/>
      <c r="N150" s="985"/>
      <c r="O150" s="985"/>
      <c r="P150" s="985"/>
      <c r="Q150" s="985"/>
      <c r="S150" s="594" t="s">
        <v>3085</v>
      </c>
      <c r="T150" s="1592" t="str">
        <f t="shared" si="6"/>
        <v/>
      </c>
      <c r="U150" s="1018"/>
      <c r="V150" s="595"/>
      <c r="W150" s="595"/>
      <c r="X150" s="195"/>
    </row>
    <row r="151" spans="1:33" x14ac:dyDescent="0.25">
      <c r="A151" s="8" t="s">
        <v>3086</v>
      </c>
      <c r="B151" s="591"/>
      <c r="C151" s="987"/>
      <c r="D151" s="987"/>
      <c r="E151" s="8"/>
      <c r="F151" s="987"/>
      <c r="G151" s="1586"/>
      <c r="H151" s="603"/>
      <c r="I151" s="1586"/>
      <c r="J151" s="593"/>
      <c r="K151" s="1586"/>
      <c r="L151" s="1644"/>
      <c r="M151" s="8"/>
      <c r="N151" s="985"/>
      <c r="O151" s="985"/>
      <c r="P151" s="985"/>
      <c r="Q151" s="985"/>
      <c r="S151" s="594" t="s">
        <v>3086</v>
      </c>
      <c r="T151" s="1592" t="str">
        <f t="shared" si="6"/>
        <v/>
      </c>
      <c r="U151" s="1018"/>
      <c r="V151" s="595"/>
      <c r="W151" s="595"/>
      <c r="X151" s="195"/>
    </row>
    <row r="152" spans="1:33" x14ac:dyDescent="0.25">
      <c r="A152" s="51" t="s">
        <v>3087</v>
      </c>
      <c r="B152" s="1593">
        <v>100</v>
      </c>
      <c r="C152" s="987"/>
      <c r="D152" s="987"/>
      <c r="E152" s="8"/>
      <c r="F152" s="987"/>
      <c r="G152" s="1594"/>
      <c r="H152" s="603"/>
      <c r="I152" s="1594"/>
      <c r="J152" s="593"/>
      <c r="K152" s="1594"/>
      <c r="L152" s="1644"/>
      <c r="M152" s="8"/>
      <c r="N152" s="987"/>
      <c r="O152" s="987"/>
      <c r="P152" s="987"/>
      <c r="Q152" s="987"/>
      <c r="S152" s="597" t="s">
        <v>3087</v>
      </c>
      <c r="T152" s="1596">
        <v>100</v>
      </c>
      <c r="U152" s="1018"/>
      <c r="V152" s="595"/>
      <c r="W152" s="595"/>
      <c r="X152" s="195"/>
    </row>
    <row r="153" spans="1:33" x14ac:dyDescent="0.25">
      <c r="A153" s="24" t="s">
        <v>3088</v>
      </c>
      <c r="B153" s="1489" t="s">
        <v>3089</v>
      </c>
      <c r="C153" s="986"/>
      <c r="D153" s="986"/>
      <c r="E153" s="1"/>
      <c r="F153" s="986"/>
      <c r="G153" s="1490"/>
      <c r="H153" s="604"/>
      <c r="I153" s="1490"/>
      <c r="J153" s="599"/>
      <c r="K153" s="1490"/>
      <c r="L153" s="1585"/>
      <c r="N153" s="986"/>
      <c r="O153" s="986"/>
      <c r="P153" s="986"/>
      <c r="Q153" s="986"/>
      <c r="S153" s="597" t="s">
        <v>3088</v>
      </c>
      <c r="T153" s="1490" t="s">
        <v>3089</v>
      </c>
      <c r="U153" s="1018"/>
      <c r="V153" s="601"/>
      <c r="W153" s="601"/>
      <c r="X153" s="195"/>
    </row>
    <row r="154" spans="1:33" x14ac:dyDescent="0.25">
      <c r="I154" s="1"/>
      <c r="N154" s="1"/>
      <c r="O154" s="1"/>
      <c r="P154" s="1"/>
      <c r="Q154" s="1"/>
      <c r="S154" s="610"/>
      <c r="T154" s="610"/>
      <c r="W154" s="353"/>
      <c r="X154" s="353"/>
    </row>
    <row r="155" spans="1:33" x14ac:dyDescent="0.25">
      <c r="A155" s="12"/>
      <c r="B155" s="805" t="s">
        <v>3090</v>
      </c>
      <c r="C155" s="640"/>
      <c r="D155" s="640"/>
      <c r="E155" s="1"/>
      <c r="F155" s="641"/>
      <c r="G155" s="427"/>
      <c r="H155" s="607"/>
      <c r="I155" s="607"/>
      <c r="J155" s="641"/>
      <c r="K155" s="641"/>
      <c r="L155" s="641"/>
      <c r="M155" s="641"/>
      <c r="N155" s="611"/>
      <c r="O155" s="1"/>
      <c r="P155" s="618"/>
      <c r="Q155" s="618"/>
      <c r="R155" s="618"/>
      <c r="S155" s="610"/>
      <c r="T155" s="610"/>
      <c r="W155" s="618"/>
      <c r="X155" s="618"/>
      <c r="Y155" s="620"/>
      <c r="Z155" s="620"/>
      <c r="AA155" s="620"/>
      <c r="AB155" s="620"/>
      <c r="AC155" s="650"/>
      <c r="AD155" s="650"/>
      <c r="AE155" s="620"/>
      <c r="AF155" s="620"/>
      <c r="AG155" s="620"/>
    </row>
    <row r="156" spans="1:33" x14ac:dyDescent="0.25">
      <c r="A156" s="83" t="s">
        <v>3088</v>
      </c>
      <c r="B156" s="1628" t="s">
        <v>3089</v>
      </c>
      <c r="C156" s="1629"/>
      <c r="D156" s="1629"/>
      <c r="E156" s="808"/>
      <c r="F156" s="1629"/>
      <c r="G156" s="1629"/>
      <c r="H156" s="856"/>
      <c r="I156" s="1631"/>
      <c r="J156" s="1631"/>
      <c r="K156" s="1631"/>
      <c r="L156" s="1631"/>
      <c r="M156" s="31"/>
      <c r="N156" s="1694"/>
      <c r="O156" s="1695"/>
      <c r="P156" s="1696"/>
      <c r="Q156" s="1697"/>
      <c r="S156" s="610"/>
      <c r="T156" s="610"/>
      <c r="U156" s="618"/>
      <c r="V156" s="618"/>
      <c r="W156" s="618"/>
      <c r="X156" s="618"/>
      <c r="Y156" s="620"/>
      <c r="Z156" s="620"/>
      <c r="AA156" s="650"/>
      <c r="AB156" s="650"/>
      <c r="AC156" s="620"/>
      <c r="AD156" s="620"/>
      <c r="AE156" s="620"/>
    </row>
    <row r="157" spans="1:33" x14ac:dyDescent="0.25">
      <c r="A157" s="803"/>
      <c r="B157" s="803"/>
      <c r="C157" s="803"/>
      <c r="D157" s="803"/>
      <c r="E157" s="803"/>
      <c r="F157" s="803"/>
      <c r="G157" s="82"/>
      <c r="H157" s="82"/>
      <c r="I157" s="803"/>
      <c r="J157" s="803"/>
      <c r="K157" s="803"/>
      <c r="L157" s="803"/>
      <c r="M157" s="803"/>
      <c r="N157" s="803"/>
      <c r="O157" s="803"/>
      <c r="P157" s="803"/>
      <c r="Q157" s="803"/>
      <c r="S157" s="609"/>
      <c r="T157" s="609"/>
      <c r="V157" s="13"/>
      <c r="W157" s="13"/>
      <c r="X157" s="13"/>
    </row>
    <row r="158" spans="1:33" x14ac:dyDescent="0.25">
      <c r="A158" s="803"/>
      <c r="B158" s="88" t="s">
        <v>811</v>
      </c>
      <c r="C158" s="803"/>
      <c r="D158" s="993"/>
      <c r="E158" s="803"/>
      <c r="F158" s="803"/>
      <c r="G158" s="803"/>
      <c r="H158" s="803"/>
      <c r="I158" s="82"/>
      <c r="J158" s="803"/>
      <c r="K158" s="803"/>
      <c r="L158" s="803"/>
      <c r="M158" s="803"/>
      <c r="N158" s="993"/>
      <c r="O158" s="993"/>
      <c r="P158" s="993"/>
      <c r="Q158" s="993"/>
      <c r="S158" s="625"/>
      <c r="T158" s="589" t="s">
        <v>811</v>
      </c>
      <c r="U158" s="1018"/>
      <c r="V158" s="1"/>
      <c r="W158" s="186"/>
      <c r="X158" s="186"/>
    </row>
    <row r="159" spans="1:33" x14ac:dyDescent="0.25">
      <c r="A159" s="803"/>
      <c r="B159" s="803"/>
      <c r="C159" s="803"/>
      <c r="D159" s="803"/>
      <c r="E159" s="803"/>
      <c r="F159" s="803"/>
      <c r="G159" s="803"/>
      <c r="H159" s="803"/>
      <c r="I159" s="82"/>
      <c r="J159" s="803"/>
      <c r="K159" s="803"/>
      <c r="L159" s="803"/>
      <c r="M159" s="803"/>
      <c r="N159" s="803"/>
      <c r="O159" s="803"/>
      <c r="P159" s="803"/>
      <c r="Q159" s="803"/>
      <c r="S159" s="653"/>
      <c r="T159" s="653"/>
      <c r="U159" s="653"/>
      <c r="V159" s="653"/>
      <c r="W159" s="653"/>
      <c r="X159" s="653"/>
    </row>
    <row r="160" spans="1:33" s="13" customFormat="1" ht="33.75" x14ac:dyDescent="0.2">
      <c r="A160" s="515"/>
      <c r="B160" s="885" t="s">
        <v>3144</v>
      </c>
      <c r="C160" s="82"/>
      <c r="D160" s="82"/>
      <c r="E160" s="82"/>
      <c r="F160" s="82"/>
      <c r="G160" s="82"/>
      <c r="H160" s="82"/>
      <c r="I160" s="82"/>
      <c r="J160" s="82"/>
      <c r="K160" s="82"/>
      <c r="L160" s="82"/>
      <c r="M160" s="82"/>
      <c r="N160" s="1357" t="s">
        <v>3145</v>
      </c>
      <c r="O160" s="1357" t="s">
        <v>3146</v>
      </c>
      <c r="P160" s="1357" t="s">
        <v>3145</v>
      </c>
      <c r="Q160" s="1357" t="s">
        <v>3146</v>
      </c>
    </row>
    <row r="161" spans="1:18" s="13" customFormat="1" ht="36.75" customHeight="1" x14ac:dyDescent="0.2">
      <c r="A161" s="515"/>
      <c r="B161" s="1539" t="s">
        <v>1874</v>
      </c>
      <c r="C161" s="1646"/>
      <c r="D161" s="992"/>
      <c r="E161" s="82"/>
      <c r="F161" s="1647"/>
      <c r="G161" s="942"/>
      <c r="H161" s="847"/>
      <c r="I161" s="993"/>
      <c r="J161" s="838"/>
      <c r="K161" s="82"/>
      <c r="L161" s="82"/>
      <c r="M161" s="82"/>
      <c r="N161" s="992"/>
      <c r="O161" s="992"/>
      <c r="P161" s="992"/>
      <c r="Q161" s="992"/>
    </row>
    <row r="162" spans="1:18" s="13" customFormat="1" ht="32.25" customHeight="1" x14ac:dyDescent="0.2">
      <c r="A162" s="515"/>
      <c r="B162" s="1648" t="s">
        <v>1875</v>
      </c>
      <c r="C162" s="992"/>
      <c r="D162" s="992"/>
      <c r="E162" s="82"/>
      <c r="F162" s="1647"/>
      <c r="G162" s="942"/>
      <c r="H162" s="847"/>
      <c r="I162" s="993"/>
      <c r="J162" s="838"/>
      <c r="K162" s="82"/>
      <c r="L162" s="82"/>
      <c r="M162" s="82"/>
      <c r="N162" s="992"/>
      <c r="O162" s="992"/>
      <c r="P162" s="992"/>
      <c r="Q162" s="992"/>
    </row>
    <row r="163" spans="1:18" ht="10.35" customHeight="1" x14ac:dyDescent="0.25">
      <c r="A163" s="31"/>
      <c r="B163" s="803"/>
      <c r="C163" s="803"/>
      <c r="D163" s="803"/>
      <c r="E163" s="803"/>
      <c r="F163" s="803"/>
      <c r="G163" s="803"/>
      <c r="H163" s="803"/>
      <c r="I163" s="803"/>
      <c r="J163" s="803"/>
      <c r="K163" s="803"/>
      <c r="L163" s="803"/>
      <c r="M163" s="803"/>
      <c r="N163" s="803"/>
      <c r="O163" s="803"/>
      <c r="P163" s="803"/>
      <c r="Q163" s="803"/>
    </row>
    <row r="164" spans="1:18" ht="10.35" customHeight="1" x14ac:dyDescent="0.25">
      <c r="A164" s="708">
        <v>1</v>
      </c>
      <c r="B164" s="1857" t="s">
        <v>3091</v>
      </c>
      <c r="C164" s="2043"/>
      <c r="D164" s="2043"/>
      <c r="E164" s="2043"/>
      <c r="F164" s="2043"/>
      <c r="G164" s="2043"/>
      <c r="H164" s="970"/>
      <c r="I164" s="927">
        <v>4</v>
      </c>
      <c r="J164" s="1857" t="s">
        <v>3227</v>
      </c>
      <c r="K164" s="2043"/>
      <c r="L164" s="2043"/>
      <c r="M164" s="2043"/>
      <c r="N164" s="2043"/>
      <c r="O164" s="2043"/>
      <c r="P164" s="2043"/>
      <c r="Q164" s="2043"/>
      <c r="R164" s="1"/>
    </row>
    <row r="165" spans="1:18" ht="35.1" customHeight="1" x14ac:dyDescent="0.25">
      <c r="A165" s="708">
        <v>2</v>
      </c>
      <c r="B165" s="2229" t="s">
        <v>3216</v>
      </c>
      <c r="C165" s="2043"/>
      <c r="D165" s="2043"/>
      <c r="E165" s="2043"/>
      <c r="F165" s="2043"/>
      <c r="G165" s="2043"/>
      <c r="H165" s="1003"/>
      <c r="I165" s="943">
        <v>5</v>
      </c>
      <c r="J165" s="1984" t="s">
        <v>3092</v>
      </c>
      <c r="K165" s="2043"/>
      <c r="L165" s="2043"/>
      <c r="M165" s="2043"/>
      <c r="N165" s="2043"/>
      <c r="O165" s="2043"/>
      <c r="P165" s="2043"/>
      <c r="Q165" s="2043"/>
      <c r="R165" s="764"/>
    </row>
    <row r="166" spans="1:18" ht="32.450000000000003" customHeight="1" x14ac:dyDescent="0.25">
      <c r="A166" s="626">
        <v>3</v>
      </c>
      <c r="B166" s="2239" t="s">
        <v>3252</v>
      </c>
      <c r="C166" s="2235"/>
      <c r="D166" s="2235"/>
      <c r="E166" s="2235"/>
      <c r="F166" s="2235"/>
      <c r="G166" s="2235"/>
      <c r="H166" s="1005"/>
      <c r="I166" s="731">
        <v>6</v>
      </c>
      <c r="J166" s="2095" t="s">
        <v>3094</v>
      </c>
      <c r="K166" s="2235"/>
      <c r="L166" s="2235"/>
      <c r="M166" s="2235"/>
      <c r="N166" s="2235"/>
      <c r="O166" s="2235"/>
      <c r="P166" s="2235"/>
      <c r="Q166" s="2235"/>
      <c r="R166" s="1"/>
    </row>
    <row r="167" spans="1:18" x14ac:dyDescent="0.25">
      <c r="A167" s="709"/>
      <c r="B167" s="1"/>
      <c r="C167" s="1"/>
      <c r="D167" s="1"/>
      <c r="E167" s="1"/>
      <c r="F167" s="1"/>
      <c r="G167" s="1"/>
      <c r="H167" s="1"/>
      <c r="I167" s="731">
        <v>7</v>
      </c>
      <c r="J167" s="2096" t="s">
        <v>3096</v>
      </c>
      <c r="K167" s="2235"/>
      <c r="L167" s="2235"/>
      <c r="M167" s="2235"/>
      <c r="N167" s="2235"/>
      <c r="O167" s="2235"/>
      <c r="P167" s="2235"/>
      <c r="Q167" s="2235"/>
      <c r="R167" s="1005"/>
    </row>
    <row r="168" spans="1:18" x14ac:dyDescent="0.25">
      <c r="A168" s="709"/>
      <c r="G168" s="1"/>
      <c r="I168" s="715"/>
      <c r="J168" s="707"/>
      <c r="K168" s="732"/>
      <c r="L168" s="732"/>
      <c r="M168" s="732"/>
      <c r="N168" s="732"/>
      <c r="O168" s="732"/>
      <c r="P168" s="732"/>
      <c r="Q168" s="732"/>
      <c r="R168" s="732"/>
    </row>
    <row r="169" spans="1:18" x14ac:dyDescent="0.25">
      <c r="A169" s="8"/>
      <c r="B169" s="13"/>
    </row>
    <row r="170" spans="1:18" x14ac:dyDescent="0.25">
      <c r="A170" s="8"/>
    </row>
    <row r="171" spans="1:18" x14ac:dyDescent="0.25">
      <c r="A171" s="8"/>
    </row>
    <row r="172" spans="1:18" x14ac:dyDescent="0.25">
      <c r="A172" s="8"/>
    </row>
    <row r="173" spans="1:18" x14ac:dyDescent="0.25">
      <c r="A173" s="8"/>
    </row>
    <row r="174" spans="1:18" x14ac:dyDescent="0.25">
      <c r="A174" s="8"/>
    </row>
    <row r="175" spans="1:18" x14ac:dyDescent="0.25">
      <c r="A175" s="8"/>
    </row>
    <row r="176" spans="1:18" x14ac:dyDescent="0.25">
      <c r="A176" s="8"/>
    </row>
    <row r="177" spans="1:1" x14ac:dyDescent="0.25">
      <c r="A177" s="8"/>
    </row>
    <row r="178" spans="1:1" x14ac:dyDescent="0.25">
      <c r="A178" s="8"/>
    </row>
    <row r="179" spans="1:1" x14ac:dyDescent="0.25">
      <c r="A179" s="8"/>
    </row>
    <row r="180" spans="1:1" x14ac:dyDescent="0.25">
      <c r="A180" s="8"/>
    </row>
    <row r="181" spans="1:1" x14ac:dyDescent="0.25">
      <c r="A181" s="8"/>
    </row>
    <row r="182" spans="1:1" x14ac:dyDescent="0.25">
      <c r="A182" s="8"/>
    </row>
    <row r="183" spans="1:1" x14ac:dyDescent="0.25">
      <c r="A183" s="8"/>
    </row>
    <row r="184" spans="1:1" x14ac:dyDescent="0.25">
      <c r="A184" s="8"/>
    </row>
    <row r="185" spans="1:1" x14ac:dyDescent="0.25">
      <c r="A185" s="8"/>
    </row>
    <row r="186" spans="1:1" x14ac:dyDescent="0.25">
      <c r="A186" s="8"/>
    </row>
    <row r="187" spans="1:1" x14ac:dyDescent="0.25">
      <c r="A187" s="51"/>
    </row>
    <row r="188" spans="1:1" x14ac:dyDescent="0.25">
      <c r="A188" s="24"/>
    </row>
    <row r="191" spans="1:1" x14ac:dyDescent="0.25">
      <c r="A191" s="8"/>
    </row>
    <row r="192" spans="1:1" x14ac:dyDescent="0.25">
      <c r="A192" s="8"/>
    </row>
    <row r="193" spans="1:1" x14ac:dyDescent="0.25">
      <c r="A193" s="8"/>
    </row>
    <row r="194" spans="1:1" x14ac:dyDescent="0.25">
      <c r="A194" s="8"/>
    </row>
    <row r="195" spans="1:1" x14ac:dyDescent="0.25">
      <c r="A195" s="8"/>
    </row>
    <row r="196" spans="1:1" x14ac:dyDescent="0.25">
      <c r="A196" s="8"/>
    </row>
    <row r="197" spans="1:1" x14ac:dyDescent="0.25">
      <c r="A197" s="8"/>
    </row>
    <row r="198" spans="1:1" x14ac:dyDescent="0.25">
      <c r="A198" s="8"/>
    </row>
    <row r="199" spans="1:1" x14ac:dyDescent="0.25">
      <c r="A199" s="8"/>
    </row>
    <row r="200" spans="1:1" x14ac:dyDescent="0.25">
      <c r="A200" s="8"/>
    </row>
    <row r="201" spans="1:1" x14ac:dyDescent="0.25">
      <c r="A201" s="8"/>
    </row>
    <row r="202" spans="1:1" x14ac:dyDescent="0.25">
      <c r="A202" s="8"/>
    </row>
    <row r="203" spans="1:1" x14ac:dyDescent="0.25">
      <c r="A203" s="8"/>
    </row>
    <row r="204" spans="1:1" x14ac:dyDescent="0.25">
      <c r="A204" s="8"/>
    </row>
    <row r="205" spans="1:1" x14ac:dyDescent="0.25">
      <c r="A205" s="8"/>
    </row>
    <row r="206" spans="1:1" x14ac:dyDescent="0.25">
      <c r="A206" s="8"/>
    </row>
    <row r="207" spans="1:1" x14ac:dyDescent="0.25">
      <c r="A207" s="8"/>
    </row>
    <row r="208" spans="1:1" x14ac:dyDescent="0.25">
      <c r="A208" s="8"/>
    </row>
    <row r="209" spans="1:1" x14ac:dyDescent="0.25">
      <c r="A209" s="8"/>
    </row>
    <row r="210" spans="1:1" x14ac:dyDescent="0.25">
      <c r="A210" s="8"/>
    </row>
    <row r="211" spans="1:1" x14ac:dyDescent="0.25">
      <c r="A211" s="8"/>
    </row>
    <row r="212" spans="1:1" x14ac:dyDescent="0.25">
      <c r="A212" s="8"/>
    </row>
    <row r="213" spans="1:1" x14ac:dyDescent="0.25">
      <c r="A213" s="8"/>
    </row>
    <row r="214" spans="1:1" x14ac:dyDescent="0.25">
      <c r="A214" s="8"/>
    </row>
    <row r="215" spans="1:1" x14ac:dyDescent="0.25">
      <c r="A215" s="8"/>
    </row>
    <row r="216" spans="1:1" x14ac:dyDescent="0.25">
      <c r="A216" s="51"/>
    </row>
    <row r="217" spans="1:1" x14ac:dyDescent="0.25">
      <c r="A217" s="24"/>
    </row>
    <row r="229" spans="1:1" x14ac:dyDescent="0.25">
      <c r="A229" s="630"/>
    </row>
  </sheetData>
  <mergeCells count="18">
    <mergeCell ref="J167:Q167"/>
    <mergeCell ref="V7:W7"/>
    <mergeCell ref="N8:O8"/>
    <mergeCell ref="P8:Q8"/>
    <mergeCell ref="I10:J10"/>
    <mergeCell ref="J164:Q164"/>
    <mergeCell ref="S6:T7"/>
    <mergeCell ref="I7:J7"/>
    <mergeCell ref="K7:L7"/>
    <mergeCell ref="B2:E2"/>
    <mergeCell ref="B165:G165"/>
    <mergeCell ref="J165:Q165"/>
    <mergeCell ref="B166:G166"/>
    <mergeCell ref="J166:Q166"/>
    <mergeCell ref="B164:G164"/>
    <mergeCell ref="F6:G7"/>
    <mergeCell ref="B6:D7"/>
    <mergeCell ref="I6:L6"/>
  </mergeCells>
  <hyperlinks>
    <hyperlink ref="B2:E2" location="'Liste tableaux'!A1" display="Retour à la liste des tableaux" xr:uid="{71E4DCBE-E8A5-4490-AE77-5968BA13D2F2}"/>
  </hyperlinks>
  <pageMargins left="0.7" right="0.7" top="0.75" bottom="0.75" header="0.3" footer="0.3"/>
  <headerFooter>
    <oddHeader>&amp;R&amp;"Calibri"&amp;10&amp;K000000 Protected B - Internal / Protégé B - Interne&amp;1#_x000D_</oddHead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0DD28-49A9-496A-BAC5-AAC2E25D2AB1}">
  <sheetPr codeName="Feuil73"/>
  <dimension ref="A1:BA155"/>
  <sheetViews>
    <sheetView showGridLines="0" workbookViewId="0">
      <selection activeCell="B2" sqref="B2:E2"/>
    </sheetView>
  </sheetViews>
  <sheetFormatPr defaultColWidth="9.140625" defaultRowHeight="15" x14ac:dyDescent="0.25"/>
  <cols>
    <col min="5" max="5" width="1.5703125" customWidth="1"/>
    <col min="7" max="7" width="1.85546875" customWidth="1"/>
    <col min="9" max="9" width="14.5703125" customWidth="1"/>
    <col min="10" max="10" width="1.42578125" customWidth="1"/>
    <col min="15" max="15" width="2.85546875" customWidth="1"/>
    <col min="18" max="18" width="13.42578125" customWidth="1"/>
    <col min="20" max="20" width="13.85546875" customWidth="1"/>
    <col min="21" max="22" width="1.5703125" customWidth="1"/>
    <col min="28" max="28" width="1.140625" customWidth="1"/>
    <col min="33" max="33" width="2.140625" customWidth="1"/>
    <col min="38" max="38" width="1.85546875" customWidth="1"/>
    <col min="45" max="47" width="9.140625" style="803"/>
    <col min="48" max="48" width="14.85546875" style="803" customWidth="1"/>
    <col min="49" max="49" width="13.140625" style="803" customWidth="1"/>
  </cols>
  <sheetData>
    <row r="1" spans="1:53" ht="15.75" x14ac:dyDescent="0.25">
      <c r="B1" s="216" t="s">
        <v>3253</v>
      </c>
      <c r="C1" s="18"/>
      <c r="D1" s="18"/>
      <c r="E1" s="1"/>
      <c r="F1" s="1"/>
      <c r="H1" s="1"/>
      <c r="I1" s="1"/>
      <c r="J1" s="1"/>
      <c r="K1" s="1"/>
      <c r="L1" s="1"/>
      <c r="M1" s="1"/>
      <c r="N1" s="1"/>
      <c r="P1" s="18" t="str">
        <f>B1</f>
        <v>Tableau 50.220 - Approche fondée sur les notations internes - Actifs pondérés en fonction du risque de crédit</v>
      </c>
      <c r="Q1" s="1"/>
      <c r="R1" s="1"/>
      <c r="S1" s="1"/>
      <c r="T1" s="1"/>
      <c r="U1" s="1"/>
      <c r="W1" s="18" t="str">
        <f>B1</f>
        <v>Tableau 50.220 - Approche fondée sur les notations internes - Actifs pondérés en fonction du risque de crédit</v>
      </c>
      <c r="X1" s="1"/>
      <c r="Y1" s="1"/>
      <c r="Z1" s="1"/>
      <c r="AA1" s="1"/>
      <c r="AB1" s="1"/>
      <c r="AC1" s="18" t="s">
        <v>3254</v>
      </c>
      <c r="AD1" s="716"/>
      <c r="AE1" s="1"/>
      <c r="AF1" s="1"/>
      <c r="AG1" s="1"/>
      <c r="AH1" s="1"/>
      <c r="AI1" s="1"/>
      <c r="AJ1" s="1"/>
      <c r="AK1" s="1"/>
      <c r="AL1" s="1"/>
      <c r="AM1" s="18" t="str">
        <f>B1</f>
        <v>Tableau 50.220 - Approche fondée sur les notations internes - Actifs pondérés en fonction du risque de crédit</v>
      </c>
      <c r="AN1" s="1"/>
      <c r="AO1" s="1"/>
      <c r="AP1" s="1"/>
      <c r="AQ1" s="1"/>
      <c r="AS1" s="946" t="str">
        <f>$B1</f>
        <v>Tableau 50.220 - Approche fondée sur les notations internes - Actifs pondérés en fonction du risque de crédit</v>
      </c>
      <c r="AT1" s="278"/>
      <c r="AU1" s="278"/>
      <c r="AV1" s="278"/>
      <c r="AW1" s="278"/>
    </row>
    <row r="2" spans="1:53" ht="12" customHeight="1" x14ac:dyDescent="0.25">
      <c r="A2" s="20">
        <v>30</v>
      </c>
      <c r="B2" s="1867" t="s">
        <v>145</v>
      </c>
      <c r="C2" s="1868"/>
      <c r="D2" s="1868"/>
      <c r="E2" s="1869"/>
      <c r="F2" s="39"/>
      <c r="P2" s="2193" t="s">
        <v>3135</v>
      </c>
      <c r="Q2" s="2193"/>
      <c r="R2" s="2193"/>
      <c r="S2" s="2193"/>
      <c r="T2" s="2193"/>
      <c r="U2" s="2193"/>
      <c r="W2" s="2190" t="s">
        <v>3255</v>
      </c>
      <c r="X2" s="2190"/>
      <c r="Y2" s="2190"/>
      <c r="Z2" s="2190"/>
      <c r="AA2" s="2190"/>
      <c r="AB2" s="932"/>
      <c r="AC2" s="2193" t="s">
        <v>3256</v>
      </c>
      <c r="AD2" s="2235"/>
      <c r="AE2" s="2235"/>
      <c r="AF2" s="2235"/>
      <c r="AG2" s="2235"/>
      <c r="AH2" s="2235"/>
      <c r="AI2" s="2235"/>
      <c r="AJ2" s="2235"/>
      <c r="AK2" s="2235"/>
      <c r="AL2" s="932"/>
      <c r="AM2" s="2190" t="s">
        <v>3257</v>
      </c>
      <c r="AN2" s="2043"/>
      <c r="AO2" s="2043"/>
      <c r="AP2" s="2043"/>
      <c r="AQ2" s="2043"/>
      <c r="AR2" s="2043"/>
      <c r="AS2" s="2188" t="s">
        <v>3258</v>
      </c>
      <c r="AT2" s="2043"/>
      <c r="AU2" s="2043"/>
      <c r="AV2" s="2043"/>
      <c r="AW2" s="2043"/>
      <c r="AX2" s="2043"/>
      <c r="AY2" s="2043"/>
      <c r="AZ2" s="2043"/>
      <c r="BA2" s="2043"/>
    </row>
    <row r="3" spans="1:53" ht="51" customHeight="1" x14ac:dyDescent="0.25">
      <c r="A3" s="20"/>
      <c r="B3" s="568"/>
      <c r="C3" s="195"/>
      <c r="D3" s="195"/>
      <c r="F3" s="39"/>
      <c r="P3" s="2193"/>
      <c r="Q3" s="2193"/>
      <c r="R3" s="2193"/>
      <c r="S3" s="2193"/>
      <c r="T3" s="2193"/>
      <c r="U3" s="2193"/>
      <c r="W3" s="2190"/>
      <c r="X3" s="2190"/>
      <c r="Y3" s="2190"/>
      <c r="Z3" s="2190"/>
      <c r="AA3" s="2190"/>
      <c r="AB3" s="933"/>
      <c r="AC3" s="2235"/>
      <c r="AD3" s="2235"/>
      <c r="AE3" s="2235"/>
      <c r="AF3" s="2235"/>
      <c r="AG3" s="2235"/>
      <c r="AH3" s="2235"/>
      <c r="AI3" s="2235"/>
      <c r="AJ3" s="2235"/>
      <c r="AK3" s="2235"/>
      <c r="AL3" s="933"/>
      <c r="AM3" s="2043"/>
      <c r="AN3" s="2043"/>
      <c r="AO3" s="2043"/>
      <c r="AP3" s="2043"/>
      <c r="AQ3" s="2043"/>
      <c r="AR3" s="2043"/>
      <c r="AS3" s="2043"/>
      <c r="AT3" s="2043"/>
      <c r="AU3" s="2043"/>
      <c r="AV3" s="2043"/>
      <c r="AW3" s="2043"/>
      <c r="AX3" s="2043"/>
      <c r="AY3" s="2043"/>
      <c r="AZ3" s="2043"/>
      <c r="BA3" s="2043"/>
    </row>
    <row r="4" spans="1:53" ht="47.1" customHeight="1" x14ac:dyDescent="0.25">
      <c r="B4" s="2190" t="s">
        <v>3259</v>
      </c>
      <c r="C4" s="2043"/>
      <c r="D4" s="2043"/>
      <c r="E4" s="2043"/>
      <c r="F4" s="2043"/>
      <c r="G4" s="2043"/>
      <c r="H4" s="2043"/>
      <c r="I4" s="2043"/>
      <c r="J4" s="2043"/>
      <c r="K4" s="2043"/>
      <c r="L4" s="2043"/>
      <c r="M4" s="2043"/>
      <c r="N4" s="2043"/>
      <c r="P4" s="2129" t="str">
        <f>$B4</f>
        <v>Pour le portefeuille bancaire – Expositions sur l'immobilier résidentiel général, à l'exclusion des marges de crédit adossées à un bien immobilier (108)</v>
      </c>
      <c r="Q4" s="2235"/>
      <c r="R4" s="2235"/>
      <c r="S4" s="2235"/>
      <c r="T4" s="2235"/>
      <c r="U4" s="2235"/>
      <c r="W4" s="2193" t="str">
        <f>$B4</f>
        <v>Pour le portefeuille bancaire – Expositions sur l'immobilier résidentiel général, à l'exclusion des marges de crédit adossées à un bien immobilier (108)</v>
      </c>
      <c r="X4" s="2193"/>
      <c r="Y4" s="2193"/>
      <c r="Z4" s="2193"/>
      <c r="AA4" s="2193"/>
      <c r="AB4" s="932"/>
      <c r="AC4" s="2193" t="str">
        <f>$B4</f>
        <v>Pour le portefeuille bancaire – Expositions sur l'immobilier résidentiel général, à l'exclusion des marges de crédit adossées à un bien immobilier (108)</v>
      </c>
      <c r="AD4" s="2235"/>
      <c r="AE4" s="2235"/>
      <c r="AF4" s="2235"/>
      <c r="AG4" s="2235"/>
      <c r="AH4" s="2235"/>
      <c r="AI4" s="2235"/>
      <c r="AJ4" s="2235"/>
      <c r="AK4" s="2235"/>
      <c r="AL4" s="932"/>
      <c r="AM4" s="2193" t="str">
        <f>$B4</f>
        <v>Pour le portefeuille bancaire – Expositions sur l'immobilier résidentiel général, à l'exclusion des marges de crédit adossées à un bien immobilier (108)</v>
      </c>
      <c r="AN4" s="2235"/>
      <c r="AO4" s="2235"/>
      <c r="AP4" s="2235"/>
      <c r="AQ4" s="2235"/>
      <c r="AR4" s="2235"/>
      <c r="AS4" s="2190" t="str">
        <f>$B4</f>
        <v>Pour le portefeuille bancaire – Expositions sur l'immobilier résidentiel général, à l'exclusion des marges de crédit adossées à un bien immobilier (108)</v>
      </c>
      <c r="AT4" s="2043"/>
      <c r="AU4" s="2043"/>
      <c r="AV4" s="2043"/>
      <c r="AW4" s="2043"/>
      <c r="AX4" s="2043"/>
      <c r="AY4" s="2043"/>
      <c r="AZ4" s="2043"/>
      <c r="BA4" s="2043"/>
    </row>
    <row r="5" spans="1:53" ht="15.75" x14ac:dyDescent="0.25">
      <c r="B5" s="21" t="s">
        <v>3040</v>
      </c>
      <c r="C5" s="199"/>
      <c r="P5" s="21" t="str">
        <f>B5</f>
        <v>Dollars, en milliers, Type d’enregistrement 010</v>
      </c>
      <c r="Q5" s="1"/>
      <c r="R5" s="1"/>
      <c r="S5" s="1"/>
      <c r="T5" s="1"/>
      <c r="U5" s="1"/>
      <c r="W5" s="21" t="str">
        <f>B5</f>
        <v>Dollars, en milliers, Type d’enregistrement 010</v>
      </c>
      <c r="X5" s="1"/>
      <c r="Y5" s="1"/>
      <c r="Z5" s="718"/>
      <c r="AA5" s="718"/>
      <c r="AB5" s="718"/>
      <c r="AC5" s="21" t="s">
        <v>3040</v>
      </c>
      <c r="AD5" s="1"/>
      <c r="AE5" s="1"/>
      <c r="AF5" s="718"/>
      <c r="AG5" s="718"/>
      <c r="AH5" s="21"/>
      <c r="AI5" s="1"/>
      <c r="AJ5" s="1"/>
      <c r="AK5" s="718"/>
      <c r="AL5" s="1"/>
      <c r="AM5" s="21" t="str">
        <f>B5</f>
        <v>Dollars, en milliers, Type d’enregistrement 010</v>
      </c>
      <c r="AN5" s="1"/>
      <c r="AO5" s="1"/>
      <c r="AP5" s="718"/>
      <c r="AQ5" s="718"/>
      <c r="AS5" s="181" t="str">
        <f>$B5</f>
        <v>Dollars, en milliers, Type d’enregistrement 010</v>
      </c>
      <c r="AT5" s="278"/>
      <c r="AU5" s="278"/>
      <c r="AV5" s="947"/>
      <c r="AW5" s="947"/>
    </row>
    <row r="6" spans="1:53" ht="46.5" x14ac:dyDescent="0.25">
      <c r="A6" s="82"/>
      <c r="B6" s="2189" t="s">
        <v>2440</v>
      </c>
      <c r="C6" s="2241"/>
      <c r="D6" s="2238"/>
      <c r="E6" s="139"/>
      <c r="F6" s="1387" t="s">
        <v>2441</v>
      </c>
      <c r="G6" s="714"/>
      <c r="H6" s="2240" t="s">
        <v>2902</v>
      </c>
      <c r="I6" s="2238"/>
      <c r="J6" s="139"/>
      <c r="K6" s="139"/>
      <c r="L6" s="139"/>
      <c r="M6" s="139"/>
      <c r="N6" s="139"/>
      <c r="P6" s="984"/>
      <c r="Q6" s="984"/>
      <c r="R6" s="490"/>
      <c r="S6" s="2180" t="s">
        <v>3101</v>
      </c>
      <c r="T6" s="2238"/>
      <c r="U6" s="577"/>
      <c r="W6" s="984"/>
      <c r="X6" s="984"/>
      <c r="Y6" s="719"/>
      <c r="Z6" s="1698" t="s">
        <v>3101</v>
      </c>
      <c r="AA6" s="1699"/>
      <c r="AB6" s="733"/>
      <c r="AC6" s="1009"/>
      <c r="AD6" s="1009"/>
      <c r="AE6" s="578"/>
      <c r="AF6" s="734"/>
      <c r="AG6" s="1"/>
      <c r="AH6" s="139"/>
      <c r="AI6" s="139"/>
      <c r="AJ6" s="139"/>
      <c r="AK6" s="139"/>
      <c r="AL6" s="578"/>
      <c r="AM6" s="1009"/>
      <c r="AN6" s="1009"/>
      <c r="AO6" s="735"/>
      <c r="AP6" s="2232" t="s">
        <v>3101</v>
      </c>
      <c r="AQ6" s="2238"/>
      <c r="AS6" s="1011"/>
      <c r="AT6" s="1011"/>
      <c r="AU6" s="948"/>
      <c r="AV6" s="2185" t="s">
        <v>3101</v>
      </c>
      <c r="AW6" s="2234"/>
    </row>
    <row r="7" spans="1:53" ht="100.5" x14ac:dyDescent="0.25">
      <c r="A7" s="1387" t="s">
        <v>3045</v>
      </c>
      <c r="B7" s="1387" t="s">
        <v>3046</v>
      </c>
      <c r="C7" s="1387" t="s">
        <v>2443</v>
      </c>
      <c r="D7" s="1387" t="s">
        <v>3241</v>
      </c>
      <c r="E7" s="336"/>
      <c r="F7" s="1387" t="s">
        <v>3260</v>
      </c>
      <c r="G7" s="633"/>
      <c r="H7" s="1387" t="s">
        <v>3213</v>
      </c>
      <c r="I7" s="1635" t="s">
        <v>3261</v>
      </c>
      <c r="J7" s="123"/>
      <c r="K7" s="1861" t="s">
        <v>2450</v>
      </c>
      <c r="L7" s="1863"/>
      <c r="M7" s="1861" t="s">
        <v>3055</v>
      </c>
      <c r="N7" s="1863"/>
      <c r="P7" s="1643" t="str">
        <f>$A7</f>
        <v>Fourchette de probabilité de défaut (PD)</v>
      </c>
      <c r="Q7" s="1643" t="str">
        <f>$B7</f>
        <v>PD estimative (%) (M3)</v>
      </c>
      <c r="R7" s="1387" t="s">
        <v>3262</v>
      </c>
      <c r="S7" s="1386" t="s">
        <v>3057</v>
      </c>
      <c r="T7" s="1386" t="s">
        <v>3058</v>
      </c>
      <c r="U7" s="578"/>
      <c r="W7" s="1643" t="str">
        <f>$A7</f>
        <v>Fourchette de probabilité de défaut (PD)</v>
      </c>
      <c r="X7" s="1643" t="str">
        <f>$B7</f>
        <v>PD estimative (%) (M3)</v>
      </c>
      <c r="Y7" s="1685" t="s">
        <v>3263</v>
      </c>
      <c r="Z7" s="1685" t="s">
        <v>3264</v>
      </c>
      <c r="AA7" s="1685" t="s">
        <v>3265</v>
      </c>
      <c r="AB7" s="736"/>
      <c r="AC7" s="1643" t="str">
        <f>$A7</f>
        <v>Fourchette de probabilité de défaut (PD)</v>
      </c>
      <c r="AD7" s="1700" t="s">
        <v>3046</v>
      </c>
      <c r="AE7" s="1386" t="s">
        <v>3266</v>
      </c>
      <c r="AF7" s="1685" t="s">
        <v>3267</v>
      </c>
      <c r="AG7" s="737"/>
      <c r="AH7" s="2243" t="s">
        <v>3268</v>
      </c>
      <c r="AI7" s="2244"/>
      <c r="AJ7" s="2243" t="s">
        <v>3111</v>
      </c>
      <c r="AK7" s="2244"/>
      <c r="AL7" s="578"/>
      <c r="AM7" s="1643" t="str">
        <f>$A7</f>
        <v>Fourchette de probabilité de défaut (PD)</v>
      </c>
      <c r="AN7" s="1643" t="str">
        <f>$B7</f>
        <v>PD estimative (%) (M3)</v>
      </c>
      <c r="AO7" s="1685" t="s">
        <v>3269</v>
      </c>
      <c r="AP7" s="1685" t="s">
        <v>3270</v>
      </c>
      <c r="AQ7" s="1685" t="s">
        <v>3271</v>
      </c>
      <c r="AS7" s="1606" t="str">
        <f>$A7</f>
        <v>Fourchette de probabilité de défaut (PD)</v>
      </c>
      <c r="AT7" s="1606" t="str">
        <f>$B7</f>
        <v>PD estimative (%) (M3)</v>
      </c>
      <c r="AU7" s="1635" t="s">
        <v>3272</v>
      </c>
      <c r="AV7" s="1635" t="s">
        <v>3273</v>
      </c>
      <c r="AW7" s="1635" t="s">
        <v>3274</v>
      </c>
    </row>
    <row r="8" spans="1:53" s="490" customFormat="1" x14ac:dyDescent="0.25">
      <c r="B8" s="155" t="s">
        <v>299</v>
      </c>
      <c r="C8" s="155"/>
      <c r="D8" s="155" t="s">
        <v>300</v>
      </c>
      <c r="E8" s="155"/>
      <c r="F8" s="155" t="s">
        <v>301</v>
      </c>
      <c r="G8" s="155"/>
      <c r="H8" s="155" t="s">
        <v>3215</v>
      </c>
      <c r="I8" s="155"/>
      <c r="J8" s="155"/>
      <c r="K8" s="155"/>
      <c r="L8" s="155"/>
      <c r="M8" s="155"/>
      <c r="N8" s="155"/>
      <c r="P8" s="584"/>
      <c r="Q8" s="585" t="s">
        <v>3060</v>
      </c>
      <c r="R8" s="586"/>
      <c r="S8" s="1"/>
      <c r="T8" s="155"/>
      <c r="U8" s="155"/>
      <c r="W8" s="584"/>
      <c r="X8" s="585" t="s">
        <v>3060</v>
      </c>
      <c r="Y8" s="722"/>
      <c r="Z8" s="718"/>
      <c r="AA8" s="722"/>
      <c r="AB8" s="722"/>
      <c r="AC8" s="738"/>
      <c r="AD8" s="739" t="s">
        <v>3060</v>
      </c>
      <c r="AF8" s="155"/>
      <c r="AH8" s="155"/>
      <c r="AI8" s="155"/>
      <c r="AJ8" s="155"/>
      <c r="AK8" s="155"/>
      <c r="AL8" s="155"/>
      <c r="AM8" s="584"/>
      <c r="AN8" s="585" t="s">
        <v>3060</v>
      </c>
      <c r="AS8" s="833"/>
      <c r="AT8" s="834" t="s">
        <v>3060</v>
      </c>
      <c r="AU8" s="876"/>
      <c r="AV8" s="876"/>
      <c r="AW8" s="876"/>
    </row>
    <row r="9" spans="1:53" x14ac:dyDescent="0.25">
      <c r="B9" s="88" t="s">
        <v>1874</v>
      </c>
      <c r="D9" s="196"/>
      <c r="E9" s="196"/>
      <c r="F9" s="196"/>
      <c r="G9" s="196"/>
      <c r="H9" s="196"/>
      <c r="I9" s="196"/>
      <c r="J9" s="196"/>
      <c r="K9" s="196"/>
      <c r="L9" s="196"/>
      <c r="M9" s="196"/>
      <c r="N9" s="1"/>
      <c r="P9" s="588"/>
      <c r="Q9" s="589" t="str">
        <f>$B9</f>
        <v>Engagements utilisés (501)</v>
      </c>
      <c r="R9" s="1"/>
      <c r="S9" s="1"/>
      <c r="T9" s="1"/>
      <c r="U9" s="1"/>
      <c r="W9" s="588"/>
      <c r="X9" s="589" t="str">
        <f>$B9</f>
        <v>Engagements utilisés (501)</v>
      </c>
      <c r="Y9" s="718"/>
      <c r="Z9" s="718"/>
      <c r="AA9" s="718"/>
      <c r="AB9" s="718"/>
      <c r="AC9" s="740"/>
      <c r="AD9" s="741" t="s">
        <v>3275</v>
      </c>
      <c r="AE9" s="742"/>
      <c r="AF9" s="1"/>
      <c r="AG9" s="1"/>
      <c r="AH9" s="1"/>
      <c r="AI9" s="1"/>
      <c r="AJ9" s="1"/>
      <c r="AK9" s="1"/>
      <c r="AL9" s="1"/>
      <c r="AM9" s="588"/>
      <c r="AN9" s="589" t="str">
        <f>$B9</f>
        <v>Engagements utilisés (501)</v>
      </c>
      <c r="AO9" s="743"/>
      <c r="AP9" s="743"/>
      <c r="AQ9" s="743"/>
      <c r="AS9" s="835"/>
      <c r="AT9" s="836" t="str">
        <f>$B9</f>
        <v>Engagements utilisés (501)</v>
      </c>
      <c r="AU9" s="278"/>
      <c r="AV9" s="278"/>
      <c r="AW9" s="278"/>
    </row>
    <row r="10" spans="1:53" ht="10.35" customHeight="1" x14ac:dyDescent="0.25">
      <c r="A10" s="8" t="s">
        <v>3062</v>
      </c>
      <c r="B10" s="591"/>
      <c r="C10" s="1586"/>
      <c r="D10" s="987"/>
      <c r="E10" s="8"/>
      <c r="F10" s="987"/>
      <c r="G10" s="603"/>
      <c r="H10" s="986"/>
      <c r="I10" s="593"/>
      <c r="J10" s="8"/>
      <c r="K10" s="2114"/>
      <c r="L10" s="2114"/>
      <c r="M10" s="2114"/>
      <c r="N10" s="2114"/>
      <c r="P10" s="594" t="str">
        <f t="shared" ref="P10:P34" si="0">$A10</f>
        <v>1 (1401)</v>
      </c>
      <c r="Q10" s="1592" t="str">
        <f t="shared" ref="Q10:Q34" si="1">IF($B10="","",$B10)</f>
        <v/>
      </c>
      <c r="R10" s="1018"/>
      <c r="S10" s="595"/>
      <c r="T10" s="595"/>
      <c r="U10" s="195"/>
      <c r="W10" s="594" t="str">
        <f t="shared" ref="W10:W34" si="2">$A10</f>
        <v>1 (1401)</v>
      </c>
      <c r="X10" s="1592" t="str">
        <f t="shared" ref="X10:X34" si="3">IF($B10="","",$B10)</f>
        <v/>
      </c>
      <c r="Y10" s="1370"/>
      <c r="Z10" s="1687"/>
      <c r="AA10" s="1687"/>
      <c r="AB10" s="744"/>
      <c r="AC10" s="745" t="s">
        <v>3062</v>
      </c>
      <c r="AD10" s="1701" t="str">
        <f t="shared" ref="AD10:AD34" si="4">IF($B10="","",$B10)</f>
        <v/>
      </c>
      <c r="AE10" s="1019"/>
      <c r="AF10" s="593"/>
      <c r="AG10" s="1"/>
      <c r="AH10" s="2114"/>
      <c r="AI10" s="2114"/>
      <c r="AJ10" s="2114"/>
      <c r="AK10" s="2114"/>
      <c r="AL10" s="1"/>
      <c r="AM10" s="594" t="str">
        <f t="shared" ref="AM10:AM34" si="5">$A10</f>
        <v>1 (1401)</v>
      </c>
      <c r="AN10" s="1592" t="str">
        <f t="shared" ref="AN10:AN34" si="6">IF($B10="","",$B10)</f>
        <v/>
      </c>
      <c r="AO10" s="1019"/>
      <c r="AP10" s="1019"/>
      <c r="AQ10" s="1019"/>
      <c r="AR10" s="1"/>
      <c r="AS10" s="840" t="str">
        <f t="shared" ref="AS10:AS34" si="7">$A10</f>
        <v>1 (1401)</v>
      </c>
      <c r="AT10" s="1615" t="str">
        <f t="shared" ref="AT10:AT34" si="8">IF($B10="","",$B10)</f>
        <v/>
      </c>
      <c r="AU10" s="548"/>
      <c r="AV10" s="548"/>
      <c r="AW10" s="548"/>
    </row>
    <row r="11" spans="1:53" x14ac:dyDescent="0.25">
      <c r="A11" s="8" t="s">
        <v>3063</v>
      </c>
      <c r="B11" s="591"/>
      <c r="C11" s="1586"/>
      <c r="D11" s="987"/>
      <c r="E11" s="8"/>
      <c r="F11" s="987"/>
      <c r="G11" s="603"/>
      <c r="H11" s="986"/>
      <c r="I11" s="593"/>
      <c r="J11" s="8"/>
      <c r="K11" s="2114"/>
      <c r="L11" s="2114"/>
      <c r="M11" s="2114"/>
      <c r="N11" s="2114"/>
      <c r="P11" s="594" t="str">
        <f t="shared" si="0"/>
        <v>2 (1402)</v>
      </c>
      <c r="Q11" s="1592" t="str">
        <f t="shared" si="1"/>
        <v/>
      </c>
      <c r="R11" s="1018"/>
      <c r="S11" s="595"/>
      <c r="T11" s="595"/>
      <c r="U11" s="195"/>
      <c r="W11" s="594" t="str">
        <f t="shared" si="2"/>
        <v>2 (1402)</v>
      </c>
      <c r="X11" s="1592" t="str">
        <f t="shared" si="3"/>
        <v/>
      </c>
      <c r="Y11" s="1370"/>
      <c r="Z11" s="1687"/>
      <c r="AA11" s="1687"/>
      <c r="AB11" s="744"/>
      <c r="AC11" s="745" t="s">
        <v>3063</v>
      </c>
      <c r="AD11" s="1701" t="str">
        <f t="shared" si="4"/>
        <v/>
      </c>
      <c r="AE11" s="1019"/>
      <c r="AF11" s="593"/>
      <c r="AG11" s="1"/>
      <c r="AH11" s="2114"/>
      <c r="AI11" s="2114"/>
      <c r="AJ11" s="2114"/>
      <c r="AK11" s="2114"/>
      <c r="AL11" s="1"/>
      <c r="AM11" s="594" t="str">
        <f t="shared" si="5"/>
        <v>2 (1402)</v>
      </c>
      <c r="AN11" s="1592" t="str">
        <f t="shared" si="6"/>
        <v/>
      </c>
      <c r="AO11" s="1019"/>
      <c r="AP11" s="1019"/>
      <c r="AQ11" s="1019"/>
      <c r="AR11" s="1"/>
      <c r="AS11" s="840" t="str">
        <f t="shared" si="7"/>
        <v>2 (1402)</v>
      </c>
      <c r="AT11" s="1615" t="str">
        <f t="shared" si="8"/>
        <v/>
      </c>
      <c r="AU11" s="548"/>
      <c r="AV11" s="548"/>
      <c r="AW11" s="548"/>
    </row>
    <row r="12" spans="1:53" x14ac:dyDescent="0.25">
      <c r="A12" s="8" t="s">
        <v>3064</v>
      </c>
      <c r="B12" s="591"/>
      <c r="C12" s="1586"/>
      <c r="D12" s="987"/>
      <c r="E12" s="8"/>
      <c r="F12" s="987"/>
      <c r="G12" s="603"/>
      <c r="H12" s="986"/>
      <c r="I12" s="593"/>
      <c r="J12" s="8"/>
      <c r="K12" s="2114"/>
      <c r="L12" s="2114"/>
      <c r="M12" s="2114"/>
      <c r="N12" s="2114"/>
      <c r="P12" s="594" t="str">
        <f t="shared" si="0"/>
        <v>3 (1403)</v>
      </c>
      <c r="Q12" s="1592" t="str">
        <f t="shared" si="1"/>
        <v/>
      </c>
      <c r="R12" s="1018"/>
      <c r="S12" s="595"/>
      <c r="T12" s="595"/>
      <c r="U12" s="195"/>
      <c r="W12" s="594" t="str">
        <f t="shared" si="2"/>
        <v>3 (1403)</v>
      </c>
      <c r="X12" s="1592" t="str">
        <f t="shared" si="3"/>
        <v/>
      </c>
      <c r="Y12" s="1370"/>
      <c r="Z12" s="1687"/>
      <c r="AA12" s="1687"/>
      <c r="AB12" s="744"/>
      <c r="AC12" s="745" t="s">
        <v>3064</v>
      </c>
      <c r="AD12" s="1701" t="str">
        <f t="shared" si="4"/>
        <v/>
      </c>
      <c r="AE12" s="1019"/>
      <c r="AF12" s="593"/>
      <c r="AG12" s="1"/>
      <c r="AH12" s="2114"/>
      <c r="AI12" s="2114"/>
      <c r="AJ12" s="2114"/>
      <c r="AK12" s="2114"/>
      <c r="AL12" s="1"/>
      <c r="AM12" s="594" t="str">
        <f t="shared" si="5"/>
        <v>3 (1403)</v>
      </c>
      <c r="AN12" s="1592" t="str">
        <f t="shared" si="6"/>
        <v/>
      </c>
      <c r="AO12" s="1019"/>
      <c r="AP12" s="1019"/>
      <c r="AQ12" s="1019"/>
      <c r="AR12" s="1"/>
      <c r="AS12" s="840" t="str">
        <f t="shared" si="7"/>
        <v>3 (1403)</v>
      </c>
      <c r="AT12" s="1615" t="str">
        <f t="shared" si="8"/>
        <v/>
      </c>
      <c r="AU12" s="548"/>
      <c r="AV12" s="548"/>
      <c r="AW12" s="548"/>
    </row>
    <row r="13" spans="1:53" hidden="1" x14ac:dyDescent="0.25">
      <c r="A13" s="8" t="s">
        <v>3065</v>
      </c>
      <c r="B13" s="591"/>
      <c r="C13" s="1586"/>
      <c r="D13" s="987"/>
      <c r="E13" s="8"/>
      <c r="F13" s="987"/>
      <c r="G13" s="603"/>
      <c r="H13" s="986"/>
      <c r="I13" s="593"/>
      <c r="J13" s="8"/>
      <c r="K13" s="2114"/>
      <c r="L13" s="2114"/>
      <c r="M13" s="2114"/>
      <c r="N13" s="2114"/>
      <c r="P13" s="594" t="str">
        <f t="shared" si="0"/>
        <v>4 (1404)</v>
      </c>
      <c r="Q13" s="1592" t="str">
        <f t="shared" si="1"/>
        <v/>
      </c>
      <c r="R13" s="1018"/>
      <c r="S13" s="595"/>
      <c r="T13" s="595"/>
      <c r="U13" s="195"/>
      <c r="W13" s="594" t="str">
        <f t="shared" si="2"/>
        <v>4 (1404)</v>
      </c>
      <c r="X13" s="1592" t="str">
        <f t="shared" si="3"/>
        <v/>
      </c>
      <c r="Y13" s="1370"/>
      <c r="Z13" s="1687"/>
      <c r="AA13" s="1687"/>
      <c r="AB13" s="744"/>
      <c r="AC13" s="745" t="s">
        <v>3065</v>
      </c>
      <c r="AD13" s="1701" t="str">
        <f t="shared" si="4"/>
        <v/>
      </c>
      <c r="AE13" s="1019"/>
      <c r="AF13" s="593"/>
      <c r="AG13" s="1"/>
      <c r="AH13" s="2114"/>
      <c r="AI13" s="2114"/>
      <c r="AJ13" s="2114"/>
      <c r="AK13" s="2114"/>
      <c r="AL13" s="1"/>
      <c r="AM13" s="594" t="str">
        <f t="shared" si="5"/>
        <v>4 (1404)</v>
      </c>
      <c r="AN13" s="1592" t="str">
        <f t="shared" si="6"/>
        <v/>
      </c>
      <c r="AO13" s="1019"/>
      <c r="AP13" s="1019"/>
      <c r="AQ13" s="1019"/>
      <c r="AR13" s="1"/>
      <c r="AS13" s="840" t="str">
        <f t="shared" si="7"/>
        <v>4 (1404)</v>
      </c>
      <c r="AT13" s="1615" t="str">
        <f t="shared" si="8"/>
        <v/>
      </c>
      <c r="AU13" s="548"/>
      <c r="AV13" s="548"/>
      <c r="AW13" s="548"/>
    </row>
    <row r="14" spans="1:53" hidden="1" x14ac:dyDescent="0.25">
      <c r="A14" s="8" t="s">
        <v>3066</v>
      </c>
      <c r="B14" s="591"/>
      <c r="C14" s="1586"/>
      <c r="D14" s="987"/>
      <c r="E14" s="8"/>
      <c r="F14" s="987"/>
      <c r="G14" s="603"/>
      <c r="H14" s="986"/>
      <c r="I14" s="593"/>
      <c r="J14" s="8"/>
      <c r="K14" s="2114"/>
      <c r="L14" s="2114"/>
      <c r="M14" s="2114"/>
      <c r="N14" s="2114"/>
      <c r="P14" s="594" t="str">
        <f t="shared" si="0"/>
        <v>5 (1405)</v>
      </c>
      <c r="Q14" s="1592" t="str">
        <f t="shared" si="1"/>
        <v/>
      </c>
      <c r="R14" s="1018"/>
      <c r="S14" s="595"/>
      <c r="T14" s="595"/>
      <c r="U14" s="195"/>
      <c r="W14" s="594" t="str">
        <f t="shared" si="2"/>
        <v>5 (1405)</v>
      </c>
      <c r="X14" s="1592" t="str">
        <f t="shared" si="3"/>
        <v/>
      </c>
      <c r="Y14" s="1370"/>
      <c r="Z14" s="1687"/>
      <c r="AA14" s="1687"/>
      <c r="AB14" s="744"/>
      <c r="AC14" s="745" t="s">
        <v>3066</v>
      </c>
      <c r="AD14" s="1701" t="str">
        <f t="shared" si="4"/>
        <v/>
      </c>
      <c r="AE14" s="1019"/>
      <c r="AF14" s="593"/>
      <c r="AG14" s="1"/>
      <c r="AH14" s="2114"/>
      <c r="AI14" s="2114"/>
      <c r="AJ14" s="2114"/>
      <c r="AK14" s="2114"/>
      <c r="AL14" s="1"/>
      <c r="AM14" s="594" t="str">
        <f t="shared" si="5"/>
        <v>5 (1405)</v>
      </c>
      <c r="AN14" s="1592" t="str">
        <f t="shared" si="6"/>
        <v/>
      </c>
      <c r="AO14" s="1019"/>
      <c r="AP14" s="1019"/>
      <c r="AQ14" s="1019"/>
      <c r="AR14" s="1"/>
      <c r="AS14" s="840" t="str">
        <f t="shared" si="7"/>
        <v>5 (1405)</v>
      </c>
      <c r="AT14" s="1615" t="str">
        <f t="shared" si="8"/>
        <v/>
      </c>
      <c r="AU14" s="548"/>
      <c r="AV14" s="548"/>
      <c r="AW14" s="548"/>
    </row>
    <row r="15" spans="1:53" hidden="1" x14ac:dyDescent="0.25">
      <c r="A15" s="8" t="s">
        <v>3067</v>
      </c>
      <c r="B15" s="591"/>
      <c r="C15" s="1586"/>
      <c r="D15" s="987"/>
      <c r="E15" s="8"/>
      <c r="F15" s="987"/>
      <c r="G15" s="603"/>
      <c r="H15" s="986"/>
      <c r="I15" s="593"/>
      <c r="J15" s="8"/>
      <c r="K15" s="2114"/>
      <c r="L15" s="2114"/>
      <c r="M15" s="2114"/>
      <c r="N15" s="2114"/>
      <c r="P15" s="594" t="str">
        <f t="shared" si="0"/>
        <v>6 (1406)</v>
      </c>
      <c r="Q15" s="1592" t="str">
        <f t="shared" si="1"/>
        <v/>
      </c>
      <c r="R15" s="1018"/>
      <c r="S15" s="595"/>
      <c r="T15" s="595"/>
      <c r="U15" s="195"/>
      <c r="W15" s="594" t="str">
        <f t="shared" si="2"/>
        <v>6 (1406)</v>
      </c>
      <c r="X15" s="1592" t="str">
        <f t="shared" si="3"/>
        <v/>
      </c>
      <c r="Y15" s="1370"/>
      <c r="Z15" s="1687"/>
      <c r="AA15" s="1687"/>
      <c r="AB15" s="744"/>
      <c r="AC15" s="745" t="s">
        <v>3067</v>
      </c>
      <c r="AD15" s="1701" t="str">
        <f t="shared" si="4"/>
        <v/>
      </c>
      <c r="AE15" s="1019"/>
      <c r="AF15" s="593"/>
      <c r="AG15" s="1"/>
      <c r="AH15" s="2114"/>
      <c r="AI15" s="2114"/>
      <c r="AJ15" s="2114"/>
      <c r="AK15" s="2114"/>
      <c r="AL15" s="1"/>
      <c r="AM15" s="594" t="str">
        <f t="shared" si="5"/>
        <v>6 (1406)</v>
      </c>
      <c r="AN15" s="1592" t="str">
        <f t="shared" si="6"/>
        <v/>
      </c>
      <c r="AO15" s="1019"/>
      <c r="AP15" s="1019"/>
      <c r="AQ15" s="1019"/>
      <c r="AR15" s="1"/>
      <c r="AS15" s="840" t="str">
        <f t="shared" si="7"/>
        <v>6 (1406)</v>
      </c>
      <c r="AT15" s="1615" t="str">
        <f t="shared" si="8"/>
        <v/>
      </c>
      <c r="AU15" s="548"/>
      <c r="AV15" s="548"/>
      <c r="AW15" s="548"/>
    </row>
    <row r="16" spans="1:53" hidden="1" x14ac:dyDescent="0.25">
      <c r="A16" s="8" t="s">
        <v>3068</v>
      </c>
      <c r="B16" s="591"/>
      <c r="C16" s="1586"/>
      <c r="D16" s="987"/>
      <c r="E16" s="8"/>
      <c r="F16" s="987"/>
      <c r="G16" s="603"/>
      <c r="H16" s="986"/>
      <c r="I16" s="593"/>
      <c r="J16" s="8"/>
      <c r="K16" s="2114"/>
      <c r="L16" s="2114"/>
      <c r="M16" s="2114"/>
      <c r="N16" s="2114"/>
      <c r="P16" s="594" t="str">
        <f t="shared" si="0"/>
        <v>7 (1407)</v>
      </c>
      <c r="Q16" s="1592" t="str">
        <f t="shared" si="1"/>
        <v/>
      </c>
      <c r="R16" s="1018"/>
      <c r="S16" s="595"/>
      <c r="T16" s="595"/>
      <c r="U16" s="195"/>
      <c r="W16" s="594" t="str">
        <f t="shared" si="2"/>
        <v>7 (1407)</v>
      </c>
      <c r="X16" s="1592" t="str">
        <f t="shared" si="3"/>
        <v/>
      </c>
      <c r="Y16" s="1370"/>
      <c r="Z16" s="1687"/>
      <c r="AA16" s="1687"/>
      <c r="AB16" s="744"/>
      <c r="AC16" s="745" t="s">
        <v>3068</v>
      </c>
      <c r="AD16" s="1701" t="str">
        <f t="shared" si="4"/>
        <v/>
      </c>
      <c r="AE16" s="1019"/>
      <c r="AF16" s="593"/>
      <c r="AG16" s="1"/>
      <c r="AH16" s="2114"/>
      <c r="AI16" s="2114"/>
      <c r="AJ16" s="2114"/>
      <c r="AK16" s="2114"/>
      <c r="AL16" s="1"/>
      <c r="AM16" s="594" t="str">
        <f t="shared" si="5"/>
        <v>7 (1407)</v>
      </c>
      <c r="AN16" s="1592" t="str">
        <f t="shared" si="6"/>
        <v/>
      </c>
      <c r="AO16" s="1019"/>
      <c r="AP16" s="1019"/>
      <c r="AQ16" s="1019"/>
      <c r="AR16" s="1"/>
      <c r="AS16" s="840" t="str">
        <f t="shared" si="7"/>
        <v>7 (1407)</v>
      </c>
      <c r="AT16" s="1615" t="str">
        <f t="shared" si="8"/>
        <v/>
      </c>
      <c r="AU16" s="548"/>
      <c r="AV16" s="548"/>
      <c r="AW16" s="548"/>
    </row>
    <row r="17" spans="1:49" hidden="1" x14ac:dyDescent="0.25">
      <c r="A17" s="8" t="s">
        <v>3069</v>
      </c>
      <c r="B17" s="591"/>
      <c r="C17" s="1586"/>
      <c r="D17" s="987"/>
      <c r="E17" s="8"/>
      <c r="F17" s="987"/>
      <c r="G17" s="603"/>
      <c r="H17" s="986"/>
      <c r="I17" s="593"/>
      <c r="J17" s="8"/>
      <c r="K17" s="2114"/>
      <c r="L17" s="2114"/>
      <c r="M17" s="2114"/>
      <c r="N17" s="2114"/>
      <c r="P17" s="594" t="str">
        <f t="shared" si="0"/>
        <v>8 (1408)</v>
      </c>
      <c r="Q17" s="1592" t="str">
        <f t="shared" si="1"/>
        <v/>
      </c>
      <c r="R17" s="1018"/>
      <c r="S17" s="595"/>
      <c r="T17" s="595"/>
      <c r="U17" s="195"/>
      <c r="W17" s="594" t="str">
        <f t="shared" si="2"/>
        <v>8 (1408)</v>
      </c>
      <c r="X17" s="1592" t="str">
        <f t="shared" si="3"/>
        <v/>
      </c>
      <c r="Y17" s="1370"/>
      <c r="Z17" s="1687"/>
      <c r="AA17" s="1687"/>
      <c r="AB17" s="744"/>
      <c r="AC17" s="745" t="s">
        <v>3069</v>
      </c>
      <c r="AD17" s="1701" t="str">
        <f t="shared" si="4"/>
        <v/>
      </c>
      <c r="AE17" s="1019"/>
      <c r="AF17" s="593"/>
      <c r="AG17" s="1"/>
      <c r="AH17" s="2114"/>
      <c r="AI17" s="2114"/>
      <c r="AJ17" s="2114"/>
      <c r="AK17" s="2114"/>
      <c r="AL17" s="1"/>
      <c r="AM17" s="594" t="str">
        <f t="shared" si="5"/>
        <v>8 (1408)</v>
      </c>
      <c r="AN17" s="1592" t="str">
        <f t="shared" si="6"/>
        <v/>
      </c>
      <c r="AO17" s="1019"/>
      <c r="AP17" s="1019"/>
      <c r="AQ17" s="1019"/>
      <c r="AR17" s="1"/>
      <c r="AS17" s="840" t="str">
        <f t="shared" si="7"/>
        <v>8 (1408)</v>
      </c>
      <c r="AT17" s="1615" t="str">
        <f t="shared" si="8"/>
        <v/>
      </c>
      <c r="AU17" s="548"/>
      <c r="AV17" s="548"/>
      <c r="AW17" s="548"/>
    </row>
    <row r="18" spans="1:49" hidden="1" x14ac:dyDescent="0.25">
      <c r="A18" s="8" t="s">
        <v>3070</v>
      </c>
      <c r="B18" s="591"/>
      <c r="C18" s="1586"/>
      <c r="D18" s="987"/>
      <c r="E18" s="8"/>
      <c r="F18" s="987"/>
      <c r="G18" s="603"/>
      <c r="H18" s="986"/>
      <c r="I18" s="593"/>
      <c r="J18" s="8"/>
      <c r="K18" s="2114"/>
      <c r="L18" s="2114"/>
      <c r="M18" s="2114"/>
      <c r="N18" s="2114"/>
      <c r="P18" s="594" t="str">
        <f t="shared" si="0"/>
        <v>9 (1409)</v>
      </c>
      <c r="Q18" s="1592" t="str">
        <f t="shared" si="1"/>
        <v/>
      </c>
      <c r="R18" s="1018"/>
      <c r="S18" s="595"/>
      <c r="T18" s="595"/>
      <c r="U18" s="195"/>
      <c r="W18" s="594" t="str">
        <f t="shared" si="2"/>
        <v>9 (1409)</v>
      </c>
      <c r="X18" s="1592" t="str">
        <f t="shared" si="3"/>
        <v/>
      </c>
      <c r="Y18" s="1370"/>
      <c r="Z18" s="1687"/>
      <c r="AA18" s="1687"/>
      <c r="AB18" s="744"/>
      <c r="AC18" s="745" t="s">
        <v>3070</v>
      </c>
      <c r="AD18" s="1701" t="str">
        <f t="shared" si="4"/>
        <v/>
      </c>
      <c r="AE18" s="1019"/>
      <c r="AF18" s="593"/>
      <c r="AG18" s="1"/>
      <c r="AH18" s="2114"/>
      <c r="AI18" s="2114"/>
      <c r="AJ18" s="2114"/>
      <c r="AK18" s="2114"/>
      <c r="AL18" s="1"/>
      <c r="AM18" s="594" t="str">
        <f t="shared" si="5"/>
        <v>9 (1409)</v>
      </c>
      <c r="AN18" s="1592" t="str">
        <f t="shared" si="6"/>
        <v/>
      </c>
      <c r="AO18" s="1019"/>
      <c r="AP18" s="1019"/>
      <c r="AQ18" s="1019"/>
      <c r="AR18" s="1"/>
      <c r="AS18" s="840" t="str">
        <f t="shared" si="7"/>
        <v>9 (1409)</v>
      </c>
      <c r="AT18" s="1615" t="str">
        <f t="shared" si="8"/>
        <v/>
      </c>
      <c r="AU18" s="548"/>
      <c r="AV18" s="548"/>
      <c r="AW18" s="548"/>
    </row>
    <row r="19" spans="1:49" hidden="1" x14ac:dyDescent="0.25">
      <c r="A19" s="8" t="s">
        <v>3071</v>
      </c>
      <c r="B19" s="591"/>
      <c r="C19" s="1586"/>
      <c r="D19" s="987"/>
      <c r="E19" s="8"/>
      <c r="F19" s="987"/>
      <c r="G19" s="603"/>
      <c r="H19" s="986"/>
      <c r="I19" s="593"/>
      <c r="J19" s="8"/>
      <c r="K19" s="2114"/>
      <c r="L19" s="2114"/>
      <c r="M19" s="2114"/>
      <c r="N19" s="2114"/>
      <c r="P19" s="594" t="str">
        <f t="shared" si="0"/>
        <v>10 (1410)</v>
      </c>
      <c r="Q19" s="1592" t="str">
        <f t="shared" si="1"/>
        <v/>
      </c>
      <c r="R19" s="1018"/>
      <c r="S19" s="595"/>
      <c r="T19" s="595"/>
      <c r="U19" s="195"/>
      <c r="W19" s="594" t="str">
        <f t="shared" si="2"/>
        <v>10 (1410)</v>
      </c>
      <c r="X19" s="1592" t="str">
        <f t="shared" si="3"/>
        <v/>
      </c>
      <c r="Y19" s="1370"/>
      <c r="Z19" s="1687"/>
      <c r="AA19" s="1687"/>
      <c r="AB19" s="744"/>
      <c r="AC19" s="745" t="s">
        <v>3071</v>
      </c>
      <c r="AD19" s="1701" t="str">
        <f t="shared" si="4"/>
        <v/>
      </c>
      <c r="AE19" s="1019"/>
      <c r="AF19" s="593"/>
      <c r="AG19" s="1"/>
      <c r="AH19" s="2114"/>
      <c r="AI19" s="2114"/>
      <c r="AJ19" s="2114"/>
      <c r="AK19" s="2114"/>
      <c r="AL19" s="1"/>
      <c r="AM19" s="594" t="str">
        <f t="shared" si="5"/>
        <v>10 (1410)</v>
      </c>
      <c r="AN19" s="1592" t="str">
        <f t="shared" si="6"/>
        <v/>
      </c>
      <c r="AO19" s="1019"/>
      <c r="AP19" s="1019"/>
      <c r="AQ19" s="1019"/>
      <c r="AR19" s="1"/>
      <c r="AS19" s="840" t="str">
        <f t="shared" si="7"/>
        <v>10 (1410)</v>
      </c>
      <c r="AT19" s="1615" t="str">
        <f t="shared" si="8"/>
        <v/>
      </c>
      <c r="AU19" s="548"/>
      <c r="AV19" s="548"/>
      <c r="AW19" s="548"/>
    </row>
    <row r="20" spans="1:49" hidden="1" x14ac:dyDescent="0.25">
      <c r="A20" s="8" t="s">
        <v>3072</v>
      </c>
      <c r="B20" s="591"/>
      <c r="C20" s="1586"/>
      <c r="D20" s="987"/>
      <c r="E20" s="8"/>
      <c r="F20" s="987"/>
      <c r="G20" s="603"/>
      <c r="H20" s="986"/>
      <c r="I20" s="593"/>
      <c r="J20" s="8"/>
      <c r="K20" s="2114"/>
      <c r="L20" s="2114"/>
      <c r="M20" s="2114"/>
      <c r="N20" s="2114"/>
      <c r="P20" s="594" t="str">
        <f t="shared" si="0"/>
        <v>11 (1411)</v>
      </c>
      <c r="Q20" s="1592" t="str">
        <f t="shared" si="1"/>
        <v/>
      </c>
      <c r="R20" s="1018"/>
      <c r="S20" s="595"/>
      <c r="T20" s="595"/>
      <c r="U20" s="195"/>
      <c r="W20" s="594" t="str">
        <f t="shared" si="2"/>
        <v>11 (1411)</v>
      </c>
      <c r="X20" s="1592" t="str">
        <f t="shared" si="3"/>
        <v/>
      </c>
      <c r="Y20" s="1370"/>
      <c r="Z20" s="1687"/>
      <c r="AA20" s="1687"/>
      <c r="AB20" s="744"/>
      <c r="AC20" s="745" t="s">
        <v>3072</v>
      </c>
      <c r="AD20" s="1701" t="str">
        <f t="shared" si="4"/>
        <v/>
      </c>
      <c r="AE20" s="1019"/>
      <c r="AF20" s="593"/>
      <c r="AG20" s="1"/>
      <c r="AH20" s="2114"/>
      <c r="AI20" s="2114"/>
      <c r="AJ20" s="2114"/>
      <c r="AK20" s="2114"/>
      <c r="AL20" s="1"/>
      <c r="AM20" s="594" t="str">
        <f t="shared" si="5"/>
        <v>11 (1411)</v>
      </c>
      <c r="AN20" s="1592" t="str">
        <f t="shared" si="6"/>
        <v/>
      </c>
      <c r="AO20" s="1019"/>
      <c r="AP20" s="1019"/>
      <c r="AQ20" s="1019"/>
      <c r="AR20" s="1"/>
      <c r="AS20" s="840" t="str">
        <f t="shared" si="7"/>
        <v>11 (1411)</v>
      </c>
      <c r="AT20" s="1615" t="str">
        <f t="shared" si="8"/>
        <v/>
      </c>
      <c r="AU20" s="548"/>
      <c r="AV20" s="548"/>
      <c r="AW20" s="548"/>
    </row>
    <row r="21" spans="1:49" hidden="1" x14ac:dyDescent="0.25">
      <c r="A21" s="8" t="s">
        <v>3073</v>
      </c>
      <c r="B21" s="591"/>
      <c r="C21" s="1586"/>
      <c r="D21" s="987"/>
      <c r="E21" s="8"/>
      <c r="F21" s="987"/>
      <c r="G21" s="603"/>
      <c r="H21" s="986"/>
      <c r="I21" s="593"/>
      <c r="J21" s="8"/>
      <c r="K21" s="2114"/>
      <c r="L21" s="2114"/>
      <c r="M21" s="2114"/>
      <c r="N21" s="2114"/>
      <c r="P21" s="594" t="str">
        <f t="shared" si="0"/>
        <v>12 (1412)</v>
      </c>
      <c r="Q21" s="1592" t="str">
        <f t="shared" si="1"/>
        <v/>
      </c>
      <c r="R21" s="1018"/>
      <c r="S21" s="595"/>
      <c r="T21" s="595"/>
      <c r="U21" s="195"/>
      <c r="W21" s="594" t="str">
        <f t="shared" si="2"/>
        <v>12 (1412)</v>
      </c>
      <c r="X21" s="1592" t="str">
        <f t="shared" si="3"/>
        <v/>
      </c>
      <c r="Y21" s="1370"/>
      <c r="Z21" s="1687"/>
      <c r="AA21" s="1687"/>
      <c r="AB21" s="744"/>
      <c r="AC21" s="745" t="s">
        <v>3073</v>
      </c>
      <c r="AD21" s="1701" t="str">
        <f t="shared" si="4"/>
        <v/>
      </c>
      <c r="AE21" s="1019"/>
      <c r="AF21" s="593"/>
      <c r="AG21" s="1"/>
      <c r="AH21" s="2114"/>
      <c r="AI21" s="2114"/>
      <c r="AJ21" s="2114"/>
      <c r="AK21" s="2114"/>
      <c r="AL21" s="1"/>
      <c r="AM21" s="594" t="str">
        <f t="shared" si="5"/>
        <v>12 (1412)</v>
      </c>
      <c r="AN21" s="1592" t="str">
        <f t="shared" si="6"/>
        <v/>
      </c>
      <c r="AO21" s="1019"/>
      <c r="AP21" s="1019"/>
      <c r="AQ21" s="1019"/>
      <c r="AR21" s="1"/>
      <c r="AS21" s="840" t="str">
        <f t="shared" si="7"/>
        <v>12 (1412)</v>
      </c>
      <c r="AT21" s="1615" t="str">
        <f t="shared" si="8"/>
        <v/>
      </c>
      <c r="AU21" s="548"/>
      <c r="AV21" s="548"/>
      <c r="AW21" s="548"/>
    </row>
    <row r="22" spans="1:49" hidden="1" x14ac:dyDescent="0.25">
      <c r="A22" s="8" t="s">
        <v>3074</v>
      </c>
      <c r="B22" s="591"/>
      <c r="C22" s="1586"/>
      <c r="D22" s="987"/>
      <c r="E22" s="8"/>
      <c r="F22" s="987"/>
      <c r="G22" s="603"/>
      <c r="H22" s="986"/>
      <c r="I22" s="593"/>
      <c r="J22" s="8"/>
      <c r="K22" s="2114"/>
      <c r="L22" s="2114"/>
      <c r="M22" s="2114"/>
      <c r="N22" s="2114"/>
      <c r="P22" s="594" t="str">
        <f t="shared" si="0"/>
        <v>13 (1413)</v>
      </c>
      <c r="Q22" s="1592" t="str">
        <f t="shared" si="1"/>
        <v/>
      </c>
      <c r="R22" s="1018"/>
      <c r="S22" s="595"/>
      <c r="T22" s="595"/>
      <c r="U22" s="195"/>
      <c r="W22" s="594" t="str">
        <f t="shared" si="2"/>
        <v>13 (1413)</v>
      </c>
      <c r="X22" s="1592" t="str">
        <f t="shared" si="3"/>
        <v/>
      </c>
      <c r="Y22" s="1370"/>
      <c r="Z22" s="1687"/>
      <c r="AA22" s="1687"/>
      <c r="AB22" s="744"/>
      <c r="AC22" s="745" t="s">
        <v>3074</v>
      </c>
      <c r="AD22" s="1701" t="str">
        <f t="shared" si="4"/>
        <v/>
      </c>
      <c r="AE22" s="1019"/>
      <c r="AF22" s="593"/>
      <c r="AG22" s="1"/>
      <c r="AH22" s="2114"/>
      <c r="AI22" s="2114"/>
      <c r="AJ22" s="2114"/>
      <c r="AK22" s="2114"/>
      <c r="AL22" s="1"/>
      <c r="AM22" s="594" t="str">
        <f t="shared" si="5"/>
        <v>13 (1413)</v>
      </c>
      <c r="AN22" s="1592" t="str">
        <f t="shared" si="6"/>
        <v/>
      </c>
      <c r="AO22" s="1019"/>
      <c r="AP22" s="1019"/>
      <c r="AQ22" s="1019"/>
      <c r="AR22" s="1"/>
      <c r="AS22" s="840" t="str">
        <f t="shared" si="7"/>
        <v>13 (1413)</v>
      </c>
      <c r="AT22" s="1615" t="str">
        <f t="shared" si="8"/>
        <v/>
      </c>
      <c r="AU22" s="548"/>
      <c r="AV22" s="548"/>
      <c r="AW22" s="548"/>
    </row>
    <row r="23" spans="1:49" hidden="1" x14ac:dyDescent="0.25">
      <c r="A23" s="8" t="s">
        <v>3075</v>
      </c>
      <c r="B23" s="591"/>
      <c r="C23" s="1586"/>
      <c r="D23" s="987"/>
      <c r="E23" s="8"/>
      <c r="F23" s="987"/>
      <c r="G23" s="603"/>
      <c r="H23" s="986"/>
      <c r="I23" s="593"/>
      <c r="J23" s="8"/>
      <c r="K23" s="2114"/>
      <c r="L23" s="2114"/>
      <c r="M23" s="2114"/>
      <c r="N23" s="2114"/>
      <c r="P23" s="594" t="str">
        <f t="shared" si="0"/>
        <v>14 (1414)</v>
      </c>
      <c r="Q23" s="1592" t="str">
        <f t="shared" si="1"/>
        <v/>
      </c>
      <c r="R23" s="1018"/>
      <c r="S23" s="595"/>
      <c r="T23" s="595"/>
      <c r="U23" s="195"/>
      <c r="W23" s="594" t="str">
        <f t="shared" si="2"/>
        <v>14 (1414)</v>
      </c>
      <c r="X23" s="1592" t="str">
        <f t="shared" si="3"/>
        <v/>
      </c>
      <c r="Y23" s="1370"/>
      <c r="Z23" s="1687"/>
      <c r="AA23" s="1687"/>
      <c r="AB23" s="744"/>
      <c r="AC23" s="745" t="s">
        <v>3075</v>
      </c>
      <c r="AD23" s="1701" t="str">
        <f t="shared" si="4"/>
        <v/>
      </c>
      <c r="AE23" s="1019"/>
      <c r="AF23" s="593"/>
      <c r="AG23" s="1"/>
      <c r="AH23" s="2114"/>
      <c r="AI23" s="2114"/>
      <c r="AJ23" s="2114"/>
      <c r="AK23" s="2114"/>
      <c r="AL23" s="1"/>
      <c r="AM23" s="594" t="str">
        <f t="shared" si="5"/>
        <v>14 (1414)</v>
      </c>
      <c r="AN23" s="1592" t="str">
        <f t="shared" si="6"/>
        <v/>
      </c>
      <c r="AO23" s="1019"/>
      <c r="AP23" s="1019"/>
      <c r="AQ23" s="1019"/>
      <c r="AR23" s="1"/>
      <c r="AS23" s="840" t="str">
        <f t="shared" si="7"/>
        <v>14 (1414)</v>
      </c>
      <c r="AT23" s="1615" t="str">
        <f t="shared" si="8"/>
        <v/>
      </c>
      <c r="AU23" s="548"/>
      <c r="AV23" s="548"/>
      <c r="AW23" s="548"/>
    </row>
    <row r="24" spans="1:49" hidden="1" x14ac:dyDescent="0.25">
      <c r="A24" s="8" t="s">
        <v>3076</v>
      </c>
      <c r="B24" s="591"/>
      <c r="C24" s="1586"/>
      <c r="D24" s="987"/>
      <c r="E24" s="8"/>
      <c r="F24" s="987"/>
      <c r="G24" s="603"/>
      <c r="H24" s="986"/>
      <c r="I24" s="593"/>
      <c r="J24" s="8"/>
      <c r="K24" s="2114"/>
      <c r="L24" s="2114"/>
      <c r="M24" s="2114"/>
      <c r="N24" s="2114"/>
      <c r="P24" s="594" t="str">
        <f t="shared" si="0"/>
        <v>15 (1415)</v>
      </c>
      <c r="Q24" s="1592" t="str">
        <f t="shared" si="1"/>
        <v/>
      </c>
      <c r="R24" s="1018"/>
      <c r="S24" s="595"/>
      <c r="T24" s="595"/>
      <c r="U24" s="195"/>
      <c r="W24" s="594" t="str">
        <f t="shared" si="2"/>
        <v>15 (1415)</v>
      </c>
      <c r="X24" s="1592" t="str">
        <f t="shared" si="3"/>
        <v/>
      </c>
      <c r="Y24" s="1370"/>
      <c r="Z24" s="1687"/>
      <c r="AA24" s="1687"/>
      <c r="AB24" s="744"/>
      <c r="AC24" s="745" t="s">
        <v>3076</v>
      </c>
      <c r="AD24" s="1701" t="str">
        <f t="shared" si="4"/>
        <v/>
      </c>
      <c r="AE24" s="1019"/>
      <c r="AF24" s="593"/>
      <c r="AG24" s="1"/>
      <c r="AH24" s="2114"/>
      <c r="AI24" s="2114"/>
      <c r="AJ24" s="2114"/>
      <c r="AK24" s="2114"/>
      <c r="AL24" s="1"/>
      <c r="AM24" s="594" t="str">
        <f t="shared" si="5"/>
        <v>15 (1415)</v>
      </c>
      <c r="AN24" s="1592" t="str">
        <f t="shared" si="6"/>
        <v/>
      </c>
      <c r="AO24" s="1019"/>
      <c r="AP24" s="1019"/>
      <c r="AQ24" s="1019"/>
      <c r="AR24" s="1"/>
      <c r="AS24" s="840" t="str">
        <f t="shared" si="7"/>
        <v>15 (1415)</v>
      </c>
      <c r="AT24" s="1615" t="str">
        <f t="shared" si="8"/>
        <v/>
      </c>
      <c r="AU24" s="548"/>
      <c r="AV24" s="548"/>
      <c r="AW24" s="548"/>
    </row>
    <row r="25" spans="1:49" hidden="1" x14ac:dyDescent="0.25">
      <c r="A25" s="8" t="s">
        <v>3077</v>
      </c>
      <c r="B25" s="591"/>
      <c r="C25" s="1586"/>
      <c r="D25" s="987"/>
      <c r="E25" s="8"/>
      <c r="F25" s="987"/>
      <c r="G25" s="603"/>
      <c r="H25" s="986"/>
      <c r="I25" s="593"/>
      <c r="J25" s="8"/>
      <c r="K25" s="2114"/>
      <c r="L25" s="2114"/>
      <c r="M25" s="2114"/>
      <c r="N25" s="2114"/>
      <c r="P25" s="594" t="str">
        <f t="shared" si="0"/>
        <v>16 (1416)</v>
      </c>
      <c r="Q25" s="1592" t="str">
        <f t="shared" si="1"/>
        <v/>
      </c>
      <c r="R25" s="1018"/>
      <c r="S25" s="595"/>
      <c r="T25" s="595"/>
      <c r="U25" s="195"/>
      <c r="W25" s="594" t="str">
        <f t="shared" si="2"/>
        <v>16 (1416)</v>
      </c>
      <c r="X25" s="1592" t="str">
        <f t="shared" si="3"/>
        <v/>
      </c>
      <c r="Y25" s="1370"/>
      <c r="Z25" s="1687"/>
      <c r="AA25" s="1687"/>
      <c r="AB25" s="744"/>
      <c r="AC25" s="745" t="s">
        <v>3077</v>
      </c>
      <c r="AD25" s="1701" t="str">
        <f t="shared" si="4"/>
        <v/>
      </c>
      <c r="AE25" s="1019"/>
      <c r="AF25" s="593"/>
      <c r="AG25" s="1"/>
      <c r="AH25" s="2114"/>
      <c r="AI25" s="2114"/>
      <c r="AJ25" s="2114"/>
      <c r="AK25" s="2114"/>
      <c r="AL25" s="1"/>
      <c r="AM25" s="594" t="str">
        <f t="shared" si="5"/>
        <v>16 (1416)</v>
      </c>
      <c r="AN25" s="1592" t="str">
        <f t="shared" si="6"/>
        <v/>
      </c>
      <c r="AO25" s="1019"/>
      <c r="AP25" s="1019"/>
      <c r="AQ25" s="1019"/>
      <c r="AR25" s="1"/>
      <c r="AS25" s="840" t="str">
        <f t="shared" si="7"/>
        <v>16 (1416)</v>
      </c>
      <c r="AT25" s="1615" t="str">
        <f t="shared" si="8"/>
        <v/>
      </c>
      <c r="AU25" s="548"/>
      <c r="AV25" s="548"/>
      <c r="AW25" s="548"/>
    </row>
    <row r="26" spans="1:49" hidden="1" x14ac:dyDescent="0.25">
      <c r="A26" s="8" t="s">
        <v>3078</v>
      </c>
      <c r="B26" s="591"/>
      <c r="C26" s="1586"/>
      <c r="D26" s="987"/>
      <c r="E26" s="8"/>
      <c r="F26" s="987"/>
      <c r="G26" s="603"/>
      <c r="H26" s="986"/>
      <c r="I26" s="593"/>
      <c r="J26" s="8"/>
      <c r="K26" s="2114"/>
      <c r="L26" s="2114"/>
      <c r="M26" s="2114"/>
      <c r="N26" s="2114"/>
      <c r="P26" s="594" t="str">
        <f t="shared" si="0"/>
        <v>17 (1417)</v>
      </c>
      <c r="Q26" s="1592" t="str">
        <f t="shared" si="1"/>
        <v/>
      </c>
      <c r="R26" s="1018"/>
      <c r="S26" s="595"/>
      <c r="T26" s="595"/>
      <c r="U26" s="195"/>
      <c r="W26" s="594" t="str">
        <f t="shared" si="2"/>
        <v>17 (1417)</v>
      </c>
      <c r="X26" s="1592" t="str">
        <f t="shared" si="3"/>
        <v/>
      </c>
      <c r="Y26" s="1370"/>
      <c r="Z26" s="1687"/>
      <c r="AA26" s="1687"/>
      <c r="AB26" s="744"/>
      <c r="AC26" s="745" t="s">
        <v>3078</v>
      </c>
      <c r="AD26" s="1701" t="str">
        <f t="shared" si="4"/>
        <v/>
      </c>
      <c r="AE26" s="1019"/>
      <c r="AF26" s="593"/>
      <c r="AG26" s="1"/>
      <c r="AH26" s="2114"/>
      <c r="AI26" s="2114"/>
      <c r="AJ26" s="2114"/>
      <c r="AK26" s="2114"/>
      <c r="AL26" s="1"/>
      <c r="AM26" s="594" t="str">
        <f t="shared" si="5"/>
        <v>17 (1417)</v>
      </c>
      <c r="AN26" s="1592" t="str">
        <f t="shared" si="6"/>
        <v/>
      </c>
      <c r="AO26" s="1019"/>
      <c r="AP26" s="1019"/>
      <c r="AQ26" s="1019"/>
      <c r="AR26" s="1"/>
      <c r="AS26" s="840" t="str">
        <f t="shared" si="7"/>
        <v>17 (1417)</v>
      </c>
      <c r="AT26" s="1615" t="str">
        <f t="shared" si="8"/>
        <v/>
      </c>
      <c r="AU26" s="548"/>
      <c r="AV26" s="548"/>
      <c r="AW26" s="548"/>
    </row>
    <row r="27" spans="1:49" hidden="1" x14ac:dyDescent="0.25">
      <c r="A27" s="8" t="s">
        <v>3079</v>
      </c>
      <c r="B27" s="591"/>
      <c r="C27" s="1586"/>
      <c r="D27" s="987"/>
      <c r="E27" s="8"/>
      <c r="F27" s="987"/>
      <c r="G27" s="603"/>
      <c r="H27" s="986"/>
      <c r="I27" s="593"/>
      <c r="J27" s="8"/>
      <c r="K27" s="2114"/>
      <c r="L27" s="2114"/>
      <c r="M27" s="2114"/>
      <c r="N27" s="2114"/>
      <c r="P27" s="594" t="str">
        <f t="shared" si="0"/>
        <v>18 (1418)</v>
      </c>
      <c r="Q27" s="1592" t="str">
        <f t="shared" si="1"/>
        <v/>
      </c>
      <c r="R27" s="1018"/>
      <c r="S27" s="595"/>
      <c r="T27" s="595"/>
      <c r="U27" s="195"/>
      <c r="W27" s="594" t="str">
        <f t="shared" si="2"/>
        <v>18 (1418)</v>
      </c>
      <c r="X27" s="1592" t="str">
        <f t="shared" si="3"/>
        <v/>
      </c>
      <c r="Y27" s="1370"/>
      <c r="Z27" s="1687"/>
      <c r="AA27" s="1687"/>
      <c r="AB27" s="744"/>
      <c r="AC27" s="745" t="s">
        <v>3079</v>
      </c>
      <c r="AD27" s="1701" t="str">
        <f t="shared" si="4"/>
        <v/>
      </c>
      <c r="AE27" s="1019"/>
      <c r="AF27" s="593"/>
      <c r="AG27" s="1"/>
      <c r="AH27" s="2114"/>
      <c r="AI27" s="2114"/>
      <c r="AJ27" s="2114"/>
      <c r="AK27" s="2114"/>
      <c r="AL27" s="1"/>
      <c r="AM27" s="594" t="str">
        <f t="shared" si="5"/>
        <v>18 (1418)</v>
      </c>
      <c r="AN27" s="1592" t="str">
        <f t="shared" si="6"/>
        <v/>
      </c>
      <c r="AO27" s="1019"/>
      <c r="AP27" s="1019"/>
      <c r="AQ27" s="1019"/>
      <c r="AR27" s="1"/>
      <c r="AS27" s="840" t="str">
        <f t="shared" si="7"/>
        <v>18 (1418)</v>
      </c>
      <c r="AT27" s="1615" t="str">
        <f t="shared" si="8"/>
        <v/>
      </c>
      <c r="AU27" s="548"/>
      <c r="AV27" s="548"/>
      <c r="AW27" s="548"/>
    </row>
    <row r="28" spans="1:49" hidden="1" x14ac:dyDescent="0.25">
      <c r="A28" s="8" t="s">
        <v>3080</v>
      </c>
      <c r="B28" s="591"/>
      <c r="C28" s="1586"/>
      <c r="D28" s="987"/>
      <c r="E28" s="8"/>
      <c r="F28" s="987"/>
      <c r="G28" s="603"/>
      <c r="H28" s="986"/>
      <c r="I28" s="593"/>
      <c r="J28" s="8"/>
      <c r="K28" s="2114"/>
      <c r="L28" s="2114"/>
      <c r="M28" s="2114"/>
      <c r="N28" s="2114"/>
      <c r="P28" s="594" t="str">
        <f t="shared" si="0"/>
        <v>19 (1419)</v>
      </c>
      <c r="Q28" s="1592" t="str">
        <f t="shared" si="1"/>
        <v/>
      </c>
      <c r="R28" s="1018"/>
      <c r="S28" s="595"/>
      <c r="T28" s="595"/>
      <c r="U28" s="195"/>
      <c r="W28" s="594" t="str">
        <f t="shared" si="2"/>
        <v>19 (1419)</v>
      </c>
      <c r="X28" s="1592" t="str">
        <f t="shared" si="3"/>
        <v/>
      </c>
      <c r="Y28" s="1370"/>
      <c r="Z28" s="1687"/>
      <c r="AA28" s="1687"/>
      <c r="AB28" s="744"/>
      <c r="AC28" s="745" t="s">
        <v>3080</v>
      </c>
      <c r="AD28" s="1701" t="str">
        <f t="shared" si="4"/>
        <v/>
      </c>
      <c r="AE28" s="1019"/>
      <c r="AF28" s="593"/>
      <c r="AG28" s="1"/>
      <c r="AH28" s="2114"/>
      <c r="AI28" s="2114"/>
      <c r="AJ28" s="2114"/>
      <c r="AK28" s="2114"/>
      <c r="AL28" s="1"/>
      <c r="AM28" s="594" t="str">
        <f t="shared" si="5"/>
        <v>19 (1419)</v>
      </c>
      <c r="AN28" s="1592" t="str">
        <f t="shared" si="6"/>
        <v/>
      </c>
      <c r="AO28" s="1019"/>
      <c r="AP28" s="1019"/>
      <c r="AQ28" s="1019"/>
      <c r="AR28" s="1"/>
      <c r="AS28" s="840" t="str">
        <f t="shared" si="7"/>
        <v>19 (1419)</v>
      </c>
      <c r="AT28" s="1615" t="str">
        <f t="shared" si="8"/>
        <v/>
      </c>
      <c r="AU28" s="548"/>
      <c r="AV28" s="548"/>
      <c r="AW28" s="548"/>
    </row>
    <row r="29" spans="1:49" hidden="1" x14ac:dyDescent="0.25">
      <c r="A29" s="8" t="s">
        <v>3081</v>
      </c>
      <c r="B29" s="591"/>
      <c r="C29" s="1586"/>
      <c r="D29" s="987"/>
      <c r="E29" s="8"/>
      <c r="F29" s="987"/>
      <c r="G29" s="603"/>
      <c r="H29" s="986"/>
      <c r="I29" s="593"/>
      <c r="J29" s="8"/>
      <c r="K29" s="2114"/>
      <c r="L29" s="2114"/>
      <c r="M29" s="2114"/>
      <c r="N29" s="2114"/>
      <c r="P29" s="594" t="str">
        <f t="shared" si="0"/>
        <v>20 (1420)</v>
      </c>
      <c r="Q29" s="1592" t="str">
        <f t="shared" si="1"/>
        <v/>
      </c>
      <c r="R29" s="1018"/>
      <c r="S29" s="595"/>
      <c r="T29" s="595"/>
      <c r="U29" s="195"/>
      <c r="W29" s="594" t="str">
        <f t="shared" si="2"/>
        <v>20 (1420)</v>
      </c>
      <c r="X29" s="1592" t="str">
        <f t="shared" si="3"/>
        <v/>
      </c>
      <c r="Y29" s="1370"/>
      <c r="Z29" s="1687"/>
      <c r="AA29" s="1687"/>
      <c r="AB29" s="744"/>
      <c r="AC29" s="745" t="s">
        <v>3081</v>
      </c>
      <c r="AD29" s="1701" t="str">
        <f t="shared" si="4"/>
        <v/>
      </c>
      <c r="AE29" s="1019"/>
      <c r="AF29" s="593"/>
      <c r="AG29" s="1"/>
      <c r="AH29" s="2114"/>
      <c r="AI29" s="2114"/>
      <c r="AJ29" s="2114"/>
      <c r="AK29" s="2114"/>
      <c r="AL29" s="1"/>
      <c r="AM29" s="594" t="str">
        <f t="shared" si="5"/>
        <v>20 (1420)</v>
      </c>
      <c r="AN29" s="1592" t="str">
        <f t="shared" si="6"/>
        <v/>
      </c>
      <c r="AO29" s="1019"/>
      <c r="AP29" s="1019"/>
      <c r="AQ29" s="1019"/>
      <c r="AR29" s="1"/>
      <c r="AS29" s="840" t="str">
        <f t="shared" si="7"/>
        <v>20 (1420)</v>
      </c>
      <c r="AT29" s="1615" t="str">
        <f t="shared" si="8"/>
        <v/>
      </c>
      <c r="AU29" s="548"/>
      <c r="AV29" s="548"/>
      <c r="AW29" s="548"/>
    </row>
    <row r="30" spans="1:49" hidden="1" x14ac:dyDescent="0.25">
      <c r="A30" s="8" t="s">
        <v>3082</v>
      </c>
      <c r="B30" s="591"/>
      <c r="C30" s="1586"/>
      <c r="D30" s="987"/>
      <c r="E30" s="8"/>
      <c r="F30" s="987"/>
      <c r="G30" s="603"/>
      <c r="H30" s="986"/>
      <c r="I30" s="593"/>
      <c r="J30" s="8"/>
      <c r="K30" s="2114"/>
      <c r="L30" s="2114"/>
      <c r="M30" s="2114"/>
      <c r="N30" s="2114"/>
      <c r="P30" s="594" t="str">
        <f t="shared" si="0"/>
        <v>21 (1421)</v>
      </c>
      <c r="Q30" s="1592" t="str">
        <f t="shared" si="1"/>
        <v/>
      </c>
      <c r="R30" s="1018"/>
      <c r="S30" s="595"/>
      <c r="T30" s="595"/>
      <c r="U30" s="195"/>
      <c r="W30" s="594" t="str">
        <f t="shared" si="2"/>
        <v>21 (1421)</v>
      </c>
      <c r="X30" s="1592" t="str">
        <f t="shared" si="3"/>
        <v/>
      </c>
      <c r="Y30" s="1370"/>
      <c r="Z30" s="1687"/>
      <c r="AA30" s="1687"/>
      <c r="AB30" s="744"/>
      <c r="AC30" s="745" t="s">
        <v>3082</v>
      </c>
      <c r="AD30" s="1701" t="str">
        <f t="shared" si="4"/>
        <v/>
      </c>
      <c r="AE30" s="1019"/>
      <c r="AF30" s="593"/>
      <c r="AG30" s="1"/>
      <c r="AH30" s="2114"/>
      <c r="AI30" s="2114"/>
      <c r="AJ30" s="2114"/>
      <c r="AK30" s="2114"/>
      <c r="AL30" s="1"/>
      <c r="AM30" s="594" t="str">
        <f t="shared" si="5"/>
        <v>21 (1421)</v>
      </c>
      <c r="AN30" s="1592" t="str">
        <f t="shared" si="6"/>
        <v/>
      </c>
      <c r="AO30" s="1019"/>
      <c r="AP30" s="1019"/>
      <c r="AQ30" s="1019"/>
      <c r="AR30" s="1"/>
      <c r="AS30" s="840" t="str">
        <f t="shared" si="7"/>
        <v>21 (1421)</v>
      </c>
      <c r="AT30" s="1615" t="str">
        <f t="shared" si="8"/>
        <v/>
      </c>
      <c r="AU30" s="548"/>
      <c r="AV30" s="548"/>
      <c r="AW30" s="548"/>
    </row>
    <row r="31" spans="1:49" hidden="1" x14ac:dyDescent="0.25">
      <c r="A31" s="8" t="s">
        <v>3083</v>
      </c>
      <c r="B31" s="591"/>
      <c r="C31" s="1586"/>
      <c r="D31" s="987"/>
      <c r="E31" s="8"/>
      <c r="F31" s="987"/>
      <c r="G31" s="603"/>
      <c r="H31" s="986"/>
      <c r="I31" s="593"/>
      <c r="J31" s="8"/>
      <c r="K31" s="2114"/>
      <c r="L31" s="2114"/>
      <c r="M31" s="2114"/>
      <c r="N31" s="2114"/>
      <c r="P31" s="594" t="str">
        <f t="shared" si="0"/>
        <v>22 (1422)</v>
      </c>
      <c r="Q31" s="1592" t="str">
        <f t="shared" si="1"/>
        <v/>
      </c>
      <c r="R31" s="1018"/>
      <c r="S31" s="595"/>
      <c r="T31" s="595"/>
      <c r="U31" s="195"/>
      <c r="W31" s="594" t="str">
        <f t="shared" si="2"/>
        <v>22 (1422)</v>
      </c>
      <c r="X31" s="1592" t="str">
        <f t="shared" si="3"/>
        <v/>
      </c>
      <c r="Y31" s="1370"/>
      <c r="Z31" s="1687"/>
      <c r="AA31" s="1687"/>
      <c r="AB31" s="744"/>
      <c r="AC31" s="745" t="s">
        <v>3083</v>
      </c>
      <c r="AD31" s="1701" t="str">
        <f t="shared" si="4"/>
        <v/>
      </c>
      <c r="AE31" s="1019"/>
      <c r="AF31" s="593"/>
      <c r="AG31" s="1"/>
      <c r="AH31" s="2114"/>
      <c r="AI31" s="2114"/>
      <c r="AJ31" s="2114"/>
      <c r="AK31" s="2114"/>
      <c r="AL31" s="1"/>
      <c r="AM31" s="594" t="str">
        <f t="shared" si="5"/>
        <v>22 (1422)</v>
      </c>
      <c r="AN31" s="1592" t="str">
        <f t="shared" si="6"/>
        <v/>
      </c>
      <c r="AO31" s="1019"/>
      <c r="AP31" s="1019"/>
      <c r="AQ31" s="1019"/>
      <c r="AR31" s="1"/>
      <c r="AS31" s="840" t="str">
        <f t="shared" si="7"/>
        <v>22 (1422)</v>
      </c>
      <c r="AT31" s="1615" t="str">
        <f t="shared" si="8"/>
        <v/>
      </c>
      <c r="AU31" s="548"/>
      <c r="AV31" s="548"/>
      <c r="AW31" s="548"/>
    </row>
    <row r="32" spans="1:49" hidden="1" x14ac:dyDescent="0.25">
      <c r="A32" s="8" t="s">
        <v>3084</v>
      </c>
      <c r="B32" s="591"/>
      <c r="C32" s="1586"/>
      <c r="D32" s="987"/>
      <c r="E32" s="8"/>
      <c r="F32" s="987"/>
      <c r="G32" s="603"/>
      <c r="H32" s="986"/>
      <c r="I32" s="593"/>
      <c r="J32" s="8"/>
      <c r="K32" s="2114"/>
      <c r="L32" s="2114"/>
      <c r="M32" s="2114"/>
      <c r="N32" s="2114"/>
      <c r="P32" s="594" t="str">
        <f t="shared" si="0"/>
        <v>23 (1423)</v>
      </c>
      <c r="Q32" s="1592" t="str">
        <f t="shared" si="1"/>
        <v/>
      </c>
      <c r="R32" s="1018"/>
      <c r="S32" s="595"/>
      <c r="T32" s="595"/>
      <c r="U32" s="195"/>
      <c r="W32" s="594" t="str">
        <f t="shared" si="2"/>
        <v>23 (1423)</v>
      </c>
      <c r="X32" s="1592" t="str">
        <f t="shared" si="3"/>
        <v/>
      </c>
      <c r="Y32" s="1370"/>
      <c r="Z32" s="1687"/>
      <c r="AA32" s="1687"/>
      <c r="AB32" s="744"/>
      <c r="AC32" s="745" t="s">
        <v>3084</v>
      </c>
      <c r="AD32" s="1701" t="str">
        <f t="shared" si="4"/>
        <v/>
      </c>
      <c r="AE32" s="1019"/>
      <c r="AF32" s="593"/>
      <c r="AG32" s="1"/>
      <c r="AH32" s="2114"/>
      <c r="AI32" s="2114"/>
      <c r="AJ32" s="2114"/>
      <c r="AK32" s="2114"/>
      <c r="AL32" s="1"/>
      <c r="AM32" s="594" t="str">
        <f t="shared" si="5"/>
        <v>23 (1423)</v>
      </c>
      <c r="AN32" s="1592" t="str">
        <f t="shared" si="6"/>
        <v/>
      </c>
      <c r="AO32" s="1019"/>
      <c r="AP32" s="1019"/>
      <c r="AQ32" s="1019"/>
      <c r="AR32" s="1"/>
      <c r="AS32" s="840" t="str">
        <f t="shared" si="7"/>
        <v>23 (1423)</v>
      </c>
      <c r="AT32" s="1615" t="str">
        <f t="shared" si="8"/>
        <v/>
      </c>
      <c r="AU32" s="548"/>
      <c r="AV32" s="548"/>
      <c r="AW32" s="548"/>
    </row>
    <row r="33" spans="1:49" hidden="1" x14ac:dyDescent="0.25">
      <c r="A33" s="8" t="s">
        <v>3085</v>
      </c>
      <c r="B33" s="591"/>
      <c r="C33" s="1586"/>
      <c r="D33" s="987"/>
      <c r="E33" s="8"/>
      <c r="F33" s="987"/>
      <c r="G33" s="603"/>
      <c r="H33" s="986"/>
      <c r="I33" s="593"/>
      <c r="J33" s="8"/>
      <c r="K33" s="2114"/>
      <c r="L33" s="2114"/>
      <c r="M33" s="2114"/>
      <c r="N33" s="2114"/>
      <c r="P33" s="594" t="str">
        <f t="shared" si="0"/>
        <v>24 (1424)</v>
      </c>
      <c r="Q33" s="1592" t="str">
        <f t="shared" si="1"/>
        <v/>
      </c>
      <c r="R33" s="1018"/>
      <c r="S33" s="595"/>
      <c r="T33" s="595"/>
      <c r="U33" s="195"/>
      <c r="W33" s="594" t="str">
        <f t="shared" si="2"/>
        <v>24 (1424)</v>
      </c>
      <c r="X33" s="1592" t="str">
        <f t="shared" si="3"/>
        <v/>
      </c>
      <c r="Y33" s="1370"/>
      <c r="Z33" s="1687"/>
      <c r="AA33" s="1687"/>
      <c r="AB33" s="744"/>
      <c r="AC33" s="745" t="s">
        <v>3085</v>
      </c>
      <c r="AD33" s="1701" t="str">
        <f t="shared" si="4"/>
        <v/>
      </c>
      <c r="AE33" s="1019"/>
      <c r="AF33" s="593"/>
      <c r="AG33" s="1"/>
      <c r="AH33" s="2114"/>
      <c r="AI33" s="2114"/>
      <c r="AJ33" s="2114"/>
      <c r="AK33" s="2114"/>
      <c r="AL33" s="1"/>
      <c r="AM33" s="594" t="str">
        <f t="shared" si="5"/>
        <v>24 (1424)</v>
      </c>
      <c r="AN33" s="1592" t="str">
        <f t="shared" si="6"/>
        <v/>
      </c>
      <c r="AO33" s="1019"/>
      <c r="AP33" s="1019"/>
      <c r="AQ33" s="1019"/>
      <c r="AR33" s="1"/>
      <c r="AS33" s="840" t="str">
        <f t="shared" si="7"/>
        <v>24 (1424)</v>
      </c>
      <c r="AT33" s="1615" t="str">
        <f t="shared" si="8"/>
        <v/>
      </c>
      <c r="AU33" s="548"/>
      <c r="AV33" s="548"/>
      <c r="AW33" s="548"/>
    </row>
    <row r="34" spans="1:49" x14ac:dyDescent="0.25">
      <c r="A34" s="8" t="s">
        <v>3086</v>
      </c>
      <c r="B34" s="591"/>
      <c r="C34" s="1586"/>
      <c r="D34" s="987"/>
      <c r="E34" s="8"/>
      <c r="F34" s="987"/>
      <c r="G34" s="603"/>
      <c r="H34" s="986"/>
      <c r="I34" s="593"/>
      <c r="J34" s="8"/>
      <c r="K34" s="2114"/>
      <c r="L34" s="2114"/>
      <c r="M34" s="2114"/>
      <c r="N34" s="2114"/>
      <c r="P34" s="594" t="str">
        <f t="shared" si="0"/>
        <v>25 (1425)</v>
      </c>
      <c r="Q34" s="1592" t="str">
        <f t="shared" si="1"/>
        <v/>
      </c>
      <c r="R34" s="1018"/>
      <c r="S34" s="595"/>
      <c r="T34" s="595"/>
      <c r="U34" s="195"/>
      <c r="W34" s="594" t="str">
        <f t="shared" si="2"/>
        <v>25 (1425)</v>
      </c>
      <c r="X34" s="1592" t="str">
        <f t="shared" si="3"/>
        <v/>
      </c>
      <c r="Y34" s="1370"/>
      <c r="Z34" s="1687"/>
      <c r="AA34" s="1687"/>
      <c r="AB34" s="744"/>
      <c r="AC34" s="745" t="s">
        <v>3086</v>
      </c>
      <c r="AD34" s="1701" t="str">
        <f t="shared" si="4"/>
        <v/>
      </c>
      <c r="AE34" s="1019"/>
      <c r="AF34" s="593"/>
      <c r="AG34" s="1"/>
      <c r="AH34" s="2114"/>
      <c r="AI34" s="2114"/>
      <c r="AJ34" s="2114"/>
      <c r="AK34" s="2114"/>
      <c r="AL34" s="1"/>
      <c r="AM34" s="594" t="str">
        <f t="shared" si="5"/>
        <v>25 (1425)</v>
      </c>
      <c r="AN34" s="1592" t="str">
        <f t="shared" si="6"/>
        <v/>
      </c>
      <c r="AO34" s="1019"/>
      <c r="AP34" s="1019"/>
      <c r="AQ34" s="1019"/>
      <c r="AR34" s="1"/>
      <c r="AS34" s="840" t="str">
        <f t="shared" si="7"/>
        <v>25 (1425)</v>
      </c>
      <c r="AT34" s="1615" t="str">
        <f t="shared" si="8"/>
        <v/>
      </c>
      <c r="AU34" s="548"/>
      <c r="AV34" s="548"/>
      <c r="AW34" s="548"/>
    </row>
    <row r="35" spans="1:49" x14ac:dyDescent="0.25">
      <c r="A35" s="51" t="s">
        <v>3087</v>
      </c>
      <c r="B35" s="1593">
        <v>100</v>
      </c>
      <c r="C35" s="1594"/>
      <c r="D35" s="987"/>
      <c r="E35" s="8"/>
      <c r="F35" s="987"/>
      <c r="G35" s="603"/>
      <c r="H35" s="986"/>
      <c r="I35" s="593"/>
      <c r="J35" s="8"/>
      <c r="K35" s="2116"/>
      <c r="L35" s="2116"/>
      <c r="M35" s="2116"/>
      <c r="N35" s="2116"/>
      <c r="P35" s="588"/>
      <c r="Q35" s="1596">
        <f>$B35</f>
        <v>100</v>
      </c>
      <c r="R35" s="1018"/>
      <c r="S35" s="595"/>
      <c r="T35" s="595"/>
      <c r="U35" s="195"/>
      <c r="W35" s="588"/>
      <c r="X35" s="1596">
        <f>$B35</f>
        <v>100</v>
      </c>
      <c r="Y35" s="1370"/>
      <c r="Z35" s="1687"/>
      <c r="AA35" s="1687"/>
      <c r="AB35" s="744"/>
      <c r="AC35" s="740"/>
      <c r="AD35" s="1702">
        <v>100</v>
      </c>
      <c r="AE35" s="1019"/>
      <c r="AF35" s="593"/>
      <c r="AG35" s="1"/>
      <c r="AH35" s="2116"/>
      <c r="AI35" s="2116"/>
      <c r="AJ35" s="2116"/>
      <c r="AK35" s="2116"/>
      <c r="AL35" s="1"/>
      <c r="AM35" s="588"/>
      <c r="AN35" s="1596">
        <f>$B35</f>
        <v>100</v>
      </c>
      <c r="AO35" s="1019"/>
      <c r="AP35" s="1019"/>
      <c r="AQ35" s="1019"/>
      <c r="AR35" s="1"/>
      <c r="AS35" s="835"/>
      <c r="AT35" s="1619">
        <f>$B35</f>
        <v>100</v>
      </c>
      <c r="AU35" s="548"/>
      <c r="AV35" s="548"/>
      <c r="AW35" s="548"/>
    </row>
    <row r="36" spans="1:49" x14ac:dyDescent="0.25">
      <c r="A36" s="24" t="s">
        <v>3088</v>
      </c>
      <c r="B36" s="1489" t="s">
        <v>3089</v>
      </c>
      <c r="C36" s="1490"/>
      <c r="D36" s="986"/>
      <c r="E36" s="1"/>
      <c r="F36" s="986"/>
      <c r="G36" s="604"/>
      <c r="H36" s="986"/>
      <c r="I36" s="599"/>
      <c r="K36" s="2112"/>
      <c r="L36" s="2112"/>
      <c r="M36" s="2112"/>
      <c r="N36" s="2112"/>
      <c r="P36" s="588"/>
      <c r="Q36" s="1490" t="str">
        <f>$B36</f>
        <v>Global</v>
      </c>
      <c r="R36" s="1018"/>
      <c r="S36" s="601"/>
      <c r="T36" s="601"/>
      <c r="U36" s="195"/>
      <c r="W36" s="588"/>
      <c r="X36" s="1490" t="str">
        <f>$B36</f>
        <v>Global</v>
      </c>
      <c r="Y36" s="1370"/>
      <c r="Z36" s="1687"/>
      <c r="AA36" s="1687"/>
      <c r="AB36" s="744"/>
      <c r="AC36" s="740"/>
      <c r="AD36" s="1703" t="s">
        <v>3089</v>
      </c>
      <c r="AE36" s="1018"/>
      <c r="AF36" s="599"/>
      <c r="AG36" s="1"/>
      <c r="AH36" s="2112"/>
      <c r="AI36" s="2112"/>
      <c r="AJ36" s="2112"/>
      <c r="AK36" s="2112"/>
      <c r="AL36" s="1"/>
      <c r="AM36" s="588"/>
      <c r="AN36" s="1490" t="str">
        <f>$B36</f>
        <v>Global</v>
      </c>
      <c r="AO36" s="1018"/>
      <c r="AP36" s="1018"/>
      <c r="AQ36" s="1018"/>
      <c r="AR36" s="1"/>
      <c r="AS36" s="835"/>
      <c r="AT36" s="1495" t="str">
        <f>$B36</f>
        <v>Global</v>
      </c>
      <c r="AU36" s="190"/>
      <c r="AV36" s="190"/>
      <c r="AW36" s="190"/>
    </row>
    <row r="37" spans="1:49" ht="5.0999999999999996" customHeight="1" x14ac:dyDescent="0.25">
      <c r="H37" s="1"/>
      <c r="K37" s="1"/>
      <c r="L37" s="1"/>
      <c r="M37" s="1"/>
      <c r="N37" s="1"/>
      <c r="P37" s="588"/>
      <c r="Q37" s="588"/>
      <c r="R37" s="1"/>
      <c r="S37" s="1"/>
      <c r="T37" s="1"/>
      <c r="U37" s="195"/>
      <c r="W37" s="588"/>
      <c r="X37" s="588"/>
      <c r="Y37" s="718"/>
      <c r="Z37" s="718"/>
      <c r="AA37" s="718"/>
      <c r="AB37" s="744"/>
      <c r="AC37" s="740"/>
      <c r="AD37" s="740"/>
      <c r="AE37" s="742"/>
      <c r="AF37" s="1"/>
      <c r="AG37" s="1"/>
      <c r="AH37" s="1"/>
      <c r="AI37" s="1"/>
      <c r="AJ37" s="1"/>
      <c r="AK37" s="1"/>
      <c r="AL37" s="1"/>
      <c r="AM37" s="588"/>
      <c r="AN37" s="588"/>
      <c r="AO37" s="743"/>
      <c r="AP37" s="743"/>
      <c r="AQ37" s="743"/>
      <c r="AR37" s="1"/>
      <c r="AS37" s="835"/>
      <c r="AT37" s="835"/>
      <c r="AU37" s="278"/>
      <c r="AV37" s="278"/>
      <c r="AW37" s="278"/>
    </row>
    <row r="38" spans="1:49" x14ac:dyDescent="0.25">
      <c r="B38" s="88" t="s">
        <v>1875</v>
      </c>
      <c r="H38" s="1"/>
      <c r="K38" s="1"/>
      <c r="L38" s="1"/>
      <c r="M38" s="1"/>
      <c r="N38" s="1"/>
      <c r="P38" s="588"/>
      <c r="Q38" s="589" t="str">
        <f>$B38</f>
        <v>Engagements inutilisés (502)</v>
      </c>
      <c r="R38" s="1"/>
      <c r="S38" s="1"/>
      <c r="T38" s="1"/>
      <c r="U38" s="195"/>
      <c r="W38" s="588"/>
      <c r="X38" s="589" t="str">
        <f>$B38</f>
        <v>Engagements inutilisés (502)</v>
      </c>
      <c r="Y38" s="718"/>
      <c r="Z38" s="718"/>
      <c r="AA38" s="718"/>
      <c r="AB38" s="744"/>
      <c r="AC38" s="740"/>
      <c r="AD38" s="741" t="s">
        <v>3276</v>
      </c>
      <c r="AE38" s="742"/>
      <c r="AF38" s="1"/>
      <c r="AG38" s="1"/>
      <c r="AH38" s="1"/>
      <c r="AI38" s="1"/>
      <c r="AJ38" s="1"/>
      <c r="AK38" s="1"/>
      <c r="AL38" s="1"/>
      <c r="AM38" s="588"/>
      <c r="AN38" s="589" t="str">
        <f>$B38</f>
        <v>Engagements inutilisés (502)</v>
      </c>
      <c r="AO38" s="743"/>
      <c r="AP38" s="743"/>
      <c r="AQ38" s="743"/>
      <c r="AR38" s="1"/>
      <c r="AS38" s="835"/>
      <c r="AT38" s="836" t="str">
        <f>$B38</f>
        <v>Engagements inutilisés (502)</v>
      </c>
      <c r="AU38" s="278"/>
      <c r="AV38" s="278"/>
      <c r="AW38" s="278"/>
    </row>
    <row r="39" spans="1:49" x14ac:dyDescent="0.25">
      <c r="A39" s="8" t="s">
        <v>3062</v>
      </c>
      <c r="B39" s="591"/>
      <c r="C39" s="987"/>
      <c r="D39" s="987"/>
      <c r="E39" s="8"/>
      <c r="F39" s="987"/>
      <c r="G39" s="603"/>
      <c r="H39" s="986"/>
      <c r="I39" s="593"/>
      <c r="J39" s="8"/>
      <c r="K39" s="2114"/>
      <c r="L39" s="2114"/>
      <c r="M39" s="2114"/>
      <c r="N39" s="2114"/>
      <c r="P39" s="594" t="str">
        <f t="shared" ref="P39:P63" si="9">$A39</f>
        <v>1 (1401)</v>
      </c>
      <c r="Q39" s="1592" t="str">
        <f t="shared" ref="Q39:Q63" si="10">IF($B39="","",$B39)</f>
        <v/>
      </c>
      <c r="R39" s="1018"/>
      <c r="S39" s="595"/>
      <c r="T39" s="595"/>
      <c r="U39" s="195"/>
      <c r="W39" s="594" t="str">
        <f t="shared" ref="W39:W63" si="11">$A39</f>
        <v>1 (1401)</v>
      </c>
      <c r="X39" s="1592" t="str">
        <f t="shared" ref="X39:X63" si="12">IF($B39="","",$B39)</f>
        <v/>
      </c>
      <c r="Y39" s="1370"/>
      <c r="Z39" s="1687"/>
      <c r="AA39" s="1687"/>
      <c r="AB39" s="744"/>
      <c r="AC39" s="745" t="s">
        <v>3062</v>
      </c>
      <c r="AD39" s="1701" t="str">
        <f t="shared" ref="AD39:AD63" si="13">IF($B39="","",$B39)</f>
        <v/>
      </c>
      <c r="AE39" s="1019"/>
      <c r="AF39" s="593"/>
      <c r="AG39" s="1"/>
      <c r="AH39" s="2114"/>
      <c r="AI39" s="2114"/>
      <c r="AJ39" s="2114"/>
      <c r="AK39" s="2114"/>
      <c r="AL39" s="1"/>
      <c r="AM39" s="594" t="str">
        <f t="shared" ref="AM39:AM63" si="14">$A39</f>
        <v>1 (1401)</v>
      </c>
      <c r="AN39" s="1592" t="str">
        <f t="shared" ref="AN39:AN63" si="15">IF($B39="","",$B39)</f>
        <v/>
      </c>
      <c r="AO39" s="1019"/>
      <c r="AP39" s="1019"/>
      <c r="AQ39" s="1019"/>
      <c r="AR39" s="1"/>
      <c r="AS39" s="840" t="str">
        <f t="shared" ref="AS39:AS63" si="16">$A39</f>
        <v>1 (1401)</v>
      </c>
      <c r="AT39" s="1615" t="str">
        <f t="shared" ref="AT39:AT63" si="17">IF($B39="","",$B39)</f>
        <v/>
      </c>
      <c r="AU39" s="548"/>
      <c r="AV39" s="548"/>
      <c r="AW39" s="548"/>
    </row>
    <row r="40" spans="1:49" x14ac:dyDescent="0.25">
      <c r="A40" s="8" t="s">
        <v>3063</v>
      </c>
      <c r="B40" s="591"/>
      <c r="C40" s="987"/>
      <c r="D40" s="987"/>
      <c r="E40" s="8"/>
      <c r="F40" s="987"/>
      <c r="G40" s="603"/>
      <c r="H40" s="986"/>
      <c r="I40" s="593"/>
      <c r="J40" s="8"/>
      <c r="K40" s="2114"/>
      <c r="L40" s="2114"/>
      <c r="M40" s="2114"/>
      <c r="N40" s="2114"/>
      <c r="P40" s="594" t="str">
        <f t="shared" si="9"/>
        <v>2 (1402)</v>
      </c>
      <c r="Q40" s="1592" t="str">
        <f t="shared" si="10"/>
        <v/>
      </c>
      <c r="R40" s="1018"/>
      <c r="S40" s="595"/>
      <c r="T40" s="595"/>
      <c r="U40" s="195"/>
      <c r="W40" s="594" t="str">
        <f t="shared" si="11"/>
        <v>2 (1402)</v>
      </c>
      <c r="X40" s="1592" t="str">
        <f t="shared" si="12"/>
        <v/>
      </c>
      <c r="Y40" s="1370"/>
      <c r="Z40" s="1687"/>
      <c r="AA40" s="1687"/>
      <c r="AB40" s="744"/>
      <c r="AC40" s="745" t="s">
        <v>3063</v>
      </c>
      <c r="AD40" s="1701" t="str">
        <f t="shared" si="13"/>
        <v/>
      </c>
      <c r="AE40" s="1019"/>
      <c r="AF40" s="593"/>
      <c r="AG40" s="1"/>
      <c r="AH40" s="2114"/>
      <c r="AI40" s="2114"/>
      <c r="AJ40" s="2114"/>
      <c r="AK40" s="2114"/>
      <c r="AL40" s="1"/>
      <c r="AM40" s="594" t="str">
        <f t="shared" si="14"/>
        <v>2 (1402)</v>
      </c>
      <c r="AN40" s="1592" t="str">
        <f t="shared" si="15"/>
        <v/>
      </c>
      <c r="AO40" s="1019"/>
      <c r="AP40" s="1019"/>
      <c r="AQ40" s="1019"/>
      <c r="AR40" s="1"/>
      <c r="AS40" s="840" t="str">
        <f t="shared" si="16"/>
        <v>2 (1402)</v>
      </c>
      <c r="AT40" s="1615" t="str">
        <f t="shared" si="17"/>
        <v/>
      </c>
      <c r="AU40" s="548"/>
      <c r="AV40" s="548"/>
      <c r="AW40" s="548"/>
    </row>
    <row r="41" spans="1:49" x14ac:dyDescent="0.25">
      <c r="A41" s="8" t="s">
        <v>3064</v>
      </c>
      <c r="B41" s="591"/>
      <c r="C41" s="987"/>
      <c r="D41" s="987"/>
      <c r="E41" s="8"/>
      <c r="F41" s="987"/>
      <c r="G41" s="603"/>
      <c r="H41" s="986"/>
      <c r="I41" s="593"/>
      <c r="J41" s="8"/>
      <c r="K41" s="2114"/>
      <c r="L41" s="2114"/>
      <c r="M41" s="2114"/>
      <c r="N41" s="2114"/>
      <c r="P41" s="594" t="str">
        <f t="shared" si="9"/>
        <v>3 (1403)</v>
      </c>
      <c r="Q41" s="1592" t="str">
        <f t="shared" si="10"/>
        <v/>
      </c>
      <c r="R41" s="1018"/>
      <c r="S41" s="595"/>
      <c r="T41" s="595"/>
      <c r="U41" s="195"/>
      <c r="W41" s="594" t="str">
        <f t="shared" si="11"/>
        <v>3 (1403)</v>
      </c>
      <c r="X41" s="1592" t="str">
        <f t="shared" si="12"/>
        <v/>
      </c>
      <c r="Y41" s="1370"/>
      <c r="Z41" s="1687"/>
      <c r="AA41" s="1687"/>
      <c r="AB41" s="744"/>
      <c r="AC41" s="745" t="s">
        <v>3064</v>
      </c>
      <c r="AD41" s="1701" t="str">
        <f t="shared" si="13"/>
        <v/>
      </c>
      <c r="AE41" s="1019"/>
      <c r="AF41" s="593"/>
      <c r="AG41" s="1"/>
      <c r="AH41" s="2114"/>
      <c r="AI41" s="2114"/>
      <c r="AJ41" s="2114"/>
      <c r="AK41" s="2114"/>
      <c r="AL41" s="1"/>
      <c r="AM41" s="594" t="str">
        <f t="shared" si="14"/>
        <v>3 (1403)</v>
      </c>
      <c r="AN41" s="1592" t="str">
        <f t="shared" si="15"/>
        <v/>
      </c>
      <c r="AO41" s="1019"/>
      <c r="AP41" s="1019"/>
      <c r="AQ41" s="1019"/>
      <c r="AR41" s="1"/>
      <c r="AS41" s="840" t="str">
        <f t="shared" si="16"/>
        <v>3 (1403)</v>
      </c>
      <c r="AT41" s="1615" t="str">
        <f t="shared" si="17"/>
        <v/>
      </c>
      <c r="AU41" s="548"/>
      <c r="AV41" s="548"/>
      <c r="AW41" s="548"/>
    </row>
    <row r="42" spans="1:49" hidden="1" x14ac:dyDescent="0.25">
      <c r="A42" s="8" t="s">
        <v>3065</v>
      </c>
      <c r="B42" s="591"/>
      <c r="C42" s="987"/>
      <c r="D42" s="987"/>
      <c r="E42" s="8"/>
      <c r="F42" s="987"/>
      <c r="G42" s="603"/>
      <c r="H42" s="986"/>
      <c r="I42" s="593"/>
      <c r="J42" s="8"/>
      <c r="K42" s="2114"/>
      <c r="L42" s="2114"/>
      <c r="M42" s="2114"/>
      <c r="N42" s="2114"/>
      <c r="P42" s="594" t="str">
        <f t="shared" si="9"/>
        <v>4 (1404)</v>
      </c>
      <c r="Q42" s="1592" t="str">
        <f t="shared" si="10"/>
        <v/>
      </c>
      <c r="R42" s="1018"/>
      <c r="S42" s="595"/>
      <c r="T42" s="595"/>
      <c r="U42" s="195"/>
      <c r="W42" s="594" t="str">
        <f t="shared" si="11"/>
        <v>4 (1404)</v>
      </c>
      <c r="X42" s="1592" t="str">
        <f t="shared" si="12"/>
        <v/>
      </c>
      <c r="Y42" s="1370"/>
      <c r="Z42" s="1687"/>
      <c r="AA42" s="1687"/>
      <c r="AB42" s="744"/>
      <c r="AC42" s="745" t="s">
        <v>3065</v>
      </c>
      <c r="AD42" s="1701" t="str">
        <f t="shared" si="13"/>
        <v/>
      </c>
      <c r="AE42" s="1019"/>
      <c r="AF42" s="593"/>
      <c r="AG42" s="1"/>
      <c r="AH42" s="2114"/>
      <c r="AI42" s="2114"/>
      <c r="AJ42" s="2114"/>
      <c r="AK42" s="2114"/>
      <c r="AL42" s="1"/>
      <c r="AM42" s="594" t="str">
        <f t="shared" si="14"/>
        <v>4 (1404)</v>
      </c>
      <c r="AN42" s="1592" t="str">
        <f t="shared" si="15"/>
        <v/>
      </c>
      <c r="AO42" s="1019"/>
      <c r="AP42" s="1019"/>
      <c r="AQ42" s="1019"/>
      <c r="AR42" s="1"/>
      <c r="AS42" s="840" t="str">
        <f t="shared" si="16"/>
        <v>4 (1404)</v>
      </c>
      <c r="AT42" s="1615" t="str">
        <f t="shared" si="17"/>
        <v/>
      </c>
      <c r="AU42" s="548"/>
      <c r="AV42" s="548"/>
      <c r="AW42" s="548"/>
    </row>
    <row r="43" spans="1:49" hidden="1" x14ac:dyDescent="0.25">
      <c r="A43" s="8" t="s">
        <v>3066</v>
      </c>
      <c r="B43" s="591"/>
      <c r="C43" s="987"/>
      <c r="D43" s="987"/>
      <c r="E43" s="8"/>
      <c r="F43" s="987"/>
      <c r="G43" s="603"/>
      <c r="H43" s="986"/>
      <c r="I43" s="593"/>
      <c r="J43" s="8"/>
      <c r="K43" s="2114"/>
      <c r="L43" s="2114"/>
      <c r="M43" s="2114"/>
      <c r="N43" s="2114"/>
      <c r="P43" s="594" t="str">
        <f t="shared" si="9"/>
        <v>5 (1405)</v>
      </c>
      <c r="Q43" s="1592" t="str">
        <f t="shared" si="10"/>
        <v/>
      </c>
      <c r="R43" s="1018"/>
      <c r="S43" s="595"/>
      <c r="T43" s="595"/>
      <c r="U43" s="195"/>
      <c r="W43" s="594" t="str">
        <f t="shared" si="11"/>
        <v>5 (1405)</v>
      </c>
      <c r="X43" s="1592" t="str">
        <f t="shared" si="12"/>
        <v/>
      </c>
      <c r="Y43" s="1370"/>
      <c r="Z43" s="1687"/>
      <c r="AA43" s="1687"/>
      <c r="AB43" s="744"/>
      <c r="AC43" s="745" t="s">
        <v>3066</v>
      </c>
      <c r="AD43" s="1701" t="str">
        <f t="shared" si="13"/>
        <v/>
      </c>
      <c r="AE43" s="1019"/>
      <c r="AF43" s="593"/>
      <c r="AG43" s="1"/>
      <c r="AH43" s="2114"/>
      <c r="AI43" s="2114"/>
      <c r="AJ43" s="2114"/>
      <c r="AK43" s="2114"/>
      <c r="AL43" s="1"/>
      <c r="AM43" s="594" t="str">
        <f t="shared" si="14"/>
        <v>5 (1405)</v>
      </c>
      <c r="AN43" s="1592" t="str">
        <f t="shared" si="15"/>
        <v/>
      </c>
      <c r="AO43" s="1019"/>
      <c r="AP43" s="1019"/>
      <c r="AQ43" s="1019"/>
      <c r="AR43" s="1"/>
      <c r="AS43" s="840" t="str">
        <f t="shared" si="16"/>
        <v>5 (1405)</v>
      </c>
      <c r="AT43" s="1615" t="str">
        <f t="shared" si="17"/>
        <v/>
      </c>
      <c r="AU43" s="548"/>
      <c r="AV43" s="548"/>
      <c r="AW43" s="548"/>
    </row>
    <row r="44" spans="1:49" hidden="1" x14ac:dyDescent="0.25">
      <c r="A44" s="8" t="s">
        <v>3067</v>
      </c>
      <c r="B44" s="591"/>
      <c r="C44" s="987"/>
      <c r="D44" s="987"/>
      <c r="E44" s="8"/>
      <c r="F44" s="987"/>
      <c r="G44" s="603"/>
      <c r="H44" s="986"/>
      <c r="I44" s="593"/>
      <c r="J44" s="8"/>
      <c r="K44" s="2114"/>
      <c r="L44" s="2114"/>
      <c r="M44" s="2114"/>
      <c r="N44" s="2114"/>
      <c r="P44" s="594" t="str">
        <f t="shared" si="9"/>
        <v>6 (1406)</v>
      </c>
      <c r="Q44" s="1592" t="str">
        <f t="shared" si="10"/>
        <v/>
      </c>
      <c r="R44" s="1018"/>
      <c r="S44" s="595"/>
      <c r="T44" s="595"/>
      <c r="U44" s="195"/>
      <c r="W44" s="594" t="str">
        <f t="shared" si="11"/>
        <v>6 (1406)</v>
      </c>
      <c r="X44" s="1592" t="str">
        <f t="shared" si="12"/>
        <v/>
      </c>
      <c r="Y44" s="1370"/>
      <c r="Z44" s="1687"/>
      <c r="AA44" s="1687"/>
      <c r="AB44" s="744"/>
      <c r="AC44" s="745" t="s">
        <v>3067</v>
      </c>
      <c r="AD44" s="1701" t="str">
        <f t="shared" si="13"/>
        <v/>
      </c>
      <c r="AE44" s="1019"/>
      <c r="AF44" s="593"/>
      <c r="AG44" s="1"/>
      <c r="AH44" s="2114"/>
      <c r="AI44" s="2114"/>
      <c r="AJ44" s="2114"/>
      <c r="AK44" s="2114"/>
      <c r="AL44" s="1"/>
      <c r="AM44" s="594" t="str">
        <f t="shared" si="14"/>
        <v>6 (1406)</v>
      </c>
      <c r="AN44" s="1592" t="str">
        <f t="shared" si="15"/>
        <v/>
      </c>
      <c r="AO44" s="1019"/>
      <c r="AP44" s="1019"/>
      <c r="AQ44" s="1019"/>
      <c r="AR44" s="1"/>
      <c r="AS44" s="840" t="str">
        <f t="shared" si="16"/>
        <v>6 (1406)</v>
      </c>
      <c r="AT44" s="1615" t="str">
        <f t="shared" si="17"/>
        <v/>
      </c>
      <c r="AU44" s="548"/>
      <c r="AV44" s="548"/>
      <c r="AW44" s="548"/>
    </row>
    <row r="45" spans="1:49" hidden="1" x14ac:dyDescent="0.25">
      <c r="A45" s="8" t="s">
        <v>3068</v>
      </c>
      <c r="B45" s="591"/>
      <c r="C45" s="987"/>
      <c r="D45" s="987"/>
      <c r="E45" s="8"/>
      <c r="F45" s="987"/>
      <c r="G45" s="603"/>
      <c r="H45" s="986"/>
      <c r="I45" s="593"/>
      <c r="J45" s="8"/>
      <c r="K45" s="2114"/>
      <c r="L45" s="2114"/>
      <c r="M45" s="2114"/>
      <c r="N45" s="2114"/>
      <c r="P45" s="594" t="str">
        <f t="shared" si="9"/>
        <v>7 (1407)</v>
      </c>
      <c r="Q45" s="1592" t="str">
        <f t="shared" si="10"/>
        <v/>
      </c>
      <c r="R45" s="1018"/>
      <c r="S45" s="595"/>
      <c r="T45" s="595"/>
      <c r="U45" s="195"/>
      <c r="W45" s="594" t="str">
        <f t="shared" si="11"/>
        <v>7 (1407)</v>
      </c>
      <c r="X45" s="1592" t="str">
        <f t="shared" si="12"/>
        <v/>
      </c>
      <c r="Y45" s="1370"/>
      <c r="Z45" s="1687"/>
      <c r="AA45" s="1687"/>
      <c r="AB45" s="744"/>
      <c r="AC45" s="745" t="s">
        <v>3068</v>
      </c>
      <c r="AD45" s="1701" t="str">
        <f t="shared" si="13"/>
        <v/>
      </c>
      <c r="AE45" s="1019"/>
      <c r="AF45" s="593"/>
      <c r="AG45" s="1"/>
      <c r="AH45" s="2114"/>
      <c r="AI45" s="2114"/>
      <c r="AJ45" s="2114"/>
      <c r="AK45" s="2114"/>
      <c r="AL45" s="1"/>
      <c r="AM45" s="594" t="str">
        <f t="shared" si="14"/>
        <v>7 (1407)</v>
      </c>
      <c r="AN45" s="1592" t="str">
        <f t="shared" si="15"/>
        <v/>
      </c>
      <c r="AO45" s="1019"/>
      <c r="AP45" s="1019"/>
      <c r="AQ45" s="1019"/>
      <c r="AR45" s="1"/>
      <c r="AS45" s="840" t="str">
        <f t="shared" si="16"/>
        <v>7 (1407)</v>
      </c>
      <c r="AT45" s="1615" t="str">
        <f t="shared" si="17"/>
        <v/>
      </c>
      <c r="AU45" s="548"/>
      <c r="AV45" s="548"/>
      <c r="AW45" s="548"/>
    </row>
    <row r="46" spans="1:49" hidden="1" x14ac:dyDescent="0.25">
      <c r="A46" s="8" t="s">
        <v>3069</v>
      </c>
      <c r="B46" s="591"/>
      <c r="C46" s="987"/>
      <c r="D46" s="987"/>
      <c r="E46" s="8"/>
      <c r="F46" s="987"/>
      <c r="G46" s="603"/>
      <c r="H46" s="986"/>
      <c r="I46" s="593"/>
      <c r="J46" s="8"/>
      <c r="K46" s="2114"/>
      <c r="L46" s="2114"/>
      <c r="M46" s="2114"/>
      <c r="N46" s="2114"/>
      <c r="P46" s="594" t="str">
        <f t="shared" si="9"/>
        <v>8 (1408)</v>
      </c>
      <c r="Q46" s="1592" t="str">
        <f t="shared" si="10"/>
        <v/>
      </c>
      <c r="R46" s="1018"/>
      <c r="S46" s="595"/>
      <c r="T46" s="595"/>
      <c r="U46" s="195"/>
      <c r="W46" s="594" t="str">
        <f t="shared" si="11"/>
        <v>8 (1408)</v>
      </c>
      <c r="X46" s="1592" t="str">
        <f t="shared" si="12"/>
        <v/>
      </c>
      <c r="Y46" s="1370"/>
      <c r="Z46" s="1687"/>
      <c r="AA46" s="1687"/>
      <c r="AB46" s="744"/>
      <c r="AC46" s="745" t="s">
        <v>3069</v>
      </c>
      <c r="AD46" s="1701" t="str">
        <f t="shared" si="13"/>
        <v/>
      </c>
      <c r="AE46" s="1019"/>
      <c r="AF46" s="593"/>
      <c r="AG46" s="1"/>
      <c r="AH46" s="2114"/>
      <c r="AI46" s="2114"/>
      <c r="AJ46" s="2114"/>
      <c r="AK46" s="2114"/>
      <c r="AL46" s="1"/>
      <c r="AM46" s="594" t="str">
        <f t="shared" si="14"/>
        <v>8 (1408)</v>
      </c>
      <c r="AN46" s="1592" t="str">
        <f t="shared" si="15"/>
        <v/>
      </c>
      <c r="AO46" s="1019"/>
      <c r="AP46" s="1019"/>
      <c r="AQ46" s="1019"/>
      <c r="AR46" s="1"/>
      <c r="AS46" s="840" t="str">
        <f t="shared" si="16"/>
        <v>8 (1408)</v>
      </c>
      <c r="AT46" s="1615" t="str">
        <f t="shared" si="17"/>
        <v/>
      </c>
      <c r="AU46" s="548"/>
      <c r="AV46" s="548"/>
      <c r="AW46" s="548"/>
    </row>
    <row r="47" spans="1:49" hidden="1" x14ac:dyDescent="0.25">
      <c r="A47" s="8" t="s">
        <v>3070</v>
      </c>
      <c r="B47" s="591"/>
      <c r="C47" s="987"/>
      <c r="D47" s="987"/>
      <c r="E47" s="8"/>
      <c r="F47" s="987"/>
      <c r="G47" s="603"/>
      <c r="H47" s="986"/>
      <c r="I47" s="593"/>
      <c r="J47" s="8"/>
      <c r="K47" s="2114"/>
      <c r="L47" s="2114"/>
      <c r="M47" s="2114"/>
      <c r="N47" s="2114"/>
      <c r="P47" s="594" t="str">
        <f t="shared" si="9"/>
        <v>9 (1409)</v>
      </c>
      <c r="Q47" s="1592" t="str">
        <f t="shared" si="10"/>
        <v/>
      </c>
      <c r="R47" s="1018"/>
      <c r="S47" s="595"/>
      <c r="T47" s="595"/>
      <c r="U47" s="195"/>
      <c r="W47" s="594" t="str">
        <f t="shared" si="11"/>
        <v>9 (1409)</v>
      </c>
      <c r="X47" s="1592" t="str">
        <f t="shared" si="12"/>
        <v/>
      </c>
      <c r="Y47" s="1370"/>
      <c r="Z47" s="1687"/>
      <c r="AA47" s="1687"/>
      <c r="AB47" s="744"/>
      <c r="AC47" s="745" t="s">
        <v>3070</v>
      </c>
      <c r="AD47" s="1701" t="str">
        <f t="shared" si="13"/>
        <v/>
      </c>
      <c r="AE47" s="1019"/>
      <c r="AF47" s="593"/>
      <c r="AG47" s="1"/>
      <c r="AH47" s="2114"/>
      <c r="AI47" s="2114"/>
      <c r="AJ47" s="2114"/>
      <c r="AK47" s="2114"/>
      <c r="AL47" s="1"/>
      <c r="AM47" s="594" t="str">
        <f t="shared" si="14"/>
        <v>9 (1409)</v>
      </c>
      <c r="AN47" s="1592" t="str">
        <f t="shared" si="15"/>
        <v/>
      </c>
      <c r="AO47" s="1019"/>
      <c r="AP47" s="1019"/>
      <c r="AQ47" s="1019"/>
      <c r="AR47" s="1"/>
      <c r="AS47" s="840" t="str">
        <f t="shared" si="16"/>
        <v>9 (1409)</v>
      </c>
      <c r="AT47" s="1615" t="str">
        <f t="shared" si="17"/>
        <v/>
      </c>
      <c r="AU47" s="548"/>
      <c r="AV47" s="548"/>
      <c r="AW47" s="548"/>
    </row>
    <row r="48" spans="1:49" hidden="1" x14ac:dyDescent="0.25">
      <c r="A48" s="8" t="s">
        <v>3071</v>
      </c>
      <c r="B48" s="591"/>
      <c r="C48" s="987"/>
      <c r="D48" s="987"/>
      <c r="E48" s="8"/>
      <c r="F48" s="987"/>
      <c r="G48" s="603"/>
      <c r="H48" s="986"/>
      <c r="I48" s="593"/>
      <c r="J48" s="8"/>
      <c r="K48" s="2114"/>
      <c r="L48" s="2114"/>
      <c r="M48" s="2114"/>
      <c r="N48" s="2114"/>
      <c r="P48" s="594" t="str">
        <f t="shared" si="9"/>
        <v>10 (1410)</v>
      </c>
      <c r="Q48" s="1592" t="str">
        <f t="shared" si="10"/>
        <v/>
      </c>
      <c r="R48" s="1018"/>
      <c r="S48" s="595"/>
      <c r="T48" s="595"/>
      <c r="U48" s="195"/>
      <c r="W48" s="594" t="str">
        <f t="shared" si="11"/>
        <v>10 (1410)</v>
      </c>
      <c r="X48" s="1592" t="str">
        <f t="shared" si="12"/>
        <v/>
      </c>
      <c r="Y48" s="1370"/>
      <c r="Z48" s="1687"/>
      <c r="AA48" s="1687"/>
      <c r="AB48" s="744"/>
      <c r="AC48" s="745" t="s">
        <v>3071</v>
      </c>
      <c r="AD48" s="1701" t="str">
        <f t="shared" si="13"/>
        <v/>
      </c>
      <c r="AE48" s="1019"/>
      <c r="AF48" s="593"/>
      <c r="AG48" s="1"/>
      <c r="AH48" s="2114"/>
      <c r="AI48" s="2114"/>
      <c r="AJ48" s="2114"/>
      <c r="AK48" s="2114"/>
      <c r="AL48" s="1"/>
      <c r="AM48" s="594" t="str">
        <f t="shared" si="14"/>
        <v>10 (1410)</v>
      </c>
      <c r="AN48" s="1592" t="str">
        <f t="shared" si="15"/>
        <v/>
      </c>
      <c r="AO48" s="1019"/>
      <c r="AP48" s="1019"/>
      <c r="AQ48" s="1019"/>
      <c r="AR48" s="1"/>
      <c r="AS48" s="840" t="str">
        <f t="shared" si="16"/>
        <v>10 (1410)</v>
      </c>
      <c r="AT48" s="1615" t="str">
        <f t="shared" si="17"/>
        <v/>
      </c>
      <c r="AU48" s="548"/>
      <c r="AV48" s="548"/>
      <c r="AW48" s="548"/>
    </row>
    <row r="49" spans="1:49" hidden="1" x14ac:dyDescent="0.25">
      <c r="A49" s="8" t="s">
        <v>3072</v>
      </c>
      <c r="B49" s="591"/>
      <c r="C49" s="987"/>
      <c r="D49" s="987"/>
      <c r="E49" s="8"/>
      <c r="F49" s="987"/>
      <c r="G49" s="603"/>
      <c r="H49" s="986"/>
      <c r="I49" s="593"/>
      <c r="J49" s="8"/>
      <c r="K49" s="2114"/>
      <c r="L49" s="2114"/>
      <c r="M49" s="2114"/>
      <c r="N49" s="2114"/>
      <c r="P49" s="594" t="str">
        <f t="shared" si="9"/>
        <v>11 (1411)</v>
      </c>
      <c r="Q49" s="1592" t="str">
        <f t="shared" si="10"/>
        <v/>
      </c>
      <c r="R49" s="1018"/>
      <c r="S49" s="595"/>
      <c r="T49" s="595"/>
      <c r="U49" s="195"/>
      <c r="W49" s="594" t="str">
        <f t="shared" si="11"/>
        <v>11 (1411)</v>
      </c>
      <c r="X49" s="1592" t="str">
        <f t="shared" si="12"/>
        <v/>
      </c>
      <c r="Y49" s="1370"/>
      <c r="Z49" s="1687"/>
      <c r="AA49" s="1687"/>
      <c r="AB49" s="744"/>
      <c r="AC49" s="745" t="s">
        <v>3072</v>
      </c>
      <c r="AD49" s="1701" t="str">
        <f t="shared" si="13"/>
        <v/>
      </c>
      <c r="AE49" s="1019"/>
      <c r="AF49" s="593"/>
      <c r="AG49" s="1"/>
      <c r="AH49" s="2114"/>
      <c r="AI49" s="2114"/>
      <c r="AJ49" s="2114"/>
      <c r="AK49" s="2114"/>
      <c r="AL49" s="1"/>
      <c r="AM49" s="594" t="str">
        <f t="shared" si="14"/>
        <v>11 (1411)</v>
      </c>
      <c r="AN49" s="1592" t="str">
        <f t="shared" si="15"/>
        <v/>
      </c>
      <c r="AO49" s="1019"/>
      <c r="AP49" s="1019"/>
      <c r="AQ49" s="1019"/>
      <c r="AR49" s="1"/>
      <c r="AS49" s="840" t="str">
        <f t="shared" si="16"/>
        <v>11 (1411)</v>
      </c>
      <c r="AT49" s="1615" t="str">
        <f t="shared" si="17"/>
        <v/>
      </c>
      <c r="AU49" s="548"/>
      <c r="AV49" s="548"/>
      <c r="AW49" s="548"/>
    </row>
    <row r="50" spans="1:49" hidden="1" x14ac:dyDescent="0.25">
      <c r="A50" s="8" t="s">
        <v>3073</v>
      </c>
      <c r="B50" s="591"/>
      <c r="C50" s="987"/>
      <c r="D50" s="987"/>
      <c r="E50" s="8"/>
      <c r="F50" s="987"/>
      <c r="G50" s="603"/>
      <c r="H50" s="986"/>
      <c r="I50" s="593"/>
      <c r="J50" s="8"/>
      <c r="K50" s="2114"/>
      <c r="L50" s="2114"/>
      <c r="M50" s="2114"/>
      <c r="N50" s="2114"/>
      <c r="P50" s="594" t="str">
        <f t="shared" si="9"/>
        <v>12 (1412)</v>
      </c>
      <c r="Q50" s="1592" t="str">
        <f t="shared" si="10"/>
        <v/>
      </c>
      <c r="R50" s="1018"/>
      <c r="S50" s="595"/>
      <c r="T50" s="595"/>
      <c r="U50" s="195"/>
      <c r="W50" s="594" t="str">
        <f t="shared" si="11"/>
        <v>12 (1412)</v>
      </c>
      <c r="X50" s="1592" t="str">
        <f t="shared" si="12"/>
        <v/>
      </c>
      <c r="Y50" s="1370"/>
      <c r="Z50" s="1687"/>
      <c r="AA50" s="1687"/>
      <c r="AB50" s="744"/>
      <c r="AC50" s="745" t="s">
        <v>3073</v>
      </c>
      <c r="AD50" s="1701" t="str">
        <f t="shared" si="13"/>
        <v/>
      </c>
      <c r="AE50" s="1019"/>
      <c r="AF50" s="593"/>
      <c r="AG50" s="1"/>
      <c r="AH50" s="2114"/>
      <c r="AI50" s="2114"/>
      <c r="AJ50" s="2114"/>
      <c r="AK50" s="2114"/>
      <c r="AL50" s="1"/>
      <c r="AM50" s="594" t="str">
        <f t="shared" si="14"/>
        <v>12 (1412)</v>
      </c>
      <c r="AN50" s="1592" t="str">
        <f t="shared" si="15"/>
        <v/>
      </c>
      <c r="AO50" s="1019"/>
      <c r="AP50" s="1019"/>
      <c r="AQ50" s="1019"/>
      <c r="AR50" s="1"/>
      <c r="AS50" s="840" t="str">
        <f t="shared" si="16"/>
        <v>12 (1412)</v>
      </c>
      <c r="AT50" s="1615" t="str">
        <f t="shared" si="17"/>
        <v/>
      </c>
      <c r="AU50" s="548"/>
      <c r="AV50" s="548"/>
      <c r="AW50" s="548"/>
    </row>
    <row r="51" spans="1:49" hidden="1" x14ac:dyDescent="0.25">
      <c r="A51" s="8" t="s">
        <v>3074</v>
      </c>
      <c r="B51" s="591"/>
      <c r="C51" s="987"/>
      <c r="D51" s="987"/>
      <c r="E51" s="8"/>
      <c r="F51" s="987"/>
      <c r="G51" s="603"/>
      <c r="H51" s="986"/>
      <c r="I51" s="593"/>
      <c r="J51" s="8"/>
      <c r="K51" s="2114"/>
      <c r="L51" s="2114"/>
      <c r="M51" s="2114"/>
      <c r="N51" s="2114"/>
      <c r="P51" s="594" t="str">
        <f t="shared" si="9"/>
        <v>13 (1413)</v>
      </c>
      <c r="Q51" s="1592" t="str">
        <f t="shared" si="10"/>
        <v/>
      </c>
      <c r="R51" s="1018"/>
      <c r="S51" s="595"/>
      <c r="T51" s="595"/>
      <c r="U51" s="195"/>
      <c r="W51" s="594" t="str">
        <f t="shared" si="11"/>
        <v>13 (1413)</v>
      </c>
      <c r="X51" s="1592" t="str">
        <f t="shared" si="12"/>
        <v/>
      </c>
      <c r="Y51" s="1370"/>
      <c r="Z51" s="1687"/>
      <c r="AA51" s="1687"/>
      <c r="AB51" s="744"/>
      <c r="AC51" s="745" t="s">
        <v>3074</v>
      </c>
      <c r="AD51" s="1701" t="str">
        <f t="shared" si="13"/>
        <v/>
      </c>
      <c r="AE51" s="1019"/>
      <c r="AF51" s="593"/>
      <c r="AG51" s="1"/>
      <c r="AH51" s="2114"/>
      <c r="AI51" s="2114"/>
      <c r="AJ51" s="2114"/>
      <c r="AK51" s="2114"/>
      <c r="AL51" s="1"/>
      <c r="AM51" s="594" t="str">
        <f t="shared" si="14"/>
        <v>13 (1413)</v>
      </c>
      <c r="AN51" s="1592" t="str">
        <f t="shared" si="15"/>
        <v/>
      </c>
      <c r="AO51" s="1019"/>
      <c r="AP51" s="1019"/>
      <c r="AQ51" s="1019"/>
      <c r="AR51" s="1"/>
      <c r="AS51" s="840" t="str">
        <f t="shared" si="16"/>
        <v>13 (1413)</v>
      </c>
      <c r="AT51" s="1615" t="str">
        <f t="shared" si="17"/>
        <v/>
      </c>
      <c r="AU51" s="548"/>
      <c r="AV51" s="548"/>
      <c r="AW51" s="548"/>
    </row>
    <row r="52" spans="1:49" hidden="1" x14ac:dyDescent="0.25">
      <c r="A52" s="8" t="s">
        <v>3075</v>
      </c>
      <c r="B52" s="591"/>
      <c r="C52" s="987"/>
      <c r="D52" s="987"/>
      <c r="E52" s="8"/>
      <c r="F52" s="987"/>
      <c r="G52" s="603"/>
      <c r="H52" s="986"/>
      <c r="I52" s="593"/>
      <c r="J52" s="8"/>
      <c r="K52" s="2114"/>
      <c r="L52" s="2114"/>
      <c r="M52" s="2114"/>
      <c r="N52" s="2114"/>
      <c r="P52" s="594" t="str">
        <f t="shared" si="9"/>
        <v>14 (1414)</v>
      </c>
      <c r="Q52" s="1592" t="str">
        <f t="shared" si="10"/>
        <v/>
      </c>
      <c r="R52" s="1018"/>
      <c r="S52" s="595"/>
      <c r="T52" s="595"/>
      <c r="U52" s="195"/>
      <c r="W52" s="594" t="str">
        <f t="shared" si="11"/>
        <v>14 (1414)</v>
      </c>
      <c r="X52" s="1592" t="str">
        <f t="shared" si="12"/>
        <v/>
      </c>
      <c r="Y52" s="1370"/>
      <c r="Z52" s="1687"/>
      <c r="AA52" s="1687"/>
      <c r="AB52" s="744"/>
      <c r="AC52" s="745" t="s">
        <v>3075</v>
      </c>
      <c r="AD52" s="1701" t="str">
        <f t="shared" si="13"/>
        <v/>
      </c>
      <c r="AE52" s="1019"/>
      <c r="AF52" s="593"/>
      <c r="AG52" s="1"/>
      <c r="AH52" s="2114"/>
      <c r="AI52" s="2114"/>
      <c r="AJ52" s="2114"/>
      <c r="AK52" s="2114"/>
      <c r="AL52" s="1"/>
      <c r="AM52" s="594" t="str">
        <f t="shared" si="14"/>
        <v>14 (1414)</v>
      </c>
      <c r="AN52" s="1592" t="str">
        <f t="shared" si="15"/>
        <v/>
      </c>
      <c r="AO52" s="1019"/>
      <c r="AP52" s="1019"/>
      <c r="AQ52" s="1019"/>
      <c r="AR52" s="1"/>
      <c r="AS52" s="840" t="str">
        <f t="shared" si="16"/>
        <v>14 (1414)</v>
      </c>
      <c r="AT52" s="1615" t="str">
        <f t="shared" si="17"/>
        <v/>
      </c>
      <c r="AU52" s="548"/>
      <c r="AV52" s="548"/>
      <c r="AW52" s="548"/>
    </row>
    <row r="53" spans="1:49" hidden="1" x14ac:dyDescent="0.25">
      <c r="A53" s="8" t="s">
        <v>3076</v>
      </c>
      <c r="B53" s="591"/>
      <c r="C53" s="987"/>
      <c r="D53" s="987"/>
      <c r="E53" s="8"/>
      <c r="F53" s="987"/>
      <c r="G53" s="603"/>
      <c r="H53" s="986"/>
      <c r="I53" s="593"/>
      <c r="J53" s="8"/>
      <c r="K53" s="2114"/>
      <c r="L53" s="2114"/>
      <c r="M53" s="2114"/>
      <c r="N53" s="2114"/>
      <c r="P53" s="594" t="str">
        <f t="shared" si="9"/>
        <v>15 (1415)</v>
      </c>
      <c r="Q53" s="1592" t="str">
        <f t="shared" si="10"/>
        <v/>
      </c>
      <c r="R53" s="1018"/>
      <c r="S53" s="595"/>
      <c r="T53" s="595"/>
      <c r="U53" s="195"/>
      <c r="W53" s="594" t="str">
        <f t="shared" si="11"/>
        <v>15 (1415)</v>
      </c>
      <c r="X53" s="1592" t="str">
        <f t="shared" si="12"/>
        <v/>
      </c>
      <c r="Y53" s="1370"/>
      <c r="Z53" s="1687"/>
      <c r="AA53" s="1687"/>
      <c r="AB53" s="744"/>
      <c r="AC53" s="745" t="s">
        <v>3076</v>
      </c>
      <c r="AD53" s="1701" t="str">
        <f t="shared" si="13"/>
        <v/>
      </c>
      <c r="AE53" s="1019"/>
      <c r="AF53" s="593"/>
      <c r="AG53" s="1"/>
      <c r="AH53" s="2114"/>
      <c r="AI53" s="2114"/>
      <c r="AJ53" s="2114"/>
      <c r="AK53" s="2114"/>
      <c r="AL53" s="1"/>
      <c r="AM53" s="594" t="str">
        <f t="shared" si="14"/>
        <v>15 (1415)</v>
      </c>
      <c r="AN53" s="1592" t="str">
        <f t="shared" si="15"/>
        <v/>
      </c>
      <c r="AO53" s="1019"/>
      <c r="AP53" s="1019"/>
      <c r="AQ53" s="1019"/>
      <c r="AR53" s="1"/>
      <c r="AS53" s="840" t="str">
        <f t="shared" si="16"/>
        <v>15 (1415)</v>
      </c>
      <c r="AT53" s="1615" t="str">
        <f t="shared" si="17"/>
        <v/>
      </c>
      <c r="AU53" s="548"/>
      <c r="AV53" s="548"/>
      <c r="AW53" s="548"/>
    </row>
    <row r="54" spans="1:49" hidden="1" x14ac:dyDescent="0.25">
      <c r="A54" s="8" t="s">
        <v>3077</v>
      </c>
      <c r="B54" s="591"/>
      <c r="C54" s="987"/>
      <c r="D54" s="987"/>
      <c r="E54" s="8"/>
      <c r="F54" s="987"/>
      <c r="G54" s="603"/>
      <c r="H54" s="986"/>
      <c r="I54" s="593"/>
      <c r="J54" s="8"/>
      <c r="K54" s="2114"/>
      <c r="L54" s="2114"/>
      <c r="M54" s="2114"/>
      <c r="N54" s="2114"/>
      <c r="P54" s="594" t="str">
        <f t="shared" si="9"/>
        <v>16 (1416)</v>
      </c>
      <c r="Q54" s="1592" t="str">
        <f t="shared" si="10"/>
        <v/>
      </c>
      <c r="R54" s="1018"/>
      <c r="S54" s="595"/>
      <c r="T54" s="595"/>
      <c r="U54" s="195"/>
      <c r="W54" s="594" t="str">
        <f t="shared" si="11"/>
        <v>16 (1416)</v>
      </c>
      <c r="X54" s="1592" t="str">
        <f t="shared" si="12"/>
        <v/>
      </c>
      <c r="Y54" s="1370"/>
      <c r="Z54" s="1687"/>
      <c r="AA54" s="1687"/>
      <c r="AB54" s="744"/>
      <c r="AC54" s="745" t="s">
        <v>3077</v>
      </c>
      <c r="AD54" s="1701" t="str">
        <f t="shared" si="13"/>
        <v/>
      </c>
      <c r="AE54" s="1019"/>
      <c r="AF54" s="593"/>
      <c r="AG54" s="1"/>
      <c r="AH54" s="2114"/>
      <c r="AI54" s="2114"/>
      <c r="AJ54" s="2114"/>
      <c r="AK54" s="2114"/>
      <c r="AL54" s="1"/>
      <c r="AM54" s="594" t="str">
        <f t="shared" si="14"/>
        <v>16 (1416)</v>
      </c>
      <c r="AN54" s="1592" t="str">
        <f t="shared" si="15"/>
        <v/>
      </c>
      <c r="AO54" s="1019"/>
      <c r="AP54" s="1019"/>
      <c r="AQ54" s="1019"/>
      <c r="AR54" s="1"/>
      <c r="AS54" s="840" t="str">
        <f t="shared" si="16"/>
        <v>16 (1416)</v>
      </c>
      <c r="AT54" s="1615" t="str">
        <f t="shared" si="17"/>
        <v/>
      </c>
      <c r="AU54" s="548"/>
      <c r="AV54" s="548"/>
      <c r="AW54" s="548"/>
    </row>
    <row r="55" spans="1:49" hidden="1" x14ac:dyDescent="0.25">
      <c r="A55" s="8" t="s">
        <v>3078</v>
      </c>
      <c r="B55" s="591"/>
      <c r="C55" s="987"/>
      <c r="D55" s="987"/>
      <c r="E55" s="8"/>
      <c r="F55" s="987"/>
      <c r="G55" s="603"/>
      <c r="H55" s="986"/>
      <c r="I55" s="593"/>
      <c r="J55" s="8"/>
      <c r="K55" s="2114"/>
      <c r="L55" s="2114"/>
      <c r="M55" s="2114"/>
      <c r="N55" s="2114"/>
      <c r="P55" s="594" t="str">
        <f t="shared" si="9"/>
        <v>17 (1417)</v>
      </c>
      <c r="Q55" s="1592" t="str">
        <f t="shared" si="10"/>
        <v/>
      </c>
      <c r="R55" s="1018"/>
      <c r="S55" s="595"/>
      <c r="T55" s="595"/>
      <c r="U55" s="195"/>
      <c r="W55" s="594" t="str">
        <f t="shared" si="11"/>
        <v>17 (1417)</v>
      </c>
      <c r="X55" s="1592" t="str">
        <f t="shared" si="12"/>
        <v/>
      </c>
      <c r="Y55" s="1370"/>
      <c r="Z55" s="1687"/>
      <c r="AA55" s="1687"/>
      <c r="AB55" s="744"/>
      <c r="AC55" s="745" t="s">
        <v>3078</v>
      </c>
      <c r="AD55" s="1701" t="str">
        <f t="shared" si="13"/>
        <v/>
      </c>
      <c r="AE55" s="1019"/>
      <c r="AF55" s="593"/>
      <c r="AG55" s="1"/>
      <c r="AH55" s="2114"/>
      <c r="AI55" s="2114"/>
      <c r="AJ55" s="2114"/>
      <c r="AK55" s="2114"/>
      <c r="AL55" s="1"/>
      <c r="AM55" s="594" t="str">
        <f t="shared" si="14"/>
        <v>17 (1417)</v>
      </c>
      <c r="AN55" s="1592" t="str">
        <f t="shared" si="15"/>
        <v/>
      </c>
      <c r="AO55" s="1019"/>
      <c r="AP55" s="1019"/>
      <c r="AQ55" s="1019"/>
      <c r="AR55" s="1"/>
      <c r="AS55" s="840" t="str">
        <f t="shared" si="16"/>
        <v>17 (1417)</v>
      </c>
      <c r="AT55" s="1615" t="str">
        <f t="shared" si="17"/>
        <v/>
      </c>
      <c r="AU55" s="548"/>
      <c r="AV55" s="548"/>
      <c r="AW55" s="548"/>
    </row>
    <row r="56" spans="1:49" hidden="1" x14ac:dyDescent="0.25">
      <c r="A56" s="8" t="s">
        <v>3079</v>
      </c>
      <c r="B56" s="591"/>
      <c r="C56" s="987"/>
      <c r="D56" s="987"/>
      <c r="E56" s="8"/>
      <c r="F56" s="987"/>
      <c r="G56" s="603"/>
      <c r="H56" s="986"/>
      <c r="I56" s="593"/>
      <c r="J56" s="8"/>
      <c r="K56" s="2114"/>
      <c r="L56" s="2114"/>
      <c r="M56" s="2114"/>
      <c r="N56" s="2114"/>
      <c r="P56" s="594" t="str">
        <f t="shared" si="9"/>
        <v>18 (1418)</v>
      </c>
      <c r="Q56" s="1592" t="str">
        <f t="shared" si="10"/>
        <v/>
      </c>
      <c r="R56" s="1018"/>
      <c r="S56" s="595"/>
      <c r="T56" s="595"/>
      <c r="U56" s="195"/>
      <c r="W56" s="594" t="str">
        <f t="shared" si="11"/>
        <v>18 (1418)</v>
      </c>
      <c r="X56" s="1592" t="str">
        <f t="shared" si="12"/>
        <v/>
      </c>
      <c r="Y56" s="1370"/>
      <c r="Z56" s="1687"/>
      <c r="AA56" s="1687"/>
      <c r="AB56" s="744"/>
      <c r="AC56" s="745" t="s">
        <v>3079</v>
      </c>
      <c r="AD56" s="1701" t="str">
        <f t="shared" si="13"/>
        <v/>
      </c>
      <c r="AE56" s="1019"/>
      <c r="AF56" s="593"/>
      <c r="AG56" s="1"/>
      <c r="AH56" s="2114"/>
      <c r="AI56" s="2114"/>
      <c r="AJ56" s="2114"/>
      <c r="AK56" s="2114"/>
      <c r="AL56" s="1"/>
      <c r="AM56" s="594" t="str">
        <f t="shared" si="14"/>
        <v>18 (1418)</v>
      </c>
      <c r="AN56" s="1592" t="str">
        <f t="shared" si="15"/>
        <v/>
      </c>
      <c r="AO56" s="1019"/>
      <c r="AP56" s="1019"/>
      <c r="AQ56" s="1019"/>
      <c r="AR56" s="1"/>
      <c r="AS56" s="840" t="str">
        <f t="shared" si="16"/>
        <v>18 (1418)</v>
      </c>
      <c r="AT56" s="1615" t="str">
        <f t="shared" si="17"/>
        <v/>
      </c>
      <c r="AU56" s="548"/>
      <c r="AV56" s="548"/>
      <c r="AW56" s="548"/>
    </row>
    <row r="57" spans="1:49" hidden="1" x14ac:dyDescent="0.25">
      <c r="A57" s="8" t="s">
        <v>3080</v>
      </c>
      <c r="B57" s="591"/>
      <c r="C57" s="987"/>
      <c r="D57" s="987"/>
      <c r="E57" s="8"/>
      <c r="F57" s="987"/>
      <c r="G57" s="603"/>
      <c r="H57" s="986"/>
      <c r="I57" s="593"/>
      <c r="J57" s="8"/>
      <c r="K57" s="2114"/>
      <c r="L57" s="2114"/>
      <c r="M57" s="2114"/>
      <c r="N57" s="2114"/>
      <c r="P57" s="594" t="str">
        <f t="shared" si="9"/>
        <v>19 (1419)</v>
      </c>
      <c r="Q57" s="1592" t="str">
        <f t="shared" si="10"/>
        <v/>
      </c>
      <c r="R57" s="1018"/>
      <c r="S57" s="595"/>
      <c r="T57" s="595"/>
      <c r="U57" s="195"/>
      <c r="W57" s="594" t="str">
        <f t="shared" si="11"/>
        <v>19 (1419)</v>
      </c>
      <c r="X57" s="1592" t="str">
        <f t="shared" si="12"/>
        <v/>
      </c>
      <c r="Y57" s="1370"/>
      <c r="Z57" s="1687"/>
      <c r="AA57" s="1687"/>
      <c r="AB57" s="744"/>
      <c r="AC57" s="745" t="s">
        <v>3080</v>
      </c>
      <c r="AD57" s="1701" t="str">
        <f t="shared" si="13"/>
        <v/>
      </c>
      <c r="AE57" s="1019"/>
      <c r="AF57" s="593"/>
      <c r="AG57" s="1"/>
      <c r="AH57" s="2114"/>
      <c r="AI57" s="2114"/>
      <c r="AJ57" s="2114"/>
      <c r="AK57" s="2114"/>
      <c r="AL57" s="1"/>
      <c r="AM57" s="594" t="str">
        <f t="shared" si="14"/>
        <v>19 (1419)</v>
      </c>
      <c r="AN57" s="1592" t="str">
        <f t="shared" si="15"/>
        <v/>
      </c>
      <c r="AO57" s="1019"/>
      <c r="AP57" s="1019"/>
      <c r="AQ57" s="1019"/>
      <c r="AR57" s="1"/>
      <c r="AS57" s="840" t="str">
        <f t="shared" si="16"/>
        <v>19 (1419)</v>
      </c>
      <c r="AT57" s="1615" t="str">
        <f t="shared" si="17"/>
        <v/>
      </c>
      <c r="AU57" s="548"/>
      <c r="AV57" s="548"/>
      <c r="AW57" s="548"/>
    </row>
    <row r="58" spans="1:49" hidden="1" x14ac:dyDescent="0.25">
      <c r="A58" s="8" t="s">
        <v>3081</v>
      </c>
      <c r="B58" s="591"/>
      <c r="C58" s="987"/>
      <c r="D58" s="987"/>
      <c r="E58" s="8"/>
      <c r="F58" s="987"/>
      <c r="G58" s="603"/>
      <c r="H58" s="986"/>
      <c r="I58" s="593"/>
      <c r="J58" s="8"/>
      <c r="K58" s="2114"/>
      <c r="L58" s="2114"/>
      <c r="M58" s="2114"/>
      <c r="N58" s="2114"/>
      <c r="P58" s="594" t="str">
        <f t="shared" si="9"/>
        <v>20 (1420)</v>
      </c>
      <c r="Q58" s="1592" t="str">
        <f t="shared" si="10"/>
        <v/>
      </c>
      <c r="R58" s="1018"/>
      <c r="S58" s="595"/>
      <c r="T58" s="595"/>
      <c r="U58" s="195"/>
      <c r="W58" s="594" t="str">
        <f t="shared" si="11"/>
        <v>20 (1420)</v>
      </c>
      <c r="X58" s="1592" t="str">
        <f t="shared" si="12"/>
        <v/>
      </c>
      <c r="Y58" s="1370"/>
      <c r="Z58" s="1687"/>
      <c r="AA58" s="1687"/>
      <c r="AB58" s="744"/>
      <c r="AC58" s="745" t="s">
        <v>3081</v>
      </c>
      <c r="AD58" s="1701" t="str">
        <f t="shared" si="13"/>
        <v/>
      </c>
      <c r="AE58" s="1019"/>
      <c r="AF58" s="593"/>
      <c r="AG58" s="1"/>
      <c r="AH58" s="2114"/>
      <c r="AI58" s="2114"/>
      <c r="AJ58" s="2114"/>
      <c r="AK58" s="2114"/>
      <c r="AL58" s="1"/>
      <c r="AM58" s="594" t="str">
        <f t="shared" si="14"/>
        <v>20 (1420)</v>
      </c>
      <c r="AN58" s="1592" t="str">
        <f t="shared" si="15"/>
        <v/>
      </c>
      <c r="AO58" s="1019"/>
      <c r="AP58" s="1019"/>
      <c r="AQ58" s="1019"/>
      <c r="AR58" s="1"/>
      <c r="AS58" s="840" t="str">
        <f t="shared" si="16"/>
        <v>20 (1420)</v>
      </c>
      <c r="AT58" s="1615" t="str">
        <f t="shared" si="17"/>
        <v/>
      </c>
      <c r="AU58" s="548"/>
      <c r="AV58" s="548"/>
      <c r="AW58" s="548"/>
    </row>
    <row r="59" spans="1:49" hidden="1" x14ac:dyDescent="0.25">
      <c r="A59" s="8" t="s">
        <v>3082</v>
      </c>
      <c r="B59" s="591"/>
      <c r="C59" s="987"/>
      <c r="D59" s="987"/>
      <c r="E59" s="8"/>
      <c r="F59" s="987"/>
      <c r="G59" s="603"/>
      <c r="H59" s="986"/>
      <c r="I59" s="593"/>
      <c r="J59" s="8"/>
      <c r="K59" s="2114"/>
      <c r="L59" s="2114"/>
      <c r="M59" s="2114"/>
      <c r="N59" s="2114"/>
      <c r="P59" s="594" t="str">
        <f t="shared" si="9"/>
        <v>21 (1421)</v>
      </c>
      <c r="Q59" s="1592" t="str">
        <f t="shared" si="10"/>
        <v/>
      </c>
      <c r="R59" s="1018"/>
      <c r="S59" s="595"/>
      <c r="T59" s="595"/>
      <c r="U59" s="195"/>
      <c r="W59" s="594" t="str">
        <f t="shared" si="11"/>
        <v>21 (1421)</v>
      </c>
      <c r="X59" s="1592" t="str">
        <f t="shared" si="12"/>
        <v/>
      </c>
      <c r="Y59" s="1370"/>
      <c r="Z59" s="1687"/>
      <c r="AA59" s="1687"/>
      <c r="AB59" s="744"/>
      <c r="AC59" s="745" t="s">
        <v>3082</v>
      </c>
      <c r="AD59" s="1701" t="str">
        <f t="shared" si="13"/>
        <v/>
      </c>
      <c r="AE59" s="1019"/>
      <c r="AF59" s="593"/>
      <c r="AG59" s="1"/>
      <c r="AH59" s="2114"/>
      <c r="AI59" s="2114"/>
      <c r="AJ59" s="2114"/>
      <c r="AK59" s="2114"/>
      <c r="AL59" s="1"/>
      <c r="AM59" s="594" t="str">
        <f t="shared" si="14"/>
        <v>21 (1421)</v>
      </c>
      <c r="AN59" s="1592" t="str">
        <f t="shared" si="15"/>
        <v/>
      </c>
      <c r="AO59" s="1019"/>
      <c r="AP59" s="1019"/>
      <c r="AQ59" s="1019"/>
      <c r="AR59" s="1"/>
      <c r="AS59" s="840" t="str">
        <f t="shared" si="16"/>
        <v>21 (1421)</v>
      </c>
      <c r="AT59" s="1615" t="str">
        <f t="shared" si="17"/>
        <v/>
      </c>
      <c r="AU59" s="548"/>
      <c r="AV59" s="548"/>
      <c r="AW59" s="548"/>
    </row>
    <row r="60" spans="1:49" hidden="1" x14ac:dyDescent="0.25">
      <c r="A60" s="8" t="s">
        <v>3083</v>
      </c>
      <c r="B60" s="591"/>
      <c r="C60" s="987"/>
      <c r="D60" s="987"/>
      <c r="E60" s="8"/>
      <c r="F60" s="987"/>
      <c r="G60" s="603"/>
      <c r="H60" s="986"/>
      <c r="I60" s="593"/>
      <c r="J60" s="8"/>
      <c r="K60" s="2114"/>
      <c r="L60" s="2114"/>
      <c r="M60" s="2114"/>
      <c r="N60" s="2114"/>
      <c r="P60" s="594" t="str">
        <f t="shared" si="9"/>
        <v>22 (1422)</v>
      </c>
      <c r="Q60" s="1592" t="str">
        <f t="shared" si="10"/>
        <v/>
      </c>
      <c r="R60" s="1018"/>
      <c r="S60" s="595"/>
      <c r="T60" s="595"/>
      <c r="U60" s="195"/>
      <c r="W60" s="594" t="str">
        <f t="shared" si="11"/>
        <v>22 (1422)</v>
      </c>
      <c r="X60" s="1592" t="str">
        <f t="shared" si="12"/>
        <v/>
      </c>
      <c r="Y60" s="1370"/>
      <c r="Z60" s="1687"/>
      <c r="AA60" s="1687"/>
      <c r="AB60" s="744"/>
      <c r="AC60" s="745" t="s">
        <v>3083</v>
      </c>
      <c r="AD60" s="1701" t="str">
        <f t="shared" si="13"/>
        <v/>
      </c>
      <c r="AE60" s="1019"/>
      <c r="AF60" s="593"/>
      <c r="AG60" s="1"/>
      <c r="AH60" s="2114"/>
      <c r="AI60" s="2114"/>
      <c r="AJ60" s="2114"/>
      <c r="AK60" s="2114"/>
      <c r="AL60" s="1"/>
      <c r="AM60" s="594" t="str">
        <f t="shared" si="14"/>
        <v>22 (1422)</v>
      </c>
      <c r="AN60" s="1592" t="str">
        <f t="shared" si="15"/>
        <v/>
      </c>
      <c r="AO60" s="1019"/>
      <c r="AP60" s="1019"/>
      <c r="AQ60" s="1019"/>
      <c r="AR60" s="1"/>
      <c r="AS60" s="840" t="str">
        <f t="shared" si="16"/>
        <v>22 (1422)</v>
      </c>
      <c r="AT60" s="1615" t="str">
        <f t="shared" si="17"/>
        <v/>
      </c>
      <c r="AU60" s="548"/>
      <c r="AV60" s="548"/>
      <c r="AW60" s="548"/>
    </row>
    <row r="61" spans="1:49" hidden="1" x14ac:dyDescent="0.25">
      <c r="A61" s="8" t="s">
        <v>3084</v>
      </c>
      <c r="B61" s="591"/>
      <c r="C61" s="987"/>
      <c r="D61" s="987"/>
      <c r="E61" s="8"/>
      <c r="F61" s="987"/>
      <c r="G61" s="603"/>
      <c r="H61" s="986"/>
      <c r="I61" s="593"/>
      <c r="J61" s="8"/>
      <c r="K61" s="2114"/>
      <c r="L61" s="2114"/>
      <c r="M61" s="2114"/>
      <c r="N61" s="2114"/>
      <c r="P61" s="594" t="str">
        <f t="shared" si="9"/>
        <v>23 (1423)</v>
      </c>
      <c r="Q61" s="1592" t="str">
        <f t="shared" si="10"/>
        <v/>
      </c>
      <c r="R61" s="1018"/>
      <c r="S61" s="595"/>
      <c r="T61" s="595"/>
      <c r="U61" s="195"/>
      <c r="W61" s="594" t="str">
        <f t="shared" si="11"/>
        <v>23 (1423)</v>
      </c>
      <c r="X61" s="1592" t="str">
        <f t="shared" si="12"/>
        <v/>
      </c>
      <c r="Y61" s="1370"/>
      <c r="Z61" s="1687"/>
      <c r="AA61" s="1687"/>
      <c r="AB61" s="744"/>
      <c r="AC61" s="745" t="s">
        <v>3084</v>
      </c>
      <c r="AD61" s="1701" t="str">
        <f t="shared" si="13"/>
        <v/>
      </c>
      <c r="AE61" s="1019"/>
      <c r="AF61" s="593"/>
      <c r="AG61" s="1"/>
      <c r="AH61" s="2114"/>
      <c r="AI61" s="2114"/>
      <c r="AJ61" s="2114"/>
      <c r="AK61" s="2114"/>
      <c r="AL61" s="1"/>
      <c r="AM61" s="594" t="str">
        <f t="shared" si="14"/>
        <v>23 (1423)</v>
      </c>
      <c r="AN61" s="1592" t="str">
        <f t="shared" si="15"/>
        <v/>
      </c>
      <c r="AO61" s="1019"/>
      <c r="AP61" s="1019"/>
      <c r="AQ61" s="1019"/>
      <c r="AR61" s="1"/>
      <c r="AS61" s="840" t="str">
        <f t="shared" si="16"/>
        <v>23 (1423)</v>
      </c>
      <c r="AT61" s="1615" t="str">
        <f t="shared" si="17"/>
        <v/>
      </c>
      <c r="AU61" s="548"/>
      <c r="AV61" s="548"/>
      <c r="AW61" s="548"/>
    </row>
    <row r="62" spans="1:49" hidden="1" x14ac:dyDescent="0.25">
      <c r="A62" s="8" t="s">
        <v>3085</v>
      </c>
      <c r="B62" s="591"/>
      <c r="C62" s="987"/>
      <c r="D62" s="987"/>
      <c r="E62" s="8"/>
      <c r="F62" s="987"/>
      <c r="G62" s="603"/>
      <c r="H62" s="986"/>
      <c r="I62" s="593"/>
      <c r="J62" s="8"/>
      <c r="K62" s="2114"/>
      <c r="L62" s="2114"/>
      <c r="M62" s="2114"/>
      <c r="N62" s="2114"/>
      <c r="P62" s="594" t="str">
        <f t="shared" si="9"/>
        <v>24 (1424)</v>
      </c>
      <c r="Q62" s="1592" t="str">
        <f t="shared" si="10"/>
        <v/>
      </c>
      <c r="R62" s="1018"/>
      <c r="S62" s="595"/>
      <c r="T62" s="595"/>
      <c r="U62" s="195"/>
      <c r="W62" s="594" t="str">
        <f t="shared" si="11"/>
        <v>24 (1424)</v>
      </c>
      <c r="X62" s="1592" t="str">
        <f t="shared" si="12"/>
        <v/>
      </c>
      <c r="Y62" s="1370"/>
      <c r="Z62" s="1687"/>
      <c r="AA62" s="1687"/>
      <c r="AB62" s="744"/>
      <c r="AC62" s="745" t="s">
        <v>3085</v>
      </c>
      <c r="AD62" s="1701" t="str">
        <f t="shared" si="13"/>
        <v/>
      </c>
      <c r="AE62" s="1019"/>
      <c r="AF62" s="593"/>
      <c r="AG62" s="1"/>
      <c r="AH62" s="2114"/>
      <c r="AI62" s="2114"/>
      <c r="AJ62" s="2114"/>
      <c r="AK62" s="2114"/>
      <c r="AL62" s="1"/>
      <c r="AM62" s="594" t="str">
        <f t="shared" si="14"/>
        <v>24 (1424)</v>
      </c>
      <c r="AN62" s="1592" t="str">
        <f t="shared" si="15"/>
        <v/>
      </c>
      <c r="AO62" s="1019"/>
      <c r="AP62" s="1019"/>
      <c r="AQ62" s="1019"/>
      <c r="AR62" s="1"/>
      <c r="AS62" s="840" t="str">
        <f t="shared" si="16"/>
        <v>24 (1424)</v>
      </c>
      <c r="AT62" s="1615" t="str">
        <f t="shared" si="17"/>
        <v/>
      </c>
      <c r="AU62" s="548"/>
      <c r="AV62" s="548"/>
      <c r="AW62" s="548"/>
    </row>
    <row r="63" spans="1:49" x14ac:dyDescent="0.25">
      <c r="A63" s="8" t="s">
        <v>3086</v>
      </c>
      <c r="B63" s="591"/>
      <c r="C63" s="987"/>
      <c r="D63" s="987"/>
      <c r="E63" s="8"/>
      <c r="F63" s="987"/>
      <c r="G63" s="603"/>
      <c r="H63" s="986"/>
      <c r="I63" s="593"/>
      <c r="J63" s="8"/>
      <c r="K63" s="2114"/>
      <c r="L63" s="2114"/>
      <c r="M63" s="2114"/>
      <c r="N63" s="2114"/>
      <c r="P63" s="594" t="str">
        <f t="shared" si="9"/>
        <v>25 (1425)</v>
      </c>
      <c r="Q63" s="1592" t="str">
        <f t="shared" si="10"/>
        <v/>
      </c>
      <c r="R63" s="1018"/>
      <c r="S63" s="595"/>
      <c r="T63" s="595"/>
      <c r="U63" s="195"/>
      <c r="W63" s="594" t="str">
        <f t="shared" si="11"/>
        <v>25 (1425)</v>
      </c>
      <c r="X63" s="1592" t="str">
        <f t="shared" si="12"/>
        <v/>
      </c>
      <c r="Y63" s="1370"/>
      <c r="Z63" s="1687"/>
      <c r="AA63" s="1687"/>
      <c r="AB63" s="744"/>
      <c r="AC63" s="745" t="s">
        <v>3086</v>
      </c>
      <c r="AD63" s="1701" t="str">
        <f t="shared" si="13"/>
        <v/>
      </c>
      <c r="AE63" s="1019"/>
      <c r="AF63" s="593"/>
      <c r="AG63" s="1"/>
      <c r="AH63" s="2114"/>
      <c r="AI63" s="2114"/>
      <c r="AJ63" s="2114"/>
      <c r="AK63" s="2114"/>
      <c r="AL63" s="1"/>
      <c r="AM63" s="594" t="str">
        <f t="shared" si="14"/>
        <v>25 (1425)</v>
      </c>
      <c r="AN63" s="1592" t="str">
        <f t="shared" si="15"/>
        <v/>
      </c>
      <c r="AO63" s="1019"/>
      <c r="AP63" s="1019"/>
      <c r="AQ63" s="1019"/>
      <c r="AR63" s="1"/>
      <c r="AS63" s="840" t="str">
        <f t="shared" si="16"/>
        <v>25 (1425)</v>
      </c>
      <c r="AT63" s="1615" t="str">
        <f t="shared" si="17"/>
        <v/>
      </c>
      <c r="AU63" s="548"/>
      <c r="AV63" s="548"/>
      <c r="AW63" s="548"/>
    </row>
    <row r="64" spans="1:49" x14ac:dyDescent="0.25">
      <c r="A64" s="51" t="s">
        <v>3087</v>
      </c>
      <c r="B64" s="1593">
        <v>100</v>
      </c>
      <c r="C64" s="987"/>
      <c r="D64" s="987"/>
      <c r="E64" s="8"/>
      <c r="F64" s="987"/>
      <c r="G64" s="603"/>
      <c r="H64" s="986"/>
      <c r="I64" s="593"/>
      <c r="J64" s="8"/>
      <c r="K64" s="2116"/>
      <c r="L64" s="2116"/>
      <c r="M64" s="2116"/>
      <c r="N64" s="2116"/>
      <c r="P64" s="588"/>
      <c r="Q64" s="1596">
        <f>$B64</f>
        <v>100</v>
      </c>
      <c r="R64" s="1018"/>
      <c r="S64" s="595"/>
      <c r="T64" s="595"/>
      <c r="U64" s="195"/>
      <c r="W64" s="588"/>
      <c r="X64" s="1596">
        <f>$B64</f>
        <v>100</v>
      </c>
      <c r="Y64" s="1370"/>
      <c r="Z64" s="1687"/>
      <c r="AA64" s="1687"/>
      <c r="AB64" s="744"/>
      <c r="AC64" s="740"/>
      <c r="AD64" s="1702">
        <v>100</v>
      </c>
      <c r="AE64" s="1019"/>
      <c r="AF64" s="593"/>
      <c r="AG64" s="1"/>
      <c r="AH64" s="2116"/>
      <c r="AI64" s="2116"/>
      <c r="AJ64" s="2116"/>
      <c r="AK64" s="2116"/>
      <c r="AL64" s="1"/>
      <c r="AM64" s="588"/>
      <c r="AN64" s="1596">
        <f>$B64</f>
        <v>100</v>
      </c>
      <c r="AO64" s="1019"/>
      <c r="AP64" s="1019"/>
      <c r="AQ64" s="1019"/>
      <c r="AR64" s="1"/>
      <c r="AS64" s="835"/>
      <c r="AT64" s="1619">
        <f>$B64</f>
        <v>100</v>
      </c>
      <c r="AU64" s="548"/>
      <c r="AV64" s="548"/>
      <c r="AW64" s="548"/>
    </row>
    <row r="65" spans="1:49" ht="10.35" customHeight="1" x14ac:dyDescent="0.25">
      <c r="A65" s="24" t="s">
        <v>3088</v>
      </c>
      <c r="B65" s="1489" t="s">
        <v>3089</v>
      </c>
      <c r="C65" s="986"/>
      <c r="D65" s="986"/>
      <c r="E65" s="1"/>
      <c r="F65" s="986"/>
      <c r="G65" s="604"/>
      <c r="H65" s="986"/>
      <c r="I65" s="599"/>
      <c r="K65" s="2112"/>
      <c r="L65" s="2112"/>
      <c r="M65" s="2112"/>
      <c r="N65" s="2112"/>
      <c r="P65" s="588"/>
      <c r="Q65" s="1490" t="str">
        <f>$B65</f>
        <v>Global</v>
      </c>
      <c r="R65" s="1018"/>
      <c r="S65" s="601"/>
      <c r="T65" s="601"/>
      <c r="U65" s="195"/>
      <c r="W65" s="588"/>
      <c r="X65" s="1490" t="str">
        <f>$B65</f>
        <v>Global</v>
      </c>
      <c r="Y65" s="1370"/>
      <c r="Z65" s="1687"/>
      <c r="AA65" s="1687"/>
      <c r="AB65" s="744"/>
      <c r="AC65" s="740"/>
      <c r="AD65" s="1703" t="s">
        <v>3089</v>
      </c>
      <c r="AE65" s="1018"/>
      <c r="AF65" s="599"/>
      <c r="AG65" s="1"/>
      <c r="AH65" s="2112"/>
      <c r="AI65" s="2112"/>
      <c r="AJ65" s="2112"/>
      <c r="AK65" s="2112"/>
      <c r="AL65" s="1"/>
      <c r="AM65" s="588"/>
      <c r="AN65" s="1490" t="str">
        <f>$B65</f>
        <v>Global</v>
      </c>
      <c r="AO65" s="1018"/>
      <c r="AP65" s="1018"/>
      <c r="AQ65" s="1018"/>
      <c r="AR65" s="1"/>
      <c r="AS65" s="835"/>
      <c r="AT65" s="1495" t="str">
        <f>$B65</f>
        <v>Global</v>
      </c>
      <c r="AU65" s="190"/>
      <c r="AV65" s="190"/>
      <c r="AW65" s="190"/>
    </row>
    <row r="66" spans="1:49" ht="5.0999999999999996" customHeight="1" x14ac:dyDescent="0.25">
      <c r="E66" s="1"/>
      <c r="H66" s="1"/>
      <c r="K66" s="1"/>
      <c r="L66" s="1"/>
      <c r="M66" s="1"/>
      <c r="N66" s="1"/>
      <c r="P66" s="588"/>
      <c r="Q66" s="588"/>
      <c r="R66" s="1"/>
      <c r="S66" s="1"/>
      <c r="T66" s="1"/>
      <c r="U66" s="195"/>
      <c r="W66" s="588"/>
      <c r="X66" s="588"/>
      <c r="Y66" s="718"/>
      <c r="Z66" s="718"/>
      <c r="AA66" s="718"/>
      <c r="AB66" s="744"/>
      <c r="AC66" s="740"/>
      <c r="AD66" s="740"/>
      <c r="AE66" s="742"/>
      <c r="AF66" s="1"/>
      <c r="AG66" s="1"/>
      <c r="AH66" s="1"/>
      <c r="AI66" s="1"/>
      <c r="AJ66" s="1"/>
      <c r="AK66" s="1"/>
      <c r="AL66" s="1"/>
      <c r="AM66" s="588"/>
      <c r="AN66" s="588"/>
      <c r="AO66" s="743"/>
      <c r="AP66" s="743"/>
      <c r="AQ66" s="743"/>
      <c r="AR66" s="1"/>
      <c r="AS66" s="835"/>
      <c r="AT66" s="835"/>
      <c r="AU66" s="278"/>
      <c r="AV66" s="278"/>
      <c r="AW66" s="278"/>
    </row>
    <row r="67" spans="1:49" x14ac:dyDescent="0.25">
      <c r="B67" s="23" t="s">
        <v>1878</v>
      </c>
      <c r="H67" s="1"/>
      <c r="K67" s="1"/>
      <c r="L67" s="1"/>
      <c r="M67" s="1"/>
      <c r="N67" s="1"/>
      <c r="P67" s="588"/>
      <c r="Q67" s="589" t="str">
        <f>$B67</f>
        <v>Autres éléments hors bilan (505)</v>
      </c>
      <c r="R67" s="1"/>
      <c r="S67" s="1"/>
      <c r="T67" s="1"/>
      <c r="U67" s="195"/>
      <c r="W67" s="588"/>
      <c r="X67" s="589" t="str">
        <f>$B67</f>
        <v>Autres éléments hors bilan (505)</v>
      </c>
      <c r="Y67" s="718"/>
      <c r="Z67" s="718"/>
      <c r="AA67" s="718"/>
      <c r="AB67" s="744"/>
      <c r="AC67" s="740"/>
      <c r="AD67" s="741" t="s">
        <v>1878</v>
      </c>
      <c r="AE67" s="742"/>
      <c r="AF67" s="1"/>
      <c r="AG67" s="1"/>
      <c r="AH67" s="1"/>
      <c r="AI67" s="1"/>
      <c r="AJ67" s="1"/>
      <c r="AK67" s="1"/>
      <c r="AL67" s="1"/>
      <c r="AM67" s="588"/>
      <c r="AN67" s="589" t="str">
        <f>$B67</f>
        <v>Autres éléments hors bilan (505)</v>
      </c>
      <c r="AO67" s="743"/>
      <c r="AP67" s="743"/>
      <c r="AQ67" s="743"/>
      <c r="AR67" s="1"/>
      <c r="AS67" s="835"/>
      <c r="AT67" s="836" t="str">
        <f>$B67</f>
        <v>Autres éléments hors bilan (505)</v>
      </c>
      <c r="AU67" s="278"/>
      <c r="AV67" s="278"/>
      <c r="AW67" s="278"/>
    </row>
    <row r="68" spans="1:49" x14ac:dyDescent="0.25">
      <c r="A68" s="8" t="s">
        <v>3062</v>
      </c>
      <c r="B68" s="591"/>
      <c r="C68" s="987"/>
      <c r="D68" s="987"/>
      <c r="E68" s="8"/>
      <c r="F68" s="987"/>
      <c r="G68" s="603"/>
      <c r="H68" s="986"/>
      <c r="I68" s="593"/>
      <c r="J68" s="8"/>
      <c r="K68" s="2114"/>
      <c r="L68" s="2114"/>
      <c r="M68" s="2114"/>
      <c r="N68" s="2114"/>
      <c r="P68" s="594" t="str">
        <f t="shared" ref="P68:P92" si="18">$A68</f>
        <v>1 (1401)</v>
      </c>
      <c r="Q68" s="1592" t="str">
        <f t="shared" ref="Q68:Q92" si="19">IF($B68="","",$B68)</f>
        <v/>
      </c>
      <c r="R68" s="1018"/>
      <c r="S68" s="595"/>
      <c r="T68" s="595"/>
      <c r="U68" s="195"/>
      <c r="W68" s="594" t="str">
        <f t="shared" ref="W68:W92" si="20">$A68</f>
        <v>1 (1401)</v>
      </c>
      <c r="X68" s="1592" t="str">
        <f t="shared" ref="X68:X92" si="21">IF($B68="","",$B68)</f>
        <v/>
      </c>
      <c r="Y68" s="1370"/>
      <c r="Z68" s="1687"/>
      <c r="AA68" s="1687"/>
      <c r="AB68" s="744"/>
      <c r="AC68" s="745" t="s">
        <v>3062</v>
      </c>
      <c r="AD68" s="1701" t="str">
        <f t="shared" ref="AD68:AD92" si="22">IF($B68="","",$B68)</f>
        <v/>
      </c>
      <c r="AE68" s="1019"/>
      <c r="AF68" s="593"/>
      <c r="AG68" s="1"/>
      <c r="AH68" s="2114"/>
      <c r="AI68" s="2114"/>
      <c r="AJ68" s="2114"/>
      <c r="AK68" s="2114"/>
      <c r="AL68" s="1"/>
      <c r="AM68" s="594" t="str">
        <f t="shared" ref="AM68:AM92" si="23">$A68</f>
        <v>1 (1401)</v>
      </c>
      <c r="AN68" s="1592" t="str">
        <f t="shared" ref="AN68:AN92" si="24">IF($B68="","",$B68)</f>
        <v/>
      </c>
      <c r="AO68" s="1019"/>
      <c r="AP68" s="1019"/>
      <c r="AQ68" s="1019"/>
      <c r="AR68" s="1"/>
      <c r="AS68" s="840" t="str">
        <f t="shared" ref="AS68:AS92" si="25">$A68</f>
        <v>1 (1401)</v>
      </c>
      <c r="AT68" s="1615" t="str">
        <f t="shared" ref="AT68:AT92" si="26">IF($B68="","",$B68)</f>
        <v/>
      </c>
      <c r="AU68" s="548"/>
      <c r="AV68" s="548"/>
      <c r="AW68" s="548"/>
    </row>
    <row r="69" spans="1:49" x14ac:dyDescent="0.25">
      <c r="A69" s="8" t="s">
        <v>3063</v>
      </c>
      <c r="B69" s="591"/>
      <c r="C69" s="987"/>
      <c r="D69" s="987"/>
      <c r="E69" s="8"/>
      <c r="F69" s="987"/>
      <c r="G69" s="603"/>
      <c r="H69" s="986"/>
      <c r="I69" s="593"/>
      <c r="J69" s="8"/>
      <c r="K69" s="2114"/>
      <c r="L69" s="2114"/>
      <c r="M69" s="2114"/>
      <c r="N69" s="2114"/>
      <c r="P69" s="594" t="str">
        <f t="shared" si="18"/>
        <v>2 (1402)</v>
      </c>
      <c r="Q69" s="1592" t="str">
        <f t="shared" si="19"/>
        <v/>
      </c>
      <c r="R69" s="1018"/>
      <c r="S69" s="595"/>
      <c r="T69" s="595"/>
      <c r="U69" s="195"/>
      <c r="W69" s="594" t="str">
        <f t="shared" si="20"/>
        <v>2 (1402)</v>
      </c>
      <c r="X69" s="1592" t="str">
        <f t="shared" si="21"/>
        <v/>
      </c>
      <c r="Y69" s="1370"/>
      <c r="Z69" s="1687"/>
      <c r="AA69" s="1687"/>
      <c r="AB69" s="744"/>
      <c r="AC69" s="745" t="s">
        <v>3063</v>
      </c>
      <c r="AD69" s="1701" t="str">
        <f t="shared" si="22"/>
        <v/>
      </c>
      <c r="AE69" s="1019"/>
      <c r="AF69" s="593"/>
      <c r="AG69" s="1"/>
      <c r="AH69" s="2114"/>
      <c r="AI69" s="2114"/>
      <c r="AJ69" s="2114"/>
      <c r="AK69" s="2114"/>
      <c r="AL69" s="1"/>
      <c r="AM69" s="594" t="str">
        <f t="shared" si="23"/>
        <v>2 (1402)</v>
      </c>
      <c r="AN69" s="1592" t="str">
        <f t="shared" si="24"/>
        <v/>
      </c>
      <c r="AO69" s="1019"/>
      <c r="AP69" s="1019"/>
      <c r="AQ69" s="1019"/>
      <c r="AR69" s="1"/>
      <c r="AS69" s="840" t="str">
        <f t="shared" si="25"/>
        <v>2 (1402)</v>
      </c>
      <c r="AT69" s="1615" t="str">
        <f t="shared" si="26"/>
        <v/>
      </c>
      <c r="AU69" s="548"/>
      <c r="AV69" s="548"/>
      <c r="AW69" s="548"/>
    </row>
    <row r="70" spans="1:49" x14ac:dyDescent="0.25">
      <c r="A70" s="8" t="s">
        <v>3064</v>
      </c>
      <c r="B70" s="591"/>
      <c r="C70" s="987"/>
      <c r="D70" s="987"/>
      <c r="E70" s="8"/>
      <c r="F70" s="987"/>
      <c r="G70" s="603"/>
      <c r="H70" s="986"/>
      <c r="I70" s="593"/>
      <c r="J70" s="8"/>
      <c r="K70" s="2114"/>
      <c r="L70" s="2114"/>
      <c r="M70" s="2114"/>
      <c r="N70" s="2114"/>
      <c r="P70" s="594" t="str">
        <f t="shared" si="18"/>
        <v>3 (1403)</v>
      </c>
      <c r="Q70" s="1592" t="str">
        <f t="shared" si="19"/>
        <v/>
      </c>
      <c r="R70" s="1018"/>
      <c r="S70" s="595"/>
      <c r="T70" s="595"/>
      <c r="U70" s="195"/>
      <c r="W70" s="594" t="str">
        <f t="shared" si="20"/>
        <v>3 (1403)</v>
      </c>
      <c r="X70" s="1592" t="str">
        <f t="shared" si="21"/>
        <v/>
      </c>
      <c r="Y70" s="1370"/>
      <c r="Z70" s="1687"/>
      <c r="AA70" s="1687"/>
      <c r="AB70" s="744"/>
      <c r="AC70" s="745" t="s">
        <v>3064</v>
      </c>
      <c r="AD70" s="1701" t="str">
        <f t="shared" si="22"/>
        <v/>
      </c>
      <c r="AE70" s="1019"/>
      <c r="AF70" s="593"/>
      <c r="AG70" s="1"/>
      <c r="AH70" s="2114"/>
      <c r="AI70" s="2114"/>
      <c r="AJ70" s="2114"/>
      <c r="AK70" s="2114"/>
      <c r="AL70" s="1"/>
      <c r="AM70" s="594" t="str">
        <f t="shared" si="23"/>
        <v>3 (1403)</v>
      </c>
      <c r="AN70" s="1592" t="str">
        <f t="shared" si="24"/>
        <v/>
      </c>
      <c r="AO70" s="1019"/>
      <c r="AP70" s="1019"/>
      <c r="AQ70" s="1019"/>
      <c r="AR70" s="1"/>
      <c r="AS70" s="840" t="str">
        <f t="shared" si="25"/>
        <v>3 (1403)</v>
      </c>
      <c r="AT70" s="1615" t="str">
        <f t="shared" si="26"/>
        <v/>
      </c>
      <c r="AU70" s="548"/>
      <c r="AV70" s="548"/>
      <c r="AW70" s="548"/>
    </row>
    <row r="71" spans="1:49" hidden="1" x14ac:dyDescent="0.25">
      <c r="A71" s="8" t="s">
        <v>3065</v>
      </c>
      <c r="B71" s="591"/>
      <c r="C71" s="987"/>
      <c r="D71" s="987"/>
      <c r="E71" s="8"/>
      <c r="F71" s="987"/>
      <c r="G71" s="603"/>
      <c r="H71" s="986"/>
      <c r="I71" s="593"/>
      <c r="J71" s="8"/>
      <c r="K71" s="2114"/>
      <c r="L71" s="2114"/>
      <c r="M71" s="2114"/>
      <c r="N71" s="2114"/>
      <c r="P71" s="594" t="str">
        <f t="shared" si="18"/>
        <v>4 (1404)</v>
      </c>
      <c r="Q71" s="1592" t="str">
        <f t="shared" si="19"/>
        <v/>
      </c>
      <c r="R71" s="1018"/>
      <c r="S71" s="595"/>
      <c r="T71" s="595"/>
      <c r="U71" s="195"/>
      <c r="W71" s="594" t="str">
        <f t="shared" si="20"/>
        <v>4 (1404)</v>
      </c>
      <c r="X71" s="1592" t="str">
        <f t="shared" si="21"/>
        <v/>
      </c>
      <c r="Y71" s="1370"/>
      <c r="Z71" s="1687"/>
      <c r="AA71" s="1687"/>
      <c r="AB71" s="744"/>
      <c r="AC71" s="745" t="s">
        <v>3065</v>
      </c>
      <c r="AD71" s="1701" t="str">
        <f t="shared" si="22"/>
        <v/>
      </c>
      <c r="AE71" s="1019"/>
      <c r="AF71" s="593"/>
      <c r="AG71" s="1"/>
      <c r="AH71" s="2114"/>
      <c r="AI71" s="2114"/>
      <c r="AJ71" s="2114"/>
      <c r="AK71" s="2114"/>
      <c r="AL71" s="1"/>
      <c r="AM71" s="594" t="str">
        <f t="shared" si="23"/>
        <v>4 (1404)</v>
      </c>
      <c r="AN71" s="1592" t="str">
        <f t="shared" si="24"/>
        <v/>
      </c>
      <c r="AO71" s="1019"/>
      <c r="AP71" s="1019"/>
      <c r="AQ71" s="1019"/>
      <c r="AR71" s="1"/>
      <c r="AS71" s="840" t="str">
        <f t="shared" si="25"/>
        <v>4 (1404)</v>
      </c>
      <c r="AT71" s="1615" t="str">
        <f t="shared" si="26"/>
        <v/>
      </c>
      <c r="AU71" s="548"/>
      <c r="AV71" s="548"/>
      <c r="AW71" s="548"/>
    </row>
    <row r="72" spans="1:49" hidden="1" x14ac:dyDescent="0.25">
      <c r="A72" s="8" t="s">
        <v>3066</v>
      </c>
      <c r="B72" s="591"/>
      <c r="C72" s="987"/>
      <c r="D72" s="987"/>
      <c r="E72" s="8"/>
      <c r="F72" s="987"/>
      <c r="G72" s="603"/>
      <c r="H72" s="986"/>
      <c r="I72" s="593"/>
      <c r="J72" s="8"/>
      <c r="K72" s="2114"/>
      <c r="L72" s="2114"/>
      <c r="M72" s="2114"/>
      <c r="N72" s="2114"/>
      <c r="P72" s="594" t="str">
        <f t="shared" si="18"/>
        <v>5 (1405)</v>
      </c>
      <c r="Q72" s="1592" t="str">
        <f t="shared" si="19"/>
        <v/>
      </c>
      <c r="R72" s="1018"/>
      <c r="S72" s="595"/>
      <c r="T72" s="595"/>
      <c r="U72" s="195"/>
      <c r="W72" s="594" t="str">
        <f t="shared" si="20"/>
        <v>5 (1405)</v>
      </c>
      <c r="X72" s="1592" t="str">
        <f t="shared" si="21"/>
        <v/>
      </c>
      <c r="Y72" s="1370"/>
      <c r="Z72" s="1687"/>
      <c r="AA72" s="1687"/>
      <c r="AB72" s="744"/>
      <c r="AC72" s="745" t="s">
        <v>3066</v>
      </c>
      <c r="AD72" s="1701" t="str">
        <f t="shared" si="22"/>
        <v/>
      </c>
      <c r="AE72" s="1019"/>
      <c r="AF72" s="593"/>
      <c r="AG72" s="1"/>
      <c r="AH72" s="2114"/>
      <c r="AI72" s="2114"/>
      <c r="AJ72" s="2114"/>
      <c r="AK72" s="2114"/>
      <c r="AL72" s="1"/>
      <c r="AM72" s="594" t="str">
        <f t="shared" si="23"/>
        <v>5 (1405)</v>
      </c>
      <c r="AN72" s="1592" t="str">
        <f t="shared" si="24"/>
        <v/>
      </c>
      <c r="AO72" s="1019"/>
      <c r="AP72" s="1019"/>
      <c r="AQ72" s="1019"/>
      <c r="AR72" s="1"/>
      <c r="AS72" s="840" t="str">
        <f t="shared" si="25"/>
        <v>5 (1405)</v>
      </c>
      <c r="AT72" s="1615" t="str">
        <f t="shared" si="26"/>
        <v/>
      </c>
      <c r="AU72" s="548"/>
      <c r="AV72" s="548"/>
      <c r="AW72" s="548"/>
    </row>
    <row r="73" spans="1:49" hidden="1" x14ac:dyDescent="0.25">
      <c r="A73" s="8" t="s">
        <v>3067</v>
      </c>
      <c r="B73" s="591"/>
      <c r="C73" s="987"/>
      <c r="D73" s="987"/>
      <c r="E73" s="8"/>
      <c r="F73" s="987"/>
      <c r="G73" s="603"/>
      <c r="H73" s="986"/>
      <c r="I73" s="593"/>
      <c r="J73" s="8"/>
      <c r="K73" s="2114"/>
      <c r="L73" s="2114"/>
      <c r="M73" s="2114"/>
      <c r="N73" s="2114"/>
      <c r="P73" s="594" t="str">
        <f t="shared" si="18"/>
        <v>6 (1406)</v>
      </c>
      <c r="Q73" s="1592" t="str">
        <f t="shared" si="19"/>
        <v/>
      </c>
      <c r="R73" s="1018"/>
      <c r="S73" s="595"/>
      <c r="T73" s="595"/>
      <c r="U73" s="195"/>
      <c r="W73" s="594" t="str">
        <f t="shared" si="20"/>
        <v>6 (1406)</v>
      </c>
      <c r="X73" s="1592" t="str">
        <f t="shared" si="21"/>
        <v/>
      </c>
      <c r="Y73" s="1370"/>
      <c r="Z73" s="1687"/>
      <c r="AA73" s="1687"/>
      <c r="AB73" s="744"/>
      <c r="AC73" s="745" t="s">
        <v>3067</v>
      </c>
      <c r="AD73" s="1701" t="str">
        <f t="shared" si="22"/>
        <v/>
      </c>
      <c r="AE73" s="1019"/>
      <c r="AF73" s="593"/>
      <c r="AG73" s="1"/>
      <c r="AH73" s="2114"/>
      <c r="AI73" s="2114"/>
      <c r="AJ73" s="2114"/>
      <c r="AK73" s="2114"/>
      <c r="AL73" s="1"/>
      <c r="AM73" s="594" t="str">
        <f t="shared" si="23"/>
        <v>6 (1406)</v>
      </c>
      <c r="AN73" s="1592" t="str">
        <f t="shared" si="24"/>
        <v/>
      </c>
      <c r="AO73" s="1019"/>
      <c r="AP73" s="1019"/>
      <c r="AQ73" s="1019"/>
      <c r="AR73" s="1"/>
      <c r="AS73" s="840" t="str">
        <f t="shared" si="25"/>
        <v>6 (1406)</v>
      </c>
      <c r="AT73" s="1615" t="str">
        <f t="shared" si="26"/>
        <v/>
      </c>
      <c r="AU73" s="548"/>
      <c r="AV73" s="548"/>
      <c r="AW73" s="548"/>
    </row>
    <row r="74" spans="1:49" hidden="1" x14ac:dyDescent="0.25">
      <c r="A74" s="8" t="s">
        <v>3068</v>
      </c>
      <c r="B74" s="591"/>
      <c r="C74" s="987"/>
      <c r="D74" s="987"/>
      <c r="E74" s="8"/>
      <c r="F74" s="987"/>
      <c r="G74" s="603"/>
      <c r="H74" s="986"/>
      <c r="I74" s="593"/>
      <c r="J74" s="8"/>
      <c r="K74" s="2114"/>
      <c r="L74" s="2114"/>
      <c r="M74" s="2114"/>
      <c r="N74" s="2114"/>
      <c r="P74" s="594" t="str">
        <f t="shared" si="18"/>
        <v>7 (1407)</v>
      </c>
      <c r="Q74" s="1592" t="str">
        <f t="shared" si="19"/>
        <v/>
      </c>
      <c r="R74" s="1018"/>
      <c r="S74" s="595"/>
      <c r="T74" s="595"/>
      <c r="U74" s="195"/>
      <c r="W74" s="594" t="str">
        <f t="shared" si="20"/>
        <v>7 (1407)</v>
      </c>
      <c r="X74" s="1592" t="str">
        <f t="shared" si="21"/>
        <v/>
      </c>
      <c r="Y74" s="1370"/>
      <c r="Z74" s="1687"/>
      <c r="AA74" s="1687"/>
      <c r="AB74" s="744"/>
      <c r="AC74" s="745" t="s">
        <v>3068</v>
      </c>
      <c r="AD74" s="1701" t="str">
        <f t="shared" si="22"/>
        <v/>
      </c>
      <c r="AE74" s="1019"/>
      <c r="AF74" s="593"/>
      <c r="AG74" s="1"/>
      <c r="AH74" s="2114"/>
      <c r="AI74" s="2114"/>
      <c r="AJ74" s="2114"/>
      <c r="AK74" s="2114"/>
      <c r="AL74" s="1"/>
      <c r="AM74" s="594" t="str">
        <f t="shared" si="23"/>
        <v>7 (1407)</v>
      </c>
      <c r="AN74" s="1592" t="str">
        <f t="shared" si="24"/>
        <v/>
      </c>
      <c r="AO74" s="1019"/>
      <c r="AP74" s="1019"/>
      <c r="AQ74" s="1019"/>
      <c r="AR74" s="1"/>
      <c r="AS74" s="840" t="str">
        <f t="shared" si="25"/>
        <v>7 (1407)</v>
      </c>
      <c r="AT74" s="1615" t="str">
        <f t="shared" si="26"/>
        <v/>
      </c>
      <c r="AU74" s="548"/>
      <c r="AV74" s="548"/>
      <c r="AW74" s="548"/>
    </row>
    <row r="75" spans="1:49" hidden="1" x14ac:dyDescent="0.25">
      <c r="A75" s="8" t="s">
        <v>3069</v>
      </c>
      <c r="B75" s="591"/>
      <c r="C75" s="987"/>
      <c r="D75" s="987"/>
      <c r="E75" s="8"/>
      <c r="F75" s="987"/>
      <c r="G75" s="603"/>
      <c r="H75" s="986"/>
      <c r="I75" s="593"/>
      <c r="J75" s="8"/>
      <c r="K75" s="2114"/>
      <c r="L75" s="2114"/>
      <c r="M75" s="2114"/>
      <c r="N75" s="2114"/>
      <c r="P75" s="594" t="str">
        <f t="shared" si="18"/>
        <v>8 (1408)</v>
      </c>
      <c r="Q75" s="1592" t="str">
        <f t="shared" si="19"/>
        <v/>
      </c>
      <c r="R75" s="1018"/>
      <c r="S75" s="595"/>
      <c r="T75" s="595"/>
      <c r="U75" s="195"/>
      <c r="W75" s="594" t="str">
        <f t="shared" si="20"/>
        <v>8 (1408)</v>
      </c>
      <c r="X75" s="1592" t="str">
        <f t="shared" si="21"/>
        <v/>
      </c>
      <c r="Y75" s="1370"/>
      <c r="Z75" s="1687"/>
      <c r="AA75" s="1687"/>
      <c r="AB75" s="744"/>
      <c r="AC75" s="745" t="s">
        <v>3069</v>
      </c>
      <c r="AD75" s="1701" t="str">
        <f t="shared" si="22"/>
        <v/>
      </c>
      <c r="AE75" s="1019"/>
      <c r="AF75" s="593"/>
      <c r="AG75" s="1"/>
      <c r="AH75" s="2114"/>
      <c r="AI75" s="2114"/>
      <c r="AJ75" s="2114"/>
      <c r="AK75" s="2114"/>
      <c r="AL75" s="1"/>
      <c r="AM75" s="594" t="str">
        <f t="shared" si="23"/>
        <v>8 (1408)</v>
      </c>
      <c r="AN75" s="1592" t="str">
        <f t="shared" si="24"/>
        <v/>
      </c>
      <c r="AO75" s="1019"/>
      <c r="AP75" s="1019"/>
      <c r="AQ75" s="1019"/>
      <c r="AR75" s="1"/>
      <c r="AS75" s="840" t="str">
        <f t="shared" si="25"/>
        <v>8 (1408)</v>
      </c>
      <c r="AT75" s="1615" t="str">
        <f t="shared" si="26"/>
        <v/>
      </c>
      <c r="AU75" s="548"/>
      <c r="AV75" s="548"/>
      <c r="AW75" s="548"/>
    </row>
    <row r="76" spans="1:49" hidden="1" x14ac:dyDescent="0.25">
      <c r="A76" s="8" t="s">
        <v>3070</v>
      </c>
      <c r="B76" s="591"/>
      <c r="C76" s="987"/>
      <c r="D76" s="987"/>
      <c r="E76" s="8"/>
      <c r="F76" s="987"/>
      <c r="G76" s="603"/>
      <c r="H76" s="986"/>
      <c r="I76" s="593"/>
      <c r="J76" s="8"/>
      <c r="K76" s="2114"/>
      <c r="L76" s="2114"/>
      <c r="M76" s="2114"/>
      <c r="N76" s="2114"/>
      <c r="P76" s="594" t="str">
        <f t="shared" si="18"/>
        <v>9 (1409)</v>
      </c>
      <c r="Q76" s="1592" t="str">
        <f t="shared" si="19"/>
        <v/>
      </c>
      <c r="R76" s="1018"/>
      <c r="S76" s="595"/>
      <c r="T76" s="595"/>
      <c r="U76" s="195"/>
      <c r="W76" s="594" t="str">
        <f t="shared" si="20"/>
        <v>9 (1409)</v>
      </c>
      <c r="X76" s="1592" t="str">
        <f t="shared" si="21"/>
        <v/>
      </c>
      <c r="Y76" s="1370"/>
      <c r="Z76" s="1687"/>
      <c r="AA76" s="1687"/>
      <c r="AB76" s="744"/>
      <c r="AC76" s="745" t="s">
        <v>3070</v>
      </c>
      <c r="AD76" s="1701" t="str">
        <f t="shared" si="22"/>
        <v/>
      </c>
      <c r="AE76" s="1019"/>
      <c r="AF76" s="593"/>
      <c r="AG76" s="1"/>
      <c r="AH76" s="2114"/>
      <c r="AI76" s="2114"/>
      <c r="AJ76" s="2114"/>
      <c r="AK76" s="2114"/>
      <c r="AL76" s="1"/>
      <c r="AM76" s="594" t="str">
        <f t="shared" si="23"/>
        <v>9 (1409)</v>
      </c>
      <c r="AN76" s="1592" t="str">
        <f t="shared" si="24"/>
        <v/>
      </c>
      <c r="AO76" s="1019"/>
      <c r="AP76" s="1019"/>
      <c r="AQ76" s="1019"/>
      <c r="AR76" s="1"/>
      <c r="AS76" s="840" t="str">
        <f t="shared" si="25"/>
        <v>9 (1409)</v>
      </c>
      <c r="AT76" s="1615" t="str">
        <f t="shared" si="26"/>
        <v/>
      </c>
      <c r="AU76" s="548"/>
      <c r="AV76" s="548"/>
      <c r="AW76" s="548"/>
    </row>
    <row r="77" spans="1:49" hidden="1" x14ac:dyDescent="0.25">
      <c r="A77" s="8" t="s">
        <v>3071</v>
      </c>
      <c r="B77" s="591"/>
      <c r="C77" s="987"/>
      <c r="D77" s="987"/>
      <c r="E77" s="8"/>
      <c r="F77" s="987"/>
      <c r="G77" s="603"/>
      <c r="H77" s="986"/>
      <c r="I77" s="593"/>
      <c r="J77" s="8"/>
      <c r="K77" s="2114"/>
      <c r="L77" s="2114"/>
      <c r="M77" s="2114"/>
      <c r="N77" s="2114"/>
      <c r="P77" s="594" t="str">
        <f t="shared" si="18"/>
        <v>10 (1410)</v>
      </c>
      <c r="Q77" s="1592" t="str">
        <f t="shared" si="19"/>
        <v/>
      </c>
      <c r="R77" s="1018"/>
      <c r="S77" s="595"/>
      <c r="T77" s="595"/>
      <c r="U77" s="195"/>
      <c r="W77" s="594" t="str">
        <f t="shared" si="20"/>
        <v>10 (1410)</v>
      </c>
      <c r="X77" s="1592" t="str">
        <f t="shared" si="21"/>
        <v/>
      </c>
      <c r="Y77" s="1370"/>
      <c r="Z77" s="1687"/>
      <c r="AA77" s="1687"/>
      <c r="AB77" s="744"/>
      <c r="AC77" s="745" t="s">
        <v>3071</v>
      </c>
      <c r="AD77" s="1701" t="str">
        <f t="shared" si="22"/>
        <v/>
      </c>
      <c r="AE77" s="1019"/>
      <c r="AF77" s="593"/>
      <c r="AG77" s="1"/>
      <c r="AH77" s="2114"/>
      <c r="AI77" s="2114"/>
      <c r="AJ77" s="2114"/>
      <c r="AK77" s="2114"/>
      <c r="AL77" s="1"/>
      <c r="AM77" s="594" t="str">
        <f t="shared" si="23"/>
        <v>10 (1410)</v>
      </c>
      <c r="AN77" s="1592" t="str">
        <f t="shared" si="24"/>
        <v/>
      </c>
      <c r="AO77" s="1019"/>
      <c r="AP77" s="1019"/>
      <c r="AQ77" s="1019"/>
      <c r="AR77" s="1"/>
      <c r="AS77" s="840" t="str">
        <f t="shared" si="25"/>
        <v>10 (1410)</v>
      </c>
      <c r="AT77" s="1615" t="str">
        <f t="shared" si="26"/>
        <v/>
      </c>
      <c r="AU77" s="548"/>
      <c r="AV77" s="548"/>
      <c r="AW77" s="548"/>
    </row>
    <row r="78" spans="1:49" hidden="1" x14ac:dyDescent="0.25">
      <c r="A78" s="8" t="s">
        <v>3072</v>
      </c>
      <c r="B78" s="591"/>
      <c r="C78" s="987"/>
      <c r="D78" s="987"/>
      <c r="E78" s="8"/>
      <c r="F78" s="987"/>
      <c r="G78" s="603"/>
      <c r="H78" s="986"/>
      <c r="I78" s="593"/>
      <c r="J78" s="8"/>
      <c r="K78" s="2114"/>
      <c r="L78" s="2114"/>
      <c r="M78" s="2114"/>
      <c r="N78" s="2114"/>
      <c r="P78" s="594" t="str">
        <f t="shared" si="18"/>
        <v>11 (1411)</v>
      </c>
      <c r="Q78" s="1592" t="str">
        <f t="shared" si="19"/>
        <v/>
      </c>
      <c r="R78" s="1018"/>
      <c r="S78" s="595"/>
      <c r="T78" s="595"/>
      <c r="U78" s="195"/>
      <c r="W78" s="594" t="str">
        <f t="shared" si="20"/>
        <v>11 (1411)</v>
      </c>
      <c r="X78" s="1592" t="str">
        <f t="shared" si="21"/>
        <v/>
      </c>
      <c r="Y78" s="1370"/>
      <c r="Z78" s="1687"/>
      <c r="AA78" s="1687"/>
      <c r="AB78" s="744"/>
      <c r="AC78" s="745" t="s">
        <v>3072</v>
      </c>
      <c r="AD78" s="1701" t="str">
        <f t="shared" si="22"/>
        <v/>
      </c>
      <c r="AE78" s="1019"/>
      <c r="AF78" s="593"/>
      <c r="AG78" s="1"/>
      <c r="AH78" s="2114"/>
      <c r="AI78" s="2114"/>
      <c r="AJ78" s="2114"/>
      <c r="AK78" s="2114"/>
      <c r="AL78" s="1"/>
      <c r="AM78" s="594" t="str">
        <f t="shared" si="23"/>
        <v>11 (1411)</v>
      </c>
      <c r="AN78" s="1592" t="str">
        <f t="shared" si="24"/>
        <v/>
      </c>
      <c r="AO78" s="1019"/>
      <c r="AP78" s="1019"/>
      <c r="AQ78" s="1019"/>
      <c r="AR78" s="1"/>
      <c r="AS78" s="840" t="str">
        <f t="shared" si="25"/>
        <v>11 (1411)</v>
      </c>
      <c r="AT78" s="1615" t="str">
        <f t="shared" si="26"/>
        <v/>
      </c>
      <c r="AU78" s="548"/>
      <c r="AV78" s="548"/>
      <c r="AW78" s="548"/>
    </row>
    <row r="79" spans="1:49" hidden="1" x14ac:dyDescent="0.25">
      <c r="A79" s="8" t="s">
        <v>3073</v>
      </c>
      <c r="B79" s="591"/>
      <c r="C79" s="987"/>
      <c r="D79" s="987"/>
      <c r="E79" s="8"/>
      <c r="F79" s="987"/>
      <c r="G79" s="603"/>
      <c r="H79" s="986"/>
      <c r="I79" s="593"/>
      <c r="J79" s="8"/>
      <c r="K79" s="2114"/>
      <c r="L79" s="2114"/>
      <c r="M79" s="2114"/>
      <c r="N79" s="2114"/>
      <c r="P79" s="594" t="str">
        <f t="shared" si="18"/>
        <v>12 (1412)</v>
      </c>
      <c r="Q79" s="1592" t="str">
        <f t="shared" si="19"/>
        <v/>
      </c>
      <c r="R79" s="1018"/>
      <c r="S79" s="595"/>
      <c r="T79" s="595"/>
      <c r="U79" s="195"/>
      <c r="W79" s="594" t="str">
        <f t="shared" si="20"/>
        <v>12 (1412)</v>
      </c>
      <c r="X79" s="1592" t="str">
        <f t="shared" si="21"/>
        <v/>
      </c>
      <c r="Y79" s="1370"/>
      <c r="Z79" s="1687"/>
      <c r="AA79" s="1687"/>
      <c r="AB79" s="744"/>
      <c r="AC79" s="745" t="s">
        <v>3073</v>
      </c>
      <c r="AD79" s="1701" t="str">
        <f t="shared" si="22"/>
        <v/>
      </c>
      <c r="AE79" s="1019"/>
      <c r="AF79" s="593"/>
      <c r="AG79" s="1"/>
      <c r="AH79" s="2114"/>
      <c r="AI79" s="2114"/>
      <c r="AJ79" s="2114"/>
      <c r="AK79" s="2114"/>
      <c r="AL79" s="1"/>
      <c r="AM79" s="594" t="str">
        <f t="shared" si="23"/>
        <v>12 (1412)</v>
      </c>
      <c r="AN79" s="1592" t="str">
        <f t="shared" si="24"/>
        <v/>
      </c>
      <c r="AO79" s="1019"/>
      <c r="AP79" s="1019"/>
      <c r="AQ79" s="1019"/>
      <c r="AR79" s="1"/>
      <c r="AS79" s="840" t="str">
        <f t="shared" si="25"/>
        <v>12 (1412)</v>
      </c>
      <c r="AT79" s="1615" t="str">
        <f t="shared" si="26"/>
        <v/>
      </c>
      <c r="AU79" s="548"/>
      <c r="AV79" s="548"/>
      <c r="AW79" s="548"/>
    </row>
    <row r="80" spans="1:49" hidden="1" x14ac:dyDescent="0.25">
      <c r="A80" s="8" t="s">
        <v>3074</v>
      </c>
      <c r="B80" s="591"/>
      <c r="C80" s="987"/>
      <c r="D80" s="987"/>
      <c r="E80" s="8"/>
      <c r="F80" s="987"/>
      <c r="G80" s="603"/>
      <c r="H80" s="986"/>
      <c r="I80" s="593"/>
      <c r="J80" s="8"/>
      <c r="K80" s="2114"/>
      <c r="L80" s="2114"/>
      <c r="M80" s="2114"/>
      <c r="N80" s="2114"/>
      <c r="P80" s="594" t="str">
        <f t="shared" si="18"/>
        <v>13 (1413)</v>
      </c>
      <c r="Q80" s="1592" t="str">
        <f t="shared" si="19"/>
        <v/>
      </c>
      <c r="R80" s="1018"/>
      <c r="S80" s="595"/>
      <c r="T80" s="595"/>
      <c r="U80" s="195"/>
      <c r="W80" s="594" t="str">
        <f t="shared" si="20"/>
        <v>13 (1413)</v>
      </c>
      <c r="X80" s="1592" t="str">
        <f t="shared" si="21"/>
        <v/>
      </c>
      <c r="Y80" s="1370"/>
      <c r="Z80" s="1687"/>
      <c r="AA80" s="1687"/>
      <c r="AB80" s="744"/>
      <c r="AC80" s="745" t="s">
        <v>3074</v>
      </c>
      <c r="AD80" s="1701" t="str">
        <f t="shared" si="22"/>
        <v/>
      </c>
      <c r="AE80" s="1019"/>
      <c r="AF80" s="593"/>
      <c r="AG80" s="1"/>
      <c r="AH80" s="2114"/>
      <c r="AI80" s="2114"/>
      <c r="AJ80" s="2114"/>
      <c r="AK80" s="2114"/>
      <c r="AL80" s="1"/>
      <c r="AM80" s="594" t="str">
        <f t="shared" si="23"/>
        <v>13 (1413)</v>
      </c>
      <c r="AN80" s="1592" t="str">
        <f t="shared" si="24"/>
        <v/>
      </c>
      <c r="AO80" s="1019"/>
      <c r="AP80" s="1019"/>
      <c r="AQ80" s="1019"/>
      <c r="AR80" s="1"/>
      <c r="AS80" s="840" t="str">
        <f t="shared" si="25"/>
        <v>13 (1413)</v>
      </c>
      <c r="AT80" s="1615" t="str">
        <f t="shared" si="26"/>
        <v/>
      </c>
      <c r="AU80" s="548"/>
      <c r="AV80" s="548"/>
      <c r="AW80" s="548"/>
    </row>
    <row r="81" spans="1:49" hidden="1" x14ac:dyDescent="0.25">
      <c r="A81" s="8" t="s">
        <v>3075</v>
      </c>
      <c r="B81" s="591"/>
      <c r="C81" s="987"/>
      <c r="D81" s="987"/>
      <c r="E81" s="8"/>
      <c r="F81" s="987"/>
      <c r="G81" s="603"/>
      <c r="H81" s="986"/>
      <c r="I81" s="593"/>
      <c r="J81" s="8"/>
      <c r="K81" s="2114"/>
      <c r="L81" s="2114"/>
      <c r="M81" s="2114"/>
      <c r="N81" s="2114"/>
      <c r="P81" s="594" t="str">
        <f t="shared" si="18"/>
        <v>14 (1414)</v>
      </c>
      <c r="Q81" s="1592" t="str">
        <f t="shared" si="19"/>
        <v/>
      </c>
      <c r="R81" s="1018"/>
      <c r="S81" s="595"/>
      <c r="T81" s="595"/>
      <c r="U81" s="195"/>
      <c r="W81" s="594" t="str">
        <f t="shared" si="20"/>
        <v>14 (1414)</v>
      </c>
      <c r="X81" s="1592" t="str">
        <f t="shared" si="21"/>
        <v/>
      </c>
      <c r="Y81" s="1370"/>
      <c r="Z81" s="1687"/>
      <c r="AA81" s="1687"/>
      <c r="AB81" s="744"/>
      <c r="AC81" s="745" t="s">
        <v>3075</v>
      </c>
      <c r="AD81" s="1701" t="str">
        <f t="shared" si="22"/>
        <v/>
      </c>
      <c r="AE81" s="1019"/>
      <c r="AF81" s="593"/>
      <c r="AG81" s="1"/>
      <c r="AH81" s="2114"/>
      <c r="AI81" s="2114"/>
      <c r="AJ81" s="2114"/>
      <c r="AK81" s="2114"/>
      <c r="AL81" s="1"/>
      <c r="AM81" s="594" t="str">
        <f t="shared" si="23"/>
        <v>14 (1414)</v>
      </c>
      <c r="AN81" s="1592" t="str">
        <f t="shared" si="24"/>
        <v/>
      </c>
      <c r="AO81" s="1019"/>
      <c r="AP81" s="1019"/>
      <c r="AQ81" s="1019"/>
      <c r="AR81" s="1"/>
      <c r="AS81" s="840" t="str">
        <f t="shared" si="25"/>
        <v>14 (1414)</v>
      </c>
      <c r="AT81" s="1615" t="str">
        <f t="shared" si="26"/>
        <v/>
      </c>
      <c r="AU81" s="548"/>
      <c r="AV81" s="548"/>
      <c r="AW81" s="548"/>
    </row>
    <row r="82" spans="1:49" hidden="1" x14ac:dyDescent="0.25">
      <c r="A82" s="8" t="s">
        <v>3076</v>
      </c>
      <c r="B82" s="591"/>
      <c r="C82" s="987"/>
      <c r="D82" s="987"/>
      <c r="E82" s="8"/>
      <c r="F82" s="987"/>
      <c r="G82" s="603"/>
      <c r="H82" s="986"/>
      <c r="I82" s="593"/>
      <c r="J82" s="8"/>
      <c r="K82" s="2114"/>
      <c r="L82" s="2114"/>
      <c r="M82" s="2114"/>
      <c r="N82" s="2114"/>
      <c r="P82" s="594" t="str">
        <f t="shared" si="18"/>
        <v>15 (1415)</v>
      </c>
      <c r="Q82" s="1592" t="str">
        <f t="shared" si="19"/>
        <v/>
      </c>
      <c r="R82" s="1018"/>
      <c r="S82" s="595"/>
      <c r="T82" s="595"/>
      <c r="U82" s="195"/>
      <c r="W82" s="594" t="str">
        <f t="shared" si="20"/>
        <v>15 (1415)</v>
      </c>
      <c r="X82" s="1592" t="str">
        <f t="shared" si="21"/>
        <v/>
      </c>
      <c r="Y82" s="1370"/>
      <c r="Z82" s="1687"/>
      <c r="AA82" s="1687"/>
      <c r="AB82" s="744"/>
      <c r="AC82" s="745" t="s">
        <v>3076</v>
      </c>
      <c r="AD82" s="1701" t="str">
        <f t="shared" si="22"/>
        <v/>
      </c>
      <c r="AE82" s="1019"/>
      <c r="AF82" s="593"/>
      <c r="AG82" s="1"/>
      <c r="AH82" s="2114"/>
      <c r="AI82" s="2114"/>
      <c r="AJ82" s="2114"/>
      <c r="AK82" s="2114"/>
      <c r="AL82" s="1"/>
      <c r="AM82" s="594" t="str">
        <f t="shared" si="23"/>
        <v>15 (1415)</v>
      </c>
      <c r="AN82" s="1592" t="str">
        <f t="shared" si="24"/>
        <v/>
      </c>
      <c r="AO82" s="1019"/>
      <c r="AP82" s="1019"/>
      <c r="AQ82" s="1019"/>
      <c r="AR82" s="1"/>
      <c r="AS82" s="840" t="str">
        <f t="shared" si="25"/>
        <v>15 (1415)</v>
      </c>
      <c r="AT82" s="1615" t="str">
        <f t="shared" si="26"/>
        <v/>
      </c>
      <c r="AU82" s="548"/>
      <c r="AV82" s="548"/>
      <c r="AW82" s="548"/>
    </row>
    <row r="83" spans="1:49" hidden="1" x14ac:dyDescent="0.25">
      <c r="A83" s="8" t="s">
        <v>3077</v>
      </c>
      <c r="B83" s="591"/>
      <c r="C83" s="987"/>
      <c r="D83" s="987"/>
      <c r="E83" s="8"/>
      <c r="F83" s="987"/>
      <c r="G83" s="603"/>
      <c r="H83" s="986"/>
      <c r="I83" s="593"/>
      <c r="J83" s="8"/>
      <c r="K83" s="2114"/>
      <c r="L83" s="2114"/>
      <c r="M83" s="2114"/>
      <c r="N83" s="2114"/>
      <c r="P83" s="594" t="str">
        <f t="shared" si="18"/>
        <v>16 (1416)</v>
      </c>
      <c r="Q83" s="1592" t="str">
        <f t="shared" si="19"/>
        <v/>
      </c>
      <c r="R83" s="1018"/>
      <c r="S83" s="595"/>
      <c r="T83" s="595"/>
      <c r="U83" s="195"/>
      <c r="W83" s="594" t="str">
        <f t="shared" si="20"/>
        <v>16 (1416)</v>
      </c>
      <c r="X83" s="1592" t="str">
        <f t="shared" si="21"/>
        <v/>
      </c>
      <c r="Y83" s="1370"/>
      <c r="Z83" s="1687"/>
      <c r="AA83" s="1687"/>
      <c r="AB83" s="744"/>
      <c r="AC83" s="745" t="s">
        <v>3077</v>
      </c>
      <c r="AD83" s="1701" t="str">
        <f t="shared" si="22"/>
        <v/>
      </c>
      <c r="AE83" s="1019"/>
      <c r="AF83" s="593"/>
      <c r="AG83" s="1"/>
      <c r="AH83" s="2114"/>
      <c r="AI83" s="2114"/>
      <c r="AJ83" s="2114"/>
      <c r="AK83" s="2114"/>
      <c r="AL83" s="1"/>
      <c r="AM83" s="594" t="str">
        <f t="shared" si="23"/>
        <v>16 (1416)</v>
      </c>
      <c r="AN83" s="1592" t="str">
        <f t="shared" si="24"/>
        <v/>
      </c>
      <c r="AO83" s="1019"/>
      <c r="AP83" s="1019"/>
      <c r="AQ83" s="1019"/>
      <c r="AR83" s="1"/>
      <c r="AS83" s="840" t="str">
        <f t="shared" si="25"/>
        <v>16 (1416)</v>
      </c>
      <c r="AT83" s="1615" t="str">
        <f t="shared" si="26"/>
        <v/>
      </c>
      <c r="AU83" s="548"/>
      <c r="AV83" s="548"/>
      <c r="AW83" s="548"/>
    </row>
    <row r="84" spans="1:49" hidden="1" x14ac:dyDescent="0.25">
      <c r="A84" s="8" t="s">
        <v>3078</v>
      </c>
      <c r="B84" s="591"/>
      <c r="C84" s="987"/>
      <c r="D84" s="987"/>
      <c r="E84" s="8"/>
      <c r="F84" s="987"/>
      <c r="G84" s="603"/>
      <c r="H84" s="986"/>
      <c r="I84" s="593"/>
      <c r="J84" s="8"/>
      <c r="K84" s="2114"/>
      <c r="L84" s="2114"/>
      <c r="M84" s="2114"/>
      <c r="N84" s="2114"/>
      <c r="P84" s="594" t="str">
        <f t="shared" si="18"/>
        <v>17 (1417)</v>
      </c>
      <c r="Q84" s="1592" t="str">
        <f t="shared" si="19"/>
        <v/>
      </c>
      <c r="R84" s="1018"/>
      <c r="S84" s="595"/>
      <c r="T84" s="595"/>
      <c r="U84" s="195"/>
      <c r="W84" s="594" t="str">
        <f t="shared" si="20"/>
        <v>17 (1417)</v>
      </c>
      <c r="X84" s="1592" t="str">
        <f t="shared" si="21"/>
        <v/>
      </c>
      <c r="Y84" s="1370"/>
      <c r="Z84" s="1687"/>
      <c r="AA84" s="1687"/>
      <c r="AB84" s="744"/>
      <c r="AC84" s="745" t="s">
        <v>3078</v>
      </c>
      <c r="AD84" s="1701" t="str">
        <f t="shared" si="22"/>
        <v/>
      </c>
      <c r="AE84" s="1019"/>
      <c r="AF84" s="593"/>
      <c r="AG84" s="1"/>
      <c r="AH84" s="2114"/>
      <c r="AI84" s="2114"/>
      <c r="AJ84" s="2114"/>
      <c r="AK84" s="2114"/>
      <c r="AL84" s="1"/>
      <c r="AM84" s="594" t="str">
        <f t="shared" si="23"/>
        <v>17 (1417)</v>
      </c>
      <c r="AN84" s="1592" t="str">
        <f t="shared" si="24"/>
        <v/>
      </c>
      <c r="AO84" s="1019"/>
      <c r="AP84" s="1019"/>
      <c r="AQ84" s="1019"/>
      <c r="AR84" s="1"/>
      <c r="AS84" s="840" t="str">
        <f t="shared" si="25"/>
        <v>17 (1417)</v>
      </c>
      <c r="AT84" s="1615" t="str">
        <f t="shared" si="26"/>
        <v/>
      </c>
      <c r="AU84" s="548"/>
      <c r="AV84" s="548"/>
      <c r="AW84" s="548"/>
    </row>
    <row r="85" spans="1:49" hidden="1" x14ac:dyDescent="0.25">
      <c r="A85" s="8" t="s">
        <v>3079</v>
      </c>
      <c r="B85" s="591"/>
      <c r="C85" s="987"/>
      <c r="D85" s="987"/>
      <c r="E85" s="8"/>
      <c r="F85" s="987"/>
      <c r="G85" s="603"/>
      <c r="H85" s="986"/>
      <c r="I85" s="593"/>
      <c r="J85" s="8"/>
      <c r="K85" s="2114"/>
      <c r="L85" s="2114"/>
      <c r="M85" s="2114"/>
      <c r="N85" s="2114"/>
      <c r="P85" s="594" t="str">
        <f t="shared" si="18"/>
        <v>18 (1418)</v>
      </c>
      <c r="Q85" s="1592" t="str">
        <f t="shared" si="19"/>
        <v/>
      </c>
      <c r="R85" s="1018"/>
      <c r="S85" s="595"/>
      <c r="T85" s="595"/>
      <c r="U85" s="195"/>
      <c r="W85" s="594" t="str">
        <f t="shared" si="20"/>
        <v>18 (1418)</v>
      </c>
      <c r="X85" s="1592" t="str">
        <f t="shared" si="21"/>
        <v/>
      </c>
      <c r="Y85" s="1370"/>
      <c r="Z85" s="1687"/>
      <c r="AA85" s="1687"/>
      <c r="AB85" s="744"/>
      <c r="AC85" s="745" t="s">
        <v>3079</v>
      </c>
      <c r="AD85" s="1701" t="str">
        <f t="shared" si="22"/>
        <v/>
      </c>
      <c r="AE85" s="1019"/>
      <c r="AF85" s="593"/>
      <c r="AG85" s="1"/>
      <c r="AH85" s="2114"/>
      <c r="AI85" s="2114"/>
      <c r="AJ85" s="2114"/>
      <c r="AK85" s="2114"/>
      <c r="AL85" s="1"/>
      <c r="AM85" s="594" t="str">
        <f t="shared" si="23"/>
        <v>18 (1418)</v>
      </c>
      <c r="AN85" s="1592" t="str">
        <f t="shared" si="24"/>
        <v/>
      </c>
      <c r="AO85" s="1019"/>
      <c r="AP85" s="1019"/>
      <c r="AQ85" s="1019"/>
      <c r="AR85" s="1"/>
      <c r="AS85" s="840" t="str">
        <f t="shared" si="25"/>
        <v>18 (1418)</v>
      </c>
      <c r="AT85" s="1615" t="str">
        <f t="shared" si="26"/>
        <v/>
      </c>
      <c r="AU85" s="548"/>
      <c r="AV85" s="548"/>
      <c r="AW85" s="548"/>
    </row>
    <row r="86" spans="1:49" hidden="1" x14ac:dyDescent="0.25">
      <c r="A86" s="8" t="s">
        <v>3080</v>
      </c>
      <c r="B86" s="591"/>
      <c r="C86" s="987"/>
      <c r="D86" s="987"/>
      <c r="E86" s="8"/>
      <c r="F86" s="987"/>
      <c r="G86" s="603"/>
      <c r="H86" s="986"/>
      <c r="I86" s="593"/>
      <c r="J86" s="8"/>
      <c r="K86" s="2114"/>
      <c r="L86" s="2114"/>
      <c r="M86" s="2114"/>
      <c r="N86" s="2114"/>
      <c r="P86" s="594" t="str">
        <f t="shared" si="18"/>
        <v>19 (1419)</v>
      </c>
      <c r="Q86" s="1592" t="str">
        <f t="shared" si="19"/>
        <v/>
      </c>
      <c r="R86" s="1018"/>
      <c r="S86" s="595"/>
      <c r="T86" s="595"/>
      <c r="U86" s="195"/>
      <c r="W86" s="594" t="str">
        <f t="shared" si="20"/>
        <v>19 (1419)</v>
      </c>
      <c r="X86" s="1592" t="str">
        <f t="shared" si="21"/>
        <v/>
      </c>
      <c r="Y86" s="1370"/>
      <c r="Z86" s="1687"/>
      <c r="AA86" s="1687"/>
      <c r="AB86" s="744"/>
      <c r="AC86" s="745" t="s">
        <v>3080</v>
      </c>
      <c r="AD86" s="1701" t="str">
        <f t="shared" si="22"/>
        <v/>
      </c>
      <c r="AE86" s="1019"/>
      <c r="AF86" s="593"/>
      <c r="AG86" s="1"/>
      <c r="AH86" s="2114"/>
      <c r="AI86" s="2114"/>
      <c r="AJ86" s="2114"/>
      <c r="AK86" s="2114"/>
      <c r="AL86" s="1"/>
      <c r="AM86" s="594" t="str">
        <f t="shared" si="23"/>
        <v>19 (1419)</v>
      </c>
      <c r="AN86" s="1592" t="str">
        <f t="shared" si="24"/>
        <v/>
      </c>
      <c r="AO86" s="1019"/>
      <c r="AP86" s="1019"/>
      <c r="AQ86" s="1019"/>
      <c r="AR86" s="1"/>
      <c r="AS86" s="840" t="str">
        <f t="shared" si="25"/>
        <v>19 (1419)</v>
      </c>
      <c r="AT86" s="1615" t="str">
        <f t="shared" si="26"/>
        <v/>
      </c>
      <c r="AU86" s="548"/>
      <c r="AV86" s="548"/>
      <c r="AW86" s="548"/>
    </row>
    <row r="87" spans="1:49" hidden="1" x14ac:dyDescent="0.25">
      <c r="A87" s="8" t="s">
        <v>3081</v>
      </c>
      <c r="B87" s="591"/>
      <c r="C87" s="987"/>
      <c r="D87" s="987"/>
      <c r="E87" s="8"/>
      <c r="F87" s="987"/>
      <c r="G87" s="603"/>
      <c r="H87" s="986"/>
      <c r="I87" s="593"/>
      <c r="J87" s="8"/>
      <c r="K87" s="2114"/>
      <c r="L87" s="2114"/>
      <c r="M87" s="2114"/>
      <c r="N87" s="2114"/>
      <c r="P87" s="594" t="str">
        <f t="shared" si="18"/>
        <v>20 (1420)</v>
      </c>
      <c r="Q87" s="1592" t="str">
        <f t="shared" si="19"/>
        <v/>
      </c>
      <c r="R87" s="1018"/>
      <c r="S87" s="595"/>
      <c r="T87" s="595"/>
      <c r="U87" s="195"/>
      <c r="W87" s="594" t="str">
        <f t="shared" si="20"/>
        <v>20 (1420)</v>
      </c>
      <c r="X87" s="1592" t="str">
        <f t="shared" si="21"/>
        <v/>
      </c>
      <c r="Y87" s="1370"/>
      <c r="Z87" s="1687"/>
      <c r="AA87" s="1687"/>
      <c r="AB87" s="744"/>
      <c r="AC87" s="745" t="s">
        <v>3081</v>
      </c>
      <c r="AD87" s="1701" t="str">
        <f t="shared" si="22"/>
        <v/>
      </c>
      <c r="AE87" s="1019"/>
      <c r="AF87" s="593"/>
      <c r="AG87" s="1"/>
      <c r="AH87" s="2114"/>
      <c r="AI87" s="2114"/>
      <c r="AJ87" s="2114"/>
      <c r="AK87" s="2114"/>
      <c r="AL87" s="1"/>
      <c r="AM87" s="594" t="str">
        <f t="shared" si="23"/>
        <v>20 (1420)</v>
      </c>
      <c r="AN87" s="1592" t="str">
        <f t="shared" si="24"/>
        <v/>
      </c>
      <c r="AO87" s="1019"/>
      <c r="AP87" s="1019"/>
      <c r="AQ87" s="1019"/>
      <c r="AR87" s="1"/>
      <c r="AS87" s="840" t="str">
        <f t="shared" si="25"/>
        <v>20 (1420)</v>
      </c>
      <c r="AT87" s="1615" t="str">
        <f t="shared" si="26"/>
        <v/>
      </c>
      <c r="AU87" s="548"/>
      <c r="AV87" s="548"/>
      <c r="AW87" s="548"/>
    </row>
    <row r="88" spans="1:49" hidden="1" x14ac:dyDescent="0.25">
      <c r="A88" s="8" t="s">
        <v>3082</v>
      </c>
      <c r="B88" s="591"/>
      <c r="C88" s="987"/>
      <c r="D88" s="987"/>
      <c r="E88" s="8"/>
      <c r="F88" s="987"/>
      <c r="G88" s="603"/>
      <c r="H88" s="986"/>
      <c r="I88" s="593"/>
      <c r="J88" s="8"/>
      <c r="K88" s="2114"/>
      <c r="L88" s="2114"/>
      <c r="M88" s="2114"/>
      <c r="N88" s="2114"/>
      <c r="P88" s="594" t="str">
        <f t="shared" si="18"/>
        <v>21 (1421)</v>
      </c>
      <c r="Q88" s="1592" t="str">
        <f t="shared" si="19"/>
        <v/>
      </c>
      <c r="R88" s="1018"/>
      <c r="S88" s="595"/>
      <c r="T88" s="595"/>
      <c r="U88" s="195"/>
      <c r="W88" s="594" t="str">
        <f t="shared" si="20"/>
        <v>21 (1421)</v>
      </c>
      <c r="X88" s="1592" t="str">
        <f t="shared" si="21"/>
        <v/>
      </c>
      <c r="Y88" s="1370"/>
      <c r="Z88" s="1687"/>
      <c r="AA88" s="1687"/>
      <c r="AB88" s="744"/>
      <c r="AC88" s="745" t="s">
        <v>3082</v>
      </c>
      <c r="AD88" s="1701" t="str">
        <f t="shared" si="22"/>
        <v/>
      </c>
      <c r="AE88" s="1019"/>
      <c r="AF88" s="593"/>
      <c r="AG88" s="1"/>
      <c r="AH88" s="2114"/>
      <c r="AI88" s="2114"/>
      <c r="AJ88" s="2114"/>
      <c r="AK88" s="2114"/>
      <c r="AL88" s="1"/>
      <c r="AM88" s="594" t="str">
        <f t="shared" si="23"/>
        <v>21 (1421)</v>
      </c>
      <c r="AN88" s="1592" t="str">
        <f t="shared" si="24"/>
        <v/>
      </c>
      <c r="AO88" s="1019"/>
      <c r="AP88" s="1019"/>
      <c r="AQ88" s="1019"/>
      <c r="AR88" s="1"/>
      <c r="AS88" s="840" t="str">
        <f t="shared" si="25"/>
        <v>21 (1421)</v>
      </c>
      <c r="AT88" s="1615" t="str">
        <f t="shared" si="26"/>
        <v/>
      </c>
      <c r="AU88" s="548"/>
      <c r="AV88" s="548"/>
      <c r="AW88" s="548"/>
    </row>
    <row r="89" spans="1:49" hidden="1" x14ac:dyDescent="0.25">
      <c r="A89" s="8" t="s">
        <v>3083</v>
      </c>
      <c r="B89" s="591"/>
      <c r="C89" s="987"/>
      <c r="D89" s="987"/>
      <c r="E89" s="8"/>
      <c r="F89" s="987"/>
      <c r="G89" s="603"/>
      <c r="H89" s="986"/>
      <c r="I89" s="593"/>
      <c r="J89" s="8"/>
      <c r="K89" s="2114"/>
      <c r="L89" s="2114"/>
      <c r="M89" s="2114"/>
      <c r="N89" s="2114"/>
      <c r="P89" s="594" t="str">
        <f t="shared" si="18"/>
        <v>22 (1422)</v>
      </c>
      <c r="Q89" s="1592" t="str">
        <f t="shared" si="19"/>
        <v/>
      </c>
      <c r="R89" s="1018"/>
      <c r="S89" s="595"/>
      <c r="T89" s="595"/>
      <c r="U89" s="195"/>
      <c r="W89" s="594" t="str">
        <f t="shared" si="20"/>
        <v>22 (1422)</v>
      </c>
      <c r="X89" s="1592" t="str">
        <f t="shared" si="21"/>
        <v/>
      </c>
      <c r="Y89" s="1370"/>
      <c r="Z89" s="1687"/>
      <c r="AA89" s="1687"/>
      <c r="AB89" s="744"/>
      <c r="AC89" s="745" t="s">
        <v>3083</v>
      </c>
      <c r="AD89" s="1701" t="str">
        <f t="shared" si="22"/>
        <v/>
      </c>
      <c r="AE89" s="1019"/>
      <c r="AF89" s="593"/>
      <c r="AG89" s="1"/>
      <c r="AH89" s="2114"/>
      <c r="AI89" s="2114"/>
      <c r="AJ89" s="2114"/>
      <c r="AK89" s="2114"/>
      <c r="AL89" s="1"/>
      <c r="AM89" s="594" t="str">
        <f t="shared" si="23"/>
        <v>22 (1422)</v>
      </c>
      <c r="AN89" s="1592" t="str">
        <f t="shared" si="24"/>
        <v/>
      </c>
      <c r="AO89" s="1019"/>
      <c r="AP89" s="1019"/>
      <c r="AQ89" s="1019"/>
      <c r="AR89" s="1"/>
      <c r="AS89" s="840" t="str">
        <f t="shared" si="25"/>
        <v>22 (1422)</v>
      </c>
      <c r="AT89" s="1615" t="str">
        <f t="shared" si="26"/>
        <v/>
      </c>
      <c r="AU89" s="548"/>
      <c r="AV89" s="548"/>
      <c r="AW89" s="548"/>
    </row>
    <row r="90" spans="1:49" hidden="1" x14ac:dyDescent="0.25">
      <c r="A90" s="8" t="s">
        <v>3084</v>
      </c>
      <c r="B90" s="591"/>
      <c r="C90" s="987"/>
      <c r="D90" s="987"/>
      <c r="E90" s="8"/>
      <c r="F90" s="987"/>
      <c r="G90" s="603"/>
      <c r="H90" s="986"/>
      <c r="I90" s="593"/>
      <c r="J90" s="8"/>
      <c r="K90" s="2114"/>
      <c r="L90" s="2114"/>
      <c r="M90" s="2114"/>
      <c r="N90" s="2114"/>
      <c r="P90" s="594" t="str">
        <f t="shared" si="18"/>
        <v>23 (1423)</v>
      </c>
      <c r="Q90" s="1592" t="str">
        <f t="shared" si="19"/>
        <v/>
      </c>
      <c r="R90" s="1018"/>
      <c r="S90" s="595"/>
      <c r="T90" s="595"/>
      <c r="U90" s="195"/>
      <c r="W90" s="594" t="str">
        <f t="shared" si="20"/>
        <v>23 (1423)</v>
      </c>
      <c r="X90" s="1592" t="str">
        <f t="shared" si="21"/>
        <v/>
      </c>
      <c r="Y90" s="1370"/>
      <c r="Z90" s="1687"/>
      <c r="AA90" s="1687"/>
      <c r="AB90" s="744"/>
      <c r="AC90" s="745" t="s">
        <v>3084</v>
      </c>
      <c r="AD90" s="1701" t="str">
        <f t="shared" si="22"/>
        <v/>
      </c>
      <c r="AE90" s="1019"/>
      <c r="AF90" s="593"/>
      <c r="AG90" s="1"/>
      <c r="AH90" s="2114"/>
      <c r="AI90" s="2114"/>
      <c r="AJ90" s="2114"/>
      <c r="AK90" s="2114"/>
      <c r="AL90" s="1"/>
      <c r="AM90" s="594" t="str">
        <f t="shared" si="23"/>
        <v>23 (1423)</v>
      </c>
      <c r="AN90" s="1592" t="str">
        <f t="shared" si="24"/>
        <v/>
      </c>
      <c r="AO90" s="1019"/>
      <c r="AP90" s="1019"/>
      <c r="AQ90" s="1019"/>
      <c r="AR90" s="1"/>
      <c r="AS90" s="840" t="str">
        <f t="shared" si="25"/>
        <v>23 (1423)</v>
      </c>
      <c r="AT90" s="1615" t="str">
        <f t="shared" si="26"/>
        <v/>
      </c>
      <c r="AU90" s="548"/>
      <c r="AV90" s="548"/>
      <c r="AW90" s="548"/>
    </row>
    <row r="91" spans="1:49" hidden="1" x14ac:dyDescent="0.25">
      <c r="A91" s="8" t="s">
        <v>3085</v>
      </c>
      <c r="B91" s="591"/>
      <c r="C91" s="987"/>
      <c r="D91" s="987"/>
      <c r="E91" s="8"/>
      <c r="F91" s="987"/>
      <c r="G91" s="603"/>
      <c r="H91" s="986"/>
      <c r="I91" s="593"/>
      <c r="J91" s="8"/>
      <c r="K91" s="2114"/>
      <c r="L91" s="2114"/>
      <c r="M91" s="2114"/>
      <c r="N91" s="2114"/>
      <c r="P91" s="594" t="str">
        <f t="shared" si="18"/>
        <v>24 (1424)</v>
      </c>
      <c r="Q91" s="1592" t="str">
        <f t="shared" si="19"/>
        <v/>
      </c>
      <c r="R91" s="1018"/>
      <c r="S91" s="595"/>
      <c r="T91" s="595"/>
      <c r="U91" s="195"/>
      <c r="W91" s="594" t="str">
        <f t="shared" si="20"/>
        <v>24 (1424)</v>
      </c>
      <c r="X91" s="1592" t="str">
        <f t="shared" si="21"/>
        <v/>
      </c>
      <c r="Y91" s="1370"/>
      <c r="Z91" s="1687"/>
      <c r="AA91" s="1687"/>
      <c r="AB91" s="744"/>
      <c r="AC91" s="745" t="s">
        <v>3085</v>
      </c>
      <c r="AD91" s="1701" t="str">
        <f t="shared" si="22"/>
        <v/>
      </c>
      <c r="AE91" s="1019"/>
      <c r="AF91" s="593"/>
      <c r="AG91" s="1"/>
      <c r="AH91" s="2114"/>
      <c r="AI91" s="2114"/>
      <c r="AJ91" s="2114"/>
      <c r="AK91" s="2114"/>
      <c r="AL91" s="1"/>
      <c r="AM91" s="594" t="str">
        <f t="shared" si="23"/>
        <v>24 (1424)</v>
      </c>
      <c r="AN91" s="1592" t="str">
        <f t="shared" si="24"/>
        <v/>
      </c>
      <c r="AO91" s="1019"/>
      <c r="AP91" s="1019"/>
      <c r="AQ91" s="1019"/>
      <c r="AR91" s="1"/>
      <c r="AS91" s="840" t="str">
        <f t="shared" si="25"/>
        <v>24 (1424)</v>
      </c>
      <c r="AT91" s="1615" t="str">
        <f t="shared" si="26"/>
        <v/>
      </c>
      <c r="AU91" s="548"/>
      <c r="AV91" s="548"/>
      <c r="AW91" s="548"/>
    </row>
    <row r="92" spans="1:49" x14ac:dyDescent="0.25">
      <c r="A92" s="8" t="s">
        <v>3086</v>
      </c>
      <c r="B92" s="591"/>
      <c r="C92" s="987"/>
      <c r="D92" s="987"/>
      <c r="E92" s="8"/>
      <c r="F92" s="987"/>
      <c r="G92" s="603"/>
      <c r="H92" s="986"/>
      <c r="I92" s="593"/>
      <c r="J92" s="8"/>
      <c r="K92" s="2114"/>
      <c r="L92" s="2114"/>
      <c r="M92" s="2114"/>
      <c r="N92" s="2114"/>
      <c r="P92" s="594" t="str">
        <f t="shared" si="18"/>
        <v>25 (1425)</v>
      </c>
      <c r="Q92" s="1592" t="str">
        <f t="shared" si="19"/>
        <v/>
      </c>
      <c r="R92" s="1018"/>
      <c r="S92" s="595"/>
      <c r="T92" s="595"/>
      <c r="U92" s="195"/>
      <c r="W92" s="594" t="str">
        <f t="shared" si="20"/>
        <v>25 (1425)</v>
      </c>
      <c r="X92" s="1592" t="str">
        <f t="shared" si="21"/>
        <v/>
      </c>
      <c r="Y92" s="1370"/>
      <c r="Z92" s="1687"/>
      <c r="AA92" s="1687"/>
      <c r="AB92" s="744"/>
      <c r="AC92" s="745" t="s">
        <v>3086</v>
      </c>
      <c r="AD92" s="1701" t="str">
        <f t="shared" si="22"/>
        <v/>
      </c>
      <c r="AE92" s="1019"/>
      <c r="AF92" s="593"/>
      <c r="AG92" s="1"/>
      <c r="AH92" s="2114"/>
      <c r="AI92" s="2114"/>
      <c r="AJ92" s="2114"/>
      <c r="AK92" s="2114"/>
      <c r="AL92" s="1"/>
      <c r="AM92" s="594" t="str">
        <f t="shared" si="23"/>
        <v>25 (1425)</v>
      </c>
      <c r="AN92" s="1592" t="str">
        <f t="shared" si="24"/>
        <v/>
      </c>
      <c r="AO92" s="1019"/>
      <c r="AP92" s="1019"/>
      <c r="AQ92" s="1019"/>
      <c r="AR92" s="1"/>
      <c r="AS92" s="840" t="str">
        <f t="shared" si="25"/>
        <v>25 (1425)</v>
      </c>
      <c r="AT92" s="1615" t="str">
        <f t="shared" si="26"/>
        <v/>
      </c>
      <c r="AU92" s="548"/>
      <c r="AV92" s="548"/>
      <c r="AW92" s="548"/>
    </row>
    <row r="93" spans="1:49" x14ac:dyDescent="0.25">
      <c r="A93" s="51" t="s">
        <v>3087</v>
      </c>
      <c r="B93" s="1593">
        <v>100</v>
      </c>
      <c r="C93" s="987"/>
      <c r="D93" s="987"/>
      <c r="E93" s="8"/>
      <c r="F93" s="987"/>
      <c r="G93" s="603"/>
      <c r="H93" s="986"/>
      <c r="I93" s="593"/>
      <c r="J93" s="8"/>
      <c r="K93" s="2116"/>
      <c r="L93" s="2116"/>
      <c r="M93" s="2116"/>
      <c r="N93" s="2116"/>
      <c r="P93" s="588"/>
      <c r="Q93" s="1596">
        <f>$B93</f>
        <v>100</v>
      </c>
      <c r="R93" s="1018"/>
      <c r="S93" s="595"/>
      <c r="T93" s="595"/>
      <c r="U93" s="195"/>
      <c r="W93" s="588"/>
      <c r="X93" s="1596">
        <f>$B93</f>
        <v>100</v>
      </c>
      <c r="Y93" s="1370"/>
      <c r="Z93" s="1687"/>
      <c r="AA93" s="1687"/>
      <c r="AB93" s="744"/>
      <c r="AC93" s="740"/>
      <c r="AD93" s="1702">
        <v>100</v>
      </c>
      <c r="AE93" s="1019"/>
      <c r="AF93" s="593"/>
      <c r="AG93" s="1"/>
      <c r="AH93" s="2116"/>
      <c r="AI93" s="2116"/>
      <c r="AJ93" s="2116"/>
      <c r="AK93" s="2116"/>
      <c r="AL93" s="1"/>
      <c r="AM93" s="588"/>
      <c r="AN93" s="1596">
        <f>$B93</f>
        <v>100</v>
      </c>
      <c r="AO93" s="1019"/>
      <c r="AP93" s="1019"/>
      <c r="AQ93" s="1019"/>
      <c r="AR93" s="1"/>
      <c r="AS93" s="835"/>
      <c r="AT93" s="1619">
        <f>$B93</f>
        <v>100</v>
      </c>
      <c r="AU93" s="548"/>
      <c r="AV93" s="548"/>
      <c r="AW93" s="548"/>
    </row>
    <row r="94" spans="1:49" x14ac:dyDescent="0.25">
      <c r="A94" s="24" t="s">
        <v>3088</v>
      </c>
      <c r="B94" s="1489" t="s">
        <v>3089</v>
      </c>
      <c r="C94" s="986"/>
      <c r="D94" s="986"/>
      <c r="E94" s="1"/>
      <c r="F94" s="986"/>
      <c r="G94" s="604"/>
      <c r="H94" s="986"/>
      <c r="I94" s="599"/>
      <c r="K94" s="2112"/>
      <c r="L94" s="2112"/>
      <c r="M94" s="2112"/>
      <c r="N94" s="2112"/>
      <c r="P94" s="588"/>
      <c r="Q94" s="1490" t="str">
        <f>$B94</f>
        <v>Global</v>
      </c>
      <c r="R94" s="1018"/>
      <c r="S94" s="601"/>
      <c r="T94" s="601"/>
      <c r="U94" s="195"/>
      <c r="W94" s="588"/>
      <c r="X94" s="1490" t="str">
        <f>$B94</f>
        <v>Global</v>
      </c>
      <c r="Y94" s="1370"/>
      <c r="Z94" s="1687"/>
      <c r="AA94" s="1687"/>
      <c r="AB94" s="744"/>
      <c r="AC94" s="740"/>
      <c r="AD94" s="1703" t="s">
        <v>3089</v>
      </c>
      <c r="AE94" s="1018"/>
      <c r="AF94" s="599"/>
      <c r="AG94" s="1"/>
      <c r="AH94" s="2112"/>
      <c r="AI94" s="2112"/>
      <c r="AJ94" s="2112"/>
      <c r="AK94" s="2112"/>
      <c r="AL94" s="1"/>
      <c r="AM94" s="588"/>
      <c r="AN94" s="1490" t="str">
        <f>$B94</f>
        <v>Global</v>
      </c>
      <c r="AO94" s="1018"/>
      <c r="AP94" s="1018"/>
      <c r="AQ94" s="1018"/>
      <c r="AR94" s="1"/>
      <c r="AS94" s="835"/>
      <c r="AT94" s="1495" t="str">
        <f>$B94</f>
        <v>Global</v>
      </c>
      <c r="AU94" s="190"/>
      <c r="AV94" s="190"/>
      <c r="AW94" s="190"/>
    </row>
    <row r="95" spans="1:49" x14ac:dyDescent="0.25">
      <c r="K95" s="1"/>
      <c r="L95" s="1"/>
      <c r="M95" s="1"/>
      <c r="N95" s="1"/>
      <c r="P95" s="610"/>
      <c r="Q95" s="610"/>
      <c r="R95" s="353"/>
      <c r="S95" s="353"/>
      <c r="T95" s="353"/>
      <c r="U95" s="353"/>
      <c r="Y95" s="353"/>
      <c r="Z95" s="353"/>
      <c r="AA95" s="353"/>
      <c r="AB95" s="353"/>
      <c r="AE95" s="618"/>
      <c r="AF95" s="1"/>
      <c r="AG95" s="1"/>
      <c r="AH95" s="1"/>
      <c r="AI95" s="1"/>
      <c r="AJ95" s="1"/>
      <c r="AK95" s="1"/>
      <c r="AL95" s="1"/>
      <c r="AO95" s="618"/>
      <c r="AP95" s="618"/>
      <c r="AQ95" s="618"/>
      <c r="AU95" s="915"/>
      <c r="AV95" s="915"/>
      <c r="AW95" s="915"/>
    </row>
    <row r="96" spans="1:49" x14ac:dyDescent="0.25">
      <c r="A96" s="82"/>
      <c r="B96" s="805" t="s">
        <v>3090</v>
      </c>
      <c r="C96" s="806"/>
      <c r="D96" s="806"/>
      <c r="E96" s="82"/>
      <c r="F96" s="806"/>
      <c r="G96" s="542"/>
      <c r="H96" s="807"/>
      <c r="I96" s="807"/>
      <c r="J96" s="806"/>
      <c r="K96" s="806"/>
      <c r="L96" s="806"/>
      <c r="M96" s="806"/>
      <c r="N96" s="854"/>
      <c r="O96" s="1"/>
      <c r="P96" s="665"/>
      <c r="Q96" s="665"/>
      <c r="R96" s="618"/>
      <c r="S96" s="618"/>
      <c r="T96" s="1"/>
      <c r="U96" s="618"/>
      <c r="V96" s="412"/>
      <c r="W96" s="412"/>
      <c r="X96" s="412"/>
      <c r="Y96" s="412"/>
      <c r="Z96" s="412"/>
      <c r="AA96" s="1"/>
      <c r="AB96" s="650"/>
      <c r="AC96" s="650"/>
      <c r="AD96" s="620"/>
      <c r="AE96" s="620"/>
      <c r="AF96" s="620"/>
      <c r="AG96" s="620"/>
      <c r="AH96" s="621"/>
      <c r="AI96" s="620"/>
      <c r="AJ96" s="620"/>
      <c r="AK96" s="620"/>
      <c r="AL96" s="620"/>
      <c r="AM96" s="620"/>
      <c r="AN96" s="620"/>
      <c r="AO96" s="650"/>
      <c r="AP96" s="650"/>
      <c r="AQ96" s="620"/>
      <c r="AR96" s="620"/>
      <c r="AS96" s="278"/>
      <c r="AT96" s="82"/>
      <c r="AU96" s="82"/>
      <c r="AV96" s="82"/>
      <c r="AW96" s="82"/>
    </row>
    <row r="97" spans="1:49" x14ac:dyDescent="0.25">
      <c r="A97" s="83" t="s">
        <v>3088</v>
      </c>
      <c r="B97" s="1628" t="s">
        <v>3089</v>
      </c>
      <c r="C97" s="996"/>
      <c r="D97" s="996"/>
      <c r="E97" s="82"/>
      <c r="F97" s="996"/>
      <c r="G97" s="944"/>
      <c r="H97" s="996"/>
      <c r="I97" s="945"/>
      <c r="J97" s="803"/>
      <c r="K97" s="993"/>
      <c r="L97" s="993"/>
      <c r="M97" s="996"/>
      <c r="N97" s="996"/>
      <c r="O97" s="8"/>
      <c r="P97" s="762"/>
      <c r="Q97" s="762"/>
      <c r="R97" s="763"/>
      <c r="S97" s="763"/>
      <c r="T97" s="1"/>
      <c r="U97" s="618"/>
      <c r="V97" s="412"/>
      <c r="W97" s="412"/>
      <c r="X97" s="412"/>
      <c r="Y97" s="412"/>
      <c r="Z97" s="412"/>
      <c r="AA97" s="1"/>
      <c r="AB97" s="650"/>
      <c r="AC97" s="650"/>
      <c r="AD97" s="620"/>
      <c r="AE97" s="620"/>
      <c r="AF97" s="620"/>
      <c r="AG97" s="620"/>
      <c r="AH97" s="621"/>
      <c r="AI97" s="620"/>
      <c r="AJ97" s="620"/>
      <c r="AK97" s="620"/>
      <c r="AL97" s="620"/>
      <c r="AM97" s="620"/>
      <c r="AN97" s="620"/>
      <c r="AO97" s="650"/>
      <c r="AP97" s="650"/>
      <c r="AQ97" s="620"/>
      <c r="AR97" s="620"/>
      <c r="AS97" s="278"/>
      <c r="AT97" s="82"/>
      <c r="AU97" s="82"/>
      <c r="AV97" s="82"/>
      <c r="AW97" s="82"/>
    </row>
    <row r="98" spans="1:49" x14ac:dyDescent="0.25">
      <c r="A98" s="803"/>
      <c r="B98" s="803"/>
      <c r="C98" s="803"/>
      <c r="D98" s="803"/>
      <c r="E98" s="803"/>
      <c r="F98" s="803"/>
      <c r="G98" s="803"/>
      <c r="H98" s="803"/>
      <c r="I98" s="803"/>
      <c r="J98" s="803"/>
      <c r="K98" s="82"/>
      <c r="L98" s="82"/>
      <c r="M98" s="82"/>
      <c r="N98" s="82"/>
      <c r="P98" s="725"/>
      <c r="Q98" s="725"/>
      <c r="W98" s="610"/>
      <c r="X98" s="610"/>
      <c r="Y98" s="1"/>
      <c r="Z98" s="1"/>
      <c r="AA98" s="1"/>
      <c r="AB98" s="1"/>
      <c r="AC98" s="609"/>
      <c r="AD98" s="609"/>
      <c r="AE98" s="1"/>
      <c r="AF98" s="1"/>
      <c r="AG98" s="1"/>
      <c r="AH98" s="1"/>
      <c r="AI98" s="1"/>
      <c r="AJ98" s="1"/>
      <c r="AK98" s="1"/>
      <c r="AM98" s="610"/>
      <c r="AN98" s="610"/>
      <c r="AS98" s="855"/>
      <c r="AT98" s="855"/>
      <c r="AU98" s="82"/>
      <c r="AV98" s="82"/>
      <c r="AW98" s="82"/>
    </row>
    <row r="99" spans="1:49" x14ac:dyDescent="0.25">
      <c r="A99" s="803"/>
      <c r="B99" s="88" t="s">
        <v>811</v>
      </c>
      <c r="C99" s="803"/>
      <c r="D99" s="993"/>
      <c r="E99" s="803"/>
      <c r="F99" s="803"/>
      <c r="G99" s="803"/>
      <c r="H99" s="803"/>
      <c r="I99" s="803"/>
      <c r="J99" s="803"/>
      <c r="K99" s="1704"/>
      <c r="L99" s="1705"/>
      <c r="M99" s="1704"/>
      <c r="N99" s="1705"/>
      <c r="P99" s="625"/>
      <c r="Q99" s="589" t="str">
        <f>$B99</f>
        <v>Total (500)</v>
      </c>
      <c r="R99" s="1018"/>
      <c r="S99" s="1"/>
      <c r="T99" s="186"/>
      <c r="U99" s="186"/>
      <c r="W99" s="625"/>
      <c r="X99" s="589" t="str">
        <f>$B99</f>
        <v>Total (500)</v>
      </c>
      <c r="Y99" s="1370"/>
      <c r="Z99" s="718"/>
      <c r="AA99" s="186"/>
      <c r="AB99" s="186"/>
      <c r="AC99" s="625"/>
      <c r="AD99" s="741" t="s">
        <v>811</v>
      </c>
      <c r="AE99" s="1018"/>
      <c r="AF99" s="1"/>
      <c r="AG99" s="1"/>
      <c r="AH99" s="986"/>
      <c r="AI99" s="986"/>
      <c r="AJ99" s="986"/>
      <c r="AK99" s="986"/>
      <c r="AL99" s="1"/>
      <c r="AM99" s="625"/>
      <c r="AN99" s="589" t="str">
        <f>$B99</f>
        <v>Total (500)</v>
      </c>
      <c r="AO99" s="1018"/>
      <c r="AP99" s="618"/>
      <c r="AQ99" s="618"/>
      <c r="AS99" s="860"/>
      <c r="AT99" s="836" t="str">
        <f>$B99</f>
        <v>Total (500)</v>
      </c>
      <c r="AU99" s="190"/>
      <c r="AV99" s="915"/>
      <c r="AW99" s="915"/>
    </row>
    <row r="100" spans="1:49" x14ac:dyDescent="0.25">
      <c r="A100" s="31"/>
      <c r="B100" s="803"/>
      <c r="C100" s="803"/>
      <c r="D100" s="803"/>
      <c r="E100" s="803"/>
      <c r="F100" s="803"/>
      <c r="G100" s="803"/>
      <c r="H100" s="803"/>
      <c r="I100" s="803"/>
      <c r="J100" s="803"/>
      <c r="K100" s="803"/>
      <c r="L100" s="803"/>
      <c r="M100" s="803"/>
      <c r="N100" s="803"/>
      <c r="Y100" s="718"/>
      <c r="Z100" s="718"/>
      <c r="AA100" s="718"/>
      <c r="AB100" s="718"/>
    </row>
    <row r="101" spans="1:49" s="13" customFormat="1" ht="33.75" x14ac:dyDescent="0.2">
      <c r="A101" s="515"/>
      <c r="B101" s="885" t="s">
        <v>3144</v>
      </c>
      <c r="C101" s="82"/>
      <c r="D101" s="82"/>
      <c r="E101" s="82"/>
      <c r="F101" s="82"/>
      <c r="G101" s="82"/>
      <c r="H101" s="82"/>
      <c r="I101" s="82"/>
      <c r="J101" s="82"/>
      <c r="K101" s="1357" t="s">
        <v>3145</v>
      </c>
      <c r="L101" s="1357" t="s">
        <v>3146</v>
      </c>
      <c r="M101" s="1357" t="s">
        <v>3145</v>
      </c>
      <c r="N101" s="1357" t="s">
        <v>3146</v>
      </c>
      <c r="W101" s="717"/>
      <c r="X101" s="717"/>
      <c r="Y101" s="717"/>
      <c r="Z101" s="717"/>
      <c r="AA101" s="717"/>
      <c r="AB101" s="717"/>
      <c r="AC101" s="717"/>
      <c r="AD101" s="717"/>
      <c r="AS101" s="82"/>
      <c r="AT101" s="82"/>
      <c r="AU101" s="82"/>
      <c r="AV101" s="82"/>
      <c r="AW101" s="82"/>
    </row>
    <row r="102" spans="1:49" s="13" customFormat="1" ht="33.200000000000003" customHeight="1" x14ac:dyDescent="0.2">
      <c r="A102" s="515"/>
      <c r="B102" s="1539" t="s">
        <v>1874</v>
      </c>
      <c r="C102" s="1646"/>
      <c r="D102" s="992"/>
      <c r="E102" s="82"/>
      <c r="F102" s="1647"/>
      <c r="G102" s="847"/>
      <c r="H102" s="993"/>
      <c r="I102" s="838"/>
      <c r="J102" s="82"/>
      <c r="K102" s="992"/>
      <c r="L102" s="992"/>
      <c r="M102" s="992"/>
      <c r="N102" s="992"/>
      <c r="W102" s="717"/>
      <c r="X102" s="717"/>
      <c r="Y102" s="717"/>
      <c r="Z102" s="717"/>
      <c r="AA102" s="717"/>
      <c r="AB102" s="717"/>
      <c r="AC102" s="717"/>
      <c r="AD102" s="717"/>
      <c r="AS102" s="82"/>
      <c r="AT102" s="82"/>
      <c r="AU102" s="82"/>
      <c r="AV102" s="82"/>
      <c r="AW102" s="82"/>
    </row>
    <row r="103" spans="1:49" s="13" customFormat="1" ht="33.6" customHeight="1" x14ac:dyDescent="0.2">
      <c r="A103" s="515"/>
      <c r="B103" s="1648" t="s">
        <v>1875</v>
      </c>
      <c r="C103" s="992"/>
      <c r="D103" s="992"/>
      <c r="E103" s="82"/>
      <c r="F103" s="1647"/>
      <c r="G103" s="847"/>
      <c r="H103" s="993"/>
      <c r="I103" s="838"/>
      <c r="J103" s="82"/>
      <c r="K103" s="992"/>
      <c r="L103" s="992"/>
      <c r="M103" s="992"/>
      <c r="N103" s="992"/>
      <c r="W103" s="717"/>
      <c r="X103" s="717"/>
      <c r="Y103" s="717"/>
      <c r="Z103" s="717"/>
      <c r="AA103" s="717"/>
      <c r="AB103" s="717"/>
      <c r="AC103" s="717"/>
      <c r="AD103" s="717"/>
      <c r="AS103" s="82"/>
      <c r="AT103" s="82"/>
      <c r="AU103" s="82"/>
      <c r="AV103" s="82"/>
      <c r="AW103" s="82"/>
    </row>
    <row r="104" spans="1:49" ht="10.35" customHeight="1" x14ac:dyDescent="0.25">
      <c r="A104" s="31"/>
      <c r="B104" s="803"/>
      <c r="C104" s="803"/>
      <c r="D104" s="803"/>
      <c r="E104" s="803"/>
      <c r="F104" s="803"/>
      <c r="G104" s="803"/>
      <c r="H104" s="803"/>
      <c r="I104" s="803"/>
      <c r="J104" s="803"/>
      <c r="K104" s="803"/>
      <c r="L104" s="803"/>
      <c r="M104" s="803"/>
      <c r="N104" s="803"/>
    </row>
    <row r="105" spans="1:49" ht="26.1" customHeight="1" x14ac:dyDescent="0.25">
      <c r="A105" s="708">
        <v>1</v>
      </c>
      <c r="B105" s="2222" t="s">
        <v>3216</v>
      </c>
      <c r="C105" s="2223"/>
      <c r="D105" s="2223"/>
      <c r="E105" s="2223"/>
      <c r="F105" s="2223"/>
      <c r="G105" s="2223"/>
      <c r="H105" s="2223"/>
      <c r="I105" s="2223"/>
      <c r="J105" s="2223"/>
      <c r="K105" s="2223"/>
      <c r="L105" s="2223"/>
      <c r="M105" s="2223"/>
      <c r="N105" s="2223"/>
    </row>
    <row r="106" spans="1:49" ht="22.5" customHeight="1" x14ac:dyDescent="0.25">
      <c r="A106" s="708">
        <v>2</v>
      </c>
      <c r="B106" s="1984" t="s">
        <v>3217</v>
      </c>
      <c r="C106" s="2223"/>
      <c r="D106" s="2223"/>
      <c r="E106" s="2223"/>
      <c r="F106" s="2223"/>
      <c r="G106" s="2223"/>
      <c r="H106" s="2223"/>
      <c r="I106" s="2223"/>
      <c r="J106" s="2223"/>
      <c r="K106" s="2223"/>
      <c r="L106" s="2223"/>
      <c r="M106" s="2223"/>
      <c r="N106" s="2223"/>
    </row>
    <row r="107" spans="1:49" x14ac:dyDescent="0.25">
      <c r="A107" s="8"/>
    </row>
    <row r="108" spans="1:49" x14ac:dyDescent="0.25">
      <c r="A108" s="8"/>
      <c r="B108" s="13"/>
    </row>
    <row r="109" spans="1:49" x14ac:dyDescent="0.25">
      <c r="A109" s="8"/>
    </row>
    <row r="110" spans="1:49" x14ac:dyDescent="0.25">
      <c r="A110" s="8"/>
    </row>
    <row r="111" spans="1:49" x14ac:dyDescent="0.25">
      <c r="A111" s="8"/>
    </row>
    <row r="112" spans="1:49" x14ac:dyDescent="0.25">
      <c r="A112" s="8"/>
    </row>
    <row r="113" spans="1:1" x14ac:dyDescent="0.25">
      <c r="A113" s="8"/>
    </row>
    <row r="114" spans="1:1" x14ac:dyDescent="0.25">
      <c r="A114" s="8"/>
    </row>
    <row r="115" spans="1:1" x14ac:dyDescent="0.25">
      <c r="A115" s="8"/>
    </row>
    <row r="116" spans="1:1" x14ac:dyDescent="0.25">
      <c r="A116" s="8"/>
    </row>
    <row r="117" spans="1:1" x14ac:dyDescent="0.25">
      <c r="A117" s="8"/>
    </row>
    <row r="118" spans="1:1" x14ac:dyDescent="0.25">
      <c r="A118" s="8"/>
    </row>
    <row r="119" spans="1:1" x14ac:dyDescent="0.25">
      <c r="A119" s="8"/>
    </row>
    <row r="120" spans="1:1" x14ac:dyDescent="0.25">
      <c r="A120" s="8"/>
    </row>
    <row r="121" spans="1:1" x14ac:dyDescent="0.25">
      <c r="A121" s="8"/>
    </row>
    <row r="122" spans="1:1" x14ac:dyDescent="0.25">
      <c r="A122" s="8"/>
    </row>
    <row r="123" spans="1:1" x14ac:dyDescent="0.25">
      <c r="A123" s="8"/>
    </row>
    <row r="124" spans="1:1" x14ac:dyDescent="0.25">
      <c r="A124" s="8"/>
    </row>
    <row r="125" spans="1:1" x14ac:dyDescent="0.25">
      <c r="A125" s="51"/>
    </row>
    <row r="126" spans="1:1" x14ac:dyDescent="0.25">
      <c r="A126" s="24"/>
    </row>
    <row r="129" spans="1:1" x14ac:dyDescent="0.25">
      <c r="A129" s="8"/>
    </row>
    <row r="130" spans="1:1" x14ac:dyDescent="0.25">
      <c r="A130" s="8"/>
    </row>
    <row r="131" spans="1:1" x14ac:dyDescent="0.25">
      <c r="A131" s="8"/>
    </row>
    <row r="132" spans="1:1" x14ac:dyDescent="0.25">
      <c r="A132" s="8"/>
    </row>
    <row r="133" spans="1:1" x14ac:dyDescent="0.25">
      <c r="A133" s="8"/>
    </row>
    <row r="134" spans="1:1" x14ac:dyDescent="0.25">
      <c r="A134" s="8"/>
    </row>
    <row r="135" spans="1:1" x14ac:dyDescent="0.25">
      <c r="A135" s="8"/>
    </row>
    <row r="136" spans="1:1" x14ac:dyDescent="0.25">
      <c r="A136" s="8"/>
    </row>
    <row r="137" spans="1:1" x14ac:dyDescent="0.25">
      <c r="A137" s="8"/>
    </row>
    <row r="138" spans="1:1" x14ac:dyDescent="0.25">
      <c r="A138" s="8"/>
    </row>
    <row r="139" spans="1:1" x14ac:dyDescent="0.25">
      <c r="A139" s="8"/>
    </row>
    <row r="140" spans="1:1" x14ac:dyDescent="0.25">
      <c r="A140" s="8"/>
    </row>
    <row r="141" spans="1:1" x14ac:dyDescent="0.25">
      <c r="A141" s="8"/>
    </row>
    <row r="142" spans="1:1" x14ac:dyDescent="0.25">
      <c r="A142" s="8"/>
    </row>
    <row r="143" spans="1:1" x14ac:dyDescent="0.25">
      <c r="A143" s="8"/>
    </row>
    <row r="144" spans="1:1" x14ac:dyDescent="0.25">
      <c r="A144" s="8"/>
    </row>
    <row r="145" spans="1:1" x14ac:dyDescent="0.25">
      <c r="A145" s="8"/>
    </row>
    <row r="146" spans="1:1" x14ac:dyDescent="0.25">
      <c r="A146" s="8"/>
    </row>
    <row r="147" spans="1:1" x14ac:dyDescent="0.25">
      <c r="A147" s="8"/>
    </row>
    <row r="148" spans="1:1" x14ac:dyDescent="0.25">
      <c r="A148" s="8"/>
    </row>
    <row r="149" spans="1:1" x14ac:dyDescent="0.25">
      <c r="A149" s="8"/>
    </row>
    <row r="150" spans="1:1" x14ac:dyDescent="0.25">
      <c r="A150" s="8"/>
    </row>
    <row r="151" spans="1:1" x14ac:dyDescent="0.25">
      <c r="A151" s="8"/>
    </row>
    <row r="152" spans="1:1" x14ac:dyDescent="0.25">
      <c r="A152" s="8"/>
    </row>
    <row r="153" spans="1:1" x14ac:dyDescent="0.25">
      <c r="A153" s="8"/>
    </row>
    <row r="154" spans="1:1" x14ac:dyDescent="0.25">
      <c r="A154" s="51"/>
    </row>
    <row r="155" spans="1:1" x14ac:dyDescent="0.25">
      <c r="A155" s="24"/>
    </row>
  </sheetData>
  <mergeCells count="347">
    <mergeCell ref="AV6:AW6"/>
    <mergeCell ref="K7:L7"/>
    <mergeCell ref="M7:N7"/>
    <mergeCell ref="AH7:AI7"/>
    <mergeCell ref="AJ7:AK7"/>
    <mergeCell ref="B6:D6"/>
    <mergeCell ref="H6:I6"/>
    <mergeCell ref="S6:T6"/>
    <mergeCell ref="AC2:AK3"/>
    <mergeCell ref="AM2:AR3"/>
    <mergeCell ref="AS2:BA3"/>
    <mergeCell ref="B4:N4"/>
    <mergeCell ref="P4:U4"/>
    <mergeCell ref="AC4:AK4"/>
    <mergeCell ref="AM4:AR4"/>
    <mergeCell ref="AS4:BA4"/>
    <mergeCell ref="W2:AA3"/>
    <mergeCell ref="W4:AA4"/>
    <mergeCell ref="P2:U3"/>
    <mergeCell ref="B2:E2"/>
    <mergeCell ref="K10:L10"/>
    <mergeCell ref="M10:N10"/>
    <mergeCell ref="AH10:AI10"/>
    <mergeCell ref="AJ10:AK10"/>
    <mergeCell ref="K11:L11"/>
    <mergeCell ref="M11:N11"/>
    <mergeCell ref="AH11:AI11"/>
    <mergeCell ref="AJ11:AK11"/>
    <mergeCell ref="AP6:AQ6"/>
    <mergeCell ref="K14:L14"/>
    <mergeCell ref="M14:N14"/>
    <mergeCell ref="AH14:AI14"/>
    <mergeCell ref="AJ14:AK14"/>
    <mergeCell ref="K15:L15"/>
    <mergeCell ref="M15:N15"/>
    <mergeCell ref="AH15:AI15"/>
    <mergeCell ref="AJ15:AK15"/>
    <mergeCell ref="K12:L12"/>
    <mergeCell ref="M12:N12"/>
    <mergeCell ref="AH12:AI12"/>
    <mergeCell ref="AJ12:AK12"/>
    <mergeCell ref="K13:L13"/>
    <mergeCell ref="M13:N13"/>
    <mergeCell ref="AH13:AI13"/>
    <mergeCell ref="AJ13:AK13"/>
    <mergeCell ref="K18:L18"/>
    <mergeCell ref="M18:N18"/>
    <mergeCell ref="AH18:AI18"/>
    <mergeCell ref="AJ18:AK18"/>
    <mergeCell ref="K19:L19"/>
    <mergeCell ref="M19:N19"/>
    <mergeCell ref="AH19:AI19"/>
    <mergeCell ref="AJ19:AK19"/>
    <mergeCell ref="K16:L16"/>
    <mergeCell ref="M16:N16"/>
    <mergeCell ref="AH16:AI16"/>
    <mergeCell ref="AJ16:AK16"/>
    <mergeCell ref="K17:L17"/>
    <mergeCell ref="M17:N17"/>
    <mergeCell ref="AH17:AI17"/>
    <mergeCell ref="AJ17:AK17"/>
    <mergeCell ref="K22:L22"/>
    <mergeCell ref="M22:N22"/>
    <mergeCell ref="AH22:AI22"/>
    <mergeCell ref="AJ22:AK22"/>
    <mergeCell ref="K23:L23"/>
    <mergeCell ref="M23:N23"/>
    <mergeCell ref="AH23:AI23"/>
    <mergeCell ref="AJ23:AK23"/>
    <mergeCell ref="K20:L20"/>
    <mergeCell ref="M20:N20"/>
    <mergeCell ref="AH20:AI20"/>
    <mergeCell ref="AJ20:AK20"/>
    <mergeCell ref="K21:L21"/>
    <mergeCell ref="M21:N21"/>
    <mergeCell ref="AH21:AI21"/>
    <mergeCell ref="AJ21:AK21"/>
    <mergeCell ref="K26:L26"/>
    <mergeCell ref="M26:N26"/>
    <mergeCell ref="AH26:AI26"/>
    <mergeCell ref="AJ26:AK26"/>
    <mergeCell ref="K27:L27"/>
    <mergeCell ref="M27:N27"/>
    <mergeCell ref="AH27:AI27"/>
    <mergeCell ref="AJ27:AK27"/>
    <mergeCell ref="K24:L24"/>
    <mergeCell ref="M24:N24"/>
    <mergeCell ref="AH24:AI24"/>
    <mergeCell ref="AJ24:AK24"/>
    <mergeCell ref="K25:L25"/>
    <mergeCell ref="M25:N25"/>
    <mergeCell ref="AH25:AI25"/>
    <mergeCell ref="AJ25:AK25"/>
    <mergeCell ref="K30:L30"/>
    <mergeCell ref="M30:N30"/>
    <mergeCell ref="AH30:AI30"/>
    <mergeCell ref="AJ30:AK30"/>
    <mergeCell ref="K31:L31"/>
    <mergeCell ref="M31:N31"/>
    <mergeCell ref="AH31:AI31"/>
    <mergeCell ref="AJ31:AK31"/>
    <mergeCell ref="K28:L28"/>
    <mergeCell ref="M28:N28"/>
    <mergeCell ref="AH28:AI28"/>
    <mergeCell ref="AJ28:AK28"/>
    <mergeCell ref="K29:L29"/>
    <mergeCell ref="M29:N29"/>
    <mergeCell ref="AH29:AI29"/>
    <mergeCell ref="AJ29:AK29"/>
    <mergeCell ref="K34:L34"/>
    <mergeCell ref="M34:N34"/>
    <mergeCell ref="AH34:AI34"/>
    <mergeCell ref="AJ34:AK34"/>
    <mergeCell ref="K35:L35"/>
    <mergeCell ref="M35:N35"/>
    <mergeCell ref="AH35:AI35"/>
    <mergeCell ref="AJ35:AK35"/>
    <mergeCell ref="K32:L32"/>
    <mergeCell ref="M32:N32"/>
    <mergeCell ref="AH32:AI32"/>
    <mergeCell ref="AJ32:AK32"/>
    <mergeCell ref="K33:L33"/>
    <mergeCell ref="M33:N33"/>
    <mergeCell ref="AH33:AI33"/>
    <mergeCell ref="AJ33:AK33"/>
    <mergeCell ref="K40:L40"/>
    <mergeCell ref="M40:N40"/>
    <mergeCell ref="AH40:AI40"/>
    <mergeCell ref="AJ40:AK40"/>
    <mergeCell ref="K41:L41"/>
    <mergeCell ref="M41:N41"/>
    <mergeCell ref="AH41:AI41"/>
    <mergeCell ref="AJ41:AK41"/>
    <mergeCell ref="K36:L36"/>
    <mergeCell ref="M36:N36"/>
    <mergeCell ref="AH36:AI36"/>
    <mergeCell ref="AJ36:AK36"/>
    <mergeCell ref="K39:L39"/>
    <mergeCell ref="M39:N39"/>
    <mergeCell ref="AH39:AI39"/>
    <mergeCell ref="AJ39:AK39"/>
    <mergeCell ref="K44:L44"/>
    <mergeCell ref="M44:N44"/>
    <mergeCell ref="AH44:AI44"/>
    <mergeCell ref="AJ44:AK44"/>
    <mergeCell ref="K45:L45"/>
    <mergeCell ref="M45:N45"/>
    <mergeCell ref="AH45:AI45"/>
    <mergeCell ref="AJ45:AK45"/>
    <mergeCell ref="K42:L42"/>
    <mergeCell ref="M42:N42"/>
    <mergeCell ref="AH42:AI42"/>
    <mergeCell ref="AJ42:AK42"/>
    <mergeCell ref="K43:L43"/>
    <mergeCell ref="M43:N43"/>
    <mergeCell ref="AH43:AI43"/>
    <mergeCell ref="AJ43:AK43"/>
    <mergeCell ref="K48:L48"/>
    <mergeCell ref="M48:N48"/>
    <mergeCell ref="AH48:AI48"/>
    <mergeCell ref="AJ48:AK48"/>
    <mergeCell ref="K49:L49"/>
    <mergeCell ref="M49:N49"/>
    <mergeCell ref="AH49:AI49"/>
    <mergeCell ref="AJ49:AK49"/>
    <mergeCell ref="K46:L46"/>
    <mergeCell ref="M46:N46"/>
    <mergeCell ref="AH46:AI46"/>
    <mergeCell ref="AJ46:AK46"/>
    <mergeCell ref="K47:L47"/>
    <mergeCell ref="M47:N47"/>
    <mergeCell ref="AH47:AI47"/>
    <mergeCell ref="AJ47:AK47"/>
    <mergeCell ref="K52:L52"/>
    <mergeCell ref="M52:N52"/>
    <mergeCell ref="AH52:AI52"/>
    <mergeCell ref="AJ52:AK52"/>
    <mergeCell ref="K53:L53"/>
    <mergeCell ref="M53:N53"/>
    <mergeCell ref="AH53:AI53"/>
    <mergeCell ref="AJ53:AK53"/>
    <mergeCell ref="K50:L50"/>
    <mergeCell ref="M50:N50"/>
    <mergeCell ref="AH50:AI50"/>
    <mergeCell ref="AJ50:AK50"/>
    <mergeCell ref="K51:L51"/>
    <mergeCell ref="M51:N51"/>
    <mergeCell ref="AH51:AI51"/>
    <mergeCell ref="AJ51:AK51"/>
    <mergeCell ref="K56:L56"/>
    <mergeCell ref="M56:N56"/>
    <mergeCell ref="AH56:AI56"/>
    <mergeCell ref="AJ56:AK56"/>
    <mergeCell ref="K57:L57"/>
    <mergeCell ref="M57:N57"/>
    <mergeCell ref="AH57:AI57"/>
    <mergeCell ref="AJ57:AK57"/>
    <mergeCell ref="K54:L54"/>
    <mergeCell ref="M54:N54"/>
    <mergeCell ref="AH54:AI54"/>
    <mergeCell ref="AJ54:AK54"/>
    <mergeCell ref="K55:L55"/>
    <mergeCell ref="M55:N55"/>
    <mergeCell ref="AH55:AI55"/>
    <mergeCell ref="AJ55:AK55"/>
    <mergeCell ref="K60:L60"/>
    <mergeCell ref="M60:N60"/>
    <mergeCell ref="AH60:AI60"/>
    <mergeCell ref="AJ60:AK60"/>
    <mergeCell ref="K61:L61"/>
    <mergeCell ref="M61:N61"/>
    <mergeCell ref="AH61:AI61"/>
    <mergeCell ref="AJ61:AK61"/>
    <mergeCell ref="K58:L58"/>
    <mergeCell ref="M58:N58"/>
    <mergeCell ref="AH58:AI58"/>
    <mergeCell ref="AJ58:AK58"/>
    <mergeCell ref="K59:L59"/>
    <mergeCell ref="M59:N59"/>
    <mergeCell ref="AH59:AI59"/>
    <mergeCell ref="AJ59:AK59"/>
    <mergeCell ref="K64:L64"/>
    <mergeCell ref="M64:N64"/>
    <mergeCell ref="AH64:AI64"/>
    <mergeCell ref="AJ64:AK64"/>
    <mergeCell ref="K65:L65"/>
    <mergeCell ref="M65:N65"/>
    <mergeCell ref="AH65:AI65"/>
    <mergeCell ref="AJ65:AK65"/>
    <mergeCell ref="K62:L62"/>
    <mergeCell ref="M62:N62"/>
    <mergeCell ref="AH62:AI62"/>
    <mergeCell ref="AJ62:AK62"/>
    <mergeCell ref="K63:L63"/>
    <mergeCell ref="M63:N63"/>
    <mergeCell ref="AH63:AI63"/>
    <mergeCell ref="AJ63:AK63"/>
    <mergeCell ref="K70:L70"/>
    <mergeCell ref="M70:N70"/>
    <mergeCell ref="AH70:AI70"/>
    <mergeCell ref="AJ70:AK70"/>
    <mergeCell ref="K71:L71"/>
    <mergeCell ref="M71:N71"/>
    <mergeCell ref="AH71:AI71"/>
    <mergeCell ref="AJ71:AK71"/>
    <mergeCell ref="K68:L68"/>
    <mergeCell ref="M68:N68"/>
    <mergeCell ref="AH68:AI68"/>
    <mergeCell ref="AJ68:AK68"/>
    <mergeCell ref="K69:L69"/>
    <mergeCell ref="M69:N69"/>
    <mergeCell ref="AH69:AI69"/>
    <mergeCell ref="AJ69:AK69"/>
    <mergeCell ref="K74:L74"/>
    <mergeCell ref="M74:N74"/>
    <mergeCell ref="AH74:AI74"/>
    <mergeCell ref="AJ74:AK74"/>
    <mergeCell ref="K75:L75"/>
    <mergeCell ref="M75:N75"/>
    <mergeCell ref="AH75:AI75"/>
    <mergeCell ref="AJ75:AK75"/>
    <mergeCell ref="K72:L72"/>
    <mergeCell ref="M72:N72"/>
    <mergeCell ref="AH72:AI72"/>
    <mergeCell ref="AJ72:AK72"/>
    <mergeCell ref="K73:L73"/>
    <mergeCell ref="M73:N73"/>
    <mergeCell ref="AH73:AI73"/>
    <mergeCell ref="AJ73:AK73"/>
    <mergeCell ref="K78:L78"/>
    <mergeCell ref="M78:N78"/>
    <mergeCell ref="AH78:AI78"/>
    <mergeCell ref="AJ78:AK78"/>
    <mergeCell ref="K79:L79"/>
    <mergeCell ref="M79:N79"/>
    <mergeCell ref="AH79:AI79"/>
    <mergeCell ref="AJ79:AK79"/>
    <mergeCell ref="K76:L76"/>
    <mergeCell ref="M76:N76"/>
    <mergeCell ref="AH76:AI76"/>
    <mergeCell ref="AJ76:AK76"/>
    <mergeCell ref="K77:L77"/>
    <mergeCell ref="M77:N77"/>
    <mergeCell ref="AH77:AI77"/>
    <mergeCell ref="AJ77:AK77"/>
    <mergeCell ref="K82:L82"/>
    <mergeCell ref="M82:N82"/>
    <mergeCell ref="AH82:AI82"/>
    <mergeCell ref="AJ82:AK82"/>
    <mergeCell ref="K83:L83"/>
    <mergeCell ref="M83:N83"/>
    <mergeCell ref="AH83:AI83"/>
    <mergeCell ref="AJ83:AK83"/>
    <mergeCell ref="K80:L80"/>
    <mergeCell ref="M80:N80"/>
    <mergeCell ref="AH80:AI80"/>
    <mergeCell ref="AJ80:AK80"/>
    <mergeCell ref="K81:L81"/>
    <mergeCell ref="M81:N81"/>
    <mergeCell ref="AH81:AI81"/>
    <mergeCell ref="AJ81:AK81"/>
    <mergeCell ref="K86:L86"/>
    <mergeCell ref="M86:N86"/>
    <mergeCell ref="AH86:AI86"/>
    <mergeCell ref="AJ86:AK86"/>
    <mergeCell ref="K87:L87"/>
    <mergeCell ref="M87:N87"/>
    <mergeCell ref="AH87:AI87"/>
    <mergeCell ref="AJ87:AK87"/>
    <mergeCell ref="K84:L84"/>
    <mergeCell ref="M84:N84"/>
    <mergeCell ref="AH84:AI84"/>
    <mergeCell ref="AJ84:AK84"/>
    <mergeCell ref="K85:L85"/>
    <mergeCell ref="M85:N85"/>
    <mergeCell ref="AH85:AI85"/>
    <mergeCell ref="AJ85:AK85"/>
    <mergeCell ref="K90:L90"/>
    <mergeCell ref="M90:N90"/>
    <mergeCell ref="AH90:AI90"/>
    <mergeCell ref="AJ90:AK90"/>
    <mergeCell ref="K91:L91"/>
    <mergeCell ref="M91:N91"/>
    <mergeCell ref="AH91:AI91"/>
    <mergeCell ref="AJ91:AK91"/>
    <mergeCell ref="K88:L88"/>
    <mergeCell ref="M88:N88"/>
    <mergeCell ref="AH88:AI88"/>
    <mergeCell ref="AJ88:AK88"/>
    <mergeCell ref="K89:L89"/>
    <mergeCell ref="M89:N89"/>
    <mergeCell ref="AH89:AI89"/>
    <mergeCell ref="AJ89:AK89"/>
    <mergeCell ref="K94:L94"/>
    <mergeCell ref="M94:N94"/>
    <mergeCell ref="AH94:AI94"/>
    <mergeCell ref="AJ94:AK94"/>
    <mergeCell ref="B105:N105"/>
    <mergeCell ref="B106:N106"/>
    <mergeCell ref="K92:L92"/>
    <mergeCell ref="M92:N92"/>
    <mergeCell ref="AH92:AI92"/>
    <mergeCell ref="AJ92:AK92"/>
    <mergeCell ref="K93:L93"/>
    <mergeCell ref="M93:N93"/>
    <mergeCell ref="AH93:AI93"/>
    <mergeCell ref="AJ93:AK93"/>
  </mergeCells>
  <hyperlinks>
    <hyperlink ref="B2:E2" location="'Liste tableaux'!A1" display="Retour à la liste des tableaux" xr:uid="{86F859FE-4843-4799-A411-0C051FD5F2B3}"/>
  </hyperlinks>
  <pageMargins left="0.7" right="0.7" top="0.75" bottom="0.75" header="0.3" footer="0.3"/>
  <headerFooter>
    <oddHeader>&amp;R&amp;"Calibri"&amp;10&amp;K000000 Protected B - Internal / Protégé B - Interne&amp;1#_x000D_</oddHead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4F4D2-9E88-468F-80E4-B388BE61B6E6}">
  <sheetPr codeName="Feuil74"/>
  <dimension ref="A1:AS154"/>
  <sheetViews>
    <sheetView showGridLines="0" workbookViewId="0">
      <selection activeCell="B2" sqref="B2:E2"/>
    </sheetView>
  </sheetViews>
  <sheetFormatPr defaultColWidth="9.140625" defaultRowHeight="15" x14ac:dyDescent="0.25"/>
  <cols>
    <col min="5" max="5" width="4.85546875" customWidth="1"/>
    <col min="6" max="6" width="12.140625" customWidth="1"/>
    <col min="7" max="7" width="3.140625" customWidth="1"/>
    <col min="10" max="10" width="3.140625" customWidth="1"/>
    <col min="18" max="18" width="10.42578125" customWidth="1"/>
    <col min="21" max="21" width="1.140625" customWidth="1"/>
    <col min="25" max="25" width="14.85546875" customWidth="1"/>
    <col min="26" max="26" width="12.85546875" customWidth="1"/>
    <col min="29" max="29" width="11.140625" customWidth="1"/>
    <col min="31" max="31" width="11" customWidth="1"/>
    <col min="36" max="36" width="12.5703125" customWidth="1"/>
    <col min="37" max="37" width="13.85546875" customWidth="1"/>
    <col min="38" max="38" width="14.5703125" customWidth="1"/>
    <col min="39" max="39" width="16.140625" customWidth="1"/>
    <col min="42" max="42" width="11.42578125" customWidth="1"/>
    <col min="43" max="43" width="16" customWidth="1"/>
    <col min="44" max="45" width="15.140625" customWidth="1"/>
  </cols>
  <sheetData>
    <row r="1" spans="1:45" ht="40.35" customHeight="1" x14ac:dyDescent="0.25">
      <c r="B1" s="2254" t="s">
        <v>3277</v>
      </c>
      <c r="C1" s="2043"/>
      <c r="D1" s="2043"/>
      <c r="E1" s="2043"/>
      <c r="F1" s="2043"/>
      <c r="G1" s="2043"/>
      <c r="H1" s="2043"/>
      <c r="I1" s="2043"/>
      <c r="J1" s="2043"/>
      <c r="K1" s="2043"/>
      <c r="L1" s="2043"/>
      <c r="M1" s="2043"/>
      <c r="N1" s="2043"/>
      <c r="P1" s="2253" t="str">
        <f>$B1</f>
        <v>Tableau 50.230 - Approche fondée sur les notations internes - Actifs pondérés en fonction du risque de crédit</v>
      </c>
      <c r="Q1" s="2253"/>
      <c r="R1" s="2253"/>
      <c r="S1" s="2253"/>
      <c r="T1" s="2253"/>
      <c r="U1" s="2253"/>
      <c r="V1" s="2253"/>
      <c r="W1" s="2253"/>
      <c r="X1" s="2253"/>
      <c r="Y1" s="2253"/>
      <c r="Z1" s="2253"/>
      <c r="AA1" s="949"/>
      <c r="AB1" s="2253" t="str">
        <f>$B1</f>
        <v>Tableau 50.230 - Approche fondée sur les notations internes - Actifs pondérés en fonction du risque de crédit</v>
      </c>
      <c r="AC1" s="2253"/>
      <c r="AD1" s="2253"/>
      <c r="AE1" s="2253"/>
      <c r="AF1" s="2253"/>
      <c r="AG1" s="2253"/>
      <c r="AH1" s="2253"/>
      <c r="AI1" s="2253" t="str">
        <f>$B1</f>
        <v>Tableau 50.230 - Approche fondée sur les notations internes - Actifs pondérés en fonction du risque de crédit</v>
      </c>
      <c r="AJ1" s="2253"/>
      <c r="AK1" s="2253"/>
      <c r="AL1" s="2253"/>
      <c r="AM1" s="2253"/>
      <c r="AN1" s="2253"/>
      <c r="AO1" s="2253"/>
      <c r="AP1" s="2253"/>
      <c r="AQ1" s="2253"/>
      <c r="AR1" s="2253"/>
      <c r="AS1" s="2253"/>
    </row>
    <row r="2" spans="1:45" ht="20.25" customHeight="1" x14ac:dyDescent="0.25">
      <c r="A2" s="20">
        <v>30</v>
      </c>
      <c r="B2" s="1867" t="s">
        <v>145</v>
      </c>
      <c r="C2" s="1868"/>
      <c r="D2" s="1868"/>
      <c r="E2" s="1869"/>
      <c r="F2" s="39"/>
      <c r="P2" s="2129" t="s">
        <v>3135</v>
      </c>
      <c r="Q2" s="2245"/>
      <c r="R2" s="2245"/>
      <c r="S2" s="2245"/>
      <c r="T2" s="2245"/>
      <c r="U2" s="1008"/>
      <c r="V2" s="2190" t="s">
        <v>3278</v>
      </c>
      <c r="W2" s="2043"/>
      <c r="X2" s="2043"/>
      <c r="Y2" s="2043"/>
      <c r="Z2" s="2043"/>
      <c r="AA2" s="932"/>
      <c r="AB2" s="2190" t="s">
        <v>3279</v>
      </c>
      <c r="AC2" s="2043"/>
      <c r="AD2" s="2043"/>
      <c r="AE2" s="2043"/>
      <c r="AF2" s="2043"/>
      <c r="AG2" s="2043"/>
      <c r="AH2" s="1016"/>
      <c r="AI2" s="2190" t="s">
        <v>3280</v>
      </c>
      <c r="AJ2" s="2043"/>
      <c r="AK2" s="2043"/>
      <c r="AL2" s="2043"/>
      <c r="AM2" s="2043"/>
      <c r="AN2" s="803"/>
      <c r="AO2" s="2190" t="s">
        <v>3281</v>
      </c>
      <c r="AP2" s="2043"/>
      <c r="AQ2" s="2043"/>
      <c r="AR2" s="2043"/>
      <c r="AS2" s="2043"/>
    </row>
    <row r="3" spans="1:45" ht="41.25" customHeight="1" x14ac:dyDescent="0.25">
      <c r="A3" s="20"/>
      <c r="B3" s="568"/>
      <c r="C3" s="195"/>
      <c r="D3" s="195"/>
      <c r="F3" s="39"/>
      <c r="P3" s="2245"/>
      <c r="Q3" s="2245"/>
      <c r="R3" s="2245"/>
      <c r="S3" s="2245"/>
      <c r="T3" s="2245"/>
      <c r="U3" s="1008"/>
      <c r="V3" s="2043"/>
      <c r="W3" s="2043"/>
      <c r="X3" s="2043"/>
      <c r="Y3" s="2043"/>
      <c r="Z3" s="2043"/>
      <c r="AA3" s="932"/>
      <c r="AB3" s="2043"/>
      <c r="AC3" s="2043"/>
      <c r="AD3" s="2043"/>
      <c r="AE3" s="2043"/>
      <c r="AF3" s="2043"/>
      <c r="AG3" s="2043"/>
      <c r="AH3" s="1016"/>
      <c r="AI3" s="2043"/>
      <c r="AJ3" s="2043"/>
      <c r="AK3" s="2043"/>
      <c r="AL3" s="2043"/>
      <c r="AM3" s="2043"/>
      <c r="AN3" s="803"/>
      <c r="AO3" s="2043"/>
      <c r="AP3" s="2043"/>
      <c r="AQ3" s="2043"/>
      <c r="AR3" s="2043"/>
      <c r="AS3" s="2043"/>
    </row>
    <row r="4" spans="1:45" ht="28.35" customHeight="1" x14ac:dyDescent="0.25">
      <c r="B4" s="2054" t="s">
        <v>3282</v>
      </c>
      <c r="C4" s="2043"/>
      <c r="D4" s="2043"/>
      <c r="E4" s="2043"/>
      <c r="F4" s="2043"/>
      <c r="G4" s="2043"/>
      <c r="H4" s="2043"/>
      <c r="I4" s="2043"/>
      <c r="J4" s="2043"/>
      <c r="K4" s="2043"/>
      <c r="L4" s="2043"/>
      <c r="M4" s="2043"/>
      <c r="N4" s="2043"/>
      <c r="P4" s="2129" t="str">
        <f>B4</f>
        <v xml:space="preserve">Pour le portefeuille bancaire – Expositions sur les MCBI générales (110) </v>
      </c>
      <c r="Q4" s="2245"/>
      <c r="R4" s="2245"/>
      <c r="S4" s="2245"/>
      <c r="T4" s="2245"/>
      <c r="U4" s="1008"/>
      <c r="V4" s="2193" t="str">
        <f>B4</f>
        <v xml:space="preserve">Pour le portefeuille bancaire – Expositions sur les MCBI générales (110) </v>
      </c>
      <c r="W4" s="2193"/>
      <c r="X4" s="2245"/>
      <c r="Y4" s="2245"/>
      <c r="Z4" s="2245"/>
      <c r="AA4" s="932"/>
      <c r="AB4" s="2193" t="str">
        <f>B4</f>
        <v xml:space="preserve">Pour le portefeuille bancaire – Expositions sur les MCBI générales (110) </v>
      </c>
      <c r="AC4" s="2193"/>
      <c r="AD4" s="2193"/>
      <c r="AE4" s="2193"/>
      <c r="AF4" s="2193"/>
      <c r="AG4" s="2193"/>
      <c r="AH4" s="1016"/>
      <c r="AI4" s="2248" t="str">
        <f>$B4</f>
        <v xml:space="preserve">Pour le portefeuille bancaire – Expositions sur les MCBI générales (110) </v>
      </c>
      <c r="AJ4" s="2248"/>
      <c r="AK4" s="2248"/>
      <c r="AL4" s="2248"/>
      <c r="AM4" s="2248"/>
      <c r="AN4" s="1016"/>
      <c r="AO4" s="2248" t="str">
        <f>$B4</f>
        <v xml:space="preserve">Pour le portefeuille bancaire – Expositions sur les MCBI générales (110) </v>
      </c>
      <c r="AP4" s="2248"/>
      <c r="AQ4" s="2248"/>
      <c r="AR4" s="2248"/>
      <c r="AS4" s="2248"/>
    </row>
    <row r="5" spans="1:45" ht="15.75" x14ac:dyDescent="0.25">
      <c r="A5" s="1008"/>
      <c r="B5" s="21" t="s">
        <v>3040</v>
      </c>
      <c r="C5" s="199"/>
      <c r="D5" s="1008"/>
      <c r="P5" s="21" t="str">
        <f>B5</f>
        <v>Dollars, en milliers, Type d’enregistrement 010</v>
      </c>
      <c r="Q5" s="1"/>
      <c r="R5" s="1"/>
      <c r="S5" s="1"/>
      <c r="T5" s="1"/>
      <c r="U5" s="1"/>
      <c r="V5" s="21" t="str">
        <f>B5</f>
        <v>Dollars, en milliers, Type d’enregistrement 010</v>
      </c>
      <c r="W5" s="21"/>
      <c r="X5" s="1"/>
      <c r="Y5" s="1"/>
      <c r="Z5" s="718"/>
      <c r="AB5" s="21" t="str">
        <f>B5</f>
        <v>Dollars, en milliers, Type d’enregistrement 010</v>
      </c>
      <c r="AC5" s="1"/>
      <c r="AD5" s="1"/>
      <c r="AE5" s="718"/>
      <c r="AF5" s="718"/>
      <c r="AG5" s="620"/>
      <c r="AH5" s="718"/>
      <c r="AI5" s="21" t="str">
        <f>$B5</f>
        <v>Dollars, en milliers, Type d’enregistrement 010</v>
      </c>
      <c r="AJ5" s="718"/>
      <c r="AL5" s="620"/>
      <c r="AM5" s="620"/>
      <c r="AN5" s="718"/>
      <c r="AO5" s="21" t="str">
        <f>$B5</f>
        <v>Dollars, en milliers, Type d’enregistrement 010</v>
      </c>
    </row>
    <row r="6" spans="1:45" ht="10.35" customHeight="1" x14ac:dyDescent="0.25">
      <c r="A6" s="1008"/>
      <c r="B6" s="199"/>
      <c r="C6" s="199"/>
      <c r="D6" s="1008"/>
      <c r="P6" s="2133"/>
      <c r="Q6" s="2245"/>
      <c r="R6" s="490"/>
      <c r="S6" s="158"/>
      <c r="T6" s="158"/>
      <c r="U6" s="158"/>
      <c r="V6" s="746"/>
      <c r="W6" s="746"/>
      <c r="X6" s="746"/>
      <c r="Y6" s="719"/>
      <c r="Z6" s="720"/>
      <c r="AB6" s="747"/>
      <c r="AC6" s="747"/>
      <c r="AD6" s="1"/>
      <c r="AE6" s="1"/>
      <c r="AF6" s="1"/>
      <c r="AG6" s="620"/>
      <c r="AH6" s="620"/>
      <c r="AI6" s="620"/>
      <c r="AJ6" s="620"/>
      <c r="AK6" s="746"/>
      <c r="AL6" s="746"/>
      <c r="AM6" s="620"/>
      <c r="AN6" s="620"/>
      <c r="AO6" s="620"/>
    </row>
    <row r="7" spans="1:45" ht="30.75" customHeight="1" x14ac:dyDescent="0.25">
      <c r="A7" s="1"/>
      <c r="B7" s="2251" t="s">
        <v>2440</v>
      </c>
      <c r="C7" s="2252"/>
      <c r="D7" s="2249"/>
      <c r="E7" s="139"/>
      <c r="F7" s="1387" t="s">
        <v>3283</v>
      </c>
      <c r="G7" s="714"/>
      <c r="H7" s="2240" t="s">
        <v>2902</v>
      </c>
      <c r="I7" s="2249"/>
      <c r="J7" s="139"/>
      <c r="K7" s="139"/>
      <c r="L7" s="139"/>
      <c r="M7" s="139"/>
      <c r="N7" s="139"/>
      <c r="P7" s="2250"/>
      <c r="Q7" s="2250"/>
      <c r="R7" s="490"/>
      <c r="S7" s="2180" t="s">
        <v>3101</v>
      </c>
      <c r="T7" s="2249"/>
      <c r="U7" s="1008"/>
      <c r="V7" s="748"/>
      <c r="W7" s="748"/>
      <c r="X7" s="749"/>
      <c r="Y7" s="2180" t="s">
        <v>3101</v>
      </c>
      <c r="Z7" s="2249"/>
      <c r="AB7" s="1009"/>
      <c r="AC7" s="1009"/>
      <c r="AD7" s="578"/>
      <c r="AE7" s="734"/>
      <c r="AF7" s="734"/>
      <c r="AG7" s="139"/>
      <c r="AH7" s="9"/>
      <c r="AI7" s="1009"/>
      <c r="AJ7" s="1009"/>
      <c r="AK7" s="579"/>
      <c r="AL7" s="2232" t="s">
        <v>3101</v>
      </c>
      <c r="AM7" s="2249"/>
      <c r="AN7" s="1008"/>
      <c r="AO7" s="2246"/>
      <c r="AP7" s="2247"/>
      <c r="AQ7" s="579"/>
      <c r="AR7" s="2232" t="s">
        <v>3101</v>
      </c>
      <c r="AS7" s="2249"/>
    </row>
    <row r="8" spans="1:45" ht="96" customHeight="1" x14ac:dyDescent="0.25">
      <c r="A8" s="1386" t="s">
        <v>3045</v>
      </c>
      <c r="B8" s="1386" t="s">
        <v>3046</v>
      </c>
      <c r="C8" s="1386" t="s">
        <v>2443</v>
      </c>
      <c r="D8" s="1386" t="s">
        <v>3241</v>
      </c>
      <c r="E8" s="336"/>
      <c r="F8" s="1387" t="s">
        <v>3250</v>
      </c>
      <c r="G8" s="647"/>
      <c r="H8" s="1386" t="s">
        <v>3213</v>
      </c>
      <c r="I8" s="1685" t="s">
        <v>3284</v>
      </c>
      <c r="J8" s="632"/>
      <c r="K8" s="2180" t="s">
        <v>2450</v>
      </c>
      <c r="L8" s="2249"/>
      <c r="M8" s="2180" t="s">
        <v>3055</v>
      </c>
      <c r="N8" s="2249"/>
      <c r="P8" s="1643" t="str">
        <f>$A8</f>
        <v>Fourchette de probabilité de défaut (PD)</v>
      </c>
      <c r="Q8" s="1643" t="str">
        <f>$B8</f>
        <v>PD estimative (%) (M3)</v>
      </c>
      <c r="R8" s="1386" t="s">
        <v>3220</v>
      </c>
      <c r="S8" s="1386" t="s">
        <v>3057</v>
      </c>
      <c r="T8" s="1386" t="s">
        <v>3058</v>
      </c>
      <c r="U8" s="578"/>
      <c r="V8" s="1643" t="str">
        <f>$A8</f>
        <v>Fourchette de probabilité de défaut (PD)</v>
      </c>
      <c r="W8" s="1643" t="str">
        <f>$B8</f>
        <v>PD estimative (%) (M3)</v>
      </c>
      <c r="X8" s="1685" t="s">
        <v>3285</v>
      </c>
      <c r="Y8" s="1685" t="s">
        <v>3264</v>
      </c>
      <c r="Z8" s="1685" t="s">
        <v>3236</v>
      </c>
      <c r="AB8" s="1700" t="s">
        <v>3045</v>
      </c>
      <c r="AC8" s="1700" t="s">
        <v>3046</v>
      </c>
      <c r="AD8" s="1386" t="s">
        <v>3286</v>
      </c>
      <c r="AE8" s="1685" t="s">
        <v>3287</v>
      </c>
      <c r="AF8" s="1698" t="s">
        <v>792</v>
      </c>
      <c r="AG8" s="1706" t="s">
        <v>3111</v>
      </c>
      <c r="AH8" s="9"/>
      <c r="AI8" s="1643" t="str">
        <f>$A8</f>
        <v>Fourchette de probabilité de défaut (PD)</v>
      </c>
      <c r="AJ8" s="1643" t="str">
        <f>$B8</f>
        <v>PD estimative (%) (M3)</v>
      </c>
      <c r="AK8" s="1685" t="s">
        <v>3288</v>
      </c>
      <c r="AL8" s="1685" t="s">
        <v>3289</v>
      </c>
      <c r="AM8" s="1685" t="s">
        <v>3290</v>
      </c>
      <c r="AN8" s="1008"/>
      <c r="AO8" s="1643" t="str">
        <f>$A8</f>
        <v>Fourchette de probabilité de défaut (PD)</v>
      </c>
      <c r="AP8" s="1643" t="str">
        <f>$B8</f>
        <v>PD estimative (%) (M3)</v>
      </c>
      <c r="AQ8" s="1685" t="s">
        <v>3291</v>
      </c>
      <c r="AR8" s="1685" t="s">
        <v>3292</v>
      </c>
      <c r="AS8" s="1685" t="s">
        <v>3293</v>
      </c>
    </row>
    <row r="9" spans="1:45" s="490" customFormat="1" x14ac:dyDescent="0.25">
      <c r="B9" s="155" t="s">
        <v>299</v>
      </c>
      <c r="C9" s="155"/>
      <c r="D9" s="155" t="s">
        <v>300</v>
      </c>
      <c r="E9" s="155"/>
      <c r="F9" s="155" t="s">
        <v>301</v>
      </c>
      <c r="G9" s="761"/>
      <c r="H9" s="155" t="s">
        <v>3215</v>
      </c>
      <c r="I9" s="155"/>
      <c r="J9" s="761"/>
      <c r="K9" s="761"/>
      <c r="L9" s="761"/>
      <c r="M9" s="761"/>
      <c r="N9" s="761"/>
      <c r="P9" s="584"/>
      <c r="Q9" s="585" t="s">
        <v>3060</v>
      </c>
      <c r="R9" s="155"/>
      <c r="S9" s="1"/>
      <c r="T9" s="155"/>
      <c r="U9" s="155"/>
      <c r="V9" s="750"/>
      <c r="W9" s="750"/>
      <c r="X9" s="751" t="s">
        <v>3060</v>
      </c>
      <c r="Y9" s="722"/>
      <c r="Z9" s="718"/>
      <c r="AA9" s="155"/>
      <c r="AB9" s="738"/>
      <c r="AC9" s="739" t="s">
        <v>3060</v>
      </c>
      <c r="AD9" s="155"/>
      <c r="AE9" s="155"/>
      <c r="AF9" s="155"/>
      <c r="AG9" s="155"/>
      <c r="AH9" s="9"/>
      <c r="AI9" s="584"/>
      <c r="AJ9" s="585" t="s">
        <v>3060</v>
      </c>
      <c r="AK9" s="722"/>
      <c r="AL9" s="718"/>
      <c r="AM9" s="722"/>
      <c r="AO9" s="584"/>
      <c r="AP9" s="585" t="s">
        <v>3060</v>
      </c>
      <c r="AQ9" s="722"/>
      <c r="AR9" s="718"/>
      <c r="AS9" s="722"/>
    </row>
    <row r="10" spans="1:45" x14ac:dyDescent="0.25">
      <c r="A10" s="1"/>
      <c r="B10" s="23" t="s">
        <v>1874</v>
      </c>
      <c r="C10" s="1"/>
      <c r="D10" s="196"/>
      <c r="E10" s="196"/>
      <c r="F10" s="196"/>
      <c r="G10" s="196"/>
      <c r="H10" s="196"/>
      <c r="I10" s="196"/>
      <c r="J10" s="196"/>
      <c r="K10" s="196"/>
      <c r="L10" s="196"/>
      <c r="M10" s="196"/>
      <c r="P10" s="588"/>
      <c r="Q10" s="589" t="str">
        <f>$B10</f>
        <v>Engagements utilisés (501)</v>
      </c>
      <c r="R10" s="1"/>
      <c r="S10" s="1"/>
      <c r="T10" s="1"/>
      <c r="U10" s="1"/>
      <c r="V10" s="752"/>
      <c r="W10" s="752"/>
      <c r="X10" s="23" t="str">
        <f>$B10</f>
        <v>Engagements utilisés (501)</v>
      </c>
      <c r="Y10" s="718"/>
      <c r="Z10" s="718"/>
      <c r="AA10" s="1"/>
      <c r="AB10" s="740"/>
      <c r="AC10" s="741" t="s">
        <v>3275</v>
      </c>
      <c r="AD10" s="1"/>
      <c r="AE10" s="1"/>
      <c r="AF10" s="1"/>
      <c r="AG10" s="1"/>
      <c r="AH10" s="9"/>
      <c r="AI10" s="588"/>
      <c r="AJ10" s="589" t="str">
        <f>$B10</f>
        <v>Engagements utilisés (501)</v>
      </c>
      <c r="AK10" s="718"/>
      <c r="AL10" s="718"/>
      <c r="AM10" s="718"/>
      <c r="AN10" s="1008"/>
      <c r="AO10" s="588"/>
      <c r="AP10" s="589" t="str">
        <f>$B10</f>
        <v>Engagements utilisés (501)</v>
      </c>
      <c r="AQ10" s="718"/>
      <c r="AR10" s="718"/>
      <c r="AS10" s="718"/>
    </row>
    <row r="11" spans="1:45" s="12" customFormat="1" ht="10.35" customHeight="1" x14ac:dyDescent="0.2">
      <c r="A11" s="8" t="s">
        <v>3062</v>
      </c>
      <c r="B11" s="591"/>
      <c r="C11" s="1586"/>
      <c r="D11" s="987"/>
      <c r="E11" s="16"/>
      <c r="F11" s="1013"/>
      <c r="G11" s="637"/>
      <c r="H11" s="1014"/>
      <c r="I11" s="634"/>
      <c r="J11" s="16"/>
      <c r="K11" s="1012"/>
      <c r="L11" s="1012"/>
      <c r="M11" s="1012"/>
      <c r="N11" s="1012"/>
      <c r="P11" s="594" t="str">
        <f t="shared" ref="P11:P35" si="0">$A11</f>
        <v>1 (1401)</v>
      </c>
      <c r="Q11" s="1592" t="str">
        <f t="shared" ref="Q11:Q35" si="1">IF($B11="","",$B11)</f>
        <v/>
      </c>
      <c r="R11" s="1018"/>
      <c r="S11" s="595"/>
      <c r="T11" s="595"/>
      <c r="U11" s="595"/>
      <c r="V11" s="594" t="str">
        <f t="shared" ref="V11:V35" si="2">$A11</f>
        <v>1 (1401)</v>
      </c>
      <c r="W11" s="1592" t="str">
        <f t="shared" ref="W11:W35" si="3">IF($B11="","",$B11)</f>
        <v/>
      </c>
      <c r="X11" s="1370"/>
      <c r="Y11" s="1687"/>
      <c r="Z11" s="1687"/>
      <c r="AA11" s="753"/>
      <c r="AB11" s="594" t="str">
        <f t="shared" ref="AB11:AB35" si="4">$A11</f>
        <v>1 (1401)</v>
      </c>
      <c r="AC11" s="1592" t="str">
        <f t="shared" ref="AC11:AC35" si="5">IF($B11="","",$B11)</f>
        <v/>
      </c>
      <c r="AD11" s="1019"/>
      <c r="AE11" s="1019"/>
      <c r="AF11" s="1019"/>
      <c r="AG11" s="1019"/>
      <c r="AH11" s="1"/>
      <c r="AI11" s="594" t="str">
        <f t="shared" ref="AI11:AI35" si="6">$A11</f>
        <v>1 (1401)</v>
      </c>
      <c r="AJ11" s="1592" t="str">
        <f t="shared" ref="AJ11:AJ35" si="7">IF($B11="","",$B11)</f>
        <v/>
      </c>
      <c r="AK11" s="1019"/>
      <c r="AL11" s="1019"/>
      <c r="AM11" s="1707"/>
      <c r="AN11" s="149"/>
      <c r="AO11" s="594" t="str">
        <f t="shared" ref="AO11:AO35" si="8">$A11</f>
        <v>1 (1401)</v>
      </c>
      <c r="AP11" s="1592" t="str">
        <f t="shared" ref="AP11:AP35" si="9">IF($B11="","",$B11)</f>
        <v/>
      </c>
      <c r="AQ11" s="1370"/>
      <c r="AR11" s="1687"/>
      <c r="AS11" s="1687"/>
    </row>
    <row r="12" spans="1:45" s="12" customFormat="1" ht="12.75" x14ac:dyDescent="0.2">
      <c r="A12" s="8" t="s">
        <v>3063</v>
      </c>
      <c r="B12" s="591"/>
      <c r="C12" s="1586"/>
      <c r="D12" s="987"/>
      <c r="E12" s="16"/>
      <c r="F12" s="1013"/>
      <c r="G12" s="637"/>
      <c r="H12" s="1014"/>
      <c r="I12" s="634"/>
      <c r="J12" s="16"/>
      <c r="K12" s="1012"/>
      <c r="L12" s="1012"/>
      <c r="M12" s="1012"/>
      <c r="N12" s="1012"/>
      <c r="P12" s="594" t="str">
        <f t="shared" si="0"/>
        <v>2 (1402)</v>
      </c>
      <c r="Q12" s="1592" t="str">
        <f t="shared" si="1"/>
        <v/>
      </c>
      <c r="R12" s="1018"/>
      <c r="S12" s="595"/>
      <c r="T12" s="595"/>
      <c r="U12" s="595"/>
      <c r="V12" s="594" t="str">
        <f t="shared" si="2"/>
        <v>2 (1402)</v>
      </c>
      <c r="W12" s="1592" t="str">
        <f t="shared" si="3"/>
        <v/>
      </c>
      <c r="X12" s="1370"/>
      <c r="Y12" s="1687"/>
      <c r="Z12" s="1687"/>
      <c r="AA12" s="753"/>
      <c r="AB12" s="594" t="str">
        <f t="shared" si="4"/>
        <v>2 (1402)</v>
      </c>
      <c r="AC12" s="1592" t="str">
        <f t="shared" si="5"/>
        <v/>
      </c>
      <c r="AD12" s="1019"/>
      <c r="AE12" s="1019"/>
      <c r="AF12" s="1019"/>
      <c r="AG12" s="1019"/>
      <c r="AH12" s="1"/>
      <c r="AI12" s="594" t="str">
        <f t="shared" si="6"/>
        <v>2 (1402)</v>
      </c>
      <c r="AJ12" s="1592" t="str">
        <f t="shared" si="7"/>
        <v/>
      </c>
      <c r="AK12" s="1019"/>
      <c r="AL12" s="1019"/>
      <c r="AM12" s="1707"/>
      <c r="AN12" s="149"/>
      <c r="AO12" s="594" t="str">
        <f t="shared" si="8"/>
        <v>2 (1402)</v>
      </c>
      <c r="AP12" s="1592" t="str">
        <f t="shared" si="9"/>
        <v/>
      </c>
      <c r="AQ12" s="1370"/>
      <c r="AR12" s="1687"/>
      <c r="AS12" s="1687"/>
    </row>
    <row r="13" spans="1:45" s="12" customFormat="1" ht="12.75" x14ac:dyDescent="0.2">
      <c r="A13" s="8" t="s">
        <v>3064</v>
      </c>
      <c r="B13" s="591"/>
      <c r="C13" s="1586"/>
      <c r="D13" s="987"/>
      <c r="E13" s="16"/>
      <c r="F13" s="1013"/>
      <c r="G13" s="637"/>
      <c r="H13" s="1014"/>
      <c r="I13" s="634"/>
      <c r="J13" s="16"/>
      <c r="K13" s="1012"/>
      <c r="L13" s="1012"/>
      <c r="M13" s="1012"/>
      <c r="N13" s="1012"/>
      <c r="P13" s="594" t="str">
        <f t="shared" si="0"/>
        <v>3 (1403)</v>
      </c>
      <c r="Q13" s="1592" t="str">
        <f t="shared" si="1"/>
        <v/>
      </c>
      <c r="R13" s="1018"/>
      <c r="S13" s="595"/>
      <c r="T13" s="595"/>
      <c r="U13" s="595"/>
      <c r="V13" s="594" t="str">
        <f t="shared" si="2"/>
        <v>3 (1403)</v>
      </c>
      <c r="W13" s="1592" t="str">
        <f t="shared" si="3"/>
        <v/>
      </c>
      <c r="X13" s="1370"/>
      <c r="Y13" s="1687"/>
      <c r="Z13" s="1687"/>
      <c r="AA13" s="753"/>
      <c r="AB13" s="594" t="str">
        <f t="shared" si="4"/>
        <v>3 (1403)</v>
      </c>
      <c r="AC13" s="1592" t="str">
        <f t="shared" si="5"/>
        <v/>
      </c>
      <c r="AD13" s="1019"/>
      <c r="AE13" s="1019"/>
      <c r="AF13" s="1019"/>
      <c r="AG13" s="1019"/>
      <c r="AH13" s="1"/>
      <c r="AI13" s="594" t="str">
        <f t="shared" si="6"/>
        <v>3 (1403)</v>
      </c>
      <c r="AJ13" s="1592" t="str">
        <f t="shared" si="7"/>
        <v/>
      </c>
      <c r="AK13" s="1019"/>
      <c r="AL13" s="1019"/>
      <c r="AM13" s="1707"/>
      <c r="AN13" s="149"/>
      <c r="AO13" s="594" t="str">
        <f t="shared" si="8"/>
        <v>3 (1403)</v>
      </c>
      <c r="AP13" s="1592" t="str">
        <f t="shared" si="9"/>
        <v/>
      </c>
      <c r="AQ13" s="1370"/>
      <c r="AR13" s="1687"/>
      <c r="AS13" s="1687"/>
    </row>
    <row r="14" spans="1:45" s="12" customFormat="1" ht="10.35" hidden="1" customHeight="1" x14ac:dyDescent="0.2">
      <c r="A14" s="8" t="s">
        <v>3065</v>
      </c>
      <c r="B14" s="591"/>
      <c r="C14" s="1586"/>
      <c r="D14" s="987"/>
      <c r="E14" s="16"/>
      <c r="F14" s="1013"/>
      <c r="G14" s="637"/>
      <c r="H14" s="1014"/>
      <c r="I14" s="634"/>
      <c r="J14" s="16"/>
      <c r="K14" s="1012"/>
      <c r="L14" s="1012"/>
      <c r="M14" s="1012"/>
      <c r="N14" s="1012"/>
      <c r="P14" s="594" t="str">
        <f t="shared" si="0"/>
        <v>4 (1404)</v>
      </c>
      <c r="Q14" s="1592" t="str">
        <f t="shared" si="1"/>
        <v/>
      </c>
      <c r="R14" s="1018"/>
      <c r="S14" s="595"/>
      <c r="T14" s="595"/>
      <c r="U14" s="595"/>
      <c r="V14" s="594" t="str">
        <f t="shared" si="2"/>
        <v>4 (1404)</v>
      </c>
      <c r="W14" s="1592" t="str">
        <f t="shared" si="3"/>
        <v/>
      </c>
      <c r="X14" s="1370"/>
      <c r="Y14" s="1687"/>
      <c r="Z14" s="1687"/>
      <c r="AA14" s="753"/>
      <c r="AB14" s="594" t="str">
        <f t="shared" si="4"/>
        <v>4 (1404)</v>
      </c>
      <c r="AC14" s="1592" t="str">
        <f t="shared" si="5"/>
        <v/>
      </c>
      <c r="AD14" s="1019"/>
      <c r="AE14" s="1019"/>
      <c r="AF14" s="1019"/>
      <c r="AG14" s="1019"/>
      <c r="AH14" s="1"/>
      <c r="AI14" s="594" t="str">
        <f t="shared" si="6"/>
        <v>4 (1404)</v>
      </c>
      <c r="AJ14" s="1592" t="str">
        <f t="shared" si="7"/>
        <v/>
      </c>
      <c r="AK14" s="1019"/>
      <c r="AL14" s="1019"/>
      <c r="AM14" s="1707"/>
      <c r="AN14" s="149"/>
      <c r="AO14" s="594" t="str">
        <f t="shared" si="8"/>
        <v>4 (1404)</v>
      </c>
      <c r="AP14" s="1592" t="str">
        <f t="shared" si="9"/>
        <v/>
      </c>
      <c r="AQ14" s="1370"/>
      <c r="AR14" s="1687"/>
      <c r="AS14" s="1687"/>
    </row>
    <row r="15" spans="1:45" s="12" customFormat="1" ht="10.35" hidden="1" customHeight="1" x14ac:dyDescent="0.2">
      <c r="A15" s="8" t="s">
        <v>3066</v>
      </c>
      <c r="B15" s="591"/>
      <c r="C15" s="1586"/>
      <c r="D15" s="987"/>
      <c r="E15" s="16"/>
      <c r="F15" s="1013"/>
      <c r="G15" s="637"/>
      <c r="H15" s="1014"/>
      <c r="I15" s="634"/>
      <c r="J15" s="16"/>
      <c r="K15" s="1012"/>
      <c r="L15" s="1012"/>
      <c r="M15" s="1012"/>
      <c r="N15" s="1012"/>
      <c r="P15" s="594" t="str">
        <f t="shared" si="0"/>
        <v>5 (1405)</v>
      </c>
      <c r="Q15" s="1592" t="str">
        <f t="shared" si="1"/>
        <v/>
      </c>
      <c r="R15" s="1018"/>
      <c r="S15" s="595"/>
      <c r="T15" s="595"/>
      <c r="U15" s="595"/>
      <c r="V15" s="594" t="str">
        <f t="shared" si="2"/>
        <v>5 (1405)</v>
      </c>
      <c r="W15" s="1592" t="str">
        <f t="shared" si="3"/>
        <v/>
      </c>
      <c r="X15" s="1370"/>
      <c r="Y15" s="1687"/>
      <c r="Z15" s="1687"/>
      <c r="AA15" s="753"/>
      <c r="AB15" s="594" t="str">
        <f t="shared" si="4"/>
        <v>5 (1405)</v>
      </c>
      <c r="AC15" s="1592" t="str">
        <f t="shared" si="5"/>
        <v/>
      </c>
      <c r="AD15" s="1019"/>
      <c r="AE15" s="1019"/>
      <c r="AF15" s="1019"/>
      <c r="AG15" s="1019"/>
      <c r="AH15" s="1"/>
      <c r="AI15" s="594" t="str">
        <f t="shared" si="6"/>
        <v>5 (1405)</v>
      </c>
      <c r="AJ15" s="1592" t="str">
        <f t="shared" si="7"/>
        <v/>
      </c>
      <c r="AK15" s="1019"/>
      <c r="AL15" s="1019"/>
      <c r="AM15" s="1707"/>
      <c r="AN15" s="149"/>
      <c r="AO15" s="594" t="str">
        <f t="shared" si="8"/>
        <v>5 (1405)</v>
      </c>
      <c r="AP15" s="1592" t="str">
        <f t="shared" si="9"/>
        <v/>
      </c>
      <c r="AQ15" s="1370"/>
      <c r="AR15" s="1687"/>
      <c r="AS15" s="1687"/>
    </row>
    <row r="16" spans="1:45" s="12" customFormat="1" ht="10.35" hidden="1" customHeight="1" x14ac:dyDescent="0.2">
      <c r="A16" s="8" t="s">
        <v>3067</v>
      </c>
      <c r="B16" s="591"/>
      <c r="C16" s="1586"/>
      <c r="D16" s="987"/>
      <c r="E16" s="16"/>
      <c r="F16" s="1013"/>
      <c r="G16" s="637"/>
      <c r="H16" s="1014"/>
      <c r="I16" s="634"/>
      <c r="J16" s="16"/>
      <c r="K16" s="1012"/>
      <c r="L16" s="1012"/>
      <c r="M16" s="1012"/>
      <c r="N16" s="1012"/>
      <c r="P16" s="594" t="str">
        <f t="shared" si="0"/>
        <v>6 (1406)</v>
      </c>
      <c r="Q16" s="1592" t="str">
        <f t="shared" si="1"/>
        <v/>
      </c>
      <c r="R16" s="1018"/>
      <c r="S16" s="595"/>
      <c r="T16" s="595"/>
      <c r="U16" s="595"/>
      <c r="V16" s="594" t="str">
        <f t="shared" si="2"/>
        <v>6 (1406)</v>
      </c>
      <c r="W16" s="1592" t="str">
        <f t="shared" si="3"/>
        <v/>
      </c>
      <c r="X16" s="1370"/>
      <c r="Y16" s="1687"/>
      <c r="Z16" s="1687"/>
      <c r="AA16" s="753"/>
      <c r="AB16" s="594" t="str">
        <f t="shared" si="4"/>
        <v>6 (1406)</v>
      </c>
      <c r="AC16" s="1592" t="str">
        <f t="shared" si="5"/>
        <v/>
      </c>
      <c r="AD16" s="1019"/>
      <c r="AE16" s="1019"/>
      <c r="AF16" s="1019"/>
      <c r="AG16" s="1019"/>
      <c r="AH16" s="1"/>
      <c r="AI16" s="594" t="str">
        <f t="shared" si="6"/>
        <v>6 (1406)</v>
      </c>
      <c r="AJ16" s="1592" t="str">
        <f t="shared" si="7"/>
        <v/>
      </c>
      <c r="AK16" s="1019"/>
      <c r="AL16" s="1019"/>
      <c r="AM16" s="1707"/>
      <c r="AN16" s="149"/>
      <c r="AO16" s="594" t="str">
        <f t="shared" si="8"/>
        <v>6 (1406)</v>
      </c>
      <c r="AP16" s="1592" t="str">
        <f t="shared" si="9"/>
        <v/>
      </c>
      <c r="AQ16" s="1370"/>
      <c r="AR16" s="1687"/>
      <c r="AS16" s="1687"/>
    </row>
    <row r="17" spans="1:45" s="12" customFormat="1" ht="10.35" hidden="1" customHeight="1" x14ac:dyDescent="0.2">
      <c r="A17" s="8" t="s">
        <v>3068</v>
      </c>
      <c r="B17" s="591"/>
      <c r="C17" s="1586"/>
      <c r="D17" s="987"/>
      <c r="E17" s="16"/>
      <c r="F17" s="1013"/>
      <c r="G17" s="637"/>
      <c r="H17" s="1014"/>
      <c r="I17" s="634"/>
      <c r="J17" s="16"/>
      <c r="K17" s="1012"/>
      <c r="L17" s="1012"/>
      <c r="M17" s="1012"/>
      <c r="N17" s="1012"/>
      <c r="P17" s="594" t="str">
        <f t="shared" si="0"/>
        <v>7 (1407)</v>
      </c>
      <c r="Q17" s="1592" t="str">
        <f t="shared" si="1"/>
        <v/>
      </c>
      <c r="R17" s="1018"/>
      <c r="S17" s="595"/>
      <c r="T17" s="595"/>
      <c r="U17" s="595"/>
      <c r="V17" s="594" t="str">
        <f t="shared" si="2"/>
        <v>7 (1407)</v>
      </c>
      <c r="W17" s="1592" t="str">
        <f t="shared" si="3"/>
        <v/>
      </c>
      <c r="X17" s="1370"/>
      <c r="Y17" s="1687"/>
      <c r="Z17" s="1687"/>
      <c r="AA17" s="753"/>
      <c r="AB17" s="594" t="str">
        <f t="shared" si="4"/>
        <v>7 (1407)</v>
      </c>
      <c r="AC17" s="1592" t="str">
        <f t="shared" si="5"/>
        <v/>
      </c>
      <c r="AD17" s="1019"/>
      <c r="AE17" s="1019"/>
      <c r="AF17" s="1019"/>
      <c r="AG17" s="1019"/>
      <c r="AH17" s="1"/>
      <c r="AI17" s="594" t="str">
        <f t="shared" si="6"/>
        <v>7 (1407)</v>
      </c>
      <c r="AJ17" s="1592" t="str">
        <f t="shared" si="7"/>
        <v/>
      </c>
      <c r="AK17" s="1019"/>
      <c r="AL17" s="1019"/>
      <c r="AM17" s="1707"/>
      <c r="AN17" s="149"/>
      <c r="AO17" s="594" t="str">
        <f t="shared" si="8"/>
        <v>7 (1407)</v>
      </c>
      <c r="AP17" s="1592" t="str">
        <f t="shared" si="9"/>
        <v/>
      </c>
      <c r="AQ17" s="1370"/>
      <c r="AR17" s="1687"/>
      <c r="AS17" s="1687"/>
    </row>
    <row r="18" spans="1:45" s="12" customFormat="1" ht="10.35" hidden="1" customHeight="1" x14ac:dyDescent="0.2">
      <c r="A18" s="8" t="s">
        <v>3069</v>
      </c>
      <c r="B18" s="591"/>
      <c r="C18" s="1586"/>
      <c r="D18" s="987"/>
      <c r="E18" s="16"/>
      <c r="F18" s="1013"/>
      <c r="G18" s="637"/>
      <c r="H18" s="1014"/>
      <c r="I18" s="634"/>
      <c r="J18" s="16"/>
      <c r="K18" s="1012"/>
      <c r="L18" s="1012"/>
      <c r="M18" s="1012"/>
      <c r="N18" s="1012"/>
      <c r="P18" s="594" t="str">
        <f t="shared" si="0"/>
        <v>8 (1408)</v>
      </c>
      <c r="Q18" s="1592" t="str">
        <f t="shared" si="1"/>
        <v/>
      </c>
      <c r="R18" s="1018"/>
      <c r="S18" s="595"/>
      <c r="T18" s="595"/>
      <c r="U18" s="595"/>
      <c r="V18" s="594" t="str">
        <f t="shared" si="2"/>
        <v>8 (1408)</v>
      </c>
      <c r="W18" s="1592" t="str">
        <f t="shared" si="3"/>
        <v/>
      </c>
      <c r="X18" s="1370"/>
      <c r="Y18" s="1687"/>
      <c r="Z18" s="1687"/>
      <c r="AA18" s="753"/>
      <c r="AB18" s="594" t="str">
        <f t="shared" si="4"/>
        <v>8 (1408)</v>
      </c>
      <c r="AC18" s="1592" t="str">
        <f t="shared" si="5"/>
        <v/>
      </c>
      <c r="AD18" s="1019"/>
      <c r="AE18" s="1019"/>
      <c r="AF18" s="1019"/>
      <c r="AG18" s="1019"/>
      <c r="AH18" s="1"/>
      <c r="AI18" s="594" t="str">
        <f t="shared" si="6"/>
        <v>8 (1408)</v>
      </c>
      <c r="AJ18" s="1592" t="str">
        <f t="shared" si="7"/>
        <v/>
      </c>
      <c r="AK18" s="1019"/>
      <c r="AL18" s="1019"/>
      <c r="AM18" s="1707"/>
      <c r="AN18" s="149"/>
      <c r="AO18" s="594" t="str">
        <f t="shared" si="8"/>
        <v>8 (1408)</v>
      </c>
      <c r="AP18" s="1592" t="str">
        <f t="shared" si="9"/>
        <v/>
      </c>
      <c r="AQ18" s="1370"/>
      <c r="AR18" s="1687"/>
      <c r="AS18" s="1687"/>
    </row>
    <row r="19" spans="1:45" s="12" customFormat="1" ht="10.35" hidden="1" customHeight="1" x14ac:dyDescent="0.2">
      <c r="A19" s="8" t="s">
        <v>3070</v>
      </c>
      <c r="B19" s="591"/>
      <c r="C19" s="1586"/>
      <c r="D19" s="987"/>
      <c r="E19" s="16"/>
      <c r="F19" s="1013"/>
      <c r="G19" s="637"/>
      <c r="H19" s="1014"/>
      <c r="I19" s="634"/>
      <c r="J19" s="16"/>
      <c r="K19" s="1012"/>
      <c r="L19" s="1012"/>
      <c r="M19" s="1012"/>
      <c r="N19" s="1012"/>
      <c r="P19" s="594" t="str">
        <f t="shared" si="0"/>
        <v>9 (1409)</v>
      </c>
      <c r="Q19" s="1592" t="str">
        <f t="shared" si="1"/>
        <v/>
      </c>
      <c r="R19" s="1018"/>
      <c r="S19" s="595"/>
      <c r="T19" s="595"/>
      <c r="U19" s="595"/>
      <c r="V19" s="594" t="str">
        <f t="shared" si="2"/>
        <v>9 (1409)</v>
      </c>
      <c r="W19" s="1592" t="str">
        <f t="shared" si="3"/>
        <v/>
      </c>
      <c r="X19" s="1370"/>
      <c r="Y19" s="1687"/>
      <c r="Z19" s="1687"/>
      <c r="AA19" s="753"/>
      <c r="AB19" s="594" t="str">
        <f t="shared" si="4"/>
        <v>9 (1409)</v>
      </c>
      <c r="AC19" s="1592" t="str">
        <f t="shared" si="5"/>
        <v/>
      </c>
      <c r="AD19" s="1019"/>
      <c r="AE19" s="1019"/>
      <c r="AF19" s="1019"/>
      <c r="AG19" s="1019"/>
      <c r="AH19" s="1"/>
      <c r="AI19" s="594" t="str">
        <f t="shared" si="6"/>
        <v>9 (1409)</v>
      </c>
      <c r="AJ19" s="1592" t="str">
        <f t="shared" si="7"/>
        <v/>
      </c>
      <c r="AK19" s="1019"/>
      <c r="AL19" s="1019"/>
      <c r="AM19" s="1707"/>
      <c r="AN19" s="149"/>
      <c r="AO19" s="594" t="str">
        <f t="shared" si="8"/>
        <v>9 (1409)</v>
      </c>
      <c r="AP19" s="1592" t="str">
        <f t="shared" si="9"/>
        <v/>
      </c>
      <c r="AQ19" s="1370"/>
      <c r="AR19" s="1687"/>
      <c r="AS19" s="1687"/>
    </row>
    <row r="20" spans="1:45" s="12" customFormat="1" ht="10.35" hidden="1" customHeight="1" x14ac:dyDescent="0.2">
      <c r="A20" s="8" t="s">
        <v>3071</v>
      </c>
      <c r="B20" s="591"/>
      <c r="C20" s="1586"/>
      <c r="D20" s="987"/>
      <c r="E20" s="16"/>
      <c r="F20" s="1013"/>
      <c r="G20" s="637"/>
      <c r="H20" s="1014"/>
      <c r="I20" s="634"/>
      <c r="J20" s="16"/>
      <c r="K20" s="1012"/>
      <c r="L20" s="1012"/>
      <c r="M20" s="1012"/>
      <c r="N20" s="1012"/>
      <c r="P20" s="594" t="str">
        <f t="shared" si="0"/>
        <v>10 (1410)</v>
      </c>
      <c r="Q20" s="1592" t="str">
        <f t="shared" si="1"/>
        <v/>
      </c>
      <c r="R20" s="1018"/>
      <c r="S20" s="595"/>
      <c r="T20" s="595"/>
      <c r="U20" s="595"/>
      <c r="V20" s="594" t="str">
        <f t="shared" si="2"/>
        <v>10 (1410)</v>
      </c>
      <c r="W20" s="1592" t="str">
        <f t="shared" si="3"/>
        <v/>
      </c>
      <c r="X20" s="1370"/>
      <c r="Y20" s="1687"/>
      <c r="Z20" s="1687"/>
      <c r="AA20" s="753"/>
      <c r="AB20" s="594" t="str">
        <f t="shared" si="4"/>
        <v>10 (1410)</v>
      </c>
      <c r="AC20" s="1592" t="str">
        <f t="shared" si="5"/>
        <v/>
      </c>
      <c r="AD20" s="1019"/>
      <c r="AE20" s="1019"/>
      <c r="AF20" s="1019"/>
      <c r="AG20" s="1019"/>
      <c r="AH20" s="1"/>
      <c r="AI20" s="594" t="str">
        <f t="shared" si="6"/>
        <v>10 (1410)</v>
      </c>
      <c r="AJ20" s="1592" t="str">
        <f t="shared" si="7"/>
        <v/>
      </c>
      <c r="AK20" s="1019"/>
      <c r="AL20" s="1019"/>
      <c r="AM20" s="1707"/>
      <c r="AN20" s="149"/>
      <c r="AO20" s="594" t="str">
        <f t="shared" si="8"/>
        <v>10 (1410)</v>
      </c>
      <c r="AP20" s="1592" t="str">
        <f t="shared" si="9"/>
        <v/>
      </c>
      <c r="AQ20" s="1370"/>
      <c r="AR20" s="1687"/>
      <c r="AS20" s="1687"/>
    </row>
    <row r="21" spans="1:45" s="12" customFormat="1" ht="10.35" hidden="1" customHeight="1" x14ac:dyDescent="0.2">
      <c r="A21" s="8" t="s">
        <v>3072</v>
      </c>
      <c r="B21" s="591"/>
      <c r="C21" s="1586"/>
      <c r="D21" s="987"/>
      <c r="E21" s="16"/>
      <c r="F21" s="1013"/>
      <c r="G21" s="637"/>
      <c r="H21" s="1014"/>
      <c r="I21" s="634"/>
      <c r="J21" s="16"/>
      <c r="K21" s="1012"/>
      <c r="L21" s="1012"/>
      <c r="M21" s="1012"/>
      <c r="N21" s="1012"/>
      <c r="P21" s="594" t="str">
        <f t="shared" si="0"/>
        <v>11 (1411)</v>
      </c>
      <c r="Q21" s="1592" t="str">
        <f t="shared" si="1"/>
        <v/>
      </c>
      <c r="R21" s="1018"/>
      <c r="S21" s="595"/>
      <c r="T21" s="595"/>
      <c r="U21" s="595"/>
      <c r="V21" s="594" t="str">
        <f t="shared" si="2"/>
        <v>11 (1411)</v>
      </c>
      <c r="W21" s="1592" t="str">
        <f t="shared" si="3"/>
        <v/>
      </c>
      <c r="X21" s="1370"/>
      <c r="Y21" s="1687"/>
      <c r="Z21" s="1687"/>
      <c r="AA21" s="753"/>
      <c r="AB21" s="594" t="str">
        <f t="shared" si="4"/>
        <v>11 (1411)</v>
      </c>
      <c r="AC21" s="1592" t="str">
        <f t="shared" si="5"/>
        <v/>
      </c>
      <c r="AD21" s="1019"/>
      <c r="AE21" s="1019"/>
      <c r="AF21" s="1019"/>
      <c r="AG21" s="1019"/>
      <c r="AH21" s="1"/>
      <c r="AI21" s="594" t="str">
        <f t="shared" si="6"/>
        <v>11 (1411)</v>
      </c>
      <c r="AJ21" s="1592" t="str">
        <f t="shared" si="7"/>
        <v/>
      </c>
      <c r="AK21" s="1019"/>
      <c r="AL21" s="1019"/>
      <c r="AM21" s="1707"/>
      <c r="AN21" s="149"/>
      <c r="AO21" s="594" t="str">
        <f t="shared" si="8"/>
        <v>11 (1411)</v>
      </c>
      <c r="AP21" s="1592" t="str">
        <f t="shared" si="9"/>
        <v/>
      </c>
      <c r="AQ21" s="1370"/>
      <c r="AR21" s="1687"/>
      <c r="AS21" s="1687"/>
    </row>
    <row r="22" spans="1:45" s="12" customFormat="1" ht="10.35" hidden="1" customHeight="1" x14ac:dyDescent="0.2">
      <c r="A22" s="8" t="s">
        <v>3073</v>
      </c>
      <c r="B22" s="591"/>
      <c r="C22" s="1586"/>
      <c r="D22" s="987"/>
      <c r="E22" s="16"/>
      <c r="F22" s="1013"/>
      <c r="G22" s="637"/>
      <c r="H22" s="1014"/>
      <c r="I22" s="634"/>
      <c r="J22" s="16"/>
      <c r="K22" s="1012"/>
      <c r="L22" s="1012"/>
      <c r="M22" s="1012"/>
      <c r="N22" s="1012"/>
      <c r="P22" s="594" t="str">
        <f t="shared" si="0"/>
        <v>12 (1412)</v>
      </c>
      <c r="Q22" s="1592" t="str">
        <f t="shared" si="1"/>
        <v/>
      </c>
      <c r="R22" s="1018"/>
      <c r="S22" s="595"/>
      <c r="T22" s="595"/>
      <c r="U22" s="595"/>
      <c r="V22" s="594" t="str">
        <f t="shared" si="2"/>
        <v>12 (1412)</v>
      </c>
      <c r="W22" s="1592" t="str">
        <f t="shared" si="3"/>
        <v/>
      </c>
      <c r="X22" s="1370"/>
      <c r="Y22" s="1687"/>
      <c r="Z22" s="1687"/>
      <c r="AA22" s="753"/>
      <c r="AB22" s="594" t="str">
        <f t="shared" si="4"/>
        <v>12 (1412)</v>
      </c>
      <c r="AC22" s="1592" t="str">
        <f t="shared" si="5"/>
        <v/>
      </c>
      <c r="AD22" s="1019"/>
      <c r="AE22" s="1019"/>
      <c r="AF22" s="1019"/>
      <c r="AG22" s="1019"/>
      <c r="AH22" s="1"/>
      <c r="AI22" s="594" t="str">
        <f t="shared" si="6"/>
        <v>12 (1412)</v>
      </c>
      <c r="AJ22" s="1592" t="str">
        <f t="shared" si="7"/>
        <v/>
      </c>
      <c r="AK22" s="1019"/>
      <c r="AL22" s="1019"/>
      <c r="AM22" s="1707"/>
      <c r="AN22" s="149"/>
      <c r="AO22" s="594" t="str">
        <f t="shared" si="8"/>
        <v>12 (1412)</v>
      </c>
      <c r="AP22" s="1592" t="str">
        <f t="shared" si="9"/>
        <v/>
      </c>
      <c r="AQ22" s="1370"/>
      <c r="AR22" s="1687"/>
      <c r="AS22" s="1687"/>
    </row>
    <row r="23" spans="1:45" s="12" customFormat="1" ht="10.35" hidden="1" customHeight="1" x14ac:dyDescent="0.2">
      <c r="A23" s="8" t="s">
        <v>3074</v>
      </c>
      <c r="B23" s="591"/>
      <c r="C23" s="1586"/>
      <c r="D23" s="987"/>
      <c r="E23" s="16"/>
      <c r="F23" s="1013"/>
      <c r="G23" s="637"/>
      <c r="H23" s="1014"/>
      <c r="I23" s="634"/>
      <c r="J23" s="16"/>
      <c r="K23" s="1012"/>
      <c r="L23" s="1012"/>
      <c r="M23" s="1012"/>
      <c r="N23" s="1012"/>
      <c r="P23" s="594" t="str">
        <f t="shared" si="0"/>
        <v>13 (1413)</v>
      </c>
      <c r="Q23" s="1592" t="str">
        <f t="shared" si="1"/>
        <v/>
      </c>
      <c r="R23" s="1018"/>
      <c r="S23" s="595"/>
      <c r="T23" s="595"/>
      <c r="U23" s="595"/>
      <c r="V23" s="594" t="str">
        <f t="shared" si="2"/>
        <v>13 (1413)</v>
      </c>
      <c r="W23" s="1592" t="str">
        <f t="shared" si="3"/>
        <v/>
      </c>
      <c r="X23" s="1370"/>
      <c r="Y23" s="1687"/>
      <c r="Z23" s="1687"/>
      <c r="AA23" s="753"/>
      <c r="AB23" s="594" t="str">
        <f t="shared" si="4"/>
        <v>13 (1413)</v>
      </c>
      <c r="AC23" s="1592" t="str">
        <f t="shared" si="5"/>
        <v/>
      </c>
      <c r="AD23" s="1019"/>
      <c r="AE23" s="1019"/>
      <c r="AF23" s="1019"/>
      <c r="AG23" s="1019"/>
      <c r="AH23" s="1"/>
      <c r="AI23" s="594" t="str">
        <f t="shared" si="6"/>
        <v>13 (1413)</v>
      </c>
      <c r="AJ23" s="1592" t="str">
        <f t="shared" si="7"/>
        <v/>
      </c>
      <c r="AK23" s="1019"/>
      <c r="AL23" s="1019"/>
      <c r="AM23" s="1707"/>
      <c r="AN23" s="149"/>
      <c r="AO23" s="594" t="str">
        <f t="shared" si="8"/>
        <v>13 (1413)</v>
      </c>
      <c r="AP23" s="1592" t="str">
        <f t="shared" si="9"/>
        <v/>
      </c>
      <c r="AQ23" s="1370"/>
      <c r="AR23" s="1687"/>
      <c r="AS23" s="1687"/>
    </row>
    <row r="24" spans="1:45" s="12" customFormat="1" ht="10.35" hidden="1" customHeight="1" x14ac:dyDescent="0.2">
      <c r="A24" s="8" t="s">
        <v>3075</v>
      </c>
      <c r="B24" s="591"/>
      <c r="C24" s="1586"/>
      <c r="D24" s="987"/>
      <c r="E24" s="16"/>
      <c r="F24" s="1013"/>
      <c r="G24" s="637"/>
      <c r="H24" s="1014"/>
      <c r="I24" s="634"/>
      <c r="J24" s="16"/>
      <c r="K24" s="1012"/>
      <c r="L24" s="1012"/>
      <c r="M24" s="1012"/>
      <c r="N24" s="1012"/>
      <c r="P24" s="594" t="str">
        <f t="shared" si="0"/>
        <v>14 (1414)</v>
      </c>
      <c r="Q24" s="1592" t="str">
        <f t="shared" si="1"/>
        <v/>
      </c>
      <c r="R24" s="1018"/>
      <c r="S24" s="595"/>
      <c r="T24" s="595"/>
      <c r="U24" s="595"/>
      <c r="V24" s="594" t="str">
        <f t="shared" si="2"/>
        <v>14 (1414)</v>
      </c>
      <c r="W24" s="1592" t="str">
        <f t="shared" si="3"/>
        <v/>
      </c>
      <c r="X24" s="1370"/>
      <c r="Y24" s="1687"/>
      <c r="Z24" s="1687"/>
      <c r="AA24" s="753"/>
      <c r="AB24" s="594" t="str">
        <f t="shared" si="4"/>
        <v>14 (1414)</v>
      </c>
      <c r="AC24" s="1592" t="str">
        <f t="shared" si="5"/>
        <v/>
      </c>
      <c r="AD24" s="1019"/>
      <c r="AE24" s="1019"/>
      <c r="AF24" s="1019"/>
      <c r="AG24" s="1019"/>
      <c r="AH24" s="1"/>
      <c r="AI24" s="594" t="str">
        <f t="shared" si="6"/>
        <v>14 (1414)</v>
      </c>
      <c r="AJ24" s="1592" t="str">
        <f t="shared" si="7"/>
        <v/>
      </c>
      <c r="AK24" s="1019"/>
      <c r="AL24" s="1019"/>
      <c r="AM24" s="1707"/>
      <c r="AN24" s="149"/>
      <c r="AO24" s="594" t="str">
        <f t="shared" si="8"/>
        <v>14 (1414)</v>
      </c>
      <c r="AP24" s="1592" t="str">
        <f t="shared" si="9"/>
        <v/>
      </c>
      <c r="AQ24" s="1370"/>
      <c r="AR24" s="1687"/>
      <c r="AS24" s="1687"/>
    </row>
    <row r="25" spans="1:45" s="12" customFormat="1" ht="10.35" hidden="1" customHeight="1" x14ac:dyDescent="0.2">
      <c r="A25" s="8" t="s">
        <v>3076</v>
      </c>
      <c r="B25" s="591"/>
      <c r="C25" s="1586"/>
      <c r="D25" s="987"/>
      <c r="E25" s="16"/>
      <c r="F25" s="1013"/>
      <c r="G25" s="637"/>
      <c r="H25" s="1014"/>
      <c r="I25" s="634"/>
      <c r="J25" s="16"/>
      <c r="K25" s="1012"/>
      <c r="L25" s="1012"/>
      <c r="M25" s="1012"/>
      <c r="N25" s="1012"/>
      <c r="P25" s="594" t="str">
        <f t="shared" si="0"/>
        <v>15 (1415)</v>
      </c>
      <c r="Q25" s="1592" t="str">
        <f t="shared" si="1"/>
        <v/>
      </c>
      <c r="R25" s="1018"/>
      <c r="S25" s="595"/>
      <c r="T25" s="595"/>
      <c r="U25" s="595"/>
      <c r="V25" s="594" t="str">
        <f t="shared" si="2"/>
        <v>15 (1415)</v>
      </c>
      <c r="W25" s="1592" t="str">
        <f t="shared" si="3"/>
        <v/>
      </c>
      <c r="X25" s="1370"/>
      <c r="Y25" s="1687"/>
      <c r="Z25" s="1687"/>
      <c r="AA25" s="753"/>
      <c r="AB25" s="594" t="str">
        <f t="shared" si="4"/>
        <v>15 (1415)</v>
      </c>
      <c r="AC25" s="1592" t="str">
        <f t="shared" si="5"/>
        <v/>
      </c>
      <c r="AD25" s="1019"/>
      <c r="AE25" s="1019"/>
      <c r="AF25" s="1019"/>
      <c r="AG25" s="1019"/>
      <c r="AH25" s="1"/>
      <c r="AI25" s="594" t="str">
        <f t="shared" si="6"/>
        <v>15 (1415)</v>
      </c>
      <c r="AJ25" s="1592" t="str">
        <f t="shared" si="7"/>
        <v/>
      </c>
      <c r="AK25" s="1019"/>
      <c r="AL25" s="1019"/>
      <c r="AM25" s="1707"/>
      <c r="AN25" s="149"/>
      <c r="AO25" s="594" t="str">
        <f t="shared" si="8"/>
        <v>15 (1415)</v>
      </c>
      <c r="AP25" s="1592" t="str">
        <f t="shared" si="9"/>
        <v/>
      </c>
      <c r="AQ25" s="1370"/>
      <c r="AR25" s="1687"/>
      <c r="AS25" s="1687"/>
    </row>
    <row r="26" spans="1:45" s="12" customFormat="1" ht="10.35" hidden="1" customHeight="1" x14ac:dyDescent="0.2">
      <c r="A26" s="8" t="s">
        <v>3077</v>
      </c>
      <c r="B26" s="591"/>
      <c r="C26" s="1586"/>
      <c r="D26" s="987"/>
      <c r="E26" s="16"/>
      <c r="F26" s="1013"/>
      <c r="G26" s="637"/>
      <c r="H26" s="1014"/>
      <c r="I26" s="634"/>
      <c r="J26" s="16"/>
      <c r="K26" s="1012"/>
      <c r="L26" s="1012"/>
      <c r="M26" s="1012"/>
      <c r="N26" s="1012"/>
      <c r="P26" s="594" t="str">
        <f t="shared" si="0"/>
        <v>16 (1416)</v>
      </c>
      <c r="Q26" s="1592" t="str">
        <f t="shared" si="1"/>
        <v/>
      </c>
      <c r="R26" s="1018"/>
      <c r="S26" s="595"/>
      <c r="T26" s="595"/>
      <c r="U26" s="595"/>
      <c r="V26" s="594" t="str">
        <f t="shared" si="2"/>
        <v>16 (1416)</v>
      </c>
      <c r="W26" s="1592" t="str">
        <f t="shared" si="3"/>
        <v/>
      </c>
      <c r="X26" s="1370"/>
      <c r="Y26" s="1687"/>
      <c r="Z26" s="1687"/>
      <c r="AA26" s="753"/>
      <c r="AB26" s="594" t="str">
        <f t="shared" si="4"/>
        <v>16 (1416)</v>
      </c>
      <c r="AC26" s="1592" t="str">
        <f t="shared" si="5"/>
        <v/>
      </c>
      <c r="AD26" s="1019"/>
      <c r="AE26" s="1019"/>
      <c r="AF26" s="1019"/>
      <c r="AG26" s="1019"/>
      <c r="AH26" s="1"/>
      <c r="AI26" s="594" t="str">
        <f t="shared" si="6"/>
        <v>16 (1416)</v>
      </c>
      <c r="AJ26" s="1592" t="str">
        <f t="shared" si="7"/>
        <v/>
      </c>
      <c r="AK26" s="1019"/>
      <c r="AL26" s="1019"/>
      <c r="AM26" s="1707"/>
      <c r="AN26" s="149"/>
      <c r="AO26" s="594" t="str">
        <f t="shared" si="8"/>
        <v>16 (1416)</v>
      </c>
      <c r="AP26" s="1592" t="str">
        <f t="shared" si="9"/>
        <v/>
      </c>
      <c r="AQ26" s="1370"/>
      <c r="AR26" s="1687"/>
      <c r="AS26" s="1687"/>
    </row>
    <row r="27" spans="1:45" s="12" customFormat="1" ht="10.35" hidden="1" customHeight="1" x14ac:dyDescent="0.2">
      <c r="A27" s="8" t="s">
        <v>3078</v>
      </c>
      <c r="B27" s="591"/>
      <c r="C27" s="1586"/>
      <c r="D27" s="987"/>
      <c r="E27" s="16"/>
      <c r="F27" s="1013"/>
      <c r="G27" s="637"/>
      <c r="H27" s="1014"/>
      <c r="I27" s="634"/>
      <c r="J27" s="16"/>
      <c r="K27" s="1012"/>
      <c r="L27" s="1012"/>
      <c r="M27" s="1012"/>
      <c r="N27" s="1012"/>
      <c r="P27" s="594" t="str">
        <f t="shared" si="0"/>
        <v>17 (1417)</v>
      </c>
      <c r="Q27" s="1592" t="str">
        <f t="shared" si="1"/>
        <v/>
      </c>
      <c r="R27" s="1018"/>
      <c r="S27" s="595"/>
      <c r="T27" s="595"/>
      <c r="U27" s="595"/>
      <c r="V27" s="594" t="str">
        <f t="shared" si="2"/>
        <v>17 (1417)</v>
      </c>
      <c r="W27" s="1592" t="str">
        <f t="shared" si="3"/>
        <v/>
      </c>
      <c r="X27" s="1370"/>
      <c r="Y27" s="1687"/>
      <c r="Z27" s="1687"/>
      <c r="AA27" s="753"/>
      <c r="AB27" s="594" t="str">
        <f t="shared" si="4"/>
        <v>17 (1417)</v>
      </c>
      <c r="AC27" s="1592" t="str">
        <f t="shared" si="5"/>
        <v/>
      </c>
      <c r="AD27" s="1019"/>
      <c r="AE27" s="1019"/>
      <c r="AF27" s="1019"/>
      <c r="AG27" s="1019"/>
      <c r="AH27" s="1"/>
      <c r="AI27" s="594" t="str">
        <f t="shared" si="6"/>
        <v>17 (1417)</v>
      </c>
      <c r="AJ27" s="1592" t="str">
        <f t="shared" si="7"/>
        <v/>
      </c>
      <c r="AK27" s="1019"/>
      <c r="AL27" s="1019"/>
      <c r="AM27" s="1707"/>
      <c r="AN27" s="149"/>
      <c r="AO27" s="594" t="str">
        <f t="shared" si="8"/>
        <v>17 (1417)</v>
      </c>
      <c r="AP27" s="1592" t="str">
        <f t="shared" si="9"/>
        <v/>
      </c>
      <c r="AQ27" s="1370"/>
      <c r="AR27" s="1687"/>
      <c r="AS27" s="1687"/>
    </row>
    <row r="28" spans="1:45" s="12" customFormat="1" ht="10.35" hidden="1" customHeight="1" x14ac:dyDescent="0.2">
      <c r="A28" s="8" t="s">
        <v>3079</v>
      </c>
      <c r="B28" s="591"/>
      <c r="C28" s="1586"/>
      <c r="D28" s="987"/>
      <c r="E28" s="16"/>
      <c r="F28" s="1013"/>
      <c r="G28" s="637"/>
      <c r="H28" s="1014"/>
      <c r="I28" s="634"/>
      <c r="J28" s="16"/>
      <c r="K28" s="1012"/>
      <c r="L28" s="1012"/>
      <c r="M28" s="1012"/>
      <c r="N28" s="1012"/>
      <c r="P28" s="594" t="str">
        <f t="shared" si="0"/>
        <v>18 (1418)</v>
      </c>
      <c r="Q28" s="1592" t="str">
        <f t="shared" si="1"/>
        <v/>
      </c>
      <c r="R28" s="1018"/>
      <c r="S28" s="595"/>
      <c r="T28" s="595"/>
      <c r="U28" s="595"/>
      <c r="V28" s="594" t="str">
        <f t="shared" si="2"/>
        <v>18 (1418)</v>
      </c>
      <c r="W28" s="1592" t="str">
        <f t="shared" si="3"/>
        <v/>
      </c>
      <c r="X28" s="1370"/>
      <c r="Y28" s="1687"/>
      <c r="Z28" s="1687"/>
      <c r="AA28" s="753"/>
      <c r="AB28" s="594" t="str">
        <f t="shared" si="4"/>
        <v>18 (1418)</v>
      </c>
      <c r="AC28" s="1592" t="str">
        <f t="shared" si="5"/>
        <v/>
      </c>
      <c r="AD28" s="1019"/>
      <c r="AE28" s="1019"/>
      <c r="AF28" s="1019"/>
      <c r="AG28" s="1019"/>
      <c r="AH28" s="1"/>
      <c r="AI28" s="594" t="str">
        <f t="shared" si="6"/>
        <v>18 (1418)</v>
      </c>
      <c r="AJ28" s="1592" t="str">
        <f t="shared" si="7"/>
        <v/>
      </c>
      <c r="AK28" s="1019"/>
      <c r="AL28" s="1019"/>
      <c r="AM28" s="1707"/>
      <c r="AN28" s="149"/>
      <c r="AO28" s="594" t="str">
        <f t="shared" si="8"/>
        <v>18 (1418)</v>
      </c>
      <c r="AP28" s="1592" t="str">
        <f t="shared" si="9"/>
        <v/>
      </c>
      <c r="AQ28" s="1370"/>
      <c r="AR28" s="1687"/>
      <c r="AS28" s="1687"/>
    </row>
    <row r="29" spans="1:45" s="12" customFormat="1" ht="10.35" hidden="1" customHeight="1" x14ac:dyDescent="0.2">
      <c r="A29" s="8" t="s">
        <v>3080</v>
      </c>
      <c r="B29" s="591"/>
      <c r="C29" s="1586"/>
      <c r="D29" s="987"/>
      <c r="E29" s="16"/>
      <c r="F29" s="1013"/>
      <c r="G29" s="637"/>
      <c r="H29" s="1014"/>
      <c r="I29" s="634"/>
      <c r="J29" s="16"/>
      <c r="K29" s="1012"/>
      <c r="L29" s="1012"/>
      <c r="M29" s="1012"/>
      <c r="N29" s="1012"/>
      <c r="P29" s="594" t="str">
        <f t="shared" si="0"/>
        <v>19 (1419)</v>
      </c>
      <c r="Q29" s="1592" t="str">
        <f t="shared" si="1"/>
        <v/>
      </c>
      <c r="R29" s="1018"/>
      <c r="S29" s="595"/>
      <c r="T29" s="595"/>
      <c r="U29" s="595"/>
      <c r="V29" s="594" t="str">
        <f t="shared" si="2"/>
        <v>19 (1419)</v>
      </c>
      <c r="W29" s="1592" t="str">
        <f t="shared" si="3"/>
        <v/>
      </c>
      <c r="X29" s="1370"/>
      <c r="Y29" s="1687"/>
      <c r="Z29" s="1687"/>
      <c r="AA29" s="753"/>
      <c r="AB29" s="594" t="str">
        <f t="shared" si="4"/>
        <v>19 (1419)</v>
      </c>
      <c r="AC29" s="1592" t="str">
        <f t="shared" si="5"/>
        <v/>
      </c>
      <c r="AD29" s="1019"/>
      <c r="AE29" s="1019"/>
      <c r="AF29" s="1019"/>
      <c r="AG29" s="1019"/>
      <c r="AH29" s="1"/>
      <c r="AI29" s="594" t="str">
        <f t="shared" si="6"/>
        <v>19 (1419)</v>
      </c>
      <c r="AJ29" s="1592" t="str">
        <f t="shared" si="7"/>
        <v/>
      </c>
      <c r="AK29" s="1019"/>
      <c r="AL29" s="1019"/>
      <c r="AM29" s="1707"/>
      <c r="AN29" s="149"/>
      <c r="AO29" s="594" t="str">
        <f t="shared" si="8"/>
        <v>19 (1419)</v>
      </c>
      <c r="AP29" s="1592" t="str">
        <f t="shared" si="9"/>
        <v/>
      </c>
      <c r="AQ29" s="1370"/>
      <c r="AR29" s="1687"/>
      <c r="AS29" s="1687"/>
    </row>
    <row r="30" spans="1:45" s="12" customFormat="1" ht="10.35" hidden="1" customHeight="1" x14ac:dyDescent="0.2">
      <c r="A30" s="8" t="s">
        <v>3081</v>
      </c>
      <c r="B30" s="591"/>
      <c r="C30" s="1586"/>
      <c r="D30" s="987"/>
      <c r="E30" s="16"/>
      <c r="F30" s="1013"/>
      <c r="G30" s="637"/>
      <c r="H30" s="1014"/>
      <c r="I30" s="634"/>
      <c r="J30" s="16"/>
      <c r="K30" s="1012"/>
      <c r="L30" s="1012"/>
      <c r="M30" s="1012"/>
      <c r="N30" s="1012"/>
      <c r="P30" s="594" t="str">
        <f t="shared" si="0"/>
        <v>20 (1420)</v>
      </c>
      <c r="Q30" s="1592" t="str">
        <f t="shared" si="1"/>
        <v/>
      </c>
      <c r="R30" s="1018"/>
      <c r="S30" s="595"/>
      <c r="T30" s="595"/>
      <c r="U30" s="595"/>
      <c r="V30" s="594" t="str">
        <f t="shared" si="2"/>
        <v>20 (1420)</v>
      </c>
      <c r="W30" s="1592" t="str">
        <f t="shared" si="3"/>
        <v/>
      </c>
      <c r="X30" s="1370"/>
      <c r="Y30" s="1687"/>
      <c r="Z30" s="1687"/>
      <c r="AA30" s="753"/>
      <c r="AB30" s="594" t="str">
        <f t="shared" si="4"/>
        <v>20 (1420)</v>
      </c>
      <c r="AC30" s="1592" t="str">
        <f t="shared" si="5"/>
        <v/>
      </c>
      <c r="AD30" s="1019"/>
      <c r="AE30" s="1019"/>
      <c r="AF30" s="1019"/>
      <c r="AG30" s="1019"/>
      <c r="AH30" s="1"/>
      <c r="AI30" s="594" t="str">
        <f t="shared" si="6"/>
        <v>20 (1420)</v>
      </c>
      <c r="AJ30" s="1592" t="str">
        <f t="shared" si="7"/>
        <v/>
      </c>
      <c r="AK30" s="1019"/>
      <c r="AL30" s="1019"/>
      <c r="AM30" s="1707"/>
      <c r="AN30" s="149"/>
      <c r="AO30" s="594" t="str">
        <f t="shared" si="8"/>
        <v>20 (1420)</v>
      </c>
      <c r="AP30" s="1592" t="str">
        <f t="shared" si="9"/>
        <v/>
      </c>
      <c r="AQ30" s="1370"/>
      <c r="AR30" s="1687"/>
      <c r="AS30" s="1687"/>
    </row>
    <row r="31" spans="1:45" s="12" customFormat="1" ht="10.35" hidden="1" customHeight="1" x14ac:dyDescent="0.2">
      <c r="A31" s="8" t="s">
        <v>3082</v>
      </c>
      <c r="B31" s="591"/>
      <c r="C31" s="1586"/>
      <c r="D31" s="987"/>
      <c r="E31" s="16"/>
      <c r="F31" s="1013"/>
      <c r="G31" s="637"/>
      <c r="H31" s="1014"/>
      <c r="I31" s="634"/>
      <c r="J31" s="16"/>
      <c r="K31" s="1012"/>
      <c r="L31" s="1012"/>
      <c r="M31" s="1012"/>
      <c r="N31" s="1012"/>
      <c r="P31" s="594" t="str">
        <f t="shared" si="0"/>
        <v>21 (1421)</v>
      </c>
      <c r="Q31" s="1592" t="str">
        <f t="shared" si="1"/>
        <v/>
      </c>
      <c r="R31" s="1018"/>
      <c r="S31" s="595"/>
      <c r="T31" s="595"/>
      <c r="U31" s="595"/>
      <c r="V31" s="594" t="str">
        <f t="shared" si="2"/>
        <v>21 (1421)</v>
      </c>
      <c r="W31" s="1592" t="str">
        <f t="shared" si="3"/>
        <v/>
      </c>
      <c r="X31" s="1370"/>
      <c r="Y31" s="1687"/>
      <c r="Z31" s="1687"/>
      <c r="AA31" s="753"/>
      <c r="AB31" s="594" t="str">
        <f t="shared" si="4"/>
        <v>21 (1421)</v>
      </c>
      <c r="AC31" s="1592" t="str">
        <f t="shared" si="5"/>
        <v/>
      </c>
      <c r="AD31" s="1019"/>
      <c r="AE31" s="1019"/>
      <c r="AF31" s="1019"/>
      <c r="AG31" s="1019"/>
      <c r="AH31" s="1"/>
      <c r="AI31" s="594" t="str">
        <f t="shared" si="6"/>
        <v>21 (1421)</v>
      </c>
      <c r="AJ31" s="1592" t="str">
        <f t="shared" si="7"/>
        <v/>
      </c>
      <c r="AK31" s="1019"/>
      <c r="AL31" s="1019"/>
      <c r="AM31" s="1707"/>
      <c r="AN31" s="149"/>
      <c r="AO31" s="594" t="str">
        <f t="shared" si="8"/>
        <v>21 (1421)</v>
      </c>
      <c r="AP31" s="1592" t="str">
        <f t="shared" si="9"/>
        <v/>
      </c>
      <c r="AQ31" s="1370"/>
      <c r="AR31" s="1687"/>
      <c r="AS31" s="1687"/>
    </row>
    <row r="32" spans="1:45" s="12" customFormat="1" ht="10.35" hidden="1" customHeight="1" x14ac:dyDescent="0.2">
      <c r="A32" s="8" t="s">
        <v>3083</v>
      </c>
      <c r="B32" s="591"/>
      <c r="C32" s="1586"/>
      <c r="D32" s="987"/>
      <c r="E32" s="16"/>
      <c r="F32" s="1013"/>
      <c r="G32" s="637"/>
      <c r="H32" s="1014"/>
      <c r="I32" s="634"/>
      <c r="J32" s="16"/>
      <c r="K32" s="1012"/>
      <c r="L32" s="1012"/>
      <c r="M32" s="1012"/>
      <c r="N32" s="1012"/>
      <c r="P32" s="594" t="str">
        <f t="shared" si="0"/>
        <v>22 (1422)</v>
      </c>
      <c r="Q32" s="1592" t="str">
        <f t="shared" si="1"/>
        <v/>
      </c>
      <c r="R32" s="1018"/>
      <c r="S32" s="595"/>
      <c r="T32" s="595"/>
      <c r="U32" s="595"/>
      <c r="V32" s="594" t="str">
        <f t="shared" si="2"/>
        <v>22 (1422)</v>
      </c>
      <c r="W32" s="1592" t="str">
        <f t="shared" si="3"/>
        <v/>
      </c>
      <c r="X32" s="1370"/>
      <c r="Y32" s="1687"/>
      <c r="Z32" s="1687"/>
      <c r="AA32" s="753"/>
      <c r="AB32" s="594" t="str">
        <f t="shared" si="4"/>
        <v>22 (1422)</v>
      </c>
      <c r="AC32" s="1592" t="str">
        <f t="shared" si="5"/>
        <v/>
      </c>
      <c r="AD32" s="1019"/>
      <c r="AE32" s="1019"/>
      <c r="AF32" s="1019"/>
      <c r="AG32" s="1019"/>
      <c r="AH32" s="1"/>
      <c r="AI32" s="594" t="str">
        <f t="shared" si="6"/>
        <v>22 (1422)</v>
      </c>
      <c r="AJ32" s="1592" t="str">
        <f t="shared" si="7"/>
        <v/>
      </c>
      <c r="AK32" s="1019"/>
      <c r="AL32" s="1019"/>
      <c r="AM32" s="1707"/>
      <c r="AN32" s="149"/>
      <c r="AO32" s="594" t="str">
        <f t="shared" si="8"/>
        <v>22 (1422)</v>
      </c>
      <c r="AP32" s="1592" t="str">
        <f t="shared" si="9"/>
        <v/>
      </c>
      <c r="AQ32" s="1370"/>
      <c r="AR32" s="1687"/>
      <c r="AS32" s="1687"/>
    </row>
    <row r="33" spans="1:45" s="12" customFormat="1" ht="10.35" hidden="1" customHeight="1" x14ac:dyDescent="0.2">
      <c r="A33" s="8" t="s">
        <v>3084</v>
      </c>
      <c r="B33" s="591"/>
      <c r="C33" s="1586"/>
      <c r="D33" s="987"/>
      <c r="E33" s="16"/>
      <c r="F33" s="1013"/>
      <c r="G33" s="637"/>
      <c r="H33" s="1014"/>
      <c r="I33" s="634"/>
      <c r="J33" s="16"/>
      <c r="K33" s="1012"/>
      <c r="L33" s="1012"/>
      <c r="M33" s="1012"/>
      <c r="N33" s="1012"/>
      <c r="P33" s="594" t="str">
        <f t="shared" si="0"/>
        <v>23 (1423)</v>
      </c>
      <c r="Q33" s="1592" t="str">
        <f t="shared" si="1"/>
        <v/>
      </c>
      <c r="R33" s="1018"/>
      <c r="S33" s="595"/>
      <c r="T33" s="595"/>
      <c r="U33" s="595"/>
      <c r="V33" s="594" t="str">
        <f t="shared" si="2"/>
        <v>23 (1423)</v>
      </c>
      <c r="W33" s="1592" t="str">
        <f t="shared" si="3"/>
        <v/>
      </c>
      <c r="X33" s="1370"/>
      <c r="Y33" s="1687"/>
      <c r="Z33" s="1687"/>
      <c r="AA33" s="753"/>
      <c r="AB33" s="594" t="str">
        <f t="shared" si="4"/>
        <v>23 (1423)</v>
      </c>
      <c r="AC33" s="1592" t="str">
        <f t="shared" si="5"/>
        <v/>
      </c>
      <c r="AD33" s="1019"/>
      <c r="AE33" s="1019"/>
      <c r="AF33" s="1019"/>
      <c r="AG33" s="1019"/>
      <c r="AH33" s="1"/>
      <c r="AI33" s="594" t="str">
        <f t="shared" si="6"/>
        <v>23 (1423)</v>
      </c>
      <c r="AJ33" s="1592" t="str">
        <f t="shared" si="7"/>
        <v/>
      </c>
      <c r="AK33" s="1019"/>
      <c r="AL33" s="1019"/>
      <c r="AM33" s="1707"/>
      <c r="AN33" s="149"/>
      <c r="AO33" s="594" t="str">
        <f t="shared" si="8"/>
        <v>23 (1423)</v>
      </c>
      <c r="AP33" s="1592" t="str">
        <f t="shared" si="9"/>
        <v/>
      </c>
      <c r="AQ33" s="1370"/>
      <c r="AR33" s="1687"/>
      <c r="AS33" s="1687"/>
    </row>
    <row r="34" spans="1:45" s="12" customFormat="1" ht="10.35" hidden="1" customHeight="1" x14ac:dyDescent="0.2">
      <c r="A34" s="8" t="s">
        <v>3085</v>
      </c>
      <c r="B34" s="591"/>
      <c r="C34" s="1586"/>
      <c r="D34" s="987"/>
      <c r="E34" s="16"/>
      <c r="F34" s="1013"/>
      <c r="G34" s="637"/>
      <c r="H34" s="1014"/>
      <c r="I34" s="634"/>
      <c r="J34" s="16"/>
      <c r="K34" s="1012"/>
      <c r="L34" s="1012"/>
      <c r="M34" s="1012"/>
      <c r="N34" s="1012"/>
      <c r="P34" s="594" t="str">
        <f t="shared" si="0"/>
        <v>24 (1424)</v>
      </c>
      <c r="Q34" s="1592" t="str">
        <f t="shared" si="1"/>
        <v/>
      </c>
      <c r="R34" s="1018"/>
      <c r="S34" s="595"/>
      <c r="T34" s="595"/>
      <c r="U34" s="595"/>
      <c r="V34" s="594" t="str">
        <f t="shared" si="2"/>
        <v>24 (1424)</v>
      </c>
      <c r="W34" s="1592" t="str">
        <f t="shared" si="3"/>
        <v/>
      </c>
      <c r="X34" s="1370"/>
      <c r="Y34" s="1687"/>
      <c r="Z34" s="1687"/>
      <c r="AA34" s="753"/>
      <c r="AB34" s="594" t="str">
        <f t="shared" si="4"/>
        <v>24 (1424)</v>
      </c>
      <c r="AC34" s="1592" t="str">
        <f t="shared" si="5"/>
        <v/>
      </c>
      <c r="AD34" s="1019"/>
      <c r="AE34" s="1019"/>
      <c r="AF34" s="1019"/>
      <c r="AG34" s="1019"/>
      <c r="AH34" s="1"/>
      <c r="AI34" s="594" t="str">
        <f t="shared" si="6"/>
        <v>24 (1424)</v>
      </c>
      <c r="AJ34" s="1592" t="str">
        <f t="shared" si="7"/>
        <v/>
      </c>
      <c r="AK34" s="1019"/>
      <c r="AL34" s="1019"/>
      <c r="AM34" s="1707"/>
      <c r="AN34" s="149"/>
      <c r="AO34" s="594" t="str">
        <f t="shared" si="8"/>
        <v>24 (1424)</v>
      </c>
      <c r="AP34" s="1592" t="str">
        <f t="shared" si="9"/>
        <v/>
      </c>
      <c r="AQ34" s="1370"/>
      <c r="AR34" s="1687"/>
      <c r="AS34" s="1687"/>
    </row>
    <row r="35" spans="1:45" s="12" customFormat="1" ht="12.75" x14ac:dyDescent="0.2">
      <c r="A35" s="8" t="s">
        <v>3086</v>
      </c>
      <c r="B35" s="591"/>
      <c r="C35" s="1586"/>
      <c r="D35" s="987"/>
      <c r="E35" s="16"/>
      <c r="F35" s="1013"/>
      <c r="G35" s="637"/>
      <c r="H35" s="1014"/>
      <c r="I35" s="634"/>
      <c r="J35" s="16"/>
      <c r="K35" s="1012"/>
      <c r="L35" s="1012"/>
      <c r="M35" s="1012"/>
      <c r="N35" s="1012"/>
      <c r="P35" s="594" t="str">
        <f t="shared" si="0"/>
        <v>25 (1425)</v>
      </c>
      <c r="Q35" s="1592" t="str">
        <f t="shared" si="1"/>
        <v/>
      </c>
      <c r="R35" s="1018"/>
      <c r="S35" s="595"/>
      <c r="T35" s="595"/>
      <c r="U35" s="595"/>
      <c r="V35" s="594" t="str">
        <f t="shared" si="2"/>
        <v>25 (1425)</v>
      </c>
      <c r="W35" s="1592" t="str">
        <f t="shared" si="3"/>
        <v/>
      </c>
      <c r="X35" s="1370"/>
      <c r="Y35" s="1687"/>
      <c r="Z35" s="1687"/>
      <c r="AA35" s="753"/>
      <c r="AB35" s="594" t="str">
        <f t="shared" si="4"/>
        <v>25 (1425)</v>
      </c>
      <c r="AC35" s="1592" t="str">
        <f t="shared" si="5"/>
        <v/>
      </c>
      <c r="AD35" s="1019"/>
      <c r="AE35" s="1019"/>
      <c r="AF35" s="1019"/>
      <c r="AG35" s="1019"/>
      <c r="AH35" s="1"/>
      <c r="AI35" s="594" t="str">
        <f t="shared" si="6"/>
        <v>25 (1425)</v>
      </c>
      <c r="AJ35" s="1592" t="str">
        <f t="shared" si="7"/>
        <v/>
      </c>
      <c r="AK35" s="1019"/>
      <c r="AL35" s="1019"/>
      <c r="AM35" s="1707"/>
      <c r="AN35" s="149"/>
      <c r="AO35" s="594" t="str">
        <f t="shared" si="8"/>
        <v>25 (1425)</v>
      </c>
      <c r="AP35" s="1592" t="str">
        <f t="shared" si="9"/>
        <v/>
      </c>
      <c r="AQ35" s="1370"/>
      <c r="AR35" s="1687"/>
      <c r="AS35" s="1687"/>
    </row>
    <row r="36" spans="1:45" s="12" customFormat="1" ht="12.75" x14ac:dyDescent="0.2">
      <c r="A36" s="51" t="s">
        <v>3087</v>
      </c>
      <c r="B36" s="1593">
        <v>100</v>
      </c>
      <c r="C36" s="1594"/>
      <c r="D36" s="987"/>
      <c r="E36" s="16"/>
      <c r="F36" s="1013"/>
      <c r="G36" s="637"/>
      <c r="H36" s="1014"/>
      <c r="I36" s="634"/>
      <c r="J36" s="16"/>
      <c r="K36" s="1013"/>
      <c r="L36" s="1013"/>
      <c r="M36" s="1013"/>
      <c r="N36" s="1013"/>
      <c r="P36" s="588"/>
      <c r="Q36" s="1596">
        <f>$B36</f>
        <v>100</v>
      </c>
      <c r="R36" s="1018"/>
      <c r="S36" s="595"/>
      <c r="T36" s="595"/>
      <c r="U36" s="595"/>
      <c r="V36" s="588"/>
      <c r="W36" s="1596">
        <f>$B36</f>
        <v>100</v>
      </c>
      <c r="X36" s="1370"/>
      <c r="Y36" s="1687"/>
      <c r="Z36" s="1687"/>
      <c r="AA36" s="753"/>
      <c r="AB36" s="588"/>
      <c r="AC36" s="1596">
        <f>$B36</f>
        <v>100</v>
      </c>
      <c r="AD36" s="1019"/>
      <c r="AE36" s="1019"/>
      <c r="AF36" s="1019"/>
      <c r="AG36" s="1019"/>
      <c r="AH36" s="1"/>
      <c r="AI36" s="588"/>
      <c r="AJ36" s="1596">
        <f>$B36</f>
        <v>100</v>
      </c>
      <c r="AK36" s="1019"/>
      <c r="AL36" s="1019"/>
      <c r="AM36" s="1707"/>
      <c r="AN36" s="149"/>
      <c r="AO36" s="588"/>
      <c r="AP36" s="1596">
        <f>$B36</f>
        <v>100</v>
      </c>
      <c r="AQ36" s="1370"/>
      <c r="AR36" s="1687"/>
      <c r="AS36" s="1687"/>
    </row>
    <row r="37" spans="1:45" s="12" customFormat="1" ht="12.75" x14ac:dyDescent="0.2">
      <c r="A37" s="24" t="s">
        <v>3088</v>
      </c>
      <c r="B37" s="1489" t="s">
        <v>3089</v>
      </c>
      <c r="C37" s="1490"/>
      <c r="D37" s="986"/>
      <c r="F37" s="1014"/>
      <c r="G37" s="638"/>
      <c r="H37" s="1014"/>
      <c r="I37" s="636"/>
      <c r="K37" s="1014"/>
      <c r="L37" s="1014"/>
      <c r="M37" s="1014"/>
      <c r="N37" s="1014"/>
      <c r="P37" s="588"/>
      <c r="Q37" s="1490" t="str">
        <f>$B37</f>
        <v>Global</v>
      </c>
      <c r="R37" s="1018"/>
      <c r="S37" s="601"/>
      <c r="T37" s="601"/>
      <c r="U37" s="601"/>
      <c r="V37" s="588"/>
      <c r="W37" s="1490" t="str">
        <f>$B37</f>
        <v>Global</v>
      </c>
      <c r="X37" s="1370"/>
      <c r="Y37" s="1687"/>
      <c r="Z37" s="1687"/>
      <c r="AA37" s="753"/>
      <c r="AB37" s="588"/>
      <c r="AC37" s="1490" t="str">
        <f>$B37</f>
        <v>Global</v>
      </c>
      <c r="AD37" s="1018"/>
      <c r="AE37" s="1018"/>
      <c r="AF37" s="1018"/>
      <c r="AG37" s="1018"/>
      <c r="AH37" s="1"/>
      <c r="AI37" s="588"/>
      <c r="AJ37" s="1490" t="str">
        <f>$B37</f>
        <v>Global</v>
      </c>
      <c r="AK37" s="1018"/>
      <c r="AL37" s="1018"/>
      <c r="AM37" s="1708"/>
      <c r="AN37" s="682"/>
      <c r="AO37" s="588"/>
      <c r="AP37" s="1490" t="str">
        <f>$B37</f>
        <v>Global</v>
      </c>
      <c r="AQ37" s="1370"/>
      <c r="AR37" s="1687"/>
      <c r="AS37" s="1687"/>
    </row>
    <row r="38" spans="1:45" ht="5.0999999999999996" customHeight="1" x14ac:dyDescent="0.25">
      <c r="A38" s="1008"/>
      <c r="B38" s="1008"/>
      <c r="C38" s="1008"/>
      <c r="D38" s="1008"/>
      <c r="H38" s="1"/>
      <c r="K38" s="1"/>
      <c r="L38" s="1"/>
      <c r="M38" s="1"/>
      <c r="N38" s="1"/>
      <c r="P38" s="588"/>
      <c r="Q38" s="588"/>
      <c r="R38" s="1"/>
      <c r="S38" s="1"/>
      <c r="T38" s="1"/>
      <c r="U38" s="1"/>
      <c r="V38" s="588"/>
      <c r="W38" s="588"/>
      <c r="X38" s="718"/>
      <c r="Y38" s="718"/>
      <c r="Z38" s="718"/>
      <c r="AA38" s="718"/>
      <c r="AB38" s="588"/>
      <c r="AC38" s="588"/>
      <c r="AD38" s="742"/>
      <c r="AE38" s="742"/>
      <c r="AF38" s="742"/>
      <c r="AG38" s="742"/>
      <c r="AH38" s="1"/>
      <c r="AI38" s="588"/>
      <c r="AJ38" s="588"/>
      <c r="AK38" s="620"/>
      <c r="AL38" s="620"/>
      <c r="AM38" s="620"/>
      <c r="AN38" s="620"/>
      <c r="AO38" s="588"/>
      <c r="AP38" s="588"/>
      <c r="AQ38" s="718"/>
      <c r="AR38" s="718"/>
      <c r="AS38" s="718"/>
    </row>
    <row r="39" spans="1:45" x14ac:dyDescent="0.25">
      <c r="A39" s="1008"/>
      <c r="B39" s="23" t="s">
        <v>1875</v>
      </c>
      <c r="C39" s="1008"/>
      <c r="D39" s="1008"/>
      <c r="H39" s="1"/>
      <c r="K39" s="1"/>
      <c r="L39" s="1"/>
      <c r="M39" s="1"/>
      <c r="N39" s="1"/>
      <c r="P39" s="588"/>
      <c r="Q39" s="589" t="str">
        <f>$B39</f>
        <v>Engagements inutilisés (502)</v>
      </c>
      <c r="R39" s="1"/>
      <c r="S39" s="1"/>
      <c r="T39" s="1"/>
      <c r="U39" s="1"/>
      <c r="V39" s="588"/>
      <c r="W39" s="589" t="str">
        <f>$B39</f>
        <v>Engagements inutilisés (502)</v>
      </c>
      <c r="X39" s="718"/>
      <c r="Y39" s="718"/>
      <c r="Z39" s="718"/>
      <c r="AA39" s="718"/>
      <c r="AB39" s="588"/>
      <c r="AC39" s="589" t="str">
        <f>$B39</f>
        <v>Engagements inutilisés (502)</v>
      </c>
      <c r="AD39" s="742"/>
      <c r="AE39" s="742"/>
      <c r="AF39" s="742"/>
      <c r="AG39" s="742"/>
      <c r="AH39" s="1"/>
      <c r="AI39" s="588"/>
      <c r="AJ39" s="589" t="str">
        <f>$B39</f>
        <v>Engagements inutilisés (502)</v>
      </c>
      <c r="AK39" s="620"/>
      <c r="AL39" s="620"/>
      <c r="AM39" s="620"/>
      <c r="AN39" s="620"/>
      <c r="AO39" s="588"/>
      <c r="AP39" s="589" t="str">
        <f>$B39</f>
        <v>Engagements inutilisés (502)</v>
      </c>
      <c r="AQ39" s="718"/>
      <c r="AR39" s="718"/>
      <c r="AS39" s="718"/>
    </row>
    <row r="40" spans="1:45" s="12" customFormat="1" ht="12.75" x14ac:dyDescent="0.2">
      <c r="A40" s="8" t="s">
        <v>3062</v>
      </c>
      <c r="B40" s="591"/>
      <c r="C40" s="987"/>
      <c r="D40" s="987"/>
      <c r="E40" s="16"/>
      <c r="F40" s="1013"/>
      <c r="G40" s="637"/>
      <c r="H40" s="1014"/>
      <c r="I40" s="634"/>
      <c r="J40" s="16"/>
      <c r="K40" s="1012"/>
      <c r="L40" s="1012"/>
      <c r="M40" s="1012"/>
      <c r="N40" s="1012"/>
      <c r="P40" s="594" t="str">
        <f t="shared" ref="P40:P64" si="10">$A40</f>
        <v>1 (1401)</v>
      </c>
      <c r="Q40" s="1592" t="str">
        <f t="shared" ref="Q40:Q64" si="11">IF($B40="","",$B40)</f>
        <v/>
      </c>
      <c r="R40" s="1018"/>
      <c r="S40" s="595"/>
      <c r="T40" s="595"/>
      <c r="U40" s="595"/>
      <c r="V40" s="594" t="str">
        <f t="shared" ref="V40:V64" si="12">$A40</f>
        <v>1 (1401)</v>
      </c>
      <c r="W40" s="1592" t="str">
        <f t="shared" ref="W40:W64" si="13">IF($B40="","",$B40)</f>
        <v/>
      </c>
      <c r="X40" s="1370"/>
      <c r="Y40" s="1687"/>
      <c r="Z40" s="1687"/>
      <c r="AA40" s="753"/>
      <c r="AB40" s="594" t="str">
        <f t="shared" ref="AB40:AB64" si="14">$A40</f>
        <v>1 (1401)</v>
      </c>
      <c r="AC40" s="1592" t="str">
        <f t="shared" ref="AC40:AC64" si="15">IF($B40="","",$B40)</f>
        <v/>
      </c>
      <c r="AD40" s="1019"/>
      <c r="AE40" s="1019"/>
      <c r="AF40" s="1019"/>
      <c r="AG40" s="1019"/>
      <c r="AH40" s="1"/>
      <c r="AI40" s="594" t="str">
        <f t="shared" ref="AI40:AI64" si="16">$A40</f>
        <v>1 (1401)</v>
      </c>
      <c r="AJ40" s="1592" t="str">
        <f t="shared" ref="AJ40:AJ64" si="17">IF($B40="","",$B40)</f>
        <v/>
      </c>
      <c r="AK40" s="1019"/>
      <c r="AL40" s="1019"/>
      <c r="AM40" s="1707"/>
      <c r="AN40" s="149"/>
      <c r="AO40" s="594" t="str">
        <f t="shared" ref="AO40:AO64" si="18">$A40</f>
        <v>1 (1401)</v>
      </c>
      <c r="AP40" s="1592" t="str">
        <f t="shared" ref="AP40:AP64" si="19">IF($B40="","",$B40)</f>
        <v/>
      </c>
      <c r="AQ40" s="1370"/>
      <c r="AR40" s="1687"/>
      <c r="AS40" s="1687"/>
    </row>
    <row r="41" spans="1:45" s="12" customFormat="1" ht="12.75" x14ac:dyDescent="0.2">
      <c r="A41" s="8" t="s">
        <v>3063</v>
      </c>
      <c r="B41" s="591"/>
      <c r="C41" s="987"/>
      <c r="D41" s="987"/>
      <c r="E41" s="16"/>
      <c r="F41" s="1013"/>
      <c r="G41" s="637"/>
      <c r="H41" s="1014"/>
      <c r="I41" s="634"/>
      <c r="J41" s="16"/>
      <c r="K41" s="1012"/>
      <c r="L41" s="1012"/>
      <c r="M41" s="1012"/>
      <c r="N41" s="1012"/>
      <c r="P41" s="594" t="str">
        <f t="shared" si="10"/>
        <v>2 (1402)</v>
      </c>
      <c r="Q41" s="1592" t="str">
        <f t="shared" si="11"/>
        <v/>
      </c>
      <c r="R41" s="1018"/>
      <c r="S41" s="595"/>
      <c r="T41" s="595"/>
      <c r="U41" s="595"/>
      <c r="V41" s="594" t="str">
        <f t="shared" si="12"/>
        <v>2 (1402)</v>
      </c>
      <c r="W41" s="1592" t="str">
        <f t="shared" si="13"/>
        <v/>
      </c>
      <c r="X41" s="1370"/>
      <c r="Y41" s="1687"/>
      <c r="Z41" s="1687"/>
      <c r="AA41" s="753"/>
      <c r="AB41" s="594" t="str">
        <f t="shared" si="14"/>
        <v>2 (1402)</v>
      </c>
      <c r="AC41" s="1592" t="str">
        <f t="shared" si="15"/>
        <v/>
      </c>
      <c r="AD41" s="1019"/>
      <c r="AE41" s="1019"/>
      <c r="AF41" s="1019"/>
      <c r="AG41" s="1019"/>
      <c r="AH41" s="1"/>
      <c r="AI41" s="594" t="str">
        <f t="shared" si="16"/>
        <v>2 (1402)</v>
      </c>
      <c r="AJ41" s="1592" t="str">
        <f t="shared" si="17"/>
        <v/>
      </c>
      <c r="AK41" s="1019"/>
      <c r="AL41" s="1019"/>
      <c r="AM41" s="1707"/>
      <c r="AN41" s="149"/>
      <c r="AO41" s="594" t="str">
        <f t="shared" si="18"/>
        <v>2 (1402)</v>
      </c>
      <c r="AP41" s="1592" t="str">
        <f t="shared" si="19"/>
        <v/>
      </c>
      <c r="AQ41" s="1370"/>
      <c r="AR41" s="1687"/>
      <c r="AS41" s="1687"/>
    </row>
    <row r="42" spans="1:45" s="12" customFormat="1" ht="12.75" x14ac:dyDescent="0.2">
      <c r="A42" s="8" t="s">
        <v>3064</v>
      </c>
      <c r="B42" s="591"/>
      <c r="C42" s="987"/>
      <c r="D42" s="987"/>
      <c r="E42" s="16"/>
      <c r="F42" s="1013"/>
      <c r="G42" s="637"/>
      <c r="H42" s="1014"/>
      <c r="I42" s="634"/>
      <c r="J42" s="16"/>
      <c r="K42" s="1012"/>
      <c r="L42" s="1012"/>
      <c r="M42" s="1012"/>
      <c r="N42" s="1012"/>
      <c r="P42" s="594" t="str">
        <f t="shared" si="10"/>
        <v>3 (1403)</v>
      </c>
      <c r="Q42" s="1592" t="str">
        <f t="shared" si="11"/>
        <v/>
      </c>
      <c r="R42" s="1018"/>
      <c r="S42" s="595"/>
      <c r="T42" s="595"/>
      <c r="U42" s="595"/>
      <c r="V42" s="594" t="str">
        <f t="shared" si="12"/>
        <v>3 (1403)</v>
      </c>
      <c r="W42" s="1592" t="str">
        <f t="shared" si="13"/>
        <v/>
      </c>
      <c r="X42" s="1370"/>
      <c r="Y42" s="1687"/>
      <c r="Z42" s="1687"/>
      <c r="AA42" s="753"/>
      <c r="AB42" s="594" t="str">
        <f t="shared" si="14"/>
        <v>3 (1403)</v>
      </c>
      <c r="AC42" s="1592" t="str">
        <f t="shared" si="15"/>
        <v/>
      </c>
      <c r="AD42" s="1019"/>
      <c r="AE42" s="1019"/>
      <c r="AF42" s="1019"/>
      <c r="AG42" s="1019"/>
      <c r="AH42" s="1"/>
      <c r="AI42" s="594" t="str">
        <f t="shared" si="16"/>
        <v>3 (1403)</v>
      </c>
      <c r="AJ42" s="1592" t="str">
        <f t="shared" si="17"/>
        <v/>
      </c>
      <c r="AK42" s="1019"/>
      <c r="AL42" s="1019"/>
      <c r="AM42" s="1707"/>
      <c r="AN42" s="149"/>
      <c r="AO42" s="594" t="str">
        <f t="shared" si="18"/>
        <v>3 (1403)</v>
      </c>
      <c r="AP42" s="1592" t="str">
        <f t="shared" si="19"/>
        <v/>
      </c>
      <c r="AQ42" s="1370"/>
      <c r="AR42" s="1687"/>
      <c r="AS42" s="1687"/>
    </row>
    <row r="43" spans="1:45" s="12" customFormat="1" ht="10.35" hidden="1" customHeight="1" x14ac:dyDescent="0.2">
      <c r="A43" s="8" t="s">
        <v>3065</v>
      </c>
      <c r="B43" s="591"/>
      <c r="C43" s="987"/>
      <c r="D43" s="987"/>
      <c r="E43" s="16"/>
      <c r="F43" s="1013"/>
      <c r="G43" s="637"/>
      <c r="H43" s="1014"/>
      <c r="I43" s="634"/>
      <c r="J43" s="16"/>
      <c r="K43" s="1012"/>
      <c r="L43" s="1012"/>
      <c r="M43" s="1012"/>
      <c r="N43" s="1012"/>
      <c r="P43" s="594" t="str">
        <f t="shared" si="10"/>
        <v>4 (1404)</v>
      </c>
      <c r="Q43" s="1592" t="str">
        <f t="shared" si="11"/>
        <v/>
      </c>
      <c r="R43" s="1018"/>
      <c r="S43" s="595"/>
      <c r="T43" s="595"/>
      <c r="U43" s="595"/>
      <c r="V43" s="594" t="str">
        <f t="shared" si="12"/>
        <v>4 (1404)</v>
      </c>
      <c r="W43" s="1592" t="str">
        <f t="shared" si="13"/>
        <v/>
      </c>
      <c r="X43" s="1370"/>
      <c r="Y43" s="1687"/>
      <c r="Z43" s="1687"/>
      <c r="AA43" s="753"/>
      <c r="AB43" s="594" t="str">
        <f t="shared" si="14"/>
        <v>4 (1404)</v>
      </c>
      <c r="AC43" s="1592" t="str">
        <f t="shared" si="15"/>
        <v/>
      </c>
      <c r="AD43" s="1019"/>
      <c r="AE43" s="1019"/>
      <c r="AF43" s="1019"/>
      <c r="AG43" s="1019"/>
      <c r="AH43" s="1"/>
      <c r="AI43" s="594" t="str">
        <f t="shared" si="16"/>
        <v>4 (1404)</v>
      </c>
      <c r="AJ43" s="1592" t="str">
        <f t="shared" si="17"/>
        <v/>
      </c>
      <c r="AK43" s="1019"/>
      <c r="AL43" s="1019"/>
      <c r="AM43" s="1707"/>
      <c r="AN43" s="149"/>
      <c r="AO43" s="594" t="str">
        <f t="shared" si="18"/>
        <v>4 (1404)</v>
      </c>
      <c r="AP43" s="1592" t="str">
        <f t="shared" si="19"/>
        <v/>
      </c>
      <c r="AQ43" s="1370"/>
      <c r="AR43" s="1687"/>
      <c r="AS43" s="1687"/>
    </row>
    <row r="44" spans="1:45" s="12" customFormat="1" ht="10.35" hidden="1" customHeight="1" x14ac:dyDescent="0.2">
      <c r="A44" s="8" t="s">
        <v>3066</v>
      </c>
      <c r="B44" s="591"/>
      <c r="C44" s="987"/>
      <c r="D44" s="987"/>
      <c r="E44" s="16"/>
      <c r="F44" s="1013"/>
      <c r="G44" s="637"/>
      <c r="H44" s="1014"/>
      <c r="I44" s="634"/>
      <c r="J44" s="16"/>
      <c r="K44" s="1012"/>
      <c r="L44" s="1012"/>
      <c r="M44" s="1012"/>
      <c r="N44" s="1012"/>
      <c r="P44" s="594" t="str">
        <f t="shared" si="10"/>
        <v>5 (1405)</v>
      </c>
      <c r="Q44" s="1592" t="str">
        <f t="shared" si="11"/>
        <v/>
      </c>
      <c r="R44" s="1018"/>
      <c r="S44" s="595"/>
      <c r="T44" s="595"/>
      <c r="U44" s="595"/>
      <c r="V44" s="594" t="str">
        <f t="shared" si="12"/>
        <v>5 (1405)</v>
      </c>
      <c r="W44" s="1592" t="str">
        <f t="shared" si="13"/>
        <v/>
      </c>
      <c r="X44" s="1370"/>
      <c r="Y44" s="1687"/>
      <c r="Z44" s="1687"/>
      <c r="AA44" s="753"/>
      <c r="AB44" s="594" t="str">
        <f t="shared" si="14"/>
        <v>5 (1405)</v>
      </c>
      <c r="AC44" s="1592" t="str">
        <f t="shared" si="15"/>
        <v/>
      </c>
      <c r="AD44" s="1019"/>
      <c r="AE44" s="1019"/>
      <c r="AF44" s="1019"/>
      <c r="AG44" s="1019"/>
      <c r="AH44" s="1"/>
      <c r="AI44" s="594" t="str">
        <f t="shared" si="16"/>
        <v>5 (1405)</v>
      </c>
      <c r="AJ44" s="1592" t="str">
        <f t="shared" si="17"/>
        <v/>
      </c>
      <c r="AK44" s="1019"/>
      <c r="AL44" s="1019"/>
      <c r="AM44" s="1707"/>
      <c r="AN44" s="149"/>
      <c r="AO44" s="594" t="str">
        <f t="shared" si="18"/>
        <v>5 (1405)</v>
      </c>
      <c r="AP44" s="1592" t="str">
        <f t="shared" si="19"/>
        <v/>
      </c>
      <c r="AQ44" s="1370"/>
      <c r="AR44" s="1687"/>
      <c r="AS44" s="1687"/>
    </row>
    <row r="45" spans="1:45" s="12" customFormat="1" ht="10.35" hidden="1" customHeight="1" x14ac:dyDescent="0.2">
      <c r="A45" s="8" t="s">
        <v>3067</v>
      </c>
      <c r="B45" s="591"/>
      <c r="C45" s="987"/>
      <c r="D45" s="987"/>
      <c r="E45" s="16"/>
      <c r="F45" s="1013"/>
      <c r="G45" s="637"/>
      <c r="H45" s="1014"/>
      <c r="I45" s="634"/>
      <c r="J45" s="16"/>
      <c r="K45" s="1012"/>
      <c r="L45" s="1012"/>
      <c r="M45" s="1012"/>
      <c r="N45" s="1012"/>
      <c r="P45" s="594" t="str">
        <f t="shared" si="10"/>
        <v>6 (1406)</v>
      </c>
      <c r="Q45" s="1592" t="str">
        <f t="shared" si="11"/>
        <v/>
      </c>
      <c r="R45" s="1018"/>
      <c r="S45" s="595"/>
      <c r="T45" s="595"/>
      <c r="U45" s="595"/>
      <c r="V45" s="594" t="str">
        <f t="shared" si="12"/>
        <v>6 (1406)</v>
      </c>
      <c r="W45" s="1592" t="str">
        <f t="shared" si="13"/>
        <v/>
      </c>
      <c r="X45" s="1370"/>
      <c r="Y45" s="1687"/>
      <c r="Z45" s="1687"/>
      <c r="AA45" s="753"/>
      <c r="AB45" s="594" t="str">
        <f t="shared" si="14"/>
        <v>6 (1406)</v>
      </c>
      <c r="AC45" s="1592" t="str">
        <f t="shared" si="15"/>
        <v/>
      </c>
      <c r="AD45" s="1019"/>
      <c r="AE45" s="1019"/>
      <c r="AF45" s="1019"/>
      <c r="AG45" s="1019"/>
      <c r="AH45" s="1"/>
      <c r="AI45" s="594" t="str">
        <f t="shared" si="16"/>
        <v>6 (1406)</v>
      </c>
      <c r="AJ45" s="1592" t="str">
        <f t="shared" si="17"/>
        <v/>
      </c>
      <c r="AK45" s="1019"/>
      <c r="AL45" s="1019"/>
      <c r="AM45" s="1707"/>
      <c r="AN45" s="149"/>
      <c r="AO45" s="594" t="str">
        <f t="shared" si="18"/>
        <v>6 (1406)</v>
      </c>
      <c r="AP45" s="1592" t="str">
        <f t="shared" si="19"/>
        <v/>
      </c>
      <c r="AQ45" s="1370"/>
      <c r="AR45" s="1687"/>
      <c r="AS45" s="1687"/>
    </row>
    <row r="46" spans="1:45" s="12" customFormat="1" ht="10.35" hidden="1" customHeight="1" x14ac:dyDescent="0.2">
      <c r="A46" s="8" t="s">
        <v>3068</v>
      </c>
      <c r="B46" s="591"/>
      <c r="C46" s="987"/>
      <c r="D46" s="987"/>
      <c r="E46" s="16"/>
      <c r="F46" s="1013"/>
      <c r="G46" s="637"/>
      <c r="H46" s="1014"/>
      <c r="I46" s="634"/>
      <c r="J46" s="16"/>
      <c r="K46" s="1012"/>
      <c r="L46" s="1012"/>
      <c r="M46" s="1012"/>
      <c r="N46" s="1012"/>
      <c r="P46" s="594" t="str">
        <f t="shared" si="10"/>
        <v>7 (1407)</v>
      </c>
      <c r="Q46" s="1592" t="str">
        <f t="shared" si="11"/>
        <v/>
      </c>
      <c r="R46" s="1018"/>
      <c r="S46" s="595"/>
      <c r="T46" s="595"/>
      <c r="U46" s="595"/>
      <c r="V46" s="594" t="str">
        <f t="shared" si="12"/>
        <v>7 (1407)</v>
      </c>
      <c r="W46" s="1592" t="str">
        <f t="shared" si="13"/>
        <v/>
      </c>
      <c r="X46" s="1370"/>
      <c r="Y46" s="1687"/>
      <c r="Z46" s="1687"/>
      <c r="AA46" s="753"/>
      <c r="AB46" s="594" t="str">
        <f t="shared" si="14"/>
        <v>7 (1407)</v>
      </c>
      <c r="AC46" s="1592" t="str">
        <f t="shared" si="15"/>
        <v/>
      </c>
      <c r="AD46" s="1019"/>
      <c r="AE46" s="1019"/>
      <c r="AF46" s="1019"/>
      <c r="AG46" s="1019"/>
      <c r="AH46" s="1"/>
      <c r="AI46" s="594" t="str">
        <f t="shared" si="16"/>
        <v>7 (1407)</v>
      </c>
      <c r="AJ46" s="1592" t="str">
        <f t="shared" si="17"/>
        <v/>
      </c>
      <c r="AK46" s="1019"/>
      <c r="AL46" s="1019"/>
      <c r="AM46" s="1707"/>
      <c r="AN46" s="149"/>
      <c r="AO46" s="594" t="str">
        <f t="shared" si="18"/>
        <v>7 (1407)</v>
      </c>
      <c r="AP46" s="1592" t="str">
        <f t="shared" si="19"/>
        <v/>
      </c>
      <c r="AQ46" s="1370"/>
      <c r="AR46" s="1687"/>
      <c r="AS46" s="1687"/>
    </row>
    <row r="47" spans="1:45" s="12" customFormat="1" ht="10.35" hidden="1" customHeight="1" x14ac:dyDescent="0.2">
      <c r="A47" s="8" t="s">
        <v>3069</v>
      </c>
      <c r="B47" s="591"/>
      <c r="C47" s="987"/>
      <c r="D47" s="987"/>
      <c r="E47" s="16"/>
      <c r="F47" s="1013"/>
      <c r="G47" s="637"/>
      <c r="H47" s="1014"/>
      <c r="I47" s="634"/>
      <c r="J47" s="16"/>
      <c r="K47" s="1012"/>
      <c r="L47" s="1012"/>
      <c r="M47" s="1012"/>
      <c r="N47" s="1012"/>
      <c r="P47" s="594" t="str">
        <f t="shared" si="10"/>
        <v>8 (1408)</v>
      </c>
      <c r="Q47" s="1592" t="str">
        <f t="shared" si="11"/>
        <v/>
      </c>
      <c r="R47" s="1018"/>
      <c r="S47" s="595"/>
      <c r="T47" s="595"/>
      <c r="U47" s="595"/>
      <c r="V47" s="594" t="str">
        <f t="shared" si="12"/>
        <v>8 (1408)</v>
      </c>
      <c r="W47" s="1592" t="str">
        <f t="shared" si="13"/>
        <v/>
      </c>
      <c r="X47" s="1370"/>
      <c r="Y47" s="1687"/>
      <c r="Z47" s="1687"/>
      <c r="AA47" s="753"/>
      <c r="AB47" s="594" t="str">
        <f t="shared" si="14"/>
        <v>8 (1408)</v>
      </c>
      <c r="AC47" s="1592" t="str">
        <f t="shared" si="15"/>
        <v/>
      </c>
      <c r="AD47" s="1019"/>
      <c r="AE47" s="1019"/>
      <c r="AF47" s="1019"/>
      <c r="AG47" s="1019"/>
      <c r="AH47" s="1"/>
      <c r="AI47" s="594" t="str">
        <f t="shared" si="16"/>
        <v>8 (1408)</v>
      </c>
      <c r="AJ47" s="1592" t="str">
        <f t="shared" si="17"/>
        <v/>
      </c>
      <c r="AK47" s="1019"/>
      <c r="AL47" s="1019"/>
      <c r="AM47" s="1707"/>
      <c r="AN47" s="149"/>
      <c r="AO47" s="594" t="str">
        <f t="shared" si="18"/>
        <v>8 (1408)</v>
      </c>
      <c r="AP47" s="1592" t="str">
        <f t="shared" si="19"/>
        <v/>
      </c>
      <c r="AQ47" s="1370"/>
      <c r="AR47" s="1687"/>
      <c r="AS47" s="1687"/>
    </row>
    <row r="48" spans="1:45" s="12" customFormat="1" ht="10.35" hidden="1" customHeight="1" x14ac:dyDescent="0.2">
      <c r="A48" s="8" t="s">
        <v>3070</v>
      </c>
      <c r="B48" s="591"/>
      <c r="C48" s="987"/>
      <c r="D48" s="987"/>
      <c r="E48" s="16"/>
      <c r="F48" s="1013"/>
      <c r="G48" s="637"/>
      <c r="H48" s="1014"/>
      <c r="I48" s="634"/>
      <c r="J48" s="16"/>
      <c r="K48" s="1012"/>
      <c r="L48" s="1012"/>
      <c r="M48" s="1012"/>
      <c r="N48" s="1012"/>
      <c r="P48" s="594" t="str">
        <f t="shared" si="10"/>
        <v>9 (1409)</v>
      </c>
      <c r="Q48" s="1592" t="str">
        <f t="shared" si="11"/>
        <v/>
      </c>
      <c r="R48" s="1018"/>
      <c r="S48" s="595"/>
      <c r="T48" s="595"/>
      <c r="U48" s="595"/>
      <c r="V48" s="594" t="str">
        <f t="shared" si="12"/>
        <v>9 (1409)</v>
      </c>
      <c r="W48" s="1592" t="str">
        <f t="shared" si="13"/>
        <v/>
      </c>
      <c r="X48" s="1370"/>
      <c r="Y48" s="1687"/>
      <c r="Z48" s="1687"/>
      <c r="AA48" s="753"/>
      <c r="AB48" s="594" t="str">
        <f t="shared" si="14"/>
        <v>9 (1409)</v>
      </c>
      <c r="AC48" s="1592" t="str">
        <f t="shared" si="15"/>
        <v/>
      </c>
      <c r="AD48" s="1019"/>
      <c r="AE48" s="1019"/>
      <c r="AF48" s="1019"/>
      <c r="AG48" s="1019"/>
      <c r="AH48" s="1"/>
      <c r="AI48" s="594" t="str">
        <f t="shared" si="16"/>
        <v>9 (1409)</v>
      </c>
      <c r="AJ48" s="1592" t="str">
        <f t="shared" si="17"/>
        <v/>
      </c>
      <c r="AK48" s="1019"/>
      <c r="AL48" s="1019"/>
      <c r="AM48" s="1707"/>
      <c r="AN48" s="149"/>
      <c r="AO48" s="594" t="str">
        <f t="shared" si="18"/>
        <v>9 (1409)</v>
      </c>
      <c r="AP48" s="1592" t="str">
        <f t="shared" si="19"/>
        <v/>
      </c>
      <c r="AQ48" s="1370"/>
      <c r="AR48" s="1687"/>
      <c r="AS48" s="1687"/>
    </row>
    <row r="49" spans="1:45" s="12" customFormat="1" ht="10.35" hidden="1" customHeight="1" x14ac:dyDescent="0.2">
      <c r="A49" s="8" t="s">
        <v>3071</v>
      </c>
      <c r="B49" s="591"/>
      <c r="C49" s="987"/>
      <c r="D49" s="987"/>
      <c r="E49" s="16"/>
      <c r="F49" s="1013"/>
      <c r="G49" s="637"/>
      <c r="H49" s="1014"/>
      <c r="I49" s="634"/>
      <c r="J49" s="16"/>
      <c r="K49" s="1012"/>
      <c r="L49" s="1012"/>
      <c r="M49" s="1012"/>
      <c r="N49" s="1012"/>
      <c r="P49" s="594" t="str">
        <f t="shared" si="10"/>
        <v>10 (1410)</v>
      </c>
      <c r="Q49" s="1592" t="str">
        <f t="shared" si="11"/>
        <v/>
      </c>
      <c r="R49" s="1018"/>
      <c r="S49" s="595"/>
      <c r="T49" s="595"/>
      <c r="U49" s="595"/>
      <c r="V49" s="594" t="str">
        <f t="shared" si="12"/>
        <v>10 (1410)</v>
      </c>
      <c r="W49" s="1592" t="str">
        <f t="shared" si="13"/>
        <v/>
      </c>
      <c r="X49" s="1370"/>
      <c r="Y49" s="1687"/>
      <c r="Z49" s="1687"/>
      <c r="AA49" s="753"/>
      <c r="AB49" s="594" t="str">
        <f t="shared" si="14"/>
        <v>10 (1410)</v>
      </c>
      <c r="AC49" s="1592" t="str">
        <f t="shared" si="15"/>
        <v/>
      </c>
      <c r="AD49" s="1019"/>
      <c r="AE49" s="1019"/>
      <c r="AF49" s="1019"/>
      <c r="AG49" s="1019"/>
      <c r="AH49" s="1"/>
      <c r="AI49" s="594" t="str">
        <f t="shared" si="16"/>
        <v>10 (1410)</v>
      </c>
      <c r="AJ49" s="1592" t="str">
        <f t="shared" si="17"/>
        <v/>
      </c>
      <c r="AK49" s="1019"/>
      <c r="AL49" s="1019"/>
      <c r="AM49" s="1707"/>
      <c r="AN49" s="149"/>
      <c r="AO49" s="594" t="str">
        <f t="shared" si="18"/>
        <v>10 (1410)</v>
      </c>
      <c r="AP49" s="1592" t="str">
        <f t="shared" si="19"/>
        <v/>
      </c>
      <c r="AQ49" s="1370"/>
      <c r="AR49" s="1687"/>
      <c r="AS49" s="1687"/>
    </row>
    <row r="50" spans="1:45" s="12" customFormat="1" ht="10.35" hidden="1" customHeight="1" x14ac:dyDescent="0.2">
      <c r="A50" s="8" t="s">
        <v>3072</v>
      </c>
      <c r="B50" s="591"/>
      <c r="C50" s="987"/>
      <c r="D50" s="987"/>
      <c r="E50" s="16"/>
      <c r="F50" s="1013"/>
      <c r="G50" s="637"/>
      <c r="H50" s="1014"/>
      <c r="I50" s="634"/>
      <c r="J50" s="16"/>
      <c r="K50" s="1012"/>
      <c r="L50" s="1012"/>
      <c r="M50" s="1012"/>
      <c r="N50" s="1012"/>
      <c r="P50" s="594" t="str">
        <f t="shared" si="10"/>
        <v>11 (1411)</v>
      </c>
      <c r="Q50" s="1592" t="str">
        <f t="shared" si="11"/>
        <v/>
      </c>
      <c r="R50" s="1018"/>
      <c r="S50" s="595"/>
      <c r="T50" s="595"/>
      <c r="U50" s="595"/>
      <c r="V50" s="594" t="str">
        <f t="shared" si="12"/>
        <v>11 (1411)</v>
      </c>
      <c r="W50" s="1592" t="str">
        <f t="shared" si="13"/>
        <v/>
      </c>
      <c r="X50" s="1370"/>
      <c r="Y50" s="1687"/>
      <c r="Z50" s="1687"/>
      <c r="AA50" s="753"/>
      <c r="AB50" s="594" t="str">
        <f t="shared" si="14"/>
        <v>11 (1411)</v>
      </c>
      <c r="AC50" s="1592" t="str">
        <f t="shared" si="15"/>
        <v/>
      </c>
      <c r="AD50" s="1019"/>
      <c r="AE50" s="1019"/>
      <c r="AF50" s="1019"/>
      <c r="AG50" s="1019"/>
      <c r="AH50" s="1"/>
      <c r="AI50" s="594" t="str">
        <f t="shared" si="16"/>
        <v>11 (1411)</v>
      </c>
      <c r="AJ50" s="1592" t="str">
        <f t="shared" si="17"/>
        <v/>
      </c>
      <c r="AK50" s="1019"/>
      <c r="AL50" s="1019"/>
      <c r="AM50" s="1707"/>
      <c r="AN50" s="149"/>
      <c r="AO50" s="594" t="str">
        <f t="shared" si="18"/>
        <v>11 (1411)</v>
      </c>
      <c r="AP50" s="1592" t="str">
        <f t="shared" si="19"/>
        <v/>
      </c>
      <c r="AQ50" s="1370"/>
      <c r="AR50" s="1687"/>
      <c r="AS50" s="1687"/>
    </row>
    <row r="51" spans="1:45" s="12" customFormat="1" ht="10.35" hidden="1" customHeight="1" x14ac:dyDescent="0.2">
      <c r="A51" s="8" t="s">
        <v>3073</v>
      </c>
      <c r="B51" s="591"/>
      <c r="C51" s="987"/>
      <c r="D51" s="987"/>
      <c r="E51" s="16"/>
      <c r="F51" s="1013"/>
      <c r="G51" s="637"/>
      <c r="H51" s="1014"/>
      <c r="I51" s="634"/>
      <c r="J51" s="16"/>
      <c r="K51" s="1012"/>
      <c r="L51" s="1012"/>
      <c r="M51" s="1012"/>
      <c r="N51" s="1012"/>
      <c r="P51" s="594" t="str">
        <f t="shared" si="10"/>
        <v>12 (1412)</v>
      </c>
      <c r="Q51" s="1592" t="str">
        <f t="shared" si="11"/>
        <v/>
      </c>
      <c r="R51" s="1018"/>
      <c r="S51" s="595"/>
      <c r="T51" s="595"/>
      <c r="U51" s="595"/>
      <c r="V51" s="594" t="str">
        <f t="shared" si="12"/>
        <v>12 (1412)</v>
      </c>
      <c r="W51" s="1592" t="str">
        <f t="shared" si="13"/>
        <v/>
      </c>
      <c r="X51" s="1370"/>
      <c r="Y51" s="1687"/>
      <c r="Z51" s="1687"/>
      <c r="AA51" s="753"/>
      <c r="AB51" s="594" t="str">
        <f t="shared" si="14"/>
        <v>12 (1412)</v>
      </c>
      <c r="AC51" s="1592" t="str">
        <f t="shared" si="15"/>
        <v/>
      </c>
      <c r="AD51" s="1019"/>
      <c r="AE51" s="1019"/>
      <c r="AF51" s="1019"/>
      <c r="AG51" s="1019"/>
      <c r="AH51" s="1"/>
      <c r="AI51" s="594" t="str">
        <f t="shared" si="16"/>
        <v>12 (1412)</v>
      </c>
      <c r="AJ51" s="1592" t="str">
        <f t="shared" si="17"/>
        <v/>
      </c>
      <c r="AK51" s="1019"/>
      <c r="AL51" s="1019"/>
      <c r="AM51" s="1707"/>
      <c r="AN51" s="149"/>
      <c r="AO51" s="594" t="str">
        <f t="shared" si="18"/>
        <v>12 (1412)</v>
      </c>
      <c r="AP51" s="1592" t="str">
        <f t="shared" si="19"/>
        <v/>
      </c>
      <c r="AQ51" s="1370"/>
      <c r="AR51" s="1687"/>
      <c r="AS51" s="1687"/>
    </row>
    <row r="52" spans="1:45" s="12" customFormat="1" ht="10.35" hidden="1" customHeight="1" x14ac:dyDescent="0.2">
      <c r="A52" s="8" t="s">
        <v>3074</v>
      </c>
      <c r="B52" s="591"/>
      <c r="C52" s="987"/>
      <c r="D52" s="987"/>
      <c r="E52" s="16"/>
      <c r="F52" s="1013"/>
      <c r="G52" s="637"/>
      <c r="H52" s="1014"/>
      <c r="I52" s="634"/>
      <c r="J52" s="16"/>
      <c r="K52" s="1012"/>
      <c r="L52" s="1012"/>
      <c r="M52" s="1012"/>
      <c r="N52" s="1012"/>
      <c r="P52" s="594" t="str">
        <f t="shared" si="10"/>
        <v>13 (1413)</v>
      </c>
      <c r="Q52" s="1592" t="str">
        <f t="shared" si="11"/>
        <v/>
      </c>
      <c r="R52" s="1018"/>
      <c r="S52" s="595"/>
      <c r="T52" s="595"/>
      <c r="U52" s="595"/>
      <c r="V52" s="594" t="str">
        <f t="shared" si="12"/>
        <v>13 (1413)</v>
      </c>
      <c r="W52" s="1592" t="str">
        <f t="shared" si="13"/>
        <v/>
      </c>
      <c r="X52" s="1370"/>
      <c r="Y52" s="1687"/>
      <c r="Z52" s="1687"/>
      <c r="AA52" s="753"/>
      <c r="AB52" s="594" t="str">
        <f t="shared" si="14"/>
        <v>13 (1413)</v>
      </c>
      <c r="AC52" s="1592" t="str">
        <f t="shared" si="15"/>
        <v/>
      </c>
      <c r="AD52" s="1019"/>
      <c r="AE52" s="1019"/>
      <c r="AF52" s="1019"/>
      <c r="AG52" s="1019"/>
      <c r="AH52" s="1"/>
      <c r="AI52" s="594" t="str">
        <f t="shared" si="16"/>
        <v>13 (1413)</v>
      </c>
      <c r="AJ52" s="1592" t="str">
        <f t="shared" si="17"/>
        <v/>
      </c>
      <c r="AK52" s="1019"/>
      <c r="AL52" s="1019"/>
      <c r="AM52" s="1707"/>
      <c r="AN52" s="149"/>
      <c r="AO52" s="594" t="str">
        <f t="shared" si="18"/>
        <v>13 (1413)</v>
      </c>
      <c r="AP52" s="1592" t="str">
        <f t="shared" si="19"/>
        <v/>
      </c>
      <c r="AQ52" s="1370"/>
      <c r="AR52" s="1687"/>
      <c r="AS52" s="1687"/>
    </row>
    <row r="53" spans="1:45" s="12" customFormat="1" ht="10.35" hidden="1" customHeight="1" x14ac:dyDescent="0.2">
      <c r="A53" s="8" t="s">
        <v>3075</v>
      </c>
      <c r="B53" s="591"/>
      <c r="C53" s="987"/>
      <c r="D53" s="987"/>
      <c r="E53" s="16"/>
      <c r="F53" s="1013"/>
      <c r="G53" s="637"/>
      <c r="H53" s="1014"/>
      <c r="I53" s="634"/>
      <c r="J53" s="16"/>
      <c r="K53" s="1012"/>
      <c r="L53" s="1012"/>
      <c r="M53" s="1012"/>
      <c r="N53" s="1012"/>
      <c r="P53" s="594" t="str">
        <f t="shared" si="10"/>
        <v>14 (1414)</v>
      </c>
      <c r="Q53" s="1592" t="str">
        <f t="shared" si="11"/>
        <v/>
      </c>
      <c r="R53" s="1018"/>
      <c r="S53" s="595"/>
      <c r="T53" s="595"/>
      <c r="U53" s="595"/>
      <c r="V53" s="594" t="str">
        <f t="shared" si="12"/>
        <v>14 (1414)</v>
      </c>
      <c r="W53" s="1592" t="str">
        <f t="shared" si="13"/>
        <v/>
      </c>
      <c r="X53" s="1370"/>
      <c r="Y53" s="1687"/>
      <c r="Z53" s="1687"/>
      <c r="AA53" s="753"/>
      <c r="AB53" s="594" t="str">
        <f t="shared" si="14"/>
        <v>14 (1414)</v>
      </c>
      <c r="AC53" s="1592" t="str">
        <f t="shared" si="15"/>
        <v/>
      </c>
      <c r="AD53" s="1019"/>
      <c r="AE53" s="1019"/>
      <c r="AF53" s="1019"/>
      <c r="AG53" s="1019"/>
      <c r="AH53" s="1"/>
      <c r="AI53" s="594" t="str">
        <f t="shared" si="16"/>
        <v>14 (1414)</v>
      </c>
      <c r="AJ53" s="1592" t="str">
        <f t="shared" si="17"/>
        <v/>
      </c>
      <c r="AK53" s="1019"/>
      <c r="AL53" s="1019"/>
      <c r="AM53" s="1707"/>
      <c r="AN53" s="149"/>
      <c r="AO53" s="594" t="str">
        <f t="shared" si="18"/>
        <v>14 (1414)</v>
      </c>
      <c r="AP53" s="1592" t="str">
        <f t="shared" si="19"/>
        <v/>
      </c>
      <c r="AQ53" s="1370"/>
      <c r="AR53" s="1687"/>
      <c r="AS53" s="1687"/>
    </row>
    <row r="54" spans="1:45" s="12" customFormat="1" ht="10.35" hidden="1" customHeight="1" x14ac:dyDescent="0.2">
      <c r="A54" s="8" t="s">
        <v>3076</v>
      </c>
      <c r="B54" s="591"/>
      <c r="C54" s="987"/>
      <c r="D54" s="987"/>
      <c r="E54" s="16"/>
      <c r="F54" s="1013"/>
      <c r="G54" s="637"/>
      <c r="H54" s="1014"/>
      <c r="I54" s="634"/>
      <c r="J54" s="16"/>
      <c r="K54" s="1012"/>
      <c r="L54" s="1012"/>
      <c r="M54" s="1012"/>
      <c r="N54" s="1012"/>
      <c r="P54" s="594" t="str">
        <f t="shared" si="10"/>
        <v>15 (1415)</v>
      </c>
      <c r="Q54" s="1592" t="str">
        <f t="shared" si="11"/>
        <v/>
      </c>
      <c r="R54" s="1018"/>
      <c r="S54" s="595"/>
      <c r="T54" s="595"/>
      <c r="U54" s="595"/>
      <c r="V54" s="594" t="str">
        <f t="shared" si="12"/>
        <v>15 (1415)</v>
      </c>
      <c r="W54" s="1592" t="str">
        <f t="shared" si="13"/>
        <v/>
      </c>
      <c r="X54" s="1370"/>
      <c r="Y54" s="1687"/>
      <c r="Z54" s="1687"/>
      <c r="AA54" s="753"/>
      <c r="AB54" s="594" t="str">
        <f t="shared" si="14"/>
        <v>15 (1415)</v>
      </c>
      <c r="AC54" s="1592" t="str">
        <f t="shared" si="15"/>
        <v/>
      </c>
      <c r="AD54" s="1019"/>
      <c r="AE54" s="1019"/>
      <c r="AF54" s="1019"/>
      <c r="AG54" s="1019"/>
      <c r="AH54" s="1"/>
      <c r="AI54" s="594" t="str">
        <f t="shared" si="16"/>
        <v>15 (1415)</v>
      </c>
      <c r="AJ54" s="1592" t="str">
        <f t="shared" si="17"/>
        <v/>
      </c>
      <c r="AK54" s="1019"/>
      <c r="AL54" s="1019"/>
      <c r="AM54" s="1707"/>
      <c r="AN54" s="149"/>
      <c r="AO54" s="594" t="str">
        <f t="shared" si="18"/>
        <v>15 (1415)</v>
      </c>
      <c r="AP54" s="1592" t="str">
        <f t="shared" si="19"/>
        <v/>
      </c>
      <c r="AQ54" s="1370"/>
      <c r="AR54" s="1687"/>
      <c r="AS54" s="1687"/>
    </row>
    <row r="55" spans="1:45" s="12" customFormat="1" ht="10.35" hidden="1" customHeight="1" x14ac:dyDescent="0.2">
      <c r="A55" s="8" t="s">
        <v>3077</v>
      </c>
      <c r="B55" s="591"/>
      <c r="C55" s="987"/>
      <c r="D55" s="987"/>
      <c r="E55" s="16"/>
      <c r="F55" s="1013"/>
      <c r="G55" s="637"/>
      <c r="H55" s="1014"/>
      <c r="I55" s="634"/>
      <c r="J55" s="16"/>
      <c r="K55" s="1012"/>
      <c r="L55" s="1012"/>
      <c r="M55" s="1012"/>
      <c r="N55" s="1012"/>
      <c r="P55" s="594" t="str">
        <f t="shared" si="10"/>
        <v>16 (1416)</v>
      </c>
      <c r="Q55" s="1592" t="str">
        <f t="shared" si="11"/>
        <v/>
      </c>
      <c r="R55" s="1018"/>
      <c r="S55" s="595"/>
      <c r="T55" s="595"/>
      <c r="U55" s="595"/>
      <c r="V55" s="594" t="str">
        <f t="shared" si="12"/>
        <v>16 (1416)</v>
      </c>
      <c r="W55" s="1592" t="str">
        <f t="shared" si="13"/>
        <v/>
      </c>
      <c r="X55" s="1370"/>
      <c r="Y55" s="1687"/>
      <c r="Z55" s="1687"/>
      <c r="AA55" s="753"/>
      <c r="AB55" s="594" t="str">
        <f t="shared" si="14"/>
        <v>16 (1416)</v>
      </c>
      <c r="AC55" s="1592" t="str">
        <f t="shared" si="15"/>
        <v/>
      </c>
      <c r="AD55" s="1019"/>
      <c r="AE55" s="1019"/>
      <c r="AF55" s="1019"/>
      <c r="AG55" s="1019"/>
      <c r="AH55" s="1"/>
      <c r="AI55" s="594" t="str">
        <f t="shared" si="16"/>
        <v>16 (1416)</v>
      </c>
      <c r="AJ55" s="1592" t="str">
        <f t="shared" si="17"/>
        <v/>
      </c>
      <c r="AK55" s="1019"/>
      <c r="AL55" s="1019"/>
      <c r="AM55" s="1707"/>
      <c r="AN55" s="149"/>
      <c r="AO55" s="594" t="str">
        <f t="shared" si="18"/>
        <v>16 (1416)</v>
      </c>
      <c r="AP55" s="1592" t="str">
        <f t="shared" si="19"/>
        <v/>
      </c>
      <c r="AQ55" s="1370"/>
      <c r="AR55" s="1687"/>
      <c r="AS55" s="1687"/>
    </row>
    <row r="56" spans="1:45" s="12" customFormat="1" ht="10.35" hidden="1" customHeight="1" x14ac:dyDescent="0.2">
      <c r="A56" s="8" t="s">
        <v>3078</v>
      </c>
      <c r="B56" s="591"/>
      <c r="C56" s="987"/>
      <c r="D56" s="987"/>
      <c r="E56" s="16"/>
      <c r="F56" s="1013"/>
      <c r="G56" s="637"/>
      <c r="H56" s="1014"/>
      <c r="I56" s="634"/>
      <c r="J56" s="16"/>
      <c r="K56" s="1012"/>
      <c r="L56" s="1012"/>
      <c r="M56" s="1012"/>
      <c r="N56" s="1012"/>
      <c r="P56" s="594" t="str">
        <f t="shared" si="10"/>
        <v>17 (1417)</v>
      </c>
      <c r="Q56" s="1592" t="str">
        <f t="shared" si="11"/>
        <v/>
      </c>
      <c r="R56" s="1018"/>
      <c r="S56" s="595"/>
      <c r="T56" s="595"/>
      <c r="U56" s="595"/>
      <c r="V56" s="594" t="str">
        <f t="shared" si="12"/>
        <v>17 (1417)</v>
      </c>
      <c r="W56" s="1592" t="str">
        <f t="shared" si="13"/>
        <v/>
      </c>
      <c r="X56" s="1370"/>
      <c r="Y56" s="1687"/>
      <c r="Z56" s="1687"/>
      <c r="AA56" s="753"/>
      <c r="AB56" s="594" t="str">
        <f t="shared" si="14"/>
        <v>17 (1417)</v>
      </c>
      <c r="AC56" s="1592" t="str">
        <f t="shared" si="15"/>
        <v/>
      </c>
      <c r="AD56" s="1019"/>
      <c r="AE56" s="1019"/>
      <c r="AF56" s="1019"/>
      <c r="AG56" s="1019"/>
      <c r="AH56" s="1"/>
      <c r="AI56" s="594" t="str">
        <f t="shared" si="16"/>
        <v>17 (1417)</v>
      </c>
      <c r="AJ56" s="1592" t="str">
        <f t="shared" si="17"/>
        <v/>
      </c>
      <c r="AK56" s="1019"/>
      <c r="AL56" s="1019"/>
      <c r="AM56" s="1707"/>
      <c r="AN56" s="149"/>
      <c r="AO56" s="594" t="str">
        <f t="shared" si="18"/>
        <v>17 (1417)</v>
      </c>
      <c r="AP56" s="1592" t="str">
        <f t="shared" si="19"/>
        <v/>
      </c>
      <c r="AQ56" s="1370"/>
      <c r="AR56" s="1687"/>
      <c r="AS56" s="1687"/>
    </row>
    <row r="57" spans="1:45" s="12" customFormat="1" ht="10.35" hidden="1" customHeight="1" x14ac:dyDescent="0.2">
      <c r="A57" s="8" t="s">
        <v>3079</v>
      </c>
      <c r="B57" s="591"/>
      <c r="C57" s="987"/>
      <c r="D57" s="987"/>
      <c r="E57" s="16"/>
      <c r="F57" s="1013"/>
      <c r="G57" s="637"/>
      <c r="H57" s="1014"/>
      <c r="I57" s="634"/>
      <c r="J57" s="16"/>
      <c r="K57" s="1012"/>
      <c r="L57" s="1012"/>
      <c r="M57" s="1012"/>
      <c r="N57" s="1012"/>
      <c r="P57" s="594" t="str">
        <f t="shared" si="10"/>
        <v>18 (1418)</v>
      </c>
      <c r="Q57" s="1592" t="str">
        <f t="shared" si="11"/>
        <v/>
      </c>
      <c r="R57" s="1018"/>
      <c r="S57" s="595"/>
      <c r="T57" s="595"/>
      <c r="U57" s="595"/>
      <c r="V57" s="594" t="str">
        <f t="shared" si="12"/>
        <v>18 (1418)</v>
      </c>
      <c r="W57" s="1592" t="str">
        <f t="shared" si="13"/>
        <v/>
      </c>
      <c r="X57" s="1370"/>
      <c r="Y57" s="1687"/>
      <c r="Z57" s="1687"/>
      <c r="AA57" s="753"/>
      <c r="AB57" s="594" t="str">
        <f t="shared" si="14"/>
        <v>18 (1418)</v>
      </c>
      <c r="AC57" s="1592" t="str">
        <f t="shared" si="15"/>
        <v/>
      </c>
      <c r="AD57" s="1019"/>
      <c r="AE57" s="1019"/>
      <c r="AF57" s="1019"/>
      <c r="AG57" s="1019"/>
      <c r="AH57" s="1"/>
      <c r="AI57" s="594" t="str">
        <f t="shared" si="16"/>
        <v>18 (1418)</v>
      </c>
      <c r="AJ57" s="1592" t="str">
        <f t="shared" si="17"/>
        <v/>
      </c>
      <c r="AK57" s="1019"/>
      <c r="AL57" s="1019"/>
      <c r="AM57" s="1707"/>
      <c r="AN57" s="149"/>
      <c r="AO57" s="594" t="str">
        <f t="shared" si="18"/>
        <v>18 (1418)</v>
      </c>
      <c r="AP57" s="1592" t="str">
        <f t="shared" si="19"/>
        <v/>
      </c>
      <c r="AQ57" s="1370"/>
      <c r="AR57" s="1687"/>
      <c r="AS57" s="1687"/>
    </row>
    <row r="58" spans="1:45" s="12" customFormat="1" ht="10.35" hidden="1" customHeight="1" x14ac:dyDescent="0.2">
      <c r="A58" s="8" t="s">
        <v>3080</v>
      </c>
      <c r="B58" s="591"/>
      <c r="C58" s="987"/>
      <c r="D58" s="987"/>
      <c r="E58" s="16"/>
      <c r="F58" s="1013"/>
      <c r="G58" s="637"/>
      <c r="H58" s="1014"/>
      <c r="I58" s="634"/>
      <c r="J58" s="16"/>
      <c r="K58" s="1012"/>
      <c r="L58" s="1012"/>
      <c r="M58" s="1012"/>
      <c r="N58" s="1012"/>
      <c r="P58" s="594" t="str">
        <f t="shared" si="10"/>
        <v>19 (1419)</v>
      </c>
      <c r="Q58" s="1592" t="str">
        <f t="shared" si="11"/>
        <v/>
      </c>
      <c r="R58" s="1018"/>
      <c r="S58" s="595"/>
      <c r="T58" s="595"/>
      <c r="U58" s="595"/>
      <c r="V58" s="594" t="str">
        <f t="shared" si="12"/>
        <v>19 (1419)</v>
      </c>
      <c r="W58" s="1592" t="str">
        <f t="shared" si="13"/>
        <v/>
      </c>
      <c r="X58" s="1370"/>
      <c r="Y58" s="1687"/>
      <c r="Z58" s="1687"/>
      <c r="AA58" s="753"/>
      <c r="AB58" s="594" t="str">
        <f t="shared" si="14"/>
        <v>19 (1419)</v>
      </c>
      <c r="AC58" s="1592" t="str">
        <f t="shared" si="15"/>
        <v/>
      </c>
      <c r="AD58" s="1019"/>
      <c r="AE58" s="1019"/>
      <c r="AF58" s="1019"/>
      <c r="AG58" s="1019"/>
      <c r="AH58" s="1"/>
      <c r="AI58" s="594" t="str">
        <f t="shared" si="16"/>
        <v>19 (1419)</v>
      </c>
      <c r="AJ58" s="1592" t="str">
        <f t="shared" si="17"/>
        <v/>
      </c>
      <c r="AK58" s="1019"/>
      <c r="AL58" s="1019"/>
      <c r="AM58" s="1707"/>
      <c r="AN58" s="149"/>
      <c r="AO58" s="594" t="str">
        <f t="shared" si="18"/>
        <v>19 (1419)</v>
      </c>
      <c r="AP58" s="1592" t="str">
        <f t="shared" si="19"/>
        <v/>
      </c>
      <c r="AQ58" s="1370"/>
      <c r="AR58" s="1687"/>
      <c r="AS58" s="1687"/>
    </row>
    <row r="59" spans="1:45" s="12" customFormat="1" ht="10.35" hidden="1" customHeight="1" x14ac:dyDescent="0.2">
      <c r="A59" s="8" t="s">
        <v>3081</v>
      </c>
      <c r="B59" s="591"/>
      <c r="C59" s="987"/>
      <c r="D59" s="987"/>
      <c r="E59" s="16"/>
      <c r="F59" s="1013"/>
      <c r="G59" s="637"/>
      <c r="H59" s="1014"/>
      <c r="I59" s="634"/>
      <c r="J59" s="16"/>
      <c r="K59" s="1012"/>
      <c r="L59" s="1012"/>
      <c r="M59" s="1012"/>
      <c r="N59" s="1012"/>
      <c r="P59" s="594" t="str">
        <f t="shared" si="10"/>
        <v>20 (1420)</v>
      </c>
      <c r="Q59" s="1592" t="str">
        <f t="shared" si="11"/>
        <v/>
      </c>
      <c r="R59" s="1018"/>
      <c r="S59" s="595"/>
      <c r="T59" s="595"/>
      <c r="U59" s="595"/>
      <c r="V59" s="594" t="str">
        <f t="shared" si="12"/>
        <v>20 (1420)</v>
      </c>
      <c r="W59" s="1592" t="str">
        <f t="shared" si="13"/>
        <v/>
      </c>
      <c r="X59" s="1370"/>
      <c r="Y59" s="1687"/>
      <c r="Z59" s="1687"/>
      <c r="AA59" s="753"/>
      <c r="AB59" s="594" t="str">
        <f t="shared" si="14"/>
        <v>20 (1420)</v>
      </c>
      <c r="AC59" s="1592" t="str">
        <f t="shared" si="15"/>
        <v/>
      </c>
      <c r="AD59" s="1019"/>
      <c r="AE59" s="1019"/>
      <c r="AF59" s="1019"/>
      <c r="AG59" s="1019"/>
      <c r="AH59" s="1"/>
      <c r="AI59" s="594" t="str">
        <f t="shared" si="16"/>
        <v>20 (1420)</v>
      </c>
      <c r="AJ59" s="1592" t="str">
        <f t="shared" si="17"/>
        <v/>
      </c>
      <c r="AK59" s="1019"/>
      <c r="AL59" s="1019"/>
      <c r="AM59" s="1707"/>
      <c r="AN59" s="149"/>
      <c r="AO59" s="594" t="str">
        <f t="shared" si="18"/>
        <v>20 (1420)</v>
      </c>
      <c r="AP59" s="1592" t="str">
        <f t="shared" si="19"/>
        <v/>
      </c>
      <c r="AQ59" s="1370"/>
      <c r="AR59" s="1687"/>
      <c r="AS59" s="1687"/>
    </row>
    <row r="60" spans="1:45" s="12" customFormat="1" ht="10.35" hidden="1" customHeight="1" x14ac:dyDescent="0.2">
      <c r="A60" s="8" t="s">
        <v>3082</v>
      </c>
      <c r="B60" s="591"/>
      <c r="C60" s="987"/>
      <c r="D60" s="987"/>
      <c r="E60" s="16"/>
      <c r="F60" s="1013"/>
      <c r="G60" s="637"/>
      <c r="H60" s="1014"/>
      <c r="I60" s="634"/>
      <c r="J60" s="16"/>
      <c r="K60" s="1012"/>
      <c r="L60" s="1012"/>
      <c r="M60" s="1012"/>
      <c r="N60" s="1012"/>
      <c r="P60" s="594" t="str">
        <f t="shared" si="10"/>
        <v>21 (1421)</v>
      </c>
      <c r="Q60" s="1592" t="str">
        <f t="shared" si="11"/>
        <v/>
      </c>
      <c r="R60" s="1018"/>
      <c r="S60" s="595"/>
      <c r="T60" s="595"/>
      <c r="U60" s="595"/>
      <c r="V60" s="594" t="str">
        <f t="shared" si="12"/>
        <v>21 (1421)</v>
      </c>
      <c r="W60" s="1592" t="str">
        <f t="shared" si="13"/>
        <v/>
      </c>
      <c r="X60" s="1370"/>
      <c r="Y60" s="1687"/>
      <c r="Z60" s="1687"/>
      <c r="AA60" s="753"/>
      <c r="AB60" s="594" t="str">
        <f t="shared" si="14"/>
        <v>21 (1421)</v>
      </c>
      <c r="AC60" s="1592" t="str">
        <f t="shared" si="15"/>
        <v/>
      </c>
      <c r="AD60" s="1019"/>
      <c r="AE60" s="1019"/>
      <c r="AF60" s="1019"/>
      <c r="AG60" s="1019"/>
      <c r="AH60" s="1"/>
      <c r="AI60" s="594" t="str">
        <f t="shared" si="16"/>
        <v>21 (1421)</v>
      </c>
      <c r="AJ60" s="1592" t="str">
        <f t="shared" si="17"/>
        <v/>
      </c>
      <c r="AK60" s="1019"/>
      <c r="AL60" s="1019"/>
      <c r="AM60" s="1707"/>
      <c r="AN60" s="149"/>
      <c r="AO60" s="594" t="str">
        <f t="shared" si="18"/>
        <v>21 (1421)</v>
      </c>
      <c r="AP60" s="1592" t="str">
        <f t="shared" si="19"/>
        <v/>
      </c>
      <c r="AQ60" s="1370"/>
      <c r="AR60" s="1687"/>
      <c r="AS60" s="1687"/>
    </row>
    <row r="61" spans="1:45" s="12" customFormat="1" ht="10.35" hidden="1" customHeight="1" x14ac:dyDescent="0.2">
      <c r="A61" s="8" t="s">
        <v>3083</v>
      </c>
      <c r="B61" s="591"/>
      <c r="C61" s="987"/>
      <c r="D61" s="987"/>
      <c r="E61" s="16"/>
      <c r="F61" s="1013"/>
      <c r="G61" s="637"/>
      <c r="H61" s="1014"/>
      <c r="I61" s="634"/>
      <c r="J61" s="16"/>
      <c r="K61" s="1012"/>
      <c r="L61" s="1012"/>
      <c r="M61" s="1012"/>
      <c r="N61" s="1012"/>
      <c r="P61" s="594" t="str">
        <f t="shared" si="10"/>
        <v>22 (1422)</v>
      </c>
      <c r="Q61" s="1592" t="str">
        <f t="shared" si="11"/>
        <v/>
      </c>
      <c r="R61" s="1018"/>
      <c r="S61" s="595"/>
      <c r="T61" s="595"/>
      <c r="U61" s="595"/>
      <c r="V61" s="594" t="str">
        <f t="shared" si="12"/>
        <v>22 (1422)</v>
      </c>
      <c r="W61" s="1592" t="str">
        <f t="shared" si="13"/>
        <v/>
      </c>
      <c r="X61" s="1370"/>
      <c r="Y61" s="1687"/>
      <c r="Z61" s="1687"/>
      <c r="AA61" s="753"/>
      <c r="AB61" s="594" t="str">
        <f t="shared" si="14"/>
        <v>22 (1422)</v>
      </c>
      <c r="AC61" s="1592" t="str">
        <f t="shared" si="15"/>
        <v/>
      </c>
      <c r="AD61" s="1019"/>
      <c r="AE61" s="1019"/>
      <c r="AF61" s="1019"/>
      <c r="AG61" s="1019"/>
      <c r="AH61" s="1"/>
      <c r="AI61" s="594" t="str">
        <f t="shared" si="16"/>
        <v>22 (1422)</v>
      </c>
      <c r="AJ61" s="1592" t="str">
        <f t="shared" si="17"/>
        <v/>
      </c>
      <c r="AK61" s="1019"/>
      <c r="AL61" s="1019"/>
      <c r="AM61" s="1707"/>
      <c r="AN61" s="149"/>
      <c r="AO61" s="594" t="str">
        <f t="shared" si="18"/>
        <v>22 (1422)</v>
      </c>
      <c r="AP61" s="1592" t="str">
        <f t="shared" si="19"/>
        <v/>
      </c>
      <c r="AQ61" s="1370"/>
      <c r="AR61" s="1687"/>
      <c r="AS61" s="1687"/>
    </row>
    <row r="62" spans="1:45" s="12" customFormat="1" ht="10.35" hidden="1" customHeight="1" x14ac:dyDescent="0.2">
      <c r="A62" s="8" t="s">
        <v>3084</v>
      </c>
      <c r="B62" s="591"/>
      <c r="C62" s="987"/>
      <c r="D62" s="987"/>
      <c r="E62" s="16"/>
      <c r="F62" s="1013"/>
      <c r="G62" s="637"/>
      <c r="H62" s="1014"/>
      <c r="I62" s="634"/>
      <c r="J62" s="16"/>
      <c r="K62" s="1012"/>
      <c r="L62" s="1012"/>
      <c r="M62" s="1012"/>
      <c r="N62" s="1012"/>
      <c r="P62" s="594" t="str">
        <f t="shared" si="10"/>
        <v>23 (1423)</v>
      </c>
      <c r="Q62" s="1592" t="str">
        <f t="shared" si="11"/>
        <v/>
      </c>
      <c r="R62" s="1018"/>
      <c r="S62" s="595"/>
      <c r="T62" s="595"/>
      <c r="U62" s="595"/>
      <c r="V62" s="594" t="str">
        <f t="shared" si="12"/>
        <v>23 (1423)</v>
      </c>
      <c r="W62" s="1592" t="str">
        <f t="shared" si="13"/>
        <v/>
      </c>
      <c r="X62" s="1370"/>
      <c r="Y62" s="1687"/>
      <c r="Z62" s="1687"/>
      <c r="AA62" s="753"/>
      <c r="AB62" s="594" t="str">
        <f t="shared" si="14"/>
        <v>23 (1423)</v>
      </c>
      <c r="AC62" s="1592" t="str">
        <f t="shared" si="15"/>
        <v/>
      </c>
      <c r="AD62" s="1019"/>
      <c r="AE62" s="1019"/>
      <c r="AF62" s="1019"/>
      <c r="AG62" s="1019"/>
      <c r="AH62" s="1"/>
      <c r="AI62" s="594" t="str">
        <f t="shared" si="16"/>
        <v>23 (1423)</v>
      </c>
      <c r="AJ62" s="1592" t="str">
        <f t="shared" si="17"/>
        <v/>
      </c>
      <c r="AK62" s="1019"/>
      <c r="AL62" s="1019"/>
      <c r="AM62" s="1707"/>
      <c r="AN62" s="149"/>
      <c r="AO62" s="594" t="str">
        <f t="shared" si="18"/>
        <v>23 (1423)</v>
      </c>
      <c r="AP62" s="1592" t="str">
        <f t="shared" si="19"/>
        <v/>
      </c>
      <c r="AQ62" s="1370"/>
      <c r="AR62" s="1687"/>
      <c r="AS62" s="1687"/>
    </row>
    <row r="63" spans="1:45" s="12" customFormat="1" ht="10.35" hidden="1" customHeight="1" x14ac:dyDescent="0.2">
      <c r="A63" s="8" t="s">
        <v>3085</v>
      </c>
      <c r="B63" s="591"/>
      <c r="C63" s="987"/>
      <c r="D63" s="987"/>
      <c r="E63" s="16"/>
      <c r="F63" s="1013"/>
      <c r="G63" s="637"/>
      <c r="H63" s="1014"/>
      <c r="I63" s="634"/>
      <c r="J63" s="16"/>
      <c r="K63" s="1012"/>
      <c r="L63" s="1012"/>
      <c r="M63" s="1012"/>
      <c r="N63" s="1012"/>
      <c r="P63" s="594" t="str">
        <f t="shared" si="10"/>
        <v>24 (1424)</v>
      </c>
      <c r="Q63" s="1592" t="str">
        <f t="shared" si="11"/>
        <v/>
      </c>
      <c r="R63" s="1018"/>
      <c r="S63" s="595"/>
      <c r="T63" s="595"/>
      <c r="U63" s="595"/>
      <c r="V63" s="594" t="str">
        <f t="shared" si="12"/>
        <v>24 (1424)</v>
      </c>
      <c r="W63" s="1592" t="str">
        <f t="shared" si="13"/>
        <v/>
      </c>
      <c r="X63" s="1370"/>
      <c r="Y63" s="1687"/>
      <c r="Z63" s="1687"/>
      <c r="AA63" s="753"/>
      <c r="AB63" s="594" t="str">
        <f t="shared" si="14"/>
        <v>24 (1424)</v>
      </c>
      <c r="AC63" s="1592" t="str">
        <f t="shared" si="15"/>
        <v/>
      </c>
      <c r="AD63" s="1019"/>
      <c r="AE63" s="1019"/>
      <c r="AF63" s="1019"/>
      <c r="AG63" s="1019"/>
      <c r="AH63" s="1"/>
      <c r="AI63" s="594" t="str">
        <f t="shared" si="16"/>
        <v>24 (1424)</v>
      </c>
      <c r="AJ63" s="1592" t="str">
        <f t="shared" si="17"/>
        <v/>
      </c>
      <c r="AK63" s="1019"/>
      <c r="AL63" s="1019"/>
      <c r="AM63" s="1707"/>
      <c r="AN63" s="149"/>
      <c r="AO63" s="594" t="str">
        <f t="shared" si="18"/>
        <v>24 (1424)</v>
      </c>
      <c r="AP63" s="1592" t="str">
        <f t="shared" si="19"/>
        <v/>
      </c>
      <c r="AQ63" s="1370"/>
      <c r="AR63" s="1687"/>
      <c r="AS63" s="1687"/>
    </row>
    <row r="64" spans="1:45" s="12" customFormat="1" ht="12.75" x14ac:dyDescent="0.2">
      <c r="A64" s="8" t="s">
        <v>3086</v>
      </c>
      <c r="B64" s="591"/>
      <c r="C64" s="987"/>
      <c r="D64" s="987"/>
      <c r="E64" s="16"/>
      <c r="F64" s="1013"/>
      <c r="G64" s="637"/>
      <c r="H64" s="1014"/>
      <c r="I64" s="634"/>
      <c r="J64" s="16"/>
      <c r="K64" s="1012"/>
      <c r="L64" s="1012"/>
      <c r="M64" s="1012"/>
      <c r="N64" s="1012"/>
      <c r="P64" s="594" t="str">
        <f t="shared" si="10"/>
        <v>25 (1425)</v>
      </c>
      <c r="Q64" s="1592" t="str">
        <f t="shared" si="11"/>
        <v/>
      </c>
      <c r="R64" s="1018"/>
      <c r="S64" s="595"/>
      <c r="T64" s="595"/>
      <c r="U64" s="595"/>
      <c r="V64" s="594" t="str">
        <f t="shared" si="12"/>
        <v>25 (1425)</v>
      </c>
      <c r="W64" s="1592" t="str">
        <f t="shared" si="13"/>
        <v/>
      </c>
      <c r="X64" s="1370"/>
      <c r="Y64" s="1687"/>
      <c r="Z64" s="1687"/>
      <c r="AA64" s="753"/>
      <c r="AB64" s="594" t="str">
        <f t="shared" si="14"/>
        <v>25 (1425)</v>
      </c>
      <c r="AC64" s="1592" t="str">
        <f t="shared" si="15"/>
        <v/>
      </c>
      <c r="AD64" s="1019"/>
      <c r="AE64" s="1019"/>
      <c r="AF64" s="1019"/>
      <c r="AG64" s="1019"/>
      <c r="AH64" s="1"/>
      <c r="AI64" s="594" t="str">
        <f t="shared" si="16"/>
        <v>25 (1425)</v>
      </c>
      <c r="AJ64" s="1592" t="str">
        <f t="shared" si="17"/>
        <v/>
      </c>
      <c r="AK64" s="1019"/>
      <c r="AL64" s="1019"/>
      <c r="AM64" s="1707"/>
      <c r="AN64" s="149"/>
      <c r="AO64" s="594" t="str">
        <f t="shared" si="18"/>
        <v>25 (1425)</v>
      </c>
      <c r="AP64" s="1592" t="str">
        <f t="shared" si="19"/>
        <v/>
      </c>
      <c r="AQ64" s="1370"/>
      <c r="AR64" s="1687"/>
      <c r="AS64" s="1687"/>
    </row>
    <row r="65" spans="1:45" s="12" customFormat="1" ht="12.75" x14ac:dyDescent="0.2">
      <c r="A65" s="51" t="s">
        <v>3087</v>
      </c>
      <c r="B65" s="1593">
        <v>100</v>
      </c>
      <c r="C65" s="987"/>
      <c r="D65" s="987"/>
      <c r="E65" s="16"/>
      <c r="F65" s="1013"/>
      <c r="G65" s="637"/>
      <c r="H65" s="1014"/>
      <c r="I65" s="634"/>
      <c r="J65" s="16"/>
      <c r="K65" s="1013"/>
      <c r="L65" s="1013"/>
      <c r="M65" s="1013"/>
      <c r="N65" s="1013"/>
      <c r="P65" s="588"/>
      <c r="Q65" s="1596">
        <f>$B65</f>
        <v>100</v>
      </c>
      <c r="R65" s="1018"/>
      <c r="S65" s="595"/>
      <c r="T65" s="595"/>
      <c r="U65" s="595"/>
      <c r="V65" s="588"/>
      <c r="W65" s="1596">
        <f>$B65</f>
        <v>100</v>
      </c>
      <c r="X65" s="1370"/>
      <c r="Y65" s="1687"/>
      <c r="Z65" s="1687"/>
      <c r="AA65" s="753"/>
      <c r="AB65" s="588"/>
      <c r="AC65" s="1596">
        <f>$B65</f>
        <v>100</v>
      </c>
      <c r="AD65" s="1019"/>
      <c r="AE65" s="1019"/>
      <c r="AF65" s="1019"/>
      <c r="AG65" s="1019"/>
      <c r="AH65" s="1"/>
      <c r="AI65" s="588"/>
      <c r="AJ65" s="1596">
        <f>$B65</f>
        <v>100</v>
      </c>
      <c r="AK65" s="1019"/>
      <c r="AL65" s="1019"/>
      <c r="AM65" s="1707"/>
      <c r="AN65" s="149"/>
      <c r="AO65" s="588"/>
      <c r="AP65" s="1596">
        <f>$B65</f>
        <v>100</v>
      </c>
      <c r="AQ65" s="1370"/>
      <c r="AR65" s="1687"/>
      <c r="AS65" s="1687"/>
    </row>
    <row r="66" spans="1:45" s="12" customFormat="1" ht="10.35" customHeight="1" x14ac:dyDescent="0.2">
      <c r="A66" s="24" t="s">
        <v>3088</v>
      </c>
      <c r="B66" s="1489" t="s">
        <v>3089</v>
      </c>
      <c r="C66" s="986"/>
      <c r="D66" s="986"/>
      <c r="F66" s="1014"/>
      <c r="G66" s="638"/>
      <c r="H66" s="1014"/>
      <c r="I66" s="636"/>
      <c r="K66" s="1014"/>
      <c r="L66" s="1014"/>
      <c r="M66" s="1014"/>
      <c r="N66" s="1014"/>
      <c r="P66" s="588"/>
      <c r="Q66" s="1490" t="str">
        <f>$B66</f>
        <v>Global</v>
      </c>
      <c r="R66" s="1018"/>
      <c r="S66" s="601"/>
      <c r="T66" s="601"/>
      <c r="U66" s="601"/>
      <c r="V66" s="588"/>
      <c r="W66" s="1490" t="str">
        <f>$B66</f>
        <v>Global</v>
      </c>
      <c r="X66" s="1370"/>
      <c r="Y66" s="1687"/>
      <c r="Z66" s="1687"/>
      <c r="AA66" s="753"/>
      <c r="AB66" s="588"/>
      <c r="AC66" s="1490" t="str">
        <f>$B66</f>
        <v>Global</v>
      </c>
      <c r="AD66" s="1018"/>
      <c r="AE66" s="1018"/>
      <c r="AF66" s="1018"/>
      <c r="AG66" s="1018"/>
      <c r="AH66" s="1"/>
      <c r="AI66" s="588"/>
      <c r="AJ66" s="1490" t="str">
        <f>$B66</f>
        <v>Global</v>
      </c>
      <c r="AK66" s="1018"/>
      <c r="AL66" s="1018"/>
      <c r="AM66" s="1708"/>
      <c r="AN66" s="682"/>
      <c r="AO66" s="588"/>
      <c r="AP66" s="1490" t="str">
        <f>$B66</f>
        <v>Global</v>
      </c>
      <c r="AQ66" s="1370"/>
      <c r="AR66" s="1687"/>
      <c r="AS66" s="1687"/>
    </row>
    <row r="67" spans="1:45" s="12" customFormat="1" ht="5.0999999999999996" customHeight="1" x14ac:dyDescent="0.25">
      <c r="A67" s="1"/>
      <c r="B67" s="1"/>
      <c r="C67" s="1"/>
      <c r="D67" s="1"/>
      <c r="P67" s="588"/>
      <c r="Q67" s="588"/>
      <c r="R67" s="1"/>
      <c r="S67" s="1"/>
      <c r="T67" s="1"/>
      <c r="U67" s="1"/>
      <c r="V67" s="588"/>
      <c r="W67" s="588"/>
      <c r="X67" s="718"/>
      <c r="Y67" s="718"/>
      <c r="Z67" s="718"/>
      <c r="AA67" s="718"/>
      <c r="AB67" s="588"/>
      <c r="AC67" s="588"/>
      <c r="AD67" s="742"/>
      <c r="AE67" s="742"/>
      <c r="AF67" s="742"/>
      <c r="AG67" s="742"/>
      <c r="AH67" s="1"/>
      <c r="AI67" s="588"/>
      <c r="AJ67" s="588"/>
      <c r="AK67" s="620"/>
      <c r="AL67" s="620"/>
      <c r="AM67" s="620"/>
      <c r="AN67" s="620"/>
      <c r="AO67" s="588"/>
      <c r="AP67" s="588"/>
      <c r="AQ67" s="718"/>
      <c r="AR67" s="718"/>
      <c r="AS67" s="718"/>
    </row>
    <row r="68" spans="1:45" s="12" customFormat="1" x14ac:dyDescent="0.25">
      <c r="A68" s="1"/>
      <c r="B68" s="23" t="s">
        <v>1878</v>
      </c>
      <c r="C68" s="1"/>
      <c r="D68" s="1"/>
      <c r="P68" s="588"/>
      <c r="Q68" s="589" t="str">
        <f>$B68</f>
        <v>Autres éléments hors bilan (505)</v>
      </c>
      <c r="R68" s="1"/>
      <c r="S68" s="1"/>
      <c r="T68" s="1"/>
      <c r="U68" s="1"/>
      <c r="V68" s="588"/>
      <c r="W68" s="589" t="str">
        <f>$B68</f>
        <v>Autres éléments hors bilan (505)</v>
      </c>
      <c r="X68" s="718"/>
      <c r="Y68" s="718"/>
      <c r="Z68" s="718"/>
      <c r="AA68" s="718"/>
      <c r="AB68" s="588"/>
      <c r="AC68" s="589" t="str">
        <f>$B68</f>
        <v>Autres éléments hors bilan (505)</v>
      </c>
      <c r="AD68" s="742"/>
      <c r="AE68" s="742"/>
      <c r="AF68" s="742"/>
      <c r="AG68" s="742"/>
      <c r="AH68" s="1"/>
      <c r="AI68" s="588"/>
      <c r="AJ68" s="589" t="str">
        <f>$B68</f>
        <v>Autres éléments hors bilan (505)</v>
      </c>
      <c r="AK68" s="620"/>
      <c r="AL68" s="620"/>
      <c r="AM68" s="620"/>
      <c r="AN68" s="620"/>
      <c r="AO68" s="588"/>
      <c r="AP68" s="589" t="str">
        <f>$B68</f>
        <v>Autres éléments hors bilan (505)</v>
      </c>
      <c r="AQ68" s="718"/>
      <c r="AR68" s="718"/>
      <c r="AS68" s="718"/>
    </row>
    <row r="69" spans="1:45" s="12" customFormat="1" ht="12.75" x14ac:dyDescent="0.2">
      <c r="A69" s="8" t="s">
        <v>3062</v>
      </c>
      <c r="B69" s="591"/>
      <c r="C69" s="987"/>
      <c r="D69" s="987"/>
      <c r="E69" s="16"/>
      <c r="F69" s="1013"/>
      <c r="G69" s="637"/>
      <c r="H69" s="1014"/>
      <c r="I69" s="634"/>
      <c r="J69" s="16"/>
      <c r="K69" s="1012"/>
      <c r="L69" s="1012"/>
      <c r="M69" s="1012"/>
      <c r="N69" s="1012"/>
      <c r="P69" s="594" t="str">
        <f t="shared" ref="P69:P93" si="20">$A69</f>
        <v>1 (1401)</v>
      </c>
      <c r="Q69" s="1592" t="str">
        <f t="shared" ref="Q69:Q93" si="21">IF($B69="","",$B69)</f>
        <v/>
      </c>
      <c r="R69" s="1018"/>
      <c r="S69" s="595"/>
      <c r="T69" s="595"/>
      <c r="U69" s="595"/>
      <c r="V69" s="594" t="str">
        <f t="shared" ref="V69:V93" si="22">$A69</f>
        <v>1 (1401)</v>
      </c>
      <c r="W69" s="1592" t="str">
        <f t="shared" ref="W69:W93" si="23">IF($B69="","",$B69)</f>
        <v/>
      </c>
      <c r="X69" s="1370"/>
      <c r="Y69" s="1687"/>
      <c r="Z69" s="1687"/>
      <c r="AA69" s="753"/>
      <c r="AB69" s="594" t="str">
        <f t="shared" ref="AB69:AB93" si="24">$A69</f>
        <v>1 (1401)</v>
      </c>
      <c r="AC69" s="1592" t="str">
        <f t="shared" ref="AC69:AC93" si="25">IF($B69="","",$B69)</f>
        <v/>
      </c>
      <c r="AD69" s="1019"/>
      <c r="AE69" s="1019"/>
      <c r="AF69" s="1019"/>
      <c r="AG69" s="1019"/>
      <c r="AH69" s="1"/>
      <c r="AI69" s="594" t="str">
        <f t="shared" ref="AI69:AI93" si="26">$A69</f>
        <v>1 (1401)</v>
      </c>
      <c r="AJ69" s="1592" t="str">
        <f t="shared" ref="AJ69:AJ93" si="27">IF($B69="","",$B69)</f>
        <v/>
      </c>
      <c r="AK69" s="1019"/>
      <c r="AL69" s="1019"/>
      <c r="AM69" s="1707"/>
      <c r="AN69" s="149"/>
      <c r="AO69" s="594" t="str">
        <f t="shared" ref="AO69:AO93" si="28">$A69</f>
        <v>1 (1401)</v>
      </c>
      <c r="AP69" s="1592" t="str">
        <f t="shared" ref="AP69:AP93" si="29">IF($B69="","",$B69)</f>
        <v/>
      </c>
      <c r="AQ69" s="1370"/>
      <c r="AR69" s="1687"/>
      <c r="AS69" s="1687"/>
    </row>
    <row r="70" spans="1:45" s="12" customFormat="1" ht="12.75" x14ac:dyDescent="0.2">
      <c r="A70" s="8" t="s">
        <v>3063</v>
      </c>
      <c r="B70" s="591"/>
      <c r="C70" s="987"/>
      <c r="D70" s="987"/>
      <c r="E70" s="16"/>
      <c r="F70" s="1013"/>
      <c r="G70" s="637"/>
      <c r="H70" s="1014"/>
      <c r="I70" s="634"/>
      <c r="J70" s="16"/>
      <c r="K70" s="1012"/>
      <c r="L70" s="1012"/>
      <c r="M70" s="1012"/>
      <c r="N70" s="1012"/>
      <c r="P70" s="594" t="str">
        <f t="shared" si="20"/>
        <v>2 (1402)</v>
      </c>
      <c r="Q70" s="1592" t="str">
        <f t="shared" si="21"/>
        <v/>
      </c>
      <c r="R70" s="1018"/>
      <c r="S70" s="595"/>
      <c r="T70" s="595"/>
      <c r="U70" s="595"/>
      <c r="V70" s="594" t="str">
        <f t="shared" si="22"/>
        <v>2 (1402)</v>
      </c>
      <c r="W70" s="1592" t="str">
        <f t="shared" si="23"/>
        <v/>
      </c>
      <c r="X70" s="1370"/>
      <c r="Y70" s="1687"/>
      <c r="Z70" s="1687"/>
      <c r="AA70" s="753"/>
      <c r="AB70" s="594" t="str">
        <f t="shared" si="24"/>
        <v>2 (1402)</v>
      </c>
      <c r="AC70" s="1592" t="str">
        <f t="shared" si="25"/>
        <v/>
      </c>
      <c r="AD70" s="1019"/>
      <c r="AE70" s="1019"/>
      <c r="AF70" s="1019"/>
      <c r="AG70" s="1019"/>
      <c r="AH70" s="1"/>
      <c r="AI70" s="594" t="str">
        <f t="shared" si="26"/>
        <v>2 (1402)</v>
      </c>
      <c r="AJ70" s="1592" t="str">
        <f t="shared" si="27"/>
        <v/>
      </c>
      <c r="AK70" s="1019"/>
      <c r="AL70" s="1019"/>
      <c r="AM70" s="1707"/>
      <c r="AN70" s="149"/>
      <c r="AO70" s="594" t="str">
        <f t="shared" si="28"/>
        <v>2 (1402)</v>
      </c>
      <c r="AP70" s="1592" t="str">
        <f t="shared" si="29"/>
        <v/>
      </c>
      <c r="AQ70" s="1370"/>
      <c r="AR70" s="1687"/>
      <c r="AS70" s="1687"/>
    </row>
    <row r="71" spans="1:45" s="12" customFormat="1" ht="12.75" x14ac:dyDescent="0.2">
      <c r="A71" s="8" t="s">
        <v>3064</v>
      </c>
      <c r="B71" s="591"/>
      <c r="C71" s="987"/>
      <c r="D71" s="987"/>
      <c r="E71" s="16"/>
      <c r="F71" s="1013"/>
      <c r="G71" s="637"/>
      <c r="H71" s="1014"/>
      <c r="I71" s="634"/>
      <c r="J71" s="16"/>
      <c r="K71" s="1012"/>
      <c r="L71" s="1012"/>
      <c r="M71" s="1012"/>
      <c r="N71" s="1012"/>
      <c r="P71" s="594" t="str">
        <f t="shared" si="20"/>
        <v>3 (1403)</v>
      </c>
      <c r="Q71" s="1592" t="str">
        <f t="shared" si="21"/>
        <v/>
      </c>
      <c r="R71" s="1018"/>
      <c r="S71" s="595"/>
      <c r="T71" s="595"/>
      <c r="U71" s="595"/>
      <c r="V71" s="594" t="str">
        <f t="shared" si="22"/>
        <v>3 (1403)</v>
      </c>
      <c r="W71" s="1592" t="str">
        <f t="shared" si="23"/>
        <v/>
      </c>
      <c r="X71" s="1370"/>
      <c r="Y71" s="1687"/>
      <c r="Z71" s="1687"/>
      <c r="AA71" s="753"/>
      <c r="AB71" s="594" t="str">
        <f t="shared" si="24"/>
        <v>3 (1403)</v>
      </c>
      <c r="AC71" s="1592" t="str">
        <f t="shared" si="25"/>
        <v/>
      </c>
      <c r="AD71" s="1019"/>
      <c r="AE71" s="1019"/>
      <c r="AF71" s="1019"/>
      <c r="AG71" s="1019"/>
      <c r="AH71" s="1"/>
      <c r="AI71" s="594" t="str">
        <f t="shared" si="26"/>
        <v>3 (1403)</v>
      </c>
      <c r="AJ71" s="1592" t="str">
        <f t="shared" si="27"/>
        <v/>
      </c>
      <c r="AK71" s="1019"/>
      <c r="AL71" s="1019"/>
      <c r="AM71" s="1707"/>
      <c r="AN71" s="149"/>
      <c r="AO71" s="594" t="str">
        <f t="shared" si="28"/>
        <v>3 (1403)</v>
      </c>
      <c r="AP71" s="1592" t="str">
        <f t="shared" si="29"/>
        <v/>
      </c>
      <c r="AQ71" s="1370"/>
      <c r="AR71" s="1687"/>
      <c r="AS71" s="1687"/>
    </row>
    <row r="72" spans="1:45" s="12" customFormat="1" ht="10.35" hidden="1" customHeight="1" x14ac:dyDescent="0.2">
      <c r="A72" s="8" t="s">
        <v>3065</v>
      </c>
      <c r="B72" s="591"/>
      <c r="C72" s="987"/>
      <c r="D72" s="987"/>
      <c r="E72" s="16"/>
      <c r="F72" s="1013"/>
      <c r="G72" s="637"/>
      <c r="H72" s="1014"/>
      <c r="I72" s="634"/>
      <c r="J72" s="16"/>
      <c r="K72" s="1012"/>
      <c r="L72" s="1012"/>
      <c r="M72" s="1012"/>
      <c r="N72" s="1012"/>
      <c r="P72" s="594" t="str">
        <f t="shared" si="20"/>
        <v>4 (1404)</v>
      </c>
      <c r="Q72" s="1592" t="str">
        <f t="shared" si="21"/>
        <v/>
      </c>
      <c r="R72" s="1018"/>
      <c r="S72" s="595"/>
      <c r="T72" s="595"/>
      <c r="U72" s="595"/>
      <c r="V72" s="594" t="str">
        <f t="shared" si="22"/>
        <v>4 (1404)</v>
      </c>
      <c r="W72" s="1592" t="str">
        <f t="shared" si="23"/>
        <v/>
      </c>
      <c r="X72" s="1370"/>
      <c r="Y72" s="1687"/>
      <c r="Z72" s="1687"/>
      <c r="AA72" s="753"/>
      <c r="AB72" s="594" t="str">
        <f t="shared" si="24"/>
        <v>4 (1404)</v>
      </c>
      <c r="AC72" s="1592" t="str">
        <f t="shared" si="25"/>
        <v/>
      </c>
      <c r="AD72" s="1019"/>
      <c r="AE72" s="1019"/>
      <c r="AF72" s="1019"/>
      <c r="AG72" s="1019"/>
      <c r="AH72" s="1"/>
      <c r="AI72" s="594" t="str">
        <f t="shared" si="26"/>
        <v>4 (1404)</v>
      </c>
      <c r="AJ72" s="1592" t="str">
        <f t="shared" si="27"/>
        <v/>
      </c>
      <c r="AK72" s="1019"/>
      <c r="AL72" s="1019"/>
      <c r="AM72" s="1707"/>
      <c r="AN72" s="149"/>
      <c r="AO72" s="594" t="str">
        <f t="shared" si="28"/>
        <v>4 (1404)</v>
      </c>
      <c r="AP72" s="1592" t="str">
        <f t="shared" si="29"/>
        <v/>
      </c>
      <c r="AQ72" s="1370"/>
      <c r="AR72" s="1687"/>
      <c r="AS72" s="1687"/>
    </row>
    <row r="73" spans="1:45" s="12" customFormat="1" ht="10.35" hidden="1" customHeight="1" x14ac:dyDescent="0.2">
      <c r="A73" s="8" t="s">
        <v>3066</v>
      </c>
      <c r="B73" s="591"/>
      <c r="C73" s="987"/>
      <c r="D73" s="987"/>
      <c r="E73" s="16"/>
      <c r="F73" s="1013"/>
      <c r="G73" s="637"/>
      <c r="H73" s="1014"/>
      <c r="I73" s="634"/>
      <c r="J73" s="16"/>
      <c r="K73" s="1012"/>
      <c r="L73" s="1012"/>
      <c r="M73" s="1012"/>
      <c r="N73" s="1012"/>
      <c r="P73" s="594" t="str">
        <f t="shared" si="20"/>
        <v>5 (1405)</v>
      </c>
      <c r="Q73" s="1592" t="str">
        <f t="shared" si="21"/>
        <v/>
      </c>
      <c r="R73" s="1018"/>
      <c r="S73" s="595"/>
      <c r="T73" s="595"/>
      <c r="U73" s="595"/>
      <c r="V73" s="594" t="str">
        <f t="shared" si="22"/>
        <v>5 (1405)</v>
      </c>
      <c r="W73" s="1592" t="str">
        <f t="shared" si="23"/>
        <v/>
      </c>
      <c r="X73" s="1370"/>
      <c r="Y73" s="1687"/>
      <c r="Z73" s="1687"/>
      <c r="AA73" s="753"/>
      <c r="AB73" s="594" t="str">
        <f t="shared" si="24"/>
        <v>5 (1405)</v>
      </c>
      <c r="AC73" s="1592" t="str">
        <f t="shared" si="25"/>
        <v/>
      </c>
      <c r="AD73" s="1019"/>
      <c r="AE73" s="1019"/>
      <c r="AF73" s="1019"/>
      <c r="AG73" s="1019"/>
      <c r="AH73" s="1"/>
      <c r="AI73" s="594" t="str">
        <f t="shared" si="26"/>
        <v>5 (1405)</v>
      </c>
      <c r="AJ73" s="1592" t="str">
        <f t="shared" si="27"/>
        <v/>
      </c>
      <c r="AK73" s="1019"/>
      <c r="AL73" s="1019"/>
      <c r="AM73" s="1707"/>
      <c r="AN73" s="149"/>
      <c r="AO73" s="594" t="str">
        <f t="shared" si="28"/>
        <v>5 (1405)</v>
      </c>
      <c r="AP73" s="1592" t="str">
        <f t="shared" si="29"/>
        <v/>
      </c>
      <c r="AQ73" s="1370"/>
      <c r="AR73" s="1687"/>
      <c r="AS73" s="1687"/>
    </row>
    <row r="74" spans="1:45" s="12" customFormat="1" ht="10.35" hidden="1" customHeight="1" x14ac:dyDescent="0.2">
      <c r="A74" s="8" t="s">
        <v>3067</v>
      </c>
      <c r="B74" s="591"/>
      <c r="C74" s="987"/>
      <c r="D74" s="987"/>
      <c r="E74" s="16"/>
      <c r="F74" s="1013"/>
      <c r="G74" s="637"/>
      <c r="H74" s="1014"/>
      <c r="I74" s="634"/>
      <c r="J74" s="16"/>
      <c r="K74" s="1012"/>
      <c r="L74" s="1012"/>
      <c r="M74" s="1012"/>
      <c r="N74" s="1012"/>
      <c r="P74" s="594" t="str">
        <f t="shared" si="20"/>
        <v>6 (1406)</v>
      </c>
      <c r="Q74" s="1592" t="str">
        <f t="shared" si="21"/>
        <v/>
      </c>
      <c r="R74" s="1018"/>
      <c r="S74" s="595"/>
      <c r="T74" s="595"/>
      <c r="U74" s="595"/>
      <c r="V74" s="594" t="str">
        <f t="shared" si="22"/>
        <v>6 (1406)</v>
      </c>
      <c r="W74" s="1592" t="str">
        <f t="shared" si="23"/>
        <v/>
      </c>
      <c r="X74" s="1370"/>
      <c r="Y74" s="1687"/>
      <c r="Z74" s="1687"/>
      <c r="AA74" s="753"/>
      <c r="AB74" s="594" t="str">
        <f t="shared" si="24"/>
        <v>6 (1406)</v>
      </c>
      <c r="AC74" s="1592" t="str">
        <f t="shared" si="25"/>
        <v/>
      </c>
      <c r="AD74" s="1019"/>
      <c r="AE74" s="1019"/>
      <c r="AF74" s="1019"/>
      <c r="AG74" s="1019"/>
      <c r="AH74" s="1"/>
      <c r="AI74" s="594" t="str">
        <f t="shared" si="26"/>
        <v>6 (1406)</v>
      </c>
      <c r="AJ74" s="1592" t="str">
        <f t="shared" si="27"/>
        <v/>
      </c>
      <c r="AK74" s="1019"/>
      <c r="AL74" s="1019"/>
      <c r="AM74" s="1707"/>
      <c r="AN74" s="149"/>
      <c r="AO74" s="594" t="str">
        <f t="shared" si="28"/>
        <v>6 (1406)</v>
      </c>
      <c r="AP74" s="1592" t="str">
        <f t="shared" si="29"/>
        <v/>
      </c>
      <c r="AQ74" s="1370"/>
      <c r="AR74" s="1687"/>
      <c r="AS74" s="1687"/>
    </row>
    <row r="75" spans="1:45" s="12" customFormat="1" ht="10.35" hidden="1" customHeight="1" x14ac:dyDescent="0.2">
      <c r="A75" s="8" t="s">
        <v>3068</v>
      </c>
      <c r="B75" s="591"/>
      <c r="C75" s="987"/>
      <c r="D75" s="987"/>
      <c r="E75" s="16"/>
      <c r="F75" s="1013"/>
      <c r="G75" s="637"/>
      <c r="H75" s="1014"/>
      <c r="I75" s="634"/>
      <c r="J75" s="16"/>
      <c r="K75" s="1012"/>
      <c r="L75" s="1012"/>
      <c r="M75" s="1012"/>
      <c r="N75" s="1012"/>
      <c r="P75" s="594" t="str">
        <f t="shared" si="20"/>
        <v>7 (1407)</v>
      </c>
      <c r="Q75" s="1592" t="str">
        <f t="shared" si="21"/>
        <v/>
      </c>
      <c r="R75" s="1018"/>
      <c r="S75" s="595"/>
      <c r="T75" s="595"/>
      <c r="U75" s="595"/>
      <c r="V75" s="594" t="str">
        <f t="shared" si="22"/>
        <v>7 (1407)</v>
      </c>
      <c r="W75" s="1592" t="str">
        <f t="shared" si="23"/>
        <v/>
      </c>
      <c r="X75" s="1370"/>
      <c r="Y75" s="1687"/>
      <c r="Z75" s="1687"/>
      <c r="AA75" s="753"/>
      <c r="AB75" s="594" t="str">
        <f t="shared" si="24"/>
        <v>7 (1407)</v>
      </c>
      <c r="AC75" s="1592" t="str">
        <f t="shared" si="25"/>
        <v/>
      </c>
      <c r="AD75" s="1019"/>
      <c r="AE75" s="1019"/>
      <c r="AF75" s="1019"/>
      <c r="AG75" s="1019"/>
      <c r="AH75" s="1"/>
      <c r="AI75" s="594" t="str">
        <f t="shared" si="26"/>
        <v>7 (1407)</v>
      </c>
      <c r="AJ75" s="1592" t="str">
        <f t="shared" si="27"/>
        <v/>
      </c>
      <c r="AK75" s="1019"/>
      <c r="AL75" s="1019"/>
      <c r="AM75" s="1707"/>
      <c r="AN75" s="149"/>
      <c r="AO75" s="594" t="str">
        <f t="shared" si="28"/>
        <v>7 (1407)</v>
      </c>
      <c r="AP75" s="1592" t="str">
        <f t="shared" si="29"/>
        <v/>
      </c>
      <c r="AQ75" s="1370"/>
      <c r="AR75" s="1687"/>
      <c r="AS75" s="1687"/>
    </row>
    <row r="76" spans="1:45" s="12" customFormat="1" ht="10.35" hidden="1" customHeight="1" x14ac:dyDescent="0.2">
      <c r="A76" s="8" t="s">
        <v>3069</v>
      </c>
      <c r="B76" s="591"/>
      <c r="C76" s="987"/>
      <c r="D76" s="987"/>
      <c r="E76" s="16"/>
      <c r="F76" s="1013"/>
      <c r="G76" s="637"/>
      <c r="H76" s="1014"/>
      <c r="I76" s="634"/>
      <c r="J76" s="16"/>
      <c r="K76" s="1012"/>
      <c r="L76" s="1012"/>
      <c r="M76" s="1012"/>
      <c r="N76" s="1012"/>
      <c r="P76" s="594" t="str">
        <f t="shared" si="20"/>
        <v>8 (1408)</v>
      </c>
      <c r="Q76" s="1592" t="str">
        <f t="shared" si="21"/>
        <v/>
      </c>
      <c r="R76" s="1018"/>
      <c r="S76" s="595"/>
      <c r="T76" s="595"/>
      <c r="U76" s="595"/>
      <c r="V76" s="594" t="str">
        <f t="shared" si="22"/>
        <v>8 (1408)</v>
      </c>
      <c r="W76" s="1592" t="str">
        <f t="shared" si="23"/>
        <v/>
      </c>
      <c r="X76" s="1370"/>
      <c r="Y76" s="1687"/>
      <c r="Z76" s="1687"/>
      <c r="AA76" s="753"/>
      <c r="AB76" s="594" t="str">
        <f t="shared" si="24"/>
        <v>8 (1408)</v>
      </c>
      <c r="AC76" s="1592" t="str">
        <f t="shared" si="25"/>
        <v/>
      </c>
      <c r="AD76" s="1019"/>
      <c r="AE76" s="1019"/>
      <c r="AF76" s="1019"/>
      <c r="AG76" s="1019"/>
      <c r="AH76" s="1"/>
      <c r="AI76" s="594" t="str">
        <f t="shared" si="26"/>
        <v>8 (1408)</v>
      </c>
      <c r="AJ76" s="1592" t="str">
        <f t="shared" si="27"/>
        <v/>
      </c>
      <c r="AK76" s="1019"/>
      <c r="AL76" s="1019"/>
      <c r="AM76" s="1707"/>
      <c r="AN76" s="149"/>
      <c r="AO76" s="594" t="str">
        <f t="shared" si="28"/>
        <v>8 (1408)</v>
      </c>
      <c r="AP76" s="1592" t="str">
        <f t="shared" si="29"/>
        <v/>
      </c>
      <c r="AQ76" s="1370"/>
      <c r="AR76" s="1687"/>
      <c r="AS76" s="1687"/>
    </row>
    <row r="77" spans="1:45" s="12" customFormat="1" ht="10.35" hidden="1" customHeight="1" x14ac:dyDescent="0.2">
      <c r="A77" s="8" t="s">
        <v>3070</v>
      </c>
      <c r="B77" s="591"/>
      <c r="C77" s="987"/>
      <c r="D77" s="987"/>
      <c r="E77" s="16"/>
      <c r="F77" s="1013"/>
      <c r="G77" s="637"/>
      <c r="H77" s="1014"/>
      <c r="I77" s="634"/>
      <c r="J77" s="16"/>
      <c r="K77" s="1012"/>
      <c r="L77" s="1012"/>
      <c r="M77" s="1012"/>
      <c r="N77" s="1012"/>
      <c r="P77" s="594" t="str">
        <f t="shared" si="20"/>
        <v>9 (1409)</v>
      </c>
      <c r="Q77" s="1592" t="str">
        <f t="shared" si="21"/>
        <v/>
      </c>
      <c r="R77" s="1018"/>
      <c r="S77" s="595"/>
      <c r="T77" s="595"/>
      <c r="U77" s="595"/>
      <c r="V77" s="594" t="str">
        <f t="shared" si="22"/>
        <v>9 (1409)</v>
      </c>
      <c r="W77" s="1592" t="str">
        <f t="shared" si="23"/>
        <v/>
      </c>
      <c r="X77" s="1370"/>
      <c r="Y77" s="1687"/>
      <c r="Z77" s="1687"/>
      <c r="AA77" s="753"/>
      <c r="AB77" s="594" t="str">
        <f t="shared" si="24"/>
        <v>9 (1409)</v>
      </c>
      <c r="AC77" s="1592" t="str">
        <f t="shared" si="25"/>
        <v/>
      </c>
      <c r="AD77" s="1019"/>
      <c r="AE77" s="1019"/>
      <c r="AF77" s="1019"/>
      <c r="AG77" s="1019"/>
      <c r="AH77" s="1"/>
      <c r="AI77" s="594" t="str">
        <f t="shared" si="26"/>
        <v>9 (1409)</v>
      </c>
      <c r="AJ77" s="1592" t="str">
        <f t="shared" si="27"/>
        <v/>
      </c>
      <c r="AK77" s="1019"/>
      <c r="AL77" s="1019"/>
      <c r="AM77" s="1707"/>
      <c r="AN77" s="149"/>
      <c r="AO77" s="594" t="str">
        <f t="shared" si="28"/>
        <v>9 (1409)</v>
      </c>
      <c r="AP77" s="1592" t="str">
        <f t="shared" si="29"/>
        <v/>
      </c>
      <c r="AQ77" s="1370"/>
      <c r="AR77" s="1687"/>
      <c r="AS77" s="1687"/>
    </row>
    <row r="78" spans="1:45" s="12" customFormat="1" ht="10.35" hidden="1" customHeight="1" x14ac:dyDescent="0.2">
      <c r="A78" s="8" t="s">
        <v>3071</v>
      </c>
      <c r="B78" s="591"/>
      <c r="C78" s="987"/>
      <c r="D78" s="987"/>
      <c r="E78" s="16"/>
      <c r="F78" s="1013"/>
      <c r="G78" s="637"/>
      <c r="H78" s="1014"/>
      <c r="I78" s="634"/>
      <c r="J78" s="16"/>
      <c r="K78" s="1012"/>
      <c r="L78" s="1012"/>
      <c r="M78" s="1012"/>
      <c r="N78" s="1012"/>
      <c r="P78" s="594" t="str">
        <f t="shared" si="20"/>
        <v>10 (1410)</v>
      </c>
      <c r="Q78" s="1592" t="str">
        <f t="shared" si="21"/>
        <v/>
      </c>
      <c r="R78" s="1018"/>
      <c r="S78" s="595"/>
      <c r="T78" s="595"/>
      <c r="U78" s="595"/>
      <c r="V78" s="594" t="str">
        <f t="shared" si="22"/>
        <v>10 (1410)</v>
      </c>
      <c r="W78" s="1592" t="str">
        <f t="shared" si="23"/>
        <v/>
      </c>
      <c r="X78" s="1370"/>
      <c r="Y78" s="1687"/>
      <c r="Z78" s="1687"/>
      <c r="AA78" s="753"/>
      <c r="AB78" s="594" t="str">
        <f t="shared" si="24"/>
        <v>10 (1410)</v>
      </c>
      <c r="AC78" s="1592" t="str">
        <f t="shared" si="25"/>
        <v/>
      </c>
      <c r="AD78" s="1019"/>
      <c r="AE78" s="1019"/>
      <c r="AF78" s="1019"/>
      <c r="AG78" s="1019"/>
      <c r="AH78" s="1"/>
      <c r="AI78" s="594" t="str">
        <f t="shared" si="26"/>
        <v>10 (1410)</v>
      </c>
      <c r="AJ78" s="1592" t="str">
        <f t="shared" si="27"/>
        <v/>
      </c>
      <c r="AK78" s="1019"/>
      <c r="AL78" s="1019"/>
      <c r="AM78" s="1707"/>
      <c r="AN78" s="149"/>
      <c r="AO78" s="594" t="str">
        <f t="shared" si="28"/>
        <v>10 (1410)</v>
      </c>
      <c r="AP78" s="1592" t="str">
        <f t="shared" si="29"/>
        <v/>
      </c>
      <c r="AQ78" s="1370"/>
      <c r="AR78" s="1687"/>
      <c r="AS78" s="1687"/>
    </row>
    <row r="79" spans="1:45" s="12" customFormat="1" ht="10.35" hidden="1" customHeight="1" x14ac:dyDescent="0.2">
      <c r="A79" s="8" t="s">
        <v>3072</v>
      </c>
      <c r="B79" s="591"/>
      <c r="C79" s="987"/>
      <c r="D79" s="987"/>
      <c r="E79" s="16"/>
      <c r="F79" s="1013"/>
      <c r="G79" s="637"/>
      <c r="H79" s="1014"/>
      <c r="I79" s="634"/>
      <c r="J79" s="16"/>
      <c r="K79" s="1012"/>
      <c r="L79" s="1012"/>
      <c r="M79" s="1012"/>
      <c r="N79" s="1012"/>
      <c r="P79" s="594" t="str">
        <f t="shared" si="20"/>
        <v>11 (1411)</v>
      </c>
      <c r="Q79" s="1592" t="str">
        <f t="shared" si="21"/>
        <v/>
      </c>
      <c r="R79" s="1018"/>
      <c r="S79" s="595"/>
      <c r="T79" s="595"/>
      <c r="U79" s="595"/>
      <c r="V79" s="594" t="str">
        <f t="shared" si="22"/>
        <v>11 (1411)</v>
      </c>
      <c r="W79" s="1592" t="str">
        <f t="shared" si="23"/>
        <v/>
      </c>
      <c r="X79" s="1370"/>
      <c r="Y79" s="1687"/>
      <c r="Z79" s="1687"/>
      <c r="AA79" s="753"/>
      <c r="AB79" s="594" t="str">
        <f t="shared" si="24"/>
        <v>11 (1411)</v>
      </c>
      <c r="AC79" s="1592" t="str">
        <f t="shared" si="25"/>
        <v/>
      </c>
      <c r="AD79" s="1019"/>
      <c r="AE79" s="1019"/>
      <c r="AF79" s="1019"/>
      <c r="AG79" s="1019"/>
      <c r="AH79" s="1"/>
      <c r="AI79" s="594" t="str">
        <f t="shared" si="26"/>
        <v>11 (1411)</v>
      </c>
      <c r="AJ79" s="1592" t="str">
        <f t="shared" si="27"/>
        <v/>
      </c>
      <c r="AK79" s="1019"/>
      <c r="AL79" s="1019"/>
      <c r="AM79" s="1707"/>
      <c r="AN79" s="149"/>
      <c r="AO79" s="594" t="str">
        <f t="shared" si="28"/>
        <v>11 (1411)</v>
      </c>
      <c r="AP79" s="1592" t="str">
        <f t="shared" si="29"/>
        <v/>
      </c>
      <c r="AQ79" s="1370"/>
      <c r="AR79" s="1687"/>
      <c r="AS79" s="1687"/>
    </row>
    <row r="80" spans="1:45" s="12" customFormat="1" ht="10.35" hidden="1" customHeight="1" x14ac:dyDescent="0.2">
      <c r="A80" s="8" t="s">
        <v>3073</v>
      </c>
      <c r="B80" s="591"/>
      <c r="C80" s="987"/>
      <c r="D80" s="987"/>
      <c r="E80" s="16"/>
      <c r="F80" s="1013"/>
      <c r="G80" s="637"/>
      <c r="H80" s="1014"/>
      <c r="I80" s="634"/>
      <c r="J80" s="16"/>
      <c r="K80" s="1012"/>
      <c r="L80" s="1012"/>
      <c r="M80" s="1012"/>
      <c r="N80" s="1012"/>
      <c r="P80" s="594" t="str">
        <f t="shared" si="20"/>
        <v>12 (1412)</v>
      </c>
      <c r="Q80" s="1592" t="str">
        <f t="shared" si="21"/>
        <v/>
      </c>
      <c r="R80" s="1018"/>
      <c r="S80" s="595"/>
      <c r="T80" s="595"/>
      <c r="U80" s="595"/>
      <c r="V80" s="594" t="str">
        <f t="shared" si="22"/>
        <v>12 (1412)</v>
      </c>
      <c r="W80" s="1592" t="str">
        <f t="shared" si="23"/>
        <v/>
      </c>
      <c r="X80" s="1370"/>
      <c r="Y80" s="1687"/>
      <c r="Z80" s="1687"/>
      <c r="AA80" s="753"/>
      <c r="AB80" s="594" t="str">
        <f t="shared" si="24"/>
        <v>12 (1412)</v>
      </c>
      <c r="AC80" s="1592" t="str">
        <f t="shared" si="25"/>
        <v/>
      </c>
      <c r="AD80" s="1019"/>
      <c r="AE80" s="1019"/>
      <c r="AF80" s="1019"/>
      <c r="AG80" s="1019"/>
      <c r="AH80" s="1"/>
      <c r="AI80" s="594" t="str">
        <f t="shared" si="26"/>
        <v>12 (1412)</v>
      </c>
      <c r="AJ80" s="1592" t="str">
        <f t="shared" si="27"/>
        <v/>
      </c>
      <c r="AK80" s="1019"/>
      <c r="AL80" s="1019"/>
      <c r="AM80" s="1707"/>
      <c r="AN80" s="149"/>
      <c r="AO80" s="594" t="str">
        <f t="shared" si="28"/>
        <v>12 (1412)</v>
      </c>
      <c r="AP80" s="1592" t="str">
        <f t="shared" si="29"/>
        <v/>
      </c>
      <c r="AQ80" s="1370"/>
      <c r="AR80" s="1687"/>
      <c r="AS80" s="1687"/>
    </row>
    <row r="81" spans="1:45" s="12" customFormat="1" ht="10.35" hidden="1" customHeight="1" x14ac:dyDescent="0.2">
      <c r="A81" s="8" t="s">
        <v>3074</v>
      </c>
      <c r="B81" s="591"/>
      <c r="C81" s="987"/>
      <c r="D81" s="987"/>
      <c r="E81" s="16"/>
      <c r="F81" s="1013"/>
      <c r="G81" s="637"/>
      <c r="H81" s="1014"/>
      <c r="I81" s="634"/>
      <c r="J81" s="16"/>
      <c r="K81" s="1012"/>
      <c r="L81" s="1012"/>
      <c r="M81" s="1012"/>
      <c r="N81" s="1012"/>
      <c r="P81" s="594" t="str">
        <f t="shared" si="20"/>
        <v>13 (1413)</v>
      </c>
      <c r="Q81" s="1592" t="str">
        <f t="shared" si="21"/>
        <v/>
      </c>
      <c r="R81" s="1018"/>
      <c r="S81" s="595"/>
      <c r="T81" s="595"/>
      <c r="U81" s="595"/>
      <c r="V81" s="594" t="str">
        <f t="shared" si="22"/>
        <v>13 (1413)</v>
      </c>
      <c r="W81" s="1592" t="str">
        <f t="shared" si="23"/>
        <v/>
      </c>
      <c r="X81" s="1370"/>
      <c r="Y81" s="1687"/>
      <c r="Z81" s="1687"/>
      <c r="AA81" s="753"/>
      <c r="AB81" s="594" t="str">
        <f t="shared" si="24"/>
        <v>13 (1413)</v>
      </c>
      <c r="AC81" s="1592" t="str">
        <f t="shared" si="25"/>
        <v/>
      </c>
      <c r="AD81" s="1019"/>
      <c r="AE81" s="1019"/>
      <c r="AF81" s="1019"/>
      <c r="AG81" s="1019"/>
      <c r="AH81" s="1"/>
      <c r="AI81" s="594" t="str">
        <f t="shared" si="26"/>
        <v>13 (1413)</v>
      </c>
      <c r="AJ81" s="1592" t="str">
        <f t="shared" si="27"/>
        <v/>
      </c>
      <c r="AK81" s="1019"/>
      <c r="AL81" s="1019"/>
      <c r="AM81" s="1707"/>
      <c r="AN81" s="149"/>
      <c r="AO81" s="594" t="str">
        <f t="shared" si="28"/>
        <v>13 (1413)</v>
      </c>
      <c r="AP81" s="1592" t="str">
        <f t="shared" si="29"/>
        <v/>
      </c>
      <c r="AQ81" s="1370"/>
      <c r="AR81" s="1687"/>
      <c r="AS81" s="1687"/>
    </row>
    <row r="82" spans="1:45" s="12" customFormat="1" ht="10.35" hidden="1" customHeight="1" x14ac:dyDescent="0.2">
      <c r="A82" s="8" t="s">
        <v>3075</v>
      </c>
      <c r="B82" s="591"/>
      <c r="C82" s="987"/>
      <c r="D82" s="987"/>
      <c r="E82" s="16"/>
      <c r="F82" s="1013"/>
      <c r="G82" s="637"/>
      <c r="H82" s="1014"/>
      <c r="I82" s="634"/>
      <c r="J82" s="16"/>
      <c r="K82" s="1012"/>
      <c r="L82" s="1012"/>
      <c r="M82" s="1012"/>
      <c r="N82" s="1012"/>
      <c r="P82" s="594" t="str">
        <f t="shared" si="20"/>
        <v>14 (1414)</v>
      </c>
      <c r="Q82" s="1592" t="str">
        <f t="shared" si="21"/>
        <v/>
      </c>
      <c r="R82" s="1018"/>
      <c r="S82" s="595"/>
      <c r="T82" s="595"/>
      <c r="U82" s="595"/>
      <c r="V82" s="594" t="str">
        <f t="shared" si="22"/>
        <v>14 (1414)</v>
      </c>
      <c r="W82" s="1592" t="str">
        <f t="shared" si="23"/>
        <v/>
      </c>
      <c r="X82" s="1370"/>
      <c r="Y82" s="1687"/>
      <c r="Z82" s="1687"/>
      <c r="AA82" s="753"/>
      <c r="AB82" s="594" t="str">
        <f t="shared" si="24"/>
        <v>14 (1414)</v>
      </c>
      <c r="AC82" s="1592" t="str">
        <f t="shared" si="25"/>
        <v/>
      </c>
      <c r="AD82" s="1019"/>
      <c r="AE82" s="1019"/>
      <c r="AF82" s="1019"/>
      <c r="AG82" s="1019"/>
      <c r="AH82" s="1"/>
      <c r="AI82" s="594" t="str">
        <f t="shared" si="26"/>
        <v>14 (1414)</v>
      </c>
      <c r="AJ82" s="1592" t="str">
        <f t="shared" si="27"/>
        <v/>
      </c>
      <c r="AK82" s="1019"/>
      <c r="AL82" s="1019"/>
      <c r="AM82" s="1707"/>
      <c r="AN82" s="149"/>
      <c r="AO82" s="594" t="str">
        <f t="shared" si="28"/>
        <v>14 (1414)</v>
      </c>
      <c r="AP82" s="1592" t="str">
        <f t="shared" si="29"/>
        <v/>
      </c>
      <c r="AQ82" s="1370"/>
      <c r="AR82" s="1687"/>
      <c r="AS82" s="1687"/>
    </row>
    <row r="83" spans="1:45" s="12" customFormat="1" ht="10.35" hidden="1" customHeight="1" x14ac:dyDescent="0.2">
      <c r="A83" s="8" t="s">
        <v>3076</v>
      </c>
      <c r="B83" s="591"/>
      <c r="C83" s="987"/>
      <c r="D83" s="987"/>
      <c r="E83" s="16"/>
      <c r="F83" s="1013"/>
      <c r="G83" s="637"/>
      <c r="H83" s="1014"/>
      <c r="I83" s="634"/>
      <c r="J83" s="16"/>
      <c r="K83" s="1012"/>
      <c r="L83" s="1012"/>
      <c r="M83" s="1012"/>
      <c r="N83" s="1012"/>
      <c r="P83" s="594" t="str">
        <f t="shared" si="20"/>
        <v>15 (1415)</v>
      </c>
      <c r="Q83" s="1592" t="str">
        <f t="shared" si="21"/>
        <v/>
      </c>
      <c r="R83" s="1018"/>
      <c r="S83" s="595"/>
      <c r="T83" s="595"/>
      <c r="U83" s="595"/>
      <c r="V83" s="594" t="str">
        <f t="shared" si="22"/>
        <v>15 (1415)</v>
      </c>
      <c r="W83" s="1592" t="str">
        <f t="shared" si="23"/>
        <v/>
      </c>
      <c r="X83" s="1370"/>
      <c r="Y83" s="1687"/>
      <c r="Z83" s="1687"/>
      <c r="AA83" s="753"/>
      <c r="AB83" s="594" t="str">
        <f t="shared" si="24"/>
        <v>15 (1415)</v>
      </c>
      <c r="AC83" s="1592" t="str">
        <f t="shared" si="25"/>
        <v/>
      </c>
      <c r="AD83" s="1019"/>
      <c r="AE83" s="1019"/>
      <c r="AF83" s="1019"/>
      <c r="AG83" s="1019"/>
      <c r="AH83" s="1"/>
      <c r="AI83" s="594" t="str">
        <f t="shared" si="26"/>
        <v>15 (1415)</v>
      </c>
      <c r="AJ83" s="1592" t="str">
        <f t="shared" si="27"/>
        <v/>
      </c>
      <c r="AK83" s="1019"/>
      <c r="AL83" s="1019"/>
      <c r="AM83" s="1707"/>
      <c r="AN83" s="149"/>
      <c r="AO83" s="594" t="str">
        <f t="shared" si="28"/>
        <v>15 (1415)</v>
      </c>
      <c r="AP83" s="1592" t="str">
        <f t="shared" si="29"/>
        <v/>
      </c>
      <c r="AQ83" s="1370"/>
      <c r="AR83" s="1687"/>
      <c r="AS83" s="1687"/>
    </row>
    <row r="84" spans="1:45" s="12" customFormat="1" ht="10.35" hidden="1" customHeight="1" x14ac:dyDescent="0.2">
      <c r="A84" s="8" t="s">
        <v>3077</v>
      </c>
      <c r="B84" s="591"/>
      <c r="C84" s="987"/>
      <c r="D84" s="987"/>
      <c r="E84" s="16"/>
      <c r="F84" s="1013"/>
      <c r="G84" s="637"/>
      <c r="H84" s="1014"/>
      <c r="I84" s="634"/>
      <c r="J84" s="16"/>
      <c r="K84" s="1012"/>
      <c r="L84" s="1012"/>
      <c r="M84" s="1012"/>
      <c r="N84" s="1012"/>
      <c r="P84" s="594" t="str">
        <f t="shared" si="20"/>
        <v>16 (1416)</v>
      </c>
      <c r="Q84" s="1592" t="str">
        <f t="shared" si="21"/>
        <v/>
      </c>
      <c r="R84" s="1018"/>
      <c r="S84" s="595"/>
      <c r="T84" s="595"/>
      <c r="U84" s="595"/>
      <c r="V84" s="594" t="str">
        <f t="shared" si="22"/>
        <v>16 (1416)</v>
      </c>
      <c r="W84" s="1592" t="str">
        <f t="shared" si="23"/>
        <v/>
      </c>
      <c r="X84" s="1370"/>
      <c r="Y84" s="1687"/>
      <c r="Z84" s="1687"/>
      <c r="AA84" s="753"/>
      <c r="AB84" s="594" t="str">
        <f t="shared" si="24"/>
        <v>16 (1416)</v>
      </c>
      <c r="AC84" s="1592" t="str">
        <f t="shared" si="25"/>
        <v/>
      </c>
      <c r="AD84" s="1019"/>
      <c r="AE84" s="1019"/>
      <c r="AF84" s="1019"/>
      <c r="AG84" s="1019"/>
      <c r="AH84" s="1"/>
      <c r="AI84" s="594" t="str">
        <f t="shared" si="26"/>
        <v>16 (1416)</v>
      </c>
      <c r="AJ84" s="1592" t="str">
        <f t="shared" si="27"/>
        <v/>
      </c>
      <c r="AK84" s="1019"/>
      <c r="AL84" s="1019"/>
      <c r="AM84" s="1707"/>
      <c r="AN84" s="149"/>
      <c r="AO84" s="594" t="str">
        <f t="shared" si="28"/>
        <v>16 (1416)</v>
      </c>
      <c r="AP84" s="1592" t="str">
        <f t="shared" si="29"/>
        <v/>
      </c>
      <c r="AQ84" s="1370"/>
      <c r="AR84" s="1687"/>
      <c r="AS84" s="1687"/>
    </row>
    <row r="85" spans="1:45" s="12" customFormat="1" ht="10.35" hidden="1" customHeight="1" x14ac:dyDescent="0.2">
      <c r="A85" s="8" t="s">
        <v>3078</v>
      </c>
      <c r="B85" s="591"/>
      <c r="C85" s="987"/>
      <c r="D85" s="987"/>
      <c r="E85" s="16"/>
      <c r="F85" s="1013"/>
      <c r="G85" s="637"/>
      <c r="H85" s="1014"/>
      <c r="I85" s="634"/>
      <c r="J85" s="16"/>
      <c r="K85" s="1012"/>
      <c r="L85" s="1012"/>
      <c r="M85" s="1012"/>
      <c r="N85" s="1012"/>
      <c r="P85" s="594" t="str">
        <f t="shared" si="20"/>
        <v>17 (1417)</v>
      </c>
      <c r="Q85" s="1592" t="str">
        <f t="shared" si="21"/>
        <v/>
      </c>
      <c r="R85" s="1018"/>
      <c r="S85" s="595"/>
      <c r="T85" s="595"/>
      <c r="U85" s="595"/>
      <c r="V85" s="594" t="str">
        <f t="shared" si="22"/>
        <v>17 (1417)</v>
      </c>
      <c r="W85" s="1592" t="str">
        <f t="shared" si="23"/>
        <v/>
      </c>
      <c r="X85" s="1370"/>
      <c r="Y85" s="1687"/>
      <c r="Z85" s="1687"/>
      <c r="AA85" s="753"/>
      <c r="AB85" s="594" t="str">
        <f t="shared" si="24"/>
        <v>17 (1417)</v>
      </c>
      <c r="AC85" s="1592" t="str">
        <f t="shared" si="25"/>
        <v/>
      </c>
      <c r="AD85" s="1019"/>
      <c r="AE85" s="1019"/>
      <c r="AF85" s="1019"/>
      <c r="AG85" s="1019"/>
      <c r="AH85" s="1"/>
      <c r="AI85" s="594" t="str">
        <f t="shared" si="26"/>
        <v>17 (1417)</v>
      </c>
      <c r="AJ85" s="1592" t="str">
        <f t="shared" si="27"/>
        <v/>
      </c>
      <c r="AK85" s="1019"/>
      <c r="AL85" s="1019"/>
      <c r="AM85" s="1707"/>
      <c r="AN85" s="149"/>
      <c r="AO85" s="594" t="str">
        <f t="shared" si="28"/>
        <v>17 (1417)</v>
      </c>
      <c r="AP85" s="1592" t="str">
        <f t="shared" si="29"/>
        <v/>
      </c>
      <c r="AQ85" s="1370"/>
      <c r="AR85" s="1687"/>
      <c r="AS85" s="1687"/>
    </row>
    <row r="86" spans="1:45" s="12" customFormat="1" ht="10.35" hidden="1" customHeight="1" x14ac:dyDescent="0.2">
      <c r="A86" s="8" t="s">
        <v>3079</v>
      </c>
      <c r="B86" s="591"/>
      <c r="C86" s="987"/>
      <c r="D86" s="987"/>
      <c r="E86" s="16"/>
      <c r="F86" s="1013"/>
      <c r="G86" s="637"/>
      <c r="H86" s="1014"/>
      <c r="I86" s="634"/>
      <c r="J86" s="16"/>
      <c r="K86" s="1012"/>
      <c r="L86" s="1012"/>
      <c r="M86" s="1012"/>
      <c r="N86" s="1012"/>
      <c r="P86" s="594" t="str">
        <f t="shared" si="20"/>
        <v>18 (1418)</v>
      </c>
      <c r="Q86" s="1592" t="str">
        <f t="shared" si="21"/>
        <v/>
      </c>
      <c r="R86" s="1018"/>
      <c r="S86" s="595"/>
      <c r="T86" s="595"/>
      <c r="U86" s="595"/>
      <c r="V86" s="594" t="str">
        <f t="shared" si="22"/>
        <v>18 (1418)</v>
      </c>
      <c r="W86" s="1592" t="str">
        <f t="shared" si="23"/>
        <v/>
      </c>
      <c r="X86" s="1370"/>
      <c r="Y86" s="1687"/>
      <c r="Z86" s="1687"/>
      <c r="AA86" s="753"/>
      <c r="AB86" s="594" t="str">
        <f t="shared" si="24"/>
        <v>18 (1418)</v>
      </c>
      <c r="AC86" s="1592" t="str">
        <f t="shared" si="25"/>
        <v/>
      </c>
      <c r="AD86" s="1019"/>
      <c r="AE86" s="1019"/>
      <c r="AF86" s="1019"/>
      <c r="AG86" s="1019"/>
      <c r="AH86" s="1"/>
      <c r="AI86" s="594" t="str">
        <f t="shared" si="26"/>
        <v>18 (1418)</v>
      </c>
      <c r="AJ86" s="1592" t="str">
        <f t="shared" si="27"/>
        <v/>
      </c>
      <c r="AK86" s="1019"/>
      <c r="AL86" s="1019"/>
      <c r="AM86" s="1707"/>
      <c r="AN86" s="149"/>
      <c r="AO86" s="594" t="str">
        <f t="shared" si="28"/>
        <v>18 (1418)</v>
      </c>
      <c r="AP86" s="1592" t="str">
        <f t="shared" si="29"/>
        <v/>
      </c>
      <c r="AQ86" s="1370"/>
      <c r="AR86" s="1687"/>
      <c r="AS86" s="1687"/>
    </row>
    <row r="87" spans="1:45" s="12" customFormat="1" ht="10.35" hidden="1" customHeight="1" x14ac:dyDescent="0.2">
      <c r="A87" s="8" t="s">
        <v>3080</v>
      </c>
      <c r="B87" s="591"/>
      <c r="C87" s="987"/>
      <c r="D87" s="987"/>
      <c r="E87" s="16"/>
      <c r="F87" s="1013"/>
      <c r="G87" s="637"/>
      <c r="H87" s="1014"/>
      <c r="I87" s="634"/>
      <c r="J87" s="16"/>
      <c r="K87" s="1012"/>
      <c r="L87" s="1012"/>
      <c r="M87" s="1012"/>
      <c r="N87" s="1012"/>
      <c r="P87" s="594" t="str">
        <f t="shared" si="20"/>
        <v>19 (1419)</v>
      </c>
      <c r="Q87" s="1592" t="str">
        <f t="shared" si="21"/>
        <v/>
      </c>
      <c r="R87" s="1018"/>
      <c r="S87" s="595"/>
      <c r="T87" s="595"/>
      <c r="U87" s="595"/>
      <c r="V87" s="594" t="str">
        <f t="shared" si="22"/>
        <v>19 (1419)</v>
      </c>
      <c r="W87" s="1592" t="str">
        <f t="shared" si="23"/>
        <v/>
      </c>
      <c r="X87" s="1370"/>
      <c r="Y87" s="1687"/>
      <c r="Z87" s="1687"/>
      <c r="AA87" s="753"/>
      <c r="AB87" s="594" t="str">
        <f t="shared" si="24"/>
        <v>19 (1419)</v>
      </c>
      <c r="AC87" s="1592" t="str">
        <f t="shared" si="25"/>
        <v/>
      </c>
      <c r="AD87" s="1019"/>
      <c r="AE87" s="1019"/>
      <c r="AF87" s="1019"/>
      <c r="AG87" s="1019"/>
      <c r="AH87" s="1"/>
      <c r="AI87" s="594" t="str">
        <f t="shared" si="26"/>
        <v>19 (1419)</v>
      </c>
      <c r="AJ87" s="1592" t="str">
        <f t="shared" si="27"/>
        <v/>
      </c>
      <c r="AK87" s="1019"/>
      <c r="AL87" s="1019"/>
      <c r="AM87" s="1707"/>
      <c r="AN87" s="149"/>
      <c r="AO87" s="594" t="str">
        <f t="shared" si="28"/>
        <v>19 (1419)</v>
      </c>
      <c r="AP87" s="1592" t="str">
        <f t="shared" si="29"/>
        <v/>
      </c>
      <c r="AQ87" s="1370"/>
      <c r="AR87" s="1687"/>
      <c r="AS87" s="1687"/>
    </row>
    <row r="88" spans="1:45" s="12" customFormat="1" ht="10.35" hidden="1" customHeight="1" x14ac:dyDescent="0.2">
      <c r="A88" s="8" t="s">
        <v>3081</v>
      </c>
      <c r="B88" s="591"/>
      <c r="C88" s="987"/>
      <c r="D88" s="987"/>
      <c r="E88" s="16"/>
      <c r="F88" s="1013"/>
      <c r="G88" s="637"/>
      <c r="H88" s="1014"/>
      <c r="I88" s="634"/>
      <c r="J88" s="16"/>
      <c r="K88" s="1012"/>
      <c r="L88" s="1012"/>
      <c r="M88" s="1012"/>
      <c r="N88" s="1012"/>
      <c r="P88" s="594" t="str">
        <f t="shared" si="20"/>
        <v>20 (1420)</v>
      </c>
      <c r="Q88" s="1592" t="str">
        <f t="shared" si="21"/>
        <v/>
      </c>
      <c r="R88" s="1018"/>
      <c r="S88" s="595"/>
      <c r="T88" s="595"/>
      <c r="U88" s="595"/>
      <c r="V88" s="594" t="str">
        <f t="shared" si="22"/>
        <v>20 (1420)</v>
      </c>
      <c r="W88" s="1592" t="str">
        <f t="shared" si="23"/>
        <v/>
      </c>
      <c r="X88" s="1370"/>
      <c r="Y88" s="1687"/>
      <c r="Z88" s="1687"/>
      <c r="AA88" s="753"/>
      <c r="AB88" s="594" t="str">
        <f t="shared" si="24"/>
        <v>20 (1420)</v>
      </c>
      <c r="AC88" s="1592" t="str">
        <f t="shared" si="25"/>
        <v/>
      </c>
      <c r="AD88" s="1019"/>
      <c r="AE88" s="1019"/>
      <c r="AF88" s="1019"/>
      <c r="AG88" s="1019"/>
      <c r="AH88" s="1"/>
      <c r="AI88" s="594" t="str">
        <f t="shared" si="26"/>
        <v>20 (1420)</v>
      </c>
      <c r="AJ88" s="1592" t="str">
        <f t="shared" si="27"/>
        <v/>
      </c>
      <c r="AK88" s="1019"/>
      <c r="AL88" s="1019"/>
      <c r="AM88" s="1707"/>
      <c r="AN88" s="149"/>
      <c r="AO88" s="594" t="str">
        <f t="shared" si="28"/>
        <v>20 (1420)</v>
      </c>
      <c r="AP88" s="1592" t="str">
        <f t="shared" si="29"/>
        <v/>
      </c>
      <c r="AQ88" s="1370"/>
      <c r="AR88" s="1687"/>
      <c r="AS88" s="1687"/>
    </row>
    <row r="89" spans="1:45" s="12" customFormat="1" ht="10.35" hidden="1" customHeight="1" x14ac:dyDescent="0.2">
      <c r="A89" s="8" t="s">
        <v>3082</v>
      </c>
      <c r="B89" s="591"/>
      <c r="C89" s="987"/>
      <c r="D89" s="987"/>
      <c r="E89" s="16"/>
      <c r="F89" s="1013"/>
      <c r="G89" s="637"/>
      <c r="H89" s="1014"/>
      <c r="I89" s="634"/>
      <c r="J89" s="16"/>
      <c r="K89" s="1012"/>
      <c r="L89" s="1012"/>
      <c r="M89" s="1012"/>
      <c r="N89" s="1012"/>
      <c r="P89" s="594" t="str">
        <f t="shared" si="20"/>
        <v>21 (1421)</v>
      </c>
      <c r="Q89" s="1592" t="str">
        <f t="shared" si="21"/>
        <v/>
      </c>
      <c r="R89" s="1018"/>
      <c r="S89" s="595"/>
      <c r="T89" s="595"/>
      <c r="U89" s="595"/>
      <c r="V89" s="594" t="str">
        <f t="shared" si="22"/>
        <v>21 (1421)</v>
      </c>
      <c r="W89" s="1592" t="str">
        <f t="shared" si="23"/>
        <v/>
      </c>
      <c r="X89" s="1370"/>
      <c r="Y89" s="1687"/>
      <c r="Z89" s="1687"/>
      <c r="AA89" s="753"/>
      <c r="AB89" s="594" t="str">
        <f t="shared" si="24"/>
        <v>21 (1421)</v>
      </c>
      <c r="AC89" s="1592" t="str">
        <f t="shared" si="25"/>
        <v/>
      </c>
      <c r="AD89" s="1019"/>
      <c r="AE89" s="1019"/>
      <c r="AF89" s="1019"/>
      <c r="AG89" s="1019"/>
      <c r="AH89" s="1"/>
      <c r="AI89" s="594" t="str">
        <f t="shared" si="26"/>
        <v>21 (1421)</v>
      </c>
      <c r="AJ89" s="1592" t="str">
        <f t="shared" si="27"/>
        <v/>
      </c>
      <c r="AK89" s="1019"/>
      <c r="AL89" s="1019"/>
      <c r="AM89" s="1707"/>
      <c r="AN89" s="149"/>
      <c r="AO89" s="594" t="str">
        <f t="shared" si="28"/>
        <v>21 (1421)</v>
      </c>
      <c r="AP89" s="1592" t="str">
        <f t="shared" si="29"/>
        <v/>
      </c>
      <c r="AQ89" s="1370"/>
      <c r="AR89" s="1687"/>
      <c r="AS89" s="1687"/>
    </row>
    <row r="90" spans="1:45" s="12" customFormat="1" ht="10.35" hidden="1" customHeight="1" x14ac:dyDescent="0.2">
      <c r="A90" s="8" t="s">
        <v>3083</v>
      </c>
      <c r="B90" s="591"/>
      <c r="C90" s="987"/>
      <c r="D90" s="987"/>
      <c r="E90" s="16"/>
      <c r="F90" s="1013"/>
      <c r="G90" s="637"/>
      <c r="H90" s="1014"/>
      <c r="I90" s="634"/>
      <c r="J90" s="16"/>
      <c r="K90" s="1012"/>
      <c r="L90" s="1012"/>
      <c r="M90" s="1012"/>
      <c r="N90" s="1012"/>
      <c r="P90" s="594" t="str">
        <f t="shared" si="20"/>
        <v>22 (1422)</v>
      </c>
      <c r="Q90" s="1592" t="str">
        <f t="shared" si="21"/>
        <v/>
      </c>
      <c r="R90" s="1018"/>
      <c r="S90" s="595"/>
      <c r="T90" s="595"/>
      <c r="U90" s="595"/>
      <c r="V90" s="594" t="str">
        <f t="shared" si="22"/>
        <v>22 (1422)</v>
      </c>
      <c r="W90" s="1592" t="str">
        <f t="shared" si="23"/>
        <v/>
      </c>
      <c r="X90" s="1370"/>
      <c r="Y90" s="1687"/>
      <c r="Z90" s="1687"/>
      <c r="AA90" s="753"/>
      <c r="AB90" s="594" t="str">
        <f t="shared" si="24"/>
        <v>22 (1422)</v>
      </c>
      <c r="AC90" s="1592" t="str">
        <f t="shared" si="25"/>
        <v/>
      </c>
      <c r="AD90" s="1019"/>
      <c r="AE90" s="1019"/>
      <c r="AF90" s="1019"/>
      <c r="AG90" s="1019"/>
      <c r="AH90" s="1"/>
      <c r="AI90" s="594" t="str">
        <f t="shared" si="26"/>
        <v>22 (1422)</v>
      </c>
      <c r="AJ90" s="1592" t="str">
        <f t="shared" si="27"/>
        <v/>
      </c>
      <c r="AK90" s="1019"/>
      <c r="AL90" s="1019"/>
      <c r="AM90" s="1707"/>
      <c r="AN90" s="149"/>
      <c r="AO90" s="594" t="str">
        <f t="shared" si="28"/>
        <v>22 (1422)</v>
      </c>
      <c r="AP90" s="1592" t="str">
        <f t="shared" si="29"/>
        <v/>
      </c>
      <c r="AQ90" s="1370"/>
      <c r="AR90" s="1687"/>
      <c r="AS90" s="1687"/>
    </row>
    <row r="91" spans="1:45" s="12" customFormat="1" ht="10.35" hidden="1" customHeight="1" x14ac:dyDescent="0.2">
      <c r="A91" s="8" t="s">
        <v>3084</v>
      </c>
      <c r="B91" s="591"/>
      <c r="C91" s="987"/>
      <c r="D91" s="987"/>
      <c r="E91" s="16"/>
      <c r="F91" s="1013"/>
      <c r="G91" s="637"/>
      <c r="H91" s="1014"/>
      <c r="I91" s="634"/>
      <c r="J91" s="16"/>
      <c r="K91" s="1012"/>
      <c r="L91" s="1012"/>
      <c r="M91" s="1012"/>
      <c r="N91" s="1012"/>
      <c r="P91" s="594" t="str">
        <f t="shared" si="20"/>
        <v>23 (1423)</v>
      </c>
      <c r="Q91" s="1592" t="str">
        <f t="shared" si="21"/>
        <v/>
      </c>
      <c r="R91" s="1018"/>
      <c r="S91" s="595"/>
      <c r="T91" s="595"/>
      <c r="U91" s="595"/>
      <c r="V91" s="594" t="str">
        <f t="shared" si="22"/>
        <v>23 (1423)</v>
      </c>
      <c r="W91" s="1592" t="str">
        <f t="shared" si="23"/>
        <v/>
      </c>
      <c r="X91" s="1370"/>
      <c r="Y91" s="1687"/>
      <c r="Z91" s="1687"/>
      <c r="AA91" s="753"/>
      <c r="AB91" s="594" t="str">
        <f t="shared" si="24"/>
        <v>23 (1423)</v>
      </c>
      <c r="AC91" s="1592" t="str">
        <f t="shared" si="25"/>
        <v/>
      </c>
      <c r="AD91" s="1019"/>
      <c r="AE91" s="1019"/>
      <c r="AF91" s="1019"/>
      <c r="AG91" s="1019"/>
      <c r="AH91" s="1"/>
      <c r="AI91" s="594" t="str">
        <f t="shared" si="26"/>
        <v>23 (1423)</v>
      </c>
      <c r="AJ91" s="1592" t="str">
        <f t="shared" si="27"/>
        <v/>
      </c>
      <c r="AK91" s="1019"/>
      <c r="AL91" s="1019"/>
      <c r="AM91" s="1707"/>
      <c r="AN91" s="149"/>
      <c r="AO91" s="594" t="str">
        <f t="shared" si="28"/>
        <v>23 (1423)</v>
      </c>
      <c r="AP91" s="1592" t="str">
        <f t="shared" si="29"/>
        <v/>
      </c>
      <c r="AQ91" s="1370"/>
      <c r="AR91" s="1687"/>
      <c r="AS91" s="1687"/>
    </row>
    <row r="92" spans="1:45" s="12" customFormat="1" ht="10.35" hidden="1" customHeight="1" x14ac:dyDescent="0.2">
      <c r="A92" s="8" t="s">
        <v>3085</v>
      </c>
      <c r="B92" s="591"/>
      <c r="C92" s="987"/>
      <c r="D92" s="987"/>
      <c r="E92" s="16"/>
      <c r="F92" s="1013"/>
      <c r="G92" s="637"/>
      <c r="H92" s="1014"/>
      <c r="I92" s="634"/>
      <c r="J92" s="16"/>
      <c r="K92" s="1012"/>
      <c r="L92" s="1012"/>
      <c r="M92" s="1012"/>
      <c r="N92" s="1012"/>
      <c r="P92" s="594" t="str">
        <f t="shared" si="20"/>
        <v>24 (1424)</v>
      </c>
      <c r="Q92" s="1592" t="str">
        <f t="shared" si="21"/>
        <v/>
      </c>
      <c r="R92" s="1018"/>
      <c r="S92" s="595"/>
      <c r="T92" s="595"/>
      <c r="U92" s="595"/>
      <c r="V92" s="594" t="str">
        <f t="shared" si="22"/>
        <v>24 (1424)</v>
      </c>
      <c r="W92" s="1592" t="str">
        <f t="shared" si="23"/>
        <v/>
      </c>
      <c r="X92" s="1370"/>
      <c r="Y92" s="1687"/>
      <c r="Z92" s="1687"/>
      <c r="AA92" s="753"/>
      <c r="AB92" s="594" t="str">
        <f t="shared" si="24"/>
        <v>24 (1424)</v>
      </c>
      <c r="AC92" s="1592" t="str">
        <f t="shared" si="25"/>
        <v/>
      </c>
      <c r="AD92" s="1019"/>
      <c r="AE92" s="1019"/>
      <c r="AF92" s="1019"/>
      <c r="AG92" s="1019"/>
      <c r="AH92" s="1"/>
      <c r="AI92" s="594" t="str">
        <f t="shared" si="26"/>
        <v>24 (1424)</v>
      </c>
      <c r="AJ92" s="1592" t="str">
        <f t="shared" si="27"/>
        <v/>
      </c>
      <c r="AK92" s="1019"/>
      <c r="AL92" s="1019"/>
      <c r="AM92" s="1707"/>
      <c r="AN92" s="149"/>
      <c r="AO92" s="594" t="str">
        <f t="shared" si="28"/>
        <v>24 (1424)</v>
      </c>
      <c r="AP92" s="1592" t="str">
        <f t="shared" si="29"/>
        <v/>
      </c>
      <c r="AQ92" s="1370"/>
      <c r="AR92" s="1687"/>
      <c r="AS92" s="1687"/>
    </row>
    <row r="93" spans="1:45" s="12" customFormat="1" ht="12.75" x14ac:dyDescent="0.2">
      <c r="A93" s="8" t="s">
        <v>3086</v>
      </c>
      <c r="B93" s="591"/>
      <c r="C93" s="987"/>
      <c r="D93" s="987"/>
      <c r="E93" s="16"/>
      <c r="F93" s="1013"/>
      <c r="G93" s="637"/>
      <c r="H93" s="1014"/>
      <c r="I93" s="634"/>
      <c r="J93" s="16"/>
      <c r="K93" s="1012"/>
      <c r="L93" s="1012"/>
      <c r="M93" s="1012"/>
      <c r="N93" s="1012"/>
      <c r="P93" s="594" t="str">
        <f t="shared" si="20"/>
        <v>25 (1425)</v>
      </c>
      <c r="Q93" s="1592" t="str">
        <f t="shared" si="21"/>
        <v/>
      </c>
      <c r="R93" s="1018"/>
      <c r="S93" s="595"/>
      <c r="T93" s="595"/>
      <c r="U93" s="595"/>
      <c r="V93" s="594" t="str">
        <f t="shared" si="22"/>
        <v>25 (1425)</v>
      </c>
      <c r="W93" s="1592" t="str">
        <f t="shared" si="23"/>
        <v/>
      </c>
      <c r="X93" s="1370"/>
      <c r="Y93" s="1687"/>
      <c r="Z93" s="1687"/>
      <c r="AA93" s="753"/>
      <c r="AB93" s="594" t="str">
        <f t="shared" si="24"/>
        <v>25 (1425)</v>
      </c>
      <c r="AC93" s="1592" t="str">
        <f t="shared" si="25"/>
        <v/>
      </c>
      <c r="AD93" s="1019"/>
      <c r="AE93" s="1019"/>
      <c r="AF93" s="1019"/>
      <c r="AG93" s="1019"/>
      <c r="AH93" s="1"/>
      <c r="AI93" s="594" t="str">
        <f t="shared" si="26"/>
        <v>25 (1425)</v>
      </c>
      <c r="AJ93" s="1592" t="str">
        <f t="shared" si="27"/>
        <v/>
      </c>
      <c r="AK93" s="1019"/>
      <c r="AL93" s="1019"/>
      <c r="AM93" s="1707"/>
      <c r="AN93" s="149"/>
      <c r="AO93" s="594" t="str">
        <f t="shared" si="28"/>
        <v>25 (1425)</v>
      </c>
      <c r="AP93" s="1592" t="str">
        <f t="shared" si="29"/>
        <v/>
      </c>
      <c r="AQ93" s="1370"/>
      <c r="AR93" s="1687"/>
      <c r="AS93" s="1687"/>
    </row>
    <row r="94" spans="1:45" s="12" customFormat="1" ht="12.75" x14ac:dyDescent="0.2">
      <c r="A94" s="51" t="s">
        <v>3087</v>
      </c>
      <c r="B94" s="1593">
        <v>100</v>
      </c>
      <c r="C94" s="987"/>
      <c r="D94" s="987"/>
      <c r="E94" s="16"/>
      <c r="F94" s="1013"/>
      <c r="G94" s="637"/>
      <c r="H94" s="1014"/>
      <c r="I94" s="634"/>
      <c r="J94" s="16"/>
      <c r="K94" s="1013"/>
      <c r="L94" s="1013"/>
      <c r="M94" s="1013"/>
      <c r="N94" s="1013"/>
      <c r="P94" s="588"/>
      <c r="Q94" s="1596">
        <f>$B94</f>
        <v>100</v>
      </c>
      <c r="R94" s="1018"/>
      <c r="S94" s="595"/>
      <c r="T94" s="595"/>
      <c r="U94" s="595"/>
      <c r="V94" s="588"/>
      <c r="W94" s="1596">
        <f>$B94</f>
        <v>100</v>
      </c>
      <c r="X94" s="1370"/>
      <c r="Y94" s="1687"/>
      <c r="Z94" s="1687"/>
      <c r="AA94" s="753"/>
      <c r="AB94" s="588"/>
      <c r="AC94" s="1596">
        <f>$B94</f>
        <v>100</v>
      </c>
      <c r="AD94" s="1019"/>
      <c r="AE94" s="1019"/>
      <c r="AF94" s="1019"/>
      <c r="AG94" s="1019"/>
      <c r="AH94" s="1"/>
      <c r="AI94" s="588"/>
      <c r="AJ94" s="1596">
        <f>$B94</f>
        <v>100</v>
      </c>
      <c r="AK94" s="1019"/>
      <c r="AL94" s="1019"/>
      <c r="AM94" s="1707"/>
      <c r="AN94" s="149"/>
      <c r="AO94" s="588"/>
      <c r="AP94" s="1596">
        <f>$B94</f>
        <v>100</v>
      </c>
      <c r="AQ94" s="1370"/>
      <c r="AR94" s="1687"/>
      <c r="AS94" s="1687"/>
    </row>
    <row r="95" spans="1:45" s="12" customFormat="1" ht="12.75" x14ac:dyDescent="0.2">
      <c r="A95" s="24" t="s">
        <v>3088</v>
      </c>
      <c r="B95" s="1489" t="s">
        <v>3089</v>
      </c>
      <c r="C95" s="986"/>
      <c r="D95" s="986"/>
      <c r="F95" s="1014"/>
      <c r="G95" s="638"/>
      <c r="H95" s="1014"/>
      <c r="I95" s="636"/>
      <c r="K95" s="1014"/>
      <c r="L95" s="1014"/>
      <c r="M95" s="1014"/>
      <c r="N95" s="1014"/>
      <c r="P95" s="588"/>
      <c r="Q95" s="1490" t="str">
        <f>$B95</f>
        <v>Global</v>
      </c>
      <c r="R95" s="1018"/>
      <c r="S95" s="601"/>
      <c r="T95" s="601"/>
      <c r="U95" s="601"/>
      <c r="V95" s="588"/>
      <c r="W95" s="1490" t="str">
        <f>$B95</f>
        <v>Global</v>
      </c>
      <c r="X95" s="1370"/>
      <c r="Y95" s="1687"/>
      <c r="Z95" s="1687"/>
      <c r="AA95" s="753"/>
      <c r="AB95" s="588"/>
      <c r="AC95" s="1490" t="str">
        <f>$B95</f>
        <v>Global</v>
      </c>
      <c r="AD95" s="1018"/>
      <c r="AE95" s="1018"/>
      <c r="AF95" s="1018"/>
      <c r="AG95" s="1018"/>
      <c r="AH95" s="1"/>
      <c r="AI95" s="588"/>
      <c r="AJ95" s="1490" t="str">
        <f>$B95</f>
        <v>Global</v>
      </c>
      <c r="AK95" s="1018"/>
      <c r="AL95" s="1018"/>
      <c r="AM95" s="1708"/>
      <c r="AN95" s="682"/>
      <c r="AO95" s="588"/>
      <c r="AP95" s="1490" t="str">
        <f>$B95</f>
        <v>Global</v>
      </c>
      <c r="AQ95" s="1370"/>
      <c r="AR95" s="1687"/>
      <c r="AS95" s="1687"/>
    </row>
    <row r="96" spans="1:45" x14ac:dyDescent="0.25">
      <c r="K96" s="1"/>
      <c r="L96" s="1"/>
      <c r="M96" s="1"/>
      <c r="N96" s="1"/>
      <c r="P96" s="610"/>
      <c r="Q96" s="610"/>
      <c r="R96" s="618"/>
      <c r="S96" s="618"/>
      <c r="T96" s="618"/>
      <c r="U96" s="618"/>
      <c r="V96" s="618"/>
      <c r="W96" s="618"/>
      <c r="X96" s="353"/>
      <c r="Y96" s="353"/>
      <c r="Z96" s="353"/>
      <c r="AA96" s="1"/>
      <c r="AB96" s="1"/>
      <c r="AC96" s="1"/>
      <c r="AD96" s="1"/>
      <c r="AE96" s="1"/>
      <c r="AF96" s="1"/>
      <c r="AG96" s="1"/>
      <c r="AH96" s="9"/>
      <c r="AI96" s="610"/>
      <c r="AJ96" s="610"/>
      <c r="AK96" s="353"/>
      <c r="AL96" s="353"/>
      <c r="AM96" s="353"/>
      <c r="AN96" s="1"/>
      <c r="AO96" s="1"/>
      <c r="AP96" s="1"/>
      <c r="AQ96" s="353"/>
      <c r="AR96" s="353"/>
      <c r="AS96" s="353"/>
    </row>
    <row r="97" spans="1:45" x14ac:dyDescent="0.25">
      <c r="A97" s="82"/>
      <c r="B97" s="805" t="s">
        <v>3090</v>
      </c>
      <c r="C97" s="806"/>
      <c r="D97" s="806"/>
      <c r="E97" s="82"/>
      <c r="F97" s="806"/>
      <c r="G97" s="542"/>
      <c r="H97" s="807"/>
      <c r="I97" s="807"/>
      <c r="J97" s="806"/>
      <c r="K97" s="806"/>
      <c r="L97" s="806"/>
      <c r="M97" s="806"/>
      <c r="N97" s="854"/>
      <c r="O97" s="1"/>
      <c r="P97" s="665"/>
      <c r="Q97" s="665"/>
      <c r="R97" s="618"/>
      <c r="S97" s="618"/>
      <c r="T97" s="1"/>
      <c r="U97" s="1"/>
      <c r="V97" s="618"/>
      <c r="W97" s="618"/>
      <c r="X97" s="754"/>
      <c r="Y97" s="754"/>
      <c r="Z97" s="754"/>
      <c r="AA97" s="620"/>
      <c r="AB97" s="620"/>
      <c r="AC97" s="621"/>
      <c r="AD97" s="620"/>
      <c r="AE97" s="620"/>
      <c r="AF97" s="620"/>
      <c r="AG97" s="620"/>
      <c r="AH97" s="620"/>
      <c r="AI97" s="620"/>
      <c r="AJ97" s="620"/>
      <c r="AK97" s="650"/>
      <c r="AL97" s="650"/>
      <c r="AM97" s="620"/>
      <c r="AN97" s="620"/>
      <c r="AO97" s="620"/>
      <c r="AP97" s="1"/>
      <c r="AQ97" s="1"/>
      <c r="AR97" s="1"/>
      <c r="AS97" s="1"/>
    </row>
    <row r="98" spans="1:45" x14ac:dyDescent="0.25">
      <c r="A98" s="83" t="s">
        <v>3088</v>
      </c>
      <c r="B98" s="1628" t="s">
        <v>3089</v>
      </c>
      <c r="C98" s="996"/>
      <c r="D98" s="996"/>
      <c r="E98" s="82"/>
      <c r="F98" s="996"/>
      <c r="G98" s="944"/>
      <c r="H98" s="996"/>
      <c r="I98" s="945"/>
      <c r="J98" s="82"/>
      <c r="K98" s="993"/>
      <c r="L98" s="993"/>
      <c r="M98" s="996"/>
      <c r="N98" s="996"/>
      <c r="O98" s="8"/>
      <c r="P98" s="762"/>
      <c r="Q98" s="762"/>
      <c r="R98" s="763"/>
      <c r="S98" s="763"/>
      <c r="T98" s="1"/>
      <c r="U98" s="1"/>
      <c r="V98" s="763"/>
      <c r="W98" s="763"/>
      <c r="X98" s="754"/>
      <c r="Y98" s="754"/>
      <c r="Z98" s="754"/>
      <c r="AA98" s="620"/>
      <c r="AB98" s="620"/>
      <c r="AC98" s="621"/>
      <c r="AD98" s="620"/>
      <c r="AE98" s="620"/>
      <c r="AF98" s="620"/>
      <c r="AG98" s="620"/>
      <c r="AH98" s="620"/>
      <c r="AI98" s="620"/>
      <c r="AJ98" s="620"/>
      <c r="AK98" s="650"/>
      <c r="AL98" s="650"/>
      <c r="AM98" s="620"/>
      <c r="AN98" s="620"/>
      <c r="AO98" s="620"/>
      <c r="AP98" s="1"/>
      <c r="AQ98" s="1"/>
      <c r="AR98" s="1"/>
      <c r="AS98" s="1"/>
    </row>
    <row r="99" spans="1:45" x14ac:dyDescent="0.25">
      <c r="A99" s="803"/>
      <c r="B99" s="803"/>
      <c r="C99" s="82"/>
      <c r="D99" s="82"/>
      <c r="E99" s="82"/>
      <c r="F99" s="82"/>
      <c r="G99" s="82"/>
      <c r="H99" s="82"/>
      <c r="I99" s="82"/>
      <c r="J99" s="82"/>
      <c r="K99" s="82"/>
      <c r="L99" s="82"/>
      <c r="M99" s="82"/>
      <c r="N99" s="82"/>
      <c r="P99" s="725"/>
      <c r="Q99" s="725"/>
      <c r="R99" s="1008"/>
      <c r="S99" s="1008"/>
      <c r="T99" s="1008"/>
      <c r="U99" s="1008"/>
      <c r="V99" s="755"/>
      <c r="W99" s="755"/>
      <c r="X99" s="1"/>
      <c r="Y99" s="1"/>
      <c r="Z99" s="1"/>
      <c r="AA99" s="1"/>
      <c r="AB99" s="1"/>
      <c r="AC99" s="1"/>
      <c r="AD99" s="1"/>
      <c r="AE99" s="1"/>
      <c r="AF99" s="1"/>
      <c r="AG99" s="1"/>
      <c r="AH99" s="1"/>
      <c r="AI99" s="610"/>
      <c r="AJ99" s="610"/>
      <c r="AK99" s="1"/>
      <c r="AL99" s="1"/>
      <c r="AM99" s="1"/>
      <c r="AN99" s="1008"/>
      <c r="AO99" s="610"/>
      <c r="AP99" s="610"/>
      <c r="AQ99" s="1"/>
      <c r="AR99" s="1"/>
      <c r="AS99" s="1"/>
    </row>
    <row r="100" spans="1:45" x14ac:dyDescent="0.25">
      <c r="A100" s="803"/>
      <c r="B100" s="88" t="s">
        <v>811</v>
      </c>
      <c r="C100" s="82"/>
      <c r="D100" s="993"/>
      <c r="E100" s="82"/>
      <c r="F100" s="82"/>
      <c r="G100" s="82"/>
      <c r="H100" s="82"/>
      <c r="I100" s="82"/>
      <c r="J100" s="82"/>
      <c r="K100" s="993"/>
      <c r="L100" s="993"/>
      <c r="M100" s="993"/>
      <c r="N100" s="993"/>
      <c r="P100" s="625"/>
      <c r="Q100" s="589" t="str">
        <f>$B100</f>
        <v>Total (500)</v>
      </c>
      <c r="R100" s="1018"/>
      <c r="S100" s="1"/>
      <c r="T100" s="186"/>
      <c r="U100" s="186"/>
      <c r="V100" s="756"/>
      <c r="W100" s="757" t="str">
        <f>$B100</f>
        <v>Total (500)</v>
      </c>
      <c r="X100" s="1370"/>
      <c r="Y100" s="718"/>
      <c r="Z100" s="718"/>
      <c r="AA100" s="1"/>
      <c r="AB100" s="1"/>
      <c r="AC100" s="1709"/>
      <c r="AD100" s="1710"/>
      <c r="AE100" s="1709"/>
      <c r="AF100" s="1711"/>
      <c r="AG100" s="1710"/>
      <c r="AH100" s="9"/>
      <c r="AI100" s="625"/>
      <c r="AJ100" s="589" t="str">
        <f>$B100</f>
        <v>Total (500)</v>
      </c>
      <c r="AK100" s="1370"/>
      <c r="AL100" s="718"/>
      <c r="AM100" s="186"/>
      <c r="AN100" s="1008"/>
      <c r="AO100" s="625"/>
      <c r="AP100" s="589" t="str">
        <f>$B100</f>
        <v>Total (500)</v>
      </c>
      <c r="AQ100" s="1370"/>
      <c r="AR100" s="718"/>
      <c r="AS100" s="186"/>
    </row>
    <row r="101" spans="1:45" x14ac:dyDescent="0.25">
      <c r="A101" s="31"/>
      <c r="B101" s="803"/>
      <c r="C101" s="803"/>
      <c r="D101" s="803"/>
      <c r="E101" s="803"/>
      <c r="F101" s="803"/>
      <c r="G101" s="803"/>
      <c r="H101" s="803"/>
      <c r="I101" s="803"/>
      <c r="J101" s="803"/>
      <c r="K101" s="803"/>
      <c r="L101" s="803"/>
      <c r="M101" s="803"/>
      <c r="N101" s="803"/>
      <c r="Y101" s="718"/>
      <c r="Z101" s="718"/>
      <c r="AA101" s="12"/>
      <c r="AB101" s="12"/>
      <c r="AC101" s="12"/>
    </row>
    <row r="102" spans="1:45" s="13" customFormat="1" ht="33.75" customHeight="1" x14ac:dyDescent="0.2">
      <c r="A102" s="515"/>
      <c r="B102" s="885" t="s">
        <v>3144</v>
      </c>
      <c r="C102" s="82"/>
      <c r="D102" s="82"/>
      <c r="E102" s="82"/>
      <c r="F102" s="82"/>
      <c r="G102" s="82"/>
      <c r="H102" s="82"/>
      <c r="I102" s="82"/>
      <c r="J102" s="82"/>
      <c r="K102" s="1357" t="s">
        <v>3145</v>
      </c>
      <c r="L102" s="1357" t="s">
        <v>3146</v>
      </c>
      <c r="M102" s="1357" t="s">
        <v>3145</v>
      </c>
      <c r="N102" s="1357" t="s">
        <v>3146</v>
      </c>
      <c r="V102" s="717"/>
      <c r="W102" s="717"/>
      <c r="X102" s="717"/>
      <c r="Y102" s="717"/>
      <c r="Z102" s="717"/>
      <c r="AE102" s="12"/>
      <c r="AF102" s="12"/>
      <c r="AG102" s="12"/>
      <c r="AH102" s="12"/>
      <c r="AI102" s="12"/>
      <c r="AJ102" s="12"/>
      <c r="AK102" s="12"/>
      <c r="AL102" s="12"/>
      <c r="AM102" s="12"/>
      <c r="AN102" s="12"/>
    </row>
    <row r="103" spans="1:45" s="13" customFormat="1" ht="33.200000000000003" customHeight="1" x14ac:dyDescent="0.2">
      <c r="A103" s="515"/>
      <c r="B103" s="1539" t="s">
        <v>1874</v>
      </c>
      <c r="C103" s="1646"/>
      <c r="D103" s="992"/>
      <c r="E103" s="82"/>
      <c r="F103" s="1647"/>
      <c r="G103" s="847"/>
      <c r="H103" s="993"/>
      <c r="I103" s="838"/>
      <c r="J103" s="82"/>
      <c r="K103" s="992"/>
      <c r="L103" s="992"/>
      <c r="M103" s="992"/>
      <c r="N103" s="992"/>
      <c r="V103" s="717"/>
      <c r="W103" s="717"/>
      <c r="X103" s="717"/>
      <c r="Y103" s="717"/>
      <c r="Z103" s="717"/>
      <c r="AE103" s="12"/>
      <c r="AF103" s="12"/>
      <c r="AG103" s="12"/>
      <c r="AH103" s="12"/>
      <c r="AI103" s="12"/>
      <c r="AJ103" s="12"/>
      <c r="AK103" s="12"/>
      <c r="AL103" s="12"/>
      <c r="AM103" s="12"/>
      <c r="AN103" s="12"/>
    </row>
    <row r="104" spans="1:45" s="13" customFormat="1" ht="33.6" customHeight="1" x14ac:dyDescent="0.2">
      <c r="A104" s="515"/>
      <c r="B104" s="1648" t="s">
        <v>1875</v>
      </c>
      <c r="C104" s="992"/>
      <c r="D104" s="992"/>
      <c r="E104" s="82"/>
      <c r="F104" s="1647"/>
      <c r="G104" s="847"/>
      <c r="H104" s="993"/>
      <c r="I104" s="838"/>
      <c r="J104" s="82"/>
      <c r="K104" s="992"/>
      <c r="L104" s="992"/>
      <c r="M104" s="992"/>
      <c r="N104" s="992"/>
      <c r="V104" s="717"/>
      <c r="W104" s="717"/>
      <c r="X104" s="717"/>
      <c r="Y104" s="717"/>
      <c r="Z104" s="717"/>
      <c r="AE104" s="12"/>
      <c r="AF104" s="12"/>
      <c r="AG104" s="12"/>
      <c r="AH104" s="12"/>
      <c r="AI104" s="12"/>
      <c r="AJ104" s="12"/>
      <c r="AK104" s="12"/>
      <c r="AL104" s="12"/>
      <c r="AM104" s="12"/>
      <c r="AN104" s="12"/>
    </row>
    <row r="105" spans="1:45" ht="10.35" customHeight="1" x14ac:dyDescent="0.25">
      <c r="A105" s="31"/>
      <c r="B105" s="803"/>
      <c r="C105" s="803"/>
      <c r="D105" s="803"/>
      <c r="E105" s="803"/>
      <c r="F105" s="803"/>
      <c r="G105" s="803"/>
      <c r="H105" s="803"/>
      <c r="I105" s="803"/>
      <c r="J105" s="803"/>
      <c r="K105" s="803"/>
      <c r="L105" s="803"/>
      <c r="M105" s="803"/>
      <c r="N105" s="803"/>
    </row>
    <row r="106" spans="1:45" ht="29.1" customHeight="1" x14ac:dyDescent="0.25">
      <c r="A106" s="708">
        <v>1</v>
      </c>
      <c r="B106" s="2222" t="s">
        <v>3216</v>
      </c>
      <c r="C106" s="2223"/>
      <c r="D106" s="2223"/>
      <c r="E106" s="2223"/>
      <c r="F106" s="2223"/>
      <c r="G106" s="2223"/>
      <c r="H106" s="2223"/>
      <c r="I106" s="2223"/>
      <c r="J106" s="2223"/>
      <c r="K106" s="2223"/>
      <c r="L106" s="2223"/>
      <c r="M106" s="2223"/>
      <c r="N106" s="2223"/>
    </row>
    <row r="107" spans="1:45" ht="22.5" customHeight="1" x14ac:dyDescent="0.25">
      <c r="A107" s="708">
        <v>2</v>
      </c>
      <c r="B107" s="1984" t="s">
        <v>3294</v>
      </c>
      <c r="C107" s="2223"/>
      <c r="D107" s="2223"/>
      <c r="E107" s="2223"/>
      <c r="F107" s="2223"/>
      <c r="G107" s="2223"/>
      <c r="H107" s="2223"/>
      <c r="I107" s="2223"/>
      <c r="J107" s="2223"/>
      <c r="K107" s="2223"/>
      <c r="L107" s="2223"/>
      <c r="M107" s="2223"/>
      <c r="N107" s="2223"/>
    </row>
    <row r="108" spans="1:45" x14ac:dyDescent="0.25">
      <c r="A108" s="8"/>
    </row>
    <row r="109" spans="1:45" x14ac:dyDescent="0.25">
      <c r="A109" s="8"/>
    </row>
    <row r="110" spans="1:45" x14ac:dyDescent="0.25">
      <c r="A110" s="8"/>
    </row>
    <row r="111" spans="1:45" x14ac:dyDescent="0.25">
      <c r="A111" s="8"/>
    </row>
    <row r="112" spans="1:45" x14ac:dyDescent="0.25">
      <c r="A112" s="8"/>
    </row>
    <row r="113" spans="1:1" x14ac:dyDescent="0.25">
      <c r="A113" s="8"/>
    </row>
    <row r="114" spans="1:1" x14ac:dyDescent="0.25">
      <c r="A114" s="8"/>
    </row>
    <row r="115" spans="1:1" x14ac:dyDescent="0.25">
      <c r="A115" s="8"/>
    </row>
    <row r="116" spans="1:1" x14ac:dyDescent="0.25">
      <c r="A116" s="8"/>
    </row>
    <row r="117" spans="1:1" x14ac:dyDescent="0.25">
      <c r="A117" s="8"/>
    </row>
    <row r="118" spans="1:1" x14ac:dyDescent="0.25">
      <c r="A118" s="8"/>
    </row>
    <row r="119" spans="1:1" x14ac:dyDescent="0.25">
      <c r="A119" s="8"/>
    </row>
    <row r="120" spans="1:1" x14ac:dyDescent="0.25">
      <c r="A120" s="8"/>
    </row>
    <row r="121" spans="1:1" x14ac:dyDescent="0.25">
      <c r="A121" s="8"/>
    </row>
    <row r="122" spans="1:1" x14ac:dyDescent="0.25">
      <c r="A122" s="8"/>
    </row>
    <row r="123" spans="1:1" x14ac:dyDescent="0.25">
      <c r="A123" s="8"/>
    </row>
    <row r="124" spans="1:1" x14ac:dyDescent="0.25">
      <c r="A124" s="51"/>
    </row>
    <row r="125" spans="1:1" x14ac:dyDescent="0.25">
      <c r="A125" s="24"/>
    </row>
    <row r="128" spans="1:1" x14ac:dyDescent="0.25">
      <c r="A128" s="8"/>
    </row>
    <row r="129" spans="1:1" x14ac:dyDescent="0.25">
      <c r="A129" s="8"/>
    </row>
    <row r="130" spans="1:1" x14ac:dyDescent="0.25">
      <c r="A130" s="8"/>
    </row>
    <row r="131" spans="1:1" x14ac:dyDescent="0.25">
      <c r="A131" s="8"/>
    </row>
    <row r="132" spans="1:1" x14ac:dyDescent="0.25">
      <c r="A132" s="8"/>
    </row>
    <row r="133" spans="1:1" x14ac:dyDescent="0.25">
      <c r="A133" s="8"/>
    </row>
    <row r="134" spans="1:1" x14ac:dyDescent="0.25">
      <c r="A134" s="8"/>
    </row>
    <row r="135" spans="1:1" x14ac:dyDescent="0.25">
      <c r="A135" s="8"/>
    </row>
    <row r="136" spans="1:1" x14ac:dyDescent="0.25">
      <c r="A136" s="8"/>
    </row>
    <row r="137" spans="1:1" x14ac:dyDescent="0.25">
      <c r="A137" s="8"/>
    </row>
    <row r="138" spans="1:1" x14ac:dyDescent="0.25">
      <c r="A138" s="8"/>
    </row>
    <row r="139" spans="1:1" x14ac:dyDescent="0.25">
      <c r="A139" s="8"/>
    </row>
    <row r="140" spans="1:1" x14ac:dyDescent="0.25">
      <c r="A140" s="8"/>
    </row>
    <row r="141" spans="1:1" x14ac:dyDescent="0.25">
      <c r="A141" s="8"/>
    </row>
    <row r="142" spans="1:1" x14ac:dyDescent="0.25">
      <c r="A142" s="8"/>
    </row>
    <row r="143" spans="1:1" x14ac:dyDescent="0.25">
      <c r="A143" s="8"/>
    </row>
    <row r="144" spans="1:1" x14ac:dyDescent="0.25">
      <c r="A144" s="8"/>
    </row>
    <row r="145" spans="1:1" x14ac:dyDescent="0.25">
      <c r="A145" s="8"/>
    </row>
    <row r="146" spans="1:1" x14ac:dyDescent="0.25">
      <c r="A146" s="8"/>
    </row>
    <row r="147" spans="1:1" x14ac:dyDescent="0.25">
      <c r="A147" s="8"/>
    </row>
    <row r="148" spans="1:1" x14ac:dyDescent="0.25">
      <c r="A148" s="8"/>
    </row>
    <row r="149" spans="1:1" x14ac:dyDescent="0.25">
      <c r="A149" s="8"/>
    </row>
    <row r="150" spans="1:1" x14ac:dyDescent="0.25">
      <c r="A150" s="8"/>
    </row>
    <row r="151" spans="1:1" x14ac:dyDescent="0.25">
      <c r="A151" s="8"/>
    </row>
    <row r="152" spans="1:1" x14ac:dyDescent="0.25">
      <c r="A152" s="8"/>
    </row>
    <row r="153" spans="1:1" x14ac:dyDescent="0.25">
      <c r="A153" s="51"/>
    </row>
    <row r="154" spans="1:1" x14ac:dyDescent="0.25">
      <c r="A154" s="24"/>
    </row>
  </sheetData>
  <mergeCells count="28">
    <mergeCell ref="B1:N1"/>
    <mergeCell ref="P2:T3"/>
    <mergeCell ref="V2:Z3"/>
    <mergeCell ref="AB2:AG3"/>
    <mergeCell ref="P1:Z1"/>
    <mergeCell ref="B2:E2"/>
    <mergeCell ref="AI1:AS1"/>
    <mergeCell ref="AB1:AH1"/>
    <mergeCell ref="AO2:AS3"/>
    <mergeCell ref="AO4:AS4"/>
    <mergeCell ref="AI2:AM3"/>
    <mergeCell ref="AR7:AS7"/>
    <mergeCell ref="K8:L8"/>
    <mergeCell ref="M8:N8"/>
    <mergeCell ref="P6:Q7"/>
    <mergeCell ref="B7:D7"/>
    <mergeCell ref="H7:I7"/>
    <mergeCell ref="S7:T7"/>
    <mergeCell ref="Y7:Z7"/>
    <mergeCell ref="AL7:AM7"/>
    <mergeCell ref="B4:N4"/>
    <mergeCell ref="P4:T4"/>
    <mergeCell ref="B106:N106"/>
    <mergeCell ref="B107:N107"/>
    <mergeCell ref="AO7:AP7"/>
    <mergeCell ref="V4:Z4"/>
    <mergeCell ref="AB4:AG4"/>
    <mergeCell ref="AI4:AM4"/>
  </mergeCells>
  <hyperlinks>
    <hyperlink ref="B2:E2" location="'Liste tableaux'!A1" display="Retour à la liste des tableaux" xr:uid="{82CEAD93-9EEE-4CE8-A052-E33BC1EAD889}"/>
  </hyperlinks>
  <pageMargins left="0.7" right="0.7" top="0.75" bottom="0.75" header="0.3" footer="0.3"/>
  <headerFooter>
    <oddHeader>&amp;R&amp;"Calibri"&amp;10&amp;K000000 Protected B - Internal / Protégé B - Interne&amp;1#_x000D_</oddHead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0990B-E4E6-4568-8C13-6318B166E0FA}">
  <sheetPr codeName="Feuil75"/>
  <dimension ref="A1:AW155"/>
  <sheetViews>
    <sheetView showGridLines="0" workbookViewId="0">
      <selection activeCell="B2" sqref="B2:E2"/>
    </sheetView>
  </sheetViews>
  <sheetFormatPr defaultColWidth="9.140625" defaultRowHeight="12.75" x14ac:dyDescent="0.2"/>
  <cols>
    <col min="1" max="1" width="7.140625" style="12" customWidth="1"/>
    <col min="2" max="3" width="9.140625" style="12"/>
    <col min="4" max="4" width="12.42578125" style="12" customWidth="1"/>
    <col min="5" max="5" width="0.85546875" style="12" customWidth="1"/>
    <col min="6" max="6" width="12.42578125" style="12" customWidth="1"/>
    <col min="7" max="7" width="0.85546875" style="12" customWidth="1"/>
    <col min="8" max="8" width="12.42578125" style="12" customWidth="1"/>
    <col min="9" max="9" width="12.85546875" style="12" customWidth="1"/>
    <col min="10" max="10" width="0.5703125" style="12" customWidth="1"/>
    <col min="11" max="14" width="5.5703125" style="12" customWidth="1"/>
    <col min="15" max="15" width="2.140625" style="12" customWidth="1"/>
    <col min="16" max="16" width="10.85546875" style="82" customWidth="1"/>
    <col min="17" max="17" width="9" style="82" customWidth="1"/>
    <col min="18" max="18" width="13.140625" style="82" customWidth="1"/>
    <col min="19" max="19" width="12.140625" style="82" customWidth="1"/>
    <col min="20" max="20" width="12.5703125" style="82" customWidth="1"/>
    <col min="21" max="21" width="0.85546875" style="82" customWidth="1"/>
    <col min="22" max="22" width="2.140625" style="82" customWidth="1"/>
    <col min="23" max="23" width="8.140625" style="947" customWidth="1"/>
    <col min="24" max="27" width="20.140625" style="947" customWidth="1"/>
    <col min="28" max="28" width="1.85546875" style="947" customWidth="1"/>
    <col min="29" max="29" width="7.42578125" style="963" customWidth="1"/>
    <col min="30" max="30" width="12.140625" style="963" customWidth="1"/>
    <col min="31" max="32" width="15.5703125" style="558" customWidth="1"/>
    <col min="33" max="33" width="1.140625" style="558" customWidth="1"/>
    <col min="34" max="37" width="9.140625" style="558"/>
    <col min="38" max="38" width="2.140625" style="558" customWidth="1"/>
    <col min="39" max="40" width="11" style="82" customWidth="1"/>
    <col min="41" max="41" width="18.85546875" style="82" customWidth="1"/>
    <col min="42" max="42" width="14.85546875" style="82" customWidth="1"/>
    <col min="43" max="43" width="23" style="82" customWidth="1"/>
    <col min="44" max="44" width="2.140625" style="82" customWidth="1"/>
    <col min="45" max="45" width="15.85546875" style="82" customWidth="1"/>
    <col min="46" max="46" width="13.85546875" style="82" customWidth="1"/>
    <col min="47" max="47" width="12.5703125" style="82" customWidth="1"/>
    <col min="48" max="48" width="14.140625" style="82" customWidth="1"/>
    <col min="49" max="49" width="17.85546875" style="82" customWidth="1"/>
    <col min="50" max="249" width="9.140625" style="12"/>
    <col min="250" max="250" width="7.140625" style="12" customWidth="1"/>
    <col min="251" max="252" width="9.140625" style="12"/>
    <col min="253" max="253" width="12.42578125" style="12" customWidth="1"/>
    <col min="254" max="254" width="0.85546875" style="12" customWidth="1"/>
    <col min="255" max="255" width="12.42578125" style="12" customWidth="1"/>
    <col min="256" max="256" width="0.85546875" style="12" customWidth="1"/>
    <col min="257" max="257" width="12.42578125" style="12" customWidth="1"/>
    <col min="258" max="258" width="11.5703125" style="12" customWidth="1"/>
    <col min="259" max="259" width="0.5703125" style="12" customWidth="1"/>
    <col min="260" max="263" width="5.5703125" style="12" customWidth="1"/>
    <col min="264" max="264" width="2.140625" style="12" customWidth="1"/>
    <col min="265" max="265" width="6.5703125" style="12" customWidth="1"/>
    <col min="266" max="266" width="9" style="12" customWidth="1"/>
    <col min="267" max="269" width="9.42578125" style="12" customWidth="1"/>
    <col min="270" max="270" width="0.85546875" style="12" customWidth="1"/>
    <col min="271" max="278" width="8.5703125" style="12" customWidth="1"/>
    <col min="279" max="279" width="3.42578125" style="12" customWidth="1"/>
    <col min="280" max="280" width="6.5703125" style="12" customWidth="1"/>
    <col min="281" max="281" width="9" style="12" customWidth="1"/>
    <col min="282" max="284" width="9.42578125" style="12" customWidth="1"/>
    <col min="285" max="285" width="0.85546875" style="12" customWidth="1"/>
    <col min="286" max="286" width="8.5703125" style="12" customWidth="1"/>
    <col min="287" max="505" width="9.140625" style="12"/>
    <col min="506" max="506" width="7.140625" style="12" customWidth="1"/>
    <col min="507" max="508" width="9.140625" style="12"/>
    <col min="509" max="509" width="12.42578125" style="12" customWidth="1"/>
    <col min="510" max="510" width="0.85546875" style="12" customWidth="1"/>
    <col min="511" max="511" width="12.42578125" style="12" customWidth="1"/>
    <col min="512" max="512" width="0.85546875" style="12" customWidth="1"/>
    <col min="513" max="513" width="12.42578125" style="12" customWidth="1"/>
    <col min="514" max="514" width="11.5703125" style="12" customWidth="1"/>
    <col min="515" max="515" width="0.5703125" style="12" customWidth="1"/>
    <col min="516" max="519" width="5.5703125" style="12" customWidth="1"/>
    <col min="520" max="520" width="2.140625" style="12" customWidth="1"/>
    <col min="521" max="521" width="6.5703125" style="12" customWidth="1"/>
    <col min="522" max="522" width="9" style="12" customWidth="1"/>
    <col min="523" max="525" width="9.42578125" style="12" customWidth="1"/>
    <col min="526" max="526" width="0.85546875" style="12" customWidth="1"/>
    <col min="527" max="534" width="8.5703125" style="12" customWidth="1"/>
    <col min="535" max="535" width="3.42578125" style="12" customWidth="1"/>
    <col min="536" max="536" width="6.5703125" style="12" customWidth="1"/>
    <col min="537" max="537" width="9" style="12" customWidth="1"/>
    <col min="538" max="540" width="9.42578125" style="12" customWidth="1"/>
    <col min="541" max="541" width="0.85546875" style="12" customWidth="1"/>
    <col min="542" max="542" width="8.5703125" style="12" customWidth="1"/>
    <col min="543" max="761" width="9.140625" style="12"/>
    <col min="762" max="762" width="7.140625" style="12" customWidth="1"/>
    <col min="763" max="764" width="9.140625" style="12"/>
    <col min="765" max="765" width="12.42578125" style="12" customWidth="1"/>
    <col min="766" max="766" width="0.85546875" style="12" customWidth="1"/>
    <col min="767" max="767" width="12.42578125" style="12" customWidth="1"/>
    <col min="768" max="768" width="0.85546875" style="12" customWidth="1"/>
    <col min="769" max="769" width="12.42578125" style="12" customWidth="1"/>
    <col min="770" max="770" width="11.5703125" style="12" customWidth="1"/>
    <col min="771" max="771" width="0.5703125" style="12" customWidth="1"/>
    <col min="772" max="775" width="5.5703125" style="12" customWidth="1"/>
    <col min="776" max="776" width="2.140625" style="12" customWidth="1"/>
    <col min="777" max="777" width="6.5703125" style="12" customWidth="1"/>
    <col min="778" max="778" width="9" style="12" customWidth="1"/>
    <col min="779" max="781" width="9.42578125" style="12" customWidth="1"/>
    <col min="782" max="782" width="0.85546875" style="12" customWidth="1"/>
    <col min="783" max="790" width="8.5703125" style="12" customWidth="1"/>
    <col min="791" max="791" width="3.42578125" style="12" customWidth="1"/>
    <col min="792" max="792" width="6.5703125" style="12" customWidth="1"/>
    <col min="793" max="793" width="9" style="12" customWidth="1"/>
    <col min="794" max="796" width="9.42578125" style="12" customWidth="1"/>
    <col min="797" max="797" width="0.85546875" style="12" customWidth="1"/>
    <col min="798" max="798" width="8.5703125" style="12" customWidth="1"/>
    <col min="799" max="1017" width="9.140625" style="12"/>
    <col min="1018" max="1018" width="7.140625" style="12" customWidth="1"/>
    <col min="1019" max="1020" width="9.140625" style="12"/>
    <col min="1021" max="1021" width="12.42578125" style="12" customWidth="1"/>
    <col min="1022" max="1022" width="0.85546875" style="12" customWidth="1"/>
    <col min="1023" max="1023" width="12.42578125" style="12" customWidth="1"/>
    <col min="1024" max="1024" width="0.85546875" style="12" customWidth="1"/>
    <col min="1025" max="1025" width="12.42578125" style="12" customWidth="1"/>
    <col min="1026" max="1026" width="11.5703125" style="12" customWidth="1"/>
    <col min="1027" max="1027" width="0.5703125" style="12" customWidth="1"/>
    <col min="1028" max="1031" width="5.5703125" style="12" customWidth="1"/>
    <col min="1032" max="1032" width="2.140625" style="12" customWidth="1"/>
    <col min="1033" max="1033" width="6.5703125" style="12" customWidth="1"/>
    <col min="1034" max="1034" width="9" style="12" customWidth="1"/>
    <col min="1035" max="1037" width="9.42578125" style="12" customWidth="1"/>
    <col min="1038" max="1038" width="0.85546875" style="12" customWidth="1"/>
    <col min="1039" max="1046" width="8.5703125" style="12" customWidth="1"/>
    <col min="1047" max="1047" width="3.42578125" style="12" customWidth="1"/>
    <col min="1048" max="1048" width="6.5703125" style="12" customWidth="1"/>
    <col min="1049" max="1049" width="9" style="12" customWidth="1"/>
    <col min="1050" max="1052" width="9.42578125" style="12" customWidth="1"/>
    <col min="1053" max="1053" width="0.85546875" style="12" customWidth="1"/>
    <col min="1054" max="1054" width="8.5703125" style="12" customWidth="1"/>
    <col min="1055" max="1273" width="9.140625" style="12"/>
    <col min="1274" max="1274" width="7.140625" style="12" customWidth="1"/>
    <col min="1275" max="1276" width="9.140625" style="12"/>
    <col min="1277" max="1277" width="12.42578125" style="12" customWidth="1"/>
    <col min="1278" max="1278" width="0.85546875" style="12" customWidth="1"/>
    <col min="1279" max="1279" width="12.42578125" style="12" customWidth="1"/>
    <col min="1280" max="1280" width="0.85546875" style="12" customWidth="1"/>
    <col min="1281" max="1281" width="12.42578125" style="12" customWidth="1"/>
    <col min="1282" max="1282" width="11.5703125" style="12" customWidth="1"/>
    <col min="1283" max="1283" width="0.5703125" style="12" customWidth="1"/>
    <col min="1284" max="1287" width="5.5703125" style="12" customWidth="1"/>
    <col min="1288" max="1288" width="2.140625" style="12" customWidth="1"/>
    <col min="1289" max="1289" width="6.5703125" style="12" customWidth="1"/>
    <col min="1290" max="1290" width="9" style="12" customWidth="1"/>
    <col min="1291" max="1293" width="9.42578125" style="12" customWidth="1"/>
    <col min="1294" max="1294" width="0.85546875" style="12" customWidth="1"/>
    <col min="1295" max="1302" width="8.5703125" style="12" customWidth="1"/>
    <col min="1303" max="1303" width="3.42578125" style="12" customWidth="1"/>
    <col min="1304" max="1304" width="6.5703125" style="12" customWidth="1"/>
    <col min="1305" max="1305" width="9" style="12" customWidth="1"/>
    <col min="1306" max="1308" width="9.42578125" style="12" customWidth="1"/>
    <col min="1309" max="1309" width="0.85546875" style="12" customWidth="1"/>
    <col min="1310" max="1310" width="8.5703125" style="12" customWidth="1"/>
    <col min="1311" max="1529" width="9.140625" style="12"/>
    <col min="1530" max="1530" width="7.140625" style="12" customWidth="1"/>
    <col min="1531" max="1532" width="9.140625" style="12"/>
    <col min="1533" max="1533" width="12.42578125" style="12" customWidth="1"/>
    <col min="1534" max="1534" width="0.85546875" style="12" customWidth="1"/>
    <col min="1535" max="1535" width="12.42578125" style="12" customWidth="1"/>
    <col min="1536" max="1536" width="0.85546875" style="12" customWidth="1"/>
    <col min="1537" max="1537" width="12.42578125" style="12" customWidth="1"/>
    <col min="1538" max="1538" width="11.5703125" style="12" customWidth="1"/>
    <col min="1539" max="1539" width="0.5703125" style="12" customWidth="1"/>
    <col min="1540" max="1543" width="5.5703125" style="12" customWidth="1"/>
    <col min="1544" max="1544" width="2.140625" style="12" customWidth="1"/>
    <col min="1545" max="1545" width="6.5703125" style="12" customWidth="1"/>
    <col min="1546" max="1546" width="9" style="12" customWidth="1"/>
    <col min="1547" max="1549" width="9.42578125" style="12" customWidth="1"/>
    <col min="1550" max="1550" width="0.85546875" style="12" customWidth="1"/>
    <col min="1551" max="1558" width="8.5703125" style="12" customWidth="1"/>
    <col min="1559" max="1559" width="3.42578125" style="12" customWidth="1"/>
    <col min="1560" max="1560" width="6.5703125" style="12" customWidth="1"/>
    <col min="1561" max="1561" width="9" style="12" customWidth="1"/>
    <col min="1562" max="1564" width="9.42578125" style="12" customWidth="1"/>
    <col min="1565" max="1565" width="0.85546875" style="12" customWidth="1"/>
    <col min="1566" max="1566" width="8.5703125" style="12" customWidth="1"/>
    <col min="1567" max="1785" width="9.140625" style="12"/>
    <col min="1786" max="1786" width="7.140625" style="12" customWidth="1"/>
    <col min="1787" max="1788" width="9.140625" style="12"/>
    <col min="1789" max="1789" width="12.42578125" style="12" customWidth="1"/>
    <col min="1790" max="1790" width="0.85546875" style="12" customWidth="1"/>
    <col min="1791" max="1791" width="12.42578125" style="12" customWidth="1"/>
    <col min="1792" max="1792" width="0.85546875" style="12" customWidth="1"/>
    <col min="1793" max="1793" width="12.42578125" style="12" customWidth="1"/>
    <col min="1794" max="1794" width="11.5703125" style="12" customWidth="1"/>
    <col min="1795" max="1795" width="0.5703125" style="12" customWidth="1"/>
    <col min="1796" max="1799" width="5.5703125" style="12" customWidth="1"/>
    <col min="1800" max="1800" width="2.140625" style="12" customWidth="1"/>
    <col min="1801" max="1801" width="6.5703125" style="12" customWidth="1"/>
    <col min="1802" max="1802" width="9" style="12" customWidth="1"/>
    <col min="1803" max="1805" width="9.42578125" style="12" customWidth="1"/>
    <col min="1806" max="1806" width="0.85546875" style="12" customWidth="1"/>
    <col min="1807" max="1814" width="8.5703125" style="12" customWidth="1"/>
    <col min="1815" max="1815" width="3.42578125" style="12" customWidth="1"/>
    <col min="1816" max="1816" width="6.5703125" style="12" customWidth="1"/>
    <col min="1817" max="1817" width="9" style="12" customWidth="1"/>
    <col min="1818" max="1820" width="9.42578125" style="12" customWidth="1"/>
    <col min="1821" max="1821" width="0.85546875" style="12" customWidth="1"/>
    <col min="1822" max="1822" width="8.5703125" style="12" customWidth="1"/>
    <col min="1823" max="2041" width="9.140625" style="12"/>
    <col min="2042" max="2042" width="7.140625" style="12" customWidth="1"/>
    <col min="2043" max="2044" width="9.140625" style="12"/>
    <col min="2045" max="2045" width="12.42578125" style="12" customWidth="1"/>
    <col min="2046" max="2046" width="0.85546875" style="12" customWidth="1"/>
    <col min="2047" max="2047" width="12.42578125" style="12" customWidth="1"/>
    <col min="2048" max="2048" width="0.85546875" style="12" customWidth="1"/>
    <col min="2049" max="2049" width="12.42578125" style="12" customWidth="1"/>
    <col min="2050" max="2050" width="11.5703125" style="12" customWidth="1"/>
    <col min="2051" max="2051" width="0.5703125" style="12" customWidth="1"/>
    <col min="2052" max="2055" width="5.5703125" style="12" customWidth="1"/>
    <col min="2056" max="2056" width="2.140625" style="12" customWidth="1"/>
    <col min="2057" max="2057" width="6.5703125" style="12" customWidth="1"/>
    <col min="2058" max="2058" width="9" style="12" customWidth="1"/>
    <col min="2059" max="2061" width="9.42578125" style="12" customWidth="1"/>
    <col min="2062" max="2062" width="0.85546875" style="12" customWidth="1"/>
    <col min="2063" max="2070" width="8.5703125" style="12" customWidth="1"/>
    <col min="2071" max="2071" width="3.42578125" style="12" customWidth="1"/>
    <col min="2072" max="2072" width="6.5703125" style="12" customWidth="1"/>
    <col min="2073" max="2073" width="9" style="12" customWidth="1"/>
    <col min="2074" max="2076" width="9.42578125" style="12" customWidth="1"/>
    <col min="2077" max="2077" width="0.85546875" style="12" customWidth="1"/>
    <col min="2078" max="2078" width="8.5703125" style="12" customWidth="1"/>
    <col min="2079" max="2297" width="9.140625" style="12"/>
    <col min="2298" max="2298" width="7.140625" style="12" customWidth="1"/>
    <col min="2299" max="2300" width="9.140625" style="12"/>
    <col min="2301" max="2301" width="12.42578125" style="12" customWidth="1"/>
    <col min="2302" max="2302" width="0.85546875" style="12" customWidth="1"/>
    <col min="2303" max="2303" width="12.42578125" style="12" customWidth="1"/>
    <col min="2304" max="2304" width="0.85546875" style="12" customWidth="1"/>
    <col min="2305" max="2305" width="12.42578125" style="12" customWidth="1"/>
    <col min="2306" max="2306" width="11.5703125" style="12" customWidth="1"/>
    <col min="2307" max="2307" width="0.5703125" style="12" customWidth="1"/>
    <col min="2308" max="2311" width="5.5703125" style="12" customWidth="1"/>
    <col min="2312" max="2312" width="2.140625" style="12" customWidth="1"/>
    <col min="2313" max="2313" width="6.5703125" style="12" customWidth="1"/>
    <col min="2314" max="2314" width="9" style="12" customWidth="1"/>
    <col min="2315" max="2317" width="9.42578125" style="12" customWidth="1"/>
    <col min="2318" max="2318" width="0.85546875" style="12" customWidth="1"/>
    <col min="2319" max="2326" width="8.5703125" style="12" customWidth="1"/>
    <col min="2327" max="2327" width="3.42578125" style="12" customWidth="1"/>
    <col min="2328" max="2328" width="6.5703125" style="12" customWidth="1"/>
    <col min="2329" max="2329" width="9" style="12" customWidth="1"/>
    <col min="2330" max="2332" width="9.42578125" style="12" customWidth="1"/>
    <col min="2333" max="2333" width="0.85546875" style="12" customWidth="1"/>
    <col min="2334" max="2334" width="8.5703125" style="12" customWidth="1"/>
    <col min="2335" max="2553" width="9.140625" style="12"/>
    <col min="2554" max="2554" width="7.140625" style="12" customWidth="1"/>
    <col min="2555" max="2556" width="9.140625" style="12"/>
    <col min="2557" max="2557" width="12.42578125" style="12" customWidth="1"/>
    <col min="2558" max="2558" width="0.85546875" style="12" customWidth="1"/>
    <col min="2559" max="2559" width="12.42578125" style="12" customWidth="1"/>
    <col min="2560" max="2560" width="0.85546875" style="12" customWidth="1"/>
    <col min="2561" max="2561" width="12.42578125" style="12" customWidth="1"/>
    <col min="2562" max="2562" width="11.5703125" style="12" customWidth="1"/>
    <col min="2563" max="2563" width="0.5703125" style="12" customWidth="1"/>
    <col min="2564" max="2567" width="5.5703125" style="12" customWidth="1"/>
    <col min="2568" max="2568" width="2.140625" style="12" customWidth="1"/>
    <col min="2569" max="2569" width="6.5703125" style="12" customWidth="1"/>
    <col min="2570" max="2570" width="9" style="12" customWidth="1"/>
    <col min="2571" max="2573" width="9.42578125" style="12" customWidth="1"/>
    <col min="2574" max="2574" width="0.85546875" style="12" customWidth="1"/>
    <col min="2575" max="2582" width="8.5703125" style="12" customWidth="1"/>
    <col min="2583" max="2583" width="3.42578125" style="12" customWidth="1"/>
    <col min="2584" max="2584" width="6.5703125" style="12" customWidth="1"/>
    <col min="2585" max="2585" width="9" style="12" customWidth="1"/>
    <col min="2586" max="2588" width="9.42578125" style="12" customWidth="1"/>
    <col min="2589" max="2589" width="0.85546875" style="12" customWidth="1"/>
    <col min="2590" max="2590" width="8.5703125" style="12" customWidth="1"/>
    <col min="2591" max="2809" width="9.140625" style="12"/>
    <col min="2810" max="2810" width="7.140625" style="12" customWidth="1"/>
    <col min="2811" max="2812" width="9.140625" style="12"/>
    <col min="2813" max="2813" width="12.42578125" style="12" customWidth="1"/>
    <col min="2814" max="2814" width="0.85546875" style="12" customWidth="1"/>
    <col min="2815" max="2815" width="12.42578125" style="12" customWidth="1"/>
    <col min="2816" max="2816" width="0.85546875" style="12" customWidth="1"/>
    <col min="2817" max="2817" width="12.42578125" style="12" customWidth="1"/>
    <col min="2818" max="2818" width="11.5703125" style="12" customWidth="1"/>
    <col min="2819" max="2819" width="0.5703125" style="12" customWidth="1"/>
    <col min="2820" max="2823" width="5.5703125" style="12" customWidth="1"/>
    <col min="2824" max="2824" width="2.140625" style="12" customWidth="1"/>
    <col min="2825" max="2825" width="6.5703125" style="12" customWidth="1"/>
    <col min="2826" max="2826" width="9" style="12" customWidth="1"/>
    <col min="2827" max="2829" width="9.42578125" style="12" customWidth="1"/>
    <col min="2830" max="2830" width="0.85546875" style="12" customWidth="1"/>
    <col min="2831" max="2838" width="8.5703125" style="12" customWidth="1"/>
    <col min="2839" max="2839" width="3.42578125" style="12" customWidth="1"/>
    <col min="2840" max="2840" width="6.5703125" style="12" customWidth="1"/>
    <col min="2841" max="2841" width="9" style="12" customWidth="1"/>
    <col min="2842" max="2844" width="9.42578125" style="12" customWidth="1"/>
    <col min="2845" max="2845" width="0.85546875" style="12" customWidth="1"/>
    <col min="2846" max="2846" width="8.5703125" style="12" customWidth="1"/>
    <col min="2847" max="3065" width="9.140625" style="12"/>
    <col min="3066" max="3066" width="7.140625" style="12" customWidth="1"/>
    <col min="3067" max="3068" width="9.140625" style="12"/>
    <col min="3069" max="3069" width="12.42578125" style="12" customWidth="1"/>
    <col min="3070" max="3070" width="0.85546875" style="12" customWidth="1"/>
    <col min="3071" max="3071" width="12.42578125" style="12" customWidth="1"/>
    <col min="3072" max="3072" width="0.85546875" style="12" customWidth="1"/>
    <col min="3073" max="3073" width="12.42578125" style="12" customWidth="1"/>
    <col min="3074" max="3074" width="11.5703125" style="12" customWidth="1"/>
    <col min="3075" max="3075" width="0.5703125" style="12" customWidth="1"/>
    <col min="3076" max="3079" width="5.5703125" style="12" customWidth="1"/>
    <col min="3080" max="3080" width="2.140625" style="12" customWidth="1"/>
    <col min="3081" max="3081" width="6.5703125" style="12" customWidth="1"/>
    <col min="3082" max="3082" width="9" style="12" customWidth="1"/>
    <col min="3083" max="3085" width="9.42578125" style="12" customWidth="1"/>
    <col min="3086" max="3086" width="0.85546875" style="12" customWidth="1"/>
    <col min="3087" max="3094" width="8.5703125" style="12" customWidth="1"/>
    <col min="3095" max="3095" width="3.42578125" style="12" customWidth="1"/>
    <col min="3096" max="3096" width="6.5703125" style="12" customWidth="1"/>
    <col min="3097" max="3097" width="9" style="12" customWidth="1"/>
    <col min="3098" max="3100" width="9.42578125" style="12" customWidth="1"/>
    <col min="3101" max="3101" width="0.85546875" style="12" customWidth="1"/>
    <col min="3102" max="3102" width="8.5703125" style="12" customWidth="1"/>
    <col min="3103" max="3321" width="9.140625" style="12"/>
    <col min="3322" max="3322" width="7.140625" style="12" customWidth="1"/>
    <col min="3323" max="3324" width="9.140625" style="12"/>
    <col min="3325" max="3325" width="12.42578125" style="12" customWidth="1"/>
    <col min="3326" max="3326" width="0.85546875" style="12" customWidth="1"/>
    <col min="3327" max="3327" width="12.42578125" style="12" customWidth="1"/>
    <col min="3328" max="3328" width="0.85546875" style="12" customWidth="1"/>
    <col min="3329" max="3329" width="12.42578125" style="12" customWidth="1"/>
    <col min="3330" max="3330" width="11.5703125" style="12" customWidth="1"/>
    <col min="3331" max="3331" width="0.5703125" style="12" customWidth="1"/>
    <col min="3332" max="3335" width="5.5703125" style="12" customWidth="1"/>
    <col min="3336" max="3336" width="2.140625" style="12" customWidth="1"/>
    <col min="3337" max="3337" width="6.5703125" style="12" customWidth="1"/>
    <col min="3338" max="3338" width="9" style="12" customWidth="1"/>
    <col min="3339" max="3341" width="9.42578125" style="12" customWidth="1"/>
    <col min="3342" max="3342" width="0.85546875" style="12" customWidth="1"/>
    <col min="3343" max="3350" width="8.5703125" style="12" customWidth="1"/>
    <col min="3351" max="3351" width="3.42578125" style="12" customWidth="1"/>
    <col min="3352" max="3352" width="6.5703125" style="12" customWidth="1"/>
    <col min="3353" max="3353" width="9" style="12" customWidth="1"/>
    <col min="3354" max="3356" width="9.42578125" style="12" customWidth="1"/>
    <col min="3357" max="3357" width="0.85546875" style="12" customWidth="1"/>
    <col min="3358" max="3358" width="8.5703125" style="12" customWidth="1"/>
    <col min="3359" max="3577" width="9.140625" style="12"/>
    <col min="3578" max="3578" width="7.140625" style="12" customWidth="1"/>
    <col min="3579" max="3580" width="9.140625" style="12"/>
    <col min="3581" max="3581" width="12.42578125" style="12" customWidth="1"/>
    <col min="3582" max="3582" width="0.85546875" style="12" customWidth="1"/>
    <col min="3583" max="3583" width="12.42578125" style="12" customWidth="1"/>
    <col min="3584" max="3584" width="0.85546875" style="12" customWidth="1"/>
    <col min="3585" max="3585" width="12.42578125" style="12" customWidth="1"/>
    <col min="3586" max="3586" width="11.5703125" style="12" customWidth="1"/>
    <col min="3587" max="3587" width="0.5703125" style="12" customWidth="1"/>
    <col min="3588" max="3591" width="5.5703125" style="12" customWidth="1"/>
    <col min="3592" max="3592" width="2.140625" style="12" customWidth="1"/>
    <col min="3593" max="3593" width="6.5703125" style="12" customWidth="1"/>
    <col min="3594" max="3594" width="9" style="12" customWidth="1"/>
    <col min="3595" max="3597" width="9.42578125" style="12" customWidth="1"/>
    <col min="3598" max="3598" width="0.85546875" style="12" customWidth="1"/>
    <col min="3599" max="3606" width="8.5703125" style="12" customWidth="1"/>
    <col min="3607" max="3607" width="3.42578125" style="12" customWidth="1"/>
    <col min="3608" max="3608" width="6.5703125" style="12" customWidth="1"/>
    <col min="3609" max="3609" width="9" style="12" customWidth="1"/>
    <col min="3610" max="3612" width="9.42578125" style="12" customWidth="1"/>
    <col min="3613" max="3613" width="0.85546875" style="12" customWidth="1"/>
    <col min="3614" max="3614" width="8.5703125" style="12" customWidth="1"/>
    <col min="3615" max="3833" width="9.140625" style="12"/>
    <col min="3834" max="3834" width="7.140625" style="12" customWidth="1"/>
    <col min="3835" max="3836" width="9.140625" style="12"/>
    <col min="3837" max="3837" width="12.42578125" style="12" customWidth="1"/>
    <col min="3838" max="3838" width="0.85546875" style="12" customWidth="1"/>
    <col min="3839" max="3839" width="12.42578125" style="12" customWidth="1"/>
    <col min="3840" max="3840" width="0.85546875" style="12" customWidth="1"/>
    <col min="3841" max="3841" width="12.42578125" style="12" customWidth="1"/>
    <col min="3842" max="3842" width="11.5703125" style="12" customWidth="1"/>
    <col min="3843" max="3843" width="0.5703125" style="12" customWidth="1"/>
    <col min="3844" max="3847" width="5.5703125" style="12" customWidth="1"/>
    <col min="3848" max="3848" width="2.140625" style="12" customWidth="1"/>
    <col min="3849" max="3849" width="6.5703125" style="12" customWidth="1"/>
    <col min="3850" max="3850" width="9" style="12" customWidth="1"/>
    <col min="3851" max="3853" width="9.42578125" style="12" customWidth="1"/>
    <col min="3854" max="3854" width="0.85546875" style="12" customWidth="1"/>
    <col min="3855" max="3862" width="8.5703125" style="12" customWidth="1"/>
    <col min="3863" max="3863" width="3.42578125" style="12" customWidth="1"/>
    <col min="3864" max="3864" width="6.5703125" style="12" customWidth="1"/>
    <col min="3865" max="3865" width="9" style="12" customWidth="1"/>
    <col min="3866" max="3868" width="9.42578125" style="12" customWidth="1"/>
    <col min="3869" max="3869" width="0.85546875" style="12" customWidth="1"/>
    <col min="3870" max="3870" width="8.5703125" style="12" customWidth="1"/>
    <col min="3871" max="4089" width="9.140625" style="12"/>
    <col min="4090" max="4090" width="7.140625" style="12" customWidth="1"/>
    <col min="4091" max="4092" width="9.140625" style="12"/>
    <col min="4093" max="4093" width="12.42578125" style="12" customWidth="1"/>
    <col min="4094" max="4094" width="0.85546875" style="12" customWidth="1"/>
    <col min="4095" max="4095" width="12.42578125" style="12" customWidth="1"/>
    <col min="4096" max="4096" width="0.85546875" style="12" customWidth="1"/>
    <col min="4097" max="4097" width="12.42578125" style="12" customWidth="1"/>
    <col min="4098" max="4098" width="11.5703125" style="12" customWidth="1"/>
    <col min="4099" max="4099" width="0.5703125" style="12" customWidth="1"/>
    <col min="4100" max="4103" width="5.5703125" style="12" customWidth="1"/>
    <col min="4104" max="4104" width="2.140625" style="12" customWidth="1"/>
    <col min="4105" max="4105" width="6.5703125" style="12" customWidth="1"/>
    <col min="4106" max="4106" width="9" style="12" customWidth="1"/>
    <col min="4107" max="4109" width="9.42578125" style="12" customWidth="1"/>
    <col min="4110" max="4110" width="0.85546875" style="12" customWidth="1"/>
    <col min="4111" max="4118" width="8.5703125" style="12" customWidth="1"/>
    <col min="4119" max="4119" width="3.42578125" style="12" customWidth="1"/>
    <col min="4120" max="4120" width="6.5703125" style="12" customWidth="1"/>
    <col min="4121" max="4121" width="9" style="12" customWidth="1"/>
    <col min="4122" max="4124" width="9.42578125" style="12" customWidth="1"/>
    <col min="4125" max="4125" width="0.85546875" style="12" customWidth="1"/>
    <col min="4126" max="4126" width="8.5703125" style="12" customWidth="1"/>
    <col min="4127" max="4345" width="9.140625" style="12"/>
    <col min="4346" max="4346" width="7.140625" style="12" customWidth="1"/>
    <col min="4347" max="4348" width="9.140625" style="12"/>
    <col min="4349" max="4349" width="12.42578125" style="12" customWidth="1"/>
    <col min="4350" max="4350" width="0.85546875" style="12" customWidth="1"/>
    <col min="4351" max="4351" width="12.42578125" style="12" customWidth="1"/>
    <col min="4352" max="4352" width="0.85546875" style="12" customWidth="1"/>
    <col min="4353" max="4353" width="12.42578125" style="12" customWidth="1"/>
    <col min="4354" max="4354" width="11.5703125" style="12" customWidth="1"/>
    <col min="4355" max="4355" width="0.5703125" style="12" customWidth="1"/>
    <col min="4356" max="4359" width="5.5703125" style="12" customWidth="1"/>
    <col min="4360" max="4360" width="2.140625" style="12" customWidth="1"/>
    <col min="4361" max="4361" width="6.5703125" style="12" customWidth="1"/>
    <col min="4362" max="4362" width="9" style="12" customWidth="1"/>
    <col min="4363" max="4365" width="9.42578125" style="12" customWidth="1"/>
    <col min="4366" max="4366" width="0.85546875" style="12" customWidth="1"/>
    <col min="4367" max="4374" width="8.5703125" style="12" customWidth="1"/>
    <col min="4375" max="4375" width="3.42578125" style="12" customWidth="1"/>
    <col min="4376" max="4376" width="6.5703125" style="12" customWidth="1"/>
    <col min="4377" max="4377" width="9" style="12" customWidth="1"/>
    <col min="4378" max="4380" width="9.42578125" style="12" customWidth="1"/>
    <col min="4381" max="4381" width="0.85546875" style="12" customWidth="1"/>
    <col min="4382" max="4382" width="8.5703125" style="12" customWidth="1"/>
    <col min="4383" max="4601" width="9.140625" style="12"/>
    <col min="4602" max="4602" width="7.140625" style="12" customWidth="1"/>
    <col min="4603" max="4604" width="9.140625" style="12"/>
    <col min="4605" max="4605" width="12.42578125" style="12" customWidth="1"/>
    <col min="4606" max="4606" width="0.85546875" style="12" customWidth="1"/>
    <col min="4607" max="4607" width="12.42578125" style="12" customWidth="1"/>
    <col min="4608" max="4608" width="0.85546875" style="12" customWidth="1"/>
    <col min="4609" max="4609" width="12.42578125" style="12" customWidth="1"/>
    <col min="4610" max="4610" width="11.5703125" style="12" customWidth="1"/>
    <col min="4611" max="4611" width="0.5703125" style="12" customWidth="1"/>
    <col min="4612" max="4615" width="5.5703125" style="12" customWidth="1"/>
    <col min="4616" max="4616" width="2.140625" style="12" customWidth="1"/>
    <col min="4617" max="4617" width="6.5703125" style="12" customWidth="1"/>
    <col min="4618" max="4618" width="9" style="12" customWidth="1"/>
    <col min="4619" max="4621" width="9.42578125" style="12" customWidth="1"/>
    <col min="4622" max="4622" width="0.85546875" style="12" customWidth="1"/>
    <col min="4623" max="4630" width="8.5703125" style="12" customWidth="1"/>
    <col min="4631" max="4631" width="3.42578125" style="12" customWidth="1"/>
    <col min="4632" max="4632" width="6.5703125" style="12" customWidth="1"/>
    <col min="4633" max="4633" width="9" style="12" customWidth="1"/>
    <col min="4634" max="4636" width="9.42578125" style="12" customWidth="1"/>
    <col min="4637" max="4637" width="0.85546875" style="12" customWidth="1"/>
    <col min="4638" max="4638" width="8.5703125" style="12" customWidth="1"/>
    <col min="4639" max="4857" width="9.140625" style="12"/>
    <col min="4858" max="4858" width="7.140625" style="12" customWidth="1"/>
    <col min="4859" max="4860" width="9.140625" style="12"/>
    <col min="4861" max="4861" width="12.42578125" style="12" customWidth="1"/>
    <col min="4862" max="4862" width="0.85546875" style="12" customWidth="1"/>
    <col min="4863" max="4863" width="12.42578125" style="12" customWidth="1"/>
    <col min="4864" max="4864" width="0.85546875" style="12" customWidth="1"/>
    <col min="4865" max="4865" width="12.42578125" style="12" customWidth="1"/>
    <col min="4866" max="4866" width="11.5703125" style="12" customWidth="1"/>
    <col min="4867" max="4867" width="0.5703125" style="12" customWidth="1"/>
    <col min="4868" max="4871" width="5.5703125" style="12" customWidth="1"/>
    <col min="4872" max="4872" width="2.140625" style="12" customWidth="1"/>
    <col min="4873" max="4873" width="6.5703125" style="12" customWidth="1"/>
    <col min="4874" max="4874" width="9" style="12" customWidth="1"/>
    <col min="4875" max="4877" width="9.42578125" style="12" customWidth="1"/>
    <col min="4878" max="4878" width="0.85546875" style="12" customWidth="1"/>
    <col min="4879" max="4886" width="8.5703125" style="12" customWidth="1"/>
    <col min="4887" max="4887" width="3.42578125" style="12" customWidth="1"/>
    <col min="4888" max="4888" width="6.5703125" style="12" customWidth="1"/>
    <col min="4889" max="4889" width="9" style="12" customWidth="1"/>
    <col min="4890" max="4892" width="9.42578125" style="12" customWidth="1"/>
    <col min="4893" max="4893" width="0.85546875" style="12" customWidth="1"/>
    <col min="4894" max="4894" width="8.5703125" style="12" customWidth="1"/>
    <col min="4895" max="5113" width="9.140625" style="12"/>
    <col min="5114" max="5114" width="7.140625" style="12" customWidth="1"/>
    <col min="5115" max="5116" width="9.140625" style="12"/>
    <col min="5117" max="5117" width="12.42578125" style="12" customWidth="1"/>
    <col min="5118" max="5118" width="0.85546875" style="12" customWidth="1"/>
    <col min="5119" max="5119" width="12.42578125" style="12" customWidth="1"/>
    <col min="5120" max="5120" width="0.85546875" style="12" customWidth="1"/>
    <col min="5121" max="5121" width="12.42578125" style="12" customWidth="1"/>
    <col min="5122" max="5122" width="11.5703125" style="12" customWidth="1"/>
    <col min="5123" max="5123" width="0.5703125" style="12" customWidth="1"/>
    <col min="5124" max="5127" width="5.5703125" style="12" customWidth="1"/>
    <col min="5128" max="5128" width="2.140625" style="12" customWidth="1"/>
    <col min="5129" max="5129" width="6.5703125" style="12" customWidth="1"/>
    <col min="5130" max="5130" width="9" style="12" customWidth="1"/>
    <col min="5131" max="5133" width="9.42578125" style="12" customWidth="1"/>
    <col min="5134" max="5134" width="0.85546875" style="12" customWidth="1"/>
    <col min="5135" max="5142" width="8.5703125" style="12" customWidth="1"/>
    <col min="5143" max="5143" width="3.42578125" style="12" customWidth="1"/>
    <col min="5144" max="5144" width="6.5703125" style="12" customWidth="1"/>
    <col min="5145" max="5145" width="9" style="12" customWidth="1"/>
    <col min="5146" max="5148" width="9.42578125" style="12" customWidth="1"/>
    <col min="5149" max="5149" width="0.85546875" style="12" customWidth="1"/>
    <col min="5150" max="5150" width="8.5703125" style="12" customWidth="1"/>
    <col min="5151" max="5369" width="9.140625" style="12"/>
    <col min="5370" max="5370" width="7.140625" style="12" customWidth="1"/>
    <col min="5371" max="5372" width="9.140625" style="12"/>
    <col min="5373" max="5373" width="12.42578125" style="12" customWidth="1"/>
    <col min="5374" max="5374" width="0.85546875" style="12" customWidth="1"/>
    <col min="5375" max="5375" width="12.42578125" style="12" customWidth="1"/>
    <col min="5376" max="5376" width="0.85546875" style="12" customWidth="1"/>
    <col min="5377" max="5377" width="12.42578125" style="12" customWidth="1"/>
    <col min="5378" max="5378" width="11.5703125" style="12" customWidth="1"/>
    <col min="5379" max="5379" width="0.5703125" style="12" customWidth="1"/>
    <col min="5380" max="5383" width="5.5703125" style="12" customWidth="1"/>
    <col min="5384" max="5384" width="2.140625" style="12" customWidth="1"/>
    <col min="5385" max="5385" width="6.5703125" style="12" customWidth="1"/>
    <col min="5386" max="5386" width="9" style="12" customWidth="1"/>
    <col min="5387" max="5389" width="9.42578125" style="12" customWidth="1"/>
    <col min="5390" max="5390" width="0.85546875" style="12" customWidth="1"/>
    <col min="5391" max="5398" width="8.5703125" style="12" customWidth="1"/>
    <col min="5399" max="5399" width="3.42578125" style="12" customWidth="1"/>
    <col min="5400" max="5400" width="6.5703125" style="12" customWidth="1"/>
    <col min="5401" max="5401" width="9" style="12" customWidth="1"/>
    <col min="5402" max="5404" width="9.42578125" style="12" customWidth="1"/>
    <col min="5405" max="5405" width="0.85546875" style="12" customWidth="1"/>
    <col min="5406" max="5406" width="8.5703125" style="12" customWidth="1"/>
    <col min="5407" max="5625" width="9.140625" style="12"/>
    <col min="5626" max="5626" width="7.140625" style="12" customWidth="1"/>
    <col min="5627" max="5628" width="9.140625" style="12"/>
    <col min="5629" max="5629" width="12.42578125" style="12" customWidth="1"/>
    <col min="5630" max="5630" width="0.85546875" style="12" customWidth="1"/>
    <col min="5631" max="5631" width="12.42578125" style="12" customWidth="1"/>
    <col min="5632" max="5632" width="0.85546875" style="12" customWidth="1"/>
    <col min="5633" max="5633" width="12.42578125" style="12" customWidth="1"/>
    <col min="5634" max="5634" width="11.5703125" style="12" customWidth="1"/>
    <col min="5635" max="5635" width="0.5703125" style="12" customWidth="1"/>
    <col min="5636" max="5639" width="5.5703125" style="12" customWidth="1"/>
    <col min="5640" max="5640" width="2.140625" style="12" customWidth="1"/>
    <col min="5641" max="5641" width="6.5703125" style="12" customWidth="1"/>
    <col min="5642" max="5642" width="9" style="12" customWidth="1"/>
    <col min="5643" max="5645" width="9.42578125" style="12" customWidth="1"/>
    <col min="5646" max="5646" width="0.85546875" style="12" customWidth="1"/>
    <col min="5647" max="5654" width="8.5703125" style="12" customWidth="1"/>
    <col min="5655" max="5655" width="3.42578125" style="12" customWidth="1"/>
    <col min="5656" max="5656" width="6.5703125" style="12" customWidth="1"/>
    <col min="5657" max="5657" width="9" style="12" customWidth="1"/>
    <col min="5658" max="5660" width="9.42578125" style="12" customWidth="1"/>
    <col min="5661" max="5661" width="0.85546875" style="12" customWidth="1"/>
    <col min="5662" max="5662" width="8.5703125" style="12" customWidth="1"/>
    <col min="5663" max="5881" width="9.140625" style="12"/>
    <col min="5882" max="5882" width="7.140625" style="12" customWidth="1"/>
    <col min="5883" max="5884" width="9.140625" style="12"/>
    <col min="5885" max="5885" width="12.42578125" style="12" customWidth="1"/>
    <col min="5886" max="5886" width="0.85546875" style="12" customWidth="1"/>
    <col min="5887" max="5887" width="12.42578125" style="12" customWidth="1"/>
    <col min="5888" max="5888" width="0.85546875" style="12" customWidth="1"/>
    <col min="5889" max="5889" width="12.42578125" style="12" customWidth="1"/>
    <col min="5890" max="5890" width="11.5703125" style="12" customWidth="1"/>
    <col min="5891" max="5891" width="0.5703125" style="12" customWidth="1"/>
    <col min="5892" max="5895" width="5.5703125" style="12" customWidth="1"/>
    <col min="5896" max="5896" width="2.140625" style="12" customWidth="1"/>
    <col min="5897" max="5897" width="6.5703125" style="12" customWidth="1"/>
    <col min="5898" max="5898" width="9" style="12" customWidth="1"/>
    <col min="5899" max="5901" width="9.42578125" style="12" customWidth="1"/>
    <col min="5902" max="5902" width="0.85546875" style="12" customWidth="1"/>
    <col min="5903" max="5910" width="8.5703125" style="12" customWidth="1"/>
    <col min="5911" max="5911" width="3.42578125" style="12" customWidth="1"/>
    <col min="5912" max="5912" width="6.5703125" style="12" customWidth="1"/>
    <col min="5913" max="5913" width="9" style="12" customWidth="1"/>
    <col min="5914" max="5916" width="9.42578125" style="12" customWidth="1"/>
    <col min="5917" max="5917" width="0.85546875" style="12" customWidth="1"/>
    <col min="5918" max="5918" width="8.5703125" style="12" customWidth="1"/>
    <col min="5919" max="6137" width="9.140625" style="12"/>
    <col min="6138" max="6138" width="7.140625" style="12" customWidth="1"/>
    <col min="6139" max="6140" width="9.140625" style="12"/>
    <col min="6141" max="6141" width="12.42578125" style="12" customWidth="1"/>
    <col min="6142" max="6142" width="0.85546875" style="12" customWidth="1"/>
    <col min="6143" max="6143" width="12.42578125" style="12" customWidth="1"/>
    <col min="6144" max="6144" width="0.85546875" style="12" customWidth="1"/>
    <col min="6145" max="6145" width="12.42578125" style="12" customWidth="1"/>
    <col min="6146" max="6146" width="11.5703125" style="12" customWidth="1"/>
    <col min="6147" max="6147" width="0.5703125" style="12" customWidth="1"/>
    <col min="6148" max="6151" width="5.5703125" style="12" customWidth="1"/>
    <col min="6152" max="6152" width="2.140625" style="12" customWidth="1"/>
    <col min="6153" max="6153" width="6.5703125" style="12" customWidth="1"/>
    <col min="6154" max="6154" width="9" style="12" customWidth="1"/>
    <col min="6155" max="6157" width="9.42578125" style="12" customWidth="1"/>
    <col min="6158" max="6158" width="0.85546875" style="12" customWidth="1"/>
    <col min="6159" max="6166" width="8.5703125" style="12" customWidth="1"/>
    <col min="6167" max="6167" width="3.42578125" style="12" customWidth="1"/>
    <col min="6168" max="6168" width="6.5703125" style="12" customWidth="1"/>
    <col min="6169" max="6169" width="9" style="12" customWidth="1"/>
    <col min="6170" max="6172" width="9.42578125" style="12" customWidth="1"/>
    <col min="6173" max="6173" width="0.85546875" style="12" customWidth="1"/>
    <col min="6174" max="6174" width="8.5703125" style="12" customWidth="1"/>
    <col min="6175" max="6393" width="9.140625" style="12"/>
    <col min="6394" max="6394" width="7.140625" style="12" customWidth="1"/>
    <col min="6395" max="6396" width="9.140625" style="12"/>
    <col min="6397" max="6397" width="12.42578125" style="12" customWidth="1"/>
    <col min="6398" max="6398" width="0.85546875" style="12" customWidth="1"/>
    <col min="6399" max="6399" width="12.42578125" style="12" customWidth="1"/>
    <col min="6400" max="6400" width="0.85546875" style="12" customWidth="1"/>
    <col min="6401" max="6401" width="12.42578125" style="12" customWidth="1"/>
    <col min="6402" max="6402" width="11.5703125" style="12" customWidth="1"/>
    <col min="6403" max="6403" width="0.5703125" style="12" customWidth="1"/>
    <col min="6404" max="6407" width="5.5703125" style="12" customWidth="1"/>
    <col min="6408" max="6408" width="2.140625" style="12" customWidth="1"/>
    <col min="6409" max="6409" width="6.5703125" style="12" customWidth="1"/>
    <col min="6410" max="6410" width="9" style="12" customWidth="1"/>
    <col min="6411" max="6413" width="9.42578125" style="12" customWidth="1"/>
    <col min="6414" max="6414" width="0.85546875" style="12" customWidth="1"/>
    <col min="6415" max="6422" width="8.5703125" style="12" customWidth="1"/>
    <col min="6423" max="6423" width="3.42578125" style="12" customWidth="1"/>
    <col min="6424" max="6424" width="6.5703125" style="12" customWidth="1"/>
    <col min="6425" max="6425" width="9" style="12" customWidth="1"/>
    <col min="6426" max="6428" width="9.42578125" style="12" customWidth="1"/>
    <col min="6429" max="6429" width="0.85546875" style="12" customWidth="1"/>
    <col min="6430" max="6430" width="8.5703125" style="12" customWidth="1"/>
    <col min="6431" max="6649" width="9.140625" style="12"/>
    <col min="6650" max="6650" width="7.140625" style="12" customWidth="1"/>
    <col min="6651" max="6652" width="9.140625" style="12"/>
    <col min="6653" max="6653" width="12.42578125" style="12" customWidth="1"/>
    <col min="6654" max="6654" width="0.85546875" style="12" customWidth="1"/>
    <col min="6655" max="6655" width="12.42578125" style="12" customWidth="1"/>
    <col min="6656" max="6656" width="0.85546875" style="12" customWidth="1"/>
    <col min="6657" max="6657" width="12.42578125" style="12" customWidth="1"/>
    <col min="6658" max="6658" width="11.5703125" style="12" customWidth="1"/>
    <col min="6659" max="6659" width="0.5703125" style="12" customWidth="1"/>
    <col min="6660" max="6663" width="5.5703125" style="12" customWidth="1"/>
    <col min="6664" max="6664" width="2.140625" style="12" customWidth="1"/>
    <col min="6665" max="6665" width="6.5703125" style="12" customWidth="1"/>
    <col min="6666" max="6666" width="9" style="12" customWidth="1"/>
    <col min="6667" max="6669" width="9.42578125" style="12" customWidth="1"/>
    <col min="6670" max="6670" width="0.85546875" style="12" customWidth="1"/>
    <col min="6671" max="6678" width="8.5703125" style="12" customWidth="1"/>
    <col min="6679" max="6679" width="3.42578125" style="12" customWidth="1"/>
    <col min="6680" max="6680" width="6.5703125" style="12" customWidth="1"/>
    <col min="6681" max="6681" width="9" style="12" customWidth="1"/>
    <col min="6682" max="6684" width="9.42578125" style="12" customWidth="1"/>
    <col min="6685" max="6685" width="0.85546875" style="12" customWidth="1"/>
    <col min="6686" max="6686" width="8.5703125" style="12" customWidth="1"/>
    <col min="6687" max="6905" width="9.140625" style="12"/>
    <col min="6906" max="6906" width="7.140625" style="12" customWidth="1"/>
    <col min="6907" max="6908" width="9.140625" style="12"/>
    <col min="6909" max="6909" width="12.42578125" style="12" customWidth="1"/>
    <col min="6910" max="6910" width="0.85546875" style="12" customWidth="1"/>
    <col min="6911" max="6911" width="12.42578125" style="12" customWidth="1"/>
    <col min="6912" max="6912" width="0.85546875" style="12" customWidth="1"/>
    <col min="6913" max="6913" width="12.42578125" style="12" customWidth="1"/>
    <col min="6914" max="6914" width="11.5703125" style="12" customWidth="1"/>
    <col min="6915" max="6915" width="0.5703125" style="12" customWidth="1"/>
    <col min="6916" max="6919" width="5.5703125" style="12" customWidth="1"/>
    <col min="6920" max="6920" width="2.140625" style="12" customWidth="1"/>
    <col min="6921" max="6921" width="6.5703125" style="12" customWidth="1"/>
    <col min="6922" max="6922" width="9" style="12" customWidth="1"/>
    <col min="6923" max="6925" width="9.42578125" style="12" customWidth="1"/>
    <col min="6926" max="6926" width="0.85546875" style="12" customWidth="1"/>
    <col min="6927" max="6934" width="8.5703125" style="12" customWidth="1"/>
    <col min="6935" max="6935" width="3.42578125" style="12" customWidth="1"/>
    <col min="6936" max="6936" width="6.5703125" style="12" customWidth="1"/>
    <col min="6937" max="6937" width="9" style="12" customWidth="1"/>
    <col min="6938" max="6940" width="9.42578125" style="12" customWidth="1"/>
    <col min="6941" max="6941" width="0.85546875" style="12" customWidth="1"/>
    <col min="6942" max="6942" width="8.5703125" style="12" customWidth="1"/>
    <col min="6943" max="7161" width="9.140625" style="12"/>
    <col min="7162" max="7162" width="7.140625" style="12" customWidth="1"/>
    <col min="7163" max="7164" width="9.140625" style="12"/>
    <col min="7165" max="7165" width="12.42578125" style="12" customWidth="1"/>
    <col min="7166" max="7166" width="0.85546875" style="12" customWidth="1"/>
    <col min="7167" max="7167" width="12.42578125" style="12" customWidth="1"/>
    <col min="7168" max="7168" width="0.85546875" style="12" customWidth="1"/>
    <col min="7169" max="7169" width="12.42578125" style="12" customWidth="1"/>
    <col min="7170" max="7170" width="11.5703125" style="12" customWidth="1"/>
    <col min="7171" max="7171" width="0.5703125" style="12" customWidth="1"/>
    <col min="7172" max="7175" width="5.5703125" style="12" customWidth="1"/>
    <col min="7176" max="7176" width="2.140625" style="12" customWidth="1"/>
    <col min="7177" max="7177" width="6.5703125" style="12" customWidth="1"/>
    <col min="7178" max="7178" width="9" style="12" customWidth="1"/>
    <col min="7179" max="7181" width="9.42578125" style="12" customWidth="1"/>
    <col min="7182" max="7182" width="0.85546875" style="12" customWidth="1"/>
    <col min="7183" max="7190" width="8.5703125" style="12" customWidth="1"/>
    <col min="7191" max="7191" width="3.42578125" style="12" customWidth="1"/>
    <col min="7192" max="7192" width="6.5703125" style="12" customWidth="1"/>
    <col min="7193" max="7193" width="9" style="12" customWidth="1"/>
    <col min="7194" max="7196" width="9.42578125" style="12" customWidth="1"/>
    <col min="7197" max="7197" width="0.85546875" style="12" customWidth="1"/>
    <col min="7198" max="7198" width="8.5703125" style="12" customWidth="1"/>
    <col min="7199" max="7417" width="9.140625" style="12"/>
    <col min="7418" max="7418" width="7.140625" style="12" customWidth="1"/>
    <col min="7419" max="7420" width="9.140625" style="12"/>
    <col min="7421" max="7421" width="12.42578125" style="12" customWidth="1"/>
    <col min="7422" max="7422" width="0.85546875" style="12" customWidth="1"/>
    <col min="7423" max="7423" width="12.42578125" style="12" customWidth="1"/>
    <col min="7424" max="7424" width="0.85546875" style="12" customWidth="1"/>
    <col min="7425" max="7425" width="12.42578125" style="12" customWidth="1"/>
    <col min="7426" max="7426" width="11.5703125" style="12" customWidth="1"/>
    <col min="7427" max="7427" width="0.5703125" style="12" customWidth="1"/>
    <col min="7428" max="7431" width="5.5703125" style="12" customWidth="1"/>
    <col min="7432" max="7432" width="2.140625" style="12" customWidth="1"/>
    <col min="7433" max="7433" width="6.5703125" style="12" customWidth="1"/>
    <col min="7434" max="7434" width="9" style="12" customWidth="1"/>
    <col min="7435" max="7437" width="9.42578125" style="12" customWidth="1"/>
    <col min="7438" max="7438" width="0.85546875" style="12" customWidth="1"/>
    <col min="7439" max="7446" width="8.5703125" style="12" customWidth="1"/>
    <col min="7447" max="7447" width="3.42578125" style="12" customWidth="1"/>
    <col min="7448" max="7448" width="6.5703125" style="12" customWidth="1"/>
    <col min="7449" max="7449" width="9" style="12" customWidth="1"/>
    <col min="7450" max="7452" width="9.42578125" style="12" customWidth="1"/>
    <col min="7453" max="7453" width="0.85546875" style="12" customWidth="1"/>
    <col min="7454" max="7454" width="8.5703125" style="12" customWidth="1"/>
    <col min="7455" max="7673" width="9.140625" style="12"/>
    <col min="7674" max="7674" width="7.140625" style="12" customWidth="1"/>
    <col min="7675" max="7676" width="9.140625" style="12"/>
    <col min="7677" max="7677" width="12.42578125" style="12" customWidth="1"/>
    <col min="7678" max="7678" width="0.85546875" style="12" customWidth="1"/>
    <col min="7679" max="7679" width="12.42578125" style="12" customWidth="1"/>
    <col min="7680" max="7680" width="0.85546875" style="12" customWidth="1"/>
    <col min="7681" max="7681" width="12.42578125" style="12" customWidth="1"/>
    <col min="7682" max="7682" width="11.5703125" style="12" customWidth="1"/>
    <col min="7683" max="7683" width="0.5703125" style="12" customWidth="1"/>
    <col min="7684" max="7687" width="5.5703125" style="12" customWidth="1"/>
    <col min="7688" max="7688" width="2.140625" style="12" customWidth="1"/>
    <col min="7689" max="7689" width="6.5703125" style="12" customWidth="1"/>
    <col min="7690" max="7690" width="9" style="12" customWidth="1"/>
    <col min="7691" max="7693" width="9.42578125" style="12" customWidth="1"/>
    <col min="7694" max="7694" width="0.85546875" style="12" customWidth="1"/>
    <col min="7695" max="7702" width="8.5703125" style="12" customWidth="1"/>
    <col min="7703" max="7703" width="3.42578125" style="12" customWidth="1"/>
    <col min="7704" max="7704" width="6.5703125" style="12" customWidth="1"/>
    <col min="7705" max="7705" width="9" style="12" customWidth="1"/>
    <col min="7706" max="7708" width="9.42578125" style="12" customWidth="1"/>
    <col min="7709" max="7709" width="0.85546875" style="12" customWidth="1"/>
    <col min="7710" max="7710" width="8.5703125" style="12" customWidth="1"/>
    <col min="7711" max="7929" width="9.140625" style="12"/>
    <col min="7930" max="7930" width="7.140625" style="12" customWidth="1"/>
    <col min="7931" max="7932" width="9.140625" style="12"/>
    <col min="7933" max="7933" width="12.42578125" style="12" customWidth="1"/>
    <col min="7934" max="7934" width="0.85546875" style="12" customWidth="1"/>
    <col min="7935" max="7935" width="12.42578125" style="12" customWidth="1"/>
    <col min="7936" max="7936" width="0.85546875" style="12" customWidth="1"/>
    <col min="7937" max="7937" width="12.42578125" style="12" customWidth="1"/>
    <col min="7938" max="7938" width="11.5703125" style="12" customWidth="1"/>
    <col min="7939" max="7939" width="0.5703125" style="12" customWidth="1"/>
    <col min="7940" max="7943" width="5.5703125" style="12" customWidth="1"/>
    <col min="7944" max="7944" width="2.140625" style="12" customWidth="1"/>
    <col min="7945" max="7945" width="6.5703125" style="12" customWidth="1"/>
    <col min="7946" max="7946" width="9" style="12" customWidth="1"/>
    <col min="7947" max="7949" width="9.42578125" style="12" customWidth="1"/>
    <col min="7950" max="7950" width="0.85546875" style="12" customWidth="1"/>
    <col min="7951" max="7958" width="8.5703125" style="12" customWidth="1"/>
    <col min="7959" max="7959" width="3.42578125" style="12" customWidth="1"/>
    <col min="7960" max="7960" width="6.5703125" style="12" customWidth="1"/>
    <col min="7961" max="7961" width="9" style="12" customWidth="1"/>
    <col min="7962" max="7964" width="9.42578125" style="12" customWidth="1"/>
    <col min="7965" max="7965" width="0.85546875" style="12" customWidth="1"/>
    <col min="7966" max="7966" width="8.5703125" style="12" customWidth="1"/>
    <col min="7967" max="8185" width="9.140625" style="12"/>
    <col min="8186" max="8186" width="7.140625" style="12" customWidth="1"/>
    <col min="8187" max="8188" width="9.140625" style="12"/>
    <col min="8189" max="8189" width="12.42578125" style="12" customWidth="1"/>
    <col min="8190" max="8190" width="0.85546875" style="12" customWidth="1"/>
    <col min="8191" max="8191" width="12.42578125" style="12" customWidth="1"/>
    <col min="8192" max="8192" width="0.85546875" style="12" customWidth="1"/>
    <col min="8193" max="8193" width="12.42578125" style="12" customWidth="1"/>
    <col min="8194" max="8194" width="11.5703125" style="12" customWidth="1"/>
    <col min="8195" max="8195" width="0.5703125" style="12" customWidth="1"/>
    <col min="8196" max="8199" width="5.5703125" style="12" customWidth="1"/>
    <col min="8200" max="8200" width="2.140625" style="12" customWidth="1"/>
    <col min="8201" max="8201" width="6.5703125" style="12" customWidth="1"/>
    <col min="8202" max="8202" width="9" style="12" customWidth="1"/>
    <col min="8203" max="8205" width="9.42578125" style="12" customWidth="1"/>
    <col min="8206" max="8206" width="0.85546875" style="12" customWidth="1"/>
    <col min="8207" max="8214" width="8.5703125" style="12" customWidth="1"/>
    <col min="8215" max="8215" width="3.42578125" style="12" customWidth="1"/>
    <col min="8216" max="8216" width="6.5703125" style="12" customWidth="1"/>
    <col min="8217" max="8217" width="9" style="12" customWidth="1"/>
    <col min="8218" max="8220" width="9.42578125" style="12" customWidth="1"/>
    <col min="8221" max="8221" width="0.85546875" style="12" customWidth="1"/>
    <col min="8222" max="8222" width="8.5703125" style="12" customWidth="1"/>
    <col min="8223" max="8441" width="9.140625" style="12"/>
    <col min="8442" max="8442" width="7.140625" style="12" customWidth="1"/>
    <col min="8443" max="8444" width="9.140625" style="12"/>
    <col min="8445" max="8445" width="12.42578125" style="12" customWidth="1"/>
    <col min="8446" max="8446" width="0.85546875" style="12" customWidth="1"/>
    <col min="8447" max="8447" width="12.42578125" style="12" customWidth="1"/>
    <col min="8448" max="8448" width="0.85546875" style="12" customWidth="1"/>
    <col min="8449" max="8449" width="12.42578125" style="12" customWidth="1"/>
    <col min="8450" max="8450" width="11.5703125" style="12" customWidth="1"/>
    <col min="8451" max="8451" width="0.5703125" style="12" customWidth="1"/>
    <col min="8452" max="8455" width="5.5703125" style="12" customWidth="1"/>
    <col min="8456" max="8456" width="2.140625" style="12" customWidth="1"/>
    <col min="8457" max="8457" width="6.5703125" style="12" customWidth="1"/>
    <col min="8458" max="8458" width="9" style="12" customWidth="1"/>
    <col min="8459" max="8461" width="9.42578125" style="12" customWidth="1"/>
    <col min="8462" max="8462" width="0.85546875" style="12" customWidth="1"/>
    <col min="8463" max="8470" width="8.5703125" style="12" customWidth="1"/>
    <col min="8471" max="8471" width="3.42578125" style="12" customWidth="1"/>
    <col min="8472" max="8472" width="6.5703125" style="12" customWidth="1"/>
    <col min="8473" max="8473" width="9" style="12" customWidth="1"/>
    <col min="8474" max="8476" width="9.42578125" style="12" customWidth="1"/>
    <col min="8477" max="8477" width="0.85546875" style="12" customWidth="1"/>
    <col min="8478" max="8478" width="8.5703125" style="12" customWidth="1"/>
    <col min="8479" max="8697" width="9.140625" style="12"/>
    <col min="8698" max="8698" width="7.140625" style="12" customWidth="1"/>
    <col min="8699" max="8700" width="9.140625" style="12"/>
    <col min="8701" max="8701" width="12.42578125" style="12" customWidth="1"/>
    <col min="8702" max="8702" width="0.85546875" style="12" customWidth="1"/>
    <col min="8703" max="8703" width="12.42578125" style="12" customWidth="1"/>
    <col min="8704" max="8704" width="0.85546875" style="12" customWidth="1"/>
    <col min="8705" max="8705" width="12.42578125" style="12" customWidth="1"/>
    <col min="8706" max="8706" width="11.5703125" style="12" customWidth="1"/>
    <col min="8707" max="8707" width="0.5703125" style="12" customWidth="1"/>
    <col min="8708" max="8711" width="5.5703125" style="12" customWidth="1"/>
    <col min="8712" max="8712" width="2.140625" style="12" customWidth="1"/>
    <col min="8713" max="8713" width="6.5703125" style="12" customWidth="1"/>
    <col min="8714" max="8714" width="9" style="12" customWidth="1"/>
    <col min="8715" max="8717" width="9.42578125" style="12" customWidth="1"/>
    <col min="8718" max="8718" width="0.85546875" style="12" customWidth="1"/>
    <col min="8719" max="8726" width="8.5703125" style="12" customWidth="1"/>
    <col min="8727" max="8727" width="3.42578125" style="12" customWidth="1"/>
    <col min="8728" max="8728" width="6.5703125" style="12" customWidth="1"/>
    <col min="8729" max="8729" width="9" style="12" customWidth="1"/>
    <col min="8730" max="8732" width="9.42578125" style="12" customWidth="1"/>
    <col min="8733" max="8733" width="0.85546875" style="12" customWidth="1"/>
    <col min="8734" max="8734" width="8.5703125" style="12" customWidth="1"/>
    <col min="8735" max="8953" width="9.140625" style="12"/>
    <col min="8954" max="8954" width="7.140625" style="12" customWidth="1"/>
    <col min="8955" max="8956" width="9.140625" style="12"/>
    <col min="8957" max="8957" width="12.42578125" style="12" customWidth="1"/>
    <col min="8958" max="8958" width="0.85546875" style="12" customWidth="1"/>
    <col min="8959" max="8959" width="12.42578125" style="12" customWidth="1"/>
    <col min="8960" max="8960" width="0.85546875" style="12" customWidth="1"/>
    <col min="8961" max="8961" width="12.42578125" style="12" customWidth="1"/>
    <col min="8962" max="8962" width="11.5703125" style="12" customWidth="1"/>
    <col min="8963" max="8963" width="0.5703125" style="12" customWidth="1"/>
    <col min="8964" max="8967" width="5.5703125" style="12" customWidth="1"/>
    <col min="8968" max="8968" width="2.140625" style="12" customWidth="1"/>
    <col min="8969" max="8969" width="6.5703125" style="12" customWidth="1"/>
    <col min="8970" max="8970" width="9" style="12" customWidth="1"/>
    <col min="8971" max="8973" width="9.42578125" style="12" customWidth="1"/>
    <col min="8974" max="8974" width="0.85546875" style="12" customWidth="1"/>
    <col min="8975" max="8982" width="8.5703125" style="12" customWidth="1"/>
    <col min="8983" max="8983" width="3.42578125" style="12" customWidth="1"/>
    <col min="8984" max="8984" width="6.5703125" style="12" customWidth="1"/>
    <col min="8985" max="8985" width="9" style="12" customWidth="1"/>
    <col min="8986" max="8988" width="9.42578125" style="12" customWidth="1"/>
    <col min="8989" max="8989" width="0.85546875" style="12" customWidth="1"/>
    <col min="8990" max="8990" width="8.5703125" style="12" customWidth="1"/>
    <col min="8991" max="9209" width="9.140625" style="12"/>
    <col min="9210" max="9210" width="7.140625" style="12" customWidth="1"/>
    <col min="9211" max="9212" width="9.140625" style="12"/>
    <col min="9213" max="9213" width="12.42578125" style="12" customWidth="1"/>
    <col min="9214" max="9214" width="0.85546875" style="12" customWidth="1"/>
    <col min="9215" max="9215" width="12.42578125" style="12" customWidth="1"/>
    <col min="9216" max="9216" width="0.85546875" style="12" customWidth="1"/>
    <col min="9217" max="9217" width="12.42578125" style="12" customWidth="1"/>
    <col min="9218" max="9218" width="11.5703125" style="12" customWidth="1"/>
    <col min="9219" max="9219" width="0.5703125" style="12" customWidth="1"/>
    <col min="9220" max="9223" width="5.5703125" style="12" customWidth="1"/>
    <col min="9224" max="9224" width="2.140625" style="12" customWidth="1"/>
    <col min="9225" max="9225" width="6.5703125" style="12" customWidth="1"/>
    <col min="9226" max="9226" width="9" style="12" customWidth="1"/>
    <col min="9227" max="9229" width="9.42578125" style="12" customWidth="1"/>
    <col min="9230" max="9230" width="0.85546875" style="12" customWidth="1"/>
    <col min="9231" max="9238" width="8.5703125" style="12" customWidth="1"/>
    <col min="9239" max="9239" width="3.42578125" style="12" customWidth="1"/>
    <col min="9240" max="9240" width="6.5703125" style="12" customWidth="1"/>
    <col min="9241" max="9241" width="9" style="12" customWidth="1"/>
    <col min="9242" max="9244" width="9.42578125" style="12" customWidth="1"/>
    <col min="9245" max="9245" width="0.85546875" style="12" customWidth="1"/>
    <col min="9246" max="9246" width="8.5703125" style="12" customWidth="1"/>
    <col min="9247" max="9465" width="9.140625" style="12"/>
    <col min="9466" max="9466" width="7.140625" style="12" customWidth="1"/>
    <col min="9467" max="9468" width="9.140625" style="12"/>
    <col min="9469" max="9469" width="12.42578125" style="12" customWidth="1"/>
    <col min="9470" max="9470" width="0.85546875" style="12" customWidth="1"/>
    <col min="9471" max="9471" width="12.42578125" style="12" customWidth="1"/>
    <col min="9472" max="9472" width="0.85546875" style="12" customWidth="1"/>
    <col min="9473" max="9473" width="12.42578125" style="12" customWidth="1"/>
    <col min="9474" max="9474" width="11.5703125" style="12" customWidth="1"/>
    <col min="9475" max="9475" width="0.5703125" style="12" customWidth="1"/>
    <col min="9476" max="9479" width="5.5703125" style="12" customWidth="1"/>
    <col min="9480" max="9480" width="2.140625" style="12" customWidth="1"/>
    <col min="9481" max="9481" width="6.5703125" style="12" customWidth="1"/>
    <col min="9482" max="9482" width="9" style="12" customWidth="1"/>
    <col min="9483" max="9485" width="9.42578125" style="12" customWidth="1"/>
    <col min="9486" max="9486" width="0.85546875" style="12" customWidth="1"/>
    <col min="9487" max="9494" width="8.5703125" style="12" customWidth="1"/>
    <col min="9495" max="9495" width="3.42578125" style="12" customWidth="1"/>
    <col min="9496" max="9496" width="6.5703125" style="12" customWidth="1"/>
    <col min="9497" max="9497" width="9" style="12" customWidth="1"/>
    <col min="9498" max="9500" width="9.42578125" style="12" customWidth="1"/>
    <col min="9501" max="9501" width="0.85546875" style="12" customWidth="1"/>
    <col min="9502" max="9502" width="8.5703125" style="12" customWidth="1"/>
    <col min="9503" max="9721" width="9.140625" style="12"/>
    <col min="9722" max="9722" width="7.140625" style="12" customWidth="1"/>
    <col min="9723" max="9724" width="9.140625" style="12"/>
    <col min="9725" max="9725" width="12.42578125" style="12" customWidth="1"/>
    <col min="9726" max="9726" width="0.85546875" style="12" customWidth="1"/>
    <col min="9727" max="9727" width="12.42578125" style="12" customWidth="1"/>
    <col min="9728" max="9728" width="0.85546875" style="12" customWidth="1"/>
    <col min="9729" max="9729" width="12.42578125" style="12" customWidth="1"/>
    <col min="9730" max="9730" width="11.5703125" style="12" customWidth="1"/>
    <col min="9731" max="9731" width="0.5703125" style="12" customWidth="1"/>
    <col min="9732" max="9735" width="5.5703125" style="12" customWidth="1"/>
    <col min="9736" max="9736" width="2.140625" style="12" customWidth="1"/>
    <col min="9737" max="9737" width="6.5703125" style="12" customWidth="1"/>
    <col min="9738" max="9738" width="9" style="12" customWidth="1"/>
    <col min="9739" max="9741" width="9.42578125" style="12" customWidth="1"/>
    <col min="9742" max="9742" width="0.85546875" style="12" customWidth="1"/>
    <col min="9743" max="9750" width="8.5703125" style="12" customWidth="1"/>
    <col min="9751" max="9751" width="3.42578125" style="12" customWidth="1"/>
    <col min="9752" max="9752" width="6.5703125" style="12" customWidth="1"/>
    <col min="9753" max="9753" width="9" style="12" customWidth="1"/>
    <col min="9754" max="9756" width="9.42578125" style="12" customWidth="1"/>
    <col min="9757" max="9757" width="0.85546875" style="12" customWidth="1"/>
    <col min="9758" max="9758" width="8.5703125" style="12" customWidth="1"/>
    <col min="9759" max="9977" width="9.140625" style="12"/>
    <col min="9978" max="9978" width="7.140625" style="12" customWidth="1"/>
    <col min="9979" max="9980" width="9.140625" style="12"/>
    <col min="9981" max="9981" width="12.42578125" style="12" customWidth="1"/>
    <col min="9982" max="9982" width="0.85546875" style="12" customWidth="1"/>
    <col min="9983" max="9983" width="12.42578125" style="12" customWidth="1"/>
    <col min="9984" max="9984" width="0.85546875" style="12" customWidth="1"/>
    <col min="9985" max="9985" width="12.42578125" style="12" customWidth="1"/>
    <col min="9986" max="9986" width="11.5703125" style="12" customWidth="1"/>
    <col min="9987" max="9987" width="0.5703125" style="12" customWidth="1"/>
    <col min="9988" max="9991" width="5.5703125" style="12" customWidth="1"/>
    <col min="9992" max="9992" width="2.140625" style="12" customWidth="1"/>
    <col min="9993" max="9993" width="6.5703125" style="12" customWidth="1"/>
    <col min="9994" max="9994" width="9" style="12" customWidth="1"/>
    <col min="9995" max="9997" width="9.42578125" style="12" customWidth="1"/>
    <col min="9998" max="9998" width="0.85546875" style="12" customWidth="1"/>
    <col min="9999" max="10006" width="8.5703125" style="12" customWidth="1"/>
    <col min="10007" max="10007" width="3.42578125" style="12" customWidth="1"/>
    <col min="10008" max="10008" width="6.5703125" style="12" customWidth="1"/>
    <col min="10009" max="10009" width="9" style="12" customWidth="1"/>
    <col min="10010" max="10012" width="9.42578125" style="12" customWidth="1"/>
    <col min="10013" max="10013" width="0.85546875" style="12" customWidth="1"/>
    <col min="10014" max="10014" width="8.5703125" style="12" customWidth="1"/>
    <col min="10015" max="10233" width="9.140625" style="12"/>
    <col min="10234" max="10234" width="7.140625" style="12" customWidth="1"/>
    <col min="10235" max="10236" width="9.140625" style="12"/>
    <col min="10237" max="10237" width="12.42578125" style="12" customWidth="1"/>
    <col min="10238" max="10238" width="0.85546875" style="12" customWidth="1"/>
    <col min="10239" max="10239" width="12.42578125" style="12" customWidth="1"/>
    <col min="10240" max="10240" width="0.85546875" style="12" customWidth="1"/>
    <col min="10241" max="10241" width="12.42578125" style="12" customWidth="1"/>
    <col min="10242" max="10242" width="11.5703125" style="12" customWidth="1"/>
    <col min="10243" max="10243" width="0.5703125" style="12" customWidth="1"/>
    <col min="10244" max="10247" width="5.5703125" style="12" customWidth="1"/>
    <col min="10248" max="10248" width="2.140625" style="12" customWidth="1"/>
    <col min="10249" max="10249" width="6.5703125" style="12" customWidth="1"/>
    <col min="10250" max="10250" width="9" style="12" customWidth="1"/>
    <col min="10251" max="10253" width="9.42578125" style="12" customWidth="1"/>
    <col min="10254" max="10254" width="0.85546875" style="12" customWidth="1"/>
    <col min="10255" max="10262" width="8.5703125" style="12" customWidth="1"/>
    <col min="10263" max="10263" width="3.42578125" style="12" customWidth="1"/>
    <col min="10264" max="10264" width="6.5703125" style="12" customWidth="1"/>
    <col min="10265" max="10265" width="9" style="12" customWidth="1"/>
    <col min="10266" max="10268" width="9.42578125" style="12" customWidth="1"/>
    <col min="10269" max="10269" width="0.85546875" style="12" customWidth="1"/>
    <col min="10270" max="10270" width="8.5703125" style="12" customWidth="1"/>
    <col min="10271" max="10489" width="9.140625" style="12"/>
    <col min="10490" max="10490" width="7.140625" style="12" customWidth="1"/>
    <col min="10491" max="10492" width="9.140625" style="12"/>
    <col min="10493" max="10493" width="12.42578125" style="12" customWidth="1"/>
    <col min="10494" max="10494" width="0.85546875" style="12" customWidth="1"/>
    <col min="10495" max="10495" width="12.42578125" style="12" customWidth="1"/>
    <col min="10496" max="10496" width="0.85546875" style="12" customWidth="1"/>
    <col min="10497" max="10497" width="12.42578125" style="12" customWidth="1"/>
    <col min="10498" max="10498" width="11.5703125" style="12" customWidth="1"/>
    <col min="10499" max="10499" width="0.5703125" style="12" customWidth="1"/>
    <col min="10500" max="10503" width="5.5703125" style="12" customWidth="1"/>
    <col min="10504" max="10504" width="2.140625" style="12" customWidth="1"/>
    <col min="10505" max="10505" width="6.5703125" style="12" customWidth="1"/>
    <col min="10506" max="10506" width="9" style="12" customWidth="1"/>
    <col min="10507" max="10509" width="9.42578125" style="12" customWidth="1"/>
    <col min="10510" max="10510" width="0.85546875" style="12" customWidth="1"/>
    <col min="10511" max="10518" width="8.5703125" style="12" customWidth="1"/>
    <col min="10519" max="10519" width="3.42578125" style="12" customWidth="1"/>
    <col min="10520" max="10520" width="6.5703125" style="12" customWidth="1"/>
    <col min="10521" max="10521" width="9" style="12" customWidth="1"/>
    <col min="10522" max="10524" width="9.42578125" style="12" customWidth="1"/>
    <col min="10525" max="10525" width="0.85546875" style="12" customWidth="1"/>
    <col min="10526" max="10526" width="8.5703125" style="12" customWidth="1"/>
    <col min="10527" max="10745" width="9.140625" style="12"/>
    <col min="10746" max="10746" width="7.140625" style="12" customWidth="1"/>
    <col min="10747" max="10748" width="9.140625" style="12"/>
    <col min="10749" max="10749" width="12.42578125" style="12" customWidth="1"/>
    <col min="10750" max="10750" width="0.85546875" style="12" customWidth="1"/>
    <col min="10751" max="10751" width="12.42578125" style="12" customWidth="1"/>
    <col min="10752" max="10752" width="0.85546875" style="12" customWidth="1"/>
    <col min="10753" max="10753" width="12.42578125" style="12" customWidth="1"/>
    <col min="10754" max="10754" width="11.5703125" style="12" customWidth="1"/>
    <col min="10755" max="10755" width="0.5703125" style="12" customWidth="1"/>
    <col min="10756" max="10759" width="5.5703125" style="12" customWidth="1"/>
    <col min="10760" max="10760" width="2.140625" style="12" customWidth="1"/>
    <col min="10761" max="10761" width="6.5703125" style="12" customWidth="1"/>
    <col min="10762" max="10762" width="9" style="12" customWidth="1"/>
    <col min="10763" max="10765" width="9.42578125" style="12" customWidth="1"/>
    <col min="10766" max="10766" width="0.85546875" style="12" customWidth="1"/>
    <col min="10767" max="10774" width="8.5703125" style="12" customWidth="1"/>
    <col min="10775" max="10775" width="3.42578125" style="12" customWidth="1"/>
    <col min="10776" max="10776" width="6.5703125" style="12" customWidth="1"/>
    <col min="10777" max="10777" width="9" style="12" customWidth="1"/>
    <col min="10778" max="10780" width="9.42578125" style="12" customWidth="1"/>
    <col min="10781" max="10781" width="0.85546875" style="12" customWidth="1"/>
    <col min="10782" max="10782" width="8.5703125" style="12" customWidth="1"/>
    <col min="10783" max="11001" width="9.140625" style="12"/>
    <col min="11002" max="11002" width="7.140625" style="12" customWidth="1"/>
    <col min="11003" max="11004" width="9.140625" style="12"/>
    <col min="11005" max="11005" width="12.42578125" style="12" customWidth="1"/>
    <col min="11006" max="11006" width="0.85546875" style="12" customWidth="1"/>
    <col min="11007" max="11007" width="12.42578125" style="12" customWidth="1"/>
    <col min="11008" max="11008" width="0.85546875" style="12" customWidth="1"/>
    <col min="11009" max="11009" width="12.42578125" style="12" customWidth="1"/>
    <col min="11010" max="11010" width="11.5703125" style="12" customWidth="1"/>
    <col min="11011" max="11011" width="0.5703125" style="12" customWidth="1"/>
    <col min="11012" max="11015" width="5.5703125" style="12" customWidth="1"/>
    <col min="11016" max="11016" width="2.140625" style="12" customWidth="1"/>
    <col min="11017" max="11017" width="6.5703125" style="12" customWidth="1"/>
    <col min="11018" max="11018" width="9" style="12" customWidth="1"/>
    <col min="11019" max="11021" width="9.42578125" style="12" customWidth="1"/>
    <col min="11022" max="11022" width="0.85546875" style="12" customWidth="1"/>
    <col min="11023" max="11030" width="8.5703125" style="12" customWidth="1"/>
    <col min="11031" max="11031" width="3.42578125" style="12" customWidth="1"/>
    <col min="11032" max="11032" width="6.5703125" style="12" customWidth="1"/>
    <col min="11033" max="11033" width="9" style="12" customWidth="1"/>
    <col min="11034" max="11036" width="9.42578125" style="12" customWidth="1"/>
    <col min="11037" max="11037" width="0.85546875" style="12" customWidth="1"/>
    <col min="11038" max="11038" width="8.5703125" style="12" customWidth="1"/>
    <col min="11039" max="11257" width="9.140625" style="12"/>
    <col min="11258" max="11258" width="7.140625" style="12" customWidth="1"/>
    <col min="11259" max="11260" width="9.140625" style="12"/>
    <col min="11261" max="11261" width="12.42578125" style="12" customWidth="1"/>
    <col min="11262" max="11262" width="0.85546875" style="12" customWidth="1"/>
    <col min="11263" max="11263" width="12.42578125" style="12" customWidth="1"/>
    <col min="11264" max="11264" width="0.85546875" style="12" customWidth="1"/>
    <col min="11265" max="11265" width="12.42578125" style="12" customWidth="1"/>
    <col min="11266" max="11266" width="11.5703125" style="12" customWidth="1"/>
    <col min="11267" max="11267" width="0.5703125" style="12" customWidth="1"/>
    <col min="11268" max="11271" width="5.5703125" style="12" customWidth="1"/>
    <col min="11272" max="11272" width="2.140625" style="12" customWidth="1"/>
    <col min="11273" max="11273" width="6.5703125" style="12" customWidth="1"/>
    <col min="11274" max="11274" width="9" style="12" customWidth="1"/>
    <col min="11275" max="11277" width="9.42578125" style="12" customWidth="1"/>
    <col min="11278" max="11278" width="0.85546875" style="12" customWidth="1"/>
    <col min="11279" max="11286" width="8.5703125" style="12" customWidth="1"/>
    <col min="11287" max="11287" width="3.42578125" style="12" customWidth="1"/>
    <col min="11288" max="11288" width="6.5703125" style="12" customWidth="1"/>
    <col min="11289" max="11289" width="9" style="12" customWidth="1"/>
    <col min="11290" max="11292" width="9.42578125" style="12" customWidth="1"/>
    <col min="11293" max="11293" width="0.85546875" style="12" customWidth="1"/>
    <col min="11294" max="11294" width="8.5703125" style="12" customWidth="1"/>
    <col min="11295" max="11513" width="9.140625" style="12"/>
    <col min="11514" max="11514" width="7.140625" style="12" customWidth="1"/>
    <col min="11515" max="11516" width="9.140625" style="12"/>
    <col min="11517" max="11517" width="12.42578125" style="12" customWidth="1"/>
    <col min="11518" max="11518" width="0.85546875" style="12" customWidth="1"/>
    <col min="11519" max="11519" width="12.42578125" style="12" customWidth="1"/>
    <col min="11520" max="11520" width="0.85546875" style="12" customWidth="1"/>
    <col min="11521" max="11521" width="12.42578125" style="12" customWidth="1"/>
    <col min="11522" max="11522" width="11.5703125" style="12" customWidth="1"/>
    <col min="11523" max="11523" width="0.5703125" style="12" customWidth="1"/>
    <col min="11524" max="11527" width="5.5703125" style="12" customWidth="1"/>
    <col min="11528" max="11528" width="2.140625" style="12" customWidth="1"/>
    <col min="11529" max="11529" width="6.5703125" style="12" customWidth="1"/>
    <col min="11530" max="11530" width="9" style="12" customWidth="1"/>
    <col min="11531" max="11533" width="9.42578125" style="12" customWidth="1"/>
    <col min="11534" max="11534" width="0.85546875" style="12" customWidth="1"/>
    <col min="11535" max="11542" width="8.5703125" style="12" customWidth="1"/>
    <col min="11543" max="11543" width="3.42578125" style="12" customWidth="1"/>
    <col min="11544" max="11544" width="6.5703125" style="12" customWidth="1"/>
    <col min="11545" max="11545" width="9" style="12" customWidth="1"/>
    <col min="11546" max="11548" width="9.42578125" style="12" customWidth="1"/>
    <col min="11549" max="11549" width="0.85546875" style="12" customWidth="1"/>
    <col min="11550" max="11550" width="8.5703125" style="12" customWidth="1"/>
    <col min="11551" max="11769" width="9.140625" style="12"/>
    <col min="11770" max="11770" width="7.140625" style="12" customWidth="1"/>
    <col min="11771" max="11772" width="9.140625" style="12"/>
    <col min="11773" max="11773" width="12.42578125" style="12" customWidth="1"/>
    <col min="11774" max="11774" width="0.85546875" style="12" customWidth="1"/>
    <col min="11775" max="11775" width="12.42578125" style="12" customWidth="1"/>
    <col min="11776" max="11776" width="0.85546875" style="12" customWidth="1"/>
    <col min="11777" max="11777" width="12.42578125" style="12" customWidth="1"/>
    <col min="11778" max="11778" width="11.5703125" style="12" customWidth="1"/>
    <col min="11779" max="11779" width="0.5703125" style="12" customWidth="1"/>
    <col min="11780" max="11783" width="5.5703125" style="12" customWidth="1"/>
    <col min="11784" max="11784" width="2.140625" style="12" customWidth="1"/>
    <col min="11785" max="11785" width="6.5703125" style="12" customWidth="1"/>
    <col min="11786" max="11786" width="9" style="12" customWidth="1"/>
    <col min="11787" max="11789" width="9.42578125" style="12" customWidth="1"/>
    <col min="11790" max="11790" width="0.85546875" style="12" customWidth="1"/>
    <col min="11791" max="11798" width="8.5703125" style="12" customWidth="1"/>
    <col min="11799" max="11799" width="3.42578125" style="12" customWidth="1"/>
    <col min="11800" max="11800" width="6.5703125" style="12" customWidth="1"/>
    <col min="11801" max="11801" width="9" style="12" customWidth="1"/>
    <col min="11802" max="11804" width="9.42578125" style="12" customWidth="1"/>
    <col min="11805" max="11805" width="0.85546875" style="12" customWidth="1"/>
    <col min="11806" max="11806" width="8.5703125" style="12" customWidth="1"/>
    <col min="11807" max="12025" width="9.140625" style="12"/>
    <col min="12026" max="12026" width="7.140625" style="12" customWidth="1"/>
    <col min="12027" max="12028" width="9.140625" style="12"/>
    <col min="12029" max="12029" width="12.42578125" style="12" customWidth="1"/>
    <col min="12030" max="12030" width="0.85546875" style="12" customWidth="1"/>
    <col min="12031" max="12031" width="12.42578125" style="12" customWidth="1"/>
    <col min="12032" max="12032" width="0.85546875" style="12" customWidth="1"/>
    <col min="12033" max="12033" width="12.42578125" style="12" customWidth="1"/>
    <col min="12034" max="12034" width="11.5703125" style="12" customWidth="1"/>
    <col min="12035" max="12035" width="0.5703125" style="12" customWidth="1"/>
    <col min="12036" max="12039" width="5.5703125" style="12" customWidth="1"/>
    <col min="12040" max="12040" width="2.140625" style="12" customWidth="1"/>
    <col min="12041" max="12041" width="6.5703125" style="12" customWidth="1"/>
    <col min="12042" max="12042" width="9" style="12" customWidth="1"/>
    <col min="12043" max="12045" width="9.42578125" style="12" customWidth="1"/>
    <col min="12046" max="12046" width="0.85546875" style="12" customWidth="1"/>
    <col min="12047" max="12054" width="8.5703125" style="12" customWidth="1"/>
    <col min="12055" max="12055" width="3.42578125" style="12" customWidth="1"/>
    <col min="12056" max="12056" width="6.5703125" style="12" customWidth="1"/>
    <col min="12057" max="12057" width="9" style="12" customWidth="1"/>
    <col min="12058" max="12060" width="9.42578125" style="12" customWidth="1"/>
    <col min="12061" max="12061" width="0.85546875" style="12" customWidth="1"/>
    <col min="12062" max="12062" width="8.5703125" style="12" customWidth="1"/>
    <col min="12063" max="12281" width="9.140625" style="12"/>
    <col min="12282" max="12282" width="7.140625" style="12" customWidth="1"/>
    <col min="12283" max="12284" width="9.140625" style="12"/>
    <col min="12285" max="12285" width="12.42578125" style="12" customWidth="1"/>
    <col min="12286" max="12286" width="0.85546875" style="12" customWidth="1"/>
    <col min="12287" max="12287" width="12.42578125" style="12" customWidth="1"/>
    <col min="12288" max="12288" width="0.85546875" style="12" customWidth="1"/>
    <col min="12289" max="12289" width="12.42578125" style="12" customWidth="1"/>
    <col min="12290" max="12290" width="11.5703125" style="12" customWidth="1"/>
    <col min="12291" max="12291" width="0.5703125" style="12" customWidth="1"/>
    <col min="12292" max="12295" width="5.5703125" style="12" customWidth="1"/>
    <col min="12296" max="12296" width="2.140625" style="12" customWidth="1"/>
    <col min="12297" max="12297" width="6.5703125" style="12" customWidth="1"/>
    <col min="12298" max="12298" width="9" style="12" customWidth="1"/>
    <col min="12299" max="12301" width="9.42578125" style="12" customWidth="1"/>
    <col min="12302" max="12302" width="0.85546875" style="12" customWidth="1"/>
    <col min="12303" max="12310" width="8.5703125" style="12" customWidth="1"/>
    <col min="12311" max="12311" width="3.42578125" style="12" customWidth="1"/>
    <col min="12312" max="12312" width="6.5703125" style="12" customWidth="1"/>
    <col min="12313" max="12313" width="9" style="12" customWidth="1"/>
    <col min="12314" max="12316" width="9.42578125" style="12" customWidth="1"/>
    <col min="12317" max="12317" width="0.85546875" style="12" customWidth="1"/>
    <col min="12318" max="12318" width="8.5703125" style="12" customWidth="1"/>
    <col min="12319" max="12537" width="9.140625" style="12"/>
    <col min="12538" max="12538" width="7.140625" style="12" customWidth="1"/>
    <col min="12539" max="12540" width="9.140625" style="12"/>
    <col min="12541" max="12541" width="12.42578125" style="12" customWidth="1"/>
    <col min="12542" max="12542" width="0.85546875" style="12" customWidth="1"/>
    <col min="12543" max="12543" width="12.42578125" style="12" customWidth="1"/>
    <col min="12544" max="12544" width="0.85546875" style="12" customWidth="1"/>
    <col min="12545" max="12545" width="12.42578125" style="12" customWidth="1"/>
    <col min="12546" max="12546" width="11.5703125" style="12" customWidth="1"/>
    <col min="12547" max="12547" width="0.5703125" style="12" customWidth="1"/>
    <col min="12548" max="12551" width="5.5703125" style="12" customWidth="1"/>
    <col min="12552" max="12552" width="2.140625" style="12" customWidth="1"/>
    <col min="12553" max="12553" width="6.5703125" style="12" customWidth="1"/>
    <col min="12554" max="12554" width="9" style="12" customWidth="1"/>
    <col min="12555" max="12557" width="9.42578125" style="12" customWidth="1"/>
    <col min="12558" max="12558" width="0.85546875" style="12" customWidth="1"/>
    <col min="12559" max="12566" width="8.5703125" style="12" customWidth="1"/>
    <col min="12567" max="12567" width="3.42578125" style="12" customWidth="1"/>
    <col min="12568" max="12568" width="6.5703125" style="12" customWidth="1"/>
    <col min="12569" max="12569" width="9" style="12" customWidth="1"/>
    <col min="12570" max="12572" width="9.42578125" style="12" customWidth="1"/>
    <col min="12573" max="12573" width="0.85546875" style="12" customWidth="1"/>
    <col min="12574" max="12574" width="8.5703125" style="12" customWidth="1"/>
    <col min="12575" max="12793" width="9.140625" style="12"/>
    <col min="12794" max="12794" width="7.140625" style="12" customWidth="1"/>
    <col min="12795" max="12796" width="9.140625" style="12"/>
    <col min="12797" max="12797" width="12.42578125" style="12" customWidth="1"/>
    <col min="12798" max="12798" width="0.85546875" style="12" customWidth="1"/>
    <col min="12799" max="12799" width="12.42578125" style="12" customWidth="1"/>
    <col min="12800" max="12800" width="0.85546875" style="12" customWidth="1"/>
    <col min="12801" max="12801" width="12.42578125" style="12" customWidth="1"/>
    <col min="12802" max="12802" width="11.5703125" style="12" customWidth="1"/>
    <col min="12803" max="12803" width="0.5703125" style="12" customWidth="1"/>
    <col min="12804" max="12807" width="5.5703125" style="12" customWidth="1"/>
    <col min="12808" max="12808" width="2.140625" style="12" customWidth="1"/>
    <col min="12809" max="12809" width="6.5703125" style="12" customWidth="1"/>
    <col min="12810" max="12810" width="9" style="12" customWidth="1"/>
    <col min="12811" max="12813" width="9.42578125" style="12" customWidth="1"/>
    <col min="12814" max="12814" width="0.85546875" style="12" customWidth="1"/>
    <col min="12815" max="12822" width="8.5703125" style="12" customWidth="1"/>
    <col min="12823" max="12823" width="3.42578125" style="12" customWidth="1"/>
    <col min="12824" max="12824" width="6.5703125" style="12" customWidth="1"/>
    <col min="12825" max="12825" width="9" style="12" customWidth="1"/>
    <col min="12826" max="12828" width="9.42578125" style="12" customWidth="1"/>
    <col min="12829" max="12829" width="0.85546875" style="12" customWidth="1"/>
    <col min="12830" max="12830" width="8.5703125" style="12" customWidth="1"/>
    <col min="12831" max="13049" width="9.140625" style="12"/>
    <col min="13050" max="13050" width="7.140625" style="12" customWidth="1"/>
    <col min="13051" max="13052" width="9.140625" style="12"/>
    <col min="13053" max="13053" width="12.42578125" style="12" customWidth="1"/>
    <col min="13054" max="13054" width="0.85546875" style="12" customWidth="1"/>
    <col min="13055" max="13055" width="12.42578125" style="12" customWidth="1"/>
    <col min="13056" max="13056" width="0.85546875" style="12" customWidth="1"/>
    <col min="13057" max="13057" width="12.42578125" style="12" customWidth="1"/>
    <col min="13058" max="13058" width="11.5703125" style="12" customWidth="1"/>
    <col min="13059" max="13059" width="0.5703125" style="12" customWidth="1"/>
    <col min="13060" max="13063" width="5.5703125" style="12" customWidth="1"/>
    <col min="13064" max="13064" width="2.140625" style="12" customWidth="1"/>
    <col min="13065" max="13065" width="6.5703125" style="12" customWidth="1"/>
    <col min="13066" max="13066" width="9" style="12" customWidth="1"/>
    <col min="13067" max="13069" width="9.42578125" style="12" customWidth="1"/>
    <col min="13070" max="13070" width="0.85546875" style="12" customWidth="1"/>
    <col min="13071" max="13078" width="8.5703125" style="12" customWidth="1"/>
    <col min="13079" max="13079" width="3.42578125" style="12" customWidth="1"/>
    <col min="13080" max="13080" width="6.5703125" style="12" customWidth="1"/>
    <col min="13081" max="13081" width="9" style="12" customWidth="1"/>
    <col min="13082" max="13084" width="9.42578125" style="12" customWidth="1"/>
    <col min="13085" max="13085" width="0.85546875" style="12" customWidth="1"/>
    <col min="13086" max="13086" width="8.5703125" style="12" customWidth="1"/>
    <col min="13087" max="13305" width="9.140625" style="12"/>
    <col min="13306" max="13306" width="7.140625" style="12" customWidth="1"/>
    <col min="13307" max="13308" width="9.140625" style="12"/>
    <col min="13309" max="13309" width="12.42578125" style="12" customWidth="1"/>
    <col min="13310" max="13310" width="0.85546875" style="12" customWidth="1"/>
    <col min="13311" max="13311" width="12.42578125" style="12" customWidth="1"/>
    <col min="13312" max="13312" width="0.85546875" style="12" customWidth="1"/>
    <col min="13313" max="13313" width="12.42578125" style="12" customWidth="1"/>
    <col min="13314" max="13314" width="11.5703125" style="12" customWidth="1"/>
    <col min="13315" max="13315" width="0.5703125" style="12" customWidth="1"/>
    <col min="13316" max="13319" width="5.5703125" style="12" customWidth="1"/>
    <col min="13320" max="13320" width="2.140625" style="12" customWidth="1"/>
    <col min="13321" max="13321" width="6.5703125" style="12" customWidth="1"/>
    <col min="13322" max="13322" width="9" style="12" customWidth="1"/>
    <col min="13323" max="13325" width="9.42578125" style="12" customWidth="1"/>
    <col min="13326" max="13326" width="0.85546875" style="12" customWidth="1"/>
    <col min="13327" max="13334" width="8.5703125" style="12" customWidth="1"/>
    <col min="13335" max="13335" width="3.42578125" style="12" customWidth="1"/>
    <col min="13336" max="13336" width="6.5703125" style="12" customWidth="1"/>
    <col min="13337" max="13337" width="9" style="12" customWidth="1"/>
    <col min="13338" max="13340" width="9.42578125" style="12" customWidth="1"/>
    <col min="13341" max="13341" width="0.85546875" style="12" customWidth="1"/>
    <col min="13342" max="13342" width="8.5703125" style="12" customWidth="1"/>
    <col min="13343" max="13561" width="9.140625" style="12"/>
    <col min="13562" max="13562" width="7.140625" style="12" customWidth="1"/>
    <col min="13563" max="13564" width="9.140625" style="12"/>
    <col min="13565" max="13565" width="12.42578125" style="12" customWidth="1"/>
    <col min="13566" max="13566" width="0.85546875" style="12" customWidth="1"/>
    <col min="13567" max="13567" width="12.42578125" style="12" customWidth="1"/>
    <col min="13568" max="13568" width="0.85546875" style="12" customWidth="1"/>
    <col min="13569" max="13569" width="12.42578125" style="12" customWidth="1"/>
    <col min="13570" max="13570" width="11.5703125" style="12" customWidth="1"/>
    <col min="13571" max="13571" width="0.5703125" style="12" customWidth="1"/>
    <col min="13572" max="13575" width="5.5703125" style="12" customWidth="1"/>
    <col min="13576" max="13576" width="2.140625" style="12" customWidth="1"/>
    <col min="13577" max="13577" width="6.5703125" style="12" customWidth="1"/>
    <col min="13578" max="13578" width="9" style="12" customWidth="1"/>
    <col min="13579" max="13581" width="9.42578125" style="12" customWidth="1"/>
    <col min="13582" max="13582" width="0.85546875" style="12" customWidth="1"/>
    <col min="13583" max="13590" width="8.5703125" style="12" customWidth="1"/>
    <col min="13591" max="13591" width="3.42578125" style="12" customWidth="1"/>
    <col min="13592" max="13592" width="6.5703125" style="12" customWidth="1"/>
    <col min="13593" max="13593" width="9" style="12" customWidth="1"/>
    <col min="13594" max="13596" width="9.42578125" style="12" customWidth="1"/>
    <col min="13597" max="13597" width="0.85546875" style="12" customWidth="1"/>
    <col min="13598" max="13598" width="8.5703125" style="12" customWidth="1"/>
    <col min="13599" max="13817" width="9.140625" style="12"/>
    <col min="13818" max="13818" width="7.140625" style="12" customWidth="1"/>
    <col min="13819" max="13820" width="9.140625" style="12"/>
    <col min="13821" max="13821" width="12.42578125" style="12" customWidth="1"/>
    <col min="13822" max="13822" width="0.85546875" style="12" customWidth="1"/>
    <col min="13823" max="13823" width="12.42578125" style="12" customWidth="1"/>
    <col min="13824" max="13824" width="0.85546875" style="12" customWidth="1"/>
    <col min="13825" max="13825" width="12.42578125" style="12" customWidth="1"/>
    <col min="13826" max="13826" width="11.5703125" style="12" customWidth="1"/>
    <col min="13827" max="13827" width="0.5703125" style="12" customWidth="1"/>
    <col min="13828" max="13831" width="5.5703125" style="12" customWidth="1"/>
    <col min="13832" max="13832" width="2.140625" style="12" customWidth="1"/>
    <col min="13833" max="13833" width="6.5703125" style="12" customWidth="1"/>
    <col min="13834" max="13834" width="9" style="12" customWidth="1"/>
    <col min="13835" max="13837" width="9.42578125" style="12" customWidth="1"/>
    <col min="13838" max="13838" width="0.85546875" style="12" customWidth="1"/>
    <col min="13839" max="13846" width="8.5703125" style="12" customWidth="1"/>
    <col min="13847" max="13847" width="3.42578125" style="12" customWidth="1"/>
    <col min="13848" max="13848" width="6.5703125" style="12" customWidth="1"/>
    <col min="13849" max="13849" width="9" style="12" customWidth="1"/>
    <col min="13850" max="13852" width="9.42578125" style="12" customWidth="1"/>
    <col min="13853" max="13853" width="0.85546875" style="12" customWidth="1"/>
    <col min="13854" max="13854" width="8.5703125" style="12" customWidth="1"/>
    <col min="13855" max="14073" width="9.140625" style="12"/>
    <col min="14074" max="14074" width="7.140625" style="12" customWidth="1"/>
    <col min="14075" max="14076" width="9.140625" style="12"/>
    <col min="14077" max="14077" width="12.42578125" style="12" customWidth="1"/>
    <col min="14078" max="14078" width="0.85546875" style="12" customWidth="1"/>
    <col min="14079" max="14079" width="12.42578125" style="12" customWidth="1"/>
    <col min="14080" max="14080" width="0.85546875" style="12" customWidth="1"/>
    <col min="14081" max="14081" width="12.42578125" style="12" customWidth="1"/>
    <col min="14082" max="14082" width="11.5703125" style="12" customWidth="1"/>
    <col min="14083" max="14083" width="0.5703125" style="12" customWidth="1"/>
    <col min="14084" max="14087" width="5.5703125" style="12" customWidth="1"/>
    <col min="14088" max="14088" width="2.140625" style="12" customWidth="1"/>
    <col min="14089" max="14089" width="6.5703125" style="12" customWidth="1"/>
    <col min="14090" max="14090" width="9" style="12" customWidth="1"/>
    <col min="14091" max="14093" width="9.42578125" style="12" customWidth="1"/>
    <col min="14094" max="14094" width="0.85546875" style="12" customWidth="1"/>
    <col min="14095" max="14102" width="8.5703125" style="12" customWidth="1"/>
    <col min="14103" max="14103" width="3.42578125" style="12" customWidth="1"/>
    <col min="14104" max="14104" width="6.5703125" style="12" customWidth="1"/>
    <col min="14105" max="14105" width="9" style="12" customWidth="1"/>
    <col min="14106" max="14108" width="9.42578125" style="12" customWidth="1"/>
    <col min="14109" max="14109" width="0.85546875" style="12" customWidth="1"/>
    <col min="14110" max="14110" width="8.5703125" style="12" customWidth="1"/>
    <col min="14111" max="14329" width="9.140625" style="12"/>
    <col min="14330" max="14330" width="7.140625" style="12" customWidth="1"/>
    <col min="14331" max="14332" width="9.140625" style="12"/>
    <col min="14333" max="14333" width="12.42578125" style="12" customWidth="1"/>
    <col min="14334" max="14334" width="0.85546875" style="12" customWidth="1"/>
    <col min="14335" max="14335" width="12.42578125" style="12" customWidth="1"/>
    <col min="14336" max="14336" width="0.85546875" style="12" customWidth="1"/>
    <col min="14337" max="14337" width="12.42578125" style="12" customWidth="1"/>
    <col min="14338" max="14338" width="11.5703125" style="12" customWidth="1"/>
    <col min="14339" max="14339" width="0.5703125" style="12" customWidth="1"/>
    <col min="14340" max="14343" width="5.5703125" style="12" customWidth="1"/>
    <col min="14344" max="14344" width="2.140625" style="12" customWidth="1"/>
    <col min="14345" max="14345" width="6.5703125" style="12" customWidth="1"/>
    <col min="14346" max="14346" width="9" style="12" customWidth="1"/>
    <col min="14347" max="14349" width="9.42578125" style="12" customWidth="1"/>
    <col min="14350" max="14350" width="0.85546875" style="12" customWidth="1"/>
    <col min="14351" max="14358" width="8.5703125" style="12" customWidth="1"/>
    <col min="14359" max="14359" width="3.42578125" style="12" customWidth="1"/>
    <col min="14360" max="14360" width="6.5703125" style="12" customWidth="1"/>
    <col min="14361" max="14361" width="9" style="12" customWidth="1"/>
    <col min="14362" max="14364" width="9.42578125" style="12" customWidth="1"/>
    <col min="14365" max="14365" width="0.85546875" style="12" customWidth="1"/>
    <col min="14366" max="14366" width="8.5703125" style="12" customWidth="1"/>
    <col min="14367" max="14585" width="9.140625" style="12"/>
    <col min="14586" max="14586" width="7.140625" style="12" customWidth="1"/>
    <col min="14587" max="14588" width="9.140625" style="12"/>
    <col min="14589" max="14589" width="12.42578125" style="12" customWidth="1"/>
    <col min="14590" max="14590" width="0.85546875" style="12" customWidth="1"/>
    <col min="14591" max="14591" width="12.42578125" style="12" customWidth="1"/>
    <col min="14592" max="14592" width="0.85546875" style="12" customWidth="1"/>
    <col min="14593" max="14593" width="12.42578125" style="12" customWidth="1"/>
    <col min="14594" max="14594" width="11.5703125" style="12" customWidth="1"/>
    <col min="14595" max="14595" width="0.5703125" style="12" customWidth="1"/>
    <col min="14596" max="14599" width="5.5703125" style="12" customWidth="1"/>
    <col min="14600" max="14600" width="2.140625" style="12" customWidth="1"/>
    <col min="14601" max="14601" width="6.5703125" style="12" customWidth="1"/>
    <col min="14602" max="14602" width="9" style="12" customWidth="1"/>
    <col min="14603" max="14605" width="9.42578125" style="12" customWidth="1"/>
    <col min="14606" max="14606" width="0.85546875" style="12" customWidth="1"/>
    <col min="14607" max="14614" width="8.5703125" style="12" customWidth="1"/>
    <col min="14615" max="14615" width="3.42578125" style="12" customWidth="1"/>
    <col min="14616" max="14616" width="6.5703125" style="12" customWidth="1"/>
    <col min="14617" max="14617" width="9" style="12" customWidth="1"/>
    <col min="14618" max="14620" width="9.42578125" style="12" customWidth="1"/>
    <col min="14621" max="14621" width="0.85546875" style="12" customWidth="1"/>
    <col min="14622" max="14622" width="8.5703125" style="12" customWidth="1"/>
    <col min="14623" max="14841" width="9.140625" style="12"/>
    <col min="14842" max="14842" width="7.140625" style="12" customWidth="1"/>
    <col min="14843" max="14844" width="9.140625" style="12"/>
    <col min="14845" max="14845" width="12.42578125" style="12" customWidth="1"/>
    <col min="14846" max="14846" width="0.85546875" style="12" customWidth="1"/>
    <col min="14847" max="14847" width="12.42578125" style="12" customWidth="1"/>
    <col min="14848" max="14848" width="0.85546875" style="12" customWidth="1"/>
    <col min="14849" max="14849" width="12.42578125" style="12" customWidth="1"/>
    <col min="14850" max="14850" width="11.5703125" style="12" customWidth="1"/>
    <col min="14851" max="14851" width="0.5703125" style="12" customWidth="1"/>
    <col min="14852" max="14855" width="5.5703125" style="12" customWidth="1"/>
    <col min="14856" max="14856" width="2.140625" style="12" customWidth="1"/>
    <col min="14857" max="14857" width="6.5703125" style="12" customWidth="1"/>
    <col min="14858" max="14858" width="9" style="12" customWidth="1"/>
    <col min="14859" max="14861" width="9.42578125" style="12" customWidth="1"/>
    <col min="14862" max="14862" width="0.85546875" style="12" customWidth="1"/>
    <col min="14863" max="14870" width="8.5703125" style="12" customWidth="1"/>
    <col min="14871" max="14871" width="3.42578125" style="12" customWidth="1"/>
    <col min="14872" max="14872" width="6.5703125" style="12" customWidth="1"/>
    <col min="14873" max="14873" width="9" style="12" customWidth="1"/>
    <col min="14874" max="14876" width="9.42578125" style="12" customWidth="1"/>
    <col min="14877" max="14877" width="0.85546875" style="12" customWidth="1"/>
    <col min="14878" max="14878" width="8.5703125" style="12" customWidth="1"/>
    <col min="14879" max="15097" width="9.140625" style="12"/>
    <col min="15098" max="15098" width="7.140625" style="12" customWidth="1"/>
    <col min="15099" max="15100" width="9.140625" style="12"/>
    <col min="15101" max="15101" width="12.42578125" style="12" customWidth="1"/>
    <col min="15102" max="15102" width="0.85546875" style="12" customWidth="1"/>
    <col min="15103" max="15103" width="12.42578125" style="12" customWidth="1"/>
    <col min="15104" max="15104" width="0.85546875" style="12" customWidth="1"/>
    <col min="15105" max="15105" width="12.42578125" style="12" customWidth="1"/>
    <col min="15106" max="15106" width="11.5703125" style="12" customWidth="1"/>
    <col min="15107" max="15107" width="0.5703125" style="12" customWidth="1"/>
    <col min="15108" max="15111" width="5.5703125" style="12" customWidth="1"/>
    <col min="15112" max="15112" width="2.140625" style="12" customWidth="1"/>
    <col min="15113" max="15113" width="6.5703125" style="12" customWidth="1"/>
    <col min="15114" max="15114" width="9" style="12" customWidth="1"/>
    <col min="15115" max="15117" width="9.42578125" style="12" customWidth="1"/>
    <col min="15118" max="15118" width="0.85546875" style="12" customWidth="1"/>
    <col min="15119" max="15126" width="8.5703125" style="12" customWidth="1"/>
    <col min="15127" max="15127" width="3.42578125" style="12" customWidth="1"/>
    <col min="15128" max="15128" width="6.5703125" style="12" customWidth="1"/>
    <col min="15129" max="15129" width="9" style="12" customWidth="1"/>
    <col min="15130" max="15132" width="9.42578125" style="12" customWidth="1"/>
    <col min="15133" max="15133" width="0.85546875" style="12" customWidth="1"/>
    <col min="15134" max="15134" width="8.5703125" style="12" customWidth="1"/>
    <col min="15135" max="15353" width="9.140625" style="12"/>
    <col min="15354" max="15354" width="7.140625" style="12" customWidth="1"/>
    <col min="15355" max="15356" width="9.140625" style="12"/>
    <col min="15357" max="15357" width="12.42578125" style="12" customWidth="1"/>
    <col min="15358" max="15358" width="0.85546875" style="12" customWidth="1"/>
    <col min="15359" max="15359" width="12.42578125" style="12" customWidth="1"/>
    <col min="15360" max="15360" width="0.85546875" style="12" customWidth="1"/>
    <col min="15361" max="15361" width="12.42578125" style="12" customWidth="1"/>
    <col min="15362" max="15362" width="11.5703125" style="12" customWidth="1"/>
    <col min="15363" max="15363" width="0.5703125" style="12" customWidth="1"/>
    <col min="15364" max="15367" width="5.5703125" style="12" customWidth="1"/>
    <col min="15368" max="15368" width="2.140625" style="12" customWidth="1"/>
    <col min="15369" max="15369" width="6.5703125" style="12" customWidth="1"/>
    <col min="15370" max="15370" width="9" style="12" customWidth="1"/>
    <col min="15371" max="15373" width="9.42578125" style="12" customWidth="1"/>
    <col min="15374" max="15374" width="0.85546875" style="12" customWidth="1"/>
    <col min="15375" max="15382" width="8.5703125" style="12" customWidth="1"/>
    <col min="15383" max="15383" width="3.42578125" style="12" customWidth="1"/>
    <col min="15384" max="15384" width="6.5703125" style="12" customWidth="1"/>
    <col min="15385" max="15385" width="9" style="12" customWidth="1"/>
    <col min="15386" max="15388" width="9.42578125" style="12" customWidth="1"/>
    <col min="15389" max="15389" width="0.85546875" style="12" customWidth="1"/>
    <col min="15390" max="15390" width="8.5703125" style="12" customWidth="1"/>
    <col min="15391" max="15609" width="9.140625" style="12"/>
    <col min="15610" max="15610" width="7.140625" style="12" customWidth="1"/>
    <col min="15611" max="15612" width="9.140625" style="12"/>
    <col min="15613" max="15613" width="12.42578125" style="12" customWidth="1"/>
    <col min="15614" max="15614" width="0.85546875" style="12" customWidth="1"/>
    <col min="15615" max="15615" width="12.42578125" style="12" customWidth="1"/>
    <col min="15616" max="15616" width="0.85546875" style="12" customWidth="1"/>
    <col min="15617" max="15617" width="12.42578125" style="12" customWidth="1"/>
    <col min="15618" max="15618" width="11.5703125" style="12" customWidth="1"/>
    <col min="15619" max="15619" width="0.5703125" style="12" customWidth="1"/>
    <col min="15620" max="15623" width="5.5703125" style="12" customWidth="1"/>
    <col min="15624" max="15624" width="2.140625" style="12" customWidth="1"/>
    <col min="15625" max="15625" width="6.5703125" style="12" customWidth="1"/>
    <col min="15626" max="15626" width="9" style="12" customWidth="1"/>
    <col min="15627" max="15629" width="9.42578125" style="12" customWidth="1"/>
    <col min="15630" max="15630" width="0.85546875" style="12" customWidth="1"/>
    <col min="15631" max="15638" width="8.5703125" style="12" customWidth="1"/>
    <col min="15639" max="15639" width="3.42578125" style="12" customWidth="1"/>
    <col min="15640" max="15640" width="6.5703125" style="12" customWidth="1"/>
    <col min="15641" max="15641" width="9" style="12" customWidth="1"/>
    <col min="15642" max="15644" width="9.42578125" style="12" customWidth="1"/>
    <col min="15645" max="15645" width="0.85546875" style="12" customWidth="1"/>
    <col min="15646" max="15646" width="8.5703125" style="12" customWidth="1"/>
    <col min="15647" max="15865" width="9.140625" style="12"/>
    <col min="15866" max="15866" width="7.140625" style="12" customWidth="1"/>
    <col min="15867" max="15868" width="9.140625" style="12"/>
    <col min="15869" max="15869" width="12.42578125" style="12" customWidth="1"/>
    <col min="15870" max="15870" width="0.85546875" style="12" customWidth="1"/>
    <col min="15871" max="15871" width="12.42578125" style="12" customWidth="1"/>
    <col min="15872" max="15872" width="0.85546875" style="12" customWidth="1"/>
    <col min="15873" max="15873" width="12.42578125" style="12" customWidth="1"/>
    <col min="15874" max="15874" width="11.5703125" style="12" customWidth="1"/>
    <col min="15875" max="15875" width="0.5703125" style="12" customWidth="1"/>
    <col min="15876" max="15879" width="5.5703125" style="12" customWidth="1"/>
    <col min="15880" max="15880" width="2.140625" style="12" customWidth="1"/>
    <col min="15881" max="15881" width="6.5703125" style="12" customWidth="1"/>
    <col min="15882" max="15882" width="9" style="12" customWidth="1"/>
    <col min="15883" max="15885" width="9.42578125" style="12" customWidth="1"/>
    <col min="15886" max="15886" width="0.85546875" style="12" customWidth="1"/>
    <col min="15887" max="15894" width="8.5703125" style="12" customWidth="1"/>
    <col min="15895" max="15895" width="3.42578125" style="12" customWidth="1"/>
    <col min="15896" max="15896" width="6.5703125" style="12" customWidth="1"/>
    <col min="15897" max="15897" width="9" style="12" customWidth="1"/>
    <col min="15898" max="15900" width="9.42578125" style="12" customWidth="1"/>
    <col min="15901" max="15901" width="0.85546875" style="12" customWidth="1"/>
    <col min="15902" max="15902" width="8.5703125" style="12" customWidth="1"/>
    <col min="15903" max="16121" width="9.140625" style="12"/>
    <col min="16122" max="16122" width="7.140625" style="12" customWidth="1"/>
    <col min="16123" max="16124" width="9.140625" style="12"/>
    <col min="16125" max="16125" width="12.42578125" style="12" customWidth="1"/>
    <col min="16126" max="16126" width="0.85546875" style="12" customWidth="1"/>
    <col min="16127" max="16127" width="12.42578125" style="12" customWidth="1"/>
    <col min="16128" max="16128" width="0.85546875" style="12" customWidth="1"/>
    <col min="16129" max="16129" width="12.42578125" style="12" customWidth="1"/>
    <col min="16130" max="16130" width="11.5703125" style="12" customWidth="1"/>
    <col min="16131" max="16131" width="0.5703125" style="12" customWidth="1"/>
    <col min="16132" max="16135" width="5.5703125" style="12" customWidth="1"/>
    <col min="16136" max="16136" width="2.140625" style="12" customWidth="1"/>
    <col min="16137" max="16137" width="6.5703125" style="12" customWidth="1"/>
    <col min="16138" max="16138" width="9" style="12" customWidth="1"/>
    <col min="16139" max="16141" width="9.42578125" style="12" customWidth="1"/>
    <col min="16142" max="16142" width="0.85546875" style="12" customWidth="1"/>
    <col min="16143" max="16150" width="8.5703125" style="12" customWidth="1"/>
    <col min="16151" max="16151" width="3.42578125" style="12" customWidth="1"/>
    <col min="16152" max="16152" width="6.5703125" style="12" customWidth="1"/>
    <col min="16153" max="16153" width="9" style="12" customWidth="1"/>
    <col min="16154" max="16156" width="9.42578125" style="12" customWidth="1"/>
    <col min="16157" max="16157" width="0.85546875" style="12" customWidth="1"/>
    <col min="16158" max="16158" width="8.5703125" style="12" customWidth="1"/>
    <col min="16159" max="16384" width="9.140625" style="12"/>
  </cols>
  <sheetData>
    <row r="1" spans="1:49" ht="15.75" x14ac:dyDescent="0.25">
      <c r="B1" s="216" t="s">
        <v>3295</v>
      </c>
      <c r="C1" s="32"/>
      <c r="D1" s="32"/>
      <c r="P1" s="216" t="str">
        <f>B1</f>
        <v>Tableau 50.240 - Approche fondée sur les notations internes - Actifs pondérés en fonction du risque de crédit</v>
      </c>
      <c r="W1" s="216" t="str">
        <f>B1</f>
        <v>Tableau 50.240 - Approche fondée sur les notations internes - Actifs pondérés en fonction du risque de crédit</v>
      </c>
      <c r="X1" s="82"/>
      <c r="Y1" s="82"/>
      <c r="Z1" s="82"/>
      <c r="AA1" s="82"/>
      <c r="AB1" s="82"/>
      <c r="AC1" s="216" t="str">
        <f>$B1</f>
        <v>Tableau 50.240 - Approche fondée sur les notations internes - Actifs pondérés en fonction du risque de crédit</v>
      </c>
      <c r="AD1" s="950"/>
      <c r="AE1" s="82"/>
      <c r="AF1" s="82"/>
      <c r="AG1" s="82"/>
      <c r="AH1" s="82"/>
      <c r="AI1" s="82"/>
      <c r="AJ1" s="82"/>
      <c r="AK1" s="82"/>
      <c r="AL1" s="82"/>
      <c r="AM1" s="946" t="str">
        <f>B1</f>
        <v>Tableau 50.240 - Approche fondée sur les notations internes - Actifs pondérés en fonction du risque de crédit</v>
      </c>
      <c r="AN1" s="278"/>
      <c r="AO1" s="278"/>
      <c r="AP1" s="278"/>
      <c r="AQ1" s="278"/>
      <c r="AS1" s="946" t="str">
        <f>B1</f>
        <v>Tableau 50.240 - Approche fondée sur les notations internes - Actifs pondérés en fonction du risque de crédit</v>
      </c>
      <c r="AT1" s="278"/>
      <c r="AU1" s="278"/>
      <c r="AV1" s="278"/>
      <c r="AW1" s="278"/>
    </row>
    <row r="2" spans="1:49" ht="15" customHeight="1" x14ac:dyDescent="0.25">
      <c r="A2" s="203">
        <v>31</v>
      </c>
      <c r="B2" s="1867" t="s">
        <v>145</v>
      </c>
      <c r="C2" s="1868"/>
      <c r="D2" s="1868"/>
      <c r="E2" s="1869"/>
      <c r="F2" s="112"/>
      <c r="P2" s="2069" t="s">
        <v>3135</v>
      </c>
      <c r="Q2" s="2069"/>
      <c r="R2" s="2069"/>
      <c r="S2" s="2069"/>
      <c r="T2" s="2069"/>
      <c r="U2" s="2069"/>
      <c r="W2" s="2190" t="s">
        <v>3296</v>
      </c>
      <c r="X2" s="2190"/>
      <c r="Y2" s="2190"/>
      <c r="Z2" s="2190"/>
      <c r="AA2" s="2190"/>
      <c r="AB2" s="977"/>
      <c r="AC2" s="2190" t="s">
        <v>3279</v>
      </c>
      <c r="AD2" s="2190"/>
      <c r="AE2" s="2190"/>
      <c r="AF2" s="2190"/>
      <c r="AG2" s="2190"/>
      <c r="AH2" s="2190"/>
      <c r="AI2" s="2190"/>
      <c r="AJ2" s="2190"/>
      <c r="AK2" s="2190"/>
      <c r="AL2" s="995"/>
      <c r="AM2" s="2255" t="s">
        <v>3297</v>
      </c>
      <c r="AN2" s="2255"/>
      <c r="AO2" s="2255"/>
      <c r="AP2" s="2255"/>
      <c r="AQ2" s="2255"/>
      <c r="AS2" s="2255" t="s">
        <v>3298</v>
      </c>
      <c r="AT2" s="2255"/>
      <c r="AU2" s="2255"/>
      <c r="AV2" s="2255"/>
      <c r="AW2" s="2255"/>
    </row>
    <row r="3" spans="1:49" ht="15" x14ac:dyDescent="0.2">
      <c r="A3" s="203"/>
      <c r="B3" s="204"/>
      <c r="C3" s="193"/>
      <c r="D3" s="193"/>
      <c r="F3" s="112"/>
      <c r="P3" s="2091"/>
      <c r="Q3" s="2091"/>
      <c r="R3" s="2091"/>
      <c r="S3" s="2091"/>
      <c r="T3" s="2091"/>
      <c r="U3" s="2091"/>
      <c r="W3" s="2190"/>
      <c r="X3" s="2190"/>
      <c r="Y3" s="2190"/>
      <c r="Z3" s="2190"/>
      <c r="AA3" s="2190"/>
      <c r="AB3" s="979"/>
      <c r="AC3" s="2190"/>
      <c r="AD3" s="2190"/>
      <c r="AE3" s="2190"/>
      <c r="AF3" s="2190"/>
      <c r="AG3" s="2190"/>
      <c r="AH3" s="2190"/>
      <c r="AI3" s="2190"/>
      <c r="AJ3" s="2190"/>
      <c r="AK3" s="2190"/>
      <c r="AL3" s="995"/>
      <c r="AM3" s="2255"/>
      <c r="AN3" s="2255"/>
      <c r="AO3" s="2255"/>
      <c r="AP3" s="2255"/>
      <c r="AQ3" s="2255"/>
      <c r="AS3" s="2255"/>
      <c r="AT3" s="2255"/>
      <c r="AU3" s="2255"/>
      <c r="AV3" s="2255"/>
      <c r="AW3" s="2255"/>
    </row>
    <row r="4" spans="1:49" ht="29.45" customHeight="1" x14ac:dyDescent="0.2">
      <c r="A4" s="82"/>
      <c r="B4" s="2190" t="s">
        <v>3299</v>
      </c>
      <c r="C4" s="2190"/>
      <c r="D4" s="2190"/>
      <c r="E4" s="2190"/>
      <c r="F4" s="2190"/>
      <c r="G4" s="2190"/>
      <c r="H4" s="2190"/>
      <c r="I4" s="2190"/>
      <c r="J4" s="2190"/>
      <c r="K4" s="2190"/>
      <c r="L4" s="2190"/>
      <c r="M4" s="2190"/>
      <c r="N4" s="2190"/>
      <c r="P4" s="2069" t="str">
        <f>B4</f>
        <v>Pour le portefeuille bancaire – Expositions sur les marges de crédit adossées à un bien immobilier générales (135)</v>
      </c>
      <c r="Q4" s="2069"/>
      <c r="R4" s="2069"/>
      <c r="S4" s="2069"/>
      <c r="T4" s="2069"/>
      <c r="U4" s="2069"/>
      <c r="W4" s="2190" t="str">
        <f>B4</f>
        <v>Pour le portefeuille bancaire – Expositions sur les marges de crédit adossées à un bien immobilier générales (135)</v>
      </c>
      <c r="X4" s="2190"/>
      <c r="Y4" s="2190"/>
      <c r="Z4" s="2190"/>
      <c r="AA4" s="2190"/>
      <c r="AB4" s="977"/>
      <c r="AC4" s="2259" t="s">
        <v>3300</v>
      </c>
      <c r="AD4" s="2259"/>
      <c r="AE4" s="2259"/>
      <c r="AF4" s="2259"/>
      <c r="AG4" s="2259"/>
      <c r="AH4" s="2259"/>
      <c r="AI4" s="2259"/>
      <c r="AJ4" s="2259"/>
      <c r="AK4" s="2259"/>
      <c r="AL4" s="1010"/>
      <c r="AM4" s="2188" t="str">
        <f>$B4</f>
        <v>Pour le portefeuille bancaire – Expositions sur les marges de crédit adossées à un bien immobilier générales (135)</v>
      </c>
      <c r="AN4" s="2188"/>
      <c r="AO4" s="2188"/>
      <c r="AP4" s="2188"/>
      <c r="AQ4" s="2188"/>
      <c r="AS4" s="2188" t="str">
        <f>$B4</f>
        <v>Pour le portefeuille bancaire – Expositions sur les marges de crédit adossées à un bien immobilier générales (135)</v>
      </c>
      <c r="AT4" s="2188"/>
      <c r="AU4" s="2188"/>
      <c r="AV4" s="2188"/>
      <c r="AW4" s="2188"/>
    </row>
    <row r="5" spans="1:49" ht="15" x14ac:dyDescent="0.2">
      <c r="A5" s="82"/>
      <c r="B5" s="181" t="s">
        <v>3040</v>
      </c>
      <c r="C5" s="329"/>
      <c r="D5" s="82"/>
      <c r="E5" s="82"/>
      <c r="F5" s="82"/>
      <c r="G5" s="82"/>
      <c r="H5" s="82"/>
      <c r="I5" s="82"/>
      <c r="J5" s="82"/>
      <c r="K5" s="82"/>
      <c r="L5" s="82"/>
      <c r="M5" s="82"/>
      <c r="N5" s="82"/>
      <c r="P5" s="181" t="str">
        <f>B5</f>
        <v>Dollars, en milliers, Type d’enregistrement 010</v>
      </c>
      <c r="W5" s="181" t="str">
        <f>B5</f>
        <v>Dollars, en milliers, Type d’enregistrement 010</v>
      </c>
      <c r="X5" s="82"/>
      <c r="Y5" s="82"/>
      <c r="AC5" s="181" t="s">
        <v>3040</v>
      </c>
      <c r="AD5" s="82"/>
      <c r="AE5" s="82"/>
      <c r="AF5" s="947"/>
      <c r="AG5" s="947"/>
      <c r="AH5" s="181"/>
      <c r="AI5" s="82"/>
      <c r="AJ5" s="82"/>
      <c r="AK5" s="947"/>
      <c r="AL5" s="947"/>
      <c r="AM5" s="181" t="str">
        <f>$B5</f>
        <v>Dollars, en milliers, Type d’enregistrement 010</v>
      </c>
      <c r="AN5" s="278"/>
      <c r="AO5" s="278"/>
      <c r="AP5" s="947"/>
      <c r="AQ5" s="947"/>
      <c r="AS5" s="181" t="str">
        <f>$B5</f>
        <v>Dollars, en milliers, Type d’enregistrement 010</v>
      </c>
      <c r="AT5" s="278"/>
      <c r="AU5" s="278"/>
      <c r="AV5" s="947"/>
      <c r="AW5" s="947"/>
    </row>
    <row r="6" spans="1:49" ht="28.5" x14ac:dyDescent="0.25">
      <c r="A6" s="82"/>
      <c r="B6" s="2166" t="s">
        <v>2440</v>
      </c>
      <c r="C6" s="2167"/>
      <c r="D6" s="2168"/>
      <c r="E6" s="495"/>
      <c r="F6" s="1387" t="s">
        <v>2441</v>
      </c>
      <c r="G6" s="920"/>
      <c r="H6" s="2049" t="s">
        <v>2902</v>
      </c>
      <c r="I6" s="1856"/>
      <c r="J6" s="495"/>
      <c r="K6" s="495"/>
      <c r="L6" s="495"/>
      <c r="M6" s="495"/>
      <c r="N6" s="495"/>
      <c r="P6" s="2171"/>
      <c r="Q6" s="2171"/>
      <c r="R6" s="576"/>
      <c r="S6" s="2059" t="s">
        <v>3101</v>
      </c>
      <c r="T6" s="1863"/>
      <c r="U6" s="832"/>
      <c r="W6" s="2171"/>
      <c r="X6" s="2171"/>
      <c r="Y6" s="873"/>
      <c r="Z6" s="2185" t="s">
        <v>3101</v>
      </c>
      <c r="AA6" s="2186"/>
      <c r="AB6" s="951"/>
      <c r="AC6" s="2256"/>
      <c r="AD6" s="2256"/>
      <c r="AE6" s="124"/>
      <c r="AF6" s="952"/>
      <c r="AG6" s="82"/>
      <c r="AH6" s="495"/>
      <c r="AI6" s="495"/>
      <c r="AJ6" s="495"/>
      <c r="AK6" s="495"/>
      <c r="AL6" s="495"/>
      <c r="AM6" s="2256"/>
      <c r="AN6" s="2256"/>
      <c r="AO6" s="948"/>
      <c r="AP6" s="2185" t="s">
        <v>3101</v>
      </c>
      <c r="AQ6" s="2186"/>
      <c r="AS6" s="2256"/>
      <c r="AT6" s="2256"/>
      <c r="AU6" s="12"/>
      <c r="AV6" s="2185" t="s">
        <v>3101</v>
      </c>
      <c r="AW6" s="2186"/>
    </row>
    <row r="7" spans="1:49" ht="83.25" customHeight="1" x14ac:dyDescent="0.2">
      <c r="A7" s="1387" t="s">
        <v>3045</v>
      </c>
      <c r="B7" s="1387" t="s">
        <v>3046</v>
      </c>
      <c r="C7" s="1387" t="s">
        <v>2443</v>
      </c>
      <c r="D7" s="1387" t="s">
        <v>3241</v>
      </c>
      <c r="E7" s="123"/>
      <c r="F7" s="1387" t="s">
        <v>3250</v>
      </c>
      <c r="G7" s="721"/>
      <c r="H7" s="1387" t="s">
        <v>3213</v>
      </c>
      <c r="I7" s="1635" t="s">
        <v>3261</v>
      </c>
      <c r="J7" s="123"/>
      <c r="K7" s="1861" t="s">
        <v>2450</v>
      </c>
      <c r="L7" s="1863"/>
      <c r="M7" s="1861" t="s">
        <v>3055</v>
      </c>
      <c r="N7" s="1863"/>
      <c r="P7" s="1606" t="str">
        <f>$A7</f>
        <v>Fourchette de probabilité de défaut (PD)</v>
      </c>
      <c r="Q7" s="1606" t="str">
        <f>$B7</f>
        <v>PD estimative (%) (M3)</v>
      </c>
      <c r="R7" s="1387" t="s">
        <v>3220</v>
      </c>
      <c r="S7" s="1387" t="s">
        <v>3057</v>
      </c>
      <c r="T7" s="1387" t="s">
        <v>3058</v>
      </c>
      <c r="U7" s="124"/>
      <c r="W7" s="1606" t="str">
        <f>$A7</f>
        <v>Fourchette de probabilité de défaut (PD)</v>
      </c>
      <c r="X7" s="1606" t="str">
        <f>$B7</f>
        <v>PD estimative (%) (M3)</v>
      </c>
      <c r="Y7" s="1635" t="s">
        <v>3263</v>
      </c>
      <c r="Z7" s="1635" t="s">
        <v>3264</v>
      </c>
      <c r="AA7" s="1635" t="s">
        <v>3301</v>
      </c>
      <c r="AB7" s="953"/>
      <c r="AC7" s="1712" t="s">
        <v>3302</v>
      </c>
      <c r="AD7" s="1712" t="s">
        <v>3046</v>
      </c>
      <c r="AE7" s="1387" t="s">
        <v>3286</v>
      </c>
      <c r="AF7" s="1635" t="s">
        <v>3109</v>
      </c>
      <c r="AG7" s="954"/>
      <c r="AH7" s="2257" t="s">
        <v>3268</v>
      </c>
      <c r="AI7" s="2258"/>
      <c r="AJ7" s="2257" t="s">
        <v>3111</v>
      </c>
      <c r="AK7" s="2258"/>
      <c r="AL7" s="278"/>
      <c r="AM7" s="1606" t="str">
        <f>$A7</f>
        <v>Fourchette de probabilité de défaut (PD)</v>
      </c>
      <c r="AN7" s="1606" t="str">
        <f>$B7</f>
        <v>PD estimative (%) (M3)</v>
      </c>
      <c r="AO7" s="1713" t="s">
        <v>3269</v>
      </c>
      <c r="AP7" s="1713" t="s">
        <v>3303</v>
      </c>
      <c r="AQ7" s="1713" t="s">
        <v>3271</v>
      </c>
      <c r="AS7" s="1606" t="str">
        <f>$A7</f>
        <v>Fourchette de probabilité de défaut (PD)</v>
      </c>
      <c r="AT7" s="1606" t="str">
        <f>$B7</f>
        <v>PD estimative (%) (M3)</v>
      </c>
      <c r="AU7" s="1635" t="s">
        <v>3272</v>
      </c>
      <c r="AV7" s="1635" t="s">
        <v>3273</v>
      </c>
      <c r="AW7" s="1635" t="s">
        <v>3304</v>
      </c>
    </row>
    <row r="8" spans="1:49" s="631" customFormat="1" ht="15" x14ac:dyDescent="0.25">
      <c r="A8" s="576"/>
      <c r="B8" s="229" t="s">
        <v>299</v>
      </c>
      <c r="C8" s="229"/>
      <c r="D8" s="229" t="s">
        <v>300</v>
      </c>
      <c r="E8" s="229"/>
      <c r="F8" s="229" t="s">
        <v>301</v>
      </c>
      <c r="G8" s="229"/>
      <c r="H8" s="229" t="s">
        <v>3215</v>
      </c>
      <c r="I8" s="229"/>
      <c r="J8" s="229"/>
      <c r="K8" s="229"/>
      <c r="L8" s="229"/>
      <c r="M8" s="229"/>
      <c r="N8" s="229"/>
      <c r="P8" s="833"/>
      <c r="Q8" s="834" t="s">
        <v>3060</v>
      </c>
      <c r="R8" s="229"/>
      <c r="S8" s="82"/>
      <c r="T8" s="229"/>
      <c r="U8" s="229"/>
      <c r="V8" s="576"/>
      <c r="W8" s="833"/>
      <c r="X8" s="834" t="s">
        <v>3060</v>
      </c>
      <c r="Y8" s="955"/>
      <c r="Z8" s="947"/>
      <c r="AA8" s="955"/>
      <c r="AB8" s="955"/>
      <c r="AC8" s="956"/>
      <c r="AD8" s="957" t="s">
        <v>3060</v>
      </c>
      <c r="AE8" s="576"/>
      <c r="AF8" s="229"/>
      <c r="AG8" s="576"/>
      <c r="AH8" s="229"/>
      <c r="AI8" s="229"/>
      <c r="AJ8" s="229"/>
      <c r="AK8" s="229"/>
      <c r="AL8" s="278"/>
      <c r="AM8" s="833"/>
      <c r="AN8" s="834" t="s">
        <v>3060</v>
      </c>
      <c r="AO8" s="876"/>
      <c r="AP8" s="876"/>
      <c r="AQ8" s="876"/>
      <c r="AR8" s="576"/>
      <c r="AS8" s="833"/>
      <c r="AT8" s="834" t="s">
        <v>3060</v>
      </c>
      <c r="AU8" s="876"/>
      <c r="AV8" s="876"/>
      <c r="AW8" s="876"/>
    </row>
    <row r="9" spans="1:49" ht="15" x14ac:dyDescent="0.25">
      <c r="A9" s="82"/>
      <c r="B9" s="88" t="s">
        <v>1874</v>
      </c>
      <c r="C9" s="82"/>
      <c r="D9" s="337"/>
      <c r="E9" s="337"/>
      <c r="F9" s="337"/>
      <c r="G9" s="337"/>
      <c r="H9" s="337"/>
      <c r="I9" s="337"/>
      <c r="J9" s="337"/>
      <c r="K9" s="337"/>
      <c r="L9" s="337"/>
      <c r="M9" s="337"/>
      <c r="N9" s="82"/>
      <c r="P9" s="835"/>
      <c r="Q9" s="836" t="str">
        <f>$B9</f>
        <v>Engagements utilisés (501)</v>
      </c>
      <c r="W9" s="835"/>
      <c r="X9" s="836" t="str">
        <f>$B9</f>
        <v>Engagements utilisés (501)</v>
      </c>
      <c r="AC9" s="958"/>
      <c r="AD9" s="959" t="s">
        <v>3275</v>
      </c>
      <c r="AE9" s="960"/>
      <c r="AF9" s="82"/>
      <c r="AG9" s="82"/>
      <c r="AH9" s="82"/>
      <c r="AI9" s="82"/>
      <c r="AJ9" s="82"/>
      <c r="AK9" s="82"/>
      <c r="AL9" s="278"/>
      <c r="AM9" s="835"/>
      <c r="AN9" s="836" t="str">
        <f>$B9</f>
        <v>Engagements utilisés (501)</v>
      </c>
      <c r="AO9" s="278"/>
      <c r="AP9" s="278"/>
      <c r="AQ9" s="278"/>
      <c r="AS9" s="835"/>
      <c r="AT9" s="836" t="str">
        <f>$B9</f>
        <v>Engagements utilisés (501)</v>
      </c>
      <c r="AU9" s="278"/>
      <c r="AV9" s="278"/>
      <c r="AW9" s="278"/>
    </row>
    <row r="10" spans="1:49" ht="12.75" customHeight="1" x14ac:dyDescent="0.2">
      <c r="A10" s="31" t="s">
        <v>3062</v>
      </c>
      <c r="B10" s="602"/>
      <c r="C10" s="1612"/>
      <c r="D10" s="992"/>
      <c r="E10" s="31"/>
      <c r="F10" s="992"/>
      <c r="G10" s="847"/>
      <c r="H10" s="993"/>
      <c r="I10" s="838"/>
      <c r="J10" s="31"/>
      <c r="K10" s="2159"/>
      <c r="L10" s="2159"/>
      <c r="M10" s="2159"/>
      <c r="N10" s="2159"/>
      <c r="P10" s="840" t="str">
        <f t="shared" ref="P10:P34" si="0">$A10</f>
        <v>1 (1401)</v>
      </c>
      <c r="Q10" s="1615" t="str">
        <f t="shared" ref="Q10:Q34" si="1">IF($B10="","",$B10)</f>
        <v/>
      </c>
      <c r="R10" s="190"/>
      <c r="S10" s="841"/>
      <c r="T10" s="841"/>
      <c r="U10" s="891"/>
      <c r="W10" s="840" t="str">
        <f t="shared" ref="W10:W34" si="2">$A10</f>
        <v>1 (1401)</v>
      </c>
      <c r="X10" s="1615" t="str">
        <f t="shared" ref="X10:X34" si="3">IF($B10="","",$B10)</f>
        <v/>
      </c>
      <c r="Y10" s="1714"/>
      <c r="Z10" s="1715"/>
      <c r="AA10" s="1715"/>
      <c r="AB10" s="961"/>
      <c r="AC10" s="962" t="s">
        <v>3062</v>
      </c>
      <c r="AD10" s="1716" t="str">
        <f t="shared" ref="AD10:AD34" si="4">IF($B10="","",$B10)</f>
        <v/>
      </c>
      <c r="AE10" s="548"/>
      <c r="AF10" s="838"/>
      <c r="AG10" s="82"/>
      <c r="AH10" s="2159"/>
      <c r="AI10" s="2159"/>
      <c r="AJ10" s="2159"/>
      <c r="AK10" s="2159"/>
      <c r="AL10" s="278"/>
      <c r="AM10" s="840" t="str">
        <f t="shared" ref="AM10:AM34" si="5">$A10</f>
        <v>1 (1401)</v>
      </c>
      <c r="AN10" s="1615" t="str">
        <f t="shared" ref="AN10:AN34" si="6">IF($B10="","",$B10)</f>
        <v/>
      </c>
      <c r="AO10" s="548"/>
      <c r="AP10" s="548"/>
      <c r="AQ10" s="548"/>
      <c r="AS10" s="840" t="str">
        <f t="shared" ref="AS10:AS34" si="7">$A10</f>
        <v>1 (1401)</v>
      </c>
      <c r="AT10" s="1615" t="str">
        <f t="shared" ref="AT10:AT34" si="8">IF($B10="","",$B10)</f>
        <v/>
      </c>
      <c r="AU10" s="548"/>
      <c r="AV10" s="548"/>
      <c r="AW10" s="548"/>
    </row>
    <row r="11" spans="1:49" x14ac:dyDescent="0.2">
      <c r="A11" s="31" t="s">
        <v>3063</v>
      </c>
      <c r="B11" s="602"/>
      <c r="C11" s="1612"/>
      <c r="D11" s="992"/>
      <c r="E11" s="31"/>
      <c r="F11" s="992"/>
      <c r="G11" s="847"/>
      <c r="H11" s="993"/>
      <c r="I11" s="838"/>
      <c r="J11" s="31"/>
      <c r="K11" s="2159"/>
      <c r="L11" s="2159"/>
      <c r="M11" s="2159"/>
      <c r="N11" s="2159"/>
      <c r="P11" s="840" t="str">
        <f t="shared" si="0"/>
        <v>2 (1402)</v>
      </c>
      <c r="Q11" s="1615" t="str">
        <f t="shared" si="1"/>
        <v/>
      </c>
      <c r="R11" s="190"/>
      <c r="S11" s="841"/>
      <c r="T11" s="841"/>
      <c r="U11" s="891"/>
      <c r="W11" s="840" t="str">
        <f t="shared" si="2"/>
        <v>2 (1402)</v>
      </c>
      <c r="X11" s="1615" t="str">
        <f t="shared" si="3"/>
        <v/>
      </c>
      <c r="Y11" s="1714"/>
      <c r="Z11" s="1715"/>
      <c r="AA11" s="1715"/>
      <c r="AB11" s="961"/>
      <c r="AC11" s="962" t="s">
        <v>3063</v>
      </c>
      <c r="AD11" s="1716" t="str">
        <f t="shared" si="4"/>
        <v/>
      </c>
      <c r="AE11" s="548"/>
      <c r="AF11" s="838"/>
      <c r="AG11" s="82"/>
      <c r="AH11" s="2159"/>
      <c r="AI11" s="2159"/>
      <c r="AJ11" s="2159"/>
      <c r="AK11" s="2159"/>
      <c r="AL11" s="278"/>
      <c r="AM11" s="840" t="str">
        <f t="shared" si="5"/>
        <v>2 (1402)</v>
      </c>
      <c r="AN11" s="1615" t="str">
        <f t="shared" si="6"/>
        <v/>
      </c>
      <c r="AO11" s="548"/>
      <c r="AP11" s="548"/>
      <c r="AQ11" s="548"/>
      <c r="AS11" s="840" t="str">
        <f t="shared" si="7"/>
        <v>2 (1402)</v>
      </c>
      <c r="AT11" s="1615" t="str">
        <f t="shared" si="8"/>
        <v/>
      </c>
      <c r="AU11" s="548"/>
      <c r="AV11" s="548"/>
      <c r="AW11" s="548"/>
    </row>
    <row r="12" spans="1:49" x14ac:dyDescent="0.2">
      <c r="A12" s="31" t="s">
        <v>3064</v>
      </c>
      <c r="B12" s="602"/>
      <c r="C12" s="1612"/>
      <c r="D12" s="992"/>
      <c r="E12" s="31"/>
      <c r="F12" s="992"/>
      <c r="G12" s="847"/>
      <c r="H12" s="993"/>
      <c r="I12" s="838"/>
      <c r="J12" s="31"/>
      <c r="K12" s="2159"/>
      <c r="L12" s="2159"/>
      <c r="M12" s="2159"/>
      <c r="N12" s="2159"/>
      <c r="P12" s="840" t="str">
        <f t="shared" si="0"/>
        <v>3 (1403)</v>
      </c>
      <c r="Q12" s="1615" t="str">
        <f t="shared" si="1"/>
        <v/>
      </c>
      <c r="R12" s="190"/>
      <c r="S12" s="841"/>
      <c r="T12" s="841"/>
      <c r="U12" s="891"/>
      <c r="W12" s="840" t="str">
        <f t="shared" si="2"/>
        <v>3 (1403)</v>
      </c>
      <c r="X12" s="1615" t="str">
        <f t="shared" si="3"/>
        <v/>
      </c>
      <c r="Y12" s="1714"/>
      <c r="Z12" s="1715"/>
      <c r="AA12" s="1715"/>
      <c r="AB12" s="961"/>
      <c r="AC12" s="962" t="s">
        <v>3064</v>
      </c>
      <c r="AD12" s="1716" t="str">
        <f t="shared" si="4"/>
        <v/>
      </c>
      <c r="AE12" s="548"/>
      <c r="AF12" s="838"/>
      <c r="AG12" s="82"/>
      <c r="AH12" s="2159"/>
      <c r="AI12" s="2159"/>
      <c r="AJ12" s="2159"/>
      <c r="AK12" s="2159"/>
      <c r="AL12" s="278"/>
      <c r="AM12" s="840" t="str">
        <f t="shared" si="5"/>
        <v>3 (1403)</v>
      </c>
      <c r="AN12" s="1615" t="str">
        <f t="shared" si="6"/>
        <v/>
      </c>
      <c r="AO12" s="548"/>
      <c r="AP12" s="548"/>
      <c r="AQ12" s="548"/>
      <c r="AS12" s="840" t="str">
        <f t="shared" si="7"/>
        <v>3 (1403)</v>
      </c>
      <c r="AT12" s="1615" t="str">
        <f t="shared" si="8"/>
        <v/>
      </c>
      <c r="AU12" s="548"/>
      <c r="AV12" s="548"/>
      <c r="AW12" s="548"/>
    </row>
    <row r="13" spans="1:49" ht="13.35" hidden="1" customHeight="1" x14ac:dyDescent="0.2">
      <c r="A13" s="31" t="s">
        <v>3065</v>
      </c>
      <c r="B13" s="602"/>
      <c r="C13" s="1612"/>
      <c r="D13" s="992"/>
      <c r="E13" s="31"/>
      <c r="F13" s="992"/>
      <c r="G13" s="847"/>
      <c r="H13" s="993"/>
      <c r="I13" s="838"/>
      <c r="J13" s="31"/>
      <c r="K13" s="2159"/>
      <c r="L13" s="2159"/>
      <c r="M13" s="2159"/>
      <c r="N13" s="2159"/>
      <c r="P13" s="840" t="str">
        <f t="shared" si="0"/>
        <v>4 (1404)</v>
      </c>
      <c r="Q13" s="1615" t="str">
        <f t="shared" si="1"/>
        <v/>
      </c>
      <c r="R13" s="190"/>
      <c r="S13" s="841"/>
      <c r="T13" s="841"/>
      <c r="U13" s="891"/>
      <c r="W13" s="840" t="str">
        <f t="shared" si="2"/>
        <v>4 (1404)</v>
      </c>
      <c r="X13" s="1615" t="str">
        <f t="shared" si="3"/>
        <v/>
      </c>
      <c r="Y13" s="1714"/>
      <c r="Z13" s="1715"/>
      <c r="AA13" s="1715"/>
      <c r="AB13" s="961"/>
      <c r="AC13" s="962" t="s">
        <v>3065</v>
      </c>
      <c r="AD13" s="1716" t="str">
        <f t="shared" si="4"/>
        <v/>
      </c>
      <c r="AE13" s="548"/>
      <c r="AF13" s="838"/>
      <c r="AG13" s="82"/>
      <c r="AH13" s="2159"/>
      <c r="AI13" s="2159"/>
      <c r="AJ13" s="2159"/>
      <c r="AK13" s="2159"/>
      <c r="AL13" s="278"/>
      <c r="AM13" s="840" t="str">
        <f t="shared" si="5"/>
        <v>4 (1404)</v>
      </c>
      <c r="AN13" s="1615" t="str">
        <f t="shared" si="6"/>
        <v/>
      </c>
      <c r="AO13" s="548"/>
      <c r="AP13" s="548"/>
      <c r="AQ13" s="548"/>
      <c r="AS13" s="840" t="str">
        <f t="shared" si="7"/>
        <v>4 (1404)</v>
      </c>
      <c r="AT13" s="1615" t="str">
        <f t="shared" si="8"/>
        <v/>
      </c>
      <c r="AU13" s="548"/>
      <c r="AV13" s="548"/>
      <c r="AW13" s="548"/>
    </row>
    <row r="14" spans="1:49" ht="13.35" hidden="1" customHeight="1" x14ac:dyDescent="0.2">
      <c r="A14" s="31" t="s">
        <v>3066</v>
      </c>
      <c r="B14" s="602"/>
      <c r="C14" s="1612"/>
      <c r="D14" s="992"/>
      <c r="E14" s="31"/>
      <c r="F14" s="992"/>
      <c r="G14" s="847"/>
      <c r="H14" s="993"/>
      <c r="I14" s="838"/>
      <c r="J14" s="31"/>
      <c r="K14" s="2159"/>
      <c r="L14" s="2159"/>
      <c r="M14" s="2159"/>
      <c r="N14" s="2159"/>
      <c r="P14" s="840" t="str">
        <f t="shared" si="0"/>
        <v>5 (1405)</v>
      </c>
      <c r="Q14" s="1615" t="str">
        <f t="shared" si="1"/>
        <v/>
      </c>
      <c r="R14" s="190"/>
      <c r="S14" s="841"/>
      <c r="T14" s="841"/>
      <c r="U14" s="891"/>
      <c r="W14" s="840" t="str">
        <f t="shared" si="2"/>
        <v>5 (1405)</v>
      </c>
      <c r="X14" s="1615" t="str">
        <f t="shared" si="3"/>
        <v/>
      </c>
      <c r="Y14" s="1714"/>
      <c r="Z14" s="1715"/>
      <c r="AA14" s="1715"/>
      <c r="AB14" s="961"/>
      <c r="AC14" s="962" t="s">
        <v>3066</v>
      </c>
      <c r="AD14" s="1716" t="str">
        <f t="shared" si="4"/>
        <v/>
      </c>
      <c r="AE14" s="548"/>
      <c r="AF14" s="838"/>
      <c r="AG14" s="82"/>
      <c r="AH14" s="2159"/>
      <c r="AI14" s="2159"/>
      <c r="AJ14" s="2159"/>
      <c r="AK14" s="2159"/>
      <c r="AL14" s="278"/>
      <c r="AM14" s="840" t="str">
        <f t="shared" si="5"/>
        <v>5 (1405)</v>
      </c>
      <c r="AN14" s="1615" t="str">
        <f t="shared" si="6"/>
        <v/>
      </c>
      <c r="AO14" s="548"/>
      <c r="AP14" s="548"/>
      <c r="AQ14" s="548"/>
      <c r="AS14" s="840" t="str">
        <f t="shared" si="7"/>
        <v>5 (1405)</v>
      </c>
      <c r="AT14" s="1615" t="str">
        <f t="shared" si="8"/>
        <v/>
      </c>
      <c r="AU14" s="548"/>
      <c r="AV14" s="548"/>
      <c r="AW14" s="548"/>
    </row>
    <row r="15" spans="1:49" ht="13.35" hidden="1" customHeight="1" x14ac:dyDescent="0.2">
      <c r="A15" s="31" t="s">
        <v>3067</v>
      </c>
      <c r="B15" s="602"/>
      <c r="C15" s="1612"/>
      <c r="D15" s="992"/>
      <c r="E15" s="31"/>
      <c r="F15" s="992"/>
      <c r="G15" s="847"/>
      <c r="H15" s="993"/>
      <c r="I15" s="838"/>
      <c r="J15" s="31"/>
      <c r="K15" s="2159"/>
      <c r="L15" s="2159"/>
      <c r="M15" s="2159"/>
      <c r="N15" s="2159"/>
      <c r="P15" s="840" t="str">
        <f t="shared" si="0"/>
        <v>6 (1406)</v>
      </c>
      <c r="Q15" s="1615" t="str">
        <f t="shared" si="1"/>
        <v/>
      </c>
      <c r="R15" s="190"/>
      <c r="S15" s="841"/>
      <c r="T15" s="841"/>
      <c r="U15" s="891"/>
      <c r="W15" s="840" t="str">
        <f t="shared" si="2"/>
        <v>6 (1406)</v>
      </c>
      <c r="X15" s="1615" t="str">
        <f t="shared" si="3"/>
        <v/>
      </c>
      <c r="Y15" s="1714"/>
      <c r="Z15" s="1715"/>
      <c r="AA15" s="1715"/>
      <c r="AB15" s="961"/>
      <c r="AC15" s="962" t="s">
        <v>3067</v>
      </c>
      <c r="AD15" s="1716" t="str">
        <f t="shared" si="4"/>
        <v/>
      </c>
      <c r="AE15" s="548"/>
      <c r="AF15" s="838"/>
      <c r="AG15" s="82"/>
      <c r="AH15" s="2159"/>
      <c r="AI15" s="2159"/>
      <c r="AJ15" s="2159"/>
      <c r="AK15" s="2159"/>
      <c r="AL15" s="278"/>
      <c r="AM15" s="840" t="str">
        <f t="shared" si="5"/>
        <v>6 (1406)</v>
      </c>
      <c r="AN15" s="1615" t="str">
        <f t="shared" si="6"/>
        <v/>
      </c>
      <c r="AO15" s="548"/>
      <c r="AP15" s="548"/>
      <c r="AQ15" s="548"/>
      <c r="AS15" s="840" t="str">
        <f t="shared" si="7"/>
        <v>6 (1406)</v>
      </c>
      <c r="AT15" s="1615" t="str">
        <f t="shared" si="8"/>
        <v/>
      </c>
      <c r="AU15" s="548"/>
      <c r="AV15" s="548"/>
      <c r="AW15" s="548"/>
    </row>
    <row r="16" spans="1:49" ht="13.35" hidden="1" customHeight="1" x14ac:dyDescent="0.2">
      <c r="A16" s="31" t="s">
        <v>3068</v>
      </c>
      <c r="B16" s="602"/>
      <c r="C16" s="1612"/>
      <c r="D16" s="992"/>
      <c r="E16" s="31"/>
      <c r="F16" s="992"/>
      <c r="G16" s="847"/>
      <c r="H16" s="993"/>
      <c r="I16" s="838"/>
      <c r="J16" s="31"/>
      <c r="K16" s="2159"/>
      <c r="L16" s="2159"/>
      <c r="M16" s="2159"/>
      <c r="N16" s="2159"/>
      <c r="P16" s="840" t="str">
        <f t="shared" si="0"/>
        <v>7 (1407)</v>
      </c>
      <c r="Q16" s="1615" t="str">
        <f t="shared" si="1"/>
        <v/>
      </c>
      <c r="R16" s="190"/>
      <c r="S16" s="841"/>
      <c r="T16" s="841"/>
      <c r="U16" s="891"/>
      <c r="W16" s="840" t="str">
        <f t="shared" si="2"/>
        <v>7 (1407)</v>
      </c>
      <c r="X16" s="1615" t="str">
        <f t="shared" si="3"/>
        <v/>
      </c>
      <c r="Y16" s="1714"/>
      <c r="Z16" s="1715"/>
      <c r="AA16" s="1715"/>
      <c r="AB16" s="961"/>
      <c r="AC16" s="962" t="s">
        <v>3068</v>
      </c>
      <c r="AD16" s="1716" t="str">
        <f t="shared" si="4"/>
        <v/>
      </c>
      <c r="AE16" s="548"/>
      <c r="AF16" s="838"/>
      <c r="AG16" s="82"/>
      <c r="AH16" s="2159"/>
      <c r="AI16" s="2159"/>
      <c r="AJ16" s="2159"/>
      <c r="AK16" s="2159"/>
      <c r="AL16" s="278"/>
      <c r="AM16" s="840" t="str">
        <f t="shared" si="5"/>
        <v>7 (1407)</v>
      </c>
      <c r="AN16" s="1615" t="str">
        <f t="shared" si="6"/>
        <v/>
      </c>
      <c r="AO16" s="548"/>
      <c r="AP16" s="548"/>
      <c r="AQ16" s="548"/>
      <c r="AS16" s="840" t="str">
        <f t="shared" si="7"/>
        <v>7 (1407)</v>
      </c>
      <c r="AT16" s="1615" t="str">
        <f t="shared" si="8"/>
        <v/>
      </c>
      <c r="AU16" s="548"/>
      <c r="AV16" s="548"/>
      <c r="AW16" s="548"/>
    </row>
    <row r="17" spans="1:49" ht="13.35" hidden="1" customHeight="1" x14ac:dyDescent="0.2">
      <c r="A17" s="31" t="s">
        <v>3069</v>
      </c>
      <c r="B17" s="602"/>
      <c r="C17" s="1612"/>
      <c r="D17" s="992"/>
      <c r="E17" s="31"/>
      <c r="F17" s="992"/>
      <c r="G17" s="847"/>
      <c r="H17" s="993"/>
      <c r="I17" s="838"/>
      <c r="J17" s="31"/>
      <c r="K17" s="2159"/>
      <c r="L17" s="2159"/>
      <c r="M17" s="2159"/>
      <c r="N17" s="2159"/>
      <c r="P17" s="840" t="str">
        <f t="shared" si="0"/>
        <v>8 (1408)</v>
      </c>
      <c r="Q17" s="1615" t="str">
        <f t="shared" si="1"/>
        <v/>
      </c>
      <c r="R17" s="190"/>
      <c r="S17" s="841"/>
      <c r="T17" s="841"/>
      <c r="U17" s="891"/>
      <c r="W17" s="840" t="str">
        <f t="shared" si="2"/>
        <v>8 (1408)</v>
      </c>
      <c r="X17" s="1615" t="str">
        <f t="shared" si="3"/>
        <v/>
      </c>
      <c r="Y17" s="1714"/>
      <c r="Z17" s="1715"/>
      <c r="AA17" s="1715"/>
      <c r="AB17" s="961"/>
      <c r="AC17" s="962" t="s">
        <v>3069</v>
      </c>
      <c r="AD17" s="1716" t="str">
        <f t="shared" si="4"/>
        <v/>
      </c>
      <c r="AE17" s="548"/>
      <c r="AF17" s="838"/>
      <c r="AG17" s="82"/>
      <c r="AH17" s="2159"/>
      <c r="AI17" s="2159"/>
      <c r="AJ17" s="2159"/>
      <c r="AK17" s="2159"/>
      <c r="AL17" s="278"/>
      <c r="AM17" s="840" t="str">
        <f t="shared" si="5"/>
        <v>8 (1408)</v>
      </c>
      <c r="AN17" s="1615" t="str">
        <f t="shared" si="6"/>
        <v/>
      </c>
      <c r="AO17" s="548"/>
      <c r="AP17" s="548"/>
      <c r="AQ17" s="548"/>
      <c r="AS17" s="840" t="str">
        <f t="shared" si="7"/>
        <v>8 (1408)</v>
      </c>
      <c r="AT17" s="1615" t="str">
        <f t="shared" si="8"/>
        <v/>
      </c>
      <c r="AU17" s="548"/>
      <c r="AV17" s="548"/>
      <c r="AW17" s="548"/>
    </row>
    <row r="18" spans="1:49" ht="13.35" hidden="1" customHeight="1" x14ac:dyDescent="0.2">
      <c r="A18" s="31" t="s">
        <v>3070</v>
      </c>
      <c r="B18" s="602"/>
      <c r="C18" s="1612"/>
      <c r="D18" s="992"/>
      <c r="E18" s="31"/>
      <c r="F18" s="992"/>
      <c r="G18" s="847"/>
      <c r="H18" s="993"/>
      <c r="I18" s="838"/>
      <c r="J18" s="31"/>
      <c r="K18" s="2159"/>
      <c r="L18" s="2159"/>
      <c r="M18" s="2159"/>
      <c r="N18" s="2159"/>
      <c r="P18" s="840" t="str">
        <f t="shared" si="0"/>
        <v>9 (1409)</v>
      </c>
      <c r="Q18" s="1615" t="str">
        <f t="shared" si="1"/>
        <v/>
      </c>
      <c r="R18" s="190"/>
      <c r="S18" s="841"/>
      <c r="T18" s="841"/>
      <c r="U18" s="891"/>
      <c r="W18" s="840" t="str">
        <f t="shared" si="2"/>
        <v>9 (1409)</v>
      </c>
      <c r="X18" s="1615" t="str">
        <f t="shared" si="3"/>
        <v/>
      </c>
      <c r="Y18" s="1714"/>
      <c r="Z18" s="1715"/>
      <c r="AA18" s="1715"/>
      <c r="AB18" s="961"/>
      <c r="AC18" s="962" t="s">
        <v>3070</v>
      </c>
      <c r="AD18" s="1716" t="str">
        <f t="shared" si="4"/>
        <v/>
      </c>
      <c r="AE18" s="548"/>
      <c r="AF18" s="838"/>
      <c r="AG18" s="82"/>
      <c r="AH18" s="2159"/>
      <c r="AI18" s="2159"/>
      <c r="AJ18" s="2159"/>
      <c r="AK18" s="2159"/>
      <c r="AL18" s="278"/>
      <c r="AM18" s="840" t="str">
        <f t="shared" si="5"/>
        <v>9 (1409)</v>
      </c>
      <c r="AN18" s="1615" t="str">
        <f t="shared" si="6"/>
        <v/>
      </c>
      <c r="AO18" s="548"/>
      <c r="AP18" s="548"/>
      <c r="AQ18" s="548"/>
      <c r="AS18" s="840" t="str">
        <f t="shared" si="7"/>
        <v>9 (1409)</v>
      </c>
      <c r="AT18" s="1615" t="str">
        <f t="shared" si="8"/>
        <v/>
      </c>
      <c r="AU18" s="548"/>
      <c r="AV18" s="548"/>
      <c r="AW18" s="548"/>
    </row>
    <row r="19" spans="1:49" ht="13.35" hidden="1" customHeight="1" x14ac:dyDescent="0.2">
      <c r="A19" s="31" t="s">
        <v>3071</v>
      </c>
      <c r="B19" s="602"/>
      <c r="C19" s="1612"/>
      <c r="D19" s="992"/>
      <c r="E19" s="31"/>
      <c r="F19" s="992"/>
      <c r="G19" s="847"/>
      <c r="H19" s="993"/>
      <c r="I19" s="838"/>
      <c r="J19" s="31"/>
      <c r="K19" s="2159"/>
      <c r="L19" s="2159"/>
      <c r="M19" s="2159"/>
      <c r="N19" s="2159"/>
      <c r="P19" s="840" t="str">
        <f t="shared" si="0"/>
        <v>10 (1410)</v>
      </c>
      <c r="Q19" s="1615" t="str">
        <f t="shared" si="1"/>
        <v/>
      </c>
      <c r="R19" s="190"/>
      <c r="S19" s="841"/>
      <c r="T19" s="841"/>
      <c r="U19" s="891"/>
      <c r="W19" s="840" t="str">
        <f t="shared" si="2"/>
        <v>10 (1410)</v>
      </c>
      <c r="X19" s="1615" t="str">
        <f t="shared" si="3"/>
        <v/>
      </c>
      <c r="Y19" s="1714"/>
      <c r="Z19" s="1715"/>
      <c r="AA19" s="1715"/>
      <c r="AB19" s="961"/>
      <c r="AC19" s="962" t="s">
        <v>3071</v>
      </c>
      <c r="AD19" s="1716" t="str">
        <f t="shared" si="4"/>
        <v/>
      </c>
      <c r="AE19" s="548"/>
      <c r="AF19" s="838"/>
      <c r="AG19" s="82"/>
      <c r="AH19" s="2159"/>
      <c r="AI19" s="2159"/>
      <c r="AJ19" s="2159"/>
      <c r="AK19" s="2159"/>
      <c r="AL19" s="278"/>
      <c r="AM19" s="840" t="str">
        <f t="shared" si="5"/>
        <v>10 (1410)</v>
      </c>
      <c r="AN19" s="1615" t="str">
        <f t="shared" si="6"/>
        <v/>
      </c>
      <c r="AO19" s="548"/>
      <c r="AP19" s="548"/>
      <c r="AQ19" s="548"/>
      <c r="AS19" s="840" t="str">
        <f t="shared" si="7"/>
        <v>10 (1410)</v>
      </c>
      <c r="AT19" s="1615" t="str">
        <f t="shared" si="8"/>
        <v/>
      </c>
      <c r="AU19" s="548"/>
      <c r="AV19" s="548"/>
      <c r="AW19" s="548"/>
    </row>
    <row r="20" spans="1:49" ht="13.35" hidden="1" customHeight="1" x14ac:dyDescent="0.2">
      <c r="A20" s="31" t="s">
        <v>3072</v>
      </c>
      <c r="B20" s="602"/>
      <c r="C20" s="1612"/>
      <c r="D20" s="992"/>
      <c r="E20" s="31"/>
      <c r="F20" s="992"/>
      <c r="G20" s="847"/>
      <c r="H20" s="993"/>
      <c r="I20" s="838"/>
      <c r="J20" s="31"/>
      <c r="K20" s="2159"/>
      <c r="L20" s="2159"/>
      <c r="M20" s="2159"/>
      <c r="N20" s="2159"/>
      <c r="P20" s="840" t="str">
        <f t="shared" si="0"/>
        <v>11 (1411)</v>
      </c>
      <c r="Q20" s="1615" t="str">
        <f t="shared" si="1"/>
        <v/>
      </c>
      <c r="R20" s="190"/>
      <c r="S20" s="841"/>
      <c r="T20" s="841"/>
      <c r="U20" s="891"/>
      <c r="W20" s="840" t="str">
        <f t="shared" si="2"/>
        <v>11 (1411)</v>
      </c>
      <c r="X20" s="1615" t="str">
        <f t="shared" si="3"/>
        <v/>
      </c>
      <c r="Y20" s="1714"/>
      <c r="Z20" s="1715"/>
      <c r="AA20" s="1715"/>
      <c r="AB20" s="961"/>
      <c r="AC20" s="962" t="s">
        <v>3072</v>
      </c>
      <c r="AD20" s="1716" t="str">
        <f t="shared" si="4"/>
        <v/>
      </c>
      <c r="AE20" s="548"/>
      <c r="AF20" s="838"/>
      <c r="AG20" s="82"/>
      <c r="AH20" s="2159"/>
      <c r="AI20" s="2159"/>
      <c r="AJ20" s="2159"/>
      <c r="AK20" s="2159"/>
      <c r="AL20" s="278"/>
      <c r="AM20" s="840" t="str">
        <f t="shared" si="5"/>
        <v>11 (1411)</v>
      </c>
      <c r="AN20" s="1615" t="str">
        <f t="shared" si="6"/>
        <v/>
      </c>
      <c r="AO20" s="548"/>
      <c r="AP20" s="548"/>
      <c r="AQ20" s="548"/>
      <c r="AS20" s="840" t="str">
        <f t="shared" si="7"/>
        <v>11 (1411)</v>
      </c>
      <c r="AT20" s="1615" t="str">
        <f t="shared" si="8"/>
        <v/>
      </c>
      <c r="AU20" s="548"/>
      <c r="AV20" s="548"/>
      <c r="AW20" s="548"/>
    </row>
    <row r="21" spans="1:49" ht="13.35" hidden="1" customHeight="1" x14ac:dyDescent="0.2">
      <c r="A21" s="31" t="s">
        <v>3073</v>
      </c>
      <c r="B21" s="602"/>
      <c r="C21" s="1612"/>
      <c r="D21" s="992"/>
      <c r="E21" s="31"/>
      <c r="F21" s="992"/>
      <c r="G21" s="847"/>
      <c r="H21" s="993"/>
      <c r="I21" s="838"/>
      <c r="J21" s="31"/>
      <c r="K21" s="2159"/>
      <c r="L21" s="2159"/>
      <c r="M21" s="2159"/>
      <c r="N21" s="2159"/>
      <c r="P21" s="840" t="str">
        <f t="shared" si="0"/>
        <v>12 (1412)</v>
      </c>
      <c r="Q21" s="1615" t="str">
        <f t="shared" si="1"/>
        <v/>
      </c>
      <c r="R21" s="190"/>
      <c r="S21" s="841"/>
      <c r="T21" s="841"/>
      <c r="U21" s="891"/>
      <c r="W21" s="840" t="str">
        <f t="shared" si="2"/>
        <v>12 (1412)</v>
      </c>
      <c r="X21" s="1615" t="str">
        <f t="shared" si="3"/>
        <v/>
      </c>
      <c r="Y21" s="1714"/>
      <c r="Z21" s="1715"/>
      <c r="AA21" s="1715"/>
      <c r="AB21" s="961"/>
      <c r="AC21" s="962" t="s">
        <v>3073</v>
      </c>
      <c r="AD21" s="1716" t="str">
        <f t="shared" si="4"/>
        <v/>
      </c>
      <c r="AE21" s="548"/>
      <c r="AF21" s="838"/>
      <c r="AG21" s="82"/>
      <c r="AH21" s="2159"/>
      <c r="AI21" s="2159"/>
      <c r="AJ21" s="2159"/>
      <c r="AK21" s="2159"/>
      <c r="AL21" s="278"/>
      <c r="AM21" s="840" t="str">
        <f t="shared" si="5"/>
        <v>12 (1412)</v>
      </c>
      <c r="AN21" s="1615" t="str">
        <f t="shared" si="6"/>
        <v/>
      </c>
      <c r="AO21" s="548"/>
      <c r="AP21" s="548"/>
      <c r="AQ21" s="548"/>
      <c r="AS21" s="840" t="str">
        <f t="shared" si="7"/>
        <v>12 (1412)</v>
      </c>
      <c r="AT21" s="1615" t="str">
        <f t="shared" si="8"/>
        <v/>
      </c>
      <c r="AU21" s="548"/>
      <c r="AV21" s="548"/>
      <c r="AW21" s="548"/>
    </row>
    <row r="22" spans="1:49" ht="13.35" hidden="1" customHeight="1" x14ac:dyDescent="0.2">
      <c r="A22" s="31" t="s">
        <v>3074</v>
      </c>
      <c r="B22" s="602"/>
      <c r="C22" s="1612"/>
      <c r="D22" s="992"/>
      <c r="E22" s="31"/>
      <c r="F22" s="992"/>
      <c r="G22" s="847"/>
      <c r="H22" s="993"/>
      <c r="I22" s="838"/>
      <c r="J22" s="31"/>
      <c r="K22" s="2159"/>
      <c r="L22" s="2159"/>
      <c r="M22" s="2159"/>
      <c r="N22" s="2159"/>
      <c r="P22" s="840" t="str">
        <f t="shared" si="0"/>
        <v>13 (1413)</v>
      </c>
      <c r="Q22" s="1615" t="str">
        <f t="shared" si="1"/>
        <v/>
      </c>
      <c r="R22" s="190"/>
      <c r="S22" s="841"/>
      <c r="T22" s="841"/>
      <c r="U22" s="891"/>
      <c r="W22" s="840" t="str">
        <f t="shared" si="2"/>
        <v>13 (1413)</v>
      </c>
      <c r="X22" s="1615" t="str">
        <f t="shared" si="3"/>
        <v/>
      </c>
      <c r="Y22" s="1714"/>
      <c r="Z22" s="1715"/>
      <c r="AA22" s="1715"/>
      <c r="AB22" s="961"/>
      <c r="AC22" s="962" t="s">
        <v>3074</v>
      </c>
      <c r="AD22" s="1716" t="str">
        <f t="shared" si="4"/>
        <v/>
      </c>
      <c r="AE22" s="548"/>
      <c r="AF22" s="838"/>
      <c r="AG22" s="82"/>
      <c r="AH22" s="2159"/>
      <c r="AI22" s="2159"/>
      <c r="AJ22" s="2159"/>
      <c r="AK22" s="2159"/>
      <c r="AL22" s="278"/>
      <c r="AM22" s="840" t="str">
        <f t="shared" si="5"/>
        <v>13 (1413)</v>
      </c>
      <c r="AN22" s="1615" t="str">
        <f t="shared" si="6"/>
        <v/>
      </c>
      <c r="AO22" s="548"/>
      <c r="AP22" s="548"/>
      <c r="AQ22" s="548"/>
      <c r="AS22" s="840" t="str">
        <f t="shared" si="7"/>
        <v>13 (1413)</v>
      </c>
      <c r="AT22" s="1615" t="str">
        <f t="shared" si="8"/>
        <v/>
      </c>
      <c r="AU22" s="548"/>
      <c r="AV22" s="548"/>
      <c r="AW22" s="548"/>
    </row>
    <row r="23" spans="1:49" ht="13.35" hidden="1" customHeight="1" x14ac:dyDescent="0.2">
      <c r="A23" s="31" t="s">
        <v>3075</v>
      </c>
      <c r="B23" s="602"/>
      <c r="C23" s="1612"/>
      <c r="D23" s="992"/>
      <c r="E23" s="31"/>
      <c r="F23" s="992"/>
      <c r="G23" s="847"/>
      <c r="H23" s="993"/>
      <c r="I23" s="838"/>
      <c r="J23" s="31"/>
      <c r="K23" s="2159"/>
      <c r="L23" s="2159"/>
      <c r="M23" s="2159"/>
      <c r="N23" s="2159"/>
      <c r="P23" s="840" t="str">
        <f t="shared" si="0"/>
        <v>14 (1414)</v>
      </c>
      <c r="Q23" s="1615" t="str">
        <f t="shared" si="1"/>
        <v/>
      </c>
      <c r="R23" s="190"/>
      <c r="S23" s="841"/>
      <c r="T23" s="841"/>
      <c r="U23" s="891"/>
      <c r="W23" s="840" t="str">
        <f t="shared" si="2"/>
        <v>14 (1414)</v>
      </c>
      <c r="X23" s="1615" t="str">
        <f t="shared" si="3"/>
        <v/>
      </c>
      <c r="Y23" s="1714"/>
      <c r="Z23" s="1715"/>
      <c r="AA23" s="1715"/>
      <c r="AB23" s="961"/>
      <c r="AC23" s="962" t="s">
        <v>3075</v>
      </c>
      <c r="AD23" s="1716" t="str">
        <f t="shared" si="4"/>
        <v/>
      </c>
      <c r="AE23" s="548"/>
      <c r="AF23" s="838"/>
      <c r="AG23" s="82"/>
      <c r="AH23" s="2159"/>
      <c r="AI23" s="2159"/>
      <c r="AJ23" s="2159"/>
      <c r="AK23" s="2159"/>
      <c r="AL23" s="278"/>
      <c r="AM23" s="840" t="str">
        <f t="shared" si="5"/>
        <v>14 (1414)</v>
      </c>
      <c r="AN23" s="1615" t="str">
        <f t="shared" si="6"/>
        <v/>
      </c>
      <c r="AO23" s="548"/>
      <c r="AP23" s="548"/>
      <c r="AQ23" s="548"/>
      <c r="AS23" s="840" t="str">
        <f t="shared" si="7"/>
        <v>14 (1414)</v>
      </c>
      <c r="AT23" s="1615" t="str">
        <f t="shared" si="8"/>
        <v/>
      </c>
      <c r="AU23" s="548"/>
      <c r="AV23" s="548"/>
      <c r="AW23" s="548"/>
    </row>
    <row r="24" spans="1:49" ht="13.35" hidden="1" customHeight="1" x14ac:dyDescent="0.2">
      <c r="A24" s="31" t="s">
        <v>3076</v>
      </c>
      <c r="B24" s="602"/>
      <c r="C24" s="1612"/>
      <c r="D24" s="992"/>
      <c r="E24" s="31"/>
      <c r="F24" s="992"/>
      <c r="G24" s="847"/>
      <c r="H24" s="993"/>
      <c r="I24" s="838"/>
      <c r="J24" s="31"/>
      <c r="K24" s="2159"/>
      <c r="L24" s="2159"/>
      <c r="M24" s="2159"/>
      <c r="N24" s="2159"/>
      <c r="P24" s="840" t="str">
        <f t="shared" si="0"/>
        <v>15 (1415)</v>
      </c>
      <c r="Q24" s="1615" t="str">
        <f t="shared" si="1"/>
        <v/>
      </c>
      <c r="R24" s="190"/>
      <c r="S24" s="841"/>
      <c r="T24" s="841"/>
      <c r="U24" s="891"/>
      <c r="W24" s="840" t="str">
        <f t="shared" si="2"/>
        <v>15 (1415)</v>
      </c>
      <c r="X24" s="1615" t="str">
        <f t="shared" si="3"/>
        <v/>
      </c>
      <c r="Y24" s="1714"/>
      <c r="Z24" s="1715"/>
      <c r="AA24" s="1715"/>
      <c r="AB24" s="961"/>
      <c r="AC24" s="962" t="s">
        <v>3076</v>
      </c>
      <c r="AD24" s="1716" t="str">
        <f t="shared" si="4"/>
        <v/>
      </c>
      <c r="AE24" s="548"/>
      <c r="AF24" s="838"/>
      <c r="AG24" s="82"/>
      <c r="AH24" s="2159"/>
      <c r="AI24" s="2159"/>
      <c r="AJ24" s="2159"/>
      <c r="AK24" s="2159"/>
      <c r="AL24" s="278"/>
      <c r="AM24" s="840" t="str">
        <f t="shared" si="5"/>
        <v>15 (1415)</v>
      </c>
      <c r="AN24" s="1615" t="str">
        <f t="shared" si="6"/>
        <v/>
      </c>
      <c r="AO24" s="548"/>
      <c r="AP24" s="548"/>
      <c r="AQ24" s="548"/>
      <c r="AS24" s="840" t="str">
        <f t="shared" si="7"/>
        <v>15 (1415)</v>
      </c>
      <c r="AT24" s="1615" t="str">
        <f t="shared" si="8"/>
        <v/>
      </c>
      <c r="AU24" s="548"/>
      <c r="AV24" s="548"/>
      <c r="AW24" s="548"/>
    </row>
    <row r="25" spans="1:49" ht="13.35" hidden="1" customHeight="1" x14ac:dyDescent="0.2">
      <c r="A25" s="31" t="s">
        <v>3077</v>
      </c>
      <c r="B25" s="602"/>
      <c r="C25" s="1612"/>
      <c r="D25" s="992"/>
      <c r="E25" s="31"/>
      <c r="F25" s="992"/>
      <c r="G25" s="847"/>
      <c r="H25" s="993"/>
      <c r="I25" s="838"/>
      <c r="J25" s="31"/>
      <c r="K25" s="2159"/>
      <c r="L25" s="2159"/>
      <c r="M25" s="2159"/>
      <c r="N25" s="2159"/>
      <c r="P25" s="840" t="str">
        <f t="shared" si="0"/>
        <v>16 (1416)</v>
      </c>
      <c r="Q25" s="1615" t="str">
        <f t="shared" si="1"/>
        <v/>
      </c>
      <c r="R25" s="190"/>
      <c r="S25" s="841"/>
      <c r="T25" s="841"/>
      <c r="U25" s="891"/>
      <c r="W25" s="840" t="str">
        <f t="shared" si="2"/>
        <v>16 (1416)</v>
      </c>
      <c r="X25" s="1615" t="str">
        <f t="shared" si="3"/>
        <v/>
      </c>
      <c r="Y25" s="1714"/>
      <c r="Z25" s="1715"/>
      <c r="AA25" s="1715"/>
      <c r="AB25" s="961"/>
      <c r="AC25" s="962" t="s">
        <v>3077</v>
      </c>
      <c r="AD25" s="1716" t="str">
        <f t="shared" si="4"/>
        <v/>
      </c>
      <c r="AE25" s="548"/>
      <c r="AF25" s="838"/>
      <c r="AG25" s="82"/>
      <c r="AH25" s="2159"/>
      <c r="AI25" s="2159"/>
      <c r="AJ25" s="2159"/>
      <c r="AK25" s="2159"/>
      <c r="AL25" s="278"/>
      <c r="AM25" s="840" t="str">
        <f t="shared" si="5"/>
        <v>16 (1416)</v>
      </c>
      <c r="AN25" s="1615" t="str">
        <f t="shared" si="6"/>
        <v/>
      </c>
      <c r="AO25" s="548"/>
      <c r="AP25" s="548"/>
      <c r="AQ25" s="548"/>
      <c r="AS25" s="840" t="str">
        <f t="shared" si="7"/>
        <v>16 (1416)</v>
      </c>
      <c r="AT25" s="1615" t="str">
        <f t="shared" si="8"/>
        <v/>
      </c>
      <c r="AU25" s="548"/>
      <c r="AV25" s="548"/>
      <c r="AW25" s="548"/>
    </row>
    <row r="26" spans="1:49" ht="13.35" hidden="1" customHeight="1" x14ac:dyDescent="0.2">
      <c r="A26" s="31" t="s">
        <v>3078</v>
      </c>
      <c r="B26" s="602"/>
      <c r="C26" s="1612"/>
      <c r="D26" s="992"/>
      <c r="E26" s="31"/>
      <c r="F26" s="992"/>
      <c r="G26" s="847"/>
      <c r="H26" s="993"/>
      <c r="I26" s="838"/>
      <c r="J26" s="31"/>
      <c r="K26" s="2159"/>
      <c r="L26" s="2159"/>
      <c r="M26" s="2159"/>
      <c r="N26" s="2159"/>
      <c r="P26" s="840" t="str">
        <f t="shared" si="0"/>
        <v>17 (1417)</v>
      </c>
      <c r="Q26" s="1615" t="str">
        <f t="shared" si="1"/>
        <v/>
      </c>
      <c r="R26" s="190"/>
      <c r="S26" s="841"/>
      <c r="T26" s="841"/>
      <c r="U26" s="891"/>
      <c r="W26" s="840" t="str">
        <f t="shared" si="2"/>
        <v>17 (1417)</v>
      </c>
      <c r="X26" s="1615" t="str">
        <f t="shared" si="3"/>
        <v/>
      </c>
      <c r="Y26" s="1714"/>
      <c r="Z26" s="1715"/>
      <c r="AA26" s="1715"/>
      <c r="AB26" s="961"/>
      <c r="AC26" s="962" t="s">
        <v>3078</v>
      </c>
      <c r="AD26" s="1716" t="str">
        <f t="shared" si="4"/>
        <v/>
      </c>
      <c r="AE26" s="548"/>
      <c r="AF26" s="838"/>
      <c r="AG26" s="82"/>
      <c r="AH26" s="2159"/>
      <c r="AI26" s="2159"/>
      <c r="AJ26" s="2159"/>
      <c r="AK26" s="2159"/>
      <c r="AL26" s="278"/>
      <c r="AM26" s="840" t="str">
        <f t="shared" si="5"/>
        <v>17 (1417)</v>
      </c>
      <c r="AN26" s="1615" t="str">
        <f t="shared" si="6"/>
        <v/>
      </c>
      <c r="AO26" s="548"/>
      <c r="AP26" s="548"/>
      <c r="AQ26" s="548"/>
      <c r="AS26" s="840" t="str">
        <f t="shared" si="7"/>
        <v>17 (1417)</v>
      </c>
      <c r="AT26" s="1615" t="str">
        <f t="shared" si="8"/>
        <v/>
      </c>
      <c r="AU26" s="548"/>
      <c r="AV26" s="548"/>
      <c r="AW26" s="548"/>
    </row>
    <row r="27" spans="1:49" ht="13.35" hidden="1" customHeight="1" x14ac:dyDescent="0.2">
      <c r="A27" s="31" t="s">
        <v>3079</v>
      </c>
      <c r="B27" s="602"/>
      <c r="C27" s="1612"/>
      <c r="D27" s="992"/>
      <c r="E27" s="31"/>
      <c r="F27" s="992"/>
      <c r="G27" s="847"/>
      <c r="H27" s="993"/>
      <c r="I27" s="838"/>
      <c r="J27" s="31"/>
      <c r="K27" s="2159"/>
      <c r="L27" s="2159"/>
      <c r="M27" s="2159"/>
      <c r="N27" s="2159"/>
      <c r="P27" s="840" t="str">
        <f t="shared" si="0"/>
        <v>18 (1418)</v>
      </c>
      <c r="Q27" s="1615" t="str">
        <f t="shared" si="1"/>
        <v/>
      </c>
      <c r="R27" s="190"/>
      <c r="S27" s="841"/>
      <c r="T27" s="841"/>
      <c r="U27" s="891"/>
      <c r="W27" s="840" t="str">
        <f t="shared" si="2"/>
        <v>18 (1418)</v>
      </c>
      <c r="X27" s="1615" t="str">
        <f t="shared" si="3"/>
        <v/>
      </c>
      <c r="Y27" s="1714"/>
      <c r="Z27" s="1715"/>
      <c r="AA27" s="1715"/>
      <c r="AB27" s="961"/>
      <c r="AC27" s="962" t="s">
        <v>3079</v>
      </c>
      <c r="AD27" s="1716" t="str">
        <f t="shared" si="4"/>
        <v/>
      </c>
      <c r="AE27" s="548"/>
      <c r="AF27" s="838"/>
      <c r="AG27" s="82"/>
      <c r="AH27" s="2159"/>
      <c r="AI27" s="2159"/>
      <c r="AJ27" s="2159"/>
      <c r="AK27" s="2159"/>
      <c r="AL27" s="278"/>
      <c r="AM27" s="840" t="str">
        <f t="shared" si="5"/>
        <v>18 (1418)</v>
      </c>
      <c r="AN27" s="1615" t="str">
        <f t="shared" si="6"/>
        <v/>
      </c>
      <c r="AO27" s="548"/>
      <c r="AP27" s="548"/>
      <c r="AQ27" s="548"/>
      <c r="AS27" s="840" t="str">
        <f t="shared" si="7"/>
        <v>18 (1418)</v>
      </c>
      <c r="AT27" s="1615" t="str">
        <f t="shared" si="8"/>
        <v/>
      </c>
      <c r="AU27" s="548"/>
      <c r="AV27" s="548"/>
      <c r="AW27" s="548"/>
    </row>
    <row r="28" spans="1:49" ht="13.35" hidden="1" customHeight="1" x14ac:dyDescent="0.2">
      <c r="A28" s="31" t="s">
        <v>3080</v>
      </c>
      <c r="B28" s="602"/>
      <c r="C28" s="1612"/>
      <c r="D28" s="992"/>
      <c r="E28" s="31"/>
      <c r="F28" s="992"/>
      <c r="G28" s="847"/>
      <c r="H28" s="993"/>
      <c r="I28" s="838"/>
      <c r="J28" s="31"/>
      <c r="K28" s="2159"/>
      <c r="L28" s="2159"/>
      <c r="M28" s="2159"/>
      <c r="N28" s="2159"/>
      <c r="P28" s="840" t="str">
        <f t="shared" si="0"/>
        <v>19 (1419)</v>
      </c>
      <c r="Q28" s="1615" t="str">
        <f t="shared" si="1"/>
        <v/>
      </c>
      <c r="R28" s="190"/>
      <c r="S28" s="841"/>
      <c r="T28" s="841"/>
      <c r="U28" s="891"/>
      <c r="W28" s="840" t="str">
        <f t="shared" si="2"/>
        <v>19 (1419)</v>
      </c>
      <c r="X28" s="1615" t="str">
        <f t="shared" si="3"/>
        <v/>
      </c>
      <c r="Y28" s="1714"/>
      <c r="Z28" s="1715"/>
      <c r="AA28" s="1715"/>
      <c r="AB28" s="961"/>
      <c r="AC28" s="962" t="s">
        <v>3080</v>
      </c>
      <c r="AD28" s="1716" t="str">
        <f t="shared" si="4"/>
        <v/>
      </c>
      <c r="AE28" s="548"/>
      <c r="AF28" s="838"/>
      <c r="AG28" s="82"/>
      <c r="AH28" s="2159"/>
      <c r="AI28" s="2159"/>
      <c r="AJ28" s="2159"/>
      <c r="AK28" s="2159"/>
      <c r="AL28" s="278"/>
      <c r="AM28" s="840" t="str">
        <f t="shared" si="5"/>
        <v>19 (1419)</v>
      </c>
      <c r="AN28" s="1615" t="str">
        <f t="shared" si="6"/>
        <v/>
      </c>
      <c r="AO28" s="548"/>
      <c r="AP28" s="548"/>
      <c r="AQ28" s="548"/>
      <c r="AS28" s="840" t="str">
        <f t="shared" si="7"/>
        <v>19 (1419)</v>
      </c>
      <c r="AT28" s="1615" t="str">
        <f t="shared" si="8"/>
        <v/>
      </c>
      <c r="AU28" s="548"/>
      <c r="AV28" s="548"/>
      <c r="AW28" s="548"/>
    </row>
    <row r="29" spans="1:49" ht="13.35" hidden="1" customHeight="1" x14ac:dyDescent="0.2">
      <c r="A29" s="31" t="s">
        <v>3081</v>
      </c>
      <c r="B29" s="602"/>
      <c r="C29" s="1612"/>
      <c r="D29" s="992"/>
      <c r="E29" s="31"/>
      <c r="F29" s="992"/>
      <c r="G29" s="847"/>
      <c r="H29" s="993"/>
      <c r="I29" s="838"/>
      <c r="J29" s="31"/>
      <c r="K29" s="2159"/>
      <c r="L29" s="2159"/>
      <c r="M29" s="2159"/>
      <c r="N29" s="2159"/>
      <c r="P29" s="840" t="str">
        <f t="shared" si="0"/>
        <v>20 (1420)</v>
      </c>
      <c r="Q29" s="1615" t="str">
        <f t="shared" si="1"/>
        <v/>
      </c>
      <c r="R29" s="190"/>
      <c r="S29" s="841"/>
      <c r="T29" s="841"/>
      <c r="U29" s="891"/>
      <c r="W29" s="840" t="str">
        <f t="shared" si="2"/>
        <v>20 (1420)</v>
      </c>
      <c r="X29" s="1615" t="str">
        <f t="shared" si="3"/>
        <v/>
      </c>
      <c r="Y29" s="1714"/>
      <c r="Z29" s="1715"/>
      <c r="AA29" s="1715"/>
      <c r="AB29" s="961"/>
      <c r="AC29" s="962" t="s">
        <v>3081</v>
      </c>
      <c r="AD29" s="1716" t="str">
        <f t="shared" si="4"/>
        <v/>
      </c>
      <c r="AE29" s="548"/>
      <c r="AF29" s="838"/>
      <c r="AG29" s="82"/>
      <c r="AH29" s="2159"/>
      <c r="AI29" s="2159"/>
      <c r="AJ29" s="2159"/>
      <c r="AK29" s="2159"/>
      <c r="AL29" s="278"/>
      <c r="AM29" s="840" t="str">
        <f t="shared" si="5"/>
        <v>20 (1420)</v>
      </c>
      <c r="AN29" s="1615" t="str">
        <f t="shared" si="6"/>
        <v/>
      </c>
      <c r="AO29" s="548"/>
      <c r="AP29" s="548"/>
      <c r="AQ29" s="548"/>
      <c r="AS29" s="840" t="str">
        <f t="shared" si="7"/>
        <v>20 (1420)</v>
      </c>
      <c r="AT29" s="1615" t="str">
        <f t="shared" si="8"/>
        <v/>
      </c>
      <c r="AU29" s="548"/>
      <c r="AV29" s="548"/>
      <c r="AW29" s="548"/>
    </row>
    <row r="30" spans="1:49" ht="13.35" hidden="1" customHeight="1" x14ac:dyDescent="0.2">
      <c r="A30" s="31" t="s">
        <v>3082</v>
      </c>
      <c r="B30" s="602"/>
      <c r="C30" s="1612"/>
      <c r="D30" s="992"/>
      <c r="E30" s="31"/>
      <c r="F30" s="992"/>
      <c r="G30" s="847"/>
      <c r="H30" s="993"/>
      <c r="I30" s="838"/>
      <c r="J30" s="31"/>
      <c r="K30" s="2159"/>
      <c r="L30" s="2159"/>
      <c r="M30" s="2159"/>
      <c r="N30" s="2159"/>
      <c r="P30" s="840" t="str">
        <f t="shared" si="0"/>
        <v>21 (1421)</v>
      </c>
      <c r="Q30" s="1615" t="str">
        <f t="shared" si="1"/>
        <v/>
      </c>
      <c r="R30" s="190"/>
      <c r="S30" s="841"/>
      <c r="T30" s="841"/>
      <c r="U30" s="891"/>
      <c r="W30" s="840" t="str">
        <f t="shared" si="2"/>
        <v>21 (1421)</v>
      </c>
      <c r="X30" s="1615" t="str">
        <f t="shared" si="3"/>
        <v/>
      </c>
      <c r="Y30" s="1714"/>
      <c r="Z30" s="1715"/>
      <c r="AA30" s="1715"/>
      <c r="AB30" s="961"/>
      <c r="AC30" s="962" t="s">
        <v>3082</v>
      </c>
      <c r="AD30" s="1716" t="str">
        <f t="shared" si="4"/>
        <v/>
      </c>
      <c r="AE30" s="548"/>
      <c r="AF30" s="838"/>
      <c r="AG30" s="82"/>
      <c r="AH30" s="2159"/>
      <c r="AI30" s="2159"/>
      <c r="AJ30" s="2159"/>
      <c r="AK30" s="2159"/>
      <c r="AL30" s="278"/>
      <c r="AM30" s="840" t="str">
        <f t="shared" si="5"/>
        <v>21 (1421)</v>
      </c>
      <c r="AN30" s="1615" t="str">
        <f t="shared" si="6"/>
        <v/>
      </c>
      <c r="AO30" s="548"/>
      <c r="AP30" s="548"/>
      <c r="AQ30" s="548"/>
      <c r="AS30" s="840" t="str">
        <f t="shared" si="7"/>
        <v>21 (1421)</v>
      </c>
      <c r="AT30" s="1615" t="str">
        <f t="shared" si="8"/>
        <v/>
      </c>
      <c r="AU30" s="548"/>
      <c r="AV30" s="548"/>
      <c r="AW30" s="548"/>
    </row>
    <row r="31" spans="1:49" ht="13.35" hidden="1" customHeight="1" x14ac:dyDescent="0.2">
      <c r="A31" s="31" t="s">
        <v>3083</v>
      </c>
      <c r="B31" s="602"/>
      <c r="C31" s="1612"/>
      <c r="D31" s="992"/>
      <c r="E31" s="31"/>
      <c r="F31" s="992"/>
      <c r="G31" s="847"/>
      <c r="H31" s="993"/>
      <c r="I31" s="838"/>
      <c r="J31" s="31"/>
      <c r="K31" s="2159"/>
      <c r="L31" s="2159"/>
      <c r="M31" s="2159"/>
      <c r="N31" s="2159"/>
      <c r="P31" s="840" t="str">
        <f t="shared" si="0"/>
        <v>22 (1422)</v>
      </c>
      <c r="Q31" s="1615" t="str">
        <f t="shared" si="1"/>
        <v/>
      </c>
      <c r="R31" s="190"/>
      <c r="S31" s="841"/>
      <c r="T31" s="841"/>
      <c r="U31" s="891"/>
      <c r="W31" s="840" t="str">
        <f t="shared" si="2"/>
        <v>22 (1422)</v>
      </c>
      <c r="X31" s="1615" t="str">
        <f t="shared" si="3"/>
        <v/>
      </c>
      <c r="Y31" s="1714"/>
      <c r="Z31" s="1715"/>
      <c r="AA31" s="1715"/>
      <c r="AB31" s="961"/>
      <c r="AC31" s="962" t="s">
        <v>3083</v>
      </c>
      <c r="AD31" s="1716" t="str">
        <f t="shared" si="4"/>
        <v/>
      </c>
      <c r="AE31" s="548"/>
      <c r="AF31" s="838"/>
      <c r="AG31" s="82"/>
      <c r="AH31" s="2159"/>
      <c r="AI31" s="2159"/>
      <c r="AJ31" s="2159"/>
      <c r="AK31" s="2159"/>
      <c r="AL31" s="278"/>
      <c r="AM31" s="840" t="str">
        <f t="shared" si="5"/>
        <v>22 (1422)</v>
      </c>
      <c r="AN31" s="1615" t="str">
        <f t="shared" si="6"/>
        <v/>
      </c>
      <c r="AO31" s="548"/>
      <c r="AP31" s="548"/>
      <c r="AQ31" s="548"/>
      <c r="AS31" s="840" t="str">
        <f t="shared" si="7"/>
        <v>22 (1422)</v>
      </c>
      <c r="AT31" s="1615" t="str">
        <f t="shared" si="8"/>
        <v/>
      </c>
      <c r="AU31" s="548"/>
      <c r="AV31" s="548"/>
      <c r="AW31" s="548"/>
    </row>
    <row r="32" spans="1:49" ht="13.35" hidden="1" customHeight="1" x14ac:dyDescent="0.2">
      <c r="A32" s="31" t="s">
        <v>3084</v>
      </c>
      <c r="B32" s="602"/>
      <c r="C32" s="1612"/>
      <c r="D32" s="992"/>
      <c r="E32" s="31"/>
      <c r="F32" s="992"/>
      <c r="G32" s="847"/>
      <c r="H32" s="993"/>
      <c r="I32" s="838"/>
      <c r="J32" s="31"/>
      <c r="K32" s="2159"/>
      <c r="L32" s="2159"/>
      <c r="M32" s="2159"/>
      <c r="N32" s="2159"/>
      <c r="P32" s="840" t="str">
        <f t="shared" si="0"/>
        <v>23 (1423)</v>
      </c>
      <c r="Q32" s="1615" t="str">
        <f t="shared" si="1"/>
        <v/>
      </c>
      <c r="R32" s="190"/>
      <c r="S32" s="841"/>
      <c r="T32" s="841"/>
      <c r="U32" s="891"/>
      <c r="W32" s="840" t="str">
        <f t="shared" si="2"/>
        <v>23 (1423)</v>
      </c>
      <c r="X32" s="1615" t="str">
        <f t="shared" si="3"/>
        <v/>
      </c>
      <c r="Y32" s="1714"/>
      <c r="Z32" s="1715"/>
      <c r="AA32" s="1715"/>
      <c r="AB32" s="961"/>
      <c r="AC32" s="962" t="s">
        <v>3084</v>
      </c>
      <c r="AD32" s="1716" t="str">
        <f t="shared" si="4"/>
        <v/>
      </c>
      <c r="AE32" s="548"/>
      <c r="AF32" s="838"/>
      <c r="AG32" s="82"/>
      <c r="AH32" s="2159"/>
      <c r="AI32" s="2159"/>
      <c r="AJ32" s="2159"/>
      <c r="AK32" s="2159"/>
      <c r="AL32" s="278"/>
      <c r="AM32" s="840" t="str">
        <f t="shared" si="5"/>
        <v>23 (1423)</v>
      </c>
      <c r="AN32" s="1615" t="str">
        <f t="shared" si="6"/>
        <v/>
      </c>
      <c r="AO32" s="548"/>
      <c r="AP32" s="548"/>
      <c r="AQ32" s="548"/>
      <c r="AS32" s="840" t="str">
        <f t="shared" si="7"/>
        <v>23 (1423)</v>
      </c>
      <c r="AT32" s="1615" t="str">
        <f t="shared" si="8"/>
        <v/>
      </c>
      <c r="AU32" s="548"/>
      <c r="AV32" s="548"/>
      <c r="AW32" s="548"/>
    </row>
    <row r="33" spans="1:49" ht="13.35" hidden="1" customHeight="1" x14ac:dyDescent="0.2">
      <c r="A33" s="31" t="s">
        <v>3085</v>
      </c>
      <c r="B33" s="602"/>
      <c r="C33" s="1612"/>
      <c r="D33" s="992"/>
      <c r="E33" s="31"/>
      <c r="F33" s="992"/>
      <c r="G33" s="847"/>
      <c r="H33" s="993"/>
      <c r="I33" s="838"/>
      <c r="J33" s="31"/>
      <c r="K33" s="2159"/>
      <c r="L33" s="2159"/>
      <c r="M33" s="2159"/>
      <c r="N33" s="2159"/>
      <c r="P33" s="840" t="str">
        <f t="shared" si="0"/>
        <v>24 (1424)</v>
      </c>
      <c r="Q33" s="1615" t="str">
        <f t="shared" si="1"/>
        <v/>
      </c>
      <c r="R33" s="190"/>
      <c r="S33" s="841"/>
      <c r="T33" s="841"/>
      <c r="U33" s="891"/>
      <c r="W33" s="840" t="str">
        <f t="shared" si="2"/>
        <v>24 (1424)</v>
      </c>
      <c r="X33" s="1615" t="str">
        <f t="shared" si="3"/>
        <v/>
      </c>
      <c r="Y33" s="1714"/>
      <c r="Z33" s="1715"/>
      <c r="AA33" s="1715"/>
      <c r="AB33" s="961"/>
      <c r="AC33" s="962" t="s">
        <v>3085</v>
      </c>
      <c r="AD33" s="1716" t="str">
        <f t="shared" si="4"/>
        <v/>
      </c>
      <c r="AE33" s="548"/>
      <c r="AF33" s="838"/>
      <c r="AG33" s="82"/>
      <c r="AH33" s="2159"/>
      <c r="AI33" s="2159"/>
      <c r="AJ33" s="2159"/>
      <c r="AK33" s="2159"/>
      <c r="AL33" s="278"/>
      <c r="AM33" s="840" t="str">
        <f t="shared" si="5"/>
        <v>24 (1424)</v>
      </c>
      <c r="AN33" s="1615" t="str">
        <f t="shared" si="6"/>
        <v/>
      </c>
      <c r="AO33" s="548"/>
      <c r="AP33" s="548"/>
      <c r="AQ33" s="548"/>
      <c r="AS33" s="840" t="str">
        <f t="shared" si="7"/>
        <v>24 (1424)</v>
      </c>
      <c r="AT33" s="1615" t="str">
        <f t="shared" si="8"/>
        <v/>
      </c>
      <c r="AU33" s="548"/>
      <c r="AV33" s="548"/>
      <c r="AW33" s="548"/>
    </row>
    <row r="34" spans="1:49" x14ac:dyDescent="0.2">
      <c r="A34" s="31" t="s">
        <v>3086</v>
      </c>
      <c r="B34" s="602"/>
      <c r="C34" s="1612"/>
      <c r="D34" s="992"/>
      <c r="E34" s="31"/>
      <c r="F34" s="992"/>
      <c r="G34" s="847"/>
      <c r="H34" s="993"/>
      <c r="I34" s="838"/>
      <c r="J34" s="31"/>
      <c r="K34" s="2159"/>
      <c r="L34" s="2159"/>
      <c r="M34" s="2159"/>
      <c r="N34" s="2159"/>
      <c r="P34" s="840" t="str">
        <f t="shared" si="0"/>
        <v>25 (1425)</v>
      </c>
      <c r="Q34" s="1615" t="str">
        <f t="shared" si="1"/>
        <v/>
      </c>
      <c r="R34" s="190"/>
      <c r="S34" s="841"/>
      <c r="T34" s="841"/>
      <c r="U34" s="891"/>
      <c r="W34" s="840" t="str">
        <f t="shared" si="2"/>
        <v>25 (1425)</v>
      </c>
      <c r="X34" s="1615" t="str">
        <f t="shared" si="3"/>
        <v/>
      </c>
      <c r="Y34" s="1714"/>
      <c r="Z34" s="1715"/>
      <c r="AA34" s="1715"/>
      <c r="AB34" s="961"/>
      <c r="AC34" s="962" t="s">
        <v>3086</v>
      </c>
      <c r="AD34" s="1716" t="str">
        <f t="shared" si="4"/>
        <v/>
      </c>
      <c r="AE34" s="548"/>
      <c r="AF34" s="838"/>
      <c r="AG34" s="82"/>
      <c r="AH34" s="2159"/>
      <c r="AI34" s="2159"/>
      <c r="AJ34" s="2159"/>
      <c r="AK34" s="2159"/>
      <c r="AL34" s="278"/>
      <c r="AM34" s="840" t="str">
        <f t="shared" si="5"/>
        <v>25 (1425)</v>
      </c>
      <c r="AN34" s="1615" t="str">
        <f t="shared" si="6"/>
        <v/>
      </c>
      <c r="AO34" s="548"/>
      <c r="AP34" s="548"/>
      <c r="AQ34" s="548"/>
      <c r="AS34" s="840" t="str">
        <f t="shared" si="7"/>
        <v>25 (1425)</v>
      </c>
      <c r="AT34" s="1615" t="str">
        <f t="shared" si="8"/>
        <v/>
      </c>
      <c r="AU34" s="548"/>
      <c r="AV34" s="548"/>
      <c r="AW34" s="548"/>
    </row>
    <row r="35" spans="1:49" ht="15" x14ac:dyDescent="0.25">
      <c r="A35" s="239" t="s">
        <v>3087</v>
      </c>
      <c r="B35" s="1598">
        <v>100</v>
      </c>
      <c r="C35" s="1617"/>
      <c r="D35" s="992"/>
      <c r="E35" s="31"/>
      <c r="F35" s="992"/>
      <c r="G35" s="847"/>
      <c r="H35" s="993"/>
      <c r="I35" s="838"/>
      <c r="J35" s="31"/>
      <c r="K35" s="2162"/>
      <c r="L35" s="2162"/>
      <c r="M35" s="2162"/>
      <c r="N35" s="2162"/>
      <c r="P35" s="835"/>
      <c r="Q35" s="1619">
        <f>$B35</f>
        <v>100</v>
      </c>
      <c r="R35" s="190"/>
      <c r="S35" s="841"/>
      <c r="T35" s="841"/>
      <c r="U35" s="891"/>
      <c r="W35" s="835"/>
      <c r="X35" s="1619">
        <f>$B35</f>
        <v>100</v>
      </c>
      <c r="Y35" s="1714"/>
      <c r="Z35" s="1715"/>
      <c r="AA35" s="1715"/>
      <c r="AB35" s="961"/>
      <c r="AC35" s="958"/>
      <c r="AD35" s="1717">
        <v>100</v>
      </c>
      <c r="AE35" s="548"/>
      <c r="AF35" s="838"/>
      <c r="AG35" s="82"/>
      <c r="AH35" s="2162"/>
      <c r="AI35" s="2162"/>
      <c r="AJ35" s="2162"/>
      <c r="AK35" s="2162"/>
      <c r="AL35" s="278"/>
      <c r="AM35" s="835"/>
      <c r="AN35" s="1619">
        <f>$B35</f>
        <v>100</v>
      </c>
      <c r="AO35" s="548"/>
      <c r="AP35" s="548"/>
      <c r="AQ35" s="548"/>
      <c r="AS35" s="835"/>
      <c r="AT35" s="1619">
        <f>$B35</f>
        <v>100</v>
      </c>
      <c r="AU35" s="548"/>
      <c r="AV35" s="548"/>
      <c r="AW35" s="548"/>
    </row>
    <row r="36" spans="1:49" ht="15" x14ac:dyDescent="0.25">
      <c r="A36" s="83" t="s">
        <v>3088</v>
      </c>
      <c r="B36" s="1494" t="s">
        <v>3089</v>
      </c>
      <c r="C36" s="1495"/>
      <c r="D36" s="993"/>
      <c r="E36" s="82"/>
      <c r="F36" s="993"/>
      <c r="G36" s="848"/>
      <c r="H36" s="993"/>
      <c r="I36" s="844"/>
      <c r="J36" s="82"/>
      <c r="K36" s="2161"/>
      <c r="L36" s="2161"/>
      <c r="M36" s="2161"/>
      <c r="N36" s="2161"/>
      <c r="P36" s="835"/>
      <c r="Q36" s="1495" t="str">
        <f>$B36</f>
        <v>Global</v>
      </c>
      <c r="R36" s="190"/>
      <c r="S36" s="846"/>
      <c r="T36" s="846"/>
      <c r="U36" s="891"/>
      <c r="W36" s="835"/>
      <c r="X36" s="1495" t="str">
        <f>$B36</f>
        <v>Global</v>
      </c>
      <c r="Y36" s="1714"/>
      <c r="Z36" s="1715"/>
      <c r="AA36" s="1715"/>
      <c r="AB36" s="961"/>
      <c r="AC36" s="958"/>
      <c r="AD36" s="1718" t="s">
        <v>3089</v>
      </c>
      <c r="AE36" s="190"/>
      <c r="AF36" s="844"/>
      <c r="AG36" s="82"/>
      <c r="AH36" s="2161"/>
      <c r="AI36" s="2161"/>
      <c r="AJ36" s="2161"/>
      <c r="AK36" s="2161"/>
      <c r="AL36" s="278"/>
      <c r="AM36" s="835"/>
      <c r="AN36" s="1495" t="str">
        <f>$B36</f>
        <v>Global</v>
      </c>
      <c r="AO36" s="190"/>
      <c r="AP36" s="190"/>
      <c r="AQ36" s="190"/>
      <c r="AS36" s="835"/>
      <c r="AT36" s="1495" t="str">
        <f>$B36</f>
        <v>Global</v>
      </c>
      <c r="AU36" s="190"/>
      <c r="AV36" s="190"/>
      <c r="AW36" s="190"/>
    </row>
    <row r="37" spans="1:49" ht="6" customHeight="1" x14ac:dyDescent="0.25">
      <c r="A37" s="82"/>
      <c r="B37" s="82"/>
      <c r="C37" s="82"/>
      <c r="D37" s="82"/>
      <c r="E37" s="82"/>
      <c r="F37" s="82"/>
      <c r="G37" s="82"/>
      <c r="H37" s="82"/>
      <c r="I37" s="82"/>
      <c r="J37" s="82"/>
      <c r="K37" s="82"/>
      <c r="L37" s="82"/>
      <c r="M37" s="82"/>
      <c r="N37" s="82"/>
      <c r="P37" s="835"/>
      <c r="Q37" s="835"/>
      <c r="U37" s="891"/>
      <c r="W37" s="835"/>
      <c r="X37" s="835"/>
      <c r="AB37" s="961"/>
      <c r="AC37" s="958"/>
      <c r="AD37" s="958"/>
      <c r="AE37" s="960"/>
      <c r="AF37" s="82"/>
      <c r="AG37" s="82"/>
      <c r="AH37" s="82"/>
      <c r="AI37" s="82"/>
      <c r="AJ37" s="82"/>
      <c r="AK37" s="82"/>
      <c r="AL37" s="278"/>
      <c r="AM37" s="835"/>
      <c r="AN37" s="835"/>
      <c r="AO37" s="278"/>
      <c r="AP37" s="278"/>
      <c r="AQ37" s="278"/>
      <c r="AS37" s="835"/>
      <c r="AT37" s="835"/>
      <c r="AU37" s="278"/>
      <c r="AV37" s="278"/>
      <c r="AW37" s="278"/>
    </row>
    <row r="38" spans="1:49" ht="15" x14ac:dyDescent="0.25">
      <c r="A38" s="82"/>
      <c r="B38" s="88" t="s">
        <v>1875</v>
      </c>
      <c r="C38" s="82"/>
      <c r="D38" s="82"/>
      <c r="E38" s="82"/>
      <c r="F38" s="82"/>
      <c r="G38" s="82"/>
      <c r="H38" s="82"/>
      <c r="I38" s="82"/>
      <c r="J38" s="82"/>
      <c r="K38" s="82"/>
      <c r="L38" s="82"/>
      <c r="M38" s="82"/>
      <c r="N38" s="82"/>
      <c r="P38" s="835"/>
      <c r="Q38" s="836" t="str">
        <f>$B38</f>
        <v>Engagements inutilisés (502)</v>
      </c>
      <c r="U38" s="891"/>
      <c r="W38" s="835"/>
      <c r="X38" s="836" t="str">
        <f>$B38</f>
        <v>Engagements inutilisés (502)</v>
      </c>
      <c r="AB38" s="961"/>
      <c r="AC38" s="958"/>
      <c r="AD38" s="959" t="s">
        <v>3276</v>
      </c>
      <c r="AE38" s="960"/>
      <c r="AF38" s="82"/>
      <c r="AG38" s="82"/>
      <c r="AH38" s="82"/>
      <c r="AI38" s="82"/>
      <c r="AJ38" s="82"/>
      <c r="AK38" s="82"/>
      <c r="AL38" s="278"/>
      <c r="AM38" s="835"/>
      <c r="AN38" s="836" t="str">
        <f>$B38</f>
        <v>Engagements inutilisés (502)</v>
      </c>
      <c r="AO38" s="278"/>
      <c r="AP38" s="278"/>
      <c r="AQ38" s="278"/>
      <c r="AS38" s="835"/>
      <c r="AT38" s="836" t="str">
        <f>$B38</f>
        <v>Engagements inutilisés (502)</v>
      </c>
      <c r="AU38" s="278"/>
      <c r="AV38" s="278"/>
      <c r="AW38" s="278"/>
    </row>
    <row r="39" spans="1:49" x14ac:dyDescent="0.2">
      <c r="A39" s="31" t="s">
        <v>3062</v>
      </c>
      <c r="B39" s="602"/>
      <c r="C39" s="992"/>
      <c r="D39" s="992"/>
      <c r="E39" s="31"/>
      <c r="F39" s="992"/>
      <c r="G39" s="847"/>
      <c r="H39" s="993"/>
      <c r="I39" s="838"/>
      <c r="J39" s="31"/>
      <c r="K39" s="2159"/>
      <c r="L39" s="2159"/>
      <c r="M39" s="2159"/>
      <c r="N39" s="2159"/>
      <c r="P39" s="840" t="str">
        <f t="shared" ref="P39:P63" si="9">$A39</f>
        <v>1 (1401)</v>
      </c>
      <c r="Q39" s="1615" t="str">
        <f t="shared" ref="Q39:Q63" si="10">IF($B39="","",$B39)</f>
        <v/>
      </c>
      <c r="R39" s="190"/>
      <c r="S39" s="841"/>
      <c r="T39" s="841"/>
      <c r="U39" s="891"/>
      <c r="W39" s="840" t="str">
        <f t="shared" ref="W39:W63" si="11">$A39</f>
        <v>1 (1401)</v>
      </c>
      <c r="X39" s="1615" t="str">
        <f t="shared" ref="X39:X63" si="12">IF($B39="","",$B39)</f>
        <v/>
      </c>
      <c r="Y39" s="1714"/>
      <c r="Z39" s="1715"/>
      <c r="AA39" s="1715"/>
      <c r="AB39" s="961"/>
      <c r="AC39" s="962" t="s">
        <v>3062</v>
      </c>
      <c r="AD39" s="1716" t="str">
        <f t="shared" ref="AD39:AD63" si="13">IF($B39="","",$B39)</f>
        <v/>
      </c>
      <c r="AE39" s="548"/>
      <c r="AF39" s="838"/>
      <c r="AG39" s="82"/>
      <c r="AH39" s="2159"/>
      <c r="AI39" s="2159"/>
      <c r="AJ39" s="2159"/>
      <c r="AK39" s="2159"/>
      <c r="AL39" s="278"/>
      <c r="AM39" s="840" t="str">
        <f t="shared" ref="AM39:AM63" si="14">$A39</f>
        <v>1 (1401)</v>
      </c>
      <c r="AN39" s="1615" t="str">
        <f t="shared" ref="AN39:AN63" si="15">IF($B39="","",$B39)</f>
        <v/>
      </c>
      <c r="AO39" s="548"/>
      <c r="AP39" s="548"/>
      <c r="AQ39" s="548"/>
      <c r="AS39" s="840" t="str">
        <f t="shared" ref="AS39:AS63" si="16">$A39</f>
        <v>1 (1401)</v>
      </c>
      <c r="AT39" s="1615" t="str">
        <f t="shared" ref="AT39:AT63" si="17">IF($B39="","",$B39)</f>
        <v/>
      </c>
      <c r="AU39" s="548"/>
      <c r="AV39" s="548"/>
      <c r="AW39" s="548"/>
    </row>
    <row r="40" spans="1:49" x14ac:dyDescent="0.2">
      <c r="A40" s="31" t="s">
        <v>3063</v>
      </c>
      <c r="B40" s="602"/>
      <c r="C40" s="992"/>
      <c r="D40" s="992"/>
      <c r="E40" s="31"/>
      <c r="F40" s="992"/>
      <c r="G40" s="847"/>
      <c r="H40" s="993"/>
      <c r="I40" s="838"/>
      <c r="J40" s="31"/>
      <c r="K40" s="2159"/>
      <c r="L40" s="2159"/>
      <c r="M40" s="2159"/>
      <c r="N40" s="2159"/>
      <c r="P40" s="840" t="str">
        <f t="shared" si="9"/>
        <v>2 (1402)</v>
      </c>
      <c r="Q40" s="1615" t="str">
        <f t="shared" si="10"/>
        <v/>
      </c>
      <c r="R40" s="190"/>
      <c r="S40" s="841"/>
      <c r="T40" s="841"/>
      <c r="U40" s="891"/>
      <c r="W40" s="840" t="str">
        <f t="shared" si="11"/>
        <v>2 (1402)</v>
      </c>
      <c r="X40" s="1615" t="str">
        <f t="shared" si="12"/>
        <v/>
      </c>
      <c r="Y40" s="1714"/>
      <c r="Z40" s="1715"/>
      <c r="AA40" s="1715"/>
      <c r="AB40" s="961"/>
      <c r="AC40" s="962" t="s">
        <v>3063</v>
      </c>
      <c r="AD40" s="1716" t="str">
        <f t="shared" si="13"/>
        <v/>
      </c>
      <c r="AE40" s="548"/>
      <c r="AF40" s="838"/>
      <c r="AG40" s="82"/>
      <c r="AH40" s="2159"/>
      <c r="AI40" s="2159"/>
      <c r="AJ40" s="2159"/>
      <c r="AK40" s="2159"/>
      <c r="AL40" s="278"/>
      <c r="AM40" s="840" t="str">
        <f t="shared" si="14"/>
        <v>2 (1402)</v>
      </c>
      <c r="AN40" s="1615" t="str">
        <f t="shared" si="15"/>
        <v/>
      </c>
      <c r="AO40" s="548"/>
      <c r="AP40" s="548"/>
      <c r="AQ40" s="548"/>
      <c r="AS40" s="840" t="str">
        <f t="shared" si="16"/>
        <v>2 (1402)</v>
      </c>
      <c r="AT40" s="1615" t="str">
        <f t="shared" si="17"/>
        <v/>
      </c>
      <c r="AU40" s="548"/>
      <c r="AV40" s="548"/>
      <c r="AW40" s="548"/>
    </row>
    <row r="41" spans="1:49" x14ac:dyDescent="0.2">
      <c r="A41" s="31" t="s">
        <v>3064</v>
      </c>
      <c r="B41" s="602"/>
      <c r="C41" s="992"/>
      <c r="D41" s="992"/>
      <c r="E41" s="31"/>
      <c r="F41" s="992"/>
      <c r="G41" s="847"/>
      <c r="H41" s="993"/>
      <c r="I41" s="838"/>
      <c r="J41" s="31"/>
      <c r="K41" s="2159"/>
      <c r="L41" s="2159"/>
      <c r="M41" s="2159"/>
      <c r="N41" s="2159"/>
      <c r="P41" s="840" t="str">
        <f t="shared" si="9"/>
        <v>3 (1403)</v>
      </c>
      <c r="Q41" s="1615" t="str">
        <f t="shared" si="10"/>
        <v/>
      </c>
      <c r="R41" s="190"/>
      <c r="S41" s="841"/>
      <c r="T41" s="841"/>
      <c r="U41" s="891"/>
      <c r="W41" s="840" t="str">
        <f t="shared" si="11"/>
        <v>3 (1403)</v>
      </c>
      <c r="X41" s="1615" t="str">
        <f t="shared" si="12"/>
        <v/>
      </c>
      <c r="Y41" s="1714"/>
      <c r="Z41" s="1715"/>
      <c r="AA41" s="1715"/>
      <c r="AB41" s="961"/>
      <c r="AC41" s="962" t="s">
        <v>3064</v>
      </c>
      <c r="AD41" s="1716" t="str">
        <f t="shared" si="13"/>
        <v/>
      </c>
      <c r="AE41" s="548"/>
      <c r="AF41" s="838"/>
      <c r="AG41" s="82"/>
      <c r="AH41" s="2159"/>
      <c r="AI41" s="2159"/>
      <c r="AJ41" s="2159"/>
      <c r="AK41" s="2159"/>
      <c r="AL41" s="278"/>
      <c r="AM41" s="840" t="str">
        <f t="shared" si="14"/>
        <v>3 (1403)</v>
      </c>
      <c r="AN41" s="1615" t="str">
        <f t="shared" si="15"/>
        <v/>
      </c>
      <c r="AO41" s="548"/>
      <c r="AP41" s="548"/>
      <c r="AQ41" s="548"/>
      <c r="AS41" s="840" t="str">
        <f t="shared" si="16"/>
        <v>3 (1403)</v>
      </c>
      <c r="AT41" s="1615" t="str">
        <f t="shared" si="17"/>
        <v/>
      </c>
      <c r="AU41" s="548"/>
      <c r="AV41" s="548"/>
      <c r="AW41" s="548"/>
    </row>
    <row r="42" spans="1:49" ht="13.35" hidden="1" customHeight="1" x14ac:dyDescent="0.2">
      <c r="A42" s="31" t="s">
        <v>3065</v>
      </c>
      <c r="B42" s="602"/>
      <c r="C42" s="992"/>
      <c r="D42" s="992"/>
      <c r="E42" s="31"/>
      <c r="F42" s="992"/>
      <c r="G42" s="847"/>
      <c r="H42" s="993"/>
      <c r="I42" s="838"/>
      <c r="J42" s="31"/>
      <c r="K42" s="2159"/>
      <c r="L42" s="2159"/>
      <c r="M42" s="2159"/>
      <c r="N42" s="2159"/>
      <c r="P42" s="840" t="str">
        <f t="shared" si="9"/>
        <v>4 (1404)</v>
      </c>
      <c r="Q42" s="1615" t="str">
        <f t="shared" si="10"/>
        <v/>
      </c>
      <c r="R42" s="190"/>
      <c r="S42" s="841"/>
      <c r="T42" s="841"/>
      <c r="U42" s="891"/>
      <c r="W42" s="840" t="str">
        <f t="shared" si="11"/>
        <v>4 (1404)</v>
      </c>
      <c r="X42" s="1615" t="str">
        <f t="shared" si="12"/>
        <v/>
      </c>
      <c r="Y42" s="1714"/>
      <c r="Z42" s="1715"/>
      <c r="AA42" s="1715"/>
      <c r="AB42" s="961"/>
      <c r="AC42" s="962" t="s">
        <v>3065</v>
      </c>
      <c r="AD42" s="1716" t="str">
        <f t="shared" si="13"/>
        <v/>
      </c>
      <c r="AE42" s="548"/>
      <c r="AF42" s="838"/>
      <c r="AG42" s="82"/>
      <c r="AH42" s="2159"/>
      <c r="AI42" s="2159"/>
      <c r="AJ42" s="2159"/>
      <c r="AK42" s="2159"/>
      <c r="AL42" s="278"/>
      <c r="AM42" s="840" t="str">
        <f t="shared" si="14"/>
        <v>4 (1404)</v>
      </c>
      <c r="AN42" s="1615" t="str">
        <f t="shared" si="15"/>
        <v/>
      </c>
      <c r="AO42" s="548"/>
      <c r="AP42" s="548"/>
      <c r="AQ42" s="548"/>
      <c r="AS42" s="840" t="str">
        <f t="shared" si="16"/>
        <v>4 (1404)</v>
      </c>
      <c r="AT42" s="1615" t="str">
        <f t="shared" si="17"/>
        <v/>
      </c>
      <c r="AU42" s="548"/>
      <c r="AV42" s="548"/>
      <c r="AW42" s="548"/>
    </row>
    <row r="43" spans="1:49" ht="13.35" hidden="1" customHeight="1" x14ac:dyDescent="0.2">
      <c r="A43" s="31" t="s">
        <v>3066</v>
      </c>
      <c r="B43" s="602"/>
      <c r="C43" s="992"/>
      <c r="D43" s="992"/>
      <c r="E43" s="31"/>
      <c r="F43" s="992"/>
      <c r="G43" s="847"/>
      <c r="H43" s="993"/>
      <c r="I43" s="838"/>
      <c r="J43" s="31"/>
      <c r="K43" s="2159"/>
      <c r="L43" s="2159"/>
      <c r="M43" s="2159"/>
      <c r="N43" s="2159"/>
      <c r="P43" s="840" t="str">
        <f t="shared" si="9"/>
        <v>5 (1405)</v>
      </c>
      <c r="Q43" s="1615" t="str">
        <f t="shared" si="10"/>
        <v/>
      </c>
      <c r="R43" s="190"/>
      <c r="S43" s="841"/>
      <c r="T43" s="841"/>
      <c r="U43" s="891"/>
      <c r="W43" s="840" t="str">
        <f t="shared" si="11"/>
        <v>5 (1405)</v>
      </c>
      <c r="X43" s="1615" t="str">
        <f t="shared" si="12"/>
        <v/>
      </c>
      <c r="Y43" s="1714"/>
      <c r="Z43" s="1715"/>
      <c r="AA43" s="1715"/>
      <c r="AB43" s="961"/>
      <c r="AC43" s="962" t="s">
        <v>3066</v>
      </c>
      <c r="AD43" s="1716" t="str">
        <f t="shared" si="13"/>
        <v/>
      </c>
      <c r="AE43" s="548"/>
      <c r="AF43" s="838"/>
      <c r="AG43" s="82"/>
      <c r="AH43" s="2159"/>
      <c r="AI43" s="2159"/>
      <c r="AJ43" s="2159"/>
      <c r="AK43" s="2159"/>
      <c r="AL43" s="278"/>
      <c r="AM43" s="840" t="str">
        <f t="shared" si="14"/>
        <v>5 (1405)</v>
      </c>
      <c r="AN43" s="1615" t="str">
        <f t="shared" si="15"/>
        <v/>
      </c>
      <c r="AO43" s="548"/>
      <c r="AP43" s="548"/>
      <c r="AQ43" s="548"/>
      <c r="AS43" s="840" t="str">
        <f t="shared" si="16"/>
        <v>5 (1405)</v>
      </c>
      <c r="AT43" s="1615" t="str">
        <f t="shared" si="17"/>
        <v/>
      </c>
      <c r="AU43" s="548"/>
      <c r="AV43" s="548"/>
      <c r="AW43" s="548"/>
    </row>
    <row r="44" spans="1:49" ht="13.35" hidden="1" customHeight="1" x14ac:dyDescent="0.2">
      <c r="A44" s="31" t="s">
        <v>3067</v>
      </c>
      <c r="B44" s="602"/>
      <c r="C44" s="992"/>
      <c r="D44" s="992"/>
      <c r="E44" s="31"/>
      <c r="F44" s="992"/>
      <c r="G44" s="847"/>
      <c r="H44" s="993"/>
      <c r="I44" s="838"/>
      <c r="J44" s="31"/>
      <c r="K44" s="2159"/>
      <c r="L44" s="2159"/>
      <c r="M44" s="2159"/>
      <c r="N44" s="2159"/>
      <c r="P44" s="840" t="str">
        <f t="shared" si="9"/>
        <v>6 (1406)</v>
      </c>
      <c r="Q44" s="1615" t="str">
        <f t="shared" si="10"/>
        <v/>
      </c>
      <c r="R44" s="190"/>
      <c r="S44" s="841"/>
      <c r="T44" s="841"/>
      <c r="U44" s="891"/>
      <c r="W44" s="840" t="str">
        <f t="shared" si="11"/>
        <v>6 (1406)</v>
      </c>
      <c r="X44" s="1615" t="str">
        <f t="shared" si="12"/>
        <v/>
      </c>
      <c r="Y44" s="1714"/>
      <c r="Z44" s="1715"/>
      <c r="AA44" s="1715"/>
      <c r="AB44" s="961"/>
      <c r="AC44" s="962" t="s">
        <v>3067</v>
      </c>
      <c r="AD44" s="1716" t="str">
        <f t="shared" si="13"/>
        <v/>
      </c>
      <c r="AE44" s="548"/>
      <c r="AF44" s="838"/>
      <c r="AG44" s="82"/>
      <c r="AH44" s="2159"/>
      <c r="AI44" s="2159"/>
      <c r="AJ44" s="2159"/>
      <c r="AK44" s="2159"/>
      <c r="AL44" s="278"/>
      <c r="AM44" s="840" t="str">
        <f t="shared" si="14"/>
        <v>6 (1406)</v>
      </c>
      <c r="AN44" s="1615" t="str">
        <f t="shared" si="15"/>
        <v/>
      </c>
      <c r="AO44" s="548"/>
      <c r="AP44" s="548"/>
      <c r="AQ44" s="548"/>
      <c r="AS44" s="840" t="str">
        <f t="shared" si="16"/>
        <v>6 (1406)</v>
      </c>
      <c r="AT44" s="1615" t="str">
        <f t="shared" si="17"/>
        <v/>
      </c>
      <c r="AU44" s="548"/>
      <c r="AV44" s="548"/>
      <c r="AW44" s="548"/>
    </row>
    <row r="45" spans="1:49" ht="13.35" hidden="1" customHeight="1" x14ac:dyDescent="0.2">
      <c r="A45" s="31" t="s">
        <v>3068</v>
      </c>
      <c r="B45" s="602"/>
      <c r="C45" s="992"/>
      <c r="D45" s="992"/>
      <c r="E45" s="31"/>
      <c r="F45" s="992"/>
      <c r="G45" s="847"/>
      <c r="H45" s="993"/>
      <c r="I45" s="838"/>
      <c r="J45" s="31"/>
      <c r="K45" s="2159"/>
      <c r="L45" s="2159"/>
      <c r="M45" s="2159"/>
      <c r="N45" s="2159"/>
      <c r="P45" s="840" t="str">
        <f t="shared" si="9"/>
        <v>7 (1407)</v>
      </c>
      <c r="Q45" s="1615" t="str">
        <f t="shared" si="10"/>
        <v/>
      </c>
      <c r="R45" s="190"/>
      <c r="S45" s="841"/>
      <c r="T45" s="841"/>
      <c r="U45" s="891"/>
      <c r="W45" s="840" t="str">
        <f t="shared" si="11"/>
        <v>7 (1407)</v>
      </c>
      <c r="X45" s="1615" t="str">
        <f t="shared" si="12"/>
        <v/>
      </c>
      <c r="Y45" s="1714"/>
      <c r="Z45" s="1715"/>
      <c r="AA45" s="1715"/>
      <c r="AB45" s="961"/>
      <c r="AC45" s="962" t="s">
        <v>3068</v>
      </c>
      <c r="AD45" s="1716" t="str">
        <f t="shared" si="13"/>
        <v/>
      </c>
      <c r="AE45" s="548"/>
      <c r="AF45" s="838"/>
      <c r="AG45" s="82"/>
      <c r="AH45" s="2159"/>
      <c r="AI45" s="2159"/>
      <c r="AJ45" s="2159"/>
      <c r="AK45" s="2159"/>
      <c r="AL45" s="278"/>
      <c r="AM45" s="840" t="str">
        <f t="shared" si="14"/>
        <v>7 (1407)</v>
      </c>
      <c r="AN45" s="1615" t="str">
        <f t="shared" si="15"/>
        <v/>
      </c>
      <c r="AO45" s="548"/>
      <c r="AP45" s="548"/>
      <c r="AQ45" s="548"/>
      <c r="AS45" s="840" t="str">
        <f t="shared" si="16"/>
        <v>7 (1407)</v>
      </c>
      <c r="AT45" s="1615" t="str">
        <f t="shared" si="17"/>
        <v/>
      </c>
      <c r="AU45" s="548"/>
      <c r="AV45" s="548"/>
      <c r="AW45" s="548"/>
    </row>
    <row r="46" spans="1:49" ht="13.35" hidden="1" customHeight="1" x14ac:dyDescent="0.2">
      <c r="A46" s="31" t="s">
        <v>3069</v>
      </c>
      <c r="B46" s="602"/>
      <c r="C46" s="992"/>
      <c r="D46" s="992"/>
      <c r="E46" s="31"/>
      <c r="F46" s="992"/>
      <c r="G46" s="847"/>
      <c r="H46" s="993"/>
      <c r="I46" s="838"/>
      <c r="J46" s="31"/>
      <c r="K46" s="2159"/>
      <c r="L46" s="2159"/>
      <c r="M46" s="2159"/>
      <c r="N46" s="2159"/>
      <c r="P46" s="840" t="str">
        <f t="shared" si="9"/>
        <v>8 (1408)</v>
      </c>
      <c r="Q46" s="1615" t="str">
        <f t="shared" si="10"/>
        <v/>
      </c>
      <c r="R46" s="190"/>
      <c r="S46" s="841"/>
      <c r="T46" s="841"/>
      <c r="U46" s="891"/>
      <c r="W46" s="840" t="str">
        <f t="shared" si="11"/>
        <v>8 (1408)</v>
      </c>
      <c r="X46" s="1615" t="str">
        <f t="shared" si="12"/>
        <v/>
      </c>
      <c r="Y46" s="1714"/>
      <c r="Z46" s="1715"/>
      <c r="AA46" s="1715"/>
      <c r="AB46" s="961"/>
      <c r="AC46" s="962" t="s">
        <v>3069</v>
      </c>
      <c r="AD46" s="1716" t="str">
        <f t="shared" si="13"/>
        <v/>
      </c>
      <c r="AE46" s="548"/>
      <c r="AF46" s="838"/>
      <c r="AG46" s="82"/>
      <c r="AH46" s="2159"/>
      <c r="AI46" s="2159"/>
      <c r="AJ46" s="2159"/>
      <c r="AK46" s="2159"/>
      <c r="AL46" s="278"/>
      <c r="AM46" s="840" t="str">
        <f t="shared" si="14"/>
        <v>8 (1408)</v>
      </c>
      <c r="AN46" s="1615" t="str">
        <f t="shared" si="15"/>
        <v/>
      </c>
      <c r="AO46" s="548"/>
      <c r="AP46" s="548"/>
      <c r="AQ46" s="548"/>
      <c r="AS46" s="840" t="str">
        <f t="shared" si="16"/>
        <v>8 (1408)</v>
      </c>
      <c r="AT46" s="1615" t="str">
        <f t="shared" si="17"/>
        <v/>
      </c>
      <c r="AU46" s="548"/>
      <c r="AV46" s="548"/>
      <c r="AW46" s="548"/>
    </row>
    <row r="47" spans="1:49" ht="13.35" hidden="1" customHeight="1" x14ac:dyDescent="0.2">
      <c r="A47" s="31" t="s">
        <v>3070</v>
      </c>
      <c r="B47" s="602"/>
      <c r="C47" s="992"/>
      <c r="D47" s="992"/>
      <c r="E47" s="31"/>
      <c r="F47" s="992"/>
      <c r="G47" s="847"/>
      <c r="H47" s="993"/>
      <c r="I47" s="838"/>
      <c r="J47" s="31"/>
      <c r="K47" s="2159"/>
      <c r="L47" s="2159"/>
      <c r="M47" s="2159"/>
      <c r="N47" s="2159"/>
      <c r="P47" s="840" t="str">
        <f t="shared" si="9"/>
        <v>9 (1409)</v>
      </c>
      <c r="Q47" s="1615" t="str">
        <f t="shared" si="10"/>
        <v/>
      </c>
      <c r="R47" s="190"/>
      <c r="S47" s="841"/>
      <c r="T47" s="841"/>
      <c r="U47" s="891"/>
      <c r="W47" s="840" t="str">
        <f t="shared" si="11"/>
        <v>9 (1409)</v>
      </c>
      <c r="X47" s="1615" t="str">
        <f t="shared" si="12"/>
        <v/>
      </c>
      <c r="Y47" s="1714"/>
      <c r="Z47" s="1715"/>
      <c r="AA47" s="1715"/>
      <c r="AB47" s="961"/>
      <c r="AC47" s="962" t="s">
        <v>3070</v>
      </c>
      <c r="AD47" s="1716" t="str">
        <f t="shared" si="13"/>
        <v/>
      </c>
      <c r="AE47" s="548"/>
      <c r="AF47" s="838"/>
      <c r="AG47" s="82"/>
      <c r="AH47" s="2159"/>
      <c r="AI47" s="2159"/>
      <c r="AJ47" s="2159"/>
      <c r="AK47" s="2159"/>
      <c r="AL47" s="278"/>
      <c r="AM47" s="840" t="str">
        <f t="shared" si="14"/>
        <v>9 (1409)</v>
      </c>
      <c r="AN47" s="1615" t="str">
        <f t="shared" si="15"/>
        <v/>
      </c>
      <c r="AO47" s="548"/>
      <c r="AP47" s="548"/>
      <c r="AQ47" s="548"/>
      <c r="AS47" s="840" t="str">
        <f t="shared" si="16"/>
        <v>9 (1409)</v>
      </c>
      <c r="AT47" s="1615" t="str">
        <f t="shared" si="17"/>
        <v/>
      </c>
      <c r="AU47" s="548"/>
      <c r="AV47" s="548"/>
      <c r="AW47" s="548"/>
    </row>
    <row r="48" spans="1:49" ht="13.35" hidden="1" customHeight="1" x14ac:dyDescent="0.2">
      <c r="A48" s="31" t="s">
        <v>3071</v>
      </c>
      <c r="B48" s="602"/>
      <c r="C48" s="992"/>
      <c r="D48" s="992"/>
      <c r="E48" s="31"/>
      <c r="F48" s="992"/>
      <c r="G48" s="847"/>
      <c r="H48" s="993"/>
      <c r="I48" s="838"/>
      <c r="J48" s="31"/>
      <c r="K48" s="2159"/>
      <c r="L48" s="2159"/>
      <c r="M48" s="2159"/>
      <c r="N48" s="2159"/>
      <c r="P48" s="840" t="str">
        <f t="shared" si="9"/>
        <v>10 (1410)</v>
      </c>
      <c r="Q48" s="1615" t="str">
        <f t="shared" si="10"/>
        <v/>
      </c>
      <c r="R48" s="190"/>
      <c r="S48" s="841"/>
      <c r="T48" s="841"/>
      <c r="U48" s="891"/>
      <c r="W48" s="840" t="str">
        <f t="shared" si="11"/>
        <v>10 (1410)</v>
      </c>
      <c r="X48" s="1615" t="str">
        <f t="shared" si="12"/>
        <v/>
      </c>
      <c r="Y48" s="1714"/>
      <c r="Z48" s="1715"/>
      <c r="AA48" s="1715"/>
      <c r="AB48" s="961"/>
      <c r="AC48" s="962" t="s">
        <v>3071</v>
      </c>
      <c r="AD48" s="1716" t="str">
        <f t="shared" si="13"/>
        <v/>
      </c>
      <c r="AE48" s="548"/>
      <c r="AF48" s="838"/>
      <c r="AG48" s="82"/>
      <c r="AH48" s="2159"/>
      <c r="AI48" s="2159"/>
      <c r="AJ48" s="2159"/>
      <c r="AK48" s="2159"/>
      <c r="AL48" s="278"/>
      <c r="AM48" s="840" t="str">
        <f t="shared" si="14"/>
        <v>10 (1410)</v>
      </c>
      <c r="AN48" s="1615" t="str">
        <f t="shared" si="15"/>
        <v/>
      </c>
      <c r="AO48" s="548"/>
      <c r="AP48" s="548"/>
      <c r="AQ48" s="548"/>
      <c r="AS48" s="840" t="str">
        <f t="shared" si="16"/>
        <v>10 (1410)</v>
      </c>
      <c r="AT48" s="1615" t="str">
        <f t="shared" si="17"/>
        <v/>
      </c>
      <c r="AU48" s="548"/>
      <c r="AV48" s="548"/>
      <c r="AW48" s="548"/>
    </row>
    <row r="49" spans="1:49" ht="13.35" hidden="1" customHeight="1" x14ac:dyDescent="0.2">
      <c r="A49" s="31" t="s">
        <v>3072</v>
      </c>
      <c r="B49" s="602"/>
      <c r="C49" s="992"/>
      <c r="D49" s="992"/>
      <c r="E49" s="31"/>
      <c r="F49" s="992"/>
      <c r="G49" s="847"/>
      <c r="H49" s="993"/>
      <c r="I49" s="838"/>
      <c r="J49" s="31"/>
      <c r="K49" s="2159"/>
      <c r="L49" s="2159"/>
      <c r="M49" s="2159"/>
      <c r="N49" s="2159"/>
      <c r="P49" s="840" t="str">
        <f t="shared" si="9"/>
        <v>11 (1411)</v>
      </c>
      <c r="Q49" s="1615" t="str">
        <f t="shared" si="10"/>
        <v/>
      </c>
      <c r="R49" s="190"/>
      <c r="S49" s="841"/>
      <c r="T49" s="841"/>
      <c r="U49" s="891"/>
      <c r="W49" s="840" t="str">
        <f t="shared" si="11"/>
        <v>11 (1411)</v>
      </c>
      <c r="X49" s="1615" t="str">
        <f t="shared" si="12"/>
        <v/>
      </c>
      <c r="Y49" s="1714"/>
      <c r="Z49" s="1715"/>
      <c r="AA49" s="1715"/>
      <c r="AB49" s="961"/>
      <c r="AC49" s="962" t="s">
        <v>3072</v>
      </c>
      <c r="AD49" s="1716" t="str">
        <f t="shared" si="13"/>
        <v/>
      </c>
      <c r="AE49" s="548"/>
      <c r="AF49" s="838"/>
      <c r="AG49" s="82"/>
      <c r="AH49" s="2159"/>
      <c r="AI49" s="2159"/>
      <c r="AJ49" s="2159"/>
      <c r="AK49" s="2159"/>
      <c r="AL49" s="278"/>
      <c r="AM49" s="840" t="str">
        <f t="shared" si="14"/>
        <v>11 (1411)</v>
      </c>
      <c r="AN49" s="1615" t="str">
        <f t="shared" si="15"/>
        <v/>
      </c>
      <c r="AO49" s="548"/>
      <c r="AP49" s="548"/>
      <c r="AQ49" s="548"/>
      <c r="AS49" s="840" t="str">
        <f t="shared" si="16"/>
        <v>11 (1411)</v>
      </c>
      <c r="AT49" s="1615" t="str">
        <f t="shared" si="17"/>
        <v/>
      </c>
      <c r="AU49" s="548"/>
      <c r="AV49" s="548"/>
      <c r="AW49" s="548"/>
    </row>
    <row r="50" spans="1:49" ht="13.35" hidden="1" customHeight="1" x14ac:dyDescent="0.2">
      <c r="A50" s="31" t="s">
        <v>3073</v>
      </c>
      <c r="B50" s="602"/>
      <c r="C50" s="992"/>
      <c r="D50" s="992"/>
      <c r="E50" s="31"/>
      <c r="F50" s="992"/>
      <c r="G50" s="847"/>
      <c r="H50" s="993"/>
      <c r="I50" s="838"/>
      <c r="J50" s="31"/>
      <c r="K50" s="2159"/>
      <c r="L50" s="2159"/>
      <c r="M50" s="2159"/>
      <c r="N50" s="2159"/>
      <c r="P50" s="840" t="str">
        <f t="shared" si="9"/>
        <v>12 (1412)</v>
      </c>
      <c r="Q50" s="1615" t="str">
        <f t="shared" si="10"/>
        <v/>
      </c>
      <c r="R50" s="190"/>
      <c r="S50" s="841"/>
      <c r="T50" s="841"/>
      <c r="U50" s="891"/>
      <c r="W50" s="840" t="str">
        <f t="shared" si="11"/>
        <v>12 (1412)</v>
      </c>
      <c r="X50" s="1615" t="str">
        <f t="shared" si="12"/>
        <v/>
      </c>
      <c r="Y50" s="1714"/>
      <c r="Z50" s="1715"/>
      <c r="AA50" s="1715"/>
      <c r="AB50" s="961"/>
      <c r="AC50" s="962" t="s">
        <v>3073</v>
      </c>
      <c r="AD50" s="1716" t="str">
        <f t="shared" si="13"/>
        <v/>
      </c>
      <c r="AE50" s="548"/>
      <c r="AF50" s="838"/>
      <c r="AG50" s="82"/>
      <c r="AH50" s="2159"/>
      <c r="AI50" s="2159"/>
      <c r="AJ50" s="2159"/>
      <c r="AK50" s="2159"/>
      <c r="AL50" s="278"/>
      <c r="AM50" s="840" t="str">
        <f t="shared" si="14"/>
        <v>12 (1412)</v>
      </c>
      <c r="AN50" s="1615" t="str">
        <f t="shared" si="15"/>
        <v/>
      </c>
      <c r="AO50" s="548"/>
      <c r="AP50" s="548"/>
      <c r="AQ50" s="548"/>
      <c r="AS50" s="840" t="str">
        <f t="shared" si="16"/>
        <v>12 (1412)</v>
      </c>
      <c r="AT50" s="1615" t="str">
        <f t="shared" si="17"/>
        <v/>
      </c>
      <c r="AU50" s="548"/>
      <c r="AV50" s="548"/>
      <c r="AW50" s="548"/>
    </row>
    <row r="51" spans="1:49" ht="13.35" hidden="1" customHeight="1" x14ac:dyDescent="0.2">
      <c r="A51" s="31" t="s">
        <v>3074</v>
      </c>
      <c r="B51" s="602"/>
      <c r="C51" s="992"/>
      <c r="D51" s="992"/>
      <c r="E51" s="31"/>
      <c r="F51" s="992"/>
      <c r="G51" s="847"/>
      <c r="H51" s="993"/>
      <c r="I51" s="838"/>
      <c r="J51" s="31"/>
      <c r="K51" s="2159"/>
      <c r="L51" s="2159"/>
      <c r="M51" s="2159"/>
      <c r="N51" s="2159"/>
      <c r="P51" s="840" t="str">
        <f t="shared" si="9"/>
        <v>13 (1413)</v>
      </c>
      <c r="Q51" s="1615" t="str">
        <f t="shared" si="10"/>
        <v/>
      </c>
      <c r="R51" s="190"/>
      <c r="S51" s="841"/>
      <c r="T51" s="841"/>
      <c r="U51" s="891"/>
      <c r="W51" s="840" t="str">
        <f t="shared" si="11"/>
        <v>13 (1413)</v>
      </c>
      <c r="X51" s="1615" t="str">
        <f t="shared" si="12"/>
        <v/>
      </c>
      <c r="Y51" s="1714"/>
      <c r="Z51" s="1715"/>
      <c r="AA51" s="1715"/>
      <c r="AB51" s="961"/>
      <c r="AC51" s="962" t="s">
        <v>3074</v>
      </c>
      <c r="AD51" s="1716" t="str">
        <f t="shared" si="13"/>
        <v/>
      </c>
      <c r="AE51" s="548"/>
      <c r="AF51" s="838"/>
      <c r="AG51" s="82"/>
      <c r="AH51" s="2159"/>
      <c r="AI51" s="2159"/>
      <c r="AJ51" s="2159"/>
      <c r="AK51" s="2159"/>
      <c r="AL51" s="278"/>
      <c r="AM51" s="840" t="str">
        <f t="shared" si="14"/>
        <v>13 (1413)</v>
      </c>
      <c r="AN51" s="1615" t="str">
        <f t="shared" si="15"/>
        <v/>
      </c>
      <c r="AO51" s="548"/>
      <c r="AP51" s="548"/>
      <c r="AQ51" s="548"/>
      <c r="AS51" s="840" t="str">
        <f t="shared" si="16"/>
        <v>13 (1413)</v>
      </c>
      <c r="AT51" s="1615" t="str">
        <f t="shared" si="17"/>
        <v/>
      </c>
      <c r="AU51" s="548"/>
      <c r="AV51" s="548"/>
      <c r="AW51" s="548"/>
    </row>
    <row r="52" spans="1:49" ht="13.35" hidden="1" customHeight="1" x14ac:dyDescent="0.2">
      <c r="A52" s="31" t="s">
        <v>3075</v>
      </c>
      <c r="B52" s="602"/>
      <c r="C52" s="992"/>
      <c r="D52" s="992"/>
      <c r="E52" s="31"/>
      <c r="F52" s="992"/>
      <c r="G52" s="847"/>
      <c r="H52" s="993"/>
      <c r="I52" s="838"/>
      <c r="J52" s="31"/>
      <c r="K52" s="2159"/>
      <c r="L52" s="2159"/>
      <c r="M52" s="2159"/>
      <c r="N52" s="2159"/>
      <c r="P52" s="840" t="str">
        <f t="shared" si="9"/>
        <v>14 (1414)</v>
      </c>
      <c r="Q52" s="1615" t="str">
        <f t="shared" si="10"/>
        <v/>
      </c>
      <c r="R52" s="190"/>
      <c r="S52" s="841"/>
      <c r="T52" s="841"/>
      <c r="U52" s="891"/>
      <c r="W52" s="840" t="str">
        <f t="shared" si="11"/>
        <v>14 (1414)</v>
      </c>
      <c r="X52" s="1615" t="str">
        <f t="shared" si="12"/>
        <v/>
      </c>
      <c r="Y52" s="1714"/>
      <c r="Z52" s="1715"/>
      <c r="AA52" s="1715"/>
      <c r="AB52" s="961"/>
      <c r="AC52" s="962" t="s">
        <v>3075</v>
      </c>
      <c r="AD52" s="1716" t="str">
        <f t="shared" si="13"/>
        <v/>
      </c>
      <c r="AE52" s="548"/>
      <c r="AF52" s="838"/>
      <c r="AG52" s="82"/>
      <c r="AH52" s="2159"/>
      <c r="AI52" s="2159"/>
      <c r="AJ52" s="2159"/>
      <c r="AK52" s="2159"/>
      <c r="AL52" s="278"/>
      <c r="AM52" s="840" t="str">
        <f t="shared" si="14"/>
        <v>14 (1414)</v>
      </c>
      <c r="AN52" s="1615" t="str">
        <f t="shared" si="15"/>
        <v/>
      </c>
      <c r="AO52" s="548"/>
      <c r="AP52" s="548"/>
      <c r="AQ52" s="548"/>
      <c r="AS52" s="840" t="str">
        <f t="shared" si="16"/>
        <v>14 (1414)</v>
      </c>
      <c r="AT52" s="1615" t="str">
        <f t="shared" si="17"/>
        <v/>
      </c>
      <c r="AU52" s="548"/>
      <c r="AV52" s="548"/>
      <c r="AW52" s="548"/>
    </row>
    <row r="53" spans="1:49" ht="13.35" hidden="1" customHeight="1" x14ac:dyDescent="0.2">
      <c r="A53" s="31" t="s">
        <v>3076</v>
      </c>
      <c r="B53" s="602"/>
      <c r="C53" s="992"/>
      <c r="D53" s="992"/>
      <c r="E53" s="31"/>
      <c r="F53" s="992"/>
      <c r="G53" s="847"/>
      <c r="H53" s="993"/>
      <c r="I53" s="838"/>
      <c r="J53" s="31"/>
      <c r="K53" s="2159"/>
      <c r="L53" s="2159"/>
      <c r="M53" s="2159"/>
      <c r="N53" s="2159"/>
      <c r="P53" s="840" t="str">
        <f t="shared" si="9"/>
        <v>15 (1415)</v>
      </c>
      <c r="Q53" s="1615" t="str">
        <f t="shared" si="10"/>
        <v/>
      </c>
      <c r="R53" s="190"/>
      <c r="S53" s="841"/>
      <c r="T53" s="841"/>
      <c r="U53" s="891"/>
      <c r="W53" s="840" t="str">
        <f t="shared" si="11"/>
        <v>15 (1415)</v>
      </c>
      <c r="X53" s="1615" t="str">
        <f t="shared" si="12"/>
        <v/>
      </c>
      <c r="Y53" s="1714"/>
      <c r="Z53" s="1715"/>
      <c r="AA53" s="1715"/>
      <c r="AB53" s="961"/>
      <c r="AC53" s="962" t="s">
        <v>3076</v>
      </c>
      <c r="AD53" s="1716" t="str">
        <f t="shared" si="13"/>
        <v/>
      </c>
      <c r="AE53" s="548"/>
      <c r="AF53" s="838"/>
      <c r="AG53" s="82"/>
      <c r="AH53" s="2159"/>
      <c r="AI53" s="2159"/>
      <c r="AJ53" s="2159"/>
      <c r="AK53" s="2159"/>
      <c r="AL53" s="278"/>
      <c r="AM53" s="840" t="str">
        <f t="shared" si="14"/>
        <v>15 (1415)</v>
      </c>
      <c r="AN53" s="1615" t="str">
        <f t="shared" si="15"/>
        <v/>
      </c>
      <c r="AO53" s="548"/>
      <c r="AP53" s="548"/>
      <c r="AQ53" s="548"/>
      <c r="AS53" s="840" t="str">
        <f t="shared" si="16"/>
        <v>15 (1415)</v>
      </c>
      <c r="AT53" s="1615" t="str">
        <f t="shared" si="17"/>
        <v/>
      </c>
      <c r="AU53" s="548"/>
      <c r="AV53" s="548"/>
      <c r="AW53" s="548"/>
    </row>
    <row r="54" spans="1:49" ht="13.35" hidden="1" customHeight="1" x14ac:dyDescent="0.2">
      <c r="A54" s="31" t="s">
        <v>3077</v>
      </c>
      <c r="B54" s="602"/>
      <c r="C54" s="992"/>
      <c r="D54" s="992"/>
      <c r="E54" s="31"/>
      <c r="F54" s="992"/>
      <c r="G54" s="847"/>
      <c r="H54" s="993"/>
      <c r="I54" s="838"/>
      <c r="J54" s="31"/>
      <c r="K54" s="2159"/>
      <c r="L54" s="2159"/>
      <c r="M54" s="2159"/>
      <c r="N54" s="2159"/>
      <c r="P54" s="840" t="str">
        <f t="shared" si="9"/>
        <v>16 (1416)</v>
      </c>
      <c r="Q54" s="1615" t="str">
        <f t="shared" si="10"/>
        <v/>
      </c>
      <c r="R54" s="190"/>
      <c r="S54" s="841"/>
      <c r="T54" s="841"/>
      <c r="U54" s="891"/>
      <c r="W54" s="840" t="str">
        <f t="shared" si="11"/>
        <v>16 (1416)</v>
      </c>
      <c r="X54" s="1615" t="str">
        <f t="shared" si="12"/>
        <v/>
      </c>
      <c r="Y54" s="1714"/>
      <c r="Z54" s="1715"/>
      <c r="AA54" s="1715"/>
      <c r="AB54" s="961"/>
      <c r="AC54" s="962" t="s">
        <v>3077</v>
      </c>
      <c r="AD54" s="1716" t="str">
        <f t="shared" si="13"/>
        <v/>
      </c>
      <c r="AE54" s="548"/>
      <c r="AF54" s="838"/>
      <c r="AG54" s="82"/>
      <c r="AH54" s="2159"/>
      <c r="AI54" s="2159"/>
      <c r="AJ54" s="2159"/>
      <c r="AK54" s="2159"/>
      <c r="AL54" s="278"/>
      <c r="AM54" s="840" t="str">
        <f t="shared" si="14"/>
        <v>16 (1416)</v>
      </c>
      <c r="AN54" s="1615" t="str">
        <f t="shared" si="15"/>
        <v/>
      </c>
      <c r="AO54" s="548"/>
      <c r="AP54" s="548"/>
      <c r="AQ54" s="548"/>
      <c r="AS54" s="840" t="str">
        <f t="shared" si="16"/>
        <v>16 (1416)</v>
      </c>
      <c r="AT54" s="1615" t="str">
        <f t="shared" si="17"/>
        <v/>
      </c>
      <c r="AU54" s="548"/>
      <c r="AV54" s="548"/>
      <c r="AW54" s="548"/>
    </row>
    <row r="55" spans="1:49" ht="13.35" hidden="1" customHeight="1" x14ac:dyDescent="0.2">
      <c r="A55" s="31" t="s">
        <v>3078</v>
      </c>
      <c r="B55" s="602"/>
      <c r="C55" s="992"/>
      <c r="D55" s="992"/>
      <c r="E55" s="31"/>
      <c r="F55" s="992"/>
      <c r="G55" s="847"/>
      <c r="H55" s="993"/>
      <c r="I55" s="838"/>
      <c r="J55" s="31"/>
      <c r="K55" s="2159"/>
      <c r="L55" s="2159"/>
      <c r="M55" s="2159"/>
      <c r="N55" s="2159"/>
      <c r="P55" s="840" t="str">
        <f t="shared" si="9"/>
        <v>17 (1417)</v>
      </c>
      <c r="Q55" s="1615" t="str">
        <f t="shared" si="10"/>
        <v/>
      </c>
      <c r="R55" s="190"/>
      <c r="S55" s="841"/>
      <c r="T55" s="841"/>
      <c r="U55" s="891"/>
      <c r="W55" s="840" t="str">
        <f t="shared" si="11"/>
        <v>17 (1417)</v>
      </c>
      <c r="X55" s="1615" t="str">
        <f t="shared" si="12"/>
        <v/>
      </c>
      <c r="Y55" s="1714"/>
      <c r="Z55" s="1715"/>
      <c r="AA55" s="1715"/>
      <c r="AB55" s="961"/>
      <c r="AC55" s="962" t="s">
        <v>3078</v>
      </c>
      <c r="AD55" s="1716" t="str">
        <f t="shared" si="13"/>
        <v/>
      </c>
      <c r="AE55" s="548"/>
      <c r="AF55" s="838"/>
      <c r="AG55" s="82"/>
      <c r="AH55" s="2159"/>
      <c r="AI55" s="2159"/>
      <c r="AJ55" s="2159"/>
      <c r="AK55" s="2159"/>
      <c r="AL55" s="278"/>
      <c r="AM55" s="840" t="str">
        <f t="shared" si="14"/>
        <v>17 (1417)</v>
      </c>
      <c r="AN55" s="1615" t="str">
        <f t="shared" si="15"/>
        <v/>
      </c>
      <c r="AO55" s="548"/>
      <c r="AP55" s="548"/>
      <c r="AQ55" s="548"/>
      <c r="AS55" s="840" t="str">
        <f t="shared" si="16"/>
        <v>17 (1417)</v>
      </c>
      <c r="AT55" s="1615" t="str">
        <f t="shared" si="17"/>
        <v/>
      </c>
      <c r="AU55" s="548"/>
      <c r="AV55" s="548"/>
      <c r="AW55" s="548"/>
    </row>
    <row r="56" spans="1:49" ht="13.35" hidden="1" customHeight="1" x14ac:dyDescent="0.2">
      <c r="A56" s="31" t="s">
        <v>3079</v>
      </c>
      <c r="B56" s="602"/>
      <c r="C56" s="992"/>
      <c r="D56" s="992"/>
      <c r="E56" s="31"/>
      <c r="F56" s="992"/>
      <c r="G56" s="847"/>
      <c r="H56" s="993"/>
      <c r="I56" s="838"/>
      <c r="J56" s="31"/>
      <c r="K56" s="2159"/>
      <c r="L56" s="2159"/>
      <c r="M56" s="2159"/>
      <c r="N56" s="2159"/>
      <c r="P56" s="840" t="str">
        <f t="shared" si="9"/>
        <v>18 (1418)</v>
      </c>
      <c r="Q56" s="1615" t="str">
        <f t="shared" si="10"/>
        <v/>
      </c>
      <c r="R56" s="190"/>
      <c r="S56" s="841"/>
      <c r="T56" s="841"/>
      <c r="U56" s="891"/>
      <c r="W56" s="840" t="str">
        <f t="shared" si="11"/>
        <v>18 (1418)</v>
      </c>
      <c r="X56" s="1615" t="str">
        <f t="shared" si="12"/>
        <v/>
      </c>
      <c r="Y56" s="1714"/>
      <c r="Z56" s="1715"/>
      <c r="AA56" s="1715"/>
      <c r="AB56" s="961"/>
      <c r="AC56" s="962" t="s">
        <v>3079</v>
      </c>
      <c r="AD56" s="1716" t="str">
        <f t="shared" si="13"/>
        <v/>
      </c>
      <c r="AE56" s="548"/>
      <c r="AF56" s="838"/>
      <c r="AG56" s="82"/>
      <c r="AH56" s="2159"/>
      <c r="AI56" s="2159"/>
      <c r="AJ56" s="2159"/>
      <c r="AK56" s="2159"/>
      <c r="AL56" s="278"/>
      <c r="AM56" s="840" t="str">
        <f t="shared" si="14"/>
        <v>18 (1418)</v>
      </c>
      <c r="AN56" s="1615" t="str">
        <f t="shared" si="15"/>
        <v/>
      </c>
      <c r="AO56" s="548"/>
      <c r="AP56" s="548"/>
      <c r="AQ56" s="548"/>
      <c r="AS56" s="840" t="str">
        <f t="shared" si="16"/>
        <v>18 (1418)</v>
      </c>
      <c r="AT56" s="1615" t="str">
        <f t="shared" si="17"/>
        <v/>
      </c>
      <c r="AU56" s="548"/>
      <c r="AV56" s="548"/>
      <c r="AW56" s="548"/>
    </row>
    <row r="57" spans="1:49" ht="13.35" hidden="1" customHeight="1" x14ac:dyDescent="0.2">
      <c r="A57" s="31" t="s">
        <v>3080</v>
      </c>
      <c r="B57" s="602"/>
      <c r="C57" s="992"/>
      <c r="D57" s="992"/>
      <c r="E57" s="31"/>
      <c r="F57" s="992"/>
      <c r="G57" s="847"/>
      <c r="H57" s="993"/>
      <c r="I57" s="838"/>
      <c r="J57" s="31"/>
      <c r="K57" s="2159"/>
      <c r="L57" s="2159"/>
      <c r="M57" s="2159"/>
      <c r="N57" s="2159"/>
      <c r="P57" s="840" t="str">
        <f t="shared" si="9"/>
        <v>19 (1419)</v>
      </c>
      <c r="Q57" s="1615" t="str">
        <f t="shared" si="10"/>
        <v/>
      </c>
      <c r="R57" s="190"/>
      <c r="S57" s="841"/>
      <c r="T57" s="841"/>
      <c r="U57" s="891"/>
      <c r="W57" s="840" t="str">
        <f t="shared" si="11"/>
        <v>19 (1419)</v>
      </c>
      <c r="X57" s="1615" t="str">
        <f t="shared" si="12"/>
        <v/>
      </c>
      <c r="Y57" s="1714"/>
      <c r="Z57" s="1715"/>
      <c r="AA57" s="1715"/>
      <c r="AB57" s="961"/>
      <c r="AC57" s="962" t="s">
        <v>3080</v>
      </c>
      <c r="AD57" s="1716" t="str">
        <f t="shared" si="13"/>
        <v/>
      </c>
      <c r="AE57" s="548"/>
      <c r="AF57" s="838"/>
      <c r="AG57" s="82"/>
      <c r="AH57" s="2159"/>
      <c r="AI57" s="2159"/>
      <c r="AJ57" s="2159"/>
      <c r="AK57" s="2159"/>
      <c r="AL57" s="278"/>
      <c r="AM57" s="840" t="str">
        <f t="shared" si="14"/>
        <v>19 (1419)</v>
      </c>
      <c r="AN57" s="1615" t="str">
        <f t="shared" si="15"/>
        <v/>
      </c>
      <c r="AO57" s="548"/>
      <c r="AP57" s="548"/>
      <c r="AQ57" s="548"/>
      <c r="AS57" s="840" t="str">
        <f t="shared" si="16"/>
        <v>19 (1419)</v>
      </c>
      <c r="AT57" s="1615" t="str">
        <f t="shared" si="17"/>
        <v/>
      </c>
      <c r="AU57" s="548"/>
      <c r="AV57" s="548"/>
      <c r="AW57" s="548"/>
    </row>
    <row r="58" spans="1:49" ht="13.35" hidden="1" customHeight="1" x14ac:dyDescent="0.2">
      <c r="A58" s="31" t="s">
        <v>3081</v>
      </c>
      <c r="B58" s="602"/>
      <c r="C58" s="992"/>
      <c r="D58" s="992"/>
      <c r="E58" s="31"/>
      <c r="F58" s="992"/>
      <c r="G58" s="847"/>
      <c r="H58" s="993"/>
      <c r="I58" s="838"/>
      <c r="J58" s="31"/>
      <c r="K58" s="2159"/>
      <c r="L58" s="2159"/>
      <c r="M58" s="2159"/>
      <c r="N58" s="2159"/>
      <c r="P58" s="840" t="str">
        <f t="shared" si="9"/>
        <v>20 (1420)</v>
      </c>
      <c r="Q58" s="1615" t="str">
        <f t="shared" si="10"/>
        <v/>
      </c>
      <c r="R58" s="190"/>
      <c r="S58" s="841"/>
      <c r="T58" s="841"/>
      <c r="U58" s="891"/>
      <c r="W58" s="840" t="str">
        <f t="shared" si="11"/>
        <v>20 (1420)</v>
      </c>
      <c r="X58" s="1615" t="str">
        <f t="shared" si="12"/>
        <v/>
      </c>
      <c r="Y58" s="1714"/>
      <c r="Z58" s="1715"/>
      <c r="AA58" s="1715"/>
      <c r="AB58" s="961"/>
      <c r="AC58" s="962" t="s">
        <v>3081</v>
      </c>
      <c r="AD58" s="1716" t="str">
        <f t="shared" si="13"/>
        <v/>
      </c>
      <c r="AE58" s="548"/>
      <c r="AF58" s="838"/>
      <c r="AG58" s="82"/>
      <c r="AH58" s="2159"/>
      <c r="AI58" s="2159"/>
      <c r="AJ58" s="2159"/>
      <c r="AK58" s="2159"/>
      <c r="AL58" s="278"/>
      <c r="AM58" s="840" t="str">
        <f t="shared" si="14"/>
        <v>20 (1420)</v>
      </c>
      <c r="AN58" s="1615" t="str">
        <f t="shared" si="15"/>
        <v/>
      </c>
      <c r="AO58" s="548"/>
      <c r="AP58" s="548"/>
      <c r="AQ58" s="548"/>
      <c r="AS58" s="840" t="str">
        <f t="shared" si="16"/>
        <v>20 (1420)</v>
      </c>
      <c r="AT58" s="1615" t="str">
        <f t="shared" si="17"/>
        <v/>
      </c>
      <c r="AU58" s="548"/>
      <c r="AV58" s="548"/>
      <c r="AW58" s="548"/>
    </row>
    <row r="59" spans="1:49" ht="13.35" hidden="1" customHeight="1" x14ac:dyDescent="0.2">
      <c r="A59" s="31" t="s">
        <v>3082</v>
      </c>
      <c r="B59" s="602"/>
      <c r="C59" s="992"/>
      <c r="D59" s="992"/>
      <c r="E59" s="31"/>
      <c r="F59" s="992"/>
      <c r="G59" s="847"/>
      <c r="H59" s="993"/>
      <c r="I59" s="838"/>
      <c r="J59" s="31"/>
      <c r="K59" s="2159"/>
      <c r="L59" s="2159"/>
      <c r="M59" s="2159"/>
      <c r="N59" s="2159"/>
      <c r="P59" s="840" t="str">
        <f t="shared" si="9"/>
        <v>21 (1421)</v>
      </c>
      <c r="Q59" s="1615" t="str">
        <f t="shared" si="10"/>
        <v/>
      </c>
      <c r="R59" s="190"/>
      <c r="S59" s="841"/>
      <c r="T59" s="841"/>
      <c r="U59" s="891"/>
      <c r="W59" s="840" t="str">
        <f t="shared" si="11"/>
        <v>21 (1421)</v>
      </c>
      <c r="X59" s="1615" t="str">
        <f t="shared" si="12"/>
        <v/>
      </c>
      <c r="Y59" s="1714"/>
      <c r="Z59" s="1715"/>
      <c r="AA59" s="1715"/>
      <c r="AB59" s="961"/>
      <c r="AC59" s="962" t="s">
        <v>3082</v>
      </c>
      <c r="AD59" s="1716" t="str">
        <f t="shared" si="13"/>
        <v/>
      </c>
      <c r="AE59" s="548"/>
      <c r="AF59" s="838"/>
      <c r="AG59" s="82"/>
      <c r="AH59" s="2159"/>
      <c r="AI59" s="2159"/>
      <c r="AJ59" s="2159"/>
      <c r="AK59" s="2159"/>
      <c r="AL59" s="278"/>
      <c r="AM59" s="840" t="str">
        <f t="shared" si="14"/>
        <v>21 (1421)</v>
      </c>
      <c r="AN59" s="1615" t="str">
        <f t="shared" si="15"/>
        <v/>
      </c>
      <c r="AO59" s="548"/>
      <c r="AP59" s="548"/>
      <c r="AQ59" s="548"/>
      <c r="AS59" s="840" t="str">
        <f t="shared" si="16"/>
        <v>21 (1421)</v>
      </c>
      <c r="AT59" s="1615" t="str">
        <f t="shared" si="17"/>
        <v/>
      </c>
      <c r="AU59" s="548"/>
      <c r="AV59" s="548"/>
      <c r="AW59" s="548"/>
    </row>
    <row r="60" spans="1:49" ht="13.35" hidden="1" customHeight="1" x14ac:dyDescent="0.2">
      <c r="A60" s="31" t="s">
        <v>3083</v>
      </c>
      <c r="B60" s="602"/>
      <c r="C60" s="992"/>
      <c r="D60" s="992"/>
      <c r="E60" s="31"/>
      <c r="F60" s="992"/>
      <c r="G60" s="847"/>
      <c r="H60" s="993"/>
      <c r="I60" s="838"/>
      <c r="J60" s="31"/>
      <c r="K60" s="2159"/>
      <c r="L60" s="2159"/>
      <c r="M60" s="2159"/>
      <c r="N60" s="2159"/>
      <c r="P60" s="840" t="str">
        <f t="shared" si="9"/>
        <v>22 (1422)</v>
      </c>
      <c r="Q60" s="1615" t="str">
        <f t="shared" si="10"/>
        <v/>
      </c>
      <c r="R60" s="190"/>
      <c r="S60" s="841"/>
      <c r="T60" s="841"/>
      <c r="U60" s="891"/>
      <c r="W60" s="840" t="str">
        <f t="shared" si="11"/>
        <v>22 (1422)</v>
      </c>
      <c r="X60" s="1615" t="str">
        <f t="shared" si="12"/>
        <v/>
      </c>
      <c r="Y60" s="1714"/>
      <c r="Z60" s="1715"/>
      <c r="AA60" s="1715"/>
      <c r="AB60" s="961"/>
      <c r="AC60" s="962" t="s">
        <v>3083</v>
      </c>
      <c r="AD60" s="1716" t="str">
        <f t="shared" si="13"/>
        <v/>
      </c>
      <c r="AE60" s="548"/>
      <c r="AF60" s="838"/>
      <c r="AG60" s="82"/>
      <c r="AH60" s="2159"/>
      <c r="AI60" s="2159"/>
      <c r="AJ60" s="2159"/>
      <c r="AK60" s="2159"/>
      <c r="AL60" s="278"/>
      <c r="AM60" s="840" t="str">
        <f t="shared" si="14"/>
        <v>22 (1422)</v>
      </c>
      <c r="AN60" s="1615" t="str">
        <f t="shared" si="15"/>
        <v/>
      </c>
      <c r="AO60" s="548"/>
      <c r="AP60" s="548"/>
      <c r="AQ60" s="548"/>
      <c r="AS60" s="840" t="str">
        <f t="shared" si="16"/>
        <v>22 (1422)</v>
      </c>
      <c r="AT60" s="1615" t="str">
        <f t="shared" si="17"/>
        <v/>
      </c>
      <c r="AU60" s="548"/>
      <c r="AV60" s="548"/>
      <c r="AW60" s="548"/>
    </row>
    <row r="61" spans="1:49" ht="13.35" hidden="1" customHeight="1" x14ac:dyDescent="0.2">
      <c r="A61" s="31" t="s">
        <v>3084</v>
      </c>
      <c r="B61" s="602"/>
      <c r="C61" s="992"/>
      <c r="D61" s="992"/>
      <c r="E61" s="31"/>
      <c r="F61" s="992"/>
      <c r="G61" s="847"/>
      <c r="H61" s="993"/>
      <c r="I61" s="838"/>
      <c r="J61" s="31"/>
      <c r="K61" s="2159"/>
      <c r="L61" s="2159"/>
      <c r="M61" s="2159"/>
      <c r="N61" s="2159"/>
      <c r="P61" s="840" t="str">
        <f t="shared" si="9"/>
        <v>23 (1423)</v>
      </c>
      <c r="Q61" s="1615" t="str">
        <f t="shared" si="10"/>
        <v/>
      </c>
      <c r="R61" s="190"/>
      <c r="S61" s="841"/>
      <c r="T61" s="841"/>
      <c r="U61" s="891"/>
      <c r="W61" s="840" t="str">
        <f t="shared" si="11"/>
        <v>23 (1423)</v>
      </c>
      <c r="X61" s="1615" t="str">
        <f t="shared" si="12"/>
        <v/>
      </c>
      <c r="Y61" s="1714"/>
      <c r="Z61" s="1715"/>
      <c r="AA61" s="1715"/>
      <c r="AB61" s="961"/>
      <c r="AC61" s="962" t="s">
        <v>3084</v>
      </c>
      <c r="AD61" s="1716" t="str">
        <f t="shared" si="13"/>
        <v/>
      </c>
      <c r="AE61" s="548"/>
      <c r="AF61" s="838"/>
      <c r="AG61" s="82"/>
      <c r="AH61" s="2159"/>
      <c r="AI61" s="2159"/>
      <c r="AJ61" s="2159"/>
      <c r="AK61" s="2159"/>
      <c r="AL61" s="278"/>
      <c r="AM61" s="840" t="str">
        <f t="shared" si="14"/>
        <v>23 (1423)</v>
      </c>
      <c r="AN61" s="1615" t="str">
        <f t="shared" si="15"/>
        <v/>
      </c>
      <c r="AO61" s="548"/>
      <c r="AP61" s="548"/>
      <c r="AQ61" s="548"/>
      <c r="AS61" s="840" t="str">
        <f t="shared" si="16"/>
        <v>23 (1423)</v>
      </c>
      <c r="AT61" s="1615" t="str">
        <f t="shared" si="17"/>
        <v/>
      </c>
      <c r="AU61" s="548"/>
      <c r="AV61" s="548"/>
      <c r="AW61" s="548"/>
    </row>
    <row r="62" spans="1:49" ht="13.35" hidden="1" customHeight="1" x14ac:dyDescent="0.2">
      <c r="A62" s="31" t="s">
        <v>3085</v>
      </c>
      <c r="B62" s="602"/>
      <c r="C62" s="992"/>
      <c r="D62" s="992"/>
      <c r="E62" s="31"/>
      <c r="F62" s="992"/>
      <c r="G62" s="847"/>
      <c r="H62" s="993"/>
      <c r="I62" s="838"/>
      <c r="J62" s="31"/>
      <c r="K62" s="2159"/>
      <c r="L62" s="2159"/>
      <c r="M62" s="2159"/>
      <c r="N62" s="2159"/>
      <c r="P62" s="840" t="str">
        <f t="shared" si="9"/>
        <v>24 (1424)</v>
      </c>
      <c r="Q62" s="1615" t="str">
        <f t="shared" si="10"/>
        <v/>
      </c>
      <c r="R62" s="190"/>
      <c r="S62" s="841"/>
      <c r="T62" s="841"/>
      <c r="U62" s="891"/>
      <c r="W62" s="840" t="str">
        <f t="shared" si="11"/>
        <v>24 (1424)</v>
      </c>
      <c r="X62" s="1615" t="str">
        <f t="shared" si="12"/>
        <v/>
      </c>
      <c r="Y62" s="1714"/>
      <c r="Z62" s="1715"/>
      <c r="AA62" s="1715"/>
      <c r="AB62" s="961"/>
      <c r="AC62" s="962" t="s">
        <v>3085</v>
      </c>
      <c r="AD62" s="1716" t="str">
        <f t="shared" si="13"/>
        <v/>
      </c>
      <c r="AE62" s="548"/>
      <c r="AF62" s="838"/>
      <c r="AG62" s="82"/>
      <c r="AH62" s="2159"/>
      <c r="AI62" s="2159"/>
      <c r="AJ62" s="2159"/>
      <c r="AK62" s="2159"/>
      <c r="AL62" s="278"/>
      <c r="AM62" s="840" t="str">
        <f t="shared" si="14"/>
        <v>24 (1424)</v>
      </c>
      <c r="AN62" s="1615" t="str">
        <f t="shared" si="15"/>
        <v/>
      </c>
      <c r="AO62" s="548"/>
      <c r="AP62" s="548"/>
      <c r="AQ62" s="548"/>
      <c r="AS62" s="840" t="str">
        <f t="shared" si="16"/>
        <v>24 (1424)</v>
      </c>
      <c r="AT62" s="1615" t="str">
        <f t="shared" si="17"/>
        <v/>
      </c>
      <c r="AU62" s="548"/>
      <c r="AV62" s="548"/>
      <c r="AW62" s="548"/>
    </row>
    <row r="63" spans="1:49" x14ac:dyDescent="0.2">
      <c r="A63" s="31" t="s">
        <v>3086</v>
      </c>
      <c r="B63" s="602"/>
      <c r="C63" s="992"/>
      <c r="D63" s="992"/>
      <c r="E63" s="31"/>
      <c r="F63" s="992"/>
      <c r="G63" s="847"/>
      <c r="H63" s="993"/>
      <c r="I63" s="838"/>
      <c r="J63" s="31"/>
      <c r="K63" s="2159"/>
      <c r="L63" s="2159"/>
      <c r="M63" s="2159"/>
      <c r="N63" s="2159"/>
      <c r="P63" s="840" t="str">
        <f t="shared" si="9"/>
        <v>25 (1425)</v>
      </c>
      <c r="Q63" s="1615" t="str">
        <f t="shared" si="10"/>
        <v/>
      </c>
      <c r="R63" s="190"/>
      <c r="S63" s="841"/>
      <c r="T63" s="841"/>
      <c r="U63" s="891"/>
      <c r="W63" s="840" t="str">
        <f t="shared" si="11"/>
        <v>25 (1425)</v>
      </c>
      <c r="X63" s="1615" t="str">
        <f t="shared" si="12"/>
        <v/>
      </c>
      <c r="Y63" s="1714"/>
      <c r="Z63" s="1715"/>
      <c r="AA63" s="1715"/>
      <c r="AB63" s="961"/>
      <c r="AC63" s="962" t="s">
        <v>3086</v>
      </c>
      <c r="AD63" s="1716" t="str">
        <f t="shared" si="13"/>
        <v/>
      </c>
      <c r="AE63" s="548"/>
      <c r="AF63" s="838"/>
      <c r="AG63" s="82"/>
      <c r="AH63" s="2159"/>
      <c r="AI63" s="2159"/>
      <c r="AJ63" s="2159"/>
      <c r="AK63" s="2159"/>
      <c r="AL63" s="278"/>
      <c r="AM63" s="840" t="str">
        <f t="shared" si="14"/>
        <v>25 (1425)</v>
      </c>
      <c r="AN63" s="1615" t="str">
        <f t="shared" si="15"/>
        <v/>
      </c>
      <c r="AO63" s="548"/>
      <c r="AP63" s="548"/>
      <c r="AQ63" s="548"/>
      <c r="AS63" s="840" t="str">
        <f t="shared" si="16"/>
        <v>25 (1425)</v>
      </c>
      <c r="AT63" s="1615" t="str">
        <f t="shared" si="17"/>
        <v/>
      </c>
      <c r="AU63" s="548"/>
      <c r="AV63" s="548"/>
      <c r="AW63" s="548"/>
    </row>
    <row r="64" spans="1:49" ht="15" x14ac:dyDescent="0.25">
      <c r="A64" s="239" t="s">
        <v>3087</v>
      </c>
      <c r="B64" s="1598">
        <v>100</v>
      </c>
      <c r="C64" s="992"/>
      <c r="D64" s="992"/>
      <c r="E64" s="31"/>
      <c r="F64" s="992"/>
      <c r="G64" s="847"/>
      <c r="H64" s="993"/>
      <c r="I64" s="838"/>
      <c r="J64" s="31"/>
      <c r="K64" s="2162"/>
      <c r="L64" s="2162"/>
      <c r="M64" s="2162"/>
      <c r="N64" s="2162"/>
      <c r="P64" s="835"/>
      <c r="Q64" s="1619">
        <f>$B64</f>
        <v>100</v>
      </c>
      <c r="R64" s="190"/>
      <c r="S64" s="841"/>
      <c r="T64" s="841"/>
      <c r="U64" s="891"/>
      <c r="W64" s="835"/>
      <c r="X64" s="1619">
        <f>$B64</f>
        <v>100</v>
      </c>
      <c r="Y64" s="1714"/>
      <c r="Z64" s="1715"/>
      <c r="AA64" s="1715"/>
      <c r="AB64" s="961"/>
      <c r="AC64" s="958"/>
      <c r="AD64" s="1717">
        <v>100</v>
      </c>
      <c r="AE64" s="548"/>
      <c r="AF64" s="838"/>
      <c r="AG64" s="82"/>
      <c r="AH64" s="2162"/>
      <c r="AI64" s="2162"/>
      <c r="AJ64" s="2162"/>
      <c r="AK64" s="2162"/>
      <c r="AL64" s="278"/>
      <c r="AM64" s="835"/>
      <c r="AN64" s="1619">
        <f>$B64</f>
        <v>100</v>
      </c>
      <c r="AO64" s="548"/>
      <c r="AP64" s="548"/>
      <c r="AQ64" s="548"/>
      <c r="AS64" s="835"/>
      <c r="AT64" s="1619">
        <f>$B64</f>
        <v>100</v>
      </c>
      <c r="AU64" s="548"/>
      <c r="AV64" s="548"/>
      <c r="AW64" s="548"/>
    </row>
    <row r="65" spans="1:49" ht="12.75" customHeight="1" x14ac:dyDescent="0.25">
      <c r="A65" s="83" t="s">
        <v>3088</v>
      </c>
      <c r="B65" s="1494" t="s">
        <v>3089</v>
      </c>
      <c r="C65" s="993"/>
      <c r="D65" s="993"/>
      <c r="E65" s="82"/>
      <c r="F65" s="993"/>
      <c r="G65" s="848"/>
      <c r="H65" s="993"/>
      <c r="I65" s="844"/>
      <c r="J65" s="82"/>
      <c r="K65" s="2161"/>
      <c r="L65" s="2161"/>
      <c r="M65" s="2161"/>
      <c r="N65" s="2161"/>
      <c r="P65" s="835"/>
      <c r="Q65" s="1495" t="str">
        <f>$B65</f>
        <v>Global</v>
      </c>
      <c r="R65" s="190"/>
      <c r="S65" s="846"/>
      <c r="T65" s="846"/>
      <c r="U65" s="891"/>
      <c r="W65" s="835"/>
      <c r="X65" s="1495" t="str">
        <f>$B65</f>
        <v>Global</v>
      </c>
      <c r="Y65" s="1714"/>
      <c r="Z65" s="1715"/>
      <c r="AA65" s="1715"/>
      <c r="AB65" s="961"/>
      <c r="AC65" s="958"/>
      <c r="AD65" s="1718" t="s">
        <v>3089</v>
      </c>
      <c r="AE65" s="190"/>
      <c r="AF65" s="844"/>
      <c r="AG65" s="82"/>
      <c r="AH65" s="2161"/>
      <c r="AI65" s="2161"/>
      <c r="AJ65" s="2161"/>
      <c r="AK65" s="2161"/>
      <c r="AL65" s="278"/>
      <c r="AM65" s="835"/>
      <c r="AN65" s="1495" t="str">
        <f>$B65</f>
        <v>Global</v>
      </c>
      <c r="AO65" s="190"/>
      <c r="AP65" s="190"/>
      <c r="AQ65" s="190"/>
      <c r="AS65" s="835"/>
      <c r="AT65" s="1495" t="str">
        <f>$B65</f>
        <v>Global</v>
      </c>
      <c r="AU65" s="190"/>
      <c r="AV65" s="190"/>
      <c r="AW65" s="190"/>
    </row>
    <row r="66" spans="1:49" ht="6" customHeight="1" x14ac:dyDescent="0.25">
      <c r="A66" s="82"/>
      <c r="B66" s="82"/>
      <c r="C66" s="82"/>
      <c r="D66" s="82"/>
      <c r="E66" s="82"/>
      <c r="F66" s="82"/>
      <c r="G66" s="82"/>
      <c r="H66" s="82"/>
      <c r="I66" s="82"/>
      <c r="J66" s="82"/>
      <c r="K66" s="82"/>
      <c r="L66" s="82"/>
      <c r="M66" s="82"/>
      <c r="N66" s="82"/>
      <c r="P66" s="835"/>
      <c r="Q66" s="835"/>
      <c r="U66" s="891"/>
      <c r="W66" s="835"/>
      <c r="X66" s="835"/>
      <c r="AB66" s="961"/>
      <c r="AC66" s="958"/>
      <c r="AD66" s="958"/>
      <c r="AE66" s="960"/>
      <c r="AF66" s="82"/>
      <c r="AG66" s="82"/>
      <c r="AH66" s="82"/>
      <c r="AI66" s="82"/>
      <c r="AJ66" s="82"/>
      <c r="AK66" s="82"/>
      <c r="AL66" s="278"/>
      <c r="AM66" s="835"/>
      <c r="AN66" s="835"/>
      <c r="AO66" s="278"/>
      <c r="AP66" s="278"/>
      <c r="AQ66" s="278"/>
      <c r="AS66" s="835"/>
      <c r="AT66" s="835"/>
      <c r="AU66" s="278"/>
      <c r="AV66" s="278"/>
      <c r="AW66" s="278"/>
    </row>
    <row r="67" spans="1:49" ht="15" x14ac:dyDescent="0.25">
      <c r="A67" s="82"/>
      <c r="B67" s="88" t="s">
        <v>1878</v>
      </c>
      <c r="C67" s="82"/>
      <c r="D67" s="82"/>
      <c r="E67" s="82"/>
      <c r="F67" s="82"/>
      <c r="G67" s="82"/>
      <c r="H67" s="82"/>
      <c r="I67" s="82"/>
      <c r="J67" s="82"/>
      <c r="K67" s="82"/>
      <c r="L67" s="82"/>
      <c r="M67" s="82"/>
      <c r="N67" s="82"/>
      <c r="P67" s="835"/>
      <c r="Q67" s="836" t="str">
        <f>$B67</f>
        <v>Autres éléments hors bilan (505)</v>
      </c>
      <c r="U67" s="891"/>
      <c r="W67" s="835"/>
      <c r="X67" s="836" t="str">
        <f>$B67</f>
        <v>Autres éléments hors bilan (505)</v>
      </c>
      <c r="AB67" s="961"/>
      <c r="AC67" s="958"/>
      <c r="AD67" s="959" t="s">
        <v>1878</v>
      </c>
      <c r="AE67" s="960"/>
      <c r="AF67" s="82"/>
      <c r="AG67" s="82"/>
      <c r="AH67" s="82"/>
      <c r="AI67" s="82"/>
      <c r="AJ67" s="82"/>
      <c r="AK67" s="82"/>
      <c r="AL67" s="278"/>
      <c r="AM67" s="835"/>
      <c r="AN67" s="836" t="str">
        <f>$B67</f>
        <v>Autres éléments hors bilan (505)</v>
      </c>
      <c r="AO67" s="278"/>
      <c r="AP67" s="278"/>
      <c r="AQ67" s="278"/>
      <c r="AS67" s="835"/>
      <c r="AT67" s="836" t="str">
        <f>$B67</f>
        <v>Autres éléments hors bilan (505)</v>
      </c>
      <c r="AU67" s="278"/>
      <c r="AV67" s="278"/>
      <c r="AW67" s="278"/>
    </row>
    <row r="68" spans="1:49" x14ac:dyDescent="0.2">
      <c r="A68" s="31" t="s">
        <v>3062</v>
      </c>
      <c r="B68" s="602"/>
      <c r="C68" s="992"/>
      <c r="D68" s="992"/>
      <c r="E68" s="31"/>
      <c r="F68" s="992"/>
      <c r="G68" s="847"/>
      <c r="H68" s="993"/>
      <c r="I68" s="838"/>
      <c r="J68" s="31"/>
      <c r="K68" s="2159"/>
      <c r="L68" s="2159"/>
      <c r="M68" s="2159"/>
      <c r="N68" s="2159"/>
      <c r="P68" s="840" t="str">
        <f t="shared" ref="P68:P92" si="18">$A68</f>
        <v>1 (1401)</v>
      </c>
      <c r="Q68" s="1615" t="str">
        <f t="shared" ref="Q68:Q92" si="19">IF($B68="","",$B68)</f>
        <v/>
      </c>
      <c r="R68" s="190"/>
      <c r="S68" s="841"/>
      <c r="T68" s="841"/>
      <c r="U68" s="891"/>
      <c r="W68" s="840" t="str">
        <f t="shared" ref="W68:W92" si="20">$A68</f>
        <v>1 (1401)</v>
      </c>
      <c r="X68" s="1615" t="str">
        <f t="shared" ref="X68:X92" si="21">IF($B68="","",$B68)</f>
        <v/>
      </c>
      <c r="Y68" s="1714"/>
      <c r="Z68" s="1715"/>
      <c r="AA68" s="1715"/>
      <c r="AB68" s="961"/>
      <c r="AC68" s="962" t="s">
        <v>3062</v>
      </c>
      <c r="AD68" s="1716" t="str">
        <f t="shared" ref="AD68:AD92" si="22">IF($B68="","",$B68)</f>
        <v/>
      </c>
      <c r="AE68" s="548"/>
      <c r="AF68" s="838"/>
      <c r="AG68" s="82"/>
      <c r="AH68" s="2159"/>
      <c r="AI68" s="2159"/>
      <c r="AJ68" s="2159"/>
      <c r="AK68" s="2159"/>
      <c r="AL68" s="278"/>
      <c r="AM68" s="840" t="str">
        <f t="shared" ref="AM68:AM92" si="23">$A68</f>
        <v>1 (1401)</v>
      </c>
      <c r="AN68" s="1615" t="str">
        <f t="shared" ref="AN68:AN92" si="24">IF($B68="","",$B68)</f>
        <v/>
      </c>
      <c r="AO68" s="548"/>
      <c r="AP68" s="548"/>
      <c r="AQ68" s="548"/>
      <c r="AS68" s="840" t="str">
        <f t="shared" ref="AS68:AS92" si="25">$A68</f>
        <v>1 (1401)</v>
      </c>
      <c r="AT68" s="1615" t="str">
        <f t="shared" ref="AT68:AT92" si="26">IF($B68="","",$B68)</f>
        <v/>
      </c>
      <c r="AU68" s="548"/>
      <c r="AV68" s="548"/>
      <c r="AW68" s="548"/>
    </row>
    <row r="69" spans="1:49" x14ac:dyDescent="0.2">
      <c r="A69" s="31" t="s">
        <v>3063</v>
      </c>
      <c r="B69" s="602"/>
      <c r="C69" s="992"/>
      <c r="D69" s="992"/>
      <c r="E69" s="31"/>
      <c r="F69" s="992"/>
      <c r="G69" s="847"/>
      <c r="H69" s="993"/>
      <c r="I69" s="838"/>
      <c r="J69" s="31"/>
      <c r="K69" s="2159"/>
      <c r="L69" s="2159"/>
      <c r="M69" s="2159"/>
      <c r="N69" s="2159"/>
      <c r="P69" s="840" t="str">
        <f t="shared" si="18"/>
        <v>2 (1402)</v>
      </c>
      <c r="Q69" s="1615" t="str">
        <f t="shared" si="19"/>
        <v/>
      </c>
      <c r="R69" s="190"/>
      <c r="S69" s="841"/>
      <c r="T69" s="841"/>
      <c r="U69" s="891"/>
      <c r="W69" s="840" t="str">
        <f t="shared" si="20"/>
        <v>2 (1402)</v>
      </c>
      <c r="X69" s="1615" t="str">
        <f t="shared" si="21"/>
        <v/>
      </c>
      <c r="Y69" s="1714"/>
      <c r="Z69" s="1715"/>
      <c r="AA69" s="1715"/>
      <c r="AB69" s="961"/>
      <c r="AC69" s="962" t="s">
        <v>3063</v>
      </c>
      <c r="AD69" s="1716" t="str">
        <f t="shared" si="22"/>
        <v/>
      </c>
      <c r="AE69" s="548"/>
      <c r="AF69" s="838"/>
      <c r="AG69" s="82"/>
      <c r="AH69" s="2159"/>
      <c r="AI69" s="2159"/>
      <c r="AJ69" s="2159"/>
      <c r="AK69" s="2159"/>
      <c r="AL69" s="278"/>
      <c r="AM69" s="840" t="str">
        <f t="shared" si="23"/>
        <v>2 (1402)</v>
      </c>
      <c r="AN69" s="1615" t="str">
        <f t="shared" si="24"/>
        <v/>
      </c>
      <c r="AO69" s="548"/>
      <c r="AP69" s="548"/>
      <c r="AQ69" s="548"/>
      <c r="AS69" s="840" t="str">
        <f t="shared" si="25"/>
        <v>2 (1402)</v>
      </c>
      <c r="AT69" s="1615" t="str">
        <f t="shared" si="26"/>
        <v/>
      </c>
      <c r="AU69" s="548"/>
      <c r="AV69" s="548"/>
      <c r="AW69" s="548"/>
    </row>
    <row r="70" spans="1:49" x14ac:dyDescent="0.2">
      <c r="A70" s="31" t="s">
        <v>3064</v>
      </c>
      <c r="B70" s="602"/>
      <c r="C70" s="992"/>
      <c r="D70" s="992"/>
      <c r="E70" s="31"/>
      <c r="F70" s="992"/>
      <c r="G70" s="847"/>
      <c r="H70" s="993"/>
      <c r="I70" s="838"/>
      <c r="J70" s="31"/>
      <c r="K70" s="2159"/>
      <c r="L70" s="2159"/>
      <c r="M70" s="2159"/>
      <c r="N70" s="2159"/>
      <c r="P70" s="840" t="str">
        <f t="shared" si="18"/>
        <v>3 (1403)</v>
      </c>
      <c r="Q70" s="1615" t="str">
        <f t="shared" si="19"/>
        <v/>
      </c>
      <c r="R70" s="190"/>
      <c r="S70" s="841"/>
      <c r="T70" s="841"/>
      <c r="U70" s="891"/>
      <c r="W70" s="840" t="str">
        <f t="shared" si="20"/>
        <v>3 (1403)</v>
      </c>
      <c r="X70" s="1615" t="str">
        <f t="shared" si="21"/>
        <v/>
      </c>
      <c r="Y70" s="1714"/>
      <c r="Z70" s="1715"/>
      <c r="AA70" s="1715"/>
      <c r="AB70" s="961"/>
      <c r="AC70" s="962" t="s">
        <v>3064</v>
      </c>
      <c r="AD70" s="1716" t="str">
        <f t="shared" si="22"/>
        <v/>
      </c>
      <c r="AE70" s="548"/>
      <c r="AF70" s="838"/>
      <c r="AG70" s="82"/>
      <c r="AH70" s="2159"/>
      <c r="AI70" s="2159"/>
      <c r="AJ70" s="2159"/>
      <c r="AK70" s="2159"/>
      <c r="AL70" s="278"/>
      <c r="AM70" s="840" t="str">
        <f t="shared" si="23"/>
        <v>3 (1403)</v>
      </c>
      <c r="AN70" s="1615" t="str">
        <f t="shared" si="24"/>
        <v/>
      </c>
      <c r="AO70" s="548"/>
      <c r="AP70" s="548"/>
      <c r="AQ70" s="548"/>
      <c r="AS70" s="840" t="str">
        <f t="shared" si="25"/>
        <v>3 (1403)</v>
      </c>
      <c r="AT70" s="1615" t="str">
        <f t="shared" si="26"/>
        <v/>
      </c>
      <c r="AU70" s="548"/>
      <c r="AV70" s="548"/>
      <c r="AW70" s="548"/>
    </row>
    <row r="71" spans="1:49" ht="13.35" hidden="1" customHeight="1" x14ac:dyDescent="0.2">
      <c r="A71" s="31" t="s">
        <v>3065</v>
      </c>
      <c r="B71" s="602"/>
      <c r="C71" s="992"/>
      <c r="D71" s="992"/>
      <c r="E71" s="31"/>
      <c r="F71" s="992"/>
      <c r="G71" s="847"/>
      <c r="H71" s="993"/>
      <c r="I71" s="838"/>
      <c r="J71" s="31"/>
      <c r="K71" s="2159"/>
      <c r="L71" s="2159"/>
      <c r="M71" s="2159"/>
      <c r="N71" s="2159"/>
      <c r="P71" s="840" t="str">
        <f t="shared" si="18"/>
        <v>4 (1404)</v>
      </c>
      <c r="Q71" s="1615" t="str">
        <f t="shared" si="19"/>
        <v/>
      </c>
      <c r="R71" s="190"/>
      <c r="S71" s="841"/>
      <c r="T71" s="841"/>
      <c r="U71" s="891"/>
      <c r="W71" s="840" t="str">
        <f t="shared" si="20"/>
        <v>4 (1404)</v>
      </c>
      <c r="X71" s="1615" t="str">
        <f t="shared" si="21"/>
        <v/>
      </c>
      <c r="Y71" s="1714"/>
      <c r="Z71" s="1715"/>
      <c r="AA71" s="1715"/>
      <c r="AB71" s="961"/>
      <c r="AC71" s="962" t="s">
        <v>3065</v>
      </c>
      <c r="AD71" s="1716" t="str">
        <f t="shared" si="22"/>
        <v/>
      </c>
      <c r="AE71" s="548"/>
      <c r="AF71" s="838"/>
      <c r="AG71" s="82"/>
      <c r="AH71" s="2159"/>
      <c r="AI71" s="2159"/>
      <c r="AJ71" s="2159"/>
      <c r="AK71" s="2159"/>
      <c r="AL71" s="278"/>
      <c r="AM71" s="840" t="str">
        <f t="shared" si="23"/>
        <v>4 (1404)</v>
      </c>
      <c r="AN71" s="1615" t="str">
        <f t="shared" si="24"/>
        <v/>
      </c>
      <c r="AO71" s="548"/>
      <c r="AP71" s="548"/>
      <c r="AQ71" s="548"/>
      <c r="AS71" s="840" t="str">
        <f t="shared" si="25"/>
        <v>4 (1404)</v>
      </c>
      <c r="AT71" s="1615" t="str">
        <f t="shared" si="26"/>
        <v/>
      </c>
      <c r="AU71" s="548"/>
      <c r="AV71" s="548"/>
      <c r="AW71" s="548"/>
    </row>
    <row r="72" spans="1:49" ht="13.35" hidden="1" customHeight="1" x14ac:dyDescent="0.2">
      <c r="A72" s="31" t="s">
        <v>3066</v>
      </c>
      <c r="B72" s="602"/>
      <c r="C72" s="992"/>
      <c r="D72" s="992"/>
      <c r="E72" s="31"/>
      <c r="F72" s="992"/>
      <c r="G72" s="847"/>
      <c r="H72" s="993"/>
      <c r="I72" s="838"/>
      <c r="J72" s="31"/>
      <c r="K72" s="2159"/>
      <c r="L72" s="2159"/>
      <c r="M72" s="2159"/>
      <c r="N72" s="2159"/>
      <c r="P72" s="840" t="str">
        <f t="shared" si="18"/>
        <v>5 (1405)</v>
      </c>
      <c r="Q72" s="1615" t="str">
        <f t="shared" si="19"/>
        <v/>
      </c>
      <c r="R72" s="190"/>
      <c r="S72" s="841"/>
      <c r="T72" s="841"/>
      <c r="U72" s="891"/>
      <c r="W72" s="840" t="str">
        <f t="shared" si="20"/>
        <v>5 (1405)</v>
      </c>
      <c r="X72" s="1615" t="str">
        <f t="shared" si="21"/>
        <v/>
      </c>
      <c r="Y72" s="1714"/>
      <c r="Z72" s="1715"/>
      <c r="AA72" s="1715"/>
      <c r="AB72" s="961"/>
      <c r="AC72" s="962" t="s">
        <v>3066</v>
      </c>
      <c r="AD72" s="1716" t="str">
        <f t="shared" si="22"/>
        <v/>
      </c>
      <c r="AE72" s="548"/>
      <c r="AF72" s="838"/>
      <c r="AG72" s="82"/>
      <c r="AH72" s="2159"/>
      <c r="AI72" s="2159"/>
      <c r="AJ72" s="2159"/>
      <c r="AK72" s="2159"/>
      <c r="AL72" s="278"/>
      <c r="AM72" s="840" t="str">
        <f t="shared" si="23"/>
        <v>5 (1405)</v>
      </c>
      <c r="AN72" s="1615" t="str">
        <f t="shared" si="24"/>
        <v/>
      </c>
      <c r="AO72" s="548"/>
      <c r="AP72" s="548"/>
      <c r="AQ72" s="548"/>
      <c r="AS72" s="840" t="str">
        <f t="shared" si="25"/>
        <v>5 (1405)</v>
      </c>
      <c r="AT72" s="1615" t="str">
        <f t="shared" si="26"/>
        <v/>
      </c>
      <c r="AU72" s="548"/>
      <c r="AV72" s="548"/>
      <c r="AW72" s="548"/>
    </row>
    <row r="73" spans="1:49" ht="13.35" hidden="1" customHeight="1" x14ac:dyDescent="0.2">
      <c r="A73" s="31" t="s">
        <v>3067</v>
      </c>
      <c r="B73" s="602"/>
      <c r="C73" s="992"/>
      <c r="D73" s="992"/>
      <c r="E73" s="31"/>
      <c r="F73" s="992"/>
      <c r="G73" s="847"/>
      <c r="H73" s="993"/>
      <c r="I73" s="838"/>
      <c r="J73" s="31"/>
      <c r="K73" s="2159"/>
      <c r="L73" s="2159"/>
      <c r="M73" s="2159"/>
      <c r="N73" s="2159"/>
      <c r="P73" s="840" t="str">
        <f t="shared" si="18"/>
        <v>6 (1406)</v>
      </c>
      <c r="Q73" s="1615" t="str">
        <f t="shared" si="19"/>
        <v/>
      </c>
      <c r="R73" s="190"/>
      <c r="S73" s="841"/>
      <c r="T73" s="841"/>
      <c r="U73" s="891"/>
      <c r="W73" s="840" t="str">
        <f t="shared" si="20"/>
        <v>6 (1406)</v>
      </c>
      <c r="X73" s="1615" t="str">
        <f t="shared" si="21"/>
        <v/>
      </c>
      <c r="Y73" s="1714"/>
      <c r="Z73" s="1715"/>
      <c r="AA73" s="1715"/>
      <c r="AB73" s="961"/>
      <c r="AC73" s="962" t="s">
        <v>3067</v>
      </c>
      <c r="AD73" s="1716" t="str">
        <f t="shared" si="22"/>
        <v/>
      </c>
      <c r="AE73" s="548"/>
      <c r="AF73" s="838"/>
      <c r="AG73" s="82"/>
      <c r="AH73" s="2159"/>
      <c r="AI73" s="2159"/>
      <c r="AJ73" s="2159"/>
      <c r="AK73" s="2159"/>
      <c r="AL73" s="278"/>
      <c r="AM73" s="840" t="str">
        <f t="shared" si="23"/>
        <v>6 (1406)</v>
      </c>
      <c r="AN73" s="1615" t="str">
        <f t="shared" si="24"/>
        <v/>
      </c>
      <c r="AO73" s="548"/>
      <c r="AP73" s="548"/>
      <c r="AQ73" s="548"/>
      <c r="AS73" s="840" t="str">
        <f t="shared" si="25"/>
        <v>6 (1406)</v>
      </c>
      <c r="AT73" s="1615" t="str">
        <f t="shared" si="26"/>
        <v/>
      </c>
      <c r="AU73" s="548"/>
      <c r="AV73" s="548"/>
      <c r="AW73" s="548"/>
    </row>
    <row r="74" spans="1:49" ht="13.35" hidden="1" customHeight="1" x14ac:dyDescent="0.2">
      <c r="A74" s="31" t="s">
        <v>3068</v>
      </c>
      <c r="B74" s="602"/>
      <c r="C74" s="992"/>
      <c r="D74" s="992"/>
      <c r="E74" s="31"/>
      <c r="F74" s="992"/>
      <c r="G74" s="847"/>
      <c r="H74" s="993"/>
      <c r="I74" s="838"/>
      <c r="J74" s="31"/>
      <c r="K74" s="2159"/>
      <c r="L74" s="2159"/>
      <c r="M74" s="2159"/>
      <c r="N74" s="2159"/>
      <c r="P74" s="840" t="str">
        <f t="shared" si="18"/>
        <v>7 (1407)</v>
      </c>
      <c r="Q74" s="1615" t="str">
        <f t="shared" si="19"/>
        <v/>
      </c>
      <c r="R74" s="190"/>
      <c r="S74" s="841"/>
      <c r="T74" s="841"/>
      <c r="U74" s="891"/>
      <c r="W74" s="840" t="str">
        <f t="shared" si="20"/>
        <v>7 (1407)</v>
      </c>
      <c r="X74" s="1615" t="str">
        <f t="shared" si="21"/>
        <v/>
      </c>
      <c r="Y74" s="1714"/>
      <c r="Z74" s="1715"/>
      <c r="AA74" s="1715"/>
      <c r="AB74" s="961"/>
      <c r="AC74" s="962" t="s">
        <v>3068</v>
      </c>
      <c r="AD74" s="1716" t="str">
        <f t="shared" si="22"/>
        <v/>
      </c>
      <c r="AE74" s="548"/>
      <c r="AF74" s="838"/>
      <c r="AG74" s="82"/>
      <c r="AH74" s="2159"/>
      <c r="AI74" s="2159"/>
      <c r="AJ74" s="2159"/>
      <c r="AK74" s="2159"/>
      <c r="AL74" s="278"/>
      <c r="AM74" s="840" t="str">
        <f t="shared" si="23"/>
        <v>7 (1407)</v>
      </c>
      <c r="AN74" s="1615" t="str">
        <f t="shared" si="24"/>
        <v/>
      </c>
      <c r="AO74" s="548"/>
      <c r="AP74" s="548"/>
      <c r="AQ74" s="548"/>
      <c r="AS74" s="840" t="str">
        <f t="shared" si="25"/>
        <v>7 (1407)</v>
      </c>
      <c r="AT74" s="1615" t="str">
        <f t="shared" si="26"/>
        <v/>
      </c>
      <c r="AU74" s="548"/>
      <c r="AV74" s="548"/>
      <c r="AW74" s="548"/>
    </row>
    <row r="75" spans="1:49" ht="13.35" hidden="1" customHeight="1" x14ac:dyDescent="0.2">
      <c r="A75" s="31" t="s">
        <v>3069</v>
      </c>
      <c r="B75" s="602"/>
      <c r="C75" s="992"/>
      <c r="D75" s="992"/>
      <c r="E75" s="31"/>
      <c r="F75" s="992"/>
      <c r="G75" s="847"/>
      <c r="H75" s="993"/>
      <c r="I75" s="838"/>
      <c r="J75" s="31"/>
      <c r="K75" s="2159"/>
      <c r="L75" s="2159"/>
      <c r="M75" s="2159"/>
      <c r="N75" s="2159"/>
      <c r="P75" s="840" t="str">
        <f t="shared" si="18"/>
        <v>8 (1408)</v>
      </c>
      <c r="Q75" s="1615" t="str">
        <f t="shared" si="19"/>
        <v/>
      </c>
      <c r="R75" s="190"/>
      <c r="S75" s="841"/>
      <c r="T75" s="841"/>
      <c r="U75" s="891"/>
      <c r="W75" s="840" t="str">
        <f t="shared" si="20"/>
        <v>8 (1408)</v>
      </c>
      <c r="X75" s="1615" t="str">
        <f t="shared" si="21"/>
        <v/>
      </c>
      <c r="Y75" s="1714"/>
      <c r="Z75" s="1715"/>
      <c r="AA75" s="1715"/>
      <c r="AB75" s="961"/>
      <c r="AC75" s="962" t="s">
        <v>3069</v>
      </c>
      <c r="AD75" s="1716" t="str">
        <f t="shared" si="22"/>
        <v/>
      </c>
      <c r="AE75" s="548"/>
      <c r="AF75" s="838"/>
      <c r="AG75" s="82"/>
      <c r="AH75" s="2159"/>
      <c r="AI75" s="2159"/>
      <c r="AJ75" s="2159"/>
      <c r="AK75" s="2159"/>
      <c r="AL75" s="278"/>
      <c r="AM75" s="840" t="str">
        <f t="shared" si="23"/>
        <v>8 (1408)</v>
      </c>
      <c r="AN75" s="1615" t="str">
        <f t="shared" si="24"/>
        <v/>
      </c>
      <c r="AO75" s="548"/>
      <c r="AP75" s="548"/>
      <c r="AQ75" s="548"/>
      <c r="AS75" s="840" t="str">
        <f t="shared" si="25"/>
        <v>8 (1408)</v>
      </c>
      <c r="AT75" s="1615" t="str">
        <f t="shared" si="26"/>
        <v/>
      </c>
      <c r="AU75" s="548"/>
      <c r="AV75" s="548"/>
      <c r="AW75" s="548"/>
    </row>
    <row r="76" spans="1:49" ht="13.35" hidden="1" customHeight="1" x14ac:dyDescent="0.2">
      <c r="A76" s="31" t="s">
        <v>3070</v>
      </c>
      <c r="B76" s="602"/>
      <c r="C76" s="992"/>
      <c r="D76" s="992"/>
      <c r="E76" s="31"/>
      <c r="F76" s="992"/>
      <c r="G76" s="847"/>
      <c r="H76" s="993"/>
      <c r="I76" s="838"/>
      <c r="J76" s="31"/>
      <c r="K76" s="2159"/>
      <c r="L76" s="2159"/>
      <c r="M76" s="2159"/>
      <c r="N76" s="2159"/>
      <c r="P76" s="840" t="str">
        <f t="shared" si="18"/>
        <v>9 (1409)</v>
      </c>
      <c r="Q76" s="1615" t="str">
        <f t="shared" si="19"/>
        <v/>
      </c>
      <c r="R76" s="190"/>
      <c r="S76" s="841"/>
      <c r="T76" s="841"/>
      <c r="U76" s="891"/>
      <c r="W76" s="840" t="str">
        <f t="shared" si="20"/>
        <v>9 (1409)</v>
      </c>
      <c r="X76" s="1615" t="str">
        <f t="shared" si="21"/>
        <v/>
      </c>
      <c r="Y76" s="1714"/>
      <c r="Z76" s="1715"/>
      <c r="AA76" s="1715"/>
      <c r="AB76" s="961"/>
      <c r="AC76" s="962" t="s">
        <v>3070</v>
      </c>
      <c r="AD76" s="1716" t="str">
        <f t="shared" si="22"/>
        <v/>
      </c>
      <c r="AE76" s="548"/>
      <c r="AF76" s="838"/>
      <c r="AG76" s="82"/>
      <c r="AH76" s="2159"/>
      <c r="AI76" s="2159"/>
      <c r="AJ76" s="2159"/>
      <c r="AK76" s="2159"/>
      <c r="AL76" s="278"/>
      <c r="AM76" s="840" t="str">
        <f t="shared" si="23"/>
        <v>9 (1409)</v>
      </c>
      <c r="AN76" s="1615" t="str">
        <f t="shared" si="24"/>
        <v/>
      </c>
      <c r="AO76" s="548"/>
      <c r="AP76" s="548"/>
      <c r="AQ76" s="548"/>
      <c r="AS76" s="840" t="str">
        <f t="shared" si="25"/>
        <v>9 (1409)</v>
      </c>
      <c r="AT76" s="1615" t="str">
        <f t="shared" si="26"/>
        <v/>
      </c>
      <c r="AU76" s="548"/>
      <c r="AV76" s="548"/>
      <c r="AW76" s="548"/>
    </row>
    <row r="77" spans="1:49" ht="13.35" hidden="1" customHeight="1" x14ac:dyDescent="0.2">
      <c r="A77" s="31" t="s">
        <v>3071</v>
      </c>
      <c r="B77" s="602"/>
      <c r="C77" s="992"/>
      <c r="D77" s="992"/>
      <c r="E77" s="31"/>
      <c r="F77" s="992"/>
      <c r="G77" s="847"/>
      <c r="H77" s="993"/>
      <c r="I77" s="838"/>
      <c r="J77" s="31"/>
      <c r="K77" s="2159"/>
      <c r="L77" s="2159"/>
      <c r="M77" s="2159"/>
      <c r="N77" s="2159"/>
      <c r="P77" s="840" t="str">
        <f t="shared" si="18"/>
        <v>10 (1410)</v>
      </c>
      <c r="Q77" s="1615" t="str">
        <f t="shared" si="19"/>
        <v/>
      </c>
      <c r="R77" s="190"/>
      <c r="S77" s="841"/>
      <c r="T77" s="841"/>
      <c r="U77" s="891"/>
      <c r="W77" s="840" t="str">
        <f t="shared" si="20"/>
        <v>10 (1410)</v>
      </c>
      <c r="X77" s="1615" t="str">
        <f t="shared" si="21"/>
        <v/>
      </c>
      <c r="Y77" s="1714"/>
      <c r="Z77" s="1715"/>
      <c r="AA77" s="1715"/>
      <c r="AB77" s="961"/>
      <c r="AC77" s="962" t="s">
        <v>3071</v>
      </c>
      <c r="AD77" s="1716" t="str">
        <f t="shared" si="22"/>
        <v/>
      </c>
      <c r="AE77" s="548"/>
      <c r="AF77" s="838"/>
      <c r="AG77" s="82"/>
      <c r="AH77" s="2159"/>
      <c r="AI77" s="2159"/>
      <c r="AJ77" s="2159"/>
      <c r="AK77" s="2159"/>
      <c r="AL77" s="278"/>
      <c r="AM77" s="840" t="str">
        <f t="shared" si="23"/>
        <v>10 (1410)</v>
      </c>
      <c r="AN77" s="1615" t="str">
        <f t="shared" si="24"/>
        <v/>
      </c>
      <c r="AO77" s="548"/>
      <c r="AP77" s="548"/>
      <c r="AQ77" s="548"/>
      <c r="AS77" s="840" t="str">
        <f t="shared" si="25"/>
        <v>10 (1410)</v>
      </c>
      <c r="AT77" s="1615" t="str">
        <f t="shared" si="26"/>
        <v/>
      </c>
      <c r="AU77" s="548"/>
      <c r="AV77" s="548"/>
      <c r="AW77" s="548"/>
    </row>
    <row r="78" spans="1:49" ht="13.35" hidden="1" customHeight="1" x14ac:dyDescent="0.2">
      <c r="A78" s="31" t="s">
        <v>3072</v>
      </c>
      <c r="B78" s="602"/>
      <c r="C78" s="992"/>
      <c r="D78" s="992"/>
      <c r="E78" s="31"/>
      <c r="F78" s="992"/>
      <c r="G78" s="847"/>
      <c r="H78" s="993"/>
      <c r="I78" s="838"/>
      <c r="J78" s="31"/>
      <c r="K78" s="2159"/>
      <c r="L78" s="2159"/>
      <c r="M78" s="2159"/>
      <c r="N78" s="2159"/>
      <c r="P78" s="840" t="str">
        <f t="shared" si="18"/>
        <v>11 (1411)</v>
      </c>
      <c r="Q78" s="1615" t="str">
        <f t="shared" si="19"/>
        <v/>
      </c>
      <c r="R78" s="190"/>
      <c r="S78" s="841"/>
      <c r="T78" s="841"/>
      <c r="U78" s="891"/>
      <c r="W78" s="840" t="str">
        <f t="shared" si="20"/>
        <v>11 (1411)</v>
      </c>
      <c r="X78" s="1615" t="str">
        <f t="shared" si="21"/>
        <v/>
      </c>
      <c r="Y78" s="1714"/>
      <c r="Z78" s="1715"/>
      <c r="AA78" s="1715"/>
      <c r="AB78" s="961"/>
      <c r="AC78" s="962" t="s">
        <v>3072</v>
      </c>
      <c r="AD78" s="1716" t="str">
        <f t="shared" si="22"/>
        <v/>
      </c>
      <c r="AE78" s="548"/>
      <c r="AF78" s="838"/>
      <c r="AG78" s="82"/>
      <c r="AH78" s="2159"/>
      <c r="AI78" s="2159"/>
      <c r="AJ78" s="2159"/>
      <c r="AK78" s="2159"/>
      <c r="AL78" s="278"/>
      <c r="AM78" s="840" t="str">
        <f t="shared" si="23"/>
        <v>11 (1411)</v>
      </c>
      <c r="AN78" s="1615" t="str">
        <f t="shared" si="24"/>
        <v/>
      </c>
      <c r="AO78" s="548"/>
      <c r="AP78" s="548"/>
      <c r="AQ78" s="548"/>
      <c r="AS78" s="840" t="str">
        <f t="shared" si="25"/>
        <v>11 (1411)</v>
      </c>
      <c r="AT78" s="1615" t="str">
        <f t="shared" si="26"/>
        <v/>
      </c>
      <c r="AU78" s="548"/>
      <c r="AV78" s="548"/>
      <c r="AW78" s="548"/>
    </row>
    <row r="79" spans="1:49" ht="13.35" hidden="1" customHeight="1" x14ac:dyDescent="0.2">
      <c r="A79" s="31" t="s">
        <v>3073</v>
      </c>
      <c r="B79" s="602"/>
      <c r="C79" s="992"/>
      <c r="D79" s="992"/>
      <c r="E79" s="31"/>
      <c r="F79" s="992"/>
      <c r="G79" s="847"/>
      <c r="H79" s="993"/>
      <c r="I79" s="838"/>
      <c r="J79" s="31"/>
      <c r="K79" s="2159"/>
      <c r="L79" s="2159"/>
      <c r="M79" s="2159"/>
      <c r="N79" s="2159"/>
      <c r="P79" s="840" t="str">
        <f t="shared" si="18"/>
        <v>12 (1412)</v>
      </c>
      <c r="Q79" s="1615" t="str">
        <f t="shared" si="19"/>
        <v/>
      </c>
      <c r="R79" s="190"/>
      <c r="S79" s="841"/>
      <c r="T79" s="841"/>
      <c r="U79" s="891"/>
      <c r="W79" s="840" t="str">
        <f t="shared" si="20"/>
        <v>12 (1412)</v>
      </c>
      <c r="X79" s="1615" t="str">
        <f t="shared" si="21"/>
        <v/>
      </c>
      <c r="Y79" s="1714"/>
      <c r="Z79" s="1715"/>
      <c r="AA79" s="1715"/>
      <c r="AB79" s="961"/>
      <c r="AC79" s="962" t="s">
        <v>3073</v>
      </c>
      <c r="AD79" s="1716" t="str">
        <f t="shared" si="22"/>
        <v/>
      </c>
      <c r="AE79" s="548"/>
      <c r="AF79" s="838"/>
      <c r="AG79" s="82"/>
      <c r="AH79" s="2159"/>
      <c r="AI79" s="2159"/>
      <c r="AJ79" s="2159"/>
      <c r="AK79" s="2159"/>
      <c r="AL79" s="278"/>
      <c r="AM79" s="840" t="str">
        <f t="shared" si="23"/>
        <v>12 (1412)</v>
      </c>
      <c r="AN79" s="1615" t="str">
        <f t="shared" si="24"/>
        <v/>
      </c>
      <c r="AO79" s="548"/>
      <c r="AP79" s="548"/>
      <c r="AQ79" s="548"/>
      <c r="AS79" s="840" t="str">
        <f t="shared" si="25"/>
        <v>12 (1412)</v>
      </c>
      <c r="AT79" s="1615" t="str">
        <f t="shared" si="26"/>
        <v/>
      </c>
      <c r="AU79" s="548"/>
      <c r="AV79" s="548"/>
      <c r="AW79" s="548"/>
    </row>
    <row r="80" spans="1:49" ht="13.35" hidden="1" customHeight="1" x14ac:dyDescent="0.2">
      <c r="A80" s="31" t="s">
        <v>3074</v>
      </c>
      <c r="B80" s="602"/>
      <c r="C80" s="992"/>
      <c r="D80" s="992"/>
      <c r="E80" s="31"/>
      <c r="F80" s="992"/>
      <c r="G80" s="847"/>
      <c r="H80" s="993"/>
      <c r="I80" s="838"/>
      <c r="J80" s="31"/>
      <c r="K80" s="2159"/>
      <c r="L80" s="2159"/>
      <c r="M80" s="2159"/>
      <c r="N80" s="2159"/>
      <c r="P80" s="840" t="str">
        <f t="shared" si="18"/>
        <v>13 (1413)</v>
      </c>
      <c r="Q80" s="1615" t="str">
        <f t="shared" si="19"/>
        <v/>
      </c>
      <c r="R80" s="190"/>
      <c r="S80" s="841"/>
      <c r="T80" s="841"/>
      <c r="U80" s="891"/>
      <c r="W80" s="840" t="str">
        <f t="shared" si="20"/>
        <v>13 (1413)</v>
      </c>
      <c r="X80" s="1615" t="str">
        <f t="shared" si="21"/>
        <v/>
      </c>
      <c r="Y80" s="1714"/>
      <c r="Z80" s="1715"/>
      <c r="AA80" s="1715"/>
      <c r="AB80" s="961"/>
      <c r="AC80" s="962" t="s">
        <v>3074</v>
      </c>
      <c r="AD80" s="1716" t="str">
        <f t="shared" si="22"/>
        <v/>
      </c>
      <c r="AE80" s="548"/>
      <c r="AF80" s="838"/>
      <c r="AG80" s="82"/>
      <c r="AH80" s="2159"/>
      <c r="AI80" s="2159"/>
      <c r="AJ80" s="2159"/>
      <c r="AK80" s="2159"/>
      <c r="AL80" s="278"/>
      <c r="AM80" s="840" t="str">
        <f t="shared" si="23"/>
        <v>13 (1413)</v>
      </c>
      <c r="AN80" s="1615" t="str">
        <f t="shared" si="24"/>
        <v/>
      </c>
      <c r="AO80" s="548"/>
      <c r="AP80" s="548"/>
      <c r="AQ80" s="548"/>
      <c r="AS80" s="840" t="str">
        <f t="shared" si="25"/>
        <v>13 (1413)</v>
      </c>
      <c r="AT80" s="1615" t="str">
        <f t="shared" si="26"/>
        <v/>
      </c>
      <c r="AU80" s="548"/>
      <c r="AV80" s="548"/>
      <c r="AW80" s="548"/>
    </row>
    <row r="81" spans="1:49" ht="13.35" hidden="1" customHeight="1" x14ac:dyDescent="0.2">
      <c r="A81" s="31" t="s">
        <v>3075</v>
      </c>
      <c r="B81" s="602"/>
      <c r="C81" s="992"/>
      <c r="D81" s="992"/>
      <c r="E81" s="31"/>
      <c r="F81" s="992"/>
      <c r="G81" s="847"/>
      <c r="H81" s="993"/>
      <c r="I81" s="838"/>
      <c r="J81" s="31"/>
      <c r="K81" s="2159"/>
      <c r="L81" s="2159"/>
      <c r="M81" s="2159"/>
      <c r="N81" s="2159"/>
      <c r="P81" s="840" t="str">
        <f t="shared" si="18"/>
        <v>14 (1414)</v>
      </c>
      <c r="Q81" s="1615" t="str">
        <f t="shared" si="19"/>
        <v/>
      </c>
      <c r="R81" s="190"/>
      <c r="S81" s="841"/>
      <c r="T81" s="841"/>
      <c r="U81" s="891"/>
      <c r="W81" s="840" t="str">
        <f t="shared" si="20"/>
        <v>14 (1414)</v>
      </c>
      <c r="X81" s="1615" t="str">
        <f t="shared" si="21"/>
        <v/>
      </c>
      <c r="Y81" s="1714"/>
      <c r="Z81" s="1715"/>
      <c r="AA81" s="1715"/>
      <c r="AB81" s="961"/>
      <c r="AC81" s="962" t="s">
        <v>3075</v>
      </c>
      <c r="AD81" s="1716" t="str">
        <f t="shared" si="22"/>
        <v/>
      </c>
      <c r="AE81" s="548"/>
      <c r="AF81" s="838"/>
      <c r="AG81" s="82"/>
      <c r="AH81" s="2159"/>
      <c r="AI81" s="2159"/>
      <c r="AJ81" s="2159"/>
      <c r="AK81" s="2159"/>
      <c r="AL81" s="278"/>
      <c r="AM81" s="840" t="str">
        <f t="shared" si="23"/>
        <v>14 (1414)</v>
      </c>
      <c r="AN81" s="1615" t="str">
        <f t="shared" si="24"/>
        <v/>
      </c>
      <c r="AO81" s="548"/>
      <c r="AP81" s="548"/>
      <c r="AQ81" s="548"/>
      <c r="AS81" s="840" t="str">
        <f t="shared" si="25"/>
        <v>14 (1414)</v>
      </c>
      <c r="AT81" s="1615" t="str">
        <f t="shared" si="26"/>
        <v/>
      </c>
      <c r="AU81" s="548"/>
      <c r="AV81" s="548"/>
      <c r="AW81" s="548"/>
    </row>
    <row r="82" spans="1:49" ht="13.35" hidden="1" customHeight="1" x14ac:dyDescent="0.2">
      <c r="A82" s="31" t="s">
        <v>3076</v>
      </c>
      <c r="B82" s="602"/>
      <c r="C82" s="992"/>
      <c r="D82" s="992"/>
      <c r="E82" s="31"/>
      <c r="F82" s="992"/>
      <c r="G82" s="847"/>
      <c r="H82" s="993"/>
      <c r="I82" s="838"/>
      <c r="J82" s="31"/>
      <c r="K82" s="2159"/>
      <c r="L82" s="2159"/>
      <c r="M82" s="2159"/>
      <c r="N82" s="2159"/>
      <c r="P82" s="840" t="str">
        <f t="shared" si="18"/>
        <v>15 (1415)</v>
      </c>
      <c r="Q82" s="1615" t="str">
        <f t="shared" si="19"/>
        <v/>
      </c>
      <c r="R82" s="190"/>
      <c r="S82" s="841"/>
      <c r="T82" s="841"/>
      <c r="U82" s="891"/>
      <c r="W82" s="840" t="str">
        <f t="shared" si="20"/>
        <v>15 (1415)</v>
      </c>
      <c r="X82" s="1615" t="str">
        <f t="shared" si="21"/>
        <v/>
      </c>
      <c r="Y82" s="1714"/>
      <c r="Z82" s="1715"/>
      <c r="AA82" s="1715"/>
      <c r="AB82" s="961"/>
      <c r="AC82" s="962" t="s">
        <v>3076</v>
      </c>
      <c r="AD82" s="1716" t="str">
        <f t="shared" si="22"/>
        <v/>
      </c>
      <c r="AE82" s="548"/>
      <c r="AF82" s="838"/>
      <c r="AG82" s="82"/>
      <c r="AH82" s="2159"/>
      <c r="AI82" s="2159"/>
      <c r="AJ82" s="2159"/>
      <c r="AK82" s="2159"/>
      <c r="AL82" s="278"/>
      <c r="AM82" s="840" t="str">
        <f t="shared" si="23"/>
        <v>15 (1415)</v>
      </c>
      <c r="AN82" s="1615" t="str">
        <f t="shared" si="24"/>
        <v/>
      </c>
      <c r="AO82" s="548"/>
      <c r="AP82" s="548"/>
      <c r="AQ82" s="548"/>
      <c r="AS82" s="840" t="str">
        <f t="shared" si="25"/>
        <v>15 (1415)</v>
      </c>
      <c r="AT82" s="1615" t="str">
        <f t="shared" si="26"/>
        <v/>
      </c>
      <c r="AU82" s="548"/>
      <c r="AV82" s="548"/>
      <c r="AW82" s="548"/>
    </row>
    <row r="83" spans="1:49" ht="13.35" hidden="1" customHeight="1" x14ac:dyDescent="0.2">
      <c r="A83" s="31" t="s">
        <v>3077</v>
      </c>
      <c r="B83" s="602"/>
      <c r="C83" s="992"/>
      <c r="D83" s="992"/>
      <c r="E83" s="31"/>
      <c r="F83" s="992"/>
      <c r="G83" s="847"/>
      <c r="H83" s="993"/>
      <c r="I83" s="838"/>
      <c r="J83" s="31"/>
      <c r="K83" s="2159"/>
      <c r="L83" s="2159"/>
      <c r="M83" s="2159"/>
      <c r="N83" s="2159"/>
      <c r="P83" s="840" t="str">
        <f t="shared" si="18"/>
        <v>16 (1416)</v>
      </c>
      <c r="Q83" s="1615" t="str">
        <f t="shared" si="19"/>
        <v/>
      </c>
      <c r="R83" s="190"/>
      <c r="S83" s="841"/>
      <c r="T83" s="841"/>
      <c r="U83" s="891"/>
      <c r="W83" s="840" t="str">
        <f t="shared" si="20"/>
        <v>16 (1416)</v>
      </c>
      <c r="X83" s="1615" t="str">
        <f t="shared" si="21"/>
        <v/>
      </c>
      <c r="Y83" s="1714"/>
      <c r="Z83" s="1715"/>
      <c r="AA83" s="1715"/>
      <c r="AB83" s="961"/>
      <c r="AC83" s="962" t="s">
        <v>3077</v>
      </c>
      <c r="AD83" s="1716" t="str">
        <f t="shared" si="22"/>
        <v/>
      </c>
      <c r="AE83" s="548"/>
      <c r="AF83" s="838"/>
      <c r="AG83" s="82"/>
      <c r="AH83" s="2159"/>
      <c r="AI83" s="2159"/>
      <c r="AJ83" s="2159"/>
      <c r="AK83" s="2159"/>
      <c r="AL83" s="278"/>
      <c r="AM83" s="840" t="str">
        <f t="shared" si="23"/>
        <v>16 (1416)</v>
      </c>
      <c r="AN83" s="1615" t="str">
        <f t="shared" si="24"/>
        <v/>
      </c>
      <c r="AO83" s="548"/>
      <c r="AP83" s="548"/>
      <c r="AQ83" s="548"/>
      <c r="AS83" s="840" t="str">
        <f t="shared" si="25"/>
        <v>16 (1416)</v>
      </c>
      <c r="AT83" s="1615" t="str">
        <f t="shared" si="26"/>
        <v/>
      </c>
      <c r="AU83" s="548"/>
      <c r="AV83" s="548"/>
      <c r="AW83" s="548"/>
    </row>
    <row r="84" spans="1:49" ht="13.35" hidden="1" customHeight="1" x14ac:dyDescent="0.2">
      <c r="A84" s="31" t="s">
        <v>3078</v>
      </c>
      <c r="B84" s="602"/>
      <c r="C84" s="992"/>
      <c r="D84" s="992"/>
      <c r="E84" s="31"/>
      <c r="F84" s="992"/>
      <c r="G84" s="847"/>
      <c r="H84" s="993"/>
      <c r="I84" s="838"/>
      <c r="J84" s="31"/>
      <c r="K84" s="2159"/>
      <c r="L84" s="2159"/>
      <c r="M84" s="2159"/>
      <c r="N84" s="2159"/>
      <c r="P84" s="840" t="str">
        <f t="shared" si="18"/>
        <v>17 (1417)</v>
      </c>
      <c r="Q84" s="1615" t="str">
        <f t="shared" si="19"/>
        <v/>
      </c>
      <c r="R84" s="190"/>
      <c r="S84" s="841"/>
      <c r="T84" s="841"/>
      <c r="U84" s="891"/>
      <c r="W84" s="840" t="str">
        <f t="shared" si="20"/>
        <v>17 (1417)</v>
      </c>
      <c r="X84" s="1615" t="str">
        <f t="shared" si="21"/>
        <v/>
      </c>
      <c r="Y84" s="1714"/>
      <c r="Z84" s="1715"/>
      <c r="AA84" s="1715"/>
      <c r="AB84" s="961"/>
      <c r="AC84" s="962" t="s">
        <v>3078</v>
      </c>
      <c r="AD84" s="1716" t="str">
        <f t="shared" si="22"/>
        <v/>
      </c>
      <c r="AE84" s="548"/>
      <c r="AF84" s="838"/>
      <c r="AG84" s="82"/>
      <c r="AH84" s="2159"/>
      <c r="AI84" s="2159"/>
      <c r="AJ84" s="2159"/>
      <c r="AK84" s="2159"/>
      <c r="AL84" s="278"/>
      <c r="AM84" s="840" t="str">
        <f t="shared" si="23"/>
        <v>17 (1417)</v>
      </c>
      <c r="AN84" s="1615" t="str">
        <f t="shared" si="24"/>
        <v/>
      </c>
      <c r="AO84" s="548"/>
      <c r="AP84" s="548"/>
      <c r="AQ84" s="548"/>
      <c r="AS84" s="840" t="str">
        <f t="shared" si="25"/>
        <v>17 (1417)</v>
      </c>
      <c r="AT84" s="1615" t="str">
        <f t="shared" si="26"/>
        <v/>
      </c>
      <c r="AU84" s="548"/>
      <c r="AV84" s="548"/>
      <c r="AW84" s="548"/>
    </row>
    <row r="85" spans="1:49" ht="13.35" hidden="1" customHeight="1" x14ac:dyDescent="0.2">
      <c r="A85" s="31" t="s">
        <v>3079</v>
      </c>
      <c r="B85" s="602"/>
      <c r="C85" s="992"/>
      <c r="D85" s="992"/>
      <c r="E85" s="31"/>
      <c r="F85" s="992"/>
      <c r="G85" s="847"/>
      <c r="H85" s="993"/>
      <c r="I85" s="838"/>
      <c r="J85" s="31"/>
      <c r="K85" s="2159"/>
      <c r="L85" s="2159"/>
      <c r="M85" s="2159"/>
      <c r="N85" s="2159"/>
      <c r="P85" s="840" t="str">
        <f t="shared" si="18"/>
        <v>18 (1418)</v>
      </c>
      <c r="Q85" s="1615" t="str">
        <f t="shared" si="19"/>
        <v/>
      </c>
      <c r="R85" s="190"/>
      <c r="S85" s="841"/>
      <c r="T85" s="841"/>
      <c r="U85" s="891"/>
      <c r="W85" s="840" t="str">
        <f t="shared" si="20"/>
        <v>18 (1418)</v>
      </c>
      <c r="X85" s="1615" t="str">
        <f t="shared" si="21"/>
        <v/>
      </c>
      <c r="Y85" s="1714"/>
      <c r="Z85" s="1715"/>
      <c r="AA85" s="1715"/>
      <c r="AB85" s="961"/>
      <c r="AC85" s="962" t="s">
        <v>3079</v>
      </c>
      <c r="AD85" s="1716" t="str">
        <f t="shared" si="22"/>
        <v/>
      </c>
      <c r="AE85" s="548"/>
      <c r="AF85" s="838"/>
      <c r="AG85" s="82"/>
      <c r="AH85" s="2159"/>
      <c r="AI85" s="2159"/>
      <c r="AJ85" s="2159"/>
      <c r="AK85" s="2159"/>
      <c r="AL85" s="278"/>
      <c r="AM85" s="840" t="str">
        <f t="shared" si="23"/>
        <v>18 (1418)</v>
      </c>
      <c r="AN85" s="1615" t="str">
        <f t="shared" si="24"/>
        <v/>
      </c>
      <c r="AO85" s="548"/>
      <c r="AP85" s="548"/>
      <c r="AQ85" s="548"/>
      <c r="AS85" s="840" t="str">
        <f t="shared" si="25"/>
        <v>18 (1418)</v>
      </c>
      <c r="AT85" s="1615" t="str">
        <f t="shared" si="26"/>
        <v/>
      </c>
      <c r="AU85" s="548"/>
      <c r="AV85" s="548"/>
      <c r="AW85" s="548"/>
    </row>
    <row r="86" spans="1:49" ht="13.35" hidden="1" customHeight="1" x14ac:dyDescent="0.2">
      <c r="A86" s="31" t="s">
        <v>3080</v>
      </c>
      <c r="B86" s="602"/>
      <c r="C86" s="992"/>
      <c r="D86" s="992"/>
      <c r="E86" s="31"/>
      <c r="F86" s="992"/>
      <c r="G86" s="847"/>
      <c r="H86" s="993"/>
      <c r="I86" s="838"/>
      <c r="J86" s="31"/>
      <c r="K86" s="2159"/>
      <c r="L86" s="2159"/>
      <c r="M86" s="2159"/>
      <c r="N86" s="2159"/>
      <c r="P86" s="840" t="str">
        <f t="shared" si="18"/>
        <v>19 (1419)</v>
      </c>
      <c r="Q86" s="1615" t="str">
        <f t="shared" si="19"/>
        <v/>
      </c>
      <c r="R86" s="190"/>
      <c r="S86" s="841"/>
      <c r="T86" s="841"/>
      <c r="U86" s="891"/>
      <c r="W86" s="840" t="str">
        <f t="shared" si="20"/>
        <v>19 (1419)</v>
      </c>
      <c r="X86" s="1615" t="str">
        <f t="shared" si="21"/>
        <v/>
      </c>
      <c r="Y86" s="1714"/>
      <c r="Z86" s="1715"/>
      <c r="AA86" s="1715"/>
      <c r="AB86" s="961"/>
      <c r="AC86" s="962" t="s">
        <v>3080</v>
      </c>
      <c r="AD86" s="1716" t="str">
        <f t="shared" si="22"/>
        <v/>
      </c>
      <c r="AE86" s="548"/>
      <c r="AF86" s="838"/>
      <c r="AG86" s="82"/>
      <c r="AH86" s="2159"/>
      <c r="AI86" s="2159"/>
      <c r="AJ86" s="2159"/>
      <c r="AK86" s="2159"/>
      <c r="AL86" s="278"/>
      <c r="AM86" s="840" t="str">
        <f t="shared" si="23"/>
        <v>19 (1419)</v>
      </c>
      <c r="AN86" s="1615" t="str">
        <f t="shared" si="24"/>
        <v/>
      </c>
      <c r="AO86" s="548"/>
      <c r="AP86" s="548"/>
      <c r="AQ86" s="548"/>
      <c r="AS86" s="840" t="str">
        <f t="shared" si="25"/>
        <v>19 (1419)</v>
      </c>
      <c r="AT86" s="1615" t="str">
        <f t="shared" si="26"/>
        <v/>
      </c>
      <c r="AU86" s="548"/>
      <c r="AV86" s="548"/>
      <c r="AW86" s="548"/>
    </row>
    <row r="87" spans="1:49" ht="13.35" hidden="1" customHeight="1" x14ac:dyDescent="0.2">
      <c r="A87" s="31" t="s">
        <v>3081</v>
      </c>
      <c r="B87" s="602"/>
      <c r="C87" s="992"/>
      <c r="D87" s="992"/>
      <c r="E87" s="31"/>
      <c r="F87" s="992"/>
      <c r="G87" s="847"/>
      <c r="H87" s="993"/>
      <c r="I87" s="838"/>
      <c r="J87" s="31"/>
      <c r="K87" s="2159"/>
      <c r="L87" s="2159"/>
      <c r="M87" s="2159"/>
      <c r="N87" s="2159"/>
      <c r="P87" s="840" t="str">
        <f t="shared" si="18"/>
        <v>20 (1420)</v>
      </c>
      <c r="Q87" s="1615" t="str">
        <f t="shared" si="19"/>
        <v/>
      </c>
      <c r="R87" s="190"/>
      <c r="S87" s="841"/>
      <c r="T87" s="841"/>
      <c r="U87" s="891"/>
      <c r="W87" s="840" t="str">
        <f t="shared" si="20"/>
        <v>20 (1420)</v>
      </c>
      <c r="X87" s="1615" t="str">
        <f t="shared" si="21"/>
        <v/>
      </c>
      <c r="Y87" s="1714"/>
      <c r="Z87" s="1715"/>
      <c r="AA87" s="1715"/>
      <c r="AB87" s="961"/>
      <c r="AC87" s="962" t="s">
        <v>3081</v>
      </c>
      <c r="AD87" s="1716" t="str">
        <f t="shared" si="22"/>
        <v/>
      </c>
      <c r="AE87" s="548"/>
      <c r="AF87" s="838"/>
      <c r="AG87" s="82"/>
      <c r="AH87" s="2159"/>
      <c r="AI87" s="2159"/>
      <c r="AJ87" s="2159"/>
      <c r="AK87" s="2159"/>
      <c r="AL87" s="278"/>
      <c r="AM87" s="840" t="str">
        <f t="shared" si="23"/>
        <v>20 (1420)</v>
      </c>
      <c r="AN87" s="1615" t="str">
        <f t="shared" si="24"/>
        <v/>
      </c>
      <c r="AO87" s="548"/>
      <c r="AP87" s="548"/>
      <c r="AQ87" s="548"/>
      <c r="AS87" s="840" t="str">
        <f t="shared" si="25"/>
        <v>20 (1420)</v>
      </c>
      <c r="AT87" s="1615" t="str">
        <f t="shared" si="26"/>
        <v/>
      </c>
      <c r="AU87" s="548"/>
      <c r="AV87" s="548"/>
      <c r="AW87" s="548"/>
    </row>
    <row r="88" spans="1:49" ht="13.35" hidden="1" customHeight="1" x14ac:dyDescent="0.2">
      <c r="A88" s="31" t="s">
        <v>3082</v>
      </c>
      <c r="B88" s="602"/>
      <c r="C88" s="992"/>
      <c r="D88" s="992"/>
      <c r="E88" s="31"/>
      <c r="F88" s="992"/>
      <c r="G88" s="847"/>
      <c r="H88" s="993"/>
      <c r="I88" s="838"/>
      <c r="J88" s="31"/>
      <c r="K88" s="2159"/>
      <c r="L88" s="2159"/>
      <c r="M88" s="2159"/>
      <c r="N88" s="2159"/>
      <c r="P88" s="840" t="str">
        <f t="shared" si="18"/>
        <v>21 (1421)</v>
      </c>
      <c r="Q88" s="1615" t="str">
        <f t="shared" si="19"/>
        <v/>
      </c>
      <c r="R88" s="190"/>
      <c r="S88" s="841"/>
      <c r="T88" s="841"/>
      <c r="U88" s="891"/>
      <c r="W88" s="840" t="str">
        <f t="shared" si="20"/>
        <v>21 (1421)</v>
      </c>
      <c r="X88" s="1615" t="str">
        <f t="shared" si="21"/>
        <v/>
      </c>
      <c r="Y88" s="1714"/>
      <c r="Z88" s="1715"/>
      <c r="AA88" s="1715"/>
      <c r="AB88" s="961"/>
      <c r="AC88" s="962" t="s">
        <v>3082</v>
      </c>
      <c r="AD88" s="1716" t="str">
        <f t="shared" si="22"/>
        <v/>
      </c>
      <c r="AE88" s="548"/>
      <c r="AF88" s="838"/>
      <c r="AG88" s="82"/>
      <c r="AH88" s="2159"/>
      <c r="AI88" s="2159"/>
      <c r="AJ88" s="2159"/>
      <c r="AK88" s="2159"/>
      <c r="AL88" s="278"/>
      <c r="AM88" s="840" t="str">
        <f t="shared" si="23"/>
        <v>21 (1421)</v>
      </c>
      <c r="AN88" s="1615" t="str">
        <f t="shared" si="24"/>
        <v/>
      </c>
      <c r="AO88" s="548"/>
      <c r="AP88" s="548"/>
      <c r="AQ88" s="548"/>
      <c r="AS88" s="840" t="str">
        <f t="shared" si="25"/>
        <v>21 (1421)</v>
      </c>
      <c r="AT88" s="1615" t="str">
        <f t="shared" si="26"/>
        <v/>
      </c>
      <c r="AU88" s="548"/>
      <c r="AV88" s="548"/>
      <c r="AW88" s="548"/>
    </row>
    <row r="89" spans="1:49" ht="13.35" hidden="1" customHeight="1" x14ac:dyDescent="0.2">
      <c r="A89" s="31" t="s">
        <v>3083</v>
      </c>
      <c r="B89" s="602"/>
      <c r="C89" s="992"/>
      <c r="D89" s="992"/>
      <c r="E89" s="31"/>
      <c r="F89" s="992"/>
      <c r="G89" s="847"/>
      <c r="H89" s="993"/>
      <c r="I89" s="838"/>
      <c r="J89" s="31"/>
      <c r="K89" s="2159"/>
      <c r="L89" s="2159"/>
      <c r="M89" s="2159"/>
      <c r="N89" s="2159"/>
      <c r="P89" s="840" t="str">
        <f t="shared" si="18"/>
        <v>22 (1422)</v>
      </c>
      <c r="Q89" s="1615" t="str">
        <f t="shared" si="19"/>
        <v/>
      </c>
      <c r="R89" s="190"/>
      <c r="S89" s="841"/>
      <c r="T89" s="841"/>
      <c r="U89" s="891"/>
      <c r="W89" s="840" t="str">
        <f t="shared" si="20"/>
        <v>22 (1422)</v>
      </c>
      <c r="X89" s="1615" t="str">
        <f t="shared" si="21"/>
        <v/>
      </c>
      <c r="Y89" s="1714"/>
      <c r="Z89" s="1715"/>
      <c r="AA89" s="1715"/>
      <c r="AB89" s="961"/>
      <c r="AC89" s="962" t="s">
        <v>3083</v>
      </c>
      <c r="AD89" s="1716" t="str">
        <f t="shared" si="22"/>
        <v/>
      </c>
      <c r="AE89" s="548"/>
      <c r="AF89" s="838"/>
      <c r="AG89" s="82"/>
      <c r="AH89" s="2159"/>
      <c r="AI89" s="2159"/>
      <c r="AJ89" s="2159"/>
      <c r="AK89" s="2159"/>
      <c r="AL89" s="278"/>
      <c r="AM89" s="840" t="str">
        <f t="shared" si="23"/>
        <v>22 (1422)</v>
      </c>
      <c r="AN89" s="1615" t="str">
        <f t="shared" si="24"/>
        <v/>
      </c>
      <c r="AO89" s="548"/>
      <c r="AP89" s="548"/>
      <c r="AQ89" s="548"/>
      <c r="AS89" s="840" t="str">
        <f t="shared" si="25"/>
        <v>22 (1422)</v>
      </c>
      <c r="AT89" s="1615" t="str">
        <f t="shared" si="26"/>
        <v/>
      </c>
      <c r="AU89" s="548"/>
      <c r="AV89" s="548"/>
      <c r="AW89" s="548"/>
    </row>
    <row r="90" spans="1:49" ht="13.35" hidden="1" customHeight="1" x14ac:dyDescent="0.2">
      <c r="A90" s="31" t="s">
        <v>3084</v>
      </c>
      <c r="B90" s="602"/>
      <c r="C90" s="992"/>
      <c r="D90" s="992"/>
      <c r="E90" s="31"/>
      <c r="F90" s="992"/>
      <c r="G90" s="847"/>
      <c r="H90" s="993"/>
      <c r="I90" s="838"/>
      <c r="J90" s="31"/>
      <c r="K90" s="2159"/>
      <c r="L90" s="2159"/>
      <c r="M90" s="2159"/>
      <c r="N90" s="2159"/>
      <c r="P90" s="840" t="str">
        <f t="shared" si="18"/>
        <v>23 (1423)</v>
      </c>
      <c r="Q90" s="1615" t="str">
        <f t="shared" si="19"/>
        <v/>
      </c>
      <c r="R90" s="190"/>
      <c r="S90" s="841"/>
      <c r="T90" s="841"/>
      <c r="U90" s="891"/>
      <c r="W90" s="840" t="str">
        <f t="shared" si="20"/>
        <v>23 (1423)</v>
      </c>
      <c r="X90" s="1615" t="str">
        <f t="shared" si="21"/>
        <v/>
      </c>
      <c r="Y90" s="1714"/>
      <c r="Z90" s="1715"/>
      <c r="AA90" s="1715"/>
      <c r="AB90" s="961"/>
      <c r="AC90" s="962" t="s">
        <v>3084</v>
      </c>
      <c r="AD90" s="1716" t="str">
        <f t="shared" si="22"/>
        <v/>
      </c>
      <c r="AE90" s="548"/>
      <c r="AF90" s="838"/>
      <c r="AG90" s="82"/>
      <c r="AH90" s="2159"/>
      <c r="AI90" s="2159"/>
      <c r="AJ90" s="2159"/>
      <c r="AK90" s="2159"/>
      <c r="AL90" s="278"/>
      <c r="AM90" s="840" t="str">
        <f t="shared" si="23"/>
        <v>23 (1423)</v>
      </c>
      <c r="AN90" s="1615" t="str">
        <f t="shared" si="24"/>
        <v/>
      </c>
      <c r="AO90" s="548"/>
      <c r="AP90" s="548"/>
      <c r="AQ90" s="548"/>
      <c r="AS90" s="840" t="str">
        <f t="shared" si="25"/>
        <v>23 (1423)</v>
      </c>
      <c r="AT90" s="1615" t="str">
        <f t="shared" si="26"/>
        <v/>
      </c>
      <c r="AU90" s="548"/>
      <c r="AV90" s="548"/>
      <c r="AW90" s="548"/>
    </row>
    <row r="91" spans="1:49" ht="13.35" hidden="1" customHeight="1" x14ac:dyDescent="0.2">
      <c r="A91" s="31" t="s">
        <v>3085</v>
      </c>
      <c r="B91" s="602"/>
      <c r="C91" s="992"/>
      <c r="D91" s="992"/>
      <c r="E91" s="31"/>
      <c r="F91" s="992"/>
      <c r="G91" s="847"/>
      <c r="H91" s="993"/>
      <c r="I91" s="838"/>
      <c r="J91" s="31"/>
      <c r="K91" s="2159"/>
      <c r="L91" s="2159"/>
      <c r="M91" s="2159"/>
      <c r="N91" s="2159"/>
      <c r="P91" s="840" t="str">
        <f t="shared" si="18"/>
        <v>24 (1424)</v>
      </c>
      <c r="Q91" s="1615" t="str">
        <f t="shared" si="19"/>
        <v/>
      </c>
      <c r="R91" s="190"/>
      <c r="S91" s="841"/>
      <c r="T91" s="841"/>
      <c r="U91" s="891"/>
      <c r="W91" s="840" t="str">
        <f t="shared" si="20"/>
        <v>24 (1424)</v>
      </c>
      <c r="X91" s="1615" t="str">
        <f t="shared" si="21"/>
        <v/>
      </c>
      <c r="Y91" s="1714"/>
      <c r="Z91" s="1715"/>
      <c r="AA91" s="1715"/>
      <c r="AB91" s="961"/>
      <c r="AC91" s="962" t="s">
        <v>3085</v>
      </c>
      <c r="AD91" s="1716" t="str">
        <f t="shared" si="22"/>
        <v/>
      </c>
      <c r="AE91" s="548"/>
      <c r="AF91" s="838"/>
      <c r="AG91" s="82"/>
      <c r="AH91" s="2159"/>
      <c r="AI91" s="2159"/>
      <c r="AJ91" s="2159"/>
      <c r="AK91" s="2159"/>
      <c r="AL91" s="278"/>
      <c r="AM91" s="840" t="str">
        <f t="shared" si="23"/>
        <v>24 (1424)</v>
      </c>
      <c r="AN91" s="1615" t="str">
        <f t="shared" si="24"/>
        <v/>
      </c>
      <c r="AO91" s="548"/>
      <c r="AP91" s="548"/>
      <c r="AQ91" s="548"/>
      <c r="AS91" s="840" t="str">
        <f t="shared" si="25"/>
        <v>24 (1424)</v>
      </c>
      <c r="AT91" s="1615" t="str">
        <f t="shared" si="26"/>
        <v/>
      </c>
      <c r="AU91" s="548"/>
      <c r="AV91" s="548"/>
      <c r="AW91" s="548"/>
    </row>
    <row r="92" spans="1:49" x14ac:dyDescent="0.2">
      <c r="A92" s="31" t="s">
        <v>3086</v>
      </c>
      <c r="B92" s="602"/>
      <c r="C92" s="992"/>
      <c r="D92" s="992"/>
      <c r="E92" s="31"/>
      <c r="F92" s="992"/>
      <c r="G92" s="847"/>
      <c r="H92" s="993"/>
      <c r="I92" s="838"/>
      <c r="J92" s="31"/>
      <c r="K92" s="2159"/>
      <c r="L92" s="2159"/>
      <c r="M92" s="2159"/>
      <c r="N92" s="2159"/>
      <c r="P92" s="840" t="str">
        <f t="shared" si="18"/>
        <v>25 (1425)</v>
      </c>
      <c r="Q92" s="1615" t="str">
        <f t="shared" si="19"/>
        <v/>
      </c>
      <c r="R92" s="190"/>
      <c r="S92" s="841"/>
      <c r="T92" s="841"/>
      <c r="U92" s="891"/>
      <c r="W92" s="840" t="str">
        <f t="shared" si="20"/>
        <v>25 (1425)</v>
      </c>
      <c r="X92" s="1615" t="str">
        <f t="shared" si="21"/>
        <v/>
      </c>
      <c r="Y92" s="1714"/>
      <c r="Z92" s="1715"/>
      <c r="AA92" s="1715"/>
      <c r="AB92" s="961"/>
      <c r="AC92" s="962" t="s">
        <v>3086</v>
      </c>
      <c r="AD92" s="1716" t="str">
        <f t="shared" si="22"/>
        <v/>
      </c>
      <c r="AE92" s="548"/>
      <c r="AF92" s="838"/>
      <c r="AG92" s="82"/>
      <c r="AH92" s="2159"/>
      <c r="AI92" s="2159"/>
      <c r="AJ92" s="2159"/>
      <c r="AK92" s="2159"/>
      <c r="AL92" s="278"/>
      <c r="AM92" s="840" t="str">
        <f t="shared" si="23"/>
        <v>25 (1425)</v>
      </c>
      <c r="AN92" s="1615" t="str">
        <f t="shared" si="24"/>
        <v/>
      </c>
      <c r="AO92" s="548"/>
      <c r="AP92" s="548"/>
      <c r="AQ92" s="548"/>
      <c r="AS92" s="840" t="str">
        <f t="shared" si="25"/>
        <v>25 (1425)</v>
      </c>
      <c r="AT92" s="1615" t="str">
        <f t="shared" si="26"/>
        <v/>
      </c>
      <c r="AU92" s="548"/>
      <c r="AV92" s="548"/>
      <c r="AW92" s="548"/>
    </row>
    <row r="93" spans="1:49" ht="15" x14ac:dyDescent="0.25">
      <c r="A93" s="239" t="s">
        <v>3087</v>
      </c>
      <c r="B93" s="1598">
        <v>100</v>
      </c>
      <c r="C93" s="992"/>
      <c r="D93" s="992"/>
      <c r="E93" s="31"/>
      <c r="F93" s="992"/>
      <c r="G93" s="847"/>
      <c r="H93" s="993"/>
      <c r="I93" s="838"/>
      <c r="J93" s="31"/>
      <c r="K93" s="2162"/>
      <c r="L93" s="2162"/>
      <c r="M93" s="2162"/>
      <c r="N93" s="2162"/>
      <c r="P93" s="835"/>
      <c r="Q93" s="1619">
        <f>$B93</f>
        <v>100</v>
      </c>
      <c r="R93" s="190"/>
      <c r="S93" s="841"/>
      <c r="T93" s="841"/>
      <c r="U93" s="891"/>
      <c r="W93" s="835"/>
      <c r="X93" s="1619">
        <f>$B93</f>
        <v>100</v>
      </c>
      <c r="Y93" s="1714"/>
      <c r="Z93" s="1715"/>
      <c r="AA93" s="1715"/>
      <c r="AB93" s="961"/>
      <c r="AC93" s="958"/>
      <c r="AD93" s="1717">
        <v>100</v>
      </c>
      <c r="AE93" s="548"/>
      <c r="AF93" s="838"/>
      <c r="AG93" s="82"/>
      <c r="AH93" s="2162"/>
      <c r="AI93" s="2162"/>
      <c r="AJ93" s="2162"/>
      <c r="AK93" s="2162"/>
      <c r="AL93" s="278"/>
      <c r="AM93" s="835"/>
      <c r="AN93" s="1619">
        <f>$B93</f>
        <v>100</v>
      </c>
      <c r="AO93" s="548"/>
      <c r="AP93" s="548"/>
      <c r="AQ93" s="548"/>
      <c r="AS93" s="835"/>
      <c r="AT93" s="1619">
        <f>$B93</f>
        <v>100</v>
      </c>
      <c r="AU93" s="548"/>
      <c r="AV93" s="548"/>
      <c r="AW93" s="548"/>
    </row>
    <row r="94" spans="1:49" ht="15" x14ac:dyDescent="0.25">
      <c r="A94" s="83" t="s">
        <v>3088</v>
      </c>
      <c r="B94" s="1494" t="s">
        <v>3089</v>
      </c>
      <c r="C94" s="993"/>
      <c r="D94" s="993"/>
      <c r="E94" s="82"/>
      <c r="F94" s="993"/>
      <c r="G94" s="848"/>
      <c r="H94" s="993"/>
      <c r="I94" s="844"/>
      <c r="J94" s="82"/>
      <c r="K94" s="2161"/>
      <c r="L94" s="2161"/>
      <c r="M94" s="2161"/>
      <c r="N94" s="2161"/>
      <c r="P94" s="835"/>
      <c r="Q94" s="1495" t="str">
        <f>$B94</f>
        <v>Global</v>
      </c>
      <c r="R94" s="190"/>
      <c r="S94" s="846"/>
      <c r="T94" s="846"/>
      <c r="U94" s="891"/>
      <c r="W94" s="835"/>
      <c r="X94" s="1495" t="str">
        <f>$B94</f>
        <v>Global</v>
      </c>
      <c r="Y94" s="1714"/>
      <c r="Z94" s="1715"/>
      <c r="AA94" s="1715"/>
      <c r="AB94" s="961"/>
      <c r="AC94" s="958"/>
      <c r="AD94" s="1718" t="s">
        <v>3089</v>
      </c>
      <c r="AE94" s="190"/>
      <c r="AF94" s="844"/>
      <c r="AG94" s="82"/>
      <c r="AH94" s="2161"/>
      <c r="AI94" s="2161"/>
      <c r="AJ94" s="2161"/>
      <c r="AK94" s="2161"/>
      <c r="AL94" s="278"/>
      <c r="AM94" s="835"/>
      <c r="AN94" s="1495" t="str">
        <f>$B94</f>
        <v>Global</v>
      </c>
      <c r="AO94" s="190"/>
      <c r="AP94" s="190"/>
      <c r="AQ94" s="190"/>
      <c r="AS94" s="835"/>
      <c r="AT94" s="1495" t="str">
        <f>$B94</f>
        <v>Global</v>
      </c>
      <c r="AU94" s="190"/>
      <c r="AV94" s="190"/>
      <c r="AW94" s="190"/>
    </row>
    <row r="95" spans="1:49" x14ac:dyDescent="0.2">
      <c r="P95" s="855"/>
      <c r="Q95" s="855"/>
      <c r="R95" s="507"/>
      <c r="S95" s="507"/>
      <c r="T95" s="507"/>
      <c r="U95" s="507"/>
      <c r="Y95" s="507"/>
      <c r="Z95" s="507"/>
      <c r="AA95" s="507"/>
      <c r="AB95" s="507"/>
      <c r="AE95" s="296"/>
      <c r="AF95" s="82"/>
      <c r="AG95" s="82"/>
      <c r="AH95" s="82"/>
      <c r="AI95" s="82"/>
      <c r="AJ95" s="82"/>
      <c r="AK95" s="82"/>
      <c r="AL95" s="278"/>
      <c r="AO95" s="915"/>
      <c r="AP95" s="915"/>
      <c r="AQ95" s="915"/>
      <c r="AU95" s="915"/>
      <c r="AV95" s="915"/>
      <c r="AW95" s="915"/>
    </row>
    <row r="96" spans="1:49" x14ac:dyDescent="0.2">
      <c r="A96" s="82"/>
      <c r="B96" s="805" t="s">
        <v>3090</v>
      </c>
      <c r="C96" s="806"/>
      <c r="D96" s="806"/>
      <c r="E96" s="82"/>
      <c r="F96" s="806"/>
      <c r="G96" s="542"/>
      <c r="H96" s="807"/>
      <c r="I96" s="807"/>
      <c r="J96" s="806"/>
      <c r="K96" s="806"/>
      <c r="L96" s="806"/>
      <c r="M96" s="806"/>
      <c r="N96" s="854"/>
      <c r="P96" s="862"/>
      <c r="Q96" s="862"/>
      <c r="R96" s="296"/>
      <c r="S96" s="296"/>
      <c r="U96" s="296"/>
      <c r="V96" s="914"/>
      <c r="W96" s="914"/>
      <c r="X96" s="914"/>
      <c r="Y96" s="914"/>
      <c r="Z96" s="914"/>
      <c r="AA96" s="82"/>
      <c r="AB96" s="915"/>
      <c r="AC96" s="915"/>
      <c r="AD96" s="278"/>
      <c r="AE96" s="278"/>
      <c r="AF96" s="278"/>
      <c r="AG96" s="278"/>
      <c r="AH96" s="884"/>
      <c r="AI96" s="278"/>
      <c r="AJ96" s="278"/>
      <c r="AK96" s="278"/>
      <c r="AL96" s="278"/>
      <c r="AM96" s="278"/>
      <c r="AN96" s="278"/>
      <c r="AO96" s="278"/>
      <c r="AP96" s="915"/>
      <c r="AQ96" s="915"/>
      <c r="AR96" s="278"/>
      <c r="AS96" s="278"/>
      <c r="AT96" s="278"/>
    </row>
    <row r="97" spans="1:49" x14ac:dyDescent="0.2">
      <c r="A97" s="83" t="s">
        <v>3088</v>
      </c>
      <c r="B97" s="1628" t="s">
        <v>3089</v>
      </c>
      <c r="C97" s="1629"/>
      <c r="D97" s="1629"/>
      <c r="E97" s="808"/>
      <c r="F97" s="1629"/>
      <c r="G97" s="1719"/>
      <c r="H97" s="1630"/>
      <c r="I97" s="964"/>
      <c r="J97" s="82"/>
      <c r="K97" s="2211"/>
      <c r="L97" s="2212"/>
      <c r="M97" s="2213"/>
      <c r="N97" s="2214"/>
      <c r="O97" s="16"/>
      <c r="P97" s="1006"/>
      <c r="Q97" s="1006"/>
      <c r="R97" s="1007"/>
      <c r="S97" s="1007"/>
      <c r="U97" s="296"/>
      <c r="V97" s="914"/>
      <c r="W97" s="914"/>
      <c r="X97" s="914"/>
      <c r="Y97" s="914"/>
      <c r="Z97" s="914"/>
      <c r="AA97" s="82"/>
      <c r="AB97" s="915"/>
      <c r="AC97" s="915"/>
      <c r="AD97" s="278"/>
      <c r="AE97" s="278"/>
      <c r="AF97" s="278"/>
      <c r="AG97" s="278"/>
      <c r="AH97" s="884"/>
      <c r="AI97" s="278"/>
      <c r="AJ97" s="278"/>
      <c r="AK97" s="278"/>
      <c r="AL97" s="278"/>
      <c r="AM97" s="278"/>
      <c r="AN97" s="278"/>
      <c r="AO97" s="278"/>
      <c r="AP97" s="915"/>
      <c r="AQ97" s="915"/>
      <c r="AR97" s="278"/>
      <c r="AS97" s="278"/>
      <c r="AT97" s="278"/>
    </row>
    <row r="98" spans="1:49" x14ac:dyDescent="0.2">
      <c r="A98" s="82"/>
      <c r="B98" s="82"/>
      <c r="C98" s="82"/>
      <c r="D98" s="82"/>
      <c r="E98" s="82"/>
      <c r="F98" s="82"/>
      <c r="G98" s="82"/>
      <c r="H98" s="82"/>
      <c r="I98" s="82"/>
      <c r="J98" s="82"/>
      <c r="K98" s="82"/>
      <c r="L98" s="82"/>
      <c r="M98" s="82"/>
      <c r="N98" s="82"/>
      <c r="P98" s="935"/>
      <c r="Q98" s="935"/>
      <c r="W98" s="855"/>
      <c r="X98" s="855"/>
      <c r="Y98" s="82"/>
      <c r="Z98" s="82"/>
      <c r="AA98" s="82"/>
      <c r="AB98" s="82"/>
      <c r="AC98" s="853"/>
      <c r="AD98" s="853"/>
      <c r="AE98" s="82"/>
      <c r="AF98" s="82"/>
      <c r="AG98" s="82"/>
      <c r="AH98" s="82"/>
      <c r="AI98" s="82"/>
      <c r="AJ98" s="82"/>
      <c r="AK98" s="82"/>
      <c r="AL98" s="278"/>
      <c r="AM98" s="855"/>
      <c r="AN98" s="855"/>
      <c r="AS98" s="855"/>
      <c r="AT98" s="855"/>
    </row>
    <row r="99" spans="1:49" x14ac:dyDescent="0.2">
      <c r="A99" s="82"/>
      <c r="B99" s="88" t="s">
        <v>811</v>
      </c>
      <c r="C99" s="82"/>
      <c r="D99" s="993"/>
      <c r="E99" s="82"/>
      <c r="F99" s="82"/>
      <c r="G99" s="82"/>
      <c r="H99" s="82"/>
      <c r="I99" s="82"/>
      <c r="J99" s="82"/>
      <c r="K99" s="2161"/>
      <c r="L99" s="2161"/>
      <c r="M99" s="2161"/>
      <c r="N99" s="2161"/>
      <c r="P99" s="860"/>
      <c r="Q99" s="836" t="str">
        <f>$B99</f>
        <v>Total (500)</v>
      </c>
      <c r="R99" s="190"/>
      <c r="T99" s="861"/>
      <c r="U99" s="861"/>
      <c r="W99" s="860"/>
      <c r="X99" s="836" t="str">
        <f>$B99</f>
        <v>Total (500)</v>
      </c>
      <c r="Y99" s="1714"/>
      <c r="AA99" s="861"/>
      <c r="AB99" s="861"/>
      <c r="AC99" s="860"/>
      <c r="AD99" s="959" t="s">
        <v>811</v>
      </c>
      <c r="AE99" s="190"/>
      <c r="AF99" s="82"/>
      <c r="AG99" s="82"/>
      <c r="AH99" s="2161"/>
      <c r="AI99" s="2161"/>
      <c r="AJ99" s="2161"/>
      <c r="AK99" s="2161"/>
      <c r="AL99" s="278"/>
      <c r="AM99" s="860"/>
      <c r="AN99" s="836" t="str">
        <f>$B99</f>
        <v>Total (500)</v>
      </c>
      <c r="AO99" s="190"/>
      <c r="AP99" s="915"/>
      <c r="AQ99" s="915"/>
      <c r="AS99" s="860"/>
      <c r="AT99" s="836" t="str">
        <f>$B99</f>
        <v>Total (500)</v>
      </c>
      <c r="AU99" s="190"/>
      <c r="AV99" s="915"/>
      <c r="AW99" s="915"/>
    </row>
    <row r="100" spans="1:49" x14ac:dyDescent="0.2">
      <c r="A100" s="31"/>
      <c r="B100" s="82"/>
      <c r="C100" s="82"/>
      <c r="D100" s="82"/>
      <c r="E100" s="82"/>
      <c r="F100" s="82"/>
      <c r="G100" s="82"/>
      <c r="H100" s="82"/>
      <c r="I100" s="82"/>
      <c r="J100" s="82"/>
      <c r="K100" s="82"/>
      <c r="L100" s="82"/>
      <c r="M100" s="82"/>
      <c r="N100" s="82"/>
    </row>
    <row r="101" spans="1:49" s="13" customFormat="1" ht="43.35" customHeight="1" x14ac:dyDescent="0.2">
      <c r="A101" s="515"/>
      <c r="B101" s="885" t="s">
        <v>3144</v>
      </c>
      <c r="C101" s="82"/>
      <c r="D101" s="82"/>
      <c r="E101" s="82"/>
      <c r="F101" s="82"/>
      <c r="G101" s="82"/>
      <c r="H101" s="82"/>
      <c r="I101" s="82"/>
      <c r="J101" s="82"/>
      <c r="K101" s="1357" t="s">
        <v>3145</v>
      </c>
      <c r="L101" s="1357" t="s">
        <v>3146</v>
      </c>
      <c r="M101" s="1357" t="s">
        <v>3145</v>
      </c>
      <c r="N101" s="1357" t="s">
        <v>3146</v>
      </c>
      <c r="P101" s="558"/>
      <c r="Q101" s="558"/>
      <c r="R101" s="558"/>
      <c r="S101" s="558"/>
      <c r="T101" s="558"/>
      <c r="U101" s="558"/>
      <c r="V101" s="558"/>
      <c r="W101" s="963"/>
      <c r="X101" s="963"/>
      <c r="Y101" s="963"/>
      <c r="Z101" s="963"/>
      <c r="AA101" s="963"/>
      <c r="AB101" s="963"/>
      <c r="AC101" s="963"/>
      <c r="AD101" s="963"/>
      <c r="AE101" s="558"/>
      <c r="AF101" s="558"/>
      <c r="AG101" s="558"/>
      <c r="AH101" s="558"/>
      <c r="AI101" s="558"/>
      <c r="AJ101" s="558"/>
      <c r="AK101" s="558"/>
      <c r="AL101" s="558"/>
      <c r="AM101" s="82"/>
      <c r="AN101" s="82"/>
      <c r="AO101" s="82"/>
      <c r="AP101" s="82"/>
      <c r="AQ101" s="82"/>
      <c r="AR101" s="558"/>
      <c r="AS101" s="558"/>
      <c r="AT101" s="558"/>
      <c r="AU101" s="558"/>
      <c r="AV101" s="558"/>
      <c r="AW101" s="558"/>
    </row>
    <row r="102" spans="1:49" s="13" customFormat="1" ht="41.45" customHeight="1" x14ac:dyDescent="0.2">
      <c r="A102" s="515"/>
      <c r="B102" s="1539" t="s">
        <v>1874</v>
      </c>
      <c r="C102" s="1646"/>
      <c r="D102" s="992"/>
      <c r="E102" s="82"/>
      <c r="F102" s="1647"/>
      <c r="G102" s="847"/>
      <c r="H102" s="993"/>
      <c r="I102" s="838"/>
      <c r="J102" s="82"/>
      <c r="K102" s="992"/>
      <c r="L102" s="992"/>
      <c r="M102" s="992"/>
      <c r="N102" s="992"/>
      <c r="P102" s="558"/>
      <c r="Q102" s="558"/>
      <c r="R102" s="558"/>
      <c r="S102" s="558"/>
      <c r="T102" s="558"/>
      <c r="U102" s="558"/>
      <c r="V102" s="558"/>
      <c r="W102" s="963"/>
      <c r="X102" s="963"/>
      <c r="Y102" s="963"/>
      <c r="Z102" s="963"/>
      <c r="AA102" s="963"/>
      <c r="AB102" s="963"/>
      <c r="AC102" s="963"/>
      <c r="AD102" s="963"/>
      <c r="AE102" s="558"/>
      <c r="AF102" s="558"/>
      <c r="AG102" s="558"/>
      <c r="AH102" s="558"/>
      <c r="AI102" s="558"/>
      <c r="AJ102" s="558"/>
      <c r="AK102" s="558"/>
      <c r="AL102" s="558"/>
      <c r="AM102" s="82"/>
      <c r="AN102" s="82"/>
      <c r="AO102" s="82"/>
      <c r="AP102" s="82"/>
      <c r="AQ102" s="82"/>
      <c r="AR102" s="558"/>
      <c r="AS102" s="558"/>
      <c r="AT102" s="558"/>
      <c r="AU102" s="558"/>
      <c r="AV102" s="558"/>
      <c r="AW102" s="558"/>
    </row>
    <row r="103" spans="1:49" s="13" customFormat="1" ht="43.7" customHeight="1" x14ac:dyDescent="0.2">
      <c r="A103" s="515"/>
      <c r="B103" s="1648" t="s">
        <v>3276</v>
      </c>
      <c r="C103" s="992"/>
      <c r="D103" s="992"/>
      <c r="E103" s="82"/>
      <c r="F103" s="1647"/>
      <c r="G103" s="847"/>
      <c r="H103" s="993"/>
      <c r="I103" s="838"/>
      <c r="J103" s="82"/>
      <c r="K103" s="992"/>
      <c r="L103" s="992"/>
      <c r="M103" s="992"/>
      <c r="N103" s="992"/>
      <c r="P103" s="558"/>
      <c r="Q103" s="558"/>
      <c r="R103" s="558"/>
      <c r="S103" s="558"/>
      <c r="T103" s="558"/>
      <c r="U103" s="558"/>
      <c r="V103" s="558"/>
      <c r="W103" s="963"/>
      <c r="X103" s="963"/>
      <c r="Y103" s="963"/>
      <c r="Z103" s="963"/>
      <c r="AA103" s="963"/>
      <c r="AB103" s="963"/>
      <c r="AC103" s="963"/>
      <c r="AD103" s="963"/>
      <c r="AE103" s="558"/>
      <c r="AF103" s="558"/>
      <c r="AG103" s="558"/>
      <c r="AH103" s="558"/>
      <c r="AI103" s="558"/>
      <c r="AJ103" s="558"/>
      <c r="AK103" s="558"/>
      <c r="AL103" s="558"/>
      <c r="AM103" s="82"/>
      <c r="AN103" s="82"/>
      <c r="AO103" s="82"/>
      <c r="AP103" s="82"/>
      <c r="AQ103" s="82"/>
      <c r="AR103" s="558"/>
      <c r="AS103" s="558"/>
      <c r="AT103" s="558"/>
      <c r="AU103" s="558"/>
      <c r="AV103" s="558"/>
      <c r="AW103" s="558"/>
    </row>
    <row r="104" spans="1:49" ht="12.75" customHeight="1" x14ac:dyDescent="0.2">
      <c r="A104" s="31"/>
      <c r="B104" s="82"/>
      <c r="C104" s="82"/>
      <c r="D104" s="82"/>
      <c r="E104" s="82"/>
      <c r="F104" s="82"/>
      <c r="G104" s="82"/>
      <c r="H104" s="82"/>
      <c r="I104" s="82"/>
      <c r="J104" s="82"/>
      <c r="K104" s="82"/>
      <c r="L104" s="82"/>
      <c r="M104" s="82"/>
      <c r="N104" s="82"/>
    </row>
    <row r="105" spans="1:49" ht="22.5" customHeight="1" x14ac:dyDescent="0.2">
      <c r="A105" s="708">
        <v>1</v>
      </c>
      <c r="B105" s="1880" t="s">
        <v>3216</v>
      </c>
      <c r="C105" s="2091"/>
      <c r="D105" s="2091"/>
      <c r="E105" s="2091"/>
      <c r="F105" s="2091"/>
      <c r="G105" s="2091"/>
      <c r="H105" s="2091"/>
      <c r="I105" s="2091"/>
      <c r="J105" s="2091"/>
      <c r="K105" s="2091"/>
      <c r="L105" s="2091"/>
      <c r="M105" s="2091"/>
      <c r="N105" s="2091"/>
    </row>
    <row r="106" spans="1:49" ht="22.5" customHeight="1" x14ac:dyDescent="0.2">
      <c r="A106" s="708">
        <v>2</v>
      </c>
      <c r="B106" s="1984" t="s">
        <v>3217</v>
      </c>
      <c r="C106" s="2058"/>
      <c r="D106" s="2058"/>
      <c r="E106" s="2058"/>
      <c r="F106" s="2058"/>
      <c r="G106" s="2058"/>
      <c r="H106" s="2058"/>
      <c r="I106" s="2058"/>
      <c r="J106" s="2058"/>
      <c r="K106" s="2058"/>
      <c r="L106" s="2058"/>
      <c r="M106" s="2058"/>
      <c r="N106" s="2058"/>
    </row>
    <row r="107" spans="1:49" x14ac:dyDescent="0.2">
      <c r="A107" s="16"/>
    </row>
    <row r="108" spans="1:49" x14ac:dyDescent="0.2">
      <c r="A108" s="16"/>
      <c r="B108" s="13"/>
    </row>
    <row r="109" spans="1:49" x14ac:dyDescent="0.2">
      <c r="A109" s="16"/>
    </row>
    <row r="110" spans="1:49" x14ac:dyDescent="0.2">
      <c r="A110" s="16"/>
    </row>
    <row r="111" spans="1:49" x14ac:dyDescent="0.2">
      <c r="A111" s="16"/>
    </row>
    <row r="112" spans="1:49" x14ac:dyDescent="0.2">
      <c r="A112" s="16"/>
    </row>
    <row r="113" spans="1:1" x14ac:dyDescent="0.2">
      <c r="A113" s="16"/>
    </row>
    <row r="114" spans="1:1" x14ac:dyDescent="0.2">
      <c r="A114" s="16"/>
    </row>
    <row r="115" spans="1:1" x14ac:dyDescent="0.2">
      <c r="A115" s="16"/>
    </row>
    <row r="116" spans="1:1" x14ac:dyDescent="0.2">
      <c r="A116" s="16"/>
    </row>
    <row r="117" spans="1:1" x14ac:dyDescent="0.2">
      <c r="A117" s="16"/>
    </row>
    <row r="118" spans="1:1" x14ac:dyDescent="0.2">
      <c r="A118" s="16"/>
    </row>
    <row r="119" spans="1:1" x14ac:dyDescent="0.2">
      <c r="A119" s="16"/>
    </row>
    <row r="120" spans="1:1" x14ac:dyDescent="0.2">
      <c r="A120" s="16"/>
    </row>
    <row r="121" spans="1:1" x14ac:dyDescent="0.2">
      <c r="A121" s="16"/>
    </row>
    <row r="122" spans="1:1" x14ac:dyDescent="0.2">
      <c r="A122" s="16"/>
    </row>
    <row r="123" spans="1:1" x14ac:dyDescent="0.2">
      <c r="A123" s="16"/>
    </row>
    <row r="124" spans="1:1" x14ac:dyDescent="0.2">
      <c r="A124" s="16"/>
    </row>
    <row r="125" spans="1:1" x14ac:dyDescent="0.2">
      <c r="A125" s="635"/>
    </row>
    <row r="126" spans="1:1" x14ac:dyDescent="0.2">
      <c r="A126" s="29"/>
    </row>
    <row r="129" spans="1:1" x14ac:dyDescent="0.2">
      <c r="A129" s="16"/>
    </row>
    <row r="130" spans="1:1" x14ac:dyDescent="0.2">
      <c r="A130" s="16"/>
    </row>
    <row r="131" spans="1:1" x14ac:dyDescent="0.2">
      <c r="A131" s="16"/>
    </row>
    <row r="132" spans="1:1" x14ac:dyDescent="0.2">
      <c r="A132" s="16"/>
    </row>
    <row r="133" spans="1:1" x14ac:dyDescent="0.2">
      <c r="A133" s="16"/>
    </row>
    <row r="134" spans="1:1" x14ac:dyDescent="0.2">
      <c r="A134" s="16"/>
    </row>
    <row r="135" spans="1:1" x14ac:dyDescent="0.2">
      <c r="A135" s="16"/>
    </row>
    <row r="136" spans="1:1" x14ac:dyDescent="0.2">
      <c r="A136" s="16"/>
    </row>
    <row r="137" spans="1:1" x14ac:dyDescent="0.2">
      <c r="A137" s="16"/>
    </row>
    <row r="138" spans="1:1" x14ac:dyDescent="0.2">
      <c r="A138" s="16"/>
    </row>
    <row r="139" spans="1:1" x14ac:dyDescent="0.2">
      <c r="A139" s="16"/>
    </row>
    <row r="140" spans="1:1" x14ac:dyDescent="0.2">
      <c r="A140" s="16"/>
    </row>
    <row r="141" spans="1:1" x14ac:dyDescent="0.2">
      <c r="A141" s="16"/>
    </row>
    <row r="142" spans="1:1" x14ac:dyDescent="0.2">
      <c r="A142" s="16"/>
    </row>
    <row r="143" spans="1:1" x14ac:dyDescent="0.2">
      <c r="A143" s="16"/>
    </row>
    <row r="144" spans="1:1" x14ac:dyDescent="0.2">
      <c r="A144" s="16"/>
    </row>
    <row r="145" spans="1:1" x14ac:dyDescent="0.2">
      <c r="A145" s="16"/>
    </row>
    <row r="146" spans="1:1" x14ac:dyDescent="0.2">
      <c r="A146" s="16"/>
    </row>
    <row r="147" spans="1:1" x14ac:dyDescent="0.2">
      <c r="A147" s="16"/>
    </row>
    <row r="148" spans="1:1" x14ac:dyDescent="0.2">
      <c r="A148" s="16"/>
    </row>
    <row r="149" spans="1:1" x14ac:dyDescent="0.2">
      <c r="A149" s="16"/>
    </row>
    <row r="150" spans="1:1" x14ac:dyDescent="0.2">
      <c r="A150" s="16"/>
    </row>
    <row r="151" spans="1:1" x14ac:dyDescent="0.2">
      <c r="A151" s="16"/>
    </row>
    <row r="152" spans="1:1" x14ac:dyDescent="0.2">
      <c r="A152" s="16"/>
    </row>
    <row r="153" spans="1:1" x14ac:dyDescent="0.2">
      <c r="A153" s="16"/>
    </row>
    <row r="154" spans="1:1" x14ac:dyDescent="0.2">
      <c r="A154" s="635"/>
    </row>
    <row r="155" spans="1:1" x14ac:dyDescent="0.2">
      <c r="A155" s="29"/>
    </row>
  </sheetData>
  <mergeCells count="359">
    <mergeCell ref="B6:D6"/>
    <mergeCell ref="H6:I6"/>
    <mergeCell ref="P6:Q6"/>
    <mergeCell ref="S6:T6"/>
    <mergeCell ref="B4:N4"/>
    <mergeCell ref="P4:U4"/>
    <mergeCell ref="W4:AA4"/>
    <mergeCell ref="AC4:AK4"/>
    <mergeCell ref="AM4:AQ4"/>
    <mergeCell ref="AP6:AQ6"/>
    <mergeCell ref="AM6:AN6"/>
    <mergeCell ref="K11:L11"/>
    <mergeCell ref="AS4:AW4"/>
    <mergeCell ref="P2:U3"/>
    <mergeCell ref="W2:AA3"/>
    <mergeCell ref="AC2:AK3"/>
    <mergeCell ref="AM2:AQ3"/>
    <mergeCell ref="AS2:AW3"/>
    <mergeCell ref="AS6:AT6"/>
    <mergeCell ref="AV6:AW6"/>
    <mergeCell ref="K7:L7"/>
    <mergeCell ref="M7:N7"/>
    <mergeCell ref="AH7:AI7"/>
    <mergeCell ref="AJ7:AK7"/>
    <mergeCell ref="W6:X6"/>
    <mergeCell ref="Z6:AA6"/>
    <mergeCell ref="AC6:AD6"/>
    <mergeCell ref="K10:L10"/>
    <mergeCell ref="M10:N10"/>
    <mergeCell ref="AH10:AI10"/>
    <mergeCell ref="AJ10:AK10"/>
    <mergeCell ref="M11:N11"/>
    <mergeCell ref="AH11:AI11"/>
    <mergeCell ref="AJ11:AK11"/>
    <mergeCell ref="K16:L16"/>
    <mergeCell ref="M16:N16"/>
    <mergeCell ref="AH16:AI16"/>
    <mergeCell ref="AJ16:AK16"/>
    <mergeCell ref="K17:L17"/>
    <mergeCell ref="M17:N17"/>
    <mergeCell ref="AH17:AI17"/>
    <mergeCell ref="AJ17:AK17"/>
    <mergeCell ref="K15:L15"/>
    <mergeCell ref="M15:N15"/>
    <mergeCell ref="AH15:AI15"/>
    <mergeCell ref="AJ15:AK15"/>
    <mergeCell ref="K14:L14"/>
    <mergeCell ref="M14:N14"/>
    <mergeCell ref="AH14:AI14"/>
    <mergeCell ref="AJ14:AK14"/>
    <mergeCell ref="K12:L12"/>
    <mergeCell ref="M12:N12"/>
    <mergeCell ref="AH12:AI12"/>
    <mergeCell ref="AJ12:AK12"/>
    <mergeCell ref="K13:L13"/>
    <mergeCell ref="M13:N13"/>
    <mergeCell ref="AH13:AI13"/>
    <mergeCell ref="AJ13:AK13"/>
    <mergeCell ref="K20:L20"/>
    <mergeCell ref="M20:N20"/>
    <mergeCell ref="AH20:AI20"/>
    <mergeCell ref="AJ20:AK20"/>
    <mergeCell ref="K21:L21"/>
    <mergeCell ref="M21:N21"/>
    <mergeCell ref="AH21:AI21"/>
    <mergeCell ref="AJ21:AK21"/>
    <mergeCell ref="K18:L18"/>
    <mergeCell ref="M18:N18"/>
    <mergeCell ref="AH18:AI18"/>
    <mergeCell ref="AJ18:AK18"/>
    <mergeCell ref="K19:L19"/>
    <mergeCell ref="M19:N19"/>
    <mergeCell ref="AH19:AI19"/>
    <mergeCell ref="AJ19:AK19"/>
    <mergeCell ref="K24:L24"/>
    <mergeCell ref="M24:N24"/>
    <mergeCell ref="AH24:AI24"/>
    <mergeCell ref="AJ24:AK24"/>
    <mergeCell ref="K25:L25"/>
    <mergeCell ref="M25:N25"/>
    <mergeCell ref="AH25:AI25"/>
    <mergeCell ref="AJ25:AK25"/>
    <mergeCell ref="K22:L22"/>
    <mergeCell ref="M22:N22"/>
    <mergeCell ref="AH22:AI22"/>
    <mergeCell ref="AJ22:AK22"/>
    <mergeCell ref="K23:L23"/>
    <mergeCell ref="M23:N23"/>
    <mergeCell ref="AH23:AI23"/>
    <mergeCell ref="AJ23:AK23"/>
    <mergeCell ref="K28:L28"/>
    <mergeCell ref="M28:N28"/>
    <mergeCell ref="AH28:AI28"/>
    <mergeCell ref="AJ28:AK28"/>
    <mergeCell ref="K29:L29"/>
    <mergeCell ref="M29:N29"/>
    <mergeCell ref="AH29:AI29"/>
    <mergeCell ref="AJ29:AK29"/>
    <mergeCell ref="K26:L26"/>
    <mergeCell ref="M26:N26"/>
    <mergeCell ref="AH26:AI26"/>
    <mergeCell ref="AJ26:AK26"/>
    <mergeCell ref="K27:L27"/>
    <mergeCell ref="M27:N27"/>
    <mergeCell ref="AH27:AI27"/>
    <mergeCell ref="AJ27:AK27"/>
    <mergeCell ref="K32:L32"/>
    <mergeCell ref="M32:N32"/>
    <mergeCell ref="AH32:AI32"/>
    <mergeCell ref="AJ32:AK32"/>
    <mergeCell ref="K33:L33"/>
    <mergeCell ref="M33:N33"/>
    <mergeCell ref="AH33:AI33"/>
    <mergeCell ref="AJ33:AK33"/>
    <mergeCell ref="K30:L30"/>
    <mergeCell ref="M30:N30"/>
    <mergeCell ref="AH30:AI30"/>
    <mergeCell ref="AJ30:AK30"/>
    <mergeCell ref="K31:L31"/>
    <mergeCell ref="M31:N31"/>
    <mergeCell ref="AH31:AI31"/>
    <mergeCell ref="AJ31:AK31"/>
    <mergeCell ref="K36:L36"/>
    <mergeCell ref="M36:N36"/>
    <mergeCell ref="AH36:AI36"/>
    <mergeCell ref="AJ36:AK36"/>
    <mergeCell ref="K39:L39"/>
    <mergeCell ref="M39:N39"/>
    <mergeCell ref="AH39:AI39"/>
    <mergeCell ref="AJ39:AK39"/>
    <mergeCell ref="K34:L34"/>
    <mergeCell ref="M34:N34"/>
    <mergeCell ref="AH34:AI34"/>
    <mergeCell ref="AJ34:AK34"/>
    <mergeCell ref="K35:L35"/>
    <mergeCell ref="M35:N35"/>
    <mergeCell ref="AH35:AI35"/>
    <mergeCell ref="AJ35:AK35"/>
    <mergeCell ref="K42:L42"/>
    <mergeCell ref="M42:N42"/>
    <mergeCell ref="AH42:AI42"/>
    <mergeCell ref="AJ42:AK42"/>
    <mergeCell ref="K43:L43"/>
    <mergeCell ref="M43:N43"/>
    <mergeCell ref="AH43:AI43"/>
    <mergeCell ref="AJ43:AK43"/>
    <mergeCell ref="K40:L40"/>
    <mergeCell ref="M40:N40"/>
    <mergeCell ref="AH40:AI40"/>
    <mergeCell ref="AJ40:AK40"/>
    <mergeCell ref="K41:L41"/>
    <mergeCell ref="M41:N41"/>
    <mergeCell ref="AH41:AI41"/>
    <mergeCell ref="AJ41:AK41"/>
    <mergeCell ref="K46:L46"/>
    <mergeCell ref="M46:N46"/>
    <mergeCell ref="AH46:AI46"/>
    <mergeCell ref="AJ46:AK46"/>
    <mergeCell ref="K47:L47"/>
    <mergeCell ref="M47:N47"/>
    <mergeCell ref="AH47:AI47"/>
    <mergeCell ref="AJ47:AK47"/>
    <mergeCell ref="K44:L44"/>
    <mergeCell ref="M44:N44"/>
    <mergeCell ref="AH44:AI44"/>
    <mergeCell ref="AJ44:AK44"/>
    <mergeCell ref="K45:L45"/>
    <mergeCell ref="M45:N45"/>
    <mergeCell ref="AH45:AI45"/>
    <mergeCell ref="AJ45:AK45"/>
    <mergeCell ref="K50:L50"/>
    <mergeCell ref="M50:N50"/>
    <mergeCell ref="AH50:AI50"/>
    <mergeCell ref="AJ50:AK50"/>
    <mergeCell ref="K51:L51"/>
    <mergeCell ref="M51:N51"/>
    <mergeCell ref="AH51:AI51"/>
    <mergeCell ref="AJ51:AK51"/>
    <mergeCell ref="K48:L48"/>
    <mergeCell ref="M48:N48"/>
    <mergeCell ref="AH48:AI48"/>
    <mergeCell ref="AJ48:AK48"/>
    <mergeCell ref="K49:L49"/>
    <mergeCell ref="M49:N49"/>
    <mergeCell ref="AH49:AI49"/>
    <mergeCell ref="AJ49:AK49"/>
    <mergeCell ref="K54:L54"/>
    <mergeCell ref="M54:N54"/>
    <mergeCell ref="AH54:AI54"/>
    <mergeCell ref="AJ54:AK54"/>
    <mergeCell ref="K55:L55"/>
    <mergeCell ref="M55:N55"/>
    <mergeCell ref="AH55:AI55"/>
    <mergeCell ref="AJ55:AK55"/>
    <mergeCell ref="K52:L52"/>
    <mergeCell ref="M52:N52"/>
    <mergeCell ref="AH52:AI52"/>
    <mergeCell ref="AJ52:AK52"/>
    <mergeCell ref="K53:L53"/>
    <mergeCell ref="M53:N53"/>
    <mergeCell ref="AH53:AI53"/>
    <mergeCell ref="AJ53:AK53"/>
    <mergeCell ref="K58:L58"/>
    <mergeCell ref="M58:N58"/>
    <mergeCell ref="AH58:AI58"/>
    <mergeCell ref="AJ58:AK58"/>
    <mergeCell ref="K59:L59"/>
    <mergeCell ref="M59:N59"/>
    <mergeCell ref="AH59:AI59"/>
    <mergeCell ref="AJ59:AK59"/>
    <mergeCell ref="K56:L56"/>
    <mergeCell ref="M56:N56"/>
    <mergeCell ref="AH56:AI56"/>
    <mergeCell ref="AJ56:AK56"/>
    <mergeCell ref="K57:L57"/>
    <mergeCell ref="M57:N57"/>
    <mergeCell ref="AH57:AI57"/>
    <mergeCell ref="AJ57:AK57"/>
    <mergeCell ref="K62:L62"/>
    <mergeCell ref="M62:N62"/>
    <mergeCell ref="AH62:AI62"/>
    <mergeCell ref="AJ62:AK62"/>
    <mergeCell ref="K63:L63"/>
    <mergeCell ref="M63:N63"/>
    <mergeCell ref="AH63:AI63"/>
    <mergeCell ref="AJ63:AK63"/>
    <mergeCell ref="K60:L60"/>
    <mergeCell ref="M60:N60"/>
    <mergeCell ref="AH60:AI60"/>
    <mergeCell ref="AJ60:AK60"/>
    <mergeCell ref="K61:L61"/>
    <mergeCell ref="M61:N61"/>
    <mergeCell ref="AH61:AI61"/>
    <mergeCell ref="AJ61:AK61"/>
    <mergeCell ref="K68:L68"/>
    <mergeCell ref="M68:N68"/>
    <mergeCell ref="AH68:AI68"/>
    <mergeCell ref="AJ68:AK68"/>
    <mergeCell ref="K69:L69"/>
    <mergeCell ref="M69:N69"/>
    <mergeCell ref="AH69:AI69"/>
    <mergeCell ref="AJ69:AK69"/>
    <mergeCell ref="K64:L64"/>
    <mergeCell ref="M64:N64"/>
    <mergeCell ref="AH64:AI64"/>
    <mergeCell ref="AJ64:AK64"/>
    <mergeCell ref="K65:L65"/>
    <mergeCell ref="M65:N65"/>
    <mergeCell ref="AH65:AI65"/>
    <mergeCell ref="AJ65:AK65"/>
    <mergeCell ref="K72:L72"/>
    <mergeCell ref="M72:N72"/>
    <mergeCell ref="AH72:AI72"/>
    <mergeCell ref="AJ72:AK72"/>
    <mergeCell ref="K73:L73"/>
    <mergeCell ref="M73:N73"/>
    <mergeCell ref="AH73:AI73"/>
    <mergeCell ref="AJ73:AK73"/>
    <mergeCell ref="K70:L70"/>
    <mergeCell ref="M70:N70"/>
    <mergeCell ref="AH70:AI70"/>
    <mergeCell ref="AJ70:AK70"/>
    <mergeCell ref="K71:L71"/>
    <mergeCell ref="M71:N71"/>
    <mergeCell ref="AH71:AI71"/>
    <mergeCell ref="AJ71:AK71"/>
    <mergeCell ref="K76:L76"/>
    <mergeCell ref="M76:N76"/>
    <mergeCell ref="AH76:AI76"/>
    <mergeCell ref="AJ76:AK76"/>
    <mergeCell ref="K77:L77"/>
    <mergeCell ref="M77:N77"/>
    <mergeCell ref="AH77:AI77"/>
    <mergeCell ref="AJ77:AK77"/>
    <mergeCell ref="K74:L74"/>
    <mergeCell ref="M74:N74"/>
    <mergeCell ref="AH74:AI74"/>
    <mergeCell ref="AJ74:AK74"/>
    <mergeCell ref="K75:L75"/>
    <mergeCell ref="M75:N75"/>
    <mergeCell ref="AH75:AI75"/>
    <mergeCell ref="AJ75:AK75"/>
    <mergeCell ref="K80:L80"/>
    <mergeCell ref="M80:N80"/>
    <mergeCell ref="AH80:AI80"/>
    <mergeCell ref="AJ80:AK80"/>
    <mergeCell ref="K81:L81"/>
    <mergeCell ref="M81:N81"/>
    <mergeCell ref="AH81:AI81"/>
    <mergeCell ref="AJ81:AK81"/>
    <mergeCell ref="K78:L78"/>
    <mergeCell ref="M78:N78"/>
    <mergeCell ref="AH78:AI78"/>
    <mergeCell ref="AJ78:AK78"/>
    <mergeCell ref="K79:L79"/>
    <mergeCell ref="M79:N79"/>
    <mergeCell ref="AH79:AI79"/>
    <mergeCell ref="AJ79:AK79"/>
    <mergeCell ref="K84:L84"/>
    <mergeCell ref="M84:N84"/>
    <mergeCell ref="AH84:AI84"/>
    <mergeCell ref="AJ84:AK84"/>
    <mergeCell ref="K85:L85"/>
    <mergeCell ref="M85:N85"/>
    <mergeCell ref="AH85:AI85"/>
    <mergeCell ref="AJ85:AK85"/>
    <mergeCell ref="K82:L82"/>
    <mergeCell ref="M82:N82"/>
    <mergeCell ref="AH82:AI82"/>
    <mergeCell ref="AJ82:AK82"/>
    <mergeCell ref="K83:L83"/>
    <mergeCell ref="M83:N83"/>
    <mergeCell ref="AH83:AI83"/>
    <mergeCell ref="AJ83:AK83"/>
    <mergeCell ref="AJ89:AK89"/>
    <mergeCell ref="K86:L86"/>
    <mergeCell ref="M86:N86"/>
    <mergeCell ref="AH86:AI86"/>
    <mergeCell ref="AJ86:AK86"/>
    <mergeCell ref="K87:L87"/>
    <mergeCell ref="M87:N87"/>
    <mergeCell ref="AH87:AI87"/>
    <mergeCell ref="AJ87:AK87"/>
    <mergeCell ref="K99:L99"/>
    <mergeCell ref="M99:N99"/>
    <mergeCell ref="AH99:AI99"/>
    <mergeCell ref="AJ99:AK99"/>
    <mergeCell ref="B105:N105"/>
    <mergeCell ref="B106:N106"/>
    <mergeCell ref="K94:L94"/>
    <mergeCell ref="M94:N94"/>
    <mergeCell ref="AH94:AI94"/>
    <mergeCell ref="AJ94:AK94"/>
    <mergeCell ref="K97:L97"/>
    <mergeCell ref="M97:N97"/>
    <mergeCell ref="B2:E2"/>
    <mergeCell ref="K92:L92"/>
    <mergeCell ref="M92:N92"/>
    <mergeCell ref="AH92:AI92"/>
    <mergeCell ref="AJ92:AK92"/>
    <mergeCell ref="K93:L93"/>
    <mergeCell ref="M93:N93"/>
    <mergeCell ref="AH93:AI93"/>
    <mergeCell ref="AJ93:AK93"/>
    <mergeCell ref="K90:L90"/>
    <mergeCell ref="M90:N90"/>
    <mergeCell ref="AH90:AI90"/>
    <mergeCell ref="AJ90:AK90"/>
    <mergeCell ref="K91:L91"/>
    <mergeCell ref="M91:N91"/>
    <mergeCell ref="AH91:AI91"/>
    <mergeCell ref="AJ91:AK91"/>
    <mergeCell ref="K88:L88"/>
    <mergeCell ref="M88:N88"/>
    <mergeCell ref="AH88:AI88"/>
    <mergeCell ref="AJ88:AK88"/>
    <mergeCell ref="K89:L89"/>
    <mergeCell ref="M89:N89"/>
    <mergeCell ref="AH89:AI89"/>
  </mergeCells>
  <hyperlinks>
    <hyperlink ref="B2:E2" location="'Liste tableaux'!A1" display="Retour à la liste des tableaux" xr:uid="{92553623-B300-4A38-947C-8AE184EC146A}"/>
  </hyperlinks>
  <pageMargins left="0.7" right="0.7" top="0.75" bottom="0.75" header="0.3" footer="0.3"/>
  <headerFooter>
    <oddHeader>&amp;R&amp;"Calibri"&amp;10&amp;K000000 Protected B - Internal / Protégé B - Interne&amp;1#_x000D_</oddHead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A0077-3BDE-45FA-8CA7-6BF524364A7E}">
  <sheetPr codeName="Feuil76"/>
  <dimension ref="A1:AV174"/>
  <sheetViews>
    <sheetView showGridLines="0" workbookViewId="0">
      <selection activeCell="B2" sqref="B2:E2"/>
    </sheetView>
  </sheetViews>
  <sheetFormatPr defaultColWidth="9.140625" defaultRowHeight="15" x14ac:dyDescent="0.25"/>
  <cols>
    <col min="5" max="5" width="3" customWidth="1"/>
    <col min="6" max="6" width="11.42578125" customWidth="1"/>
    <col min="7" max="7" width="1.85546875" customWidth="1"/>
    <col min="9" max="9" width="13.85546875" customWidth="1"/>
    <col min="18" max="18" width="16.85546875" customWidth="1"/>
    <col min="19" max="19" width="14" customWidth="1"/>
    <col min="24" max="24" width="12" customWidth="1"/>
    <col min="25" max="25" width="11.140625" customWidth="1"/>
    <col min="26" max="26" width="11.85546875" customWidth="1"/>
    <col min="32" max="32" width="2.85546875" customWidth="1"/>
    <col min="37" max="37" width="9.140625" style="13"/>
    <col min="40" max="40" width="12.140625" customWidth="1"/>
    <col min="41" max="41" width="13" customWidth="1"/>
    <col min="42" max="42" width="11.85546875" customWidth="1"/>
    <col min="47" max="48" width="11.140625" customWidth="1"/>
  </cols>
  <sheetData>
    <row r="1" spans="1:48" ht="15.75" x14ac:dyDescent="0.25">
      <c r="B1" s="216" t="s">
        <v>3305</v>
      </c>
      <c r="C1" s="18"/>
      <c r="D1" s="18"/>
      <c r="P1" s="216" t="s">
        <v>3305</v>
      </c>
      <c r="Q1" s="82"/>
      <c r="R1" s="82"/>
      <c r="S1" s="82"/>
      <c r="T1" s="82"/>
      <c r="U1" s="82"/>
      <c r="V1" s="216"/>
      <c r="W1" s="82"/>
      <c r="X1" s="82"/>
      <c r="Y1" s="82"/>
      <c r="Z1" s="82"/>
      <c r="AA1" s="82"/>
      <c r="AB1" s="216" t="s">
        <v>3305</v>
      </c>
      <c r="AC1" s="950"/>
      <c r="AD1" s="82"/>
      <c r="AE1" s="82"/>
      <c r="AF1" s="82"/>
      <c r="AG1" s="82"/>
      <c r="AH1" s="82"/>
      <c r="AI1" s="82"/>
      <c r="AJ1" s="82"/>
      <c r="AK1" s="558"/>
      <c r="AL1" s="216"/>
      <c r="AM1" s="82"/>
      <c r="AN1" s="82"/>
      <c r="AO1" s="82"/>
      <c r="AP1" s="82"/>
      <c r="AQ1" s="803"/>
      <c r="AR1" s="216" t="s">
        <v>3305</v>
      </c>
      <c r="AS1" s="82"/>
      <c r="AT1" s="82"/>
      <c r="AU1" s="82"/>
      <c r="AV1" s="82"/>
    </row>
    <row r="2" spans="1:48" ht="12" customHeight="1" x14ac:dyDescent="0.25">
      <c r="A2" s="20">
        <v>31</v>
      </c>
      <c r="B2" s="1867" t="s">
        <v>145</v>
      </c>
      <c r="C2" s="1868"/>
      <c r="D2" s="1868"/>
      <c r="E2" s="1869"/>
      <c r="F2" s="39"/>
      <c r="P2" s="2069" t="s">
        <v>3135</v>
      </c>
      <c r="Q2" s="2043"/>
      <c r="R2" s="2043"/>
      <c r="S2" s="2043"/>
      <c r="T2" s="2043"/>
      <c r="U2" s="977"/>
      <c r="V2" s="2190" t="s">
        <v>3278</v>
      </c>
      <c r="W2" s="2043"/>
      <c r="X2" s="2043"/>
      <c r="Y2" s="2043"/>
      <c r="Z2" s="2043"/>
      <c r="AA2" s="977"/>
      <c r="AB2" s="2190" t="s">
        <v>3279</v>
      </c>
      <c r="AC2" s="2043"/>
      <c r="AD2" s="2043"/>
      <c r="AE2" s="2043"/>
      <c r="AF2" s="2043"/>
      <c r="AG2" s="2043"/>
      <c r="AH2" s="995"/>
      <c r="AI2" s="995"/>
      <c r="AJ2" s="995"/>
      <c r="AK2" s="558"/>
      <c r="AL2" s="2190" t="s">
        <v>3280</v>
      </c>
      <c r="AM2" s="2043"/>
      <c r="AN2" s="2043"/>
      <c r="AO2" s="2043"/>
      <c r="AP2" s="2043"/>
      <c r="AQ2" s="803"/>
      <c r="AR2" s="2190" t="s">
        <v>3281</v>
      </c>
      <c r="AS2" s="2043"/>
      <c r="AT2" s="2043"/>
      <c r="AU2" s="2043"/>
      <c r="AV2" s="2043"/>
    </row>
    <row r="3" spans="1:48" ht="19.350000000000001" customHeight="1" x14ac:dyDescent="0.25">
      <c r="A3" s="20"/>
      <c r="B3" s="568"/>
      <c r="C3" s="195"/>
      <c r="D3" s="195"/>
      <c r="F3" s="39"/>
      <c r="P3" s="2043"/>
      <c r="Q3" s="2043"/>
      <c r="R3" s="2043"/>
      <c r="S3" s="2043"/>
      <c r="T3" s="2043"/>
      <c r="U3" s="979"/>
      <c r="V3" s="2043"/>
      <c r="W3" s="2043"/>
      <c r="X3" s="2043"/>
      <c r="Y3" s="2043"/>
      <c r="Z3" s="2043"/>
      <c r="AA3" s="979"/>
      <c r="AB3" s="2043"/>
      <c r="AC3" s="2043"/>
      <c r="AD3" s="2043"/>
      <c r="AE3" s="2043"/>
      <c r="AF3" s="2043"/>
      <c r="AG3" s="2043"/>
      <c r="AH3" s="995"/>
      <c r="AI3" s="995"/>
      <c r="AJ3" s="995"/>
      <c r="AK3" s="558"/>
      <c r="AL3" s="2043"/>
      <c r="AM3" s="2043"/>
      <c r="AN3" s="2043"/>
      <c r="AO3" s="2043"/>
      <c r="AP3" s="2043"/>
      <c r="AQ3" s="803"/>
      <c r="AR3" s="2043"/>
      <c r="AS3" s="2043"/>
      <c r="AT3" s="2043"/>
      <c r="AU3" s="2043"/>
      <c r="AV3" s="2043"/>
    </row>
    <row r="4" spans="1:48" ht="30.75" customHeight="1" x14ac:dyDescent="0.25">
      <c r="B4" s="2190" t="s">
        <v>3306</v>
      </c>
      <c r="C4" s="2190"/>
      <c r="D4" s="2190"/>
      <c r="E4" s="2190"/>
      <c r="F4" s="2190"/>
      <c r="G4" s="2190"/>
      <c r="H4" s="2190"/>
      <c r="I4" s="2190"/>
      <c r="J4" s="2190"/>
      <c r="K4" s="2190"/>
      <c r="L4" s="2190"/>
      <c r="M4" s="2190"/>
      <c r="N4" s="2190"/>
      <c r="O4" s="977"/>
      <c r="P4" s="2069" t="str">
        <f>B4</f>
        <v>Pour le portefeuille bancaire – Expositions sur les marges de crédit adossées à un bien immobilier de rapport (136)</v>
      </c>
      <c r="Q4" s="2043"/>
      <c r="R4" s="2043"/>
      <c r="S4" s="2043"/>
      <c r="T4" s="2043"/>
      <c r="U4" s="977"/>
      <c r="V4" s="2190" t="str">
        <f>B4</f>
        <v>Pour le portefeuille bancaire – Expositions sur les marges de crédit adossées à un bien immobilier de rapport (136)</v>
      </c>
      <c r="W4" s="2043"/>
      <c r="X4" s="2043"/>
      <c r="Y4" s="2043"/>
      <c r="Z4" s="2043"/>
      <c r="AA4" s="977"/>
      <c r="AB4" s="2259" t="str">
        <f>V4</f>
        <v>Pour le portefeuille bancaire – Expositions sur les marges de crédit adossées à un bien immobilier de rapport (136)</v>
      </c>
      <c r="AC4" s="2259"/>
      <c r="AD4" s="2259"/>
      <c r="AE4" s="2259"/>
      <c r="AF4" s="2259"/>
      <c r="AG4" s="2259"/>
      <c r="AH4" s="1010"/>
      <c r="AI4" s="1010"/>
      <c r="AJ4" s="1010"/>
      <c r="AK4" s="558"/>
      <c r="AL4" s="2190" t="str">
        <f>$B4</f>
        <v>Pour le portefeuille bancaire – Expositions sur les marges de crédit adossées à un bien immobilier de rapport (136)</v>
      </c>
      <c r="AM4" s="2043"/>
      <c r="AN4" s="2043"/>
      <c r="AO4" s="2043"/>
      <c r="AP4" s="2043"/>
      <c r="AQ4" s="803"/>
      <c r="AR4" s="2190" t="str">
        <f>$B4</f>
        <v>Pour le portefeuille bancaire – Expositions sur les marges de crédit adossées à un bien immobilier de rapport (136)</v>
      </c>
      <c r="AS4" s="2043"/>
      <c r="AT4" s="2043"/>
      <c r="AU4" s="2043"/>
      <c r="AV4" s="2043"/>
    </row>
    <row r="5" spans="1:48" ht="12" customHeight="1" x14ac:dyDescent="0.25">
      <c r="B5" s="569"/>
      <c r="G5" s="1"/>
      <c r="I5" s="1"/>
      <c r="J5" s="1"/>
      <c r="P5" s="2043"/>
      <c r="Q5" s="2043"/>
      <c r="R5" s="2043"/>
      <c r="S5" s="2043"/>
      <c r="T5" s="2043"/>
      <c r="U5" s="82"/>
      <c r="V5" s="2043"/>
      <c r="W5" s="2043"/>
      <c r="X5" s="2043"/>
      <c r="Y5" s="2043"/>
      <c r="Z5" s="2043"/>
      <c r="AA5" s="947"/>
      <c r="AB5" s="2259"/>
      <c r="AC5" s="2259"/>
      <c r="AD5" s="2259"/>
      <c r="AE5" s="2259"/>
      <c r="AF5" s="2259"/>
      <c r="AG5" s="2259"/>
      <c r="AH5" s="82"/>
      <c r="AI5" s="82"/>
      <c r="AJ5" s="82"/>
      <c r="AK5" s="558"/>
      <c r="AL5" s="2043"/>
      <c r="AM5" s="2043"/>
      <c r="AN5" s="2043"/>
      <c r="AO5" s="2043"/>
      <c r="AP5" s="2043"/>
      <c r="AQ5" s="803"/>
      <c r="AR5" s="2043"/>
      <c r="AS5" s="2043"/>
      <c r="AT5" s="2043"/>
      <c r="AU5" s="2043"/>
      <c r="AV5" s="2043"/>
    </row>
    <row r="6" spans="1:48" ht="15.75" x14ac:dyDescent="0.25">
      <c r="B6" s="181" t="s">
        <v>3040</v>
      </c>
      <c r="C6" s="329"/>
      <c r="P6" s="181" t="str">
        <f>B6</f>
        <v>Dollars, en milliers, Type d’enregistrement 010</v>
      </c>
      <c r="Q6" s="82"/>
      <c r="R6" s="82"/>
      <c r="S6" s="82"/>
      <c r="T6" s="82"/>
      <c r="U6" s="82"/>
      <c r="V6" s="181" t="str">
        <f>B6</f>
        <v>Dollars, en milliers, Type d’enregistrement 010</v>
      </c>
      <c r="W6" s="82"/>
      <c r="X6" s="82"/>
      <c r="Y6" s="947"/>
      <c r="Z6" s="947"/>
      <c r="AA6" s="947"/>
      <c r="AB6" s="181" t="s">
        <v>3040</v>
      </c>
      <c r="AC6" s="82"/>
      <c r="AD6" s="82"/>
      <c r="AE6" s="947"/>
      <c r="AF6" s="947"/>
      <c r="AG6" s="181"/>
      <c r="AH6" s="82"/>
      <c r="AI6" s="82"/>
      <c r="AJ6" s="947"/>
      <c r="AK6" s="558"/>
      <c r="AL6" s="181" t="str">
        <f>$B6</f>
        <v>Dollars, en milliers, Type d’enregistrement 010</v>
      </c>
      <c r="AM6" s="82"/>
      <c r="AN6" s="82"/>
      <c r="AO6" s="947"/>
      <c r="AP6" s="947"/>
      <c r="AQ6" s="803"/>
      <c r="AR6" s="181" t="str">
        <f>B6</f>
        <v>Dollars, en milliers, Type d’enregistrement 010</v>
      </c>
      <c r="AS6" s="82"/>
      <c r="AT6" s="82"/>
      <c r="AU6" s="947"/>
      <c r="AV6" s="947"/>
    </row>
    <row r="7" spans="1:48" ht="35.25" customHeight="1" x14ac:dyDescent="0.25">
      <c r="A7" s="82"/>
      <c r="B7" s="2189" t="s">
        <v>2440</v>
      </c>
      <c r="C7" s="2236"/>
      <c r="D7" s="2234"/>
      <c r="E7" s="495"/>
      <c r="F7" s="1387" t="s">
        <v>2441</v>
      </c>
      <c r="G7" s="920"/>
      <c r="H7" s="1854" t="s">
        <v>2902</v>
      </c>
      <c r="I7" s="2234"/>
      <c r="J7" s="495"/>
      <c r="K7" s="495"/>
      <c r="L7" s="495"/>
      <c r="M7" s="495"/>
      <c r="N7" s="495"/>
      <c r="P7" s="990"/>
      <c r="Q7" s="990"/>
      <c r="R7" s="576"/>
      <c r="S7" s="1861" t="s">
        <v>3101</v>
      </c>
      <c r="T7" s="2260"/>
      <c r="U7" s="832"/>
      <c r="V7" s="990"/>
      <c r="W7" s="990"/>
      <c r="X7" s="873"/>
      <c r="Y7" s="2185" t="s">
        <v>3101</v>
      </c>
      <c r="Z7" s="2234"/>
      <c r="AA7" s="951"/>
      <c r="AB7" s="1011"/>
      <c r="AC7" s="1011"/>
      <c r="AD7" s="124"/>
      <c r="AE7" s="952"/>
      <c r="AF7" s="82"/>
      <c r="AG7" s="495"/>
      <c r="AH7" s="495"/>
      <c r="AI7" s="495"/>
      <c r="AJ7" s="495"/>
      <c r="AK7" s="558"/>
      <c r="AL7" s="1011"/>
      <c r="AM7" s="1011"/>
      <c r="AN7" s="948"/>
      <c r="AO7" s="2185" t="s">
        <v>3101</v>
      </c>
      <c r="AP7" s="2234"/>
      <c r="AQ7" s="803"/>
      <c r="AR7" s="1011"/>
      <c r="AS7" s="1011"/>
      <c r="AT7" s="948"/>
      <c r="AU7" s="2185" t="s">
        <v>3101</v>
      </c>
      <c r="AV7" s="2234"/>
    </row>
    <row r="8" spans="1:48" ht="93.75" customHeight="1" x14ac:dyDescent="0.25">
      <c r="A8" s="1387" t="s">
        <v>3045</v>
      </c>
      <c r="B8" s="1387" t="s">
        <v>3046</v>
      </c>
      <c r="C8" s="1387" t="s">
        <v>2443</v>
      </c>
      <c r="D8" s="1387" t="s">
        <v>3241</v>
      </c>
      <c r="E8" s="123"/>
      <c r="F8" s="1387" t="s">
        <v>3250</v>
      </c>
      <c r="G8" s="721"/>
      <c r="H8" s="1387" t="s">
        <v>3213</v>
      </c>
      <c r="I8" s="1635" t="s">
        <v>3284</v>
      </c>
      <c r="J8" s="123"/>
      <c r="K8" s="1861" t="s">
        <v>2450</v>
      </c>
      <c r="L8" s="1863"/>
      <c r="M8" s="1861" t="s">
        <v>3055</v>
      </c>
      <c r="N8" s="1863"/>
      <c r="P8" s="1606" t="str">
        <f>$A8</f>
        <v>Fourchette de probabilité de défaut (PD)</v>
      </c>
      <c r="Q8" s="1606" t="str">
        <f>$B8</f>
        <v>PD estimative (%) (M3)</v>
      </c>
      <c r="R8" s="1387" t="s">
        <v>3220</v>
      </c>
      <c r="S8" s="1387" t="s">
        <v>3057</v>
      </c>
      <c r="T8" s="1387" t="s">
        <v>3058</v>
      </c>
      <c r="U8" s="124"/>
      <c r="V8" s="1606" t="str">
        <f>$A8</f>
        <v>Fourchette de probabilité de défaut (PD)</v>
      </c>
      <c r="W8" s="1606" t="str">
        <f>$B8</f>
        <v>PD estimative (%) (M3)</v>
      </c>
      <c r="X8" s="1635" t="s">
        <v>3263</v>
      </c>
      <c r="Y8" s="1635" t="s">
        <v>3264</v>
      </c>
      <c r="Z8" s="1635" t="s">
        <v>3236</v>
      </c>
      <c r="AA8" s="953"/>
      <c r="AB8" s="1712" t="s">
        <v>3045</v>
      </c>
      <c r="AC8" s="1712" t="s">
        <v>3046</v>
      </c>
      <c r="AD8" s="1387" t="s">
        <v>3286</v>
      </c>
      <c r="AE8" s="1635" t="s">
        <v>3287</v>
      </c>
      <c r="AF8" s="954"/>
      <c r="AG8" s="2257" t="s">
        <v>3268</v>
      </c>
      <c r="AH8" s="2260"/>
      <c r="AI8" s="2257" t="s">
        <v>3111</v>
      </c>
      <c r="AJ8" s="2260"/>
      <c r="AK8" s="558"/>
      <c r="AL8" s="1606" t="str">
        <f>$A8</f>
        <v>Fourchette de probabilité de défaut (PD)</v>
      </c>
      <c r="AM8" s="1606" t="str">
        <f>$B8</f>
        <v>PD estimative (%) (M3)</v>
      </c>
      <c r="AN8" s="1635" t="s">
        <v>3288</v>
      </c>
      <c r="AO8" s="1635" t="s">
        <v>3307</v>
      </c>
      <c r="AP8" s="1635" t="s">
        <v>3290</v>
      </c>
      <c r="AQ8" s="803"/>
      <c r="AR8" s="1606" t="str">
        <f>$A8</f>
        <v>Fourchette de probabilité de défaut (PD)</v>
      </c>
      <c r="AS8" s="1606" t="str">
        <f>$B8</f>
        <v>PD estimative (%) (M3)</v>
      </c>
      <c r="AT8" s="1635" t="s">
        <v>3291</v>
      </c>
      <c r="AU8" s="1635" t="s">
        <v>3292</v>
      </c>
      <c r="AV8" s="1635" t="s">
        <v>3293</v>
      </c>
    </row>
    <row r="9" spans="1:48" s="490" customFormat="1" x14ac:dyDescent="0.25">
      <c r="A9" s="576"/>
      <c r="B9" s="229" t="s">
        <v>299</v>
      </c>
      <c r="C9" s="229"/>
      <c r="D9" s="229" t="s">
        <v>300</v>
      </c>
      <c r="E9" s="229"/>
      <c r="F9" s="229" t="s">
        <v>301</v>
      </c>
      <c r="G9" s="229"/>
      <c r="H9" s="229" t="s">
        <v>3215</v>
      </c>
      <c r="I9" s="229"/>
      <c r="J9" s="229"/>
      <c r="K9" s="229"/>
      <c r="L9" s="229"/>
      <c r="M9" s="229"/>
      <c r="N9" s="229"/>
      <c r="P9" s="833"/>
      <c r="Q9" s="834" t="s">
        <v>3060</v>
      </c>
      <c r="R9" s="229"/>
      <c r="S9" s="82"/>
      <c r="T9" s="229"/>
      <c r="U9" s="229"/>
      <c r="V9" s="833"/>
      <c r="W9" s="834" t="s">
        <v>3060</v>
      </c>
      <c r="X9" s="955"/>
      <c r="Y9" s="947"/>
      <c r="Z9" s="955"/>
      <c r="AA9" s="955"/>
      <c r="AB9" s="956"/>
      <c r="AC9" s="957" t="s">
        <v>3060</v>
      </c>
      <c r="AD9" s="576"/>
      <c r="AE9" s="229"/>
      <c r="AF9" s="576"/>
      <c r="AG9" s="229"/>
      <c r="AH9" s="229"/>
      <c r="AI9" s="229"/>
      <c r="AJ9" s="229"/>
      <c r="AK9" s="558"/>
      <c r="AL9" s="833"/>
      <c r="AM9" s="834" t="s">
        <v>3060</v>
      </c>
      <c r="AN9" s="955"/>
      <c r="AO9" s="947"/>
      <c r="AP9" s="955"/>
      <c r="AQ9" s="576"/>
      <c r="AR9" s="833"/>
      <c r="AS9" s="834" t="s">
        <v>3060</v>
      </c>
      <c r="AT9" s="955"/>
      <c r="AU9" s="947"/>
      <c r="AV9" s="955"/>
    </row>
    <row r="10" spans="1:48" x14ac:dyDescent="0.25">
      <c r="A10" s="82"/>
      <c r="B10" s="88" t="s">
        <v>1874</v>
      </c>
      <c r="C10" s="82"/>
      <c r="D10" s="337"/>
      <c r="E10" s="337"/>
      <c r="F10" s="337"/>
      <c r="G10" s="337"/>
      <c r="H10" s="337"/>
      <c r="I10" s="337"/>
      <c r="J10" s="337"/>
      <c r="K10" s="337"/>
      <c r="L10" s="337"/>
      <c r="M10" s="337"/>
      <c r="N10" s="82"/>
      <c r="P10" s="835"/>
      <c r="Q10" s="836" t="str">
        <f>$B10</f>
        <v>Engagements utilisés (501)</v>
      </c>
      <c r="R10" s="82"/>
      <c r="S10" s="82"/>
      <c r="T10" s="82"/>
      <c r="U10" s="82"/>
      <c r="V10" s="835"/>
      <c r="W10" s="836" t="str">
        <f>$B10</f>
        <v>Engagements utilisés (501)</v>
      </c>
      <c r="X10" s="947"/>
      <c r="Y10" s="947"/>
      <c r="Z10" s="947"/>
      <c r="AA10" s="947"/>
      <c r="AB10" s="958"/>
      <c r="AC10" s="959" t="s">
        <v>3275</v>
      </c>
      <c r="AD10" s="960"/>
      <c r="AE10" s="82"/>
      <c r="AF10" s="82"/>
      <c r="AG10" s="82"/>
      <c r="AH10" s="82"/>
      <c r="AI10" s="82"/>
      <c r="AJ10" s="82"/>
      <c r="AK10" s="558"/>
      <c r="AL10" s="835"/>
      <c r="AM10" s="836" t="str">
        <f>$B10</f>
        <v>Engagements utilisés (501)</v>
      </c>
      <c r="AN10" s="947"/>
      <c r="AO10" s="947"/>
      <c r="AP10" s="947"/>
      <c r="AQ10" s="803"/>
      <c r="AR10" s="835"/>
      <c r="AS10" s="836" t="str">
        <f>$B10</f>
        <v>Engagements utilisés (501)</v>
      </c>
      <c r="AT10" s="947"/>
      <c r="AU10" s="947"/>
      <c r="AV10" s="947"/>
    </row>
    <row r="11" spans="1:48" s="12" customFormat="1" ht="10.35" customHeight="1" x14ac:dyDescent="0.2">
      <c r="A11" s="31" t="s">
        <v>3062</v>
      </c>
      <c r="B11" s="602"/>
      <c r="C11" s="1612"/>
      <c r="D11" s="992"/>
      <c r="E11" s="31"/>
      <c r="F11" s="992"/>
      <c r="G11" s="847"/>
      <c r="H11" s="993"/>
      <c r="I11" s="838"/>
      <c r="J11" s="31"/>
      <c r="K11" s="2159"/>
      <c r="L11" s="2159"/>
      <c r="M11" s="2159"/>
      <c r="N11" s="2159"/>
      <c r="P11" s="840" t="str">
        <f t="shared" ref="P11:P35" si="0">$A11</f>
        <v>1 (1401)</v>
      </c>
      <c r="Q11" s="1615" t="str">
        <f t="shared" ref="Q11:Q35" si="1">IF($B11="","",$B11)</f>
        <v/>
      </c>
      <c r="R11" s="190"/>
      <c r="S11" s="841"/>
      <c r="T11" s="841"/>
      <c r="U11" s="891"/>
      <c r="V11" s="840" t="str">
        <f t="shared" ref="V11:V35" si="2">$A11</f>
        <v>1 (1401)</v>
      </c>
      <c r="W11" s="1615" t="str">
        <f t="shared" ref="W11:W35" si="3">IF($B11="","",$B11)</f>
        <v/>
      </c>
      <c r="X11" s="1714"/>
      <c r="Y11" s="1715"/>
      <c r="Z11" s="1715"/>
      <c r="AA11" s="961"/>
      <c r="AB11" s="962" t="s">
        <v>3062</v>
      </c>
      <c r="AC11" s="1716" t="str">
        <f t="shared" ref="AC11:AC35" si="4">IF($B11="","",$B11)</f>
        <v/>
      </c>
      <c r="AD11" s="548"/>
      <c r="AE11" s="838"/>
      <c r="AF11" s="82"/>
      <c r="AG11" s="2159"/>
      <c r="AH11" s="2159"/>
      <c r="AI11" s="2159"/>
      <c r="AJ11" s="2159"/>
      <c r="AK11" s="558"/>
      <c r="AL11" s="840" t="str">
        <f t="shared" ref="AL11:AL35" si="5">$A11</f>
        <v>1 (1401)</v>
      </c>
      <c r="AM11" s="1615" t="str">
        <f t="shared" ref="AM11:AM35" si="6">IF($B11="","",$B11)</f>
        <v/>
      </c>
      <c r="AN11" s="1714"/>
      <c r="AO11" s="1715"/>
      <c r="AP11" s="1715"/>
      <c r="AQ11" s="82"/>
      <c r="AR11" s="840" t="str">
        <f t="shared" ref="AR11:AR35" si="7">$A11</f>
        <v>1 (1401)</v>
      </c>
      <c r="AS11" s="1615" t="str">
        <f t="shared" ref="AS11:AS35" si="8">IF($B11="","",$B11)</f>
        <v/>
      </c>
      <c r="AT11" s="1714"/>
      <c r="AU11" s="1715"/>
      <c r="AV11" s="1715"/>
    </row>
    <row r="12" spans="1:48" s="12" customFormat="1" ht="12.75" x14ac:dyDescent="0.2">
      <c r="A12" s="31" t="s">
        <v>3063</v>
      </c>
      <c r="B12" s="602"/>
      <c r="C12" s="1612"/>
      <c r="D12" s="992"/>
      <c r="E12" s="31"/>
      <c r="F12" s="992"/>
      <c r="G12" s="847"/>
      <c r="H12" s="993"/>
      <c r="I12" s="838"/>
      <c r="J12" s="31"/>
      <c r="K12" s="2159"/>
      <c r="L12" s="2159"/>
      <c r="M12" s="2159"/>
      <c r="N12" s="2159"/>
      <c r="P12" s="840" t="str">
        <f t="shared" si="0"/>
        <v>2 (1402)</v>
      </c>
      <c r="Q12" s="1615" t="str">
        <f t="shared" si="1"/>
        <v/>
      </c>
      <c r="R12" s="190"/>
      <c r="S12" s="841"/>
      <c r="T12" s="841"/>
      <c r="U12" s="891"/>
      <c r="V12" s="840" t="str">
        <f t="shared" si="2"/>
        <v>2 (1402)</v>
      </c>
      <c r="W12" s="1615" t="str">
        <f t="shared" si="3"/>
        <v/>
      </c>
      <c r="X12" s="1714"/>
      <c r="Y12" s="1715"/>
      <c r="Z12" s="1715"/>
      <c r="AA12" s="961"/>
      <c r="AB12" s="962" t="s">
        <v>3063</v>
      </c>
      <c r="AC12" s="1716" t="str">
        <f t="shared" si="4"/>
        <v/>
      </c>
      <c r="AD12" s="548"/>
      <c r="AE12" s="838"/>
      <c r="AF12" s="82"/>
      <c r="AG12" s="2159"/>
      <c r="AH12" s="2159"/>
      <c r="AI12" s="2159"/>
      <c r="AJ12" s="2159"/>
      <c r="AK12" s="558"/>
      <c r="AL12" s="840" t="str">
        <f t="shared" si="5"/>
        <v>2 (1402)</v>
      </c>
      <c r="AM12" s="1615" t="str">
        <f t="shared" si="6"/>
        <v/>
      </c>
      <c r="AN12" s="1714"/>
      <c r="AO12" s="1715"/>
      <c r="AP12" s="1715"/>
      <c r="AQ12" s="82"/>
      <c r="AR12" s="840" t="str">
        <f t="shared" si="7"/>
        <v>2 (1402)</v>
      </c>
      <c r="AS12" s="1615" t="str">
        <f t="shared" si="8"/>
        <v/>
      </c>
      <c r="AT12" s="1714"/>
      <c r="AU12" s="1715"/>
      <c r="AV12" s="1715"/>
    </row>
    <row r="13" spans="1:48" s="12" customFormat="1" ht="12.75" x14ac:dyDescent="0.2">
      <c r="A13" s="31" t="s">
        <v>3064</v>
      </c>
      <c r="B13" s="602"/>
      <c r="C13" s="1612"/>
      <c r="D13" s="992"/>
      <c r="E13" s="31"/>
      <c r="F13" s="992"/>
      <c r="G13" s="847"/>
      <c r="H13" s="993"/>
      <c r="I13" s="838"/>
      <c r="J13" s="31"/>
      <c r="K13" s="2159"/>
      <c r="L13" s="2159"/>
      <c r="M13" s="2159"/>
      <c r="N13" s="2159"/>
      <c r="P13" s="840" t="str">
        <f t="shared" si="0"/>
        <v>3 (1403)</v>
      </c>
      <c r="Q13" s="1615" t="str">
        <f t="shared" si="1"/>
        <v/>
      </c>
      <c r="R13" s="190"/>
      <c r="S13" s="841"/>
      <c r="T13" s="841"/>
      <c r="U13" s="891"/>
      <c r="V13" s="840" t="str">
        <f t="shared" si="2"/>
        <v>3 (1403)</v>
      </c>
      <c r="W13" s="1615" t="str">
        <f t="shared" si="3"/>
        <v/>
      </c>
      <c r="X13" s="1714"/>
      <c r="Y13" s="1715"/>
      <c r="Z13" s="1715"/>
      <c r="AA13" s="961"/>
      <c r="AB13" s="962" t="s">
        <v>3064</v>
      </c>
      <c r="AC13" s="1716" t="str">
        <f t="shared" si="4"/>
        <v/>
      </c>
      <c r="AD13" s="548"/>
      <c r="AE13" s="838"/>
      <c r="AF13" s="82"/>
      <c r="AG13" s="2159"/>
      <c r="AH13" s="2159"/>
      <c r="AI13" s="2159"/>
      <c r="AJ13" s="2159"/>
      <c r="AK13" s="558"/>
      <c r="AL13" s="840" t="str">
        <f t="shared" si="5"/>
        <v>3 (1403)</v>
      </c>
      <c r="AM13" s="1615" t="str">
        <f t="shared" si="6"/>
        <v/>
      </c>
      <c r="AN13" s="1714"/>
      <c r="AO13" s="1715"/>
      <c r="AP13" s="1715"/>
      <c r="AQ13" s="82"/>
      <c r="AR13" s="840" t="str">
        <f t="shared" si="7"/>
        <v>3 (1403)</v>
      </c>
      <c r="AS13" s="1615" t="str">
        <f t="shared" si="8"/>
        <v/>
      </c>
      <c r="AT13" s="1714"/>
      <c r="AU13" s="1715"/>
      <c r="AV13" s="1715"/>
    </row>
    <row r="14" spans="1:48" s="12" customFormat="1" ht="10.7" hidden="1" customHeight="1" x14ac:dyDescent="0.2">
      <c r="A14" s="31" t="s">
        <v>3065</v>
      </c>
      <c r="B14" s="602"/>
      <c r="C14" s="1612"/>
      <c r="D14" s="992"/>
      <c r="E14" s="31"/>
      <c r="F14" s="992"/>
      <c r="G14" s="847"/>
      <c r="H14" s="993"/>
      <c r="I14" s="838"/>
      <c r="J14" s="31"/>
      <c r="K14" s="2159"/>
      <c r="L14" s="2159"/>
      <c r="M14" s="2159"/>
      <c r="N14" s="2159"/>
      <c r="P14" s="840" t="str">
        <f t="shared" si="0"/>
        <v>4 (1404)</v>
      </c>
      <c r="Q14" s="1615" t="str">
        <f t="shared" si="1"/>
        <v/>
      </c>
      <c r="R14" s="190"/>
      <c r="S14" s="841"/>
      <c r="T14" s="841"/>
      <c r="U14" s="891"/>
      <c r="V14" s="840" t="str">
        <f t="shared" si="2"/>
        <v>4 (1404)</v>
      </c>
      <c r="W14" s="1615" t="str">
        <f t="shared" si="3"/>
        <v/>
      </c>
      <c r="X14" s="1714"/>
      <c r="Y14" s="1715"/>
      <c r="Z14" s="1715"/>
      <c r="AA14" s="961"/>
      <c r="AB14" s="962" t="s">
        <v>3065</v>
      </c>
      <c r="AC14" s="1716" t="str">
        <f t="shared" si="4"/>
        <v/>
      </c>
      <c r="AD14" s="548"/>
      <c r="AE14" s="838"/>
      <c r="AF14" s="82"/>
      <c r="AG14" s="2159"/>
      <c r="AH14" s="2159"/>
      <c r="AI14" s="2159"/>
      <c r="AJ14" s="2159"/>
      <c r="AK14" s="558"/>
      <c r="AL14" s="840" t="str">
        <f t="shared" si="5"/>
        <v>4 (1404)</v>
      </c>
      <c r="AM14" s="1615" t="str">
        <f t="shared" si="6"/>
        <v/>
      </c>
      <c r="AN14" s="1714"/>
      <c r="AO14" s="1715"/>
      <c r="AP14" s="1715"/>
      <c r="AQ14" s="82"/>
      <c r="AR14" s="840" t="str">
        <f t="shared" si="7"/>
        <v>4 (1404)</v>
      </c>
      <c r="AS14" s="1615" t="str">
        <f t="shared" si="8"/>
        <v/>
      </c>
      <c r="AT14" s="1714"/>
      <c r="AU14" s="1715"/>
      <c r="AV14" s="1715"/>
    </row>
    <row r="15" spans="1:48" s="12" customFormat="1" ht="10.7" hidden="1" customHeight="1" x14ac:dyDescent="0.2">
      <c r="A15" s="31" t="s">
        <v>3066</v>
      </c>
      <c r="B15" s="602"/>
      <c r="C15" s="1612"/>
      <c r="D15" s="992"/>
      <c r="E15" s="31"/>
      <c r="F15" s="992"/>
      <c r="G15" s="847"/>
      <c r="H15" s="993"/>
      <c r="I15" s="838"/>
      <c r="J15" s="31"/>
      <c r="K15" s="2159"/>
      <c r="L15" s="2159"/>
      <c r="M15" s="2159"/>
      <c r="N15" s="2159"/>
      <c r="P15" s="840" t="str">
        <f t="shared" si="0"/>
        <v>5 (1405)</v>
      </c>
      <c r="Q15" s="1615" t="str">
        <f t="shared" si="1"/>
        <v/>
      </c>
      <c r="R15" s="190"/>
      <c r="S15" s="841"/>
      <c r="T15" s="841"/>
      <c r="U15" s="891"/>
      <c r="V15" s="840" t="str">
        <f t="shared" si="2"/>
        <v>5 (1405)</v>
      </c>
      <c r="W15" s="1615" t="str">
        <f t="shared" si="3"/>
        <v/>
      </c>
      <c r="X15" s="1714"/>
      <c r="Y15" s="1715"/>
      <c r="Z15" s="1715"/>
      <c r="AA15" s="961"/>
      <c r="AB15" s="962" t="s">
        <v>3066</v>
      </c>
      <c r="AC15" s="1716" t="str">
        <f t="shared" si="4"/>
        <v/>
      </c>
      <c r="AD15" s="548"/>
      <c r="AE15" s="838"/>
      <c r="AF15" s="82"/>
      <c r="AG15" s="2159"/>
      <c r="AH15" s="2159"/>
      <c r="AI15" s="2159"/>
      <c r="AJ15" s="2159"/>
      <c r="AK15" s="558"/>
      <c r="AL15" s="840" t="str">
        <f t="shared" si="5"/>
        <v>5 (1405)</v>
      </c>
      <c r="AM15" s="1615" t="str">
        <f t="shared" si="6"/>
        <v/>
      </c>
      <c r="AN15" s="1714"/>
      <c r="AO15" s="1715"/>
      <c r="AP15" s="1715"/>
      <c r="AQ15" s="82"/>
      <c r="AR15" s="840" t="str">
        <f t="shared" si="7"/>
        <v>5 (1405)</v>
      </c>
      <c r="AS15" s="1615" t="str">
        <f t="shared" si="8"/>
        <v/>
      </c>
      <c r="AT15" s="1714"/>
      <c r="AU15" s="1715"/>
      <c r="AV15" s="1715"/>
    </row>
    <row r="16" spans="1:48" s="12" customFormat="1" ht="10.7" hidden="1" customHeight="1" x14ac:dyDescent="0.2">
      <c r="A16" s="31" t="s">
        <v>3067</v>
      </c>
      <c r="B16" s="602"/>
      <c r="C16" s="1612"/>
      <c r="D16" s="992"/>
      <c r="E16" s="31"/>
      <c r="F16" s="992"/>
      <c r="G16" s="847"/>
      <c r="H16" s="993"/>
      <c r="I16" s="838"/>
      <c r="J16" s="31"/>
      <c r="K16" s="2159"/>
      <c r="L16" s="2159"/>
      <c r="M16" s="2159"/>
      <c r="N16" s="2159"/>
      <c r="P16" s="840" t="str">
        <f t="shared" si="0"/>
        <v>6 (1406)</v>
      </c>
      <c r="Q16" s="1615" t="str">
        <f t="shared" si="1"/>
        <v/>
      </c>
      <c r="R16" s="190"/>
      <c r="S16" s="841"/>
      <c r="T16" s="841"/>
      <c r="U16" s="891"/>
      <c r="V16" s="840" t="str">
        <f t="shared" si="2"/>
        <v>6 (1406)</v>
      </c>
      <c r="W16" s="1615" t="str">
        <f t="shared" si="3"/>
        <v/>
      </c>
      <c r="X16" s="1714"/>
      <c r="Y16" s="1715"/>
      <c r="Z16" s="1715"/>
      <c r="AA16" s="961"/>
      <c r="AB16" s="962" t="s">
        <v>3067</v>
      </c>
      <c r="AC16" s="1716" t="str">
        <f t="shared" si="4"/>
        <v/>
      </c>
      <c r="AD16" s="548"/>
      <c r="AE16" s="838"/>
      <c r="AF16" s="82"/>
      <c r="AG16" s="2159"/>
      <c r="AH16" s="2159"/>
      <c r="AI16" s="2159"/>
      <c r="AJ16" s="2159"/>
      <c r="AK16" s="558"/>
      <c r="AL16" s="840" t="str">
        <f t="shared" si="5"/>
        <v>6 (1406)</v>
      </c>
      <c r="AM16" s="1615" t="str">
        <f t="shared" si="6"/>
        <v/>
      </c>
      <c r="AN16" s="1714"/>
      <c r="AO16" s="1715"/>
      <c r="AP16" s="1715"/>
      <c r="AQ16" s="82"/>
      <c r="AR16" s="840" t="str">
        <f t="shared" si="7"/>
        <v>6 (1406)</v>
      </c>
      <c r="AS16" s="1615" t="str">
        <f t="shared" si="8"/>
        <v/>
      </c>
      <c r="AT16" s="1714"/>
      <c r="AU16" s="1715"/>
      <c r="AV16" s="1715"/>
    </row>
    <row r="17" spans="1:48" s="12" customFormat="1" ht="10.7" hidden="1" customHeight="1" x14ac:dyDescent="0.2">
      <c r="A17" s="31" t="s">
        <v>3068</v>
      </c>
      <c r="B17" s="602"/>
      <c r="C17" s="1612"/>
      <c r="D17" s="992"/>
      <c r="E17" s="31"/>
      <c r="F17" s="992"/>
      <c r="G17" s="847"/>
      <c r="H17" s="993"/>
      <c r="I17" s="838"/>
      <c r="J17" s="31"/>
      <c r="K17" s="2159"/>
      <c r="L17" s="2159"/>
      <c r="M17" s="2159"/>
      <c r="N17" s="2159"/>
      <c r="P17" s="840" t="str">
        <f t="shared" si="0"/>
        <v>7 (1407)</v>
      </c>
      <c r="Q17" s="1615" t="str">
        <f t="shared" si="1"/>
        <v/>
      </c>
      <c r="R17" s="190"/>
      <c r="S17" s="841"/>
      <c r="T17" s="841"/>
      <c r="U17" s="891"/>
      <c r="V17" s="840" t="str">
        <f t="shared" si="2"/>
        <v>7 (1407)</v>
      </c>
      <c r="W17" s="1615" t="str">
        <f t="shared" si="3"/>
        <v/>
      </c>
      <c r="X17" s="1714"/>
      <c r="Y17" s="1715"/>
      <c r="Z17" s="1715"/>
      <c r="AA17" s="961"/>
      <c r="AB17" s="962" t="s">
        <v>3068</v>
      </c>
      <c r="AC17" s="1716" t="str">
        <f t="shared" si="4"/>
        <v/>
      </c>
      <c r="AD17" s="548"/>
      <c r="AE17" s="838"/>
      <c r="AF17" s="82"/>
      <c r="AG17" s="2159"/>
      <c r="AH17" s="2159"/>
      <c r="AI17" s="2159"/>
      <c r="AJ17" s="2159"/>
      <c r="AK17" s="558"/>
      <c r="AL17" s="840" t="str">
        <f t="shared" si="5"/>
        <v>7 (1407)</v>
      </c>
      <c r="AM17" s="1615" t="str">
        <f t="shared" si="6"/>
        <v/>
      </c>
      <c r="AN17" s="1714"/>
      <c r="AO17" s="1715"/>
      <c r="AP17" s="1715"/>
      <c r="AQ17" s="82"/>
      <c r="AR17" s="840" t="str">
        <f t="shared" si="7"/>
        <v>7 (1407)</v>
      </c>
      <c r="AS17" s="1615" t="str">
        <f t="shared" si="8"/>
        <v/>
      </c>
      <c r="AT17" s="1714"/>
      <c r="AU17" s="1715"/>
      <c r="AV17" s="1715"/>
    </row>
    <row r="18" spans="1:48" s="12" customFormat="1" ht="10.7" hidden="1" customHeight="1" x14ac:dyDescent="0.2">
      <c r="A18" s="31" t="s">
        <v>3069</v>
      </c>
      <c r="B18" s="602"/>
      <c r="C18" s="1612"/>
      <c r="D18" s="992"/>
      <c r="E18" s="31"/>
      <c r="F18" s="992"/>
      <c r="G18" s="847"/>
      <c r="H18" s="993"/>
      <c r="I18" s="838"/>
      <c r="J18" s="31"/>
      <c r="K18" s="2159"/>
      <c r="L18" s="2159"/>
      <c r="M18" s="2159"/>
      <c r="N18" s="2159"/>
      <c r="P18" s="840" t="str">
        <f t="shared" si="0"/>
        <v>8 (1408)</v>
      </c>
      <c r="Q18" s="1615" t="str">
        <f t="shared" si="1"/>
        <v/>
      </c>
      <c r="R18" s="190"/>
      <c r="S18" s="841"/>
      <c r="T18" s="841"/>
      <c r="U18" s="891"/>
      <c r="V18" s="840" t="str">
        <f t="shared" si="2"/>
        <v>8 (1408)</v>
      </c>
      <c r="W18" s="1615" t="str">
        <f t="shared" si="3"/>
        <v/>
      </c>
      <c r="X18" s="1714"/>
      <c r="Y18" s="1715"/>
      <c r="Z18" s="1715"/>
      <c r="AA18" s="961"/>
      <c r="AB18" s="962" t="s">
        <v>3069</v>
      </c>
      <c r="AC18" s="1716" t="str">
        <f t="shared" si="4"/>
        <v/>
      </c>
      <c r="AD18" s="548"/>
      <c r="AE18" s="838"/>
      <c r="AF18" s="82"/>
      <c r="AG18" s="2159"/>
      <c r="AH18" s="2159"/>
      <c r="AI18" s="2159"/>
      <c r="AJ18" s="2159"/>
      <c r="AK18" s="558"/>
      <c r="AL18" s="840" t="str">
        <f t="shared" si="5"/>
        <v>8 (1408)</v>
      </c>
      <c r="AM18" s="1615" t="str">
        <f t="shared" si="6"/>
        <v/>
      </c>
      <c r="AN18" s="1714"/>
      <c r="AO18" s="1715"/>
      <c r="AP18" s="1715"/>
      <c r="AQ18" s="82"/>
      <c r="AR18" s="840" t="str">
        <f t="shared" si="7"/>
        <v>8 (1408)</v>
      </c>
      <c r="AS18" s="1615" t="str">
        <f t="shared" si="8"/>
        <v/>
      </c>
      <c r="AT18" s="1714"/>
      <c r="AU18" s="1715"/>
      <c r="AV18" s="1715"/>
    </row>
    <row r="19" spans="1:48" s="12" customFormat="1" ht="10.7" hidden="1" customHeight="1" x14ac:dyDescent="0.2">
      <c r="A19" s="31" t="s">
        <v>3070</v>
      </c>
      <c r="B19" s="602"/>
      <c r="C19" s="1612"/>
      <c r="D19" s="992"/>
      <c r="E19" s="31"/>
      <c r="F19" s="992"/>
      <c r="G19" s="847"/>
      <c r="H19" s="993"/>
      <c r="I19" s="838"/>
      <c r="J19" s="31"/>
      <c r="K19" s="2159"/>
      <c r="L19" s="2159"/>
      <c r="M19" s="2159"/>
      <c r="N19" s="2159"/>
      <c r="P19" s="840" t="str">
        <f t="shared" si="0"/>
        <v>9 (1409)</v>
      </c>
      <c r="Q19" s="1615" t="str">
        <f t="shared" si="1"/>
        <v/>
      </c>
      <c r="R19" s="190"/>
      <c r="S19" s="841"/>
      <c r="T19" s="841"/>
      <c r="U19" s="891"/>
      <c r="V19" s="840" t="str">
        <f t="shared" si="2"/>
        <v>9 (1409)</v>
      </c>
      <c r="W19" s="1615" t="str">
        <f t="shared" si="3"/>
        <v/>
      </c>
      <c r="X19" s="1714"/>
      <c r="Y19" s="1715"/>
      <c r="Z19" s="1715"/>
      <c r="AA19" s="961"/>
      <c r="AB19" s="962" t="s">
        <v>3070</v>
      </c>
      <c r="AC19" s="1716" t="str">
        <f t="shared" si="4"/>
        <v/>
      </c>
      <c r="AD19" s="548"/>
      <c r="AE19" s="838"/>
      <c r="AF19" s="82"/>
      <c r="AG19" s="2159"/>
      <c r="AH19" s="2159"/>
      <c r="AI19" s="2159"/>
      <c r="AJ19" s="2159"/>
      <c r="AK19" s="558"/>
      <c r="AL19" s="840" t="str">
        <f t="shared" si="5"/>
        <v>9 (1409)</v>
      </c>
      <c r="AM19" s="1615" t="str">
        <f t="shared" si="6"/>
        <v/>
      </c>
      <c r="AN19" s="1714"/>
      <c r="AO19" s="1715"/>
      <c r="AP19" s="1715"/>
      <c r="AQ19" s="82"/>
      <c r="AR19" s="840" t="str">
        <f t="shared" si="7"/>
        <v>9 (1409)</v>
      </c>
      <c r="AS19" s="1615" t="str">
        <f t="shared" si="8"/>
        <v/>
      </c>
      <c r="AT19" s="1714"/>
      <c r="AU19" s="1715"/>
      <c r="AV19" s="1715"/>
    </row>
    <row r="20" spans="1:48" s="12" customFormat="1" ht="10.7" hidden="1" customHeight="1" x14ac:dyDescent="0.2">
      <c r="A20" s="31" t="s">
        <v>3071</v>
      </c>
      <c r="B20" s="602"/>
      <c r="C20" s="1612"/>
      <c r="D20" s="992"/>
      <c r="E20" s="31"/>
      <c r="F20" s="992"/>
      <c r="G20" s="847"/>
      <c r="H20" s="993"/>
      <c r="I20" s="838"/>
      <c r="J20" s="31"/>
      <c r="K20" s="2159"/>
      <c r="L20" s="2159"/>
      <c r="M20" s="2159"/>
      <c r="N20" s="2159"/>
      <c r="P20" s="840" t="str">
        <f t="shared" si="0"/>
        <v>10 (1410)</v>
      </c>
      <c r="Q20" s="1615" t="str">
        <f t="shared" si="1"/>
        <v/>
      </c>
      <c r="R20" s="190"/>
      <c r="S20" s="841"/>
      <c r="T20" s="841"/>
      <c r="U20" s="891"/>
      <c r="V20" s="840" t="str">
        <f t="shared" si="2"/>
        <v>10 (1410)</v>
      </c>
      <c r="W20" s="1615" t="str">
        <f t="shared" si="3"/>
        <v/>
      </c>
      <c r="X20" s="1714"/>
      <c r="Y20" s="1715"/>
      <c r="Z20" s="1715"/>
      <c r="AA20" s="961"/>
      <c r="AB20" s="962" t="s">
        <v>3071</v>
      </c>
      <c r="AC20" s="1716" t="str">
        <f t="shared" si="4"/>
        <v/>
      </c>
      <c r="AD20" s="548"/>
      <c r="AE20" s="838"/>
      <c r="AF20" s="82"/>
      <c r="AG20" s="2159"/>
      <c r="AH20" s="2159"/>
      <c r="AI20" s="2159"/>
      <c r="AJ20" s="2159"/>
      <c r="AK20" s="558"/>
      <c r="AL20" s="840" t="str">
        <f t="shared" si="5"/>
        <v>10 (1410)</v>
      </c>
      <c r="AM20" s="1615" t="str">
        <f t="shared" si="6"/>
        <v/>
      </c>
      <c r="AN20" s="1714"/>
      <c r="AO20" s="1715"/>
      <c r="AP20" s="1715"/>
      <c r="AQ20" s="82"/>
      <c r="AR20" s="840" t="str">
        <f t="shared" si="7"/>
        <v>10 (1410)</v>
      </c>
      <c r="AS20" s="1615" t="str">
        <f t="shared" si="8"/>
        <v/>
      </c>
      <c r="AT20" s="1714"/>
      <c r="AU20" s="1715"/>
      <c r="AV20" s="1715"/>
    </row>
    <row r="21" spans="1:48" s="12" customFormat="1" ht="10.7" hidden="1" customHeight="1" x14ac:dyDescent="0.2">
      <c r="A21" s="31" t="s">
        <v>3072</v>
      </c>
      <c r="B21" s="602"/>
      <c r="C21" s="1612"/>
      <c r="D21" s="992"/>
      <c r="E21" s="31"/>
      <c r="F21" s="992"/>
      <c r="G21" s="847"/>
      <c r="H21" s="993"/>
      <c r="I21" s="838"/>
      <c r="J21" s="31"/>
      <c r="K21" s="2159"/>
      <c r="L21" s="2159"/>
      <c r="M21" s="2159"/>
      <c r="N21" s="2159"/>
      <c r="P21" s="840" t="str">
        <f t="shared" si="0"/>
        <v>11 (1411)</v>
      </c>
      <c r="Q21" s="1615" t="str">
        <f t="shared" si="1"/>
        <v/>
      </c>
      <c r="R21" s="190"/>
      <c r="S21" s="841"/>
      <c r="T21" s="841"/>
      <c r="U21" s="891"/>
      <c r="V21" s="840" t="str">
        <f t="shared" si="2"/>
        <v>11 (1411)</v>
      </c>
      <c r="W21" s="1615" t="str">
        <f t="shared" si="3"/>
        <v/>
      </c>
      <c r="X21" s="1714"/>
      <c r="Y21" s="1715"/>
      <c r="Z21" s="1715"/>
      <c r="AA21" s="961"/>
      <c r="AB21" s="962" t="s">
        <v>3072</v>
      </c>
      <c r="AC21" s="1716" t="str">
        <f t="shared" si="4"/>
        <v/>
      </c>
      <c r="AD21" s="548"/>
      <c r="AE21" s="838"/>
      <c r="AF21" s="82"/>
      <c r="AG21" s="2159"/>
      <c r="AH21" s="2159"/>
      <c r="AI21" s="2159"/>
      <c r="AJ21" s="2159"/>
      <c r="AK21" s="558"/>
      <c r="AL21" s="840" t="str">
        <f t="shared" si="5"/>
        <v>11 (1411)</v>
      </c>
      <c r="AM21" s="1615" t="str">
        <f t="shared" si="6"/>
        <v/>
      </c>
      <c r="AN21" s="1714"/>
      <c r="AO21" s="1715"/>
      <c r="AP21" s="1715"/>
      <c r="AQ21" s="82"/>
      <c r="AR21" s="840" t="str">
        <f t="shared" si="7"/>
        <v>11 (1411)</v>
      </c>
      <c r="AS21" s="1615" t="str">
        <f t="shared" si="8"/>
        <v/>
      </c>
      <c r="AT21" s="1714"/>
      <c r="AU21" s="1715"/>
      <c r="AV21" s="1715"/>
    </row>
    <row r="22" spans="1:48" s="12" customFormat="1" ht="10.7" hidden="1" customHeight="1" x14ac:dyDescent="0.2">
      <c r="A22" s="31" t="s">
        <v>3073</v>
      </c>
      <c r="B22" s="602"/>
      <c r="C22" s="1612"/>
      <c r="D22" s="992"/>
      <c r="E22" s="31"/>
      <c r="F22" s="992"/>
      <c r="G22" s="847"/>
      <c r="H22" s="993"/>
      <c r="I22" s="838"/>
      <c r="J22" s="31"/>
      <c r="K22" s="2159"/>
      <c r="L22" s="2159"/>
      <c r="M22" s="2159"/>
      <c r="N22" s="2159"/>
      <c r="P22" s="840" t="str">
        <f t="shared" si="0"/>
        <v>12 (1412)</v>
      </c>
      <c r="Q22" s="1615" t="str">
        <f t="shared" si="1"/>
        <v/>
      </c>
      <c r="R22" s="190"/>
      <c r="S22" s="841"/>
      <c r="T22" s="841"/>
      <c r="U22" s="891"/>
      <c r="V22" s="840" t="str">
        <f t="shared" si="2"/>
        <v>12 (1412)</v>
      </c>
      <c r="W22" s="1615" t="str">
        <f t="shared" si="3"/>
        <v/>
      </c>
      <c r="X22" s="1714"/>
      <c r="Y22" s="1715"/>
      <c r="Z22" s="1715"/>
      <c r="AA22" s="961"/>
      <c r="AB22" s="962" t="s">
        <v>3073</v>
      </c>
      <c r="AC22" s="1716" t="str">
        <f t="shared" si="4"/>
        <v/>
      </c>
      <c r="AD22" s="548"/>
      <c r="AE22" s="838"/>
      <c r="AF22" s="82"/>
      <c r="AG22" s="2159"/>
      <c r="AH22" s="2159"/>
      <c r="AI22" s="2159"/>
      <c r="AJ22" s="2159"/>
      <c r="AK22" s="558"/>
      <c r="AL22" s="840" t="str">
        <f t="shared" si="5"/>
        <v>12 (1412)</v>
      </c>
      <c r="AM22" s="1615" t="str">
        <f t="shared" si="6"/>
        <v/>
      </c>
      <c r="AN22" s="1714"/>
      <c r="AO22" s="1715"/>
      <c r="AP22" s="1715"/>
      <c r="AQ22" s="82"/>
      <c r="AR22" s="840" t="str">
        <f t="shared" si="7"/>
        <v>12 (1412)</v>
      </c>
      <c r="AS22" s="1615" t="str">
        <f t="shared" si="8"/>
        <v/>
      </c>
      <c r="AT22" s="1714"/>
      <c r="AU22" s="1715"/>
      <c r="AV22" s="1715"/>
    </row>
    <row r="23" spans="1:48" s="12" customFormat="1" ht="10.7" hidden="1" customHeight="1" x14ac:dyDescent="0.2">
      <c r="A23" s="31" t="s">
        <v>3074</v>
      </c>
      <c r="B23" s="602"/>
      <c r="C23" s="1612"/>
      <c r="D23" s="992"/>
      <c r="E23" s="31"/>
      <c r="F23" s="992"/>
      <c r="G23" s="847"/>
      <c r="H23" s="993"/>
      <c r="I23" s="838"/>
      <c r="J23" s="31"/>
      <c r="K23" s="2159"/>
      <c r="L23" s="2159"/>
      <c r="M23" s="2159"/>
      <c r="N23" s="2159"/>
      <c r="P23" s="840" t="str">
        <f t="shared" si="0"/>
        <v>13 (1413)</v>
      </c>
      <c r="Q23" s="1615" t="str">
        <f t="shared" si="1"/>
        <v/>
      </c>
      <c r="R23" s="190"/>
      <c r="S23" s="841"/>
      <c r="T23" s="841"/>
      <c r="U23" s="891"/>
      <c r="V23" s="840" t="str">
        <f t="shared" si="2"/>
        <v>13 (1413)</v>
      </c>
      <c r="W23" s="1615" t="str">
        <f t="shared" si="3"/>
        <v/>
      </c>
      <c r="X23" s="1714"/>
      <c r="Y23" s="1715"/>
      <c r="Z23" s="1715"/>
      <c r="AA23" s="961"/>
      <c r="AB23" s="962" t="s">
        <v>3074</v>
      </c>
      <c r="AC23" s="1716" t="str">
        <f t="shared" si="4"/>
        <v/>
      </c>
      <c r="AD23" s="548"/>
      <c r="AE23" s="838"/>
      <c r="AF23" s="82"/>
      <c r="AG23" s="2159"/>
      <c r="AH23" s="2159"/>
      <c r="AI23" s="2159"/>
      <c r="AJ23" s="2159"/>
      <c r="AK23" s="558"/>
      <c r="AL23" s="840" t="str">
        <f t="shared" si="5"/>
        <v>13 (1413)</v>
      </c>
      <c r="AM23" s="1615" t="str">
        <f t="shared" si="6"/>
        <v/>
      </c>
      <c r="AN23" s="1714"/>
      <c r="AO23" s="1715"/>
      <c r="AP23" s="1715"/>
      <c r="AQ23" s="82"/>
      <c r="AR23" s="840" t="str">
        <f t="shared" si="7"/>
        <v>13 (1413)</v>
      </c>
      <c r="AS23" s="1615" t="str">
        <f t="shared" si="8"/>
        <v/>
      </c>
      <c r="AT23" s="1714"/>
      <c r="AU23" s="1715"/>
      <c r="AV23" s="1715"/>
    </row>
    <row r="24" spans="1:48" s="12" customFormat="1" ht="10.7" hidden="1" customHeight="1" x14ac:dyDescent="0.2">
      <c r="A24" s="31" t="s">
        <v>3075</v>
      </c>
      <c r="B24" s="602"/>
      <c r="C24" s="1612"/>
      <c r="D24" s="992"/>
      <c r="E24" s="31"/>
      <c r="F24" s="992"/>
      <c r="G24" s="847"/>
      <c r="H24" s="993"/>
      <c r="I24" s="838"/>
      <c r="J24" s="31"/>
      <c r="K24" s="2159"/>
      <c r="L24" s="2159"/>
      <c r="M24" s="2159"/>
      <c r="N24" s="2159"/>
      <c r="P24" s="840" t="str">
        <f t="shared" si="0"/>
        <v>14 (1414)</v>
      </c>
      <c r="Q24" s="1615" t="str">
        <f t="shared" si="1"/>
        <v/>
      </c>
      <c r="R24" s="190"/>
      <c r="S24" s="841"/>
      <c r="T24" s="841"/>
      <c r="U24" s="891"/>
      <c r="V24" s="840" t="str">
        <f t="shared" si="2"/>
        <v>14 (1414)</v>
      </c>
      <c r="W24" s="1615" t="str">
        <f t="shared" si="3"/>
        <v/>
      </c>
      <c r="X24" s="1714"/>
      <c r="Y24" s="1715"/>
      <c r="Z24" s="1715"/>
      <c r="AA24" s="961"/>
      <c r="AB24" s="962" t="s">
        <v>3075</v>
      </c>
      <c r="AC24" s="1716" t="str">
        <f t="shared" si="4"/>
        <v/>
      </c>
      <c r="AD24" s="548"/>
      <c r="AE24" s="838"/>
      <c r="AF24" s="82"/>
      <c r="AG24" s="2159"/>
      <c r="AH24" s="2159"/>
      <c r="AI24" s="2159"/>
      <c r="AJ24" s="2159"/>
      <c r="AK24" s="558"/>
      <c r="AL24" s="840" t="str">
        <f t="shared" si="5"/>
        <v>14 (1414)</v>
      </c>
      <c r="AM24" s="1615" t="str">
        <f t="shared" si="6"/>
        <v/>
      </c>
      <c r="AN24" s="1714"/>
      <c r="AO24" s="1715"/>
      <c r="AP24" s="1715"/>
      <c r="AQ24" s="82"/>
      <c r="AR24" s="840" t="str">
        <f t="shared" si="7"/>
        <v>14 (1414)</v>
      </c>
      <c r="AS24" s="1615" t="str">
        <f t="shared" si="8"/>
        <v/>
      </c>
      <c r="AT24" s="1714"/>
      <c r="AU24" s="1715"/>
      <c r="AV24" s="1715"/>
    </row>
    <row r="25" spans="1:48" s="12" customFormat="1" ht="10.7" hidden="1" customHeight="1" x14ac:dyDescent="0.2">
      <c r="A25" s="31" t="s">
        <v>3076</v>
      </c>
      <c r="B25" s="602"/>
      <c r="C25" s="1612"/>
      <c r="D25" s="992"/>
      <c r="E25" s="31"/>
      <c r="F25" s="992"/>
      <c r="G25" s="847"/>
      <c r="H25" s="993"/>
      <c r="I25" s="838"/>
      <c r="J25" s="31"/>
      <c r="K25" s="2159"/>
      <c r="L25" s="2159"/>
      <c r="M25" s="2159"/>
      <c r="N25" s="2159"/>
      <c r="P25" s="840" t="str">
        <f t="shared" si="0"/>
        <v>15 (1415)</v>
      </c>
      <c r="Q25" s="1615" t="str">
        <f t="shared" si="1"/>
        <v/>
      </c>
      <c r="R25" s="190"/>
      <c r="S25" s="841"/>
      <c r="T25" s="841"/>
      <c r="U25" s="891"/>
      <c r="V25" s="840" t="str">
        <f t="shared" si="2"/>
        <v>15 (1415)</v>
      </c>
      <c r="W25" s="1615" t="str">
        <f t="shared" si="3"/>
        <v/>
      </c>
      <c r="X25" s="1714"/>
      <c r="Y25" s="1715"/>
      <c r="Z25" s="1715"/>
      <c r="AA25" s="961"/>
      <c r="AB25" s="962" t="s">
        <v>3076</v>
      </c>
      <c r="AC25" s="1716" t="str">
        <f t="shared" si="4"/>
        <v/>
      </c>
      <c r="AD25" s="548"/>
      <c r="AE25" s="838"/>
      <c r="AF25" s="82"/>
      <c r="AG25" s="2159"/>
      <c r="AH25" s="2159"/>
      <c r="AI25" s="2159"/>
      <c r="AJ25" s="2159"/>
      <c r="AK25" s="558"/>
      <c r="AL25" s="840" t="str">
        <f t="shared" si="5"/>
        <v>15 (1415)</v>
      </c>
      <c r="AM25" s="1615" t="str">
        <f t="shared" si="6"/>
        <v/>
      </c>
      <c r="AN25" s="1714"/>
      <c r="AO25" s="1715"/>
      <c r="AP25" s="1715"/>
      <c r="AQ25" s="82"/>
      <c r="AR25" s="840" t="str">
        <f t="shared" si="7"/>
        <v>15 (1415)</v>
      </c>
      <c r="AS25" s="1615" t="str">
        <f t="shared" si="8"/>
        <v/>
      </c>
      <c r="AT25" s="1714"/>
      <c r="AU25" s="1715"/>
      <c r="AV25" s="1715"/>
    </row>
    <row r="26" spans="1:48" s="12" customFormat="1" ht="10.7" hidden="1" customHeight="1" x14ac:dyDescent="0.2">
      <c r="A26" s="31" t="s">
        <v>3077</v>
      </c>
      <c r="B26" s="602"/>
      <c r="C26" s="1612"/>
      <c r="D26" s="992"/>
      <c r="E26" s="31"/>
      <c r="F26" s="992"/>
      <c r="G26" s="847"/>
      <c r="H26" s="993"/>
      <c r="I26" s="838"/>
      <c r="J26" s="31"/>
      <c r="K26" s="2159"/>
      <c r="L26" s="2159"/>
      <c r="M26" s="2159"/>
      <c r="N26" s="2159"/>
      <c r="P26" s="840" t="str">
        <f t="shared" si="0"/>
        <v>16 (1416)</v>
      </c>
      <c r="Q26" s="1615" t="str">
        <f t="shared" si="1"/>
        <v/>
      </c>
      <c r="R26" s="190"/>
      <c r="S26" s="841"/>
      <c r="T26" s="841"/>
      <c r="U26" s="891"/>
      <c r="V26" s="840" t="str">
        <f t="shared" si="2"/>
        <v>16 (1416)</v>
      </c>
      <c r="W26" s="1615" t="str">
        <f t="shared" si="3"/>
        <v/>
      </c>
      <c r="X26" s="1714"/>
      <c r="Y26" s="1715"/>
      <c r="Z26" s="1715"/>
      <c r="AA26" s="961"/>
      <c r="AB26" s="962" t="s">
        <v>3077</v>
      </c>
      <c r="AC26" s="1716" t="str">
        <f t="shared" si="4"/>
        <v/>
      </c>
      <c r="AD26" s="548"/>
      <c r="AE26" s="838"/>
      <c r="AF26" s="82"/>
      <c r="AG26" s="2159"/>
      <c r="AH26" s="2159"/>
      <c r="AI26" s="2159"/>
      <c r="AJ26" s="2159"/>
      <c r="AK26" s="558"/>
      <c r="AL26" s="840" t="str">
        <f t="shared" si="5"/>
        <v>16 (1416)</v>
      </c>
      <c r="AM26" s="1615" t="str">
        <f t="shared" si="6"/>
        <v/>
      </c>
      <c r="AN26" s="1714"/>
      <c r="AO26" s="1715"/>
      <c r="AP26" s="1715"/>
      <c r="AQ26" s="82"/>
      <c r="AR26" s="840" t="str">
        <f t="shared" si="7"/>
        <v>16 (1416)</v>
      </c>
      <c r="AS26" s="1615" t="str">
        <f t="shared" si="8"/>
        <v/>
      </c>
      <c r="AT26" s="1714"/>
      <c r="AU26" s="1715"/>
      <c r="AV26" s="1715"/>
    </row>
    <row r="27" spans="1:48" s="12" customFormat="1" ht="10.7" hidden="1" customHeight="1" x14ac:dyDescent="0.2">
      <c r="A27" s="31" t="s">
        <v>3078</v>
      </c>
      <c r="B27" s="602"/>
      <c r="C27" s="1612"/>
      <c r="D27" s="992"/>
      <c r="E27" s="31"/>
      <c r="F27" s="992"/>
      <c r="G27" s="847"/>
      <c r="H27" s="993"/>
      <c r="I27" s="838"/>
      <c r="J27" s="31"/>
      <c r="K27" s="2159"/>
      <c r="L27" s="2159"/>
      <c r="M27" s="2159"/>
      <c r="N27" s="2159"/>
      <c r="P27" s="840" t="str">
        <f t="shared" si="0"/>
        <v>17 (1417)</v>
      </c>
      <c r="Q27" s="1615" t="str">
        <f t="shared" si="1"/>
        <v/>
      </c>
      <c r="R27" s="190"/>
      <c r="S27" s="841"/>
      <c r="T27" s="841"/>
      <c r="U27" s="891"/>
      <c r="V27" s="840" t="str">
        <f t="shared" si="2"/>
        <v>17 (1417)</v>
      </c>
      <c r="W27" s="1615" t="str">
        <f t="shared" si="3"/>
        <v/>
      </c>
      <c r="X27" s="1714"/>
      <c r="Y27" s="1715"/>
      <c r="Z27" s="1715"/>
      <c r="AA27" s="961"/>
      <c r="AB27" s="962" t="s">
        <v>3078</v>
      </c>
      <c r="AC27" s="1716" t="str">
        <f t="shared" si="4"/>
        <v/>
      </c>
      <c r="AD27" s="548"/>
      <c r="AE27" s="838"/>
      <c r="AF27" s="82"/>
      <c r="AG27" s="2159"/>
      <c r="AH27" s="2159"/>
      <c r="AI27" s="2159"/>
      <c r="AJ27" s="2159"/>
      <c r="AK27" s="558"/>
      <c r="AL27" s="840" t="str">
        <f t="shared" si="5"/>
        <v>17 (1417)</v>
      </c>
      <c r="AM27" s="1615" t="str">
        <f t="shared" si="6"/>
        <v/>
      </c>
      <c r="AN27" s="1714"/>
      <c r="AO27" s="1715"/>
      <c r="AP27" s="1715"/>
      <c r="AQ27" s="82"/>
      <c r="AR27" s="840" t="str">
        <f t="shared" si="7"/>
        <v>17 (1417)</v>
      </c>
      <c r="AS27" s="1615" t="str">
        <f t="shared" si="8"/>
        <v/>
      </c>
      <c r="AT27" s="1714"/>
      <c r="AU27" s="1715"/>
      <c r="AV27" s="1715"/>
    </row>
    <row r="28" spans="1:48" s="12" customFormat="1" ht="10.7" hidden="1" customHeight="1" x14ac:dyDescent="0.2">
      <c r="A28" s="31" t="s">
        <v>3079</v>
      </c>
      <c r="B28" s="602"/>
      <c r="C28" s="1612"/>
      <c r="D28" s="992"/>
      <c r="E28" s="31"/>
      <c r="F28" s="992"/>
      <c r="G28" s="847"/>
      <c r="H28" s="993"/>
      <c r="I28" s="838"/>
      <c r="J28" s="31"/>
      <c r="K28" s="2159"/>
      <c r="L28" s="2159"/>
      <c r="M28" s="2159"/>
      <c r="N28" s="2159"/>
      <c r="P28" s="840" t="str">
        <f t="shared" si="0"/>
        <v>18 (1418)</v>
      </c>
      <c r="Q28" s="1615" t="str">
        <f t="shared" si="1"/>
        <v/>
      </c>
      <c r="R28" s="190"/>
      <c r="S28" s="841"/>
      <c r="T28" s="841"/>
      <c r="U28" s="891"/>
      <c r="V28" s="840" t="str">
        <f t="shared" si="2"/>
        <v>18 (1418)</v>
      </c>
      <c r="W28" s="1615" t="str">
        <f t="shared" si="3"/>
        <v/>
      </c>
      <c r="X28" s="1714"/>
      <c r="Y28" s="1715"/>
      <c r="Z28" s="1715"/>
      <c r="AA28" s="961"/>
      <c r="AB28" s="962" t="s">
        <v>3079</v>
      </c>
      <c r="AC28" s="1716" t="str">
        <f t="shared" si="4"/>
        <v/>
      </c>
      <c r="AD28" s="548"/>
      <c r="AE28" s="838"/>
      <c r="AF28" s="82"/>
      <c r="AG28" s="2159"/>
      <c r="AH28" s="2159"/>
      <c r="AI28" s="2159"/>
      <c r="AJ28" s="2159"/>
      <c r="AK28" s="558"/>
      <c r="AL28" s="840" t="str">
        <f t="shared" si="5"/>
        <v>18 (1418)</v>
      </c>
      <c r="AM28" s="1615" t="str">
        <f t="shared" si="6"/>
        <v/>
      </c>
      <c r="AN28" s="1714"/>
      <c r="AO28" s="1715"/>
      <c r="AP28" s="1715"/>
      <c r="AQ28" s="82"/>
      <c r="AR28" s="840" t="str">
        <f t="shared" si="7"/>
        <v>18 (1418)</v>
      </c>
      <c r="AS28" s="1615" t="str">
        <f t="shared" si="8"/>
        <v/>
      </c>
      <c r="AT28" s="1714"/>
      <c r="AU28" s="1715"/>
      <c r="AV28" s="1715"/>
    </row>
    <row r="29" spans="1:48" s="12" customFormat="1" ht="10.7" hidden="1" customHeight="1" x14ac:dyDescent="0.2">
      <c r="A29" s="31" t="s">
        <v>3080</v>
      </c>
      <c r="B29" s="602"/>
      <c r="C29" s="1612"/>
      <c r="D29" s="992"/>
      <c r="E29" s="31"/>
      <c r="F29" s="992"/>
      <c r="G29" s="847"/>
      <c r="H29" s="993"/>
      <c r="I29" s="838"/>
      <c r="J29" s="31"/>
      <c r="K29" s="2159"/>
      <c r="L29" s="2159"/>
      <c r="M29" s="2159"/>
      <c r="N29" s="2159"/>
      <c r="P29" s="840" t="str">
        <f t="shared" si="0"/>
        <v>19 (1419)</v>
      </c>
      <c r="Q29" s="1615" t="str">
        <f t="shared" si="1"/>
        <v/>
      </c>
      <c r="R29" s="190"/>
      <c r="S29" s="841"/>
      <c r="T29" s="841"/>
      <c r="U29" s="891"/>
      <c r="V29" s="840" t="str">
        <f t="shared" si="2"/>
        <v>19 (1419)</v>
      </c>
      <c r="W29" s="1615" t="str">
        <f t="shared" si="3"/>
        <v/>
      </c>
      <c r="X29" s="1714"/>
      <c r="Y29" s="1715"/>
      <c r="Z29" s="1715"/>
      <c r="AA29" s="961"/>
      <c r="AB29" s="962" t="s">
        <v>3080</v>
      </c>
      <c r="AC29" s="1716" t="str">
        <f t="shared" si="4"/>
        <v/>
      </c>
      <c r="AD29" s="548"/>
      <c r="AE29" s="838"/>
      <c r="AF29" s="82"/>
      <c r="AG29" s="2159"/>
      <c r="AH29" s="2159"/>
      <c r="AI29" s="2159"/>
      <c r="AJ29" s="2159"/>
      <c r="AK29" s="558"/>
      <c r="AL29" s="840" t="str">
        <f t="shared" si="5"/>
        <v>19 (1419)</v>
      </c>
      <c r="AM29" s="1615" t="str">
        <f t="shared" si="6"/>
        <v/>
      </c>
      <c r="AN29" s="1714"/>
      <c r="AO29" s="1715"/>
      <c r="AP29" s="1715"/>
      <c r="AQ29" s="82"/>
      <c r="AR29" s="840" t="str">
        <f t="shared" si="7"/>
        <v>19 (1419)</v>
      </c>
      <c r="AS29" s="1615" t="str">
        <f t="shared" si="8"/>
        <v/>
      </c>
      <c r="AT29" s="1714"/>
      <c r="AU29" s="1715"/>
      <c r="AV29" s="1715"/>
    </row>
    <row r="30" spans="1:48" s="12" customFormat="1" ht="10.7" hidden="1" customHeight="1" x14ac:dyDescent="0.2">
      <c r="A30" s="31" t="s">
        <v>3081</v>
      </c>
      <c r="B30" s="602"/>
      <c r="C30" s="1612"/>
      <c r="D30" s="992"/>
      <c r="E30" s="31"/>
      <c r="F30" s="992"/>
      <c r="G30" s="847"/>
      <c r="H30" s="993"/>
      <c r="I30" s="838"/>
      <c r="J30" s="31"/>
      <c r="K30" s="2159"/>
      <c r="L30" s="2159"/>
      <c r="M30" s="2159"/>
      <c r="N30" s="2159"/>
      <c r="P30" s="840" t="str">
        <f t="shared" si="0"/>
        <v>20 (1420)</v>
      </c>
      <c r="Q30" s="1615" t="str">
        <f t="shared" si="1"/>
        <v/>
      </c>
      <c r="R30" s="190"/>
      <c r="S30" s="841"/>
      <c r="T30" s="841"/>
      <c r="U30" s="891"/>
      <c r="V30" s="840" t="str">
        <f t="shared" si="2"/>
        <v>20 (1420)</v>
      </c>
      <c r="W30" s="1615" t="str">
        <f t="shared" si="3"/>
        <v/>
      </c>
      <c r="X30" s="1714"/>
      <c r="Y30" s="1715"/>
      <c r="Z30" s="1715"/>
      <c r="AA30" s="961"/>
      <c r="AB30" s="962" t="s">
        <v>3081</v>
      </c>
      <c r="AC30" s="1716" t="str">
        <f t="shared" si="4"/>
        <v/>
      </c>
      <c r="AD30" s="548"/>
      <c r="AE30" s="838"/>
      <c r="AF30" s="82"/>
      <c r="AG30" s="2159"/>
      <c r="AH30" s="2159"/>
      <c r="AI30" s="2159"/>
      <c r="AJ30" s="2159"/>
      <c r="AK30" s="558"/>
      <c r="AL30" s="840" t="str">
        <f t="shared" si="5"/>
        <v>20 (1420)</v>
      </c>
      <c r="AM30" s="1615" t="str">
        <f t="shared" si="6"/>
        <v/>
      </c>
      <c r="AN30" s="1714"/>
      <c r="AO30" s="1715"/>
      <c r="AP30" s="1715"/>
      <c r="AQ30" s="82"/>
      <c r="AR30" s="840" t="str">
        <f t="shared" si="7"/>
        <v>20 (1420)</v>
      </c>
      <c r="AS30" s="1615" t="str">
        <f t="shared" si="8"/>
        <v/>
      </c>
      <c r="AT30" s="1714"/>
      <c r="AU30" s="1715"/>
      <c r="AV30" s="1715"/>
    </row>
    <row r="31" spans="1:48" s="12" customFormat="1" ht="10.7" hidden="1" customHeight="1" x14ac:dyDescent="0.2">
      <c r="A31" s="31" t="s">
        <v>3082</v>
      </c>
      <c r="B31" s="602"/>
      <c r="C31" s="1612"/>
      <c r="D31" s="992"/>
      <c r="E31" s="31"/>
      <c r="F31" s="992"/>
      <c r="G31" s="847"/>
      <c r="H31" s="993"/>
      <c r="I31" s="838"/>
      <c r="J31" s="31"/>
      <c r="K31" s="2159"/>
      <c r="L31" s="2159"/>
      <c r="M31" s="2159"/>
      <c r="N31" s="2159"/>
      <c r="P31" s="840" t="str">
        <f t="shared" si="0"/>
        <v>21 (1421)</v>
      </c>
      <c r="Q31" s="1615" t="str">
        <f t="shared" si="1"/>
        <v/>
      </c>
      <c r="R31" s="190"/>
      <c r="S31" s="841"/>
      <c r="T31" s="841"/>
      <c r="U31" s="891"/>
      <c r="V31" s="840" t="str">
        <f t="shared" si="2"/>
        <v>21 (1421)</v>
      </c>
      <c r="W31" s="1615" t="str">
        <f t="shared" si="3"/>
        <v/>
      </c>
      <c r="X31" s="1714"/>
      <c r="Y31" s="1715"/>
      <c r="Z31" s="1715"/>
      <c r="AA31" s="961"/>
      <c r="AB31" s="962" t="s">
        <v>3082</v>
      </c>
      <c r="AC31" s="1716" t="str">
        <f t="shared" si="4"/>
        <v/>
      </c>
      <c r="AD31" s="548"/>
      <c r="AE31" s="838"/>
      <c r="AF31" s="82"/>
      <c r="AG31" s="2159"/>
      <c r="AH31" s="2159"/>
      <c r="AI31" s="2159"/>
      <c r="AJ31" s="2159"/>
      <c r="AK31" s="558"/>
      <c r="AL31" s="840" t="str">
        <f t="shared" si="5"/>
        <v>21 (1421)</v>
      </c>
      <c r="AM31" s="1615" t="str">
        <f t="shared" si="6"/>
        <v/>
      </c>
      <c r="AN31" s="1714"/>
      <c r="AO31" s="1715"/>
      <c r="AP31" s="1715"/>
      <c r="AQ31" s="82"/>
      <c r="AR31" s="840" t="str">
        <f t="shared" si="7"/>
        <v>21 (1421)</v>
      </c>
      <c r="AS31" s="1615" t="str">
        <f t="shared" si="8"/>
        <v/>
      </c>
      <c r="AT31" s="1714"/>
      <c r="AU31" s="1715"/>
      <c r="AV31" s="1715"/>
    </row>
    <row r="32" spans="1:48" s="12" customFormat="1" ht="10.7" hidden="1" customHeight="1" x14ac:dyDescent="0.2">
      <c r="A32" s="31" t="s">
        <v>3083</v>
      </c>
      <c r="B32" s="602"/>
      <c r="C32" s="1612"/>
      <c r="D32" s="992"/>
      <c r="E32" s="31"/>
      <c r="F32" s="992"/>
      <c r="G32" s="847"/>
      <c r="H32" s="993"/>
      <c r="I32" s="838"/>
      <c r="J32" s="31"/>
      <c r="K32" s="2159"/>
      <c r="L32" s="2159"/>
      <c r="M32" s="2159"/>
      <c r="N32" s="2159"/>
      <c r="P32" s="840" t="str">
        <f t="shared" si="0"/>
        <v>22 (1422)</v>
      </c>
      <c r="Q32" s="1615" t="str">
        <f t="shared" si="1"/>
        <v/>
      </c>
      <c r="R32" s="190"/>
      <c r="S32" s="841"/>
      <c r="T32" s="841"/>
      <c r="U32" s="891"/>
      <c r="V32" s="840" t="str">
        <f t="shared" si="2"/>
        <v>22 (1422)</v>
      </c>
      <c r="W32" s="1615" t="str">
        <f t="shared" si="3"/>
        <v/>
      </c>
      <c r="X32" s="1714"/>
      <c r="Y32" s="1715"/>
      <c r="Z32" s="1715"/>
      <c r="AA32" s="961"/>
      <c r="AB32" s="962" t="s">
        <v>3083</v>
      </c>
      <c r="AC32" s="1716" t="str">
        <f t="shared" si="4"/>
        <v/>
      </c>
      <c r="AD32" s="548"/>
      <c r="AE32" s="838"/>
      <c r="AF32" s="82"/>
      <c r="AG32" s="2159"/>
      <c r="AH32" s="2159"/>
      <c r="AI32" s="2159"/>
      <c r="AJ32" s="2159"/>
      <c r="AK32" s="558"/>
      <c r="AL32" s="840" t="str">
        <f t="shared" si="5"/>
        <v>22 (1422)</v>
      </c>
      <c r="AM32" s="1615" t="str">
        <f t="shared" si="6"/>
        <v/>
      </c>
      <c r="AN32" s="1714"/>
      <c r="AO32" s="1715"/>
      <c r="AP32" s="1715"/>
      <c r="AQ32" s="82"/>
      <c r="AR32" s="840" t="str">
        <f t="shared" si="7"/>
        <v>22 (1422)</v>
      </c>
      <c r="AS32" s="1615" t="str">
        <f t="shared" si="8"/>
        <v/>
      </c>
      <c r="AT32" s="1714"/>
      <c r="AU32" s="1715"/>
      <c r="AV32" s="1715"/>
    </row>
    <row r="33" spans="1:48" s="12" customFormat="1" ht="10.7" hidden="1" customHeight="1" x14ac:dyDescent="0.2">
      <c r="A33" s="31" t="s">
        <v>3084</v>
      </c>
      <c r="B33" s="602"/>
      <c r="C33" s="1612"/>
      <c r="D33" s="992"/>
      <c r="E33" s="31"/>
      <c r="F33" s="992"/>
      <c r="G33" s="847"/>
      <c r="H33" s="993"/>
      <c r="I33" s="838"/>
      <c r="J33" s="31"/>
      <c r="K33" s="2159"/>
      <c r="L33" s="2159"/>
      <c r="M33" s="2159"/>
      <c r="N33" s="2159"/>
      <c r="P33" s="840" t="str">
        <f t="shared" si="0"/>
        <v>23 (1423)</v>
      </c>
      <c r="Q33" s="1615" t="str">
        <f t="shared" si="1"/>
        <v/>
      </c>
      <c r="R33" s="190"/>
      <c r="S33" s="841"/>
      <c r="T33" s="841"/>
      <c r="U33" s="891"/>
      <c r="V33" s="840" t="str">
        <f t="shared" si="2"/>
        <v>23 (1423)</v>
      </c>
      <c r="W33" s="1615" t="str">
        <f t="shared" si="3"/>
        <v/>
      </c>
      <c r="X33" s="1714"/>
      <c r="Y33" s="1715"/>
      <c r="Z33" s="1715"/>
      <c r="AA33" s="961"/>
      <c r="AB33" s="962" t="s">
        <v>3084</v>
      </c>
      <c r="AC33" s="1716" t="str">
        <f t="shared" si="4"/>
        <v/>
      </c>
      <c r="AD33" s="548"/>
      <c r="AE33" s="838"/>
      <c r="AF33" s="82"/>
      <c r="AG33" s="2159"/>
      <c r="AH33" s="2159"/>
      <c r="AI33" s="2159"/>
      <c r="AJ33" s="2159"/>
      <c r="AK33" s="558"/>
      <c r="AL33" s="840" t="str">
        <f t="shared" si="5"/>
        <v>23 (1423)</v>
      </c>
      <c r="AM33" s="1615" t="str">
        <f t="shared" si="6"/>
        <v/>
      </c>
      <c r="AN33" s="1714"/>
      <c r="AO33" s="1715"/>
      <c r="AP33" s="1715"/>
      <c r="AQ33" s="82"/>
      <c r="AR33" s="840" t="str">
        <f t="shared" si="7"/>
        <v>23 (1423)</v>
      </c>
      <c r="AS33" s="1615" t="str">
        <f t="shared" si="8"/>
        <v/>
      </c>
      <c r="AT33" s="1714"/>
      <c r="AU33" s="1715"/>
      <c r="AV33" s="1715"/>
    </row>
    <row r="34" spans="1:48" s="12" customFormat="1" ht="10.7" hidden="1" customHeight="1" x14ac:dyDescent="0.2">
      <c r="A34" s="31" t="s">
        <v>3085</v>
      </c>
      <c r="B34" s="602"/>
      <c r="C34" s="1612"/>
      <c r="D34" s="992"/>
      <c r="E34" s="31"/>
      <c r="F34" s="992"/>
      <c r="G34" s="847"/>
      <c r="H34" s="993"/>
      <c r="I34" s="838"/>
      <c r="J34" s="31"/>
      <c r="K34" s="2159"/>
      <c r="L34" s="2159"/>
      <c r="M34" s="2159"/>
      <c r="N34" s="2159"/>
      <c r="P34" s="840" t="str">
        <f t="shared" si="0"/>
        <v>24 (1424)</v>
      </c>
      <c r="Q34" s="1615" t="str">
        <f t="shared" si="1"/>
        <v/>
      </c>
      <c r="R34" s="190"/>
      <c r="S34" s="841"/>
      <c r="T34" s="841"/>
      <c r="U34" s="891"/>
      <c r="V34" s="840" t="str">
        <f t="shared" si="2"/>
        <v>24 (1424)</v>
      </c>
      <c r="W34" s="1615" t="str">
        <f t="shared" si="3"/>
        <v/>
      </c>
      <c r="X34" s="1714"/>
      <c r="Y34" s="1715"/>
      <c r="Z34" s="1715"/>
      <c r="AA34" s="961"/>
      <c r="AB34" s="962" t="s">
        <v>3085</v>
      </c>
      <c r="AC34" s="1716" t="str">
        <f t="shared" si="4"/>
        <v/>
      </c>
      <c r="AD34" s="548"/>
      <c r="AE34" s="838"/>
      <c r="AF34" s="82"/>
      <c r="AG34" s="2159"/>
      <c r="AH34" s="2159"/>
      <c r="AI34" s="2159"/>
      <c r="AJ34" s="2159"/>
      <c r="AK34" s="558"/>
      <c r="AL34" s="840" t="str">
        <f t="shared" si="5"/>
        <v>24 (1424)</v>
      </c>
      <c r="AM34" s="1615" t="str">
        <f t="shared" si="6"/>
        <v/>
      </c>
      <c r="AN34" s="1714"/>
      <c r="AO34" s="1715"/>
      <c r="AP34" s="1715"/>
      <c r="AQ34" s="82"/>
      <c r="AR34" s="840" t="str">
        <f t="shared" si="7"/>
        <v>24 (1424)</v>
      </c>
      <c r="AS34" s="1615" t="str">
        <f t="shared" si="8"/>
        <v/>
      </c>
      <c r="AT34" s="1714"/>
      <c r="AU34" s="1715"/>
      <c r="AV34" s="1715"/>
    </row>
    <row r="35" spans="1:48" s="12" customFormat="1" ht="12.75" x14ac:dyDescent="0.2">
      <c r="A35" s="31" t="s">
        <v>3086</v>
      </c>
      <c r="B35" s="602"/>
      <c r="C35" s="1612"/>
      <c r="D35" s="992"/>
      <c r="E35" s="31"/>
      <c r="F35" s="992"/>
      <c r="G35" s="847"/>
      <c r="H35" s="993"/>
      <c r="I35" s="838"/>
      <c r="J35" s="31"/>
      <c r="K35" s="2159"/>
      <c r="L35" s="2159"/>
      <c r="M35" s="2159"/>
      <c r="N35" s="2159"/>
      <c r="P35" s="840" t="str">
        <f t="shared" si="0"/>
        <v>25 (1425)</v>
      </c>
      <c r="Q35" s="1615" t="str">
        <f t="shared" si="1"/>
        <v/>
      </c>
      <c r="R35" s="190"/>
      <c r="S35" s="841"/>
      <c r="T35" s="841"/>
      <c r="U35" s="891"/>
      <c r="V35" s="840" t="str">
        <f t="shared" si="2"/>
        <v>25 (1425)</v>
      </c>
      <c r="W35" s="1615" t="str">
        <f t="shared" si="3"/>
        <v/>
      </c>
      <c r="X35" s="1714"/>
      <c r="Y35" s="1715"/>
      <c r="Z35" s="1715"/>
      <c r="AA35" s="961"/>
      <c r="AB35" s="962" t="s">
        <v>3086</v>
      </c>
      <c r="AC35" s="1716" t="str">
        <f t="shared" si="4"/>
        <v/>
      </c>
      <c r="AD35" s="548"/>
      <c r="AE35" s="838"/>
      <c r="AF35" s="82"/>
      <c r="AG35" s="2159"/>
      <c r="AH35" s="2159"/>
      <c r="AI35" s="2159"/>
      <c r="AJ35" s="2159"/>
      <c r="AK35" s="558"/>
      <c r="AL35" s="840" t="str">
        <f t="shared" si="5"/>
        <v>25 (1425)</v>
      </c>
      <c r="AM35" s="1615" t="str">
        <f t="shared" si="6"/>
        <v/>
      </c>
      <c r="AN35" s="1714"/>
      <c r="AO35" s="1715"/>
      <c r="AP35" s="1715"/>
      <c r="AQ35" s="82"/>
      <c r="AR35" s="840" t="str">
        <f t="shared" si="7"/>
        <v>25 (1425)</v>
      </c>
      <c r="AS35" s="1615" t="str">
        <f t="shared" si="8"/>
        <v/>
      </c>
      <c r="AT35" s="1714"/>
      <c r="AU35" s="1715"/>
      <c r="AV35" s="1715"/>
    </row>
    <row r="36" spans="1:48" s="12" customFormat="1" x14ac:dyDescent="0.25">
      <c r="A36" s="239" t="s">
        <v>3087</v>
      </c>
      <c r="B36" s="1598">
        <v>100</v>
      </c>
      <c r="C36" s="1617"/>
      <c r="D36" s="992"/>
      <c r="E36" s="31"/>
      <c r="F36" s="992"/>
      <c r="G36" s="847"/>
      <c r="H36" s="993"/>
      <c r="I36" s="838"/>
      <c r="J36" s="31"/>
      <c r="K36" s="2162"/>
      <c r="L36" s="2162"/>
      <c r="M36" s="2162"/>
      <c r="N36" s="2162"/>
      <c r="P36" s="835"/>
      <c r="Q36" s="1619">
        <f>$B36</f>
        <v>100</v>
      </c>
      <c r="R36" s="190"/>
      <c r="S36" s="841"/>
      <c r="T36" s="841"/>
      <c r="U36" s="891"/>
      <c r="V36" s="835"/>
      <c r="W36" s="1619">
        <f>$B36</f>
        <v>100</v>
      </c>
      <c r="X36" s="1714"/>
      <c r="Y36" s="1715"/>
      <c r="Z36" s="1715"/>
      <c r="AA36" s="961"/>
      <c r="AB36" s="958"/>
      <c r="AC36" s="1717">
        <v>100</v>
      </c>
      <c r="AD36" s="548"/>
      <c r="AE36" s="838"/>
      <c r="AF36" s="82"/>
      <c r="AG36" s="2162"/>
      <c r="AH36" s="2162"/>
      <c r="AI36" s="2162"/>
      <c r="AJ36" s="2162"/>
      <c r="AK36" s="558"/>
      <c r="AL36" s="835"/>
      <c r="AM36" s="1619">
        <f>$B36</f>
        <v>100</v>
      </c>
      <c r="AN36" s="1714"/>
      <c r="AO36" s="1715"/>
      <c r="AP36" s="1715"/>
      <c r="AQ36" s="82"/>
      <c r="AR36" s="835"/>
      <c r="AS36" s="1619">
        <f>$B36</f>
        <v>100</v>
      </c>
      <c r="AT36" s="1714"/>
      <c r="AU36" s="1715"/>
      <c r="AV36" s="1715"/>
    </row>
    <row r="37" spans="1:48" s="12" customFormat="1" x14ac:dyDescent="0.25">
      <c r="A37" s="83" t="s">
        <v>3088</v>
      </c>
      <c r="B37" s="1494" t="s">
        <v>3089</v>
      </c>
      <c r="C37" s="1495"/>
      <c r="D37" s="993"/>
      <c r="E37" s="82"/>
      <c r="F37" s="993"/>
      <c r="G37" s="848"/>
      <c r="H37" s="993"/>
      <c r="I37" s="844"/>
      <c r="J37" s="82"/>
      <c r="K37" s="2161"/>
      <c r="L37" s="2161"/>
      <c r="M37" s="2161"/>
      <c r="N37" s="2161"/>
      <c r="P37" s="835"/>
      <c r="Q37" s="1495" t="str">
        <f>$B37</f>
        <v>Global</v>
      </c>
      <c r="R37" s="190"/>
      <c r="S37" s="846"/>
      <c r="T37" s="846"/>
      <c r="U37" s="891"/>
      <c r="V37" s="835"/>
      <c r="W37" s="1495" t="str">
        <f>$B37</f>
        <v>Global</v>
      </c>
      <c r="X37" s="1714"/>
      <c r="Y37" s="1715"/>
      <c r="Z37" s="1715"/>
      <c r="AA37" s="961"/>
      <c r="AB37" s="958"/>
      <c r="AC37" s="1718" t="s">
        <v>3089</v>
      </c>
      <c r="AD37" s="190"/>
      <c r="AE37" s="844"/>
      <c r="AF37" s="82"/>
      <c r="AG37" s="2161"/>
      <c r="AH37" s="2161"/>
      <c r="AI37" s="2161"/>
      <c r="AJ37" s="2161"/>
      <c r="AK37" s="558"/>
      <c r="AL37" s="835"/>
      <c r="AM37" s="1495" t="str">
        <f>$B37</f>
        <v>Global</v>
      </c>
      <c r="AN37" s="1714"/>
      <c r="AO37" s="1715"/>
      <c r="AP37" s="1715"/>
      <c r="AQ37" s="82"/>
      <c r="AR37" s="835"/>
      <c r="AS37" s="1495" t="str">
        <f>$B37</f>
        <v>Global</v>
      </c>
      <c r="AT37" s="1714"/>
      <c r="AU37" s="1715"/>
      <c r="AV37" s="1715"/>
    </row>
    <row r="38" spans="1:48" ht="5.0999999999999996" customHeight="1" x14ac:dyDescent="0.25">
      <c r="A38" s="82"/>
      <c r="B38" s="82"/>
      <c r="C38" s="82"/>
      <c r="D38" s="82"/>
      <c r="E38" s="803"/>
      <c r="F38" s="803"/>
      <c r="G38" s="803"/>
      <c r="H38" s="82"/>
      <c r="I38" s="803"/>
      <c r="J38" s="803"/>
      <c r="K38" s="82"/>
      <c r="L38" s="82"/>
      <c r="M38" s="82"/>
      <c r="N38" s="82"/>
      <c r="P38" s="835"/>
      <c r="Q38" s="835"/>
      <c r="R38" s="82"/>
      <c r="S38" s="82"/>
      <c r="T38" s="82"/>
      <c r="U38" s="891"/>
      <c r="V38" s="835"/>
      <c r="W38" s="835"/>
      <c r="X38" s="947"/>
      <c r="Y38" s="947"/>
      <c r="Z38" s="947"/>
      <c r="AA38" s="961"/>
      <c r="AB38" s="958"/>
      <c r="AC38" s="958"/>
      <c r="AD38" s="960"/>
      <c r="AE38" s="82"/>
      <c r="AF38" s="82"/>
      <c r="AG38" s="82"/>
      <c r="AH38" s="82"/>
      <c r="AI38" s="82"/>
      <c r="AJ38" s="82"/>
      <c r="AK38" s="558"/>
      <c r="AL38" s="835"/>
      <c r="AM38" s="835"/>
      <c r="AN38" s="947"/>
      <c r="AO38" s="947"/>
      <c r="AP38" s="947"/>
      <c r="AQ38" s="82"/>
      <c r="AR38" s="835"/>
      <c r="AS38" s="835"/>
      <c r="AT38" s="947"/>
      <c r="AU38" s="947"/>
      <c r="AV38" s="947"/>
    </row>
    <row r="39" spans="1:48" x14ac:dyDescent="0.25">
      <c r="A39" s="82"/>
      <c r="B39" s="88" t="s">
        <v>1875</v>
      </c>
      <c r="C39" s="82"/>
      <c r="D39" s="82"/>
      <c r="E39" s="803"/>
      <c r="F39" s="803"/>
      <c r="G39" s="803"/>
      <c r="H39" s="82"/>
      <c r="I39" s="803"/>
      <c r="J39" s="803"/>
      <c r="K39" s="82"/>
      <c r="L39" s="82"/>
      <c r="M39" s="82"/>
      <c r="N39" s="82"/>
      <c r="P39" s="835"/>
      <c r="Q39" s="836" t="str">
        <f>$B39</f>
        <v>Engagements inutilisés (502)</v>
      </c>
      <c r="R39" s="82"/>
      <c r="S39" s="82"/>
      <c r="T39" s="82"/>
      <c r="U39" s="891"/>
      <c r="V39" s="835"/>
      <c r="W39" s="836" t="str">
        <f>$B39</f>
        <v>Engagements inutilisés (502)</v>
      </c>
      <c r="X39" s="947"/>
      <c r="Y39" s="947"/>
      <c r="Z39" s="947"/>
      <c r="AA39" s="961"/>
      <c r="AB39" s="958"/>
      <c r="AC39" s="959" t="s">
        <v>3276</v>
      </c>
      <c r="AD39" s="960"/>
      <c r="AE39" s="82"/>
      <c r="AF39" s="82"/>
      <c r="AG39" s="82"/>
      <c r="AH39" s="82"/>
      <c r="AI39" s="82"/>
      <c r="AJ39" s="82"/>
      <c r="AK39" s="558"/>
      <c r="AL39" s="835"/>
      <c r="AM39" s="836" t="str">
        <f>$B39</f>
        <v>Engagements inutilisés (502)</v>
      </c>
      <c r="AN39" s="947"/>
      <c r="AO39" s="947"/>
      <c r="AP39" s="947"/>
      <c r="AQ39" s="82"/>
      <c r="AR39" s="835"/>
      <c r="AS39" s="836" t="str">
        <f>$B39</f>
        <v>Engagements inutilisés (502)</v>
      </c>
      <c r="AT39" s="947"/>
      <c r="AU39" s="947"/>
      <c r="AV39" s="947"/>
    </row>
    <row r="40" spans="1:48" s="12" customFormat="1" ht="12.75" x14ac:dyDescent="0.2">
      <c r="A40" s="31" t="s">
        <v>3062</v>
      </c>
      <c r="B40" s="602"/>
      <c r="C40" s="992"/>
      <c r="D40" s="992"/>
      <c r="E40" s="31"/>
      <c r="F40" s="992"/>
      <c r="G40" s="847"/>
      <c r="H40" s="993"/>
      <c r="I40" s="838"/>
      <c r="J40" s="31"/>
      <c r="K40" s="2159"/>
      <c r="L40" s="2159"/>
      <c r="M40" s="2159"/>
      <c r="N40" s="2159"/>
      <c r="P40" s="840" t="str">
        <f t="shared" ref="P40:P64" si="9">$A40</f>
        <v>1 (1401)</v>
      </c>
      <c r="Q40" s="1615" t="str">
        <f t="shared" ref="Q40:Q64" si="10">IF($B40="","",$B40)</f>
        <v/>
      </c>
      <c r="R40" s="190"/>
      <c r="S40" s="841"/>
      <c r="T40" s="841"/>
      <c r="U40" s="891"/>
      <c r="V40" s="840" t="str">
        <f t="shared" ref="V40:V64" si="11">$A40</f>
        <v>1 (1401)</v>
      </c>
      <c r="W40" s="1615" t="str">
        <f t="shared" ref="W40:W64" si="12">IF($B40="","",$B40)</f>
        <v/>
      </c>
      <c r="X40" s="1714"/>
      <c r="Y40" s="1715"/>
      <c r="Z40" s="1715"/>
      <c r="AA40" s="961"/>
      <c r="AB40" s="962" t="s">
        <v>3062</v>
      </c>
      <c r="AC40" s="1716" t="str">
        <f t="shared" ref="AC40:AC64" si="13">IF($B40="","",$B40)</f>
        <v/>
      </c>
      <c r="AD40" s="548"/>
      <c r="AE40" s="838"/>
      <c r="AF40" s="82"/>
      <c r="AG40" s="2159"/>
      <c r="AH40" s="2159"/>
      <c r="AI40" s="2159"/>
      <c r="AJ40" s="2159"/>
      <c r="AK40" s="558"/>
      <c r="AL40" s="840" t="str">
        <f t="shared" ref="AL40:AL64" si="14">$A40</f>
        <v>1 (1401)</v>
      </c>
      <c r="AM40" s="1615" t="str">
        <f t="shared" ref="AM40:AM64" si="15">IF($B40="","",$B40)</f>
        <v/>
      </c>
      <c r="AN40" s="1714"/>
      <c r="AO40" s="1715"/>
      <c r="AP40" s="1715"/>
      <c r="AQ40" s="82"/>
      <c r="AR40" s="840" t="str">
        <f t="shared" ref="AR40:AR64" si="16">$A40</f>
        <v>1 (1401)</v>
      </c>
      <c r="AS40" s="1615" t="str">
        <f t="shared" ref="AS40:AS64" si="17">IF($B40="","",$B40)</f>
        <v/>
      </c>
      <c r="AT40" s="1714"/>
      <c r="AU40" s="1715"/>
      <c r="AV40" s="1715"/>
    </row>
    <row r="41" spans="1:48" s="12" customFormat="1" ht="12.75" x14ac:dyDescent="0.2">
      <c r="A41" s="31" t="s">
        <v>3063</v>
      </c>
      <c r="B41" s="602"/>
      <c r="C41" s="992"/>
      <c r="D41" s="992"/>
      <c r="E41" s="31"/>
      <c r="F41" s="992"/>
      <c r="G41" s="847"/>
      <c r="H41" s="993"/>
      <c r="I41" s="838"/>
      <c r="J41" s="31"/>
      <c r="K41" s="2159"/>
      <c r="L41" s="2159"/>
      <c r="M41" s="2159"/>
      <c r="N41" s="2159"/>
      <c r="P41" s="840" t="str">
        <f t="shared" si="9"/>
        <v>2 (1402)</v>
      </c>
      <c r="Q41" s="1615" t="str">
        <f t="shared" si="10"/>
        <v/>
      </c>
      <c r="R41" s="190"/>
      <c r="S41" s="841"/>
      <c r="T41" s="841"/>
      <c r="U41" s="891"/>
      <c r="V41" s="840" t="str">
        <f t="shared" si="11"/>
        <v>2 (1402)</v>
      </c>
      <c r="W41" s="1615" t="str">
        <f t="shared" si="12"/>
        <v/>
      </c>
      <c r="X41" s="1714"/>
      <c r="Y41" s="1715"/>
      <c r="Z41" s="1715"/>
      <c r="AA41" s="961"/>
      <c r="AB41" s="962" t="s">
        <v>3063</v>
      </c>
      <c r="AC41" s="1716" t="str">
        <f t="shared" si="13"/>
        <v/>
      </c>
      <c r="AD41" s="548"/>
      <c r="AE41" s="838"/>
      <c r="AF41" s="82"/>
      <c r="AG41" s="2159"/>
      <c r="AH41" s="2159"/>
      <c r="AI41" s="2159"/>
      <c r="AJ41" s="2159"/>
      <c r="AK41" s="558"/>
      <c r="AL41" s="840" t="str">
        <f t="shared" si="14"/>
        <v>2 (1402)</v>
      </c>
      <c r="AM41" s="1615" t="str">
        <f t="shared" si="15"/>
        <v/>
      </c>
      <c r="AN41" s="1714"/>
      <c r="AO41" s="1715"/>
      <c r="AP41" s="1715"/>
      <c r="AQ41" s="82"/>
      <c r="AR41" s="840" t="str">
        <f t="shared" si="16"/>
        <v>2 (1402)</v>
      </c>
      <c r="AS41" s="1615" t="str">
        <f t="shared" si="17"/>
        <v/>
      </c>
      <c r="AT41" s="1714"/>
      <c r="AU41" s="1715"/>
      <c r="AV41" s="1715"/>
    </row>
    <row r="42" spans="1:48" s="12" customFormat="1" ht="12.75" x14ac:dyDescent="0.2">
      <c r="A42" s="31" t="s">
        <v>3064</v>
      </c>
      <c r="B42" s="602"/>
      <c r="C42" s="992"/>
      <c r="D42" s="992"/>
      <c r="E42" s="31"/>
      <c r="F42" s="992"/>
      <c r="G42" s="847"/>
      <c r="H42" s="993"/>
      <c r="I42" s="838"/>
      <c r="J42" s="31"/>
      <c r="K42" s="2159"/>
      <c r="L42" s="2159"/>
      <c r="M42" s="2159"/>
      <c r="N42" s="2159"/>
      <c r="P42" s="840" t="str">
        <f t="shared" si="9"/>
        <v>3 (1403)</v>
      </c>
      <c r="Q42" s="1615" t="str">
        <f t="shared" si="10"/>
        <v/>
      </c>
      <c r="R42" s="190"/>
      <c r="S42" s="841"/>
      <c r="T42" s="841"/>
      <c r="U42" s="891"/>
      <c r="V42" s="840" t="str">
        <f t="shared" si="11"/>
        <v>3 (1403)</v>
      </c>
      <c r="W42" s="1615" t="str">
        <f t="shared" si="12"/>
        <v/>
      </c>
      <c r="X42" s="1714"/>
      <c r="Y42" s="1715"/>
      <c r="Z42" s="1715"/>
      <c r="AA42" s="961"/>
      <c r="AB42" s="962" t="s">
        <v>3064</v>
      </c>
      <c r="AC42" s="1716" t="str">
        <f t="shared" si="13"/>
        <v/>
      </c>
      <c r="AD42" s="548"/>
      <c r="AE42" s="838"/>
      <c r="AF42" s="82"/>
      <c r="AG42" s="2159"/>
      <c r="AH42" s="2159"/>
      <c r="AI42" s="2159"/>
      <c r="AJ42" s="2159"/>
      <c r="AK42" s="558"/>
      <c r="AL42" s="840" t="str">
        <f t="shared" si="14"/>
        <v>3 (1403)</v>
      </c>
      <c r="AM42" s="1615" t="str">
        <f t="shared" si="15"/>
        <v/>
      </c>
      <c r="AN42" s="1714"/>
      <c r="AO42" s="1715"/>
      <c r="AP42" s="1715"/>
      <c r="AQ42" s="82"/>
      <c r="AR42" s="840" t="str">
        <f t="shared" si="16"/>
        <v>3 (1403)</v>
      </c>
      <c r="AS42" s="1615" t="str">
        <f t="shared" si="17"/>
        <v/>
      </c>
      <c r="AT42" s="1714"/>
      <c r="AU42" s="1715"/>
      <c r="AV42" s="1715"/>
    </row>
    <row r="43" spans="1:48" s="12" customFormat="1" ht="10.7" hidden="1" customHeight="1" x14ac:dyDescent="0.2">
      <c r="A43" s="31" t="s">
        <v>3065</v>
      </c>
      <c r="B43" s="602"/>
      <c r="C43" s="992"/>
      <c r="D43" s="992"/>
      <c r="E43" s="31"/>
      <c r="F43" s="992"/>
      <c r="G43" s="847"/>
      <c r="H43" s="993"/>
      <c r="I43" s="838"/>
      <c r="J43" s="31"/>
      <c r="K43" s="2159"/>
      <c r="L43" s="2159"/>
      <c r="M43" s="2159"/>
      <c r="N43" s="2159"/>
      <c r="P43" s="840" t="str">
        <f t="shared" si="9"/>
        <v>4 (1404)</v>
      </c>
      <c r="Q43" s="1615" t="str">
        <f t="shared" si="10"/>
        <v/>
      </c>
      <c r="R43" s="190"/>
      <c r="S43" s="841"/>
      <c r="T43" s="841"/>
      <c r="U43" s="891"/>
      <c r="V43" s="840" t="str">
        <f t="shared" si="11"/>
        <v>4 (1404)</v>
      </c>
      <c r="W43" s="1615" t="str">
        <f t="shared" si="12"/>
        <v/>
      </c>
      <c r="X43" s="1714"/>
      <c r="Y43" s="1715"/>
      <c r="Z43" s="1715"/>
      <c r="AA43" s="961"/>
      <c r="AB43" s="962" t="s">
        <v>3065</v>
      </c>
      <c r="AC43" s="1716" t="str">
        <f t="shared" si="13"/>
        <v/>
      </c>
      <c r="AD43" s="548"/>
      <c r="AE43" s="838"/>
      <c r="AF43" s="82"/>
      <c r="AG43" s="2159"/>
      <c r="AH43" s="2159"/>
      <c r="AI43" s="2159"/>
      <c r="AJ43" s="2159"/>
      <c r="AK43" s="558"/>
      <c r="AL43" s="840" t="str">
        <f t="shared" si="14"/>
        <v>4 (1404)</v>
      </c>
      <c r="AM43" s="1615" t="str">
        <f t="shared" si="15"/>
        <v/>
      </c>
      <c r="AN43" s="1714"/>
      <c r="AO43" s="1715"/>
      <c r="AP43" s="1715"/>
      <c r="AQ43" s="82"/>
      <c r="AR43" s="840" t="str">
        <f t="shared" si="16"/>
        <v>4 (1404)</v>
      </c>
      <c r="AS43" s="1615" t="str">
        <f t="shared" si="17"/>
        <v/>
      </c>
      <c r="AT43" s="1714"/>
      <c r="AU43" s="1715"/>
      <c r="AV43" s="1715"/>
    </row>
    <row r="44" spans="1:48" s="12" customFormat="1" ht="10.7" hidden="1" customHeight="1" x14ac:dyDescent="0.2">
      <c r="A44" s="31" t="s">
        <v>3066</v>
      </c>
      <c r="B44" s="602"/>
      <c r="C44" s="992"/>
      <c r="D44" s="992"/>
      <c r="E44" s="31"/>
      <c r="F44" s="992"/>
      <c r="G44" s="847"/>
      <c r="H44" s="993"/>
      <c r="I44" s="838"/>
      <c r="J44" s="31"/>
      <c r="K44" s="2159"/>
      <c r="L44" s="2159"/>
      <c r="M44" s="2159"/>
      <c r="N44" s="2159"/>
      <c r="P44" s="840" t="str">
        <f t="shared" si="9"/>
        <v>5 (1405)</v>
      </c>
      <c r="Q44" s="1615" t="str">
        <f t="shared" si="10"/>
        <v/>
      </c>
      <c r="R44" s="190"/>
      <c r="S44" s="841"/>
      <c r="T44" s="841"/>
      <c r="U44" s="891"/>
      <c r="V44" s="840" t="str">
        <f t="shared" si="11"/>
        <v>5 (1405)</v>
      </c>
      <c r="W44" s="1615" t="str">
        <f t="shared" si="12"/>
        <v/>
      </c>
      <c r="X44" s="1714"/>
      <c r="Y44" s="1715"/>
      <c r="Z44" s="1715"/>
      <c r="AA44" s="961"/>
      <c r="AB44" s="962" t="s">
        <v>3066</v>
      </c>
      <c r="AC44" s="1716" t="str">
        <f t="shared" si="13"/>
        <v/>
      </c>
      <c r="AD44" s="548"/>
      <c r="AE44" s="838"/>
      <c r="AF44" s="82"/>
      <c r="AG44" s="2159"/>
      <c r="AH44" s="2159"/>
      <c r="AI44" s="2159"/>
      <c r="AJ44" s="2159"/>
      <c r="AK44" s="558"/>
      <c r="AL44" s="840" t="str">
        <f t="shared" si="14"/>
        <v>5 (1405)</v>
      </c>
      <c r="AM44" s="1615" t="str">
        <f t="shared" si="15"/>
        <v/>
      </c>
      <c r="AN44" s="1714"/>
      <c r="AO44" s="1715"/>
      <c r="AP44" s="1715"/>
      <c r="AQ44" s="82"/>
      <c r="AR44" s="840" t="str">
        <f t="shared" si="16"/>
        <v>5 (1405)</v>
      </c>
      <c r="AS44" s="1615" t="str">
        <f t="shared" si="17"/>
        <v/>
      </c>
      <c r="AT44" s="1714"/>
      <c r="AU44" s="1715"/>
      <c r="AV44" s="1715"/>
    </row>
    <row r="45" spans="1:48" s="12" customFormat="1" ht="10.7" hidden="1" customHeight="1" x14ac:dyDescent="0.2">
      <c r="A45" s="31" t="s">
        <v>3067</v>
      </c>
      <c r="B45" s="602"/>
      <c r="C45" s="992"/>
      <c r="D45" s="992"/>
      <c r="E45" s="31"/>
      <c r="F45" s="992"/>
      <c r="G45" s="847"/>
      <c r="H45" s="993"/>
      <c r="I45" s="838"/>
      <c r="J45" s="31"/>
      <c r="K45" s="2159"/>
      <c r="L45" s="2159"/>
      <c r="M45" s="2159"/>
      <c r="N45" s="2159"/>
      <c r="P45" s="840" t="str">
        <f t="shared" si="9"/>
        <v>6 (1406)</v>
      </c>
      <c r="Q45" s="1615" t="str">
        <f t="shared" si="10"/>
        <v/>
      </c>
      <c r="R45" s="190"/>
      <c r="S45" s="841"/>
      <c r="T45" s="841"/>
      <c r="U45" s="891"/>
      <c r="V45" s="840" t="str">
        <f t="shared" si="11"/>
        <v>6 (1406)</v>
      </c>
      <c r="W45" s="1615" t="str">
        <f t="shared" si="12"/>
        <v/>
      </c>
      <c r="X45" s="1714"/>
      <c r="Y45" s="1715"/>
      <c r="Z45" s="1715"/>
      <c r="AA45" s="961"/>
      <c r="AB45" s="962" t="s">
        <v>3067</v>
      </c>
      <c r="AC45" s="1716" t="str">
        <f t="shared" si="13"/>
        <v/>
      </c>
      <c r="AD45" s="548"/>
      <c r="AE45" s="838"/>
      <c r="AF45" s="82"/>
      <c r="AG45" s="2159"/>
      <c r="AH45" s="2159"/>
      <c r="AI45" s="2159"/>
      <c r="AJ45" s="2159"/>
      <c r="AK45" s="558"/>
      <c r="AL45" s="840" t="str">
        <f t="shared" si="14"/>
        <v>6 (1406)</v>
      </c>
      <c r="AM45" s="1615" t="str">
        <f t="shared" si="15"/>
        <v/>
      </c>
      <c r="AN45" s="1714"/>
      <c r="AO45" s="1715"/>
      <c r="AP45" s="1715"/>
      <c r="AQ45" s="82"/>
      <c r="AR45" s="840" t="str">
        <f t="shared" si="16"/>
        <v>6 (1406)</v>
      </c>
      <c r="AS45" s="1615" t="str">
        <f t="shared" si="17"/>
        <v/>
      </c>
      <c r="AT45" s="1714"/>
      <c r="AU45" s="1715"/>
      <c r="AV45" s="1715"/>
    </row>
    <row r="46" spans="1:48" s="12" customFormat="1" ht="10.7" hidden="1" customHeight="1" x14ac:dyDescent="0.2">
      <c r="A46" s="31" t="s">
        <v>3068</v>
      </c>
      <c r="B46" s="602"/>
      <c r="C46" s="992"/>
      <c r="D46" s="992"/>
      <c r="E46" s="31"/>
      <c r="F46" s="992"/>
      <c r="G46" s="847"/>
      <c r="H46" s="993"/>
      <c r="I46" s="838"/>
      <c r="J46" s="31"/>
      <c r="K46" s="2159"/>
      <c r="L46" s="2159"/>
      <c r="M46" s="2159"/>
      <c r="N46" s="2159"/>
      <c r="P46" s="840" t="str">
        <f t="shared" si="9"/>
        <v>7 (1407)</v>
      </c>
      <c r="Q46" s="1615" t="str">
        <f t="shared" si="10"/>
        <v/>
      </c>
      <c r="R46" s="190"/>
      <c r="S46" s="841"/>
      <c r="T46" s="841"/>
      <c r="U46" s="891"/>
      <c r="V46" s="840" t="str">
        <f t="shared" si="11"/>
        <v>7 (1407)</v>
      </c>
      <c r="W46" s="1615" t="str">
        <f t="shared" si="12"/>
        <v/>
      </c>
      <c r="X46" s="1714"/>
      <c r="Y46" s="1715"/>
      <c r="Z46" s="1715"/>
      <c r="AA46" s="961"/>
      <c r="AB46" s="962" t="s">
        <v>3068</v>
      </c>
      <c r="AC46" s="1716" t="str">
        <f t="shared" si="13"/>
        <v/>
      </c>
      <c r="AD46" s="548"/>
      <c r="AE46" s="838"/>
      <c r="AF46" s="82"/>
      <c r="AG46" s="2159"/>
      <c r="AH46" s="2159"/>
      <c r="AI46" s="2159"/>
      <c r="AJ46" s="2159"/>
      <c r="AK46" s="558"/>
      <c r="AL46" s="840" t="str">
        <f t="shared" si="14"/>
        <v>7 (1407)</v>
      </c>
      <c r="AM46" s="1615" t="str">
        <f t="shared" si="15"/>
        <v/>
      </c>
      <c r="AN46" s="1714"/>
      <c r="AO46" s="1715"/>
      <c r="AP46" s="1715"/>
      <c r="AQ46" s="82"/>
      <c r="AR46" s="840" t="str">
        <f t="shared" si="16"/>
        <v>7 (1407)</v>
      </c>
      <c r="AS46" s="1615" t="str">
        <f t="shared" si="17"/>
        <v/>
      </c>
      <c r="AT46" s="1714"/>
      <c r="AU46" s="1715"/>
      <c r="AV46" s="1715"/>
    </row>
    <row r="47" spans="1:48" s="12" customFormat="1" ht="10.7" hidden="1" customHeight="1" x14ac:dyDescent="0.2">
      <c r="A47" s="31" t="s">
        <v>3069</v>
      </c>
      <c r="B47" s="602"/>
      <c r="C47" s="992"/>
      <c r="D47" s="992"/>
      <c r="E47" s="31"/>
      <c r="F47" s="992"/>
      <c r="G47" s="847"/>
      <c r="H47" s="993"/>
      <c r="I47" s="838"/>
      <c r="J47" s="31"/>
      <c r="K47" s="2159"/>
      <c r="L47" s="2159"/>
      <c r="M47" s="2159"/>
      <c r="N47" s="2159"/>
      <c r="P47" s="840" t="str">
        <f t="shared" si="9"/>
        <v>8 (1408)</v>
      </c>
      <c r="Q47" s="1615" t="str">
        <f t="shared" si="10"/>
        <v/>
      </c>
      <c r="R47" s="190"/>
      <c r="S47" s="841"/>
      <c r="T47" s="841"/>
      <c r="U47" s="891"/>
      <c r="V47" s="840" t="str">
        <f t="shared" si="11"/>
        <v>8 (1408)</v>
      </c>
      <c r="W47" s="1615" t="str">
        <f t="shared" si="12"/>
        <v/>
      </c>
      <c r="X47" s="1714"/>
      <c r="Y47" s="1715"/>
      <c r="Z47" s="1715"/>
      <c r="AA47" s="961"/>
      <c r="AB47" s="962" t="s">
        <v>3069</v>
      </c>
      <c r="AC47" s="1716" t="str">
        <f t="shared" si="13"/>
        <v/>
      </c>
      <c r="AD47" s="548"/>
      <c r="AE47" s="838"/>
      <c r="AF47" s="82"/>
      <c r="AG47" s="2159"/>
      <c r="AH47" s="2159"/>
      <c r="AI47" s="2159"/>
      <c r="AJ47" s="2159"/>
      <c r="AK47" s="558"/>
      <c r="AL47" s="840" t="str">
        <f t="shared" si="14"/>
        <v>8 (1408)</v>
      </c>
      <c r="AM47" s="1615" t="str">
        <f t="shared" si="15"/>
        <v/>
      </c>
      <c r="AN47" s="1714"/>
      <c r="AO47" s="1715"/>
      <c r="AP47" s="1715"/>
      <c r="AQ47" s="82"/>
      <c r="AR47" s="840" t="str">
        <f t="shared" si="16"/>
        <v>8 (1408)</v>
      </c>
      <c r="AS47" s="1615" t="str">
        <f t="shared" si="17"/>
        <v/>
      </c>
      <c r="AT47" s="1714"/>
      <c r="AU47" s="1715"/>
      <c r="AV47" s="1715"/>
    </row>
    <row r="48" spans="1:48" s="12" customFormat="1" ht="10.7" hidden="1" customHeight="1" x14ac:dyDescent="0.2">
      <c r="A48" s="31" t="s">
        <v>3070</v>
      </c>
      <c r="B48" s="602"/>
      <c r="C48" s="992"/>
      <c r="D48" s="992"/>
      <c r="E48" s="31"/>
      <c r="F48" s="992"/>
      <c r="G48" s="847"/>
      <c r="H48" s="993"/>
      <c r="I48" s="838"/>
      <c r="J48" s="31"/>
      <c r="K48" s="2159"/>
      <c r="L48" s="2159"/>
      <c r="M48" s="2159"/>
      <c r="N48" s="2159"/>
      <c r="P48" s="840" t="str">
        <f t="shared" si="9"/>
        <v>9 (1409)</v>
      </c>
      <c r="Q48" s="1615" t="str">
        <f t="shared" si="10"/>
        <v/>
      </c>
      <c r="R48" s="190"/>
      <c r="S48" s="841"/>
      <c r="T48" s="841"/>
      <c r="U48" s="891"/>
      <c r="V48" s="840" t="str">
        <f t="shared" si="11"/>
        <v>9 (1409)</v>
      </c>
      <c r="W48" s="1615" t="str">
        <f t="shared" si="12"/>
        <v/>
      </c>
      <c r="X48" s="1714"/>
      <c r="Y48" s="1715"/>
      <c r="Z48" s="1715"/>
      <c r="AA48" s="961"/>
      <c r="AB48" s="962" t="s">
        <v>3070</v>
      </c>
      <c r="AC48" s="1716" t="str">
        <f t="shared" si="13"/>
        <v/>
      </c>
      <c r="AD48" s="548"/>
      <c r="AE48" s="838"/>
      <c r="AF48" s="82"/>
      <c r="AG48" s="2159"/>
      <c r="AH48" s="2159"/>
      <c r="AI48" s="2159"/>
      <c r="AJ48" s="2159"/>
      <c r="AK48" s="558"/>
      <c r="AL48" s="840" t="str">
        <f t="shared" si="14"/>
        <v>9 (1409)</v>
      </c>
      <c r="AM48" s="1615" t="str">
        <f t="shared" si="15"/>
        <v/>
      </c>
      <c r="AN48" s="1714"/>
      <c r="AO48" s="1715"/>
      <c r="AP48" s="1715"/>
      <c r="AQ48" s="82"/>
      <c r="AR48" s="840" t="str">
        <f t="shared" si="16"/>
        <v>9 (1409)</v>
      </c>
      <c r="AS48" s="1615" t="str">
        <f t="shared" si="17"/>
        <v/>
      </c>
      <c r="AT48" s="1714"/>
      <c r="AU48" s="1715"/>
      <c r="AV48" s="1715"/>
    </row>
    <row r="49" spans="1:48" s="12" customFormat="1" ht="10.7" hidden="1" customHeight="1" x14ac:dyDescent="0.2">
      <c r="A49" s="31" t="s">
        <v>3071</v>
      </c>
      <c r="B49" s="602"/>
      <c r="C49" s="992"/>
      <c r="D49" s="992"/>
      <c r="E49" s="31"/>
      <c r="F49" s="992"/>
      <c r="G49" s="847"/>
      <c r="H49" s="993"/>
      <c r="I49" s="838"/>
      <c r="J49" s="31"/>
      <c r="K49" s="2159"/>
      <c r="L49" s="2159"/>
      <c r="M49" s="2159"/>
      <c r="N49" s="2159"/>
      <c r="P49" s="840" t="str">
        <f t="shared" si="9"/>
        <v>10 (1410)</v>
      </c>
      <c r="Q49" s="1615" t="str">
        <f t="shared" si="10"/>
        <v/>
      </c>
      <c r="R49" s="190"/>
      <c r="S49" s="841"/>
      <c r="T49" s="841"/>
      <c r="U49" s="891"/>
      <c r="V49" s="840" t="str">
        <f t="shared" si="11"/>
        <v>10 (1410)</v>
      </c>
      <c r="W49" s="1615" t="str">
        <f t="shared" si="12"/>
        <v/>
      </c>
      <c r="X49" s="1714"/>
      <c r="Y49" s="1715"/>
      <c r="Z49" s="1715"/>
      <c r="AA49" s="961"/>
      <c r="AB49" s="962" t="s">
        <v>3071</v>
      </c>
      <c r="AC49" s="1716" t="str">
        <f t="shared" si="13"/>
        <v/>
      </c>
      <c r="AD49" s="548"/>
      <c r="AE49" s="838"/>
      <c r="AF49" s="82"/>
      <c r="AG49" s="2159"/>
      <c r="AH49" s="2159"/>
      <c r="AI49" s="2159"/>
      <c r="AJ49" s="2159"/>
      <c r="AK49" s="558"/>
      <c r="AL49" s="840" t="str">
        <f t="shared" si="14"/>
        <v>10 (1410)</v>
      </c>
      <c r="AM49" s="1615" t="str">
        <f t="shared" si="15"/>
        <v/>
      </c>
      <c r="AN49" s="1714"/>
      <c r="AO49" s="1715"/>
      <c r="AP49" s="1715"/>
      <c r="AQ49" s="82"/>
      <c r="AR49" s="840" t="str">
        <f t="shared" si="16"/>
        <v>10 (1410)</v>
      </c>
      <c r="AS49" s="1615" t="str">
        <f t="shared" si="17"/>
        <v/>
      </c>
      <c r="AT49" s="1714"/>
      <c r="AU49" s="1715"/>
      <c r="AV49" s="1715"/>
    </row>
    <row r="50" spans="1:48" s="12" customFormat="1" ht="10.7" hidden="1" customHeight="1" x14ac:dyDescent="0.2">
      <c r="A50" s="31" t="s">
        <v>3072</v>
      </c>
      <c r="B50" s="602"/>
      <c r="C50" s="992"/>
      <c r="D50" s="992"/>
      <c r="E50" s="31"/>
      <c r="F50" s="992"/>
      <c r="G50" s="847"/>
      <c r="H50" s="993"/>
      <c r="I50" s="838"/>
      <c r="J50" s="31"/>
      <c r="K50" s="2159"/>
      <c r="L50" s="2159"/>
      <c r="M50" s="2159"/>
      <c r="N50" s="2159"/>
      <c r="P50" s="840" t="str">
        <f t="shared" si="9"/>
        <v>11 (1411)</v>
      </c>
      <c r="Q50" s="1615" t="str">
        <f t="shared" si="10"/>
        <v/>
      </c>
      <c r="R50" s="190"/>
      <c r="S50" s="841"/>
      <c r="T50" s="841"/>
      <c r="U50" s="891"/>
      <c r="V50" s="840" t="str">
        <f t="shared" si="11"/>
        <v>11 (1411)</v>
      </c>
      <c r="W50" s="1615" t="str">
        <f t="shared" si="12"/>
        <v/>
      </c>
      <c r="X50" s="1714"/>
      <c r="Y50" s="1715"/>
      <c r="Z50" s="1715"/>
      <c r="AA50" s="961"/>
      <c r="AB50" s="962" t="s">
        <v>3072</v>
      </c>
      <c r="AC50" s="1716" t="str">
        <f t="shared" si="13"/>
        <v/>
      </c>
      <c r="AD50" s="548"/>
      <c r="AE50" s="838"/>
      <c r="AF50" s="82"/>
      <c r="AG50" s="2159"/>
      <c r="AH50" s="2159"/>
      <c r="AI50" s="2159"/>
      <c r="AJ50" s="2159"/>
      <c r="AK50" s="558"/>
      <c r="AL50" s="840" t="str">
        <f t="shared" si="14"/>
        <v>11 (1411)</v>
      </c>
      <c r="AM50" s="1615" t="str">
        <f t="shared" si="15"/>
        <v/>
      </c>
      <c r="AN50" s="1714"/>
      <c r="AO50" s="1715"/>
      <c r="AP50" s="1715"/>
      <c r="AQ50" s="82"/>
      <c r="AR50" s="840" t="str">
        <f t="shared" si="16"/>
        <v>11 (1411)</v>
      </c>
      <c r="AS50" s="1615" t="str">
        <f t="shared" si="17"/>
        <v/>
      </c>
      <c r="AT50" s="1714"/>
      <c r="AU50" s="1715"/>
      <c r="AV50" s="1715"/>
    </row>
    <row r="51" spans="1:48" s="12" customFormat="1" ht="10.7" hidden="1" customHeight="1" x14ac:dyDescent="0.2">
      <c r="A51" s="31" t="s">
        <v>3073</v>
      </c>
      <c r="B51" s="602"/>
      <c r="C51" s="992"/>
      <c r="D51" s="992"/>
      <c r="E51" s="31"/>
      <c r="F51" s="992"/>
      <c r="G51" s="847"/>
      <c r="H51" s="993"/>
      <c r="I51" s="838"/>
      <c r="J51" s="31"/>
      <c r="K51" s="2159"/>
      <c r="L51" s="2159"/>
      <c r="M51" s="2159"/>
      <c r="N51" s="2159"/>
      <c r="P51" s="840" t="str">
        <f t="shared" si="9"/>
        <v>12 (1412)</v>
      </c>
      <c r="Q51" s="1615" t="str">
        <f t="shared" si="10"/>
        <v/>
      </c>
      <c r="R51" s="190"/>
      <c r="S51" s="841"/>
      <c r="T51" s="841"/>
      <c r="U51" s="891"/>
      <c r="V51" s="840" t="str">
        <f t="shared" si="11"/>
        <v>12 (1412)</v>
      </c>
      <c r="W51" s="1615" t="str">
        <f t="shared" si="12"/>
        <v/>
      </c>
      <c r="X51" s="1714"/>
      <c r="Y51" s="1715"/>
      <c r="Z51" s="1715"/>
      <c r="AA51" s="961"/>
      <c r="AB51" s="962" t="s">
        <v>3073</v>
      </c>
      <c r="AC51" s="1716" t="str">
        <f t="shared" si="13"/>
        <v/>
      </c>
      <c r="AD51" s="548"/>
      <c r="AE51" s="838"/>
      <c r="AF51" s="82"/>
      <c r="AG51" s="2159"/>
      <c r="AH51" s="2159"/>
      <c r="AI51" s="2159"/>
      <c r="AJ51" s="2159"/>
      <c r="AK51" s="558"/>
      <c r="AL51" s="840" t="str">
        <f t="shared" si="14"/>
        <v>12 (1412)</v>
      </c>
      <c r="AM51" s="1615" t="str">
        <f t="shared" si="15"/>
        <v/>
      </c>
      <c r="AN51" s="1714"/>
      <c r="AO51" s="1715"/>
      <c r="AP51" s="1715"/>
      <c r="AQ51" s="82"/>
      <c r="AR51" s="840" t="str">
        <f t="shared" si="16"/>
        <v>12 (1412)</v>
      </c>
      <c r="AS51" s="1615" t="str">
        <f t="shared" si="17"/>
        <v/>
      </c>
      <c r="AT51" s="1714"/>
      <c r="AU51" s="1715"/>
      <c r="AV51" s="1715"/>
    </row>
    <row r="52" spans="1:48" s="12" customFormat="1" ht="10.7" hidden="1" customHeight="1" x14ac:dyDescent="0.2">
      <c r="A52" s="31" t="s">
        <v>3074</v>
      </c>
      <c r="B52" s="602"/>
      <c r="C52" s="992"/>
      <c r="D52" s="992"/>
      <c r="E52" s="31"/>
      <c r="F52" s="992"/>
      <c r="G52" s="847"/>
      <c r="H52" s="993"/>
      <c r="I52" s="838"/>
      <c r="J52" s="31"/>
      <c r="K52" s="2159"/>
      <c r="L52" s="2159"/>
      <c r="M52" s="2159"/>
      <c r="N52" s="2159"/>
      <c r="P52" s="840" t="str">
        <f t="shared" si="9"/>
        <v>13 (1413)</v>
      </c>
      <c r="Q52" s="1615" t="str">
        <f t="shared" si="10"/>
        <v/>
      </c>
      <c r="R52" s="190"/>
      <c r="S52" s="841"/>
      <c r="T52" s="841"/>
      <c r="U52" s="891"/>
      <c r="V52" s="840" t="str">
        <f t="shared" si="11"/>
        <v>13 (1413)</v>
      </c>
      <c r="W52" s="1615" t="str">
        <f t="shared" si="12"/>
        <v/>
      </c>
      <c r="X52" s="1714"/>
      <c r="Y52" s="1715"/>
      <c r="Z52" s="1715"/>
      <c r="AA52" s="961"/>
      <c r="AB52" s="962" t="s">
        <v>3074</v>
      </c>
      <c r="AC52" s="1716" t="str">
        <f t="shared" si="13"/>
        <v/>
      </c>
      <c r="AD52" s="548"/>
      <c r="AE52" s="838"/>
      <c r="AF52" s="82"/>
      <c r="AG52" s="2159"/>
      <c r="AH52" s="2159"/>
      <c r="AI52" s="2159"/>
      <c r="AJ52" s="2159"/>
      <c r="AK52" s="558"/>
      <c r="AL52" s="840" t="str">
        <f t="shared" si="14"/>
        <v>13 (1413)</v>
      </c>
      <c r="AM52" s="1615" t="str">
        <f t="shared" si="15"/>
        <v/>
      </c>
      <c r="AN52" s="1714"/>
      <c r="AO52" s="1715"/>
      <c r="AP52" s="1715"/>
      <c r="AQ52" s="82"/>
      <c r="AR52" s="840" t="str">
        <f t="shared" si="16"/>
        <v>13 (1413)</v>
      </c>
      <c r="AS52" s="1615" t="str">
        <f t="shared" si="17"/>
        <v/>
      </c>
      <c r="AT52" s="1714"/>
      <c r="AU52" s="1715"/>
      <c r="AV52" s="1715"/>
    </row>
    <row r="53" spans="1:48" s="12" customFormat="1" ht="10.7" hidden="1" customHeight="1" x14ac:dyDescent="0.2">
      <c r="A53" s="31" t="s">
        <v>3075</v>
      </c>
      <c r="B53" s="602"/>
      <c r="C53" s="992"/>
      <c r="D53" s="992"/>
      <c r="E53" s="31"/>
      <c r="F53" s="992"/>
      <c r="G53" s="847"/>
      <c r="H53" s="993"/>
      <c r="I53" s="838"/>
      <c r="J53" s="31"/>
      <c r="K53" s="2159"/>
      <c r="L53" s="2159"/>
      <c r="M53" s="2159"/>
      <c r="N53" s="2159"/>
      <c r="P53" s="840" t="str">
        <f t="shared" si="9"/>
        <v>14 (1414)</v>
      </c>
      <c r="Q53" s="1615" t="str">
        <f t="shared" si="10"/>
        <v/>
      </c>
      <c r="R53" s="190"/>
      <c r="S53" s="841"/>
      <c r="T53" s="841"/>
      <c r="U53" s="891"/>
      <c r="V53" s="840" t="str">
        <f t="shared" si="11"/>
        <v>14 (1414)</v>
      </c>
      <c r="W53" s="1615" t="str">
        <f t="shared" si="12"/>
        <v/>
      </c>
      <c r="X53" s="1714"/>
      <c r="Y53" s="1715"/>
      <c r="Z53" s="1715"/>
      <c r="AA53" s="961"/>
      <c r="AB53" s="962" t="s">
        <v>3075</v>
      </c>
      <c r="AC53" s="1716" t="str">
        <f t="shared" si="13"/>
        <v/>
      </c>
      <c r="AD53" s="548"/>
      <c r="AE53" s="838"/>
      <c r="AF53" s="82"/>
      <c r="AG53" s="2159"/>
      <c r="AH53" s="2159"/>
      <c r="AI53" s="2159"/>
      <c r="AJ53" s="2159"/>
      <c r="AK53" s="558"/>
      <c r="AL53" s="840" t="str">
        <f t="shared" si="14"/>
        <v>14 (1414)</v>
      </c>
      <c r="AM53" s="1615" t="str">
        <f t="shared" si="15"/>
        <v/>
      </c>
      <c r="AN53" s="1714"/>
      <c r="AO53" s="1715"/>
      <c r="AP53" s="1715"/>
      <c r="AQ53" s="82"/>
      <c r="AR53" s="840" t="str">
        <f t="shared" si="16"/>
        <v>14 (1414)</v>
      </c>
      <c r="AS53" s="1615" t="str">
        <f t="shared" si="17"/>
        <v/>
      </c>
      <c r="AT53" s="1714"/>
      <c r="AU53" s="1715"/>
      <c r="AV53" s="1715"/>
    </row>
    <row r="54" spans="1:48" s="12" customFormat="1" ht="10.7" hidden="1" customHeight="1" x14ac:dyDescent="0.2">
      <c r="A54" s="31" t="s">
        <v>3076</v>
      </c>
      <c r="B54" s="602"/>
      <c r="C54" s="992"/>
      <c r="D54" s="992"/>
      <c r="E54" s="31"/>
      <c r="F54" s="992"/>
      <c r="G54" s="847"/>
      <c r="H54" s="993"/>
      <c r="I54" s="838"/>
      <c r="J54" s="31"/>
      <c r="K54" s="2159"/>
      <c r="L54" s="2159"/>
      <c r="M54" s="2159"/>
      <c r="N54" s="2159"/>
      <c r="P54" s="840" t="str">
        <f t="shared" si="9"/>
        <v>15 (1415)</v>
      </c>
      <c r="Q54" s="1615" t="str">
        <f t="shared" si="10"/>
        <v/>
      </c>
      <c r="R54" s="190"/>
      <c r="S54" s="841"/>
      <c r="T54" s="841"/>
      <c r="U54" s="891"/>
      <c r="V54" s="840" t="str">
        <f t="shared" si="11"/>
        <v>15 (1415)</v>
      </c>
      <c r="W54" s="1615" t="str">
        <f t="shared" si="12"/>
        <v/>
      </c>
      <c r="X54" s="1714"/>
      <c r="Y54" s="1715"/>
      <c r="Z54" s="1715"/>
      <c r="AA54" s="961"/>
      <c r="AB54" s="962" t="s">
        <v>3076</v>
      </c>
      <c r="AC54" s="1716" t="str">
        <f t="shared" si="13"/>
        <v/>
      </c>
      <c r="AD54" s="548"/>
      <c r="AE54" s="838"/>
      <c r="AF54" s="82"/>
      <c r="AG54" s="2159"/>
      <c r="AH54" s="2159"/>
      <c r="AI54" s="2159"/>
      <c r="AJ54" s="2159"/>
      <c r="AK54" s="558"/>
      <c r="AL54" s="840" t="str">
        <f t="shared" si="14"/>
        <v>15 (1415)</v>
      </c>
      <c r="AM54" s="1615" t="str">
        <f t="shared" si="15"/>
        <v/>
      </c>
      <c r="AN54" s="1714"/>
      <c r="AO54" s="1715"/>
      <c r="AP54" s="1715"/>
      <c r="AQ54" s="82"/>
      <c r="AR54" s="840" t="str">
        <f t="shared" si="16"/>
        <v>15 (1415)</v>
      </c>
      <c r="AS54" s="1615" t="str">
        <f t="shared" si="17"/>
        <v/>
      </c>
      <c r="AT54" s="1714"/>
      <c r="AU54" s="1715"/>
      <c r="AV54" s="1715"/>
    </row>
    <row r="55" spans="1:48" s="12" customFormat="1" ht="10.7" hidden="1" customHeight="1" x14ac:dyDescent="0.2">
      <c r="A55" s="31" t="s">
        <v>3077</v>
      </c>
      <c r="B55" s="602"/>
      <c r="C55" s="992"/>
      <c r="D55" s="992"/>
      <c r="E55" s="31"/>
      <c r="F55" s="992"/>
      <c r="G55" s="847"/>
      <c r="H55" s="993"/>
      <c r="I55" s="838"/>
      <c r="J55" s="31"/>
      <c r="K55" s="2159"/>
      <c r="L55" s="2159"/>
      <c r="M55" s="2159"/>
      <c r="N55" s="2159"/>
      <c r="P55" s="840" t="str">
        <f t="shared" si="9"/>
        <v>16 (1416)</v>
      </c>
      <c r="Q55" s="1615" t="str">
        <f t="shared" si="10"/>
        <v/>
      </c>
      <c r="R55" s="190"/>
      <c r="S55" s="841"/>
      <c r="T55" s="841"/>
      <c r="U55" s="891"/>
      <c r="V55" s="840" t="str">
        <f t="shared" si="11"/>
        <v>16 (1416)</v>
      </c>
      <c r="W55" s="1615" t="str">
        <f t="shared" si="12"/>
        <v/>
      </c>
      <c r="X55" s="1714"/>
      <c r="Y55" s="1715"/>
      <c r="Z55" s="1715"/>
      <c r="AA55" s="961"/>
      <c r="AB55" s="962" t="s">
        <v>3077</v>
      </c>
      <c r="AC55" s="1716" t="str">
        <f t="shared" si="13"/>
        <v/>
      </c>
      <c r="AD55" s="548"/>
      <c r="AE55" s="838"/>
      <c r="AF55" s="82"/>
      <c r="AG55" s="2159"/>
      <c r="AH55" s="2159"/>
      <c r="AI55" s="2159"/>
      <c r="AJ55" s="2159"/>
      <c r="AK55" s="558"/>
      <c r="AL55" s="840" t="str">
        <f t="shared" si="14"/>
        <v>16 (1416)</v>
      </c>
      <c r="AM55" s="1615" t="str">
        <f t="shared" si="15"/>
        <v/>
      </c>
      <c r="AN55" s="1714"/>
      <c r="AO55" s="1715"/>
      <c r="AP55" s="1715"/>
      <c r="AQ55" s="82"/>
      <c r="AR55" s="840" t="str">
        <f t="shared" si="16"/>
        <v>16 (1416)</v>
      </c>
      <c r="AS55" s="1615" t="str">
        <f t="shared" si="17"/>
        <v/>
      </c>
      <c r="AT55" s="1714"/>
      <c r="AU55" s="1715"/>
      <c r="AV55" s="1715"/>
    </row>
    <row r="56" spans="1:48" s="12" customFormat="1" ht="10.7" hidden="1" customHeight="1" x14ac:dyDescent="0.2">
      <c r="A56" s="31" t="s">
        <v>3078</v>
      </c>
      <c r="B56" s="602"/>
      <c r="C56" s="992"/>
      <c r="D56" s="992"/>
      <c r="E56" s="31"/>
      <c r="F56" s="992"/>
      <c r="G56" s="847"/>
      <c r="H56" s="993"/>
      <c r="I56" s="838"/>
      <c r="J56" s="31"/>
      <c r="K56" s="2159"/>
      <c r="L56" s="2159"/>
      <c r="M56" s="2159"/>
      <c r="N56" s="2159"/>
      <c r="P56" s="840" t="str">
        <f t="shared" si="9"/>
        <v>17 (1417)</v>
      </c>
      <c r="Q56" s="1615" t="str">
        <f t="shared" si="10"/>
        <v/>
      </c>
      <c r="R56" s="190"/>
      <c r="S56" s="841"/>
      <c r="T56" s="841"/>
      <c r="U56" s="891"/>
      <c r="V56" s="840" t="str">
        <f t="shared" si="11"/>
        <v>17 (1417)</v>
      </c>
      <c r="W56" s="1615" t="str">
        <f t="shared" si="12"/>
        <v/>
      </c>
      <c r="X56" s="1714"/>
      <c r="Y56" s="1715"/>
      <c r="Z56" s="1715"/>
      <c r="AA56" s="961"/>
      <c r="AB56" s="962" t="s">
        <v>3078</v>
      </c>
      <c r="AC56" s="1716" t="str">
        <f t="shared" si="13"/>
        <v/>
      </c>
      <c r="AD56" s="548"/>
      <c r="AE56" s="838"/>
      <c r="AF56" s="82"/>
      <c r="AG56" s="2159"/>
      <c r="AH56" s="2159"/>
      <c r="AI56" s="2159"/>
      <c r="AJ56" s="2159"/>
      <c r="AK56" s="558"/>
      <c r="AL56" s="840" t="str">
        <f t="shared" si="14"/>
        <v>17 (1417)</v>
      </c>
      <c r="AM56" s="1615" t="str">
        <f t="shared" si="15"/>
        <v/>
      </c>
      <c r="AN56" s="1714"/>
      <c r="AO56" s="1715"/>
      <c r="AP56" s="1715"/>
      <c r="AQ56" s="82"/>
      <c r="AR56" s="840" t="str">
        <f t="shared" si="16"/>
        <v>17 (1417)</v>
      </c>
      <c r="AS56" s="1615" t="str">
        <f t="shared" si="17"/>
        <v/>
      </c>
      <c r="AT56" s="1714"/>
      <c r="AU56" s="1715"/>
      <c r="AV56" s="1715"/>
    </row>
    <row r="57" spans="1:48" s="12" customFormat="1" ht="10.7" hidden="1" customHeight="1" x14ac:dyDescent="0.2">
      <c r="A57" s="31" t="s">
        <v>3079</v>
      </c>
      <c r="B57" s="602"/>
      <c r="C57" s="992"/>
      <c r="D57" s="992"/>
      <c r="E57" s="31"/>
      <c r="F57" s="992"/>
      <c r="G57" s="847"/>
      <c r="H57" s="993"/>
      <c r="I57" s="838"/>
      <c r="J57" s="31"/>
      <c r="K57" s="2159"/>
      <c r="L57" s="2159"/>
      <c r="M57" s="2159"/>
      <c r="N57" s="2159"/>
      <c r="P57" s="840" t="str">
        <f t="shared" si="9"/>
        <v>18 (1418)</v>
      </c>
      <c r="Q57" s="1615" t="str">
        <f t="shared" si="10"/>
        <v/>
      </c>
      <c r="R57" s="190"/>
      <c r="S57" s="841"/>
      <c r="T57" s="841"/>
      <c r="U57" s="891"/>
      <c r="V57" s="840" t="str">
        <f t="shared" si="11"/>
        <v>18 (1418)</v>
      </c>
      <c r="W57" s="1615" t="str">
        <f t="shared" si="12"/>
        <v/>
      </c>
      <c r="X57" s="1714"/>
      <c r="Y57" s="1715"/>
      <c r="Z57" s="1715"/>
      <c r="AA57" s="961"/>
      <c r="AB57" s="962" t="s">
        <v>3079</v>
      </c>
      <c r="AC57" s="1716" t="str">
        <f t="shared" si="13"/>
        <v/>
      </c>
      <c r="AD57" s="548"/>
      <c r="AE57" s="838"/>
      <c r="AF57" s="82"/>
      <c r="AG57" s="2159"/>
      <c r="AH57" s="2159"/>
      <c r="AI57" s="2159"/>
      <c r="AJ57" s="2159"/>
      <c r="AK57" s="558"/>
      <c r="AL57" s="840" t="str">
        <f t="shared" si="14"/>
        <v>18 (1418)</v>
      </c>
      <c r="AM57" s="1615" t="str">
        <f t="shared" si="15"/>
        <v/>
      </c>
      <c r="AN57" s="1714"/>
      <c r="AO57" s="1715"/>
      <c r="AP57" s="1715"/>
      <c r="AQ57" s="82"/>
      <c r="AR57" s="840" t="str">
        <f t="shared" si="16"/>
        <v>18 (1418)</v>
      </c>
      <c r="AS57" s="1615" t="str">
        <f t="shared" si="17"/>
        <v/>
      </c>
      <c r="AT57" s="1714"/>
      <c r="AU57" s="1715"/>
      <c r="AV57" s="1715"/>
    </row>
    <row r="58" spans="1:48" s="12" customFormat="1" ht="10.7" hidden="1" customHeight="1" x14ac:dyDescent="0.2">
      <c r="A58" s="31" t="s">
        <v>3080</v>
      </c>
      <c r="B58" s="602"/>
      <c r="C58" s="992"/>
      <c r="D58" s="992"/>
      <c r="E58" s="31"/>
      <c r="F58" s="992"/>
      <c r="G58" s="847"/>
      <c r="H58" s="993"/>
      <c r="I58" s="838"/>
      <c r="J58" s="31"/>
      <c r="K58" s="2159"/>
      <c r="L58" s="2159"/>
      <c r="M58" s="2159"/>
      <c r="N58" s="2159"/>
      <c r="P58" s="840" t="str">
        <f t="shared" si="9"/>
        <v>19 (1419)</v>
      </c>
      <c r="Q58" s="1615" t="str">
        <f t="shared" si="10"/>
        <v/>
      </c>
      <c r="R58" s="190"/>
      <c r="S58" s="841"/>
      <c r="T58" s="841"/>
      <c r="U58" s="891"/>
      <c r="V58" s="840" t="str">
        <f t="shared" si="11"/>
        <v>19 (1419)</v>
      </c>
      <c r="W58" s="1615" t="str">
        <f t="shared" si="12"/>
        <v/>
      </c>
      <c r="X58" s="1714"/>
      <c r="Y58" s="1715"/>
      <c r="Z58" s="1715"/>
      <c r="AA58" s="961"/>
      <c r="AB58" s="962" t="s">
        <v>3080</v>
      </c>
      <c r="AC58" s="1716" t="str">
        <f t="shared" si="13"/>
        <v/>
      </c>
      <c r="AD58" s="548"/>
      <c r="AE58" s="838"/>
      <c r="AF58" s="82"/>
      <c r="AG58" s="2159"/>
      <c r="AH58" s="2159"/>
      <c r="AI58" s="2159"/>
      <c r="AJ58" s="2159"/>
      <c r="AK58" s="558"/>
      <c r="AL58" s="840" t="str">
        <f t="shared" si="14"/>
        <v>19 (1419)</v>
      </c>
      <c r="AM58" s="1615" t="str">
        <f t="shared" si="15"/>
        <v/>
      </c>
      <c r="AN58" s="1714"/>
      <c r="AO58" s="1715"/>
      <c r="AP58" s="1715"/>
      <c r="AQ58" s="82"/>
      <c r="AR58" s="840" t="str">
        <f t="shared" si="16"/>
        <v>19 (1419)</v>
      </c>
      <c r="AS58" s="1615" t="str">
        <f t="shared" si="17"/>
        <v/>
      </c>
      <c r="AT58" s="1714"/>
      <c r="AU58" s="1715"/>
      <c r="AV58" s="1715"/>
    </row>
    <row r="59" spans="1:48" s="12" customFormat="1" ht="10.7" hidden="1" customHeight="1" x14ac:dyDescent="0.2">
      <c r="A59" s="31" t="s">
        <v>3081</v>
      </c>
      <c r="B59" s="602"/>
      <c r="C59" s="992"/>
      <c r="D59" s="992"/>
      <c r="E59" s="31"/>
      <c r="F59" s="992"/>
      <c r="G59" s="847"/>
      <c r="H59" s="993"/>
      <c r="I59" s="838"/>
      <c r="J59" s="31"/>
      <c r="K59" s="2159"/>
      <c r="L59" s="2159"/>
      <c r="M59" s="2159"/>
      <c r="N59" s="2159"/>
      <c r="P59" s="840" t="str">
        <f t="shared" si="9"/>
        <v>20 (1420)</v>
      </c>
      <c r="Q59" s="1615" t="str">
        <f t="shared" si="10"/>
        <v/>
      </c>
      <c r="R59" s="190"/>
      <c r="S59" s="841"/>
      <c r="T59" s="841"/>
      <c r="U59" s="891"/>
      <c r="V59" s="840" t="str">
        <f t="shared" si="11"/>
        <v>20 (1420)</v>
      </c>
      <c r="W59" s="1615" t="str">
        <f t="shared" si="12"/>
        <v/>
      </c>
      <c r="X59" s="1714"/>
      <c r="Y59" s="1715"/>
      <c r="Z59" s="1715"/>
      <c r="AA59" s="961"/>
      <c r="AB59" s="962" t="s">
        <v>3081</v>
      </c>
      <c r="AC59" s="1716" t="str">
        <f t="shared" si="13"/>
        <v/>
      </c>
      <c r="AD59" s="548"/>
      <c r="AE59" s="838"/>
      <c r="AF59" s="82"/>
      <c r="AG59" s="2159"/>
      <c r="AH59" s="2159"/>
      <c r="AI59" s="2159"/>
      <c r="AJ59" s="2159"/>
      <c r="AK59" s="558"/>
      <c r="AL59" s="840" t="str">
        <f t="shared" si="14"/>
        <v>20 (1420)</v>
      </c>
      <c r="AM59" s="1615" t="str">
        <f t="shared" si="15"/>
        <v/>
      </c>
      <c r="AN59" s="1714"/>
      <c r="AO59" s="1715"/>
      <c r="AP59" s="1715"/>
      <c r="AQ59" s="82"/>
      <c r="AR59" s="840" t="str">
        <f t="shared" si="16"/>
        <v>20 (1420)</v>
      </c>
      <c r="AS59" s="1615" t="str">
        <f t="shared" si="17"/>
        <v/>
      </c>
      <c r="AT59" s="1714"/>
      <c r="AU59" s="1715"/>
      <c r="AV59" s="1715"/>
    </row>
    <row r="60" spans="1:48" s="12" customFormat="1" ht="10.7" hidden="1" customHeight="1" x14ac:dyDescent="0.2">
      <c r="A60" s="31" t="s">
        <v>3082</v>
      </c>
      <c r="B60" s="602"/>
      <c r="C60" s="992"/>
      <c r="D60" s="992"/>
      <c r="E60" s="31"/>
      <c r="F60" s="992"/>
      <c r="G60" s="847"/>
      <c r="H60" s="993"/>
      <c r="I60" s="838"/>
      <c r="J60" s="31"/>
      <c r="K60" s="2159"/>
      <c r="L60" s="2159"/>
      <c r="M60" s="2159"/>
      <c r="N60" s="2159"/>
      <c r="P60" s="840" t="str">
        <f t="shared" si="9"/>
        <v>21 (1421)</v>
      </c>
      <c r="Q60" s="1615" t="str">
        <f t="shared" si="10"/>
        <v/>
      </c>
      <c r="R60" s="190"/>
      <c r="S60" s="841"/>
      <c r="T60" s="841"/>
      <c r="U60" s="891"/>
      <c r="V60" s="840" t="str">
        <f t="shared" si="11"/>
        <v>21 (1421)</v>
      </c>
      <c r="W60" s="1615" t="str">
        <f t="shared" si="12"/>
        <v/>
      </c>
      <c r="X60" s="1714"/>
      <c r="Y60" s="1715"/>
      <c r="Z60" s="1715"/>
      <c r="AA60" s="961"/>
      <c r="AB60" s="962" t="s">
        <v>3082</v>
      </c>
      <c r="AC60" s="1716" t="str">
        <f t="shared" si="13"/>
        <v/>
      </c>
      <c r="AD60" s="548"/>
      <c r="AE60" s="838"/>
      <c r="AF60" s="82"/>
      <c r="AG60" s="2159"/>
      <c r="AH60" s="2159"/>
      <c r="AI60" s="2159"/>
      <c r="AJ60" s="2159"/>
      <c r="AK60" s="558"/>
      <c r="AL60" s="840" t="str">
        <f t="shared" si="14"/>
        <v>21 (1421)</v>
      </c>
      <c r="AM60" s="1615" t="str">
        <f t="shared" si="15"/>
        <v/>
      </c>
      <c r="AN60" s="1714"/>
      <c r="AO60" s="1715"/>
      <c r="AP60" s="1715"/>
      <c r="AQ60" s="82"/>
      <c r="AR60" s="840" t="str">
        <f t="shared" si="16"/>
        <v>21 (1421)</v>
      </c>
      <c r="AS60" s="1615" t="str">
        <f t="shared" si="17"/>
        <v/>
      </c>
      <c r="AT60" s="1714"/>
      <c r="AU60" s="1715"/>
      <c r="AV60" s="1715"/>
    </row>
    <row r="61" spans="1:48" s="12" customFormat="1" ht="10.7" hidden="1" customHeight="1" x14ac:dyDescent="0.2">
      <c r="A61" s="31" t="s">
        <v>3083</v>
      </c>
      <c r="B61" s="602"/>
      <c r="C61" s="992"/>
      <c r="D61" s="992"/>
      <c r="E61" s="31"/>
      <c r="F61" s="992"/>
      <c r="G61" s="847"/>
      <c r="H61" s="993"/>
      <c r="I61" s="838"/>
      <c r="J61" s="31"/>
      <c r="K61" s="2159"/>
      <c r="L61" s="2159"/>
      <c r="M61" s="2159"/>
      <c r="N61" s="2159"/>
      <c r="P61" s="840" t="str">
        <f t="shared" si="9"/>
        <v>22 (1422)</v>
      </c>
      <c r="Q61" s="1615" t="str">
        <f t="shared" si="10"/>
        <v/>
      </c>
      <c r="R61" s="190"/>
      <c r="S61" s="841"/>
      <c r="T61" s="841"/>
      <c r="U61" s="891"/>
      <c r="V61" s="840" t="str">
        <f t="shared" si="11"/>
        <v>22 (1422)</v>
      </c>
      <c r="W61" s="1615" t="str">
        <f t="shared" si="12"/>
        <v/>
      </c>
      <c r="X61" s="1714"/>
      <c r="Y61" s="1715"/>
      <c r="Z61" s="1715"/>
      <c r="AA61" s="961"/>
      <c r="AB61" s="962" t="s">
        <v>3083</v>
      </c>
      <c r="AC61" s="1716" t="str">
        <f t="shared" si="13"/>
        <v/>
      </c>
      <c r="AD61" s="548"/>
      <c r="AE61" s="838"/>
      <c r="AF61" s="82"/>
      <c r="AG61" s="2159"/>
      <c r="AH61" s="2159"/>
      <c r="AI61" s="2159"/>
      <c r="AJ61" s="2159"/>
      <c r="AK61" s="558"/>
      <c r="AL61" s="840" t="str">
        <f t="shared" si="14"/>
        <v>22 (1422)</v>
      </c>
      <c r="AM61" s="1615" t="str">
        <f t="shared" si="15"/>
        <v/>
      </c>
      <c r="AN61" s="1714"/>
      <c r="AO61" s="1715"/>
      <c r="AP61" s="1715"/>
      <c r="AQ61" s="82"/>
      <c r="AR61" s="840" t="str">
        <f t="shared" si="16"/>
        <v>22 (1422)</v>
      </c>
      <c r="AS61" s="1615" t="str">
        <f t="shared" si="17"/>
        <v/>
      </c>
      <c r="AT61" s="1714"/>
      <c r="AU61" s="1715"/>
      <c r="AV61" s="1715"/>
    </row>
    <row r="62" spans="1:48" s="12" customFormat="1" ht="10.7" hidden="1" customHeight="1" x14ac:dyDescent="0.2">
      <c r="A62" s="31" t="s">
        <v>3084</v>
      </c>
      <c r="B62" s="602"/>
      <c r="C62" s="992"/>
      <c r="D62" s="992"/>
      <c r="E62" s="31"/>
      <c r="F62" s="992"/>
      <c r="G62" s="847"/>
      <c r="H62" s="993"/>
      <c r="I62" s="838"/>
      <c r="J62" s="31"/>
      <c r="K62" s="2159"/>
      <c r="L62" s="2159"/>
      <c r="M62" s="2159"/>
      <c r="N62" s="2159"/>
      <c r="P62" s="840" t="str">
        <f t="shared" si="9"/>
        <v>23 (1423)</v>
      </c>
      <c r="Q62" s="1615" t="str">
        <f t="shared" si="10"/>
        <v/>
      </c>
      <c r="R62" s="190"/>
      <c r="S62" s="841"/>
      <c r="T62" s="841"/>
      <c r="U62" s="891"/>
      <c r="V62" s="840" t="str">
        <f t="shared" si="11"/>
        <v>23 (1423)</v>
      </c>
      <c r="W62" s="1615" t="str">
        <f t="shared" si="12"/>
        <v/>
      </c>
      <c r="X62" s="1714"/>
      <c r="Y62" s="1715"/>
      <c r="Z62" s="1715"/>
      <c r="AA62" s="961"/>
      <c r="AB62" s="962" t="s">
        <v>3084</v>
      </c>
      <c r="AC62" s="1716" t="str">
        <f t="shared" si="13"/>
        <v/>
      </c>
      <c r="AD62" s="548"/>
      <c r="AE62" s="838"/>
      <c r="AF62" s="82"/>
      <c r="AG62" s="2159"/>
      <c r="AH62" s="2159"/>
      <c r="AI62" s="2159"/>
      <c r="AJ62" s="2159"/>
      <c r="AK62" s="558"/>
      <c r="AL62" s="840" t="str">
        <f t="shared" si="14"/>
        <v>23 (1423)</v>
      </c>
      <c r="AM62" s="1615" t="str">
        <f t="shared" si="15"/>
        <v/>
      </c>
      <c r="AN62" s="1714"/>
      <c r="AO62" s="1715"/>
      <c r="AP62" s="1715"/>
      <c r="AQ62" s="82"/>
      <c r="AR62" s="840" t="str">
        <f t="shared" si="16"/>
        <v>23 (1423)</v>
      </c>
      <c r="AS62" s="1615" t="str">
        <f t="shared" si="17"/>
        <v/>
      </c>
      <c r="AT62" s="1714"/>
      <c r="AU62" s="1715"/>
      <c r="AV62" s="1715"/>
    </row>
    <row r="63" spans="1:48" s="12" customFormat="1" ht="10.7" hidden="1" customHeight="1" x14ac:dyDescent="0.2">
      <c r="A63" s="31" t="s">
        <v>3085</v>
      </c>
      <c r="B63" s="602"/>
      <c r="C63" s="992"/>
      <c r="D63" s="992"/>
      <c r="E63" s="31"/>
      <c r="F63" s="992"/>
      <c r="G63" s="847"/>
      <c r="H63" s="993"/>
      <c r="I63" s="838"/>
      <c r="J63" s="31"/>
      <c r="K63" s="2159"/>
      <c r="L63" s="2159"/>
      <c r="M63" s="2159"/>
      <c r="N63" s="2159"/>
      <c r="P63" s="840" t="str">
        <f t="shared" si="9"/>
        <v>24 (1424)</v>
      </c>
      <c r="Q63" s="1615" t="str">
        <f t="shared" si="10"/>
        <v/>
      </c>
      <c r="R63" s="190"/>
      <c r="S63" s="841"/>
      <c r="T63" s="841"/>
      <c r="U63" s="891"/>
      <c r="V63" s="840" t="str">
        <f t="shared" si="11"/>
        <v>24 (1424)</v>
      </c>
      <c r="W63" s="1615" t="str">
        <f t="shared" si="12"/>
        <v/>
      </c>
      <c r="X63" s="1714"/>
      <c r="Y63" s="1715"/>
      <c r="Z63" s="1715"/>
      <c r="AA63" s="961"/>
      <c r="AB63" s="962" t="s">
        <v>3085</v>
      </c>
      <c r="AC63" s="1716" t="str">
        <f t="shared" si="13"/>
        <v/>
      </c>
      <c r="AD63" s="548"/>
      <c r="AE63" s="838"/>
      <c r="AF63" s="82"/>
      <c r="AG63" s="2159"/>
      <c r="AH63" s="2159"/>
      <c r="AI63" s="2159"/>
      <c r="AJ63" s="2159"/>
      <c r="AK63" s="558"/>
      <c r="AL63" s="840" t="str">
        <f t="shared" si="14"/>
        <v>24 (1424)</v>
      </c>
      <c r="AM63" s="1615" t="str">
        <f t="shared" si="15"/>
        <v/>
      </c>
      <c r="AN63" s="1714"/>
      <c r="AO63" s="1715"/>
      <c r="AP63" s="1715"/>
      <c r="AQ63" s="82"/>
      <c r="AR63" s="840" t="str">
        <f t="shared" si="16"/>
        <v>24 (1424)</v>
      </c>
      <c r="AS63" s="1615" t="str">
        <f t="shared" si="17"/>
        <v/>
      </c>
      <c r="AT63" s="1714"/>
      <c r="AU63" s="1715"/>
      <c r="AV63" s="1715"/>
    </row>
    <row r="64" spans="1:48" s="12" customFormat="1" ht="12.75" x14ac:dyDescent="0.2">
      <c r="A64" s="31" t="s">
        <v>3086</v>
      </c>
      <c r="B64" s="602"/>
      <c r="C64" s="992"/>
      <c r="D64" s="992"/>
      <c r="E64" s="31"/>
      <c r="F64" s="992"/>
      <c r="G64" s="847"/>
      <c r="H64" s="993"/>
      <c r="I64" s="838"/>
      <c r="J64" s="31"/>
      <c r="K64" s="2159"/>
      <c r="L64" s="2159"/>
      <c r="M64" s="2159"/>
      <c r="N64" s="2159"/>
      <c r="P64" s="840" t="str">
        <f t="shared" si="9"/>
        <v>25 (1425)</v>
      </c>
      <c r="Q64" s="1615" t="str">
        <f t="shared" si="10"/>
        <v/>
      </c>
      <c r="R64" s="190"/>
      <c r="S64" s="841"/>
      <c r="T64" s="841"/>
      <c r="U64" s="891"/>
      <c r="V64" s="840" t="str">
        <f t="shared" si="11"/>
        <v>25 (1425)</v>
      </c>
      <c r="W64" s="1615" t="str">
        <f t="shared" si="12"/>
        <v/>
      </c>
      <c r="X64" s="1714"/>
      <c r="Y64" s="1715"/>
      <c r="Z64" s="1715"/>
      <c r="AA64" s="961"/>
      <c r="AB64" s="962" t="s">
        <v>3086</v>
      </c>
      <c r="AC64" s="1716" t="str">
        <f t="shared" si="13"/>
        <v/>
      </c>
      <c r="AD64" s="548"/>
      <c r="AE64" s="838"/>
      <c r="AF64" s="82"/>
      <c r="AG64" s="2159"/>
      <c r="AH64" s="2159"/>
      <c r="AI64" s="2159"/>
      <c r="AJ64" s="2159"/>
      <c r="AK64" s="558"/>
      <c r="AL64" s="840" t="str">
        <f t="shared" si="14"/>
        <v>25 (1425)</v>
      </c>
      <c r="AM64" s="1615" t="str">
        <f t="shared" si="15"/>
        <v/>
      </c>
      <c r="AN64" s="1714"/>
      <c r="AO64" s="1715"/>
      <c r="AP64" s="1715"/>
      <c r="AQ64" s="82"/>
      <c r="AR64" s="840" t="str">
        <f t="shared" si="16"/>
        <v>25 (1425)</v>
      </c>
      <c r="AS64" s="1615" t="str">
        <f t="shared" si="17"/>
        <v/>
      </c>
      <c r="AT64" s="1714"/>
      <c r="AU64" s="1715"/>
      <c r="AV64" s="1715"/>
    </row>
    <row r="65" spans="1:48" s="12" customFormat="1" x14ac:dyDescent="0.25">
      <c r="A65" s="239" t="s">
        <v>3087</v>
      </c>
      <c r="B65" s="1598">
        <v>100</v>
      </c>
      <c r="C65" s="992"/>
      <c r="D65" s="992"/>
      <c r="E65" s="31"/>
      <c r="F65" s="992"/>
      <c r="G65" s="847"/>
      <c r="H65" s="993"/>
      <c r="I65" s="838"/>
      <c r="J65" s="31"/>
      <c r="K65" s="2162"/>
      <c r="L65" s="2162"/>
      <c r="M65" s="2162"/>
      <c r="N65" s="2162"/>
      <c r="P65" s="835"/>
      <c r="Q65" s="1619">
        <f>$B65</f>
        <v>100</v>
      </c>
      <c r="R65" s="190"/>
      <c r="S65" s="841"/>
      <c r="T65" s="841"/>
      <c r="U65" s="891"/>
      <c r="V65" s="835"/>
      <c r="W65" s="1619">
        <f>$B65</f>
        <v>100</v>
      </c>
      <c r="X65" s="1714"/>
      <c r="Y65" s="1715"/>
      <c r="Z65" s="1715"/>
      <c r="AA65" s="961"/>
      <c r="AB65" s="958"/>
      <c r="AC65" s="1717">
        <v>100</v>
      </c>
      <c r="AD65" s="548"/>
      <c r="AE65" s="838"/>
      <c r="AF65" s="82"/>
      <c r="AG65" s="2162"/>
      <c r="AH65" s="2162"/>
      <c r="AI65" s="2162"/>
      <c r="AJ65" s="2162"/>
      <c r="AK65" s="558"/>
      <c r="AL65" s="835"/>
      <c r="AM65" s="1619">
        <f>$B65</f>
        <v>100</v>
      </c>
      <c r="AN65" s="1714"/>
      <c r="AO65" s="1715"/>
      <c r="AP65" s="1715"/>
      <c r="AQ65" s="82"/>
      <c r="AR65" s="835"/>
      <c r="AS65" s="1619">
        <f>$B65</f>
        <v>100</v>
      </c>
      <c r="AT65" s="1714"/>
      <c r="AU65" s="1715"/>
      <c r="AV65" s="1715"/>
    </row>
    <row r="66" spans="1:48" s="12" customFormat="1" ht="15" customHeight="1" x14ac:dyDescent="0.25">
      <c r="A66" s="83" t="s">
        <v>3088</v>
      </c>
      <c r="B66" s="1494" t="s">
        <v>3089</v>
      </c>
      <c r="C66" s="993"/>
      <c r="D66" s="993"/>
      <c r="E66" s="82"/>
      <c r="F66" s="993"/>
      <c r="G66" s="848"/>
      <c r="H66" s="993"/>
      <c r="I66" s="844"/>
      <c r="J66" s="82"/>
      <c r="K66" s="2161"/>
      <c r="L66" s="2161"/>
      <c r="M66" s="2161"/>
      <c r="N66" s="2161"/>
      <c r="P66" s="835"/>
      <c r="Q66" s="1495" t="str">
        <f>$B66</f>
        <v>Global</v>
      </c>
      <c r="R66" s="190"/>
      <c r="S66" s="846"/>
      <c r="T66" s="846"/>
      <c r="U66" s="891"/>
      <c r="V66" s="835"/>
      <c r="W66" s="1495" t="str">
        <f>$B66</f>
        <v>Global</v>
      </c>
      <c r="X66" s="1714"/>
      <c r="Y66" s="1715"/>
      <c r="Z66" s="1715"/>
      <c r="AA66" s="961"/>
      <c r="AB66" s="958"/>
      <c r="AC66" s="1718" t="s">
        <v>3089</v>
      </c>
      <c r="AD66" s="190"/>
      <c r="AE66" s="844"/>
      <c r="AF66" s="82"/>
      <c r="AG66" s="2161"/>
      <c r="AH66" s="2161"/>
      <c r="AI66" s="2161"/>
      <c r="AJ66" s="2161"/>
      <c r="AK66" s="558"/>
      <c r="AL66" s="835"/>
      <c r="AM66" s="1495" t="str">
        <f>$B66</f>
        <v>Global</v>
      </c>
      <c r="AN66" s="1714"/>
      <c r="AO66" s="1715"/>
      <c r="AP66" s="1715"/>
      <c r="AQ66" s="82"/>
      <c r="AR66" s="835"/>
      <c r="AS66" s="1495" t="str">
        <f>$B66</f>
        <v>Global</v>
      </c>
      <c r="AT66" s="1714"/>
      <c r="AU66" s="1715"/>
      <c r="AV66" s="1715"/>
    </row>
    <row r="67" spans="1:48" s="12" customFormat="1" ht="5.0999999999999996" customHeight="1" x14ac:dyDescent="0.25">
      <c r="A67" s="82"/>
      <c r="B67" s="82"/>
      <c r="C67" s="82"/>
      <c r="D67" s="82"/>
      <c r="E67" s="82"/>
      <c r="F67" s="82"/>
      <c r="G67" s="82"/>
      <c r="H67" s="82"/>
      <c r="I67" s="82"/>
      <c r="J67" s="82"/>
      <c r="K67" s="82"/>
      <c r="L67" s="82"/>
      <c r="M67" s="82"/>
      <c r="N67" s="82"/>
      <c r="P67" s="835"/>
      <c r="Q67" s="835"/>
      <c r="R67" s="82"/>
      <c r="S67" s="82"/>
      <c r="T67" s="82"/>
      <c r="U67" s="891"/>
      <c r="V67" s="835"/>
      <c r="W67" s="835"/>
      <c r="X67" s="947"/>
      <c r="Y67" s="947"/>
      <c r="Z67" s="947"/>
      <c r="AA67" s="961"/>
      <c r="AB67" s="958"/>
      <c r="AC67" s="958"/>
      <c r="AD67" s="960"/>
      <c r="AE67" s="82"/>
      <c r="AF67" s="82"/>
      <c r="AG67" s="82"/>
      <c r="AH67" s="82"/>
      <c r="AI67" s="82"/>
      <c r="AJ67" s="82"/>
      <c r="AK67" s="558"/>
      <c r="AL67" s="835"/>
      <c r="AM67" s="835"/>
      <c r="AN67" s="947"/>
      <c r="AO67" s="947"/>
      <c r="AP67" s="947"/>
      <c r="AQ67" s="82"/>
      <c r="AR67" s="835"/>
      <c r="AS67" s="835"/>
      <c r="AT67" s="947"/>
      <c r="AU67" s="947"/>
      <c r="AV67" s="947"/>
    </row>
    <row r="68" spans="1:48" s="12" customFormat="1" x14ac:dyDescent="0.25">
      <c r="A68" s="82"/>
      <c r="B68" s="88" t="s">
        <v>1878</v>
      </c>
      <c r="C68" s="82"/>
      <c r="D68" s="82"/>
      <c r="E68" s="82"/>
      <c r="F68" s="82"/>
      <c r="G68" s="82"/>
      <c r="H68" s="82"/>
      <c r="I68" s="82"/>
      <c r="J68" s="82"/>
      <c r="K68" s="82"/>
      <c r="L68" s="82"/>
      <c r="M68" s="82"/>
      <c r="N68" s="82"/>
      <c r="P68" s="835"/>
      <c r="Q68" s="836" t="str">
        <f>$B68</f>
        <v>Autres éléments hors bilan (505)</v>
      </c>
      <c r="R68" s="82"/>
      <c r="S68" s="82"/>
      <c r="T68" s="82"/>
      <c r="U68" s="891"/>
      <c r="V68" s="835"/>
      <c r="W68" s="836" t="str">
        <f>$B68</f>
        <v>Autres éléments hors bilan (505)</v>
      </c>
      <c r="X68" s="947"/>
      <c r="Y68" s="947"/>
      <c r="Z68" s="947"/>
      <c r="AA68" s="961"/>
      <c r="AB68" s="958"/>
      <c r="AC68" s="959" t="s">
        <v>1878</v>
      </c>
      <c r="AD68" s="960"/>
      <c r="AE68" s="82"/>
      <c r="AF68" s="82"/>
      <c r="AG68" s="82"/>
      <c r="AH68" s="82"/>
      <c r="AI68" s="82"/>
      <c r="AJ68" s="82"/>
      <c r="AK68" s="558"/>
      <c r="AL68" s="835"/>
      <c r="AM68" s="836" t="str">
        <f>$B68</f>
        <v>Autres éléments hors bilan (505)</v>
      </c>
      <c r="AN68" s="947"/>
      <c r="AO68" s="947"/>
      <c r="AP68" s="947"/>
      <c r="AQ68" s="82"/>
      <c r="AR68" s="835"/>
      <c r="AS68" s="836" t="str">
        <f>$B68</f>
        <v>Autres éléments hors bilan (505)</v>
      </c>
      <c r="AT68" s="947"/>
      <c r="AU68" s="947"/>
      <c r="AV68" s="947"/>
    </row>
    <row r="69" spans="1:48" s="12" customFormat="1" ht="12.75" x14ac:dyDescent="0.2">
      <c r="A69" s="31" t="s">
        <v>3062</v>
      </c>
      <c r="B69" s="602"/>
      <c r="C69" s="992"/>
      <c r="D69" s="992"/>
      <c r="E69" s="31"/>
      <c r="F69" s="992"/>
      <c r="G69" s="847"/>
      <c r="H69" s="993"/>
      <c r="I69" s="838"/>
      <c r="J69" s="31"/>
      <c r="K69" s="2159"/>
      <c r="L69" s="2159"/>
      <c r="M69" s="2159"/>
      <c r="N69" s="2159"/>
      <c r="P69" s="840" t="str">
        <f t="shared" ref="P69:P93" si="18">$A69</f>
        <v>1 (1401)</v>
      </c>
      <c r="Q69" s="1615" t="str">
        <f t="shared" ref="Q69:Q93" si="19">IF($B69="","",$B69)</f>
        <v/>
      </c>
      <c r="R69" s="190"/>
      <c r="S69" s="841"/>
      <c r="T69" s="841"/>
      <c r="U69" s="891"/>
      <c r="V69" s="840" t="str">
        <f t="shared" ref="V69:V93" si="20">$A69</f>
        <v>1 (1401)</v>
      </c>
      <c r="W69" s="1615" t="str">
        <f t="shared" ref="W69:W93" si="21">IF($B69="","",$B69)</f>
        <v/>
      </c>
      <c r="X69" s="1714"/>
      <c r="Y69" s="1715"/>
      <c r="Z69" s="1715"/>
      <c r="AA69" s="961"/>
      <c r="AB69" s="962" t="s">
        <v>3062</v>
      </c>
      <c r="AC69" s="1716" t="str">
        <f t="shared" ref="AC69:AC93" si="22">IF($B69="","",$B69)</f>
        <v/>
      </c>
      <c r="AD69" s="548"/>
      <c r="AE69" s="838"/>
      <c r="AF69" s="82"/>
      <c r="AG69" s="2159"/>
      <c r="AH69" s="2159"/>
      <c r="AI69" s="2159"/>
      <c r="AJ69" s="2159"/>
      <c r="AK69" s="558"/>
      <c r="AL69" s="840" t="str">
        <f t="shared" ref="AL69:AL93" si="23">$A69</f>
        <v>1 (1401)</v>
      </c>
      <c r="AM69" s="1615" t="str">
        <f t="shared" ref="AM69:AM93" si="24">IF($B69="","",$B69)</f>
        <v/>
      </c>
      <c r="AN69" s="1714"/>
      <c r="AO69" s="1715"/>
      <c r="AP69" s="1715"/>
      <c r="AQ69" s="82"/>
      <c r="AR69" s="840" t="str">
        <f t="shared" ref="AR69:AR93" si="25">$A69</f>
        <v>1 (1401)</v>
      </c>
      <c r="AS69" s="1615" t="str">
        <f t="shared" ref="AS69:AS93" si="26">IF($B69="","",$B69)</f>
        <v/>
      </c>
      <c r="AT69" s="1714"/>
      <c r="AU69" s="1715"/>
      <c r="AV69" s="1715"/>
    </row>
    <row r="70" spans="1:48" s="12" customFormat="1" ht="12.75" x14ac:dyDescent="0.2">
      <c r="A70" s="31" t="s">
        <v>3063</v>
      </c>
      <c r="B70" s="602"/>
      <c r="C70" s="992"/>
      <c r="D70" s="992"/>
      <c r="E70" s="31"/>
      <c r="F70" s="992"/>
      <c r="G70" s="847"/>
      <c r="H70" s="993"/>
      <c r="I70" s="838"/>
      <c r="J70" s="31"/>
      <c r="K70" s="2159"/>
      <c r="L70" s="2159"/>
      <c r="M70" s="2159"/>
      <c r="N70" s="2159"/>
      <c r="P70" s="840" t="str">
        <f t="shared" si="18"/>
        <v>2 (1402)</v>
      </c>
      <c r="Q70" s="1615" t="str">
        <f t="shared" si="19"/>
        <v/>
      </c>
      <c r="R70" s="190"/>
      <c r="S70" s="841"/>
      <c r="T70" s="841"/>
      <c r="U70" s="891"/>
      <c r="V70" s="840" t="str">
        <f t="shared" si="20"/>
        <v>2 (1402)</v>
      </c>
      <c r="W70" s="1615" t="str">
        <f t="shared" si="21"/>
        <v/>
      </c>
      <c r="X70" s="1714"/>
      <c r="Y70" s="1715"/>
      <c r="Z70" s="1715"/>
      <c r="AA70" s="961"/>
      <c r="AB70" s="962" t="s">
        <v>3063</v>
      </c>
      <c r="AC70" s="1716" t="str">
        <f t="shared" si="22"/>
        <v/>
      </c>
      <c r="AD70" s="548"/>
      <c r="AE70" s="838"/>
      <c r="AF70" s="82"/>
      <c r="AG70" s="2159"/>
      <c r="AH70" s="2159"/>
      <c r="AI70" s="2159"/>
      <c r="AJ70" s="2159"/>
      <c r="AK70" s="558"/>
      <c r="AL70" s="840" t="str">
        <f t="shared" si="23"/>
        <v>2 (1402)</v>
      </c>
      <c r="AM70" s="1615" t="str">
        <f t="shared" si="24"/>
        <v/>
      </c>
      <c r="AN70" s="1714"/>
      <c r="AO70" s="1715"/>
      <c r="AP70" s="1715"/>
      <c r="AQ70" s="82"/>
      <c r="AR70" s="840" t="str">
        <f t="shared" si="25"/>
        <v>2 (1402)</v>
      </c>
      <c r="AS70" s="1615" t="str">
        <f t="shared" si="26"/>
        <v/>
      </c>
      <c r="AT70" s="1714"/>
      <c r="AU70" s="1715"/>
      <c r="AV70" s="1715"/>
    </row>
    <row r="71" spans="1:48" s="12" customFormat="1" ht="12.75" x14ac:dyDescent="0.2">
      <c r="A71" s="31" t="s">
        <v>3064</v>
      </c>
      <c r="B71" s="602"/>
      <c r="C71" s="992"/>
      <c r="D71" s="992"/>
      <c r="E71" s="31"/>
      <c r="F71" s="992"/>
      <c r="G71" s="847"/>
      <c r="H71" s="993"/>
      <c r="I71" s="838"/>
      <c r="J71" s="31"/>
      <c r="K71" s="2159"/>
      <c r="L71" s="2159"/>
      <c r="M71" s="2159"/>
      <c r="N71" s="2159"/>
      <c r="P71" s="840" t="str">
        <f t="shared" si="18"/>
        <v>3 (1403)</v>
      </c>
      <c r="Q71" s="1615" t="str">
        <f t="shared" si="19"/>
        <v/>
      </c>
      <c r="R71" s="190"/>
      <c r="S71" s="841"/>
      <c r="T71" s="841"/>
      <c r="U71" s="891"/>
      <c r="V71" s="840" t="str">
        <f t="shared" si="20"/>
        <v>3 (1403)</v>
      </c>
      <c r="W71" s="1615" t="str">
        <f t="shared" si="21"/>
        <v/>
      </c>
      <c r="X71" s="1714"/>
      <c r="Y71" s="1715"/>
      <c r="Z71" s="1715"/>
      <c r="AA71" s="961"/>
      <c r="AB71" s="962" t="s">
        <v>3064</v>
      </c>
      <c r="AC71" s="1716" t="str">
        <f t="shared" si="22"/>
        <v/>
      </c>
      <c r="AD71" s="548"/>
      <c r="AE71" s="838"/>
      <c r="AF71" s="82"/>
      <c r="AG71" s="2159"/>
      <c r="AH71" s="2159"/>
      <c r="AI71" s="2159"/>
      <c r="AJ71" s="2159"/>
      <c r="AK71" s="558"/>
      <c r="AL71" s="840" t="str">
        <f t="shared" si="23"/>
        <v>3 (1403)</v>
      </c>
      <c r="AM71" s="1615" t="str">
        <f t="shared" si="24"/>
        <v/>
      </c>
      <c r="AN71" s="1714"/>
      <c r="AO71" s="1715"/>
      <c r="AP71" s="1715"/>
      <c r="AQ71" s="82"/>
      <c r="AR71" s="840" t="str">
        <f t="shared" si="25"/>
        <v>3 (1403)</v>
      </c>
      <c r="AS71" s="1615" t="str">
        <f t="shared" si="26"/>
        <v/>
      </c>
      <c r="AT71" s="1714"/>
      <c r="AU71" s="1715"/>
      <c r="AV71" s="1715"/>
    </row>
    <row r="72" spans="1:48" s="12" customFormat="1" ht="10.7" hidden="1" customHeight="1" x14ac:dyDescent="0.2">
      <c r="A72" s="31" t="s">
        <v>3065</v>
      </c>
      <c r="B72" s="602"/>
      <c r="C72" s="992"/>
      <c r="D72" s="992"/>
      <c r="E72" s="31"/>
      <c r="F72" s="992"/>
      <c r="G72" s="847"/>
      <c r="H72" s="993"/>
      <c r="I72" s="838"/>
      <c r="J72" s="31"/>
      <c r="K72" s="2159"/>
      <c r="L72" s="2159"/>
      <c r="M72" s="2159"/>
      <c r="N72" s="2159"/>
      <c r="P72" s="840" t="str">
        <f t="shared" si="18"/>
        <v>4 (1404)</v>
      </c>
      <c r="Q72" s="1615" t="str">
        <f t="shared" si="19"/>
        <v/>
      </c>
      <c r="R72" s="190"/>
      <c r="S72" s="841"/>
      <c r="T72" s="841"/>
      <c r="U72" s="891"/>
      <c r="V72" s="840" t="str">
        <f t="shared" si="20"/>
        <v>4 (1404)</v>
      </c>
      <c r="W72" s="1615" t="str">
        <f t="shared" si="21"/>
        <v/>
      </c>
      <c r="X72" s="1714"/>
      <c r="Y72" s="1715"/>
      <c r="Z72" s="1715"/>
      <c r="AA72" s="961"/>
      <c r="AB72" s="962" t="s">
        <v>3065</v>
      </c>
      <c r="AC72" s="1716" t="str">
        <f t="shared" si="22"/>
        <v/>
      </c>
      <c r="AD72" s="548"/>
      <c r="AE72" s="838"/>
      <c r="AF72" s="82"/>
      <c r="AG72" s="2159"/>
      <c r="AH72" s="2159"/>
      <c r="AI72" s="2159"/>
      <c r="AJ72" s="2159"/>
      <c r="AK72" s="558"/>
      <c r="AL72" s="840" t="str">
        <f t="shared" si="23"/>
        <v>4 (1404)</v>
      </c>
      <c r="AM72" s="1615" t="str">
        <f t="shared" si="24"/>
        <v/>
      </c>
      <c r="AN72" s="1714"/>
      <c r="AO72" s="1715"/>
      <c r="AP72" s="1715"/>
      <c r="AQ72" s="82"/>
      <c r="AR72" s="840" t="str">
        <f t="shared" si="25"/>
        <v>4 (1404)</v>
      </c>
      <c r="AS72" s="1615" t="str">
        <f t="shared" si="26"/>
        <v/>
      </c>
      <c r="AT72" s="1714"/>
      <c r="AU72" s="1715"/>
      <c r="AV72" s="1715"/>
    </row>
    <row r="73" spans="1:48" s="12" customFormat="1" ht="10.7" hidden="1" customHeight="1" x14ac:dyDescent="0.2">
      <c r="A73" s="31" t="s">
        <v>3066</v>
      </c>
      <c r="B73" s="602"/>
      <c r="C73" s="992"/>
      <c r="D73" s="992"/>
      <c r="E73" s="31"/>
      <c r="F73" s="992"/>
      <c r="G73" s="847"/>
      <c r="H73" s="993"/>
      <c r="I73" s="838"/>
      <c r="J73" s="31"/>
      <c r="K73" s="2159"/>
      <c r="L73" s="2159"/>
      <c r="M73" s="2159"/>
      <c r="N73" s="2159"/>
      <c r="P73" s="840" t="str">
        <f t="shared" si="18"/>
        <v>5 (1405)</v>
      </c>
      <c r="Q73" s="1615" t="str">
        <f t="shared" si="19"/>
        <v/>
      </c>
      <c r="R73" s="190"/>
      <c r="S73" s="841"/>
      <c r="T73" s="841"/>
      <c r="U73" s="891"/>
      <c r="V73" s="840" t="str">
        <f t="shared" si="20"/>
        <v>5 (1405)</v>
      </c>
      <c r="W73" s="1615" t="str">
        <f t="shared" si="21"/>
        <v/>
      </c>
      <c r="X73" s="1714"/>
      <c r="Y73" s="1715"/>
      <c r="Z73" s="1715"/>
      <c r="AA73" s="961"/>
      <c r="AB73" s="962" t="s">
        <v>3066</v>
      </c>
      <c r="AC73" s="1716" t="str">
        <f t="shared" si="22"/>
        <v/>
      </c>
      <c r="AD73" s="548"/>
      <c r="AE73" s="838"/>
      <c r="AF73" s="82"/>
      <c r="AG73" s="2159"/>
      <c r="AH73" s="2159"/>
      <c r="AI73" s="2159"/>
      <c r="AJ73" s="2159"/>
      <c r="AK73" s="558"/>
      <c r="AL73" s="840" t="str">
        <f t="shared" si="23"/>
        <v>5 (1405)</v>
      </c>
      <c r="AM73" s="1615" t="str">
        <f t="shared" si="24"/>
        <v/>
      </c>
      <c r="AN73" s="1714"/>
      <c r="AO73" s="1715"/>
      <c r="AP73" s="1715"/>
      <c r="AQ73" s="82"/>
      <c r="AR73" s="840" t="str">
        <f t="shared" si="25"/>
        <v>5 (1405)</v>
      </c>
      <c r="AS73" s="1615" t="str">
        <f t="shared" si="26"/>
        <v/>
      </c>
      <c r="AT73" s="1714"/>
      <c r="AU73" s="1715"/>
      <c r="AV73" s="1715"/>
    </row>
    <row r="74" spans="1:48" s="12" customFormat="1" ht="10.7" hidden="1" customHeight="1" x14ac:dyDescent="0.2">
      <c r="A74" s="31" t="s">
        <v>3067</v>
      </c>
      <c r="B74" s="602"/>
      <c r="C74" s="992"/>
      <c r="D74" s="992"/>
      <c r="E74" s="31"/>
      <c r="F74" s="992"/>
      <c r="G74" s="847"/>
      <c r="H74" s="993"/>
      <c r="I74" s="838"/>
      <c r="J74" s="31"/>
      <c r="K74" s="2159"/>
      <c r="L74" s="2159"/>
      <c r="M74" s="2159"/>
      <c r="N74" s="2159"/>
      <c r="P74" s="840" t="str">
        <f t="shared" si="18"/>
        <v>6 (1406)</v>
      </c>
      <c r="Q74" s="1615" t="str">
        <f t="shared" si="19"/>
        <v/>
      </c>
      <c r="R74" s="190"/>
      <c r="S74" s="841"/>
      <c r="T74" s="841"/>
      <c r="U74" s="891"/>
      <c r="V74" s="840" t="str">
        <f t="shared" si="20"/>
        <v>6 (1406)</v>
      </c>
      <c r="W74" s="1615" t="str">
        <f t="shared" si="21"/>
        <v/>
      </c>
      <c r="X74" s="1714"/>
      <c r="Y74" s="1715"/>
      <c r="Z74" s="1715"/>
      <c r="AA74" s="961"/>
      <c r="AB74" s="962" t="s">
        <v>3067</v>
      </c>
      <c r="AC74" s="1716" t="str">
        <f t="shared" si="22"/>
        <v/>
      </c>
      <c r="AD74" s="548"/>
      <c r="AE74" s="838"/>
      <c r="AF74" s="82"/>
      <c r="AG74" s="2159"/>
      <c r="AH74" s="2159"/>
      <c r="AI74" s="2159"/>
      <c r="AJ74" s="2159"/>
      <c r="AK74" s="558"/>
      <c r="AL74" s="840" t="str">
        <f t="shared" si="23"/>
        <v>6 (1406)</v>
      </c>
      <c r="AM74" s="1615" t="str">
        <f t="shared" si="24"/>
        <v/>
      </c>
      <c r="AN74" s="1714"/>
      <c r="AO74" s="1715"/>
      <c r="AP74" s="1715"/>
      <c r="AQ74" s="82"/>
      <c r="AR74" s="840" t="str">
        <f t="shared" si="25"/>
        <v>6 (1406)</v>
      </c>
      <c r="AS74" s="1615" t="str">
        <f t="shared" si="26"/>
        <v/>
      </c>
      <c r="AT74" s="1714"/>
      <c r="AU74" s="1715"/>
      <c r="AV74" s="1715"/>
    </row>
    <row r="75" spans="1:48" s="12" customFormat="1" ht="10.7" hidden="1" customHeight="1" x14ac:dyDescent="0.2">
      <c r="A75" s="31" t="s">
        <v>3068</v>
      </c>
      <c r="B75" s="602"/>
      <c r="C75" s="992"/>
      <c r="D75" s="992"/>
      <c r="E75" s="31"/>
      <c r="F75" s="992"/>
      <c r="G75" s="847"/>
      <c r="H75" s="993"/>
      <c r="I75" s="838"/>
      <c r="J75" s="31"/>
      <c r="K75" s="2159"/>
      <c r="L75" s="2159"/>
      <c r="M75" s="2159"/>
      <c r="N75" s="2159"/>
      <c r="P75" s="840" t="str">
        <f t="shared" si="18"/>
        <v>7 (1407)</v>
      </c>
      <c r="Q75" s="1615" t="str">
        <f t="shared" si="19"/>
        <v/>
      </c>
      <c r="R75" s="190"/>
      <c r="S75" s="841"/>
      <c r="T75" s="841"/>
      <c r="U75" s="891"/>
      <c r="V75" s="840" t="str">
        <f t="shared" si="20"/>
        <v>7 (1407)</v>
      </c>
      <c r="W75" s="1615" t="str">
        <f t="shared" si="21"/>
        <v/>
      </c>
      <c r="X75" s="1714"/>
      <c r="Y75" s="1715"/>
      <c r="Z75" s="1715"/>
      <c r="AA75" s="961"/>
      <c r="AB75" s="962" t="s">
        <v>3068</v>
      </c>
      <c r="AC75" s="1716" t="str">
        <f t="shared" si="22"/>
        <v/>
      </c>
      <c r="AD75" s="548"/>
      <c r="AE75" s="838"/>
      <c r="AF75" s="82"/>
      <c r="AG75" s="2159"/>
      <c r="AH75" s="2159"/>
      <c r="AI75" s="2159"/>
      <c r="AJ75" s="2159"/>
      <c r="AK75" s="558"/>
      <c r="AL75" s="840" t="str">
        <f t="shared" si="23"/>
        <v>7 (1407)</v>
      </c>
      <c r="AM75" s="1615" t="str">
        <f t="shared" si="24"/>
        <v/>
      </c>
      <c r="AN75" s="1714"/>
      <c r="AO75" s="1715"/>
      <c r="AP75" s="1715"/>
      <c r="AQ75" s="82"/>
      <c r="AR75" s="840" t="str">
        <f t="shared" si="25"/>
        <v>7 (1407)</v>
      </c>
      <c r="AS75" s="1615" t="str">
        <f t="shared" si="26"/>
        <v/>
      </c>
      <c r="AT75" s="1714"/>
      <c r="AU75" s="1715"/>
      <c r="AV75" s="1715"/>
    </row>
    <row r="76" spans="1:48" s="12" customFormat="1" ht="10.7" hidden="1" customHeight="1" x14ac:dyDescent="0.2">
      <c r="A76" s="31" t="s">
        <v>3069</v>
      </c>
      <c r="B76" s="602"/>
      <c r="C76" s="992"/>
      <c r="D76" s="992"/>
      <c r="E76" s="31"/>
      <c r="F76" s="992"/>
      <c r="G76" s="847"/>
      <c r="H76" s="993"/>
      <c r="I76" s="838"/>
      <c r="J76" s="31"/>
      <c r="K76" s="2159"/>
      <c r="L76" s="2159"/>
      <c r="M76" s="2159"/>
      <c r="N76" s="2159"/>
      <c r="P76" s="840" t="str">
        <f t="shared" si="18"/>
        <v>8 (1408)</v>
      </c>
      <c r="Q76" s="1615" t="str">
        <f t="shared" si="19"/>
        <v/>
      </c>
      <c r="R76" s="190"/>
      <c r="S76" s="841"/>
      <c r="T76" s="841"/>
      <c r="U76" s="891"/>
      <c r="V76" s="840" t="str">
        <f t="shared" si="20"/>
        <v>8 (1408)</v>
      </c>
      <c r="W76" s="1615" t="str">
        <f t="shared" si="21"/>
        <v/>
      </c>
      <c r="X76" s="1714"/>
      <c r="Y76" s="1715"/>
      <c r="Z76" s="1715"/>
      <c r="AA76" s="961"/>
      <c r="AB76" s="962" t="s">
        <v>3069</v>
      </c>
      <c r="AC76" s="1716" t="str">
        <f t="shared" si="22"/>
        <v/>
      </c>
      <c r="AD76" s="548"/>
      <c r="AE76" s="838"/>
      <c r="AF76" s="82"/>
      <c r="AG76" s="2159"/>
      <c r="AH76" s="2159"/>
      <c r="AI76" s="2159"/>
      <c r="AJ76" s="2159"/>
      <c r="AK76" s="558"/>
      <c r="AL76" s="840" t="str">
        <f t="shared" si="23"/>
        <v>8 (1408)</v>
      </c>
      <c r="AM76" s="1615" t="str">
        <f t="shared" si="24"/>
        <v/>
      </c>
      <c r="AN76" s="1714"/>
      <c r="AO76" s="1715"/>
      <c r="AP76" s="1715"/>
      <c r="AQ76" s="82"/>
      <c r="AR76" s="840" t="str">
        <f t="shared" si="25"/>
        <v>8 (1408)</v>
      </c>
      <c r="AS76" s="1615" t="str">
        <f t="shared" si="26"/>
        <v/>
      </c>
      <c r="AT76" s="1714"/>
      <c r="AU76" s="1715"/>
      <c r="AV76" s="1715"/>
    </row>
    <row r="77" spans="1:48" s="12" customFormat="1" ht="10.7" hidden="1" customHeight="1" x14ac:dyDescent="0.2">
      <c r="A77" s="31" t="s">
        <v>3070</v>
      </c>
      <c r="B77" s="602"/>
      <c r="C77" s="992"/>
      <c r="D77" s="992"/>
      <c r="E77" s="31"/>
      <c r="F77" s="992"/>
      <c r="G77" s="847"/>
      <c r="H77" s="993"/>
      <c r="I77" s="838"/>
      <c r="J77" s="31"/>
      <c r="K77" s="2159"/>
      <c r="L77" s="2159"/>
      <c r="M77" s="2159"/>
      <c r="N77" s="2159"/>
      <c r="P77" s="840" t="str">
        <f t="shared" si="18"/>
        <v>9 (1409)</v>
      </c>
      <c r="Q77" s="1615" t="str">
        <f t="shared" si="19"/>
        <v/>
      </c>
      <c r="R77" s="190"/>
      <c r="S77" s="841"/>
      <c r="T77" s="841"/>
      <c r="U77" s="891"/>
      <c r="V77" s="840" t="str">
        <f t="shared" si="20"/>
        <v>9 (1409)</v>
      </c>
      <c r="W77" s="1615" t="str">
        <f t="shared" si="21"/>
        <v/>
      </c>
      <c r="X77" s="1714"/>
      <c r="Y77" s="1715"/>
      <c r="Z77" s="1715"/>
      <c r="AA77" s="961"/>
      <c r="AB77" s="962" t="s">
        <v>3070</v>
      </c>
      <c r="AC77" s="1716" t="str">
        <f t="shared" si="22"/>
        <v/>
      </c>
      <c r="AD77" s="548"/>
      <c r="AE77" s="838"/>
      <c r="AF77" s="82"/>
      <c r="AG77" s="2159"/>
      <c r="AH77" s="2159"/>
      <c r="AI77" s="2159"/>
      <c r="AJ77" s="2159"/>
      <c r="AK77" s="558"/>
      <c r="AL77" s="840" t="str">
        <f t="shared" si="23"/>
        <v>9 (1409)</v>
      </c>
      <c r="AM77" s="1615" t="str">
        <f t="shared" si="24"/>
        <v/>
      </c>
      <c r="AN77" s="1714"/>
      <c r="AO77" s="1715"/>
      <c r="AP77" s="1715"/>
      <c r="AQ77" s="82"/>
      <c r="AR77" s="840" t="str">
        <f t="shared" si="25"/>
        <v>9 (1409)</v>
      </c>
      <c r="AS77" s="1615" t="str">
        <f t="shared" si="26"/>
        <v/>
      </c>
      <c r="AT77" s="1714"/>
      <c r="AU77" s="1715"/>
      <c r="AV77" s="1715"/>
    </row>
    <row r="78" spans="1:48" s="12" customFormat="1" ht="10.7" hidden="1" customHeight="1" x14ac:dyDescent="0.2">
      <c r="A78" s="31" t="s">
        <v>3071</v>
      </c>
      <c r="B78" s="602"/>
      <c r="C78" s="992"/>
      <c r="D78" s="992"/>
      <c r="E78" s="31"/>
      <c r="F78" s="992"/>
      <c r="G78" s="847"/>
      <c r="H78" s="993"/>
      <c r="I78" s="838"/>
      <c r="J78" s="31"/>
      <c r="K78" s="2159"/>
      <c r="L78" s="2159"/>
      <c r="M78" s="2159"/>
      <c r="N78" s="2159"/>
      <c r="P78" s="840" t="str">
        <f t="shared" si="18"/>
        <v>10 (1410)</v>
      </c>
      <c r="Q78" s="1615" t="str">
        <f t="shared" si="19"/>
        <v/>
      </c>
      <c r="R78" s="190"/>
      <c r="S78" s="841"/>
      <c r="T78" s="841"/>
      <c r="U78" s="891"/>
      <c r="V78" s="840" t="str">
        <f t="shared" si="20"/>
        <v>10 (1410)</v>
      </c>
      <c r="W78" s="1615" t="str">
        <f t="shared" si="21"/>
        <v/>
      </c>
      <c r="X78" s="1714"/>
      <c r="Y78" s="1715"/>
      <c r="Z78" s="1715"/>
      <c r="AA78" s="961"/>
      <c r="AB78" s="962" t="s">
        <v>3071</v>
      </c>
      <c r="AC78" s="1716" t="str">
        <f t="shared" si="22"/>
        <v/>
      </c>
      <c r="AD78" s="548"/>
      <c r="AE78" s="838"/>
      <c r="AF78" s="82"/>
      <c r="AG78" s="2159"/>
      <c r="AH78" s="2159"/>
      <c r="AI78" s="2159"/>
      <c r="AJ78" s="2159"/>
      <c r="AK78" s="558"/>
      <c r="AL78" s="840" t="str">
        <f t="shared" si="23"/>
        <v>10 (1410)</v>
      </c>
      <c r="AM78" s="1615" t="str">
        <f t="shared" si="24"/>
        <v/>
      </c>
      <c r="AN78" s="1714"/>
      <c r="AO78" s="1715"/>
      <c r="AP78" s="1715"/>
      <c r="AQ78" s="82"/>
      <c r="AR78" s="840" t="str">
        <f t="shared" si="25"/>
        <v>10 (1410)</v>
      </c>
      <c r="AS78" s="1615" t="str">
        <f t="shared" si="26"/>
        <v/>
      </c>
      <c r="AT78" s="1714"/>
      <c r="AU78" s="1715"/>
      <c r="AV78" s="1715"/>
    </row>
    <row r="79" spans="1:48" s="12" customFormat="1" ht="10.7" hidden="1" customHeight="1" x14ac:dyDescent="0.2">
      <c r="A79" s="31" t="s">
        <v>3072</v>
      </c>
      <c r="B79" s="602"/>
      <c r="C79" s="992"/>
      <c r="D79" s="992"/>
      <c r="E79" s="31"/>
      <c r="F79" s="992"/>
      <c r="G79" s="847"/>
      <c r="H79" s="993"/>
      <c r="I79" s="838"/>
      <c r="J79" s="31"/>
      <c r="K79" s="2159"/>
      <c r="L79" s="2159"/>
      <c r="M79" s="2159"/>
      <c r="N79" s="2159"/>
      <c r="P79" s="840" t="str">
        <f t="shared" si="18"/>
        <v>11 (1411)</v>
      </c>
      <c r="Q79" s="1615" t="str">
        <f t="shared" si="19"/>
        <v/>
      </c>
      <c r="R79" s="190"/>
      <c r="S79" s="841"/>
      <c r="T79" s="841"/>
      <c r="U79" s="891"/>
      <c r="V79" s="840" t="str">
        <f t="shared" si="20"/>
        <v>11 (1411)</v>
      </c>
      <c r="W79" s="1615" t="str">
        <f t="shared" si="21"/>
        <v/>
      </c>
      <c r="X79" s="1714"/>
      <c r="Y79" s="1715"/>
      <c r="Z79" s="1715"/>
      <c r="AA79" s="961"/>
      <c r="AB79" s="962" t="s">
        <v>3072</v>
      </c>
      <c r="AC79" s="1716" t="str">
        <f t="shared" si="22"/>
        <v/>
      </c>
      <c r="AD79" s="548"/>
      <c r="AE79" s="838"/>
      <c r="AF79" s="82"/>
      <c r="AG79" s="2159"/>
      <c r="AH79" s="2159"/>
      <c r="AI79" s="2159"/>
      <c r="AJ79" s="2159"/>
      <c r="AK79" s="558"/>
      <c r="AL79" s="840" t="str">
        <f t="shared" si="23"/>
        <v>11 (1411)</v>
      </c>
      <c r="AM79" s="1615" t="str">
        <f t="shared" si="24"/>
        <v/>
      </c>
      <c r="AN79" s="1714"/>
      <c r="AO79" s="1715"/>
      <c r="AP79" s="1715"/>
      <c r="AQ79" s="82"/>
      <c r="AR79" s="840" t="str">
        <f t="shared" si="25"/>
        <v>11 (1411)</v>
      </c>
      <c r="AS79" s="1615" t="str">
        <f t="shared" si="26"/>
        <v/>
      </c>
      <c r="AT79" s="1714"/>
      <c r="AU79" s="1715"/>
      <c r="AV79" s="1715"/>
    </row>
    <row r="80" spans="1:48" s="12" customFormat="1" ht="10.7" hidden="1" customHeight="1" x14ac:dyDescent="0.2">
      <c r="A80" s="31" t="s">
        <v>3073</v>
      </c>
      <c r="B80" s="602"/>
      <c r="C80" s="992"/>
      <c r="D80" s="992"/>
      <c r="E80" s="31"/>
      <c r="F80" s="992"/>
      <c r="G80" s="847"/>
      <c r="H80" s="993"/>
      <c r="I80" s="838"/>
      <c r="J80" s="31"/>
      <c r="K80" s="2159"/>
      <c r="L80" s="2159"/>
      <c r="M80" s="2159"/>
      <c r="N80" s="2159"/>
      <c r="P80" s="840" t="str">
        <f t="shared" si="18"/>
        <v>12 (1412)</v>
      </c>
      <c r="Q80" s="1615" t="str">
        <f t="shared" si="19"/>
        <v/>
      </c>
      <c r="R80" s="190"/>
      <c r="S80" s="841"/>
      <c r="T80" s="841"/>
      <c r="U80" s="891"/>
      <c r="V80" s="840" t="str">
        <f t="shared" si="20"/>
        <v>12 (1412)</v>
      </c>
      <c r="W80" s="1615" t="str">
        <f t="shared" si="21"/>
        <v/>
      </c>
      <c r="X80" s="1714"/>
      <c r="Y80" s="1715"/>
      <c r="Z80" s="1715"/>
      <c r="AA80" s="961"/>
      <c r="AB80" s="962" t="s">
        <v>3073</v>
      </c>
      <c r="AC80" s="1716" t="str">
        <f t="shared" si="22"/>
        <v/>
      </c>
      <c r="AD80" s="548"/>
      <c r="AE80" s="838"/>
      <c r="AF80" s="82"/>
      <c r="AG80" s="2159"/>
      <c r="AH80" s="2159"/>
      <c r="AI80" s="2159"/>
      <c r="AJ80" s="2159"/>
      <c r="AK80" s="558"/>
      <c r="AL80" s="840" t="str">
        <f t="shared" si="23"/>
        <v>12 (1412)</v>
      </c>
      <c r="AM80" s="1615" t="str">
        <f t="shared" si="24"/>
        <v/>
      </c>
      <c r="AN80" s="1714"/>
      <c r="AO80" s="1715"/>
      <c r="AP80" s="1715"/>
      <c r="AQ80" s="82"/>
      <c r="AR80" s="840" t="str">
        <f t="shared" si="25"/>
        <v>12 (1412)</v>
      </c>
      <c r="AS80" s="1615" t="str">
        <f t="shared" si="26"/>
        <v/>
      </c>
      <c r="AT80" s="1714"/>
      <c r="AU80" s="1715"/>
      <c r="AV80" s="1715"/>
    </row>
    <row r="81" spans="1:48" s="12" customFormat="1" ht="10.7" hidden="1" customHeight="1" x14ac:dyDescent="0.2">
      <c r="A81" s="31" t="s">
        <v>3074</v>
      </c>
      <c r="B81" s="602"/>
      <c r="C81" s="992"/>
      <c r="D81" s="992"/>
      <c r="E81" s="31"/>
      <c r="F81" s="992"/>
      <c r="G81" s="847"/>
      <c r="H81" s="993"/>
      <c r="I81" s="838"/>
      <c r="J81" s="31"/>
      <c r="K81" s="2159"/>
      <c r="L81" s="2159"/>
      <c r="M81" s="2159"/>
      <c r="N81" s="2159"/>
      <c r="P81" s="840" t="str">
        <f t="shared" si="18"/>
        <v>13 (1413)</v>
      </c>
      <c r="Q81" s="1615" t="str">
        <f t="shared" si="19"/>
        <v/>
      </c>
      <c r="R81" s="190"/>
      <c r="S81" s="841"/>
      <c r="T81" s="841"/>
      <c r="U81" s="891"/>
      <c r="V81" s="840" t="str">
        <f t="shared" si="20"/>
        <v>13 (1413)</v>
      </c>
      <c r="W81" s="1615" t="str">
        <f t="shared" si="21"/>
        <v/>
      </c>
      <c r="X81" s="1714"/>
      <c r="Y81" s="1715"/>
      <c r="Z81" s="1715"/>
      <c r="AA81" s="961"/>
      <c r="AB81" s="962" t="s">
        <v>3074</v>
      </c>
      <c r="AC81" s="1716" t="str">
        <f t="shared" si="22"/>
        <v/>
      </c>
      <c r="AD81" s="548"/>
      <c r="AE81" s="838"/>
      <c r="AF81" s="82"/>
      <c r="AG81" s="2159"/>
      <c r="AH81" s="2159"/>
      <c r="AI81" s="2159"/>
      <c r="AJ81" s="2159"/>
      <c r="AK81" s="558"/>
      <c r="AL81" s="840" t="str">
        <f t="shared" si="23"/>
        <v>13 (1413)</v>
      </c>
      <c r="AM81" s="1615" t="str">
        <f t="shared" si="24"/>
        <v/>
      </c>
      <c r="AN81" s="1714"/>
      <c r="AO81" s="1715"/>
      <c r="AP81" s="1715"/>
      <c r="AQ81" s="82"/>
      <c r="AR81" s="840" t="str">
        <f t="shared" si="25"/>
        <v>13 (1413)</v>
      </c>
      <c r="AS81" s="1615" t="str">
        <f t="shared" si="26"/>
        <v/>
      </c>
      <c r="AT81" s="1714"/>
      <c r="AU81" s="1715"/>
      <c r="AV81" s="1715"/>
    </row>
    <row r="82" spans="1:48" s="12" customFormat="1" ht="10.7" hidden="1" customHeight="1" x14ac:dyDescent="0.2">
      <c r="A82" s="31" t="s">
        <v>3075</v>
      </c>
      <c r="B82" s="602"/>
      <c r="C82" s="992"/>
      <c r="D82" s="992"/>
      <c r="E82" s="31"/>
      <c r="F82" s="992"/>
      <c r="G82" s="847"/>
      <c r="H82" s="993"/>
      <c r="I82" s="838"/>
      <c r="J82" s="31"/>
      <c r="K82" s="2159"/>
      <c r="L82" s="2159"/>
      <c r="M82" s="2159"/>
      <c r="N82" s="2159"/>
      <c r="P82" s="840" t="str">
        <f t="shared" si="18"/>
        <v>14 (1414)</v>
      </c>
      <c r="Q82" s="1615" t="str">
        <f t="shared" si="19"/>
        <v/>
      </c>
      <c r="R82" s="190"/>
      <c r="S82" s="841"/>
      <c r="T82" s="841"/>
      <c r="U82" s="891"/>
      <c r="V82" s="840" t="str">
        <f t="shared" si="20"/>
        <v>14 (1414)</v>
      </c>
      <c r="W82" s="1615" t="str">
        <f t="shared" si="21"/>
        <v/>
      </c>
      <c r="X82" s="1714"/>
      <c r="Y82" s="1715"/>
      <c r="Z82" s="1715"/>
      <c r="AA82" s="961"/>
      <c r="AB82" s="962" t="s">
        <v>3075</v>
      </c>
      <c r="AC82" s="1716" t="str">
        <f t="shared" si="22"/>
        <v/>
      </c>
      <c r="AD82" s="548"/>
      <c r="AE82" s="838"/>
      <c r="AF82" s="82"/>
      <c r="AG82" s="2159"/>
      <c r="AH82" s="2159"/>
      <c r="AI82" s="2159"/>
      <c r="AJ82" s="2159"/>
      <c r="AK82" s="558"/>
      <c r="AL82" s="840" t="str">
        <f t="shared" si="23"/>
        <v>14 (1414)</v>
      </c>
      <c r="AM82" s="1615" t="str">
        <f t="shared" si="24"/>
        <v/>
      </c>
      <c r="AN82" s="1714"/>
      <c r="AO82" s="1715"/>
      <c r="AP82" s="1715"/>
      <c r="AQ82" s="82"/>
      <c r="AR82" s="840" t="str">
        <f t="shared" si="25"/>
        <v>14 (1414)</v>
      </c>
      <c r="AS82" s="1615" t="str">
        <f t="shared" si="26"/>
        <v/>
      </c>
      <c r="AT82" s="1714"/>
      <c r="AU82" s="1715"/>
      <c r="AV82" s="1715"/>
    </row>
    <row r="83" spans="1:48" s="12" customFormat="1" ht="10.7" hidden="1" customHeight="1" x14ac:dyDescent="0.2">
      <c r="A83" s="31" t="s">
        <v>3076</v>
      </c>
      <c r="B83" s="602"/>
      <c r="C83" s="992"/>
      <c r="D83" s="992"/>
      <c r="E83" s="31"/>
      <c r="F83" s="992"/>
      <c r="G83" s="847"/>
      <c r="H83" s="993"/>
      <c r="I83" s="838"/>
      <c r="J83" s="31"/>
      <c r="K83" s="2159"/>
      <c r="L83" s="2159"/>
      <c r="M83" s="2159"/>
      <c r="N83" s="2159"/>
      <c r="P83" s="840" t="str">
        <f t="shared" si="18"/>
        <v>15 (1415)</v>
      </c>
      <c r="Q83" s="1615" t="str">
        <f t="shared" si="19"/>
        <v/>
      </c>
      <c r="R83" s="190"/>
      <c r="S83" s="841"/>
      <c r="T83" s="841"/>
      <c r="U83" s="891"/>
      <c r="V83" s="840" t="str">
        <f t="shared" si="20"/>
        <v>15 (1415)</v>
      </c>
      <c r="W83" s="1615" t="str">
        <f t="shared" si="21"/>
        <v/>
      </c>
      <c r="X83" s="1714"/>
      <c r="Y83" s="1715"/>
      <c r="Z83" s="1715"/>
      <c r="AA83" s="961"/>
      <c r="AB83" s="962" t="s">
        <v>3076</v>
      </c>
      <c r="AC83" s="1716" t="str">
        <f t="shared" si="22"/>
        <v/>
      </c>
      <c r="AD83" s="548"/>
      <c r="AE83" s="838"/>
      <c r="AF83" s="82"/>
      <c r="AG83" s="2159"/>
      <c r="AH83" s="2159"/>
      <c r="AI83" s="2159"/>
      <c r="AJ83" s="2159"/>
      <c r="AK83" s="558"/>
      <c r="AL83" s="840" t="str">
        <f t="shared" si="23"/>
        <v>15 (1415)</v>
      </c>
      <c r="AM83" s="1615" t="str">
        <f t="shared" si="24"/>
        <v/>
      </c>
      <c r="AN83" s="1714"/>
      <c r="AO83" s="1715"/>
      <c r="AP83" s="1715"/>
      <c r="AQ83" s="82"/>
      <c r="AR83" s="840" t="str">
        <f t="shared" si="25"/>
        <v>15 (1415)</v>
      </c>
      <c r="AS83" s="1615" t="str">
        <f t="shared" si="26"/>
        <v/>
      </c>
      <c r="AT83" s="1714"/>
      <c r="AU83" s="1715"/>
      <c r="AV83" s="1715"/>
    </row>
    <row r="84" spans="1:48" s="12" customFormat="1" ht="10.7" hidden="1" customHeight="1" x14ac:dyDescent="0.2">
      <c r="A84" s="31" t="s">
        <v>3077</v>
      </c>
      <c r="B84" s="602"/>
      <c r="C84" s="992"/>
      <c r="D84" s="992"/>
      <c r="E84" s="31"/>
      <c r="F84" s="992"/>
      <c r="G84" s="847"/>
      <c r="H84" s="993"/>
      <c r="I84" s="838"/>
      <c r="J84" s="31"/>
      <c r="K84" s="2159"/>
      <c r="L84" s="2159"/>
      <c r="M84" s="2159"/>
      <c r="N84" s="2159"/>
      <c r="P84" s="840" t="str">
        <f t="shared" si="18"/>
        <v>16 (1416)</v>
      </c>
      <c r="Q84" s="1615" t="str">
        <f t="shared" si="19"/>
        <v/>
      </c>
      <c r="R84" s="190"/>
      <c r="S84" s="841"/>
      <c r="T84" s="841"/>
      <c r="U84" s="891"/>
      <c r="V84" s="840" t="str">
        <f t="shared" si="20"/>
        <v>16 (1416)</v>
      </c>
      <c r="W84" s="1615" t="str">
        <f t="shared" si="21"/>
        <v/>
      </c>
      <c r="X84" s="1714"/>
      <c r="Y84" s="1715"/>
      <c r="Z84" s="1715"/>
      <c r="AA84" s="961"/>
      <c r="AB84" s="962" t="s">
        <v>3077</v>
      </c>
      <c r="AC84" s="1716" t="str">
        <f t="shared" si="22"/>
        <v/>
      </c>
      <c r="AD84" s="548"/>
      <c r="AE84" s="838"/>
      <c r="AF84" s="82"/>
      <c r="AG84" s="2159"/>
      <c r="AH84" s="2159"/>
      <c r="AI84" s="2159"/>
      <c r="AJ84" s="2159"/>
      <c r="AK84" s="558"/>
      <c r="AL84" s="840" t="str">
        <f t="shared" si="23"/>
        <v>16 (1416)</v>
      </c>
      <c r="AM84" s="1615" t="str">
        <f t="shared" si="24"/>
        <v/>
      </c>
      <c r="AN84" s="1714"/>
      <c r="AO84" s="1715"/>
      <c r="AP84" s="1715"/>
      <c r="AQ84" s="82"/>
      <c r="AR84" s="840" t="str">
        <f t="shared" si="25"/>
        <v>16 (1416)</v>
      </c>
      <c r="AS84" s="1615" t="str">
        <f t="shared" si="26"/>
        <v/>
      </c>
      <c r="AT84" s="1714"/>
      <c r="AU84" s="1715"/>
      <c r="AV84" s="1715"/>
    </row>
    <row r="85" spans="1:48" s="12" customFormat="1" ht="10.7" hidden="1" customHeight="1" x14ac:dyDescent="0.2">
      <c r="A85" s="31" t="s">
        <v>3078</v>
      </c>
      <c r="B85" s="602"/>
      <c r="C85" s="992"/>
      <c r="D85" s="992"/>
      <c r="E85" s="31"/>
      <c r="F85" s="992"/>
      <c r="G85" s="847"/>
      <c r="H85" s="993"/>
      <c r="I85" s="838"/>
      <c r="J85" s="31"/>
      <c r="K85" s="2159"/>
      <c r="L85" s="2159"/>
      <c r="M85" s="2159"/>
      <c r="N85" s="2159"/>
      <c r="P85" s="840" t="str">
        <f t="shared" si="18"/>
        <v>17 (1417)</v>
      </c>
      <c r="Q85" s="1615" t="str">
        <f t="shared" si="19"/>
        <v/>
      </c>
      <c r="R85" s="190"/>
      <c r="S85" s="841"/>
      <c r="T85" s="841"/>
      <c r="U85" s="891"/>
      <c r="V85" s="840" t="str">
        <f t="shared" si="20"/>
        <v>17 (1417)</v>
      </c>
      <c r="W85" s="1615" t="str">
        <f t="shared" si="21"/>
        <v/>
      </c>
      <c r="X85" s="1714"/>
      <c r="Y85" s="1715"/>
      <c r="Z85" s="1715"/>
      <c r="AA85" s="961"/>
      <c r="AB85" s="962" t="s">
        <v>3078</v>
      </c>
      <c r="AC85" s="1716" t="str">
        <f t="shared" si="22"/>
        <v/>
      </c>
      <c r="AD85" s="548"/>
      <c r="AE85" s="838"/>
      <c r="AF85" s="82"/>
      <c r="AG85" s="2159"/>
      <c r="AH85" s="2159"/>
      <c r="AI85" s="2159"/>
      <c r="AJ85" s="2159"/>
      <c r="AK85" s="558"/>
      <c r="AL85" s="840" t="str">
        <f t="shared" si="23"/>
        <v>17 (1417)</v>
      </c>
      <c r="AM85" s="1615" t="str">
        <f t="shared" si="24"/>
        <v/>
      </c>
      <c r="AN85" s="1714"/>
      <c r="AO85" s="1715"/>
      <c r="AP85" s="1715"/>
      <c r="AQ85" s="82"/>
      <c r="AR85" s="840" t="str">
        <f t="shared" si="25"/>
        <v>17 (1417)</v>
      </c>
      <c r="AS85" s="1615" t="str">
        <f t="shared" si="26"/>
        <v/>
      </c>
      <c r="AT85" s="1714"/>
      <c r="AU85" s="1715"/>
      <c r="AV85" s="1715"/>
    </row>
    <row r="86" spans="1:48" s="12" customFormat="1" ht="10.7" hidden="1" customHeight="1" x14ac:dyDescent="0.2">
      <c r="A86" s="31" t="s">
        <v>3079</v>
      </c>
      <c r="B86" s="602"/>
      <c r="C86" s="992"/>
      <c r="D86" s="992"/>
      <c r="E86" s="31"/>
      <c r="F86" s="992"/>
      <c r="G86" s="847"/>
      <c r="H86" s="993"/>
      <c r="I86" s="838"/>
      <c r="J86" s="31"/>
      <c r="K86" s="2159"/>
      <c r="L86" s="2159"/>
      <c r="M86" s="2159"/>
      <c r="N86" s="2159"/>
      <c r="P86" s="840" t="str">
        <f t="shared" si="18"/>
        <v>18 (1418)</v>
      </c>
      <c r="Q86" s="1615" t="str">
        <f t="shared" si="19"/>
        <v/>
      </c>
      <c r="R86" s="190"/>
      <c r="S86" s="841"/>
      <c r="T86" s="841"/>
      <c r="U86" s="891"/>
      <c r="V86" s="840" t="str">
        <f t="shared" si="20"/>
        <v>18 (1418)</v>
      </c>
      <c r="W86" s="1615" t="str">
        <f t="shared" si="21"/>
        <v/>
      </c>
      <c r="X86" s="1714"/>
      <c r="Y86" s="1715"/>
      <c r="Z86" s="1715"/>
      <c r="AA86" s="961"/>
      <c r="AB86" s="962" t="s">
        <v>3079</v>
      </c>
      <c r="AC86" s="1716" t="str">
        <f t="shared" si="22"/>
        <v/>
      </c>
      <c r="AD86" s="548"/>
      <c r="AE86" s="838"/>
      <c r="AF86" s="82"/>
      <c r="AG86" s="2159"/>
      <c r="AH86" s="2159"/>
      <c r="AI86" s="2159"/>
      <c r="AJ86" s="2159"/>
      <c r="AK86" s="558"/>
      <c r="AL86" s="840" t="str">
        <f t="shared" si="23"/>
        <v>18 (1418)</v>
      </c>
      <c r="AM86" s="1615" t="str">
        <f t="shared" si="24"/>
        <v/>
      </c>
      <c r="AN86" s="1714"/>
      <c r="AO86" s="1715"/>
      <c r="AP86" s="1715"/>
      <c r="AQ86" s="82"/>
      <c r="AR86" s="840" t="str">
        <f t="shared" si="25"/>
        <v>18 (1418)</v>
      </c>
      <c r="AS86" s="1615" t="str">
        <f t="shared" si="26"/>
        <v/>
      </c>
      <c r="AT86" s="1714"/>
      <c r="AU86" s="1715"/>
      <c r="AV86" s="1715"/>
    </row>
    <row r="87" spans="1:48" s="12" customFormat="1" ht="10.7" hidden="1" customHeight="1" x14ac:dyDescent="0.2">
      <c r="A87" s="31" t="s">
        <v>3080</v>
      </c>
      <c r="B87" s="602"/>
      <c r="C87" s="992"/>
      <c r="D87" s="992"/>
      <c r="E87" s="31"/>
      <c r="F87" s="992"/>
      <c r="G87" s="847"/>
      <c r="H87" s="993"/>
      <c r="I87" s="838"/>
      <c r="J87" s="31"/>
      <c r="K87" s="2159"/>
      <c r="L87" s="2159"/>
      <c r="M87" s="2159"/>
      <c r="N87" s="2159"/>
      <c r="P87" s="840" t="str">
        <f t="shared" si="18"/>
        <v>19 (1419)</v>
      </c>
      <c r="Q87" s="1615" t="str">
        <f t="shared" si="19"/>
        <v/>
      </c>
      <c r="R87" s="190"/>
      <c r="S87" s="841"/>
      <c r="T87" s="841"/>
      <c r="U87" s="891"/>
      <c r="V87" s="840" t="str">
        <f t="shared" si="20"/>
        <v>19 (1419)</v>
      </c>
      <c r="W87" s="1615" t="str">
        <f t="shared" si="21"/>
        <v/>
      </c>
      <c r="X87" s="1714"/>
      <c r="Y87" s="1715"/>
      <c r="Z87" s="1715"/>
      <c r="AA87" s="961"/>
      <c r="AB87" s="962" t="s">
        <v>3080</v>
      </c>
      <c r="AC87" s="1716" t="str">
        <f t="shared" si="22"/>
        <v/>
      </c>
      <c r="AD87" s="548"/>
      <c r="AE87" s="838"/>
      <c r="AF87" s="82"/>
      <c r="AG87" s="2159"/>
      <c r="AH87" s="2159"/>
      <c r="AI87" s="2159"/>
      <c r="AJ87" s="2159"/>
      <c r="AK87" s="558"/>
      <c r="AL87" s="840" t="str">
        <f t="shared" si="23"/>
        <v>19 (1419)</v>
      </c>
      <c r="AM87" s="1615" t="str">
        <f t="shared" si="24"/>
        <v/>
      </c>
      <c r="AN87" s="1714"/>
      <c r="AO87" s="1715"/>
      <c r="AP87" s="1715"/>
      <c r="AQ87" s="82"/>
      <c r="AR87" s="840" t="str">
        <f t="shared" si="25"/>
        <v>19 (1419)</v>
      </c>
      <c r="AS87" s="1615" t="str">
        <f t="shared" si="26"/>
        <v/>
      </c>
      <c r="AT87" s="1714"/>
      <c r="AU87" s="1715"/>
      <c r="AV87" s="1715"/>
    </row>
    <row r="88" spans="1:48" s="12" customFormat="1" ht="10.7" hidden="1" customHeight="1" x14ac:dyDescent="0.2">
      <c r="A88" s="31" t="s">
        <v>3081</v>
      </c>
      <c r="B88" s="602"/>
      <c r="C88" s="992"/>
      <c r="D88" s="992"/>
      <c r="E88" s="31"/>
      <c r="F88" s="992"/>
      <c r="G88" s="847"/>
      <c r="H88" s="993"/>
      <c r="I88" s="838"/>
      <c r="J88" s="31"/>
      <c r="K88" s="2159"/>
      <c r="L88" s="2159"/>
      <c r="M88" s="2159"/>
      <c r="N88" s="2159"/>
      <c r="P88" s="840" t="str">
        <f t="shared" si="18"/>
        <v>20 (1420)</v>
      </c>
      <c r="Q88" s="1615" t="str">
        <f t="shared" si="19"/>
        <v/>
      </c>
      <c r="R88" s="190"/>
      <c r="S88" s="841"/>
      <c r="T88" s="841"/>
      <c r="U88" s="891"/>
      <c r="V88" s="840" t="str">
        <f t="shared" si="20"/>
        <v>20 (1420)</v>
      </c>
      <c r="W88" s="1615" t="str">
        <f t="shared" si="21"/>
        <v/>
      </c>
      <c r="X88" s="1714"/>
      <c r="Y88" s="1715"/>
      <c r="Z88" s="1715"/>
      <c r="AA88" s="961"/>
      <c r="AB88" s="962" t="s">
        <v>3081</v>
      </c>
      <c r="AC88" s="1716" t="str">
        <f t="shared" si="22"/>
        <v/>
      </c>
      <c r="AD88" s="548"/>
      <c r="AE88" s="838"/>
      <c r="AF88" s="82"/>
      <c r="AG88" s="2159"/>
      <c r="AH88" s="2159"/>
      <c r="AI88" s="2159"/>
      <c r="AJ88" s="2159"/>
      <c r="AK88" s="558"/>
      <c r="AL88" s="840" t="str">
        <f t="shared" si="23"/>
        <v>20 (1420)</v>
      </c>
      <c r="AM88" s="1615" t="str">
        <f t="shared" si="24"/>
        <v/>
      </c>
      <c r="AN88" s="1714"/>
      <c r="AO88" s="1715"/>
      <c r="AP88" s="1715"/>
      <c r="AQ88" s="82"/>
      <c r="AR88" s="840" t="str">
        <f t="shared" si="25"/>
        <v>20 (1420)</v>
      </c>
      <c r="AS88" s="1615" t="str">
        <f t="shared" si="26"/>
        <v/>
      </c>
      <c r="AT88" s="1714"/>
      <c r="AU88" s="1715"/>
      <c r="AV88" s="1715"/>
    </row>
    <row r="89" spans="1:48" s="12" customFormat="1" ht="10.7" hidden="1" customHeight="1" x14ac:dyDescent="0.2">
      <c r="A89" s="31" t="s">
        <v>3082</v>
      </c>
      <c r="B89" s="602"/>
      <c r="C89" s="992"/>
      <c r="D89" s="992"/>
      <c r="E89" s="31"/>
      <c r="F89" s="992"/>
      <c r="G89" s="847"/>
      <c r="H89" s="993"/>
      <c r="I89" s="838"/>
      <c r="J89" s="31"/>
      <c r="K89" s="2159"/>
      <c r="L89" s="2159"/>
      <c r="M89" s="2159"/>
      <c r="N89" s="2159"/>
      <c r="P89" s="840" t="str">
        <f t="shared" si="18"/>
        <v>21 (1421)</v>
      </c>
      <c r="Q89" s="1615" t="str">
        <f t="shared" si="19"/>
        <v/>
      </c>
      <c r="R89" s="190"/>
      <c r="S89" s="841"/>
      <c r="T89" s="841"/>
      <c r="U89" s="891"/>
      <c r="V89" s="840" t="str">
        <f t="shared" si="20"/>
        <v>21 (1421)</v>
      </c>
      <c r="W89" s="1615" t="str">
        <f t="shared" si="21"/>
        <v/>
      </c>
      <c r="X89" s="1714"/>
      <c r="Y89" s="1715"/>
      <c r="Z89" s="1715"/>
      <c r="AA89" s="961"/>
      <c r="AB89" s="962" t="s">
        <v>3082</v>
      </c>
      <c r="AC89" s="1716" t="str">
        <f t="shared" si="22"/>
        <v/>
      </c>
      <c r="AD89" s="548"/>
      <c r="AE89" s="838"/>
      <c r="AF89" s="82"/>
      <c r="AG89" s="2159"/>
      <c r="AH89" s="2159"/>
      <c r="AI89" s="2159"/>
      <c r="AJ89" s="2159"/>
      <c r="AK89" s="558"/>
      <c r="AL89" s="840" t="str">
        <f t="shared" si="23"/>
        <v>21 (1421)</v>
      </c>
      <c r="AM89" s="1615" t="str">
        <f t="shared" si="24"/>
        <v/>
      </c>
      <c r="AN89" s="1714"/>
      <c r="AO89" s="1715"/>
      <c r="AP89" s="1715"/>
      <c r="AQ89" s="82"/>
      <c r="AR89" s="840" t="str">
        <f t="shared" si="25"/>
        <v>21 (1421)</v>
      </c>
      <c r="AS89" s="1615" t="str">
        <f t="shared" si="26"/>
        <v/>
      </c>
      <c r="AT89" s="1714"/>
      <c r="AU89" s="1715"/>
      <c r="AV89" s="1715"/>
    </row>
    <row r="90" spans="1:48" s="12" customFormat="1" ht="10.7" hidden="1" customHeight="1" x14ac:dyDescent="0.2">
      <c r="A90" s="31" t="s">
        <v>3083</v>
      </c>
      <c r="B90" s="602"/>
      <c r="C90" s="992"/>
      <c r="D90" s="992"/>
      <c r="E90" s="31"/>
      <c r="F90" s="992"/>
      <c r="G90" s="847"/>
      <c r="H90" s="993"/>
      <c r="I90" s="838"/>
      <c r="J90" s="31"/>
      <c r="K90" s="2159"/>
      <c r="L90" s="2159"/>
      <c r="M90" s="2159"/>
      <c r="N90" s="2159"/>
      <c r="P90" s="840" t="str">
        <f t="shared" si="18"/>
        <v>22 (1422)</v>
      </c>
      <c r="Q90" s="1615" t="str">
        <f t="shared" si="19"/>
        <v/>
      </c>
      <c r="R90" s="190"/>
      <c r="S90" s="841"/>
      <c r="T90" s="841"/>
      <c r="U90" s="891"/>
      <c r="V90" s="840" t="str">
        <f t="shared" si="20"/>
        <v>22 (1422)</v>
      </c>
      <c r="W90" s="1615" t="str">
        <f t="shared" si="21"/>
        <v/>
      </c>
      <c r="X90" s="1714"/>
      <c r="Y90" s="1715"/>
      <c r="Z90" s="1715"/>
      <c r="AA90" s="961"/>
      <c r="AB90" s="962" t="s">
        <v>3083</v>
      </c>
      <c r="AC90" s="1716" t="str">
        <f t="shared" si="22"/>
        <v/>
      </c>
      <c r="AD90" s="548"/>
      <c r="AE90" s="838"/>
      <c r="AF90" s="82"/>
      <c r="AG90" s="2159"/>
      <c r="AH90" s="2159"/>
      <c r="AI90" s="2159"/>
      <c r="AJ90" s="2159"/>
      <c r="AK90" s="558"/>
      <c r="AL90" s="840" t="str">
        <f t="shared" si="23"/>
        <v>22 (1422)</v>
      </c>
      <c r="AM90" s="1615" t="str">
        <f t="shared" si="24"/>
        <v/>
      </c>
      <c r="AN90" s="1714"/>
      <c r="AO90" s="1715"/>
      <c r="AP90" s="1715"/>
      <c r="AQ90" s="82"/>
      <c r="AR90" s="840" t="str">
        <f t="shared" si="25"/>
        <v>22 (1422)</v>
      </c>
      <c r="AS90" s="1615" t="str">
        <f t="shared" si="26"/>
        <v/>
      </c>
      <c r="AT90" s="1714"/>
      <c r="AU90" s="1715"/>
      <c r="AV90" s="1715"/>
    </row>
    <row r="91" spans="1:48" s="12" customFormat="1" ht="10.7" hidden="1" customHeight="1" x14ac:dyDescent="0.2">
      <c r="A91" s="31" t="s">
        <v>3084</v>
      </c>
      <c r="B91" s="602"/>
      <c r="C91" s="992"/>
      <c r="D91" s="992"/>
      <c r="E91" s="31"/>
      <c r="F91" s="992"/>
      <c r="G91" s="847"/>
      <c r="H91" s="993"/>
      <c r="I91" s="838"/>
      <c r="J91" s="31"/>
      <c r="K91" s="2159"/>
      <c r="L91" s="2159"/>
      <c r="M91" s="2159"/>
      <c r="N91" s="2159"/>
      <c r="P91" s="840" t="str">
        <f t="shared" si="18"/>
        <v>23 (1423)</v>
      </c>
      <c r="Q91" s="1615" t="str">
        <f t="shared" si="19"/>
        <v/>
      </c>
      <c r="R91" s="190"/>
      <c r="S91" s="841"/>
      <c r="T91" s="841"/>
      <c r="U91" s="891"/>
      <c r="V91" s="840" t="str">
        <f t="shared" si="20"/>
        <v>23 (1423)</v>
      </c>
      <c r="W91" s="1615" t="str">
        <f t="shared" si="21"/>
        <v/>
      </c>
      <c r="X91" s="1714"/>
      <c r="Y91" s="1715"/>
      <c r="Z91" s="1715"/>
      <c r="AA91" s="961"/>
      <c r="AB91" s="962" t="s">
        <v>3084</v>
      </c>
      <c r="AC91" s="1716" t="str">
        <f t="shared" si="22"/>
        <v/>
      </c>
      <c r="AD91" s="548"/>
      <c r="AE91" s="838"/>
      <c r="AF91" s="82"/>
      <c r="AG91" s="2159"/>
      <c r="AH91" s="2159"/>
      <c r="AI91" s="2159"/>
      <c r="AJ91" s="2159"/>
      <c r="AK91" s="558"/>
      <c r="AL91" s="840" t="str">
        <f t="shared" si="23"/>
        <v>23 (1423)</v>
      </c>
      <c r="AM91" s="1615" t="str">
        <f t="shared" si="24"/>
        <v/>
      </c>
      <c r="AN91" s="1714"/>
      <c r="AO91" s="1715"/>
      <c r="AP91" s="1715"/>
      <c r="AQ91" s="82"/>
      <c r="AR91" s="840" t="str">
        <f t="shared" si="25"/>
        <v>23 (1423)</v>
      </c>
      <c r="AS91" s="1615" t="str">
        <f t="shared" si="26"/>
        <v/>
      </c>
      <c r="AT91" s="1714"/>
      <c r="AU91" s="1715"/>
      <c r="AV91" s="1715"/>
    </row>
    <row r="92" spans="1:48" s="12" customFormat="1" ht="10.7" hidden="1" customHeight="1" x14ac:dyDescent="0.2">
      <c r="A92" s="31" t="s">
        <v>3085</v>
      </c>
      <c r="B92" s="602"/>
      <c r="C92" s="992"/>
      <c r="D92" s="992"/>
      <c r="E92" s="31"/>
      <c r="F92" s="992"/>
      <c r="G92" s="847"/>
      <c r="H92" s="993"/>
      <c r="I92" s="838"/>
      <c r="J92" s="31"/>
      <c r="K92" s="2159"/>
      <c r="L92" s="2159"/>
      <c r="M92" s="2159"/>
      <c r="N92" s="2159"/>
      <c r="P92" s="840" t="str">
        <f t="shared" si="18"/>
        <v>24 (1424)</v>
      </c>
      <c r="Q92" s="1615" t="str">
        <f t="shared" si="19"/>
        <v/>
      </c>
      <c r="R92" s="190"/>
      <c r="S92" s="841"/>
      <c r="T92" s="841"/>
      <c r="U92" s="891"/>
      <c r="V92" s="840" t="str">
        <f t="shared" si="20"/>
        <v>24 (1424)</v>
      </c>
      <c r="W92" s="1615" t="str">
        <f t="shared" si="21"/>
        <v/>
      </c>
      <c r="X92" s="1714"/>
      <c r="Y92" s="1715"/>
      <c r="Z92" s="1715"/>
      <c r="AA92" s="961"/>
      <c r="AB92" s="962" t="s">
        <v>3085</v>
      </c>
      <c r="AC92" s="1716" t="str">
        <f t="shared" si="22"/>
        <v/>
      </c>
      <c r="AD92" s="548"/>
      <c r="AE92" s="838"/>
      <c r="AF92" s="82"/>
      <c r="AG92" s="2159"/>
      <c r="AH92" s="2159"/>
      <c r="AI92" s="2159"/>
      <c r="AJ92" s="2159"/>
      <c r="AK92" s="558"/>
      <c r="AL92" s="840" t="str">
        <f t="shared" si="23"/>
        <v>24 (1424)</v>
      </c>
      <c r="AM92" s="1615" t="str">
        <f t="shared" si="24"/>
        <v/>
      </c>
      <c r="AN92" s="1714"/>
      <c r="AO92" s="1715"/>
      <c r="AP92" s="1715"/>
      <c r="AQ92" s="82"/>
      <c r="AR92" s="840" t="str">
        <f t="shared" si="25"/>
        <v>24 (1424)</v>
      </c>
      <c r="AS92" s="1615" t="str">
        <f t="shared" si="26"/>
        <v/>
      </c>
      <c r="AT92" s="1714"/>
      <c r="AU92" s="1715"/>
      <c r="AV92" s="1715"/>
    </row>
    <row r="93" spans="1:48" s="12" customFormat="1" ht="12.75" x14ac:dyDescent="0.2">
      <c r="A93" s="31" t="s">
        <v>3086</v>
      </c>
      <c r="B93" s="602"/>
      <c r="C93" s="992"/>
      <c r="D93" s="992"/>
      <c r="E93" s="31"/>
      <c r="F93" s="992"/>
      <c r="G93" s="847"/>
      <c r="H93" s="993"/>
      <c r="I93" s="838"/>
      <c r="J93" s="31"/>
      <c r="K93" s="2159"/>
      <c r="L93" s="2159"/>
      <c r="M93" s="2159"/>
      <c r="N93" s="2159"/>
      <c r="P93" s="840" t="str">
        <f t="shared" si="18"/>
        <v>25 (1425)</v>
      </c>
      <c r="Q93" s="1615" t="str">
        <f t="shared" si="19"/>
        <v/>
      </c>
      <c r="R93" s="190"/>
      <c r="S93" s="841"/>
      <c r="T93" s="841"/>
      <c r="U93" s="891"/>
      <c r="V93" s="840" t="str">
        <f t="shared" si="20"/>
        <v>25 (1425)</v>
      </c>
      <c r="W93" s="1615" t="str">
        <f t="shared" si="21"/>
        <v/>
      </c>
      <c r="X93" s="1714"/>
      <c r="Y93" s="1715"/>
      <c r="Z93" s="1715"/>
      <c r="AA93" s="961"/>
      <c r="AB93" s="962" t="s">
        <v>3086</v>
      </c>
      <c r="AC93" s="1716" t="str">
        <f t="shared" si="22"/>
        <v/>
      </c>
      <c r="AD93" s="548"/>
      <c r="AE93" s="838"/>
      <c r="AF93" s="82"/>
      <c r="AG93" s="2159"/>
      <c r="AH93" s="2159"/>
      <c r="AI93" s="2159"/>
      <c r="AJ93" s="2159"/>
      <c r="AK93" s="558"/>
      <c r="AL93" s="840" t="str">
        <f t="shared" si="23"/>
        <v>25 (1425)</v>
      </c>
      <c r="AM93" s="1615" t="str">
        <f t="shared" si="24"/>
        <v/>
      </c>
      <c r="AN93" s="1714"/>
      <c r="AO93" s="1715"/>
      <c r="AP93" s="1715"/>
      <c r="AQ93" s="82"/>
      <c r="AR93" s="840" t="str">
        <f t="shared" si="25"/>
        <v>25 (1425)</v>
      </c>
      <c r="AS93" s="1615" t="str">
        <f t="shared" si="26"/>
        <v/>
      </c>
      <c r="AT93" s="1714"/>
      <c r="AU93" s="1715"/>
      <c r="AV93" s="1715"/>
    </row>
    <row r="94" spans="1:48" s="12" customFormat="1" x14ac:dyDescent="0.25">
      <c r="A94" s="239" t="s">
        <v>3087</v>
      </c>
      <c r="B94" s="1598">
        <v>100</v>
      </c>
      <c r="C94" s="992"/>
      <c r="D94" s="992"/>
      <c r="E94" s="31"/>
      <c r="F94" s="992"/>
      <c r="G94" s="847"/>
      <c r="H94" s="993"/>
      <c r="I94" s="838"/>
      <c r="J94" s="31"/>
      <c r="K94" s="2162"/>
      <c r="L94" s="2162"/>
      <c r="M94" s="2162"/>
      <c r="N94" s="2162"/>
      <c r="P94" s="835"/>
      <c r="Q94" s="1619">
        <f>$B94</f>
        <v>100</v>
      </c>
      <c r="R94" s="190"/>
      <c r="S94" s="841"/>
      <c r="T94" s="841"/>
      <c r="U94" s="891"/>
      <c r="V94" s="835"/>
      <c r="W94" s="1619">
        <f>$B94</f>
        <v>100</v>
      </c>
      <c r="X94" s="1714"/>
      <c r="Y94" s="1715"/>
      <c r="Z94" s="1715"/>
      <c r="AA94" s="961"/>
      <c r="AB94" s="958"/>
      <c r="AC94" s="1717">
        <v>100</v>
      </c>
      <c r="AD94" s="548"/>
      <c r="AE94" s="838"/>
      <c r="AF94" s="82"/>
      <c r="AG94" s="2162"/>
      <c r="AH94" s="2162"/>
      <c r="AI94" s="2162"/>
      <c r="AJ94" s="2162"/>
      <c r="AK94" s="558"/>
      <c r="AL94" s="835"/>
      <c r="AM94" s="1619">
        <f>$B94</f>
        <v>100</v>
      </c>
      <c r="AN94" s="1714"/>
      <c r="AO94" s="1715"/>
      <c r="AP94" s="1715"/>
      <c r="AQ94" s="82"/>
      <c r="AR94" s="835"/>
      <c r="AS94" s="1619">
        <f>$B94</f>
        <v>100</v>
      </c>
      <c r="AT94" s="1714"/>
      <c r="AU94" s="1715"/>
      <c r="AV94" s="1715"/>
    </row>
    <row r="95" spans="1:48" s="12" customFormat="1" x14ac:dyDescent="0.25">
      <c r="A95" s="83" t="s">
        <v>3088</v>
      </c>
      <c r="B95" s="1494" t="s">
        <v>3089</v>
      </c>
      <c r="C95" s="993"/>
      <c r="D95" s="993"/>
      <c r="E95" s="82"/>
      <c r="F95" s="993"/>
      <c r="G95" s="848"/>
      <c r="H95" s="993"/>
      <c r="I95" s="844"/>
      <c r="J95" s="82"/>
      <c r="K95" s="2161"/>
      <c r="L95" s="2161"/>
      <c r="M95" s="2161"/>
      <c r="N95" s="2161"/>
      <c r="P95" s="835"/>
      <c r="Q95" s="1495" t="str">
        <f>$B95</f>
        <v>Global</v>
      </c>
      <c r="R95" s="190"/>
      <c r="S95" s="846"/>
      <c r="T95" s="846"/>
      <c r="U95" s="891"/>
      <c r="V95" s="835"/>
      <c r="W95" s="1495" t="str">
        <f>$B95</f>
        <v>Global</v>
      </c>
      <c r="X95" s="1714"/>
      <c r="Y95" s="1715"/>
      <c r="Z95" s="1715"/>
      <c r="AA95" s="961"/>
      <c r="AB95" s="958"/>
      <c r="AC95" s="1718" t="s">
        <v>3089</v>
      </c>
      <c r="AD95" s="190"/>
      <c r="AE95" s="844"/>
      <c r="AF95" s="82"/>
      <c r="AG95" s="2161"/>
      <c r="AH95" s="2161"/>
      <c r="AI95" s="2161"/>
      <c r="AJ95" s="2161"/>
      <c r="AK95" s="558"/>
      <c r="AL95" s="835"/>
      <c r="AM95" s="1495" t="str">
        <f>$B95</f>
        <v>Global</v>
      </c>
      <c r="AN95" s="1714"/>
      <c r="AO95" s="1715"/>
      <c r="AP95" s="1715"/>
      <c r="AQ95" s="82"/>
      <c r="AR95" s="835"/>
      <c r="AS95" s="1495" t="str">
        <f>$B95</f>
        <v>Global</v>
      </c>
      <c r="AT95" s="1714"/>
      <c r="AU95" s="1715"/>
      <c r="AV95" s="1715"/>
    </row>
    <row r="96" spans="1:48" s="12" customFormat="1" ht="12.75" x14ac:dyDescent="0.2">
      <c r="A96" s="82"/>
      <c r="B96" s="82"/>
      <c r="C96" s="82"/>
      <c r="D96" s="82"/>
      <c r="E96" s="82"/>
      <c r="F96" s="82"/>
      <c r="G96" s="82"/>
      <c r="H96" s="82"/>
      <c r="I96" s="82"/>
      <c r="J96" s="82"/>
      <c r="K96" s="82"/>
      <c r="L96" s="82"/>
      <c r="M96" s="82"/>
      <c r="N96" s="82"/>
      <c r="P96" s="862"/>
      <c r="Q96" s="862"/>
      <c r="R96" s="507"/>
      <c r="S96" s="507"/>
      <c r="T96" s="507"/>
      <c r="U96" s="507"/>
      <c r="V96" s="82"/>
      <c r="W96" s="82"/>
      <c r="X96" s="507"/>
      <c r="Y96" s="507"/>
      <c r="Z96" s="507"/>
      <c r="AA96" s="507"/>
      <c r="AB96" s="82"/>
      <c r="AC96" s="82"/>
      <c r="AD96" s="296"/>
      <c r="AE96" s="82"/>
      <c r="AF96" s="82"/>
      <c r="AG96" s="82"/>
      <c r="AH96" s="82"/>
      <c r="AI96" s="82"/>
      <c r="AJ96" s="82"/>
      <c r="AK96" s="558"/>
      <c r="AL96" s="855"/>
      <c r="AM96" s="855"/>
      <c r="AN96" s="507"/>
      <c r="AO96" s="507"/>
      <c r="AP96" s="507"/>
      <c r="AQ96" s="82"/>
      <c r="AR96" s="82"/>
      <c r="AS96" s="82"/>
      <c r="AT96" s="507"/>
      <c r="AU96" s="507"/>
      <c r="AV96" s="507"/>
    </row>
    <row r="97" spans="1:48" x14ac:dyDescent="0.25">
      <c r="A97" s="82"/>
      <c r="B97" s="805" t="s">
        <v>3090</v>
      </c>
      <c r="C97" s="806"/>
      <c r="D97" s="806"/>
      <c r="E97" s="82"/>
      <c r="F97" s="806"/>
      <c r="G97" s="542"/>
      <c r="H97" s="807"/>
      <c r="I97" s="807"/>
      <c r="J97" s="806"/>
      <c r="K97" s="82"/>
      <c r="L97" s="82"/>
      <c r="M97" s="82"/>
      <c r="N97" s="82"/>
      <c r="O97" s="1"/>
      <c r="P97" s="862"/>
      <c r="Q97" s="862"/>
      <c r="R97" s="296"/>
      <c r="S97" s="296"/>
      <c r="T97" s="82"/>
      <c r="U97" s="296"/>
      <c r="V97" s="914"/>
      <c r="W97" s="914"/>
      <c r="X97" s="914"/>
      <c r="Y97" s="914"/>
      <c r="Z97" s="82"/>
      <c r="AA97" s="915"/>
      <c r="AB97" s="915"/>
      <c r="AC97" s="278"/>
      <c r="AD97" s="278"/>
      <c r="AE97" s="278"/>
      <c r="AF97" s="278"/>
      <c r="AG97" s="884"/>
      <c r="AH97" s="278"/>
      <c r="AI97" s="278"/>
      <c r="AJ97" s="278"/>
      <c r="AK97" s="278"/>
      <c r="AL97" s="278"/>
      <c r="AM97" s="278"/>
      <c r="AN97" s="915"/>
      <c r="AO97" s="915"/>
      <c r="AP97" s="278"/>
      <c r="AQ97" s="278"/>
      <c r="AR97" s="278"/>
      <c r="AS97" s="82"/>
      <c r="AT97" s="82"/>
      <c r="AU97" s="82"/>
      <c r="AV97" s="82"/>
    </row>
    <row r="98" spans="1:48" x14ac:dyDescent="0.25">
      <c r="A98" s="83" t="s">
        <v>3088</v>
      </c>
      <c r="B98" s="1628" t="s">
        <v>3089</v>
      </c>
      <c r="C98" s="996"/>
      <c r="D98" s="996"/>
      <c r="E98" s="82"/>
      <c r="F98" s="996"/>
      <c r="G98" s="944"/>
      <c r="H98" s="996"/>
      <c r="I98" s="945"/>
      <c r="J98" s="82"/>
      <c r="K98" s="2161"/>
      <c r="L98" s="2161"/>
      <c r="M98" s="2197"/>
      <c r="N98" s="2197"/>
      <c r="O98" s="8"/>
      <c r="P98" s="1006"/>
      <c r="Q98" s="1006"/>
      <c r="R98" s="1007"/>
      <c r="S98" s="1007"/>
      <c r="T98" s="82"/>
      <c r="U98" s="296"/>
      <c r="V98" s="914"/>
      <c r="W98" s="914"/>
      <c r="X98" s="914"/>
      <c r="Y98" s="914"/>
      <c r="Z98" s="82"/>
      <c r="AA98" s="915"/>
      <c r="AB98" s="915"/>
      <c r="AC98" s="278"/>
      <c r="AD98" s="278"/>
      <c r="AE98" s="278"/>
      <c r="AF98" s="278"/>
      <c r="AG98" s="884"/>
      <c r="AH98" s="278"/>
      <c r="AI98" s="278"/>
      <c r="AJ98" s="278"/>
      <c r="AK98" s="278"/>
      <c r="AL98" s="278"/>
      <c r="AM98" s="278"/>
      <c r="AN98" s="915"/>
      <c r="AO98" s="915"/>
      <c r="AP98" s="278"/>
      <c r="AQ98" s="278"/>
      <c r="AR98" s="278"/>
      <c r="AS98" s="82"/>
      <c r="AT98" s="82"/>
      <c r="AU98" s="82"/>
      <c r="AV98" s="82"/>
    </row>
    <row r="99" spans="1:48" x14ac:dyDescent="0.25">
      <c r="A99" s="803"/>
      <c r="B99" s="803"/>
      <c r="C99" s="82"/>
      <c r="D99" s="82"/>
      <c r="E99" s="82"/>
      <c r="F99" s="82"/>
      <c r="G99" s="82"/>
      <c r="H99" s="82"/>
      <c r="I99" s="82"/>
      <c r="J99" s="82"/>
      <c r="K99" s="82"/>
      <c r="L99" s="82"/>
      <c r="M99" s="82"/>
      <c r="N99" s="82"/>
      <c r="P99" s="935"/>
      <c r="Q99" s="935"/>
      <c r="R99" s="82"/>
      <c r="S99" s="82"/>
      <c r="T99" s="82"/>
      <c r="U99" s="82"/>
      <c r="V99" s="855"/>
      <c r="W99" s="855"/>
      <c r="X99" s="82"/>
      <c r="Y99" s="82"/>
      <c r="Z99" s="82"/>
      <c r="AA99" s="82"/>
      <c r="AB99" s="853"/>
      <c r="AC99" s="853"/>
      <c r="AD99" s="82"/>
      <c r="AE99" s="82"/>
      <c r="AF99" s="82"/>
      <c r="AG99" s="82"/>
      <c r="AH99" s="82"/>
      <c r="AI99" s="82"/>
      <c r="AJ99" s="82"/>
      <c r="AK99" s="82"/>
      <c r="AL99" s="855"/>
      <c r="AM99" s="855"/>
      <c r="AN99" s="82"/>
      <c r="AO99" s="82"/>
      <c r="AP99" s="82"/>
      <c r="AQ99" s="803"/>
      <c r="AR99" s="855"/>
      <c r="AS99" s="855"/>
      <c r="AT99" s="82"/>
      <c r="AU99" s="82"/>
      <c r="AV99" s="82"/>
    </row>
    <row r="100" spans="1:48" x14ac:dyDescent="0.25">
      <c r="A100" s="803"/>
      <c r="B100" s="88" t="s">
        <v>811</v>
      </c>
      <c r="C100" s="82"/>
      <c r="D100" s="993"/>
      <c r="E100" s="82"/>
      <c r="F100" s="82"/>
      <c r="G100" s="82"/>
      <c r="H100" s="82"/>
      <c r="I100" s="82"/>
      <c r="J100" s="82"/>
      <c r="K100" s="993"/>
      <c r="L100" s="993"/>
      <c r="M100" s="993"/>
      <c r="N100" s="993"/>
      <c r="P100" s="860"/>
      <c r="Q100" s="836" t="str">
        <f>$B100</f>
        <v>Total (500)</v>
      </c>
      <c r="R100" s="190"/>
      <c r="S100" s="82"/>
      <c r="T100" s="861"/>
      <c r="U100" s="861"/>
      <c r="V100" s="860"/>
      <c r="W100" s="836" t="str">
        <f>$B100</f>
        <v>Total (500)</v>
      </c>
      <c r="X100" s="1714"/>
      <c r="Y100" s="947"/>
      <c r="Z100" s="861"/>
      <c r="AA100" s="861"/>
      <c r="AB100" s="860"/>
      <c r="AC100" s="959" t="s">
        <v>811</v>
      </c>
      <c r="AD100" s="190"/>
      <c r="AE100" s="82"/>
      <c r="AF100" s="82"/>
      <c r="AG100" s="1704"/>
      <c r="AH100" s="1705"/>
      <c r="AI100" s="1704"/>
      <c r="AJ100" s="1705"/>
      <c r="AK100" s="558"/>
      <c r="AL100" s="860"/>
      <c r="AM100" s="836" t="str">
        <f>$B100</f>
        <v>Total (500)</v>
      </c>
      <c r="AN100" s="1714"/>
      <c r="AO100" s="947"/>
      <c r="AP100" s="861"/>
      <c r="AQ100" s="803"/>
      <c r="AR100" s="860"/>
      <c r="AS100" s="836" t="str">
        <f>$B100</f>
        <v>Total (500)</v>
      </c>
      <c r="AT100" s="1714"/>
      <c r="AU100" s="947"/>
      <c r="AV100" s="861"/>
    </row>
    <row r="101" spans="1:48" x14ac:dyDescent="0.25">
      <c r="A101" s="31"/>
      <c r="B101" s="803"/>
      <c r="C101" s="803"/>
      <c r="D101" s="803"/>
      <c r="E101" s="803"/>
      <c r="F101" s="803"/>
      <c r="G101" s="803"/>
      <c r="H101" s="803"/>
      <c r="I101" s="803"/>
      <c r="J101" s="803"/>
      <c r="K101" s="803"/>
      <c r="L101" s="803"/>
      <c r="M101" s="803"/>
      <c r="N101" s="803"/>
      <c r="P101" s="803"/>
      <c r="Q101" s="803"/>
      <c r="R101" s="803"/>
      <c r="S101" s="803"/>
      <c r="T101" s="803"/>
      <c r="U101" s="803"/>
      <c r="V101" s="947"/>
      <c r="W101" s="947"/>
      <c r="X101" s="947"/>
      <c r="Y101" s="947"/>
      <c r="Z101" s="947"/>
      <c r="AA101" s="803"/>
      <c r="AB101" s="947"/>
      <c r="AC101" s="947"/>
      <c r="AD101" s="82"/>
      <c r="AE101" s="82"/>
      <c r="AF101" s="82"/>
      <c r="AG101" s="82"/>
      <c r="AH101" s="82"/>
      <c r="AI101" s="82"/>
      <c r="AJ101" s="82"/>
      <c r="AK101" s="558"/>
      <c r="AL101" s="803"/>
      <c r="AM101" s="803"/>
      <c r="AN101" s="803"/>
      <c r="AO101" s="803"/>
      <c r="AP101" s="803"/>
      <c r="AQ101" s="803"/>
      <c r="AR101" s="803"/>
      <c r="AS101" s="803"/>
      <c r="AT101" s="803"/>
      <c r="AU101" s="803"/>
      <c r="AV101" s="803"/>
    </row>
    <row r="102" spans="1:48" s="13" customFormat="1" ht="34.700000000000003" customHeight="1" x14ac:dyDescent="0.2">
      <c r="A102" s="515"/>
      <c r="B102" s="885" t="s">
        <v>3144</v>
      </c>
      <c r="C102" s="965"/>
      <c r="D102" s="965"/>
      <c r="E102" s="965"/>
      <c r="F102" s="965"/>
      <c r="G102" s="965"/>
      <c r="H102" s="965"/>
      <c r="I102" s="965"/>
      <c r="J102" s="82"/>
      <c r="K102" s="1357" t="s">
        <v>3145</v>
      </c>
      <c r="L102" s="1357" t="s">
        <v>3146</v>
      </c>
      <c r="M102" s="1357" t="s">
        <v>3145</v>
      </c>
      <c r="N102" s="1357" t="s">
        <v>3146</v>
      </c>
      <c r="P102" s="558"/>
      <c r="Q102" s="558"/>
      <c r="R102" s="558"/>
      <c r="S102" s="558"/>
      <c r="T102" s="558"/>
      <c r="U102" s="558"/>
      <c r="V102" s="963"/>
      <c r="W102" s="963"/>
      <c r="X102" s="963"/>
      <c r="Y102" s="963"/>
      <c r="Z102" s="963"/>
      <c r="AA102" s="963"/>
      <c r="AB102" s="947"/>
      <c r="AC102" s="947"/>
      <c r="AD102" s="82"/>
      <c r="AE102" s="82"/>
      <c r="AF102" s="82"/>
      <c r="AG102" s="82"/>
      <c r="AH102" s="82"/>
      <c r="AI102" s="82"/>
      <c r="AJ102" s="82"/>
      <c r="AK102" s="558"/>
      <c r="AL102" s="947"/>
      <c r="AM102" s="947"/>
      <c r="AN102" s="947"/>
      <c r="AO102" s="947"/>
      <c r="AP102" s="947"/>
      <c r="AQ102" s="82"/>
      <c r="AR102" s="947"/>
      <c r="AS102" s="947"/>
      <c r="AT102" s="947"/>
      <c r="AU102" s="947"/>
      <c r="AV102" s="947"/>
    </row>
    <row r="103" spans="1:48" s="13" customFormat="1" ht="33.200000000000003" customHeight="1" x14ac:dyDescent="0.2">
      <c r="A103" s="515"/>
      <c r="B103" s="1539" t="s">
        <v>1874</v>
      </c>
      <c r="C103" s="1646"/>
      <c r="D103" s="992"/>
      <c r="E103" s="82"/>
      <c r="F103" s="1647"/>
      <c r="G103" s="847"/>
      <c r="H103" s="993"/>
      <c r="I103" s="838"/>
      <c r="J103" s="82"/>
      <c r="K103" s="992"/>
      <c r="L103" s="992"/>
      <c r="M103" s="992"/>
      <c r="N103" s="992"/>
      <c r="P103" s="558"/>
      <c r="Q103" s="558"/>
      <c r="R103" s="558"/>
      <c r="S103" s="558"/>
      <c r="T103" s="558"/>
      <c r="U103" s="558"/>
      <c r="V103" s="963"/>
      <c r="W103" s="963"/>
      <c r="X103" s="963"/>
      <c r="Y103" s="963"/>
      <c r="Z103" s="963"/>
      <c r="AA103" s="963"/>
      <c r="AB103" s="947"/>
      <c r="AC103" s="947"/>
      <c r="AD103" s="82"/>
      <c r="AE103" s="82"/>
      <c r="AF103" s="82"/>
      <c r="AG103" s="82"/>
      <c r="AH103" s="82"/>
      <c r="AI103" s="82"/>
      <c r="AJ103" s="82"/>
      <c r="AK103" s="558"/>
      <c r="AL103" s="947"/>
      <c r="AM103" s="947"/>
      <c r="AN103" s="947"/>
      <c r="AO103" s="947"/>
      <c r="AP103" s="947"/>
      <c r="AQ103" s="82"/>
      <c r="AR103" s="947"/>
      <c r="AS103" s="947"/>
      <c r="AT103" s="947"/>
      <c r="AU103" s="947"/>
      <c r="AV103" s="947"/>
    </row>
    <row r="104" spans="1:48" s="13" customFormat="1" ht="35.1" customHeight="1" x14ac:dyDescent="0.2">
      <c r="A104" s="515"/>
      <c r="B104" s="1648" t="s">
        <v>1875</v>
      </c>
      <c r="C104" s="992"/>
      <c r="D104" s="992"/>
      <c r="E104" s="82"/>
      <c r="F104" s="1647"/>
      <c r="G104" s="847"/>
      <c r="H104" s="993"/>
      <c r="I104" s="838"/>
      <c r="J104" s="82"/>
      <c r="K104" s="992"/>
      <c r="L104" s="992"/>
      <c r="M104" s="992"/>
      <c r="N104" s="992"/>
      <c r="P104" s="558"/>
      <c r="Q104" s="558"/>
      <c r="R104" s="558"/>
      <c r="S104" s="558"/>
      <c r="T104" s="558"/>
      <c r="U104" s="558"/>
      <c r="V104" s="963"/>
      <c r="W104" s="963"/>
      <c r="X104" s="963"/>
      <c r="Y104" s="963"/>
      <c r="Z104" s="963"/>
      <c r="AA104" s="963"/>
      <c r="AB104" s="947"/>
      <c r="AC104" s="947"/>
      <c r="AD104" s="82"/>
      <c r="AE104" s="82"/>
      <c r="AF104" s="82"/>
      <c r="AG104" s="82"/>
      <c r="AH104" s="82"/>
      <c r="AI104" s="82"/>
      <c r="AJ104" s="82"/>
      <c r="AK104" s="558"/>
      <c r="AL104" s="947"/>
      <c r="AM104" s="947"/>
      <c r="AN104" s="947"/>
      <c r="AO104" s="947"/>
      <c r="AP104" s="947"/>
      <c r="AQ104" s="82"/>
      <c r="AR104" s="947"/>
      <c r="AS104" s="947"/>
      <c r="AT104" s="947"/>
      <c r="AU104" s="947"/>
      <c r="AV104" s="947"/>
    </row>
    <row r="105" spans="1:48" ht="10.35" customHeight="1" x14ac:dyDescent="0.25">
      <c r="A105" s="31"/>
      <c r="B105" s="803"/>
      <c r="C105" s="803"/>
      <c r="D105" s="803"/>
      <c r="E105" s="803"/>
      <c r="F105" s="803"/>
      <c r="G105" s="803"/>
      <c r="H105" s="803"/>
      <c r="I105" s="803"/>
      <c r="J105" s="803"/>
      <c r="K105" s="803"/>
      <c r="L105" s="803"/>
      <c r="M105" s="803"/>
      <c r="N105" s="803"/>
      <c r="P105" s="803"/>
      <c r="Q105" s="803"/>
      <c r="R105" s="803"/>
      <c r="S105" s="803"/>
      <c r="T105" s="803"/>
      <c r="U105" s="803"/>
      <c r="V105" s="947"/>
      <c r="W105" s="947"/>
      <c r="X105" s="947"/>
      <c r="Y105" s="947"/>
      <c r="Z105" s="947"/>
      <c r="AA105" s="803"/>
      <c r="AB105" s="947"/>
      <c r="AC105" s="947"/>
      <c r="AD105" s="82"/>
      <c r="AE105" s="82"/>
      <c r="AF105" s="82"/>
      <c r="AG105" s="82"/>
      <c r="AH105" s="82"/>
      <c r="AI105" s="82"/>
      <c r="AJ105" s="82"/>
      <c r="AK105" s="558"/>
      <c r="AL105" s="803"/>
      <c r="AM105" s="803"/>
      <c r="AN105" s="803"/>
      <c r="AO105" s="803"/>
      <c r="AP105" s="803"/>
      <c r="AQ105" s="803"/>
      <c r="AR105" s="803"/>
      <c r="AS105" s="803"/>
      <c r="AT105" s="803"/>
      <c r="AU105" s="803"/>
      <c r="AV105" s="803"/>
    </row>
    <row r="106" spans="1:48" ht="39.75" customHeight="1" x14ac:dyDescent="0.25">
      <c r="A106" s="708">
        <v>1</v>
      </c>
      <c r="B106" s="1880" t="s">
        <v>3216</v>
      </c>
      <c r="C106" s="2043"/>
      <c r="D106" s="2043"/>
      <c r="E106" s="2043"/>
      <c r="F106" s="2043"/>
      <c r="G106" s="2043"/>
      <c r="H106" s="2043"/>
      <c r="I106" s="2043"/>
      <c r="J106" s="979"/>
      <c r="K106" s="979"/>
      <c r="L106" s="979"/>
      <c r="M106" s="979"/>
      <c r="N106" s="979"/>
      <c r="P106" s="803"/>
      <c r="Q106" s="803"/>
      <c r="R106" s="803"/>
      <c r="S106" s="803"/>
      <c r="T106" s="803"/>
      <c r="U106" s="803"/>
      <c r="V106" s="947"/>
      <c r="W106" s="947"/>
      <c r="X106" s="947"/>
      <c r="Y106" s="947"/>
      <c r="Z106" s="947"/>
      <c r="AA106" s="803"/>
      <c r="AB106" s="947"/>
      <c r="AC106" s="947"/>
      <c r="AD106" s="82"/>
      <c r="AE106" s="82"/>
      <c r="AF106" s="82"/>
      <c r="AG106" s="82"/>
      <c r="AH106" s="82"/>
      <c r="AI106" s="82"/>
      <c r="AJ106" s="82"/>
      <c r="AK106" s="558"/>
      <c r="AL106" s="803"/>
      <c r="AM106" s="803"/>
      <c r="AN106" s="803"/>
      <c r="AO106" s="803"/>
      <c r="AP106" s="803"/>
      <c r="AQ106" s="803"/>
      <c r="AR106" s="803"/>
      <c r="AS106" s="803"/>
      <c r="AT106" s="803"/>
      <c r="AU106" s="803"/>
      <c r="AV106" s="803"/>
    </row>
    <row r="107" spans="1:48" ht="32.25" customHeight="1" x14ac:dyDescent="0.25">
      <c r="A107" s="708">
        <v>2</v>
      </c>
      <c r="B107" s="1984" t="s">
        <v>3294</v>
      </c>
      <c r="C107" s="2043"/>
      <c r="D107" s="2043"/>
      <c r="E107" s="2043"/>
      <c r="F107" s="2043"/>
      <c r="G107" s="2043"/>
      <c r="H107" s="2043"/>
      <c r="I107" s="2043"/>
      <c r="J107" s="976"/>
      <c r="K107" s="976"/>
      <c r="L107" s="976"/>
      <c r="M107" s="976"/>
      <c r="N107" s="976"/>
      <c r="P107" s="803"/>
      <c r="Q107" s="803"/>
      <c r="R107" s="803"/>
      <c r="S107" s="803"/>
      <c r="T107" s="803"/>
      <c r="U107" s="803"/>
      <c r="V107" s="947"/>
      <c r="W107" s="947"/>
      <c r="X107" s="947"/>
      <c r="Y107" s="947"/>
      <c r="Z107" s="947"/>
      <c r="AA107" s="803"/>
      <c r="AB107" s="947"/>
      <c r="AC107" s="947"/>
      <c r="AD107" s="82"/>
      <c r="AE107" s="82"/>
      <c r="AF107" s="82"/>
      <c r="AG107" s="82"/>
      <c r="AH107" s="82"/>
      <c r="AI107" s="82"/>
      <c r="AJ107" s="82"/>
      <c r="AK107" s="558"/>
      <c r="AL107" s="803"/>
      <c r="AM107" s="803"/>
      <c r="AN107" s="803"/>
      <c r="AO107" s="803"/>
      <c r="AP107" s="803"/>
      <c r="AQ107" s="803"/>
      <c r="AR107" s="803"/>
      <c r="AS107" s="803"/>
      <c r="AT107" s="803"/>
      <c r="AU107" s="803"/>
      <c r="AV107" s="803"/>
    </row>
    <row r="108" spans="1:48" x14ac:dyDescent="0.25">
      <c r="A108" s="31"/>
      <c r="B108" s="803"/>
      <c r="C108" s="803"/>
      <c r="D108" s="803"/>
      <c r="E108" s="803"/>
      <c r="F108" s="803"/>
      <c r="G108" s="803"/>
      <c r="H108" s="803"/>
      <c r="I108" s="803"/>
      <c r="J108" s="803"/>
      <c r="K108" s="803"/>
      <c r="L108" s="803"/>
      <c r="M108" s="803"/>
      <c r="N108" s="803"/>
      <c r="P108" s="803"/>
      <c r="Q108" s="803"/>
      <c r="R108" s="803"/>
      <c r="S108" s="803"/>
      <c r="T108" s="803"/>
      <c r="U108" s="803"/>
      <c r="V108" s="947"/>
      <c r="W108" s="947"/>
      <c r="X108" s="947"/>
      <c r="Y108" s="947"/>
      <c r="Z108" s="947"/>
      <c r="AA108" s="803"/>
      <c r="AB108" s="947"/>
      <c r="AC108" s="947"/>
      <c r="AD108" s="82"/>
      <c r="AE108" s="82"/>
      <c r="AF108" s="82"/>
      <c r="AG108" s="82"/>
      <c r="AH108" s="82"/>
      <c r="AI108" s="82"/>
      <c r="AJ108" s="82"/>
      <c r="AK108" s="558"/>
      <c r="AL108" s="803"/>
      <c r="AM108" s="803"/>
      <c r="AN108" s="803"/>
      <c r="AO108" s="803"/>
      <c r="AP108" s="803"/>
      <c r="AQ108" s="803"/>
      <c r="AR108" s="803"/>
      <c r="AS108" s="803"/>
      <c r="AT108" s="803"/>
      <c r="AU108" s="803"/>
      <c r="AV108" s="803"/>
    </row>
    <row r="109" spans="1:48" x14ac:dyDescent="0.25">
      <c r="A109" s="8"/>
      <c r="B109" s="13"/>
      <c r="P109" s="803"/>
      <c r="Q109" s="803"/>
      <c r="R109" s="803"/>
      <c r="S109" s="803"/>
      <c r="T109" s="803"/>
      <c r="U109" s="803"/>
      <c r="V109" s="947"/>
      <c r="W109" s="947"/>
      <c r="X109" s="947"/>
      <c r="Y109" s="947"/>
      <c r="Z109" s="947"/>
      <c r="AA109" s="803"/>
      <c r="AB109" s="947"/>
      <c r="AC109" s="947"/>
      <c r="AD109" s="82"/>
      <c r="AE109" s="82"/>
      <c r="AF109" s="82"/>
      <c r="AG109" s="82"/>
      <c r="AH109" s="82"/>
      <c r="AI109" s="82"/>
      <c r="AJ109" s="82"/>
      <c r="AK109" s="558"/>
      <c r="AL109" s="803"/>
      <c r="AM109" s="803"/>
      <c r="AN109" s="803"/>
      <c r="AO109" s="803"/>
      <c r="AP109" s="803"/>
      <c r="AQ109" s="803"/>
      <c r="AR109" s="803"/>
      <c r="AS109" s="803"/>
      <c r="AT109" s="803"/>
      <c r="AU109" s="803"/>
      <c r="AV109" s="803"/>
    </row>
    <row r="110" spans="1:48" x14ac:dyDescent="0.25">
      <c r="A110" s="8"/>
      <c r="P110" s="803"/>
      <c r="Q110" s="803"/>
      <c r="R110" s="803"/>
      <c r="S110" s="803"/>
      <c r="T110" s="803"/>
      <c r="U110" s="803"/>
      <c r="V110" s="947"/>
      <c r="W110" s="947"/>
      <c r="X110" s="947"/>
      <c r="Y110" s="947"/>
      <c r="Z110" s="947"/>
      <c r="AA110" s="803"/>
      <c r="AB110" s="947"/>
      <c r="AC110" s="947"/>
      <c r="AD110" s="82"/>
      <c r="AE110" s="82"/>
      <c r="AF110" s="82"/>
      <c r="AG110" s="82"/>
      <c r="AH110" s="82"/>
      <c r="AI110" s="82"/>
      <c r="AJ110" s="82"/>
      <c r="AK110" s="558"/>
      <c r="AL110" s="803"/>
      <c r="AM110" s="803"/>
      <c r="AN110" s="803"/>
      <c r="AO110" s="803"/>
      <c r="AP110" s="803"/>
      <c r="AQ110" s="803"/>
      <c r="AR110" s="803"/>
      <c r="AS110" s="803"/>
      <c r="AT110" s="803"/>
      <c r="AU110" s="803"/>
      <c r="AV110" s="803"/>
    </row>
    <row r="111" spans="1:48" x14ac:dyDescent="0.25">
      <c r="A111" s="8"/>
      <c r="P111" s="803"/>
      <c r="Q111" s="803"/>
      <c r="R111" s="803"/>
      <c r="S111" s="803"/>
      <c r="T111" s="803"/>
      <c r="U111" s="803"/>
      <c r="V111" s="947"/>
      <c r="W111" s="947"/>
      <c r="X111" s="947"/>
      <c r="Y111" s="947"/>
      <c r="Z111" s="947"/>
      <c r="AA111" s="803"/>
      <c r="AB111" s="947"/>
      <c r="AC111" s="947"/>
      <c r="AD111" s="82"/>
      <c r="AE111" s="82"/>
      <c r="AF111" s="82"/>
      <c r="AG111" s="82"/>
      <c r="AH111" s="82"/>
      <c r="AI111" s="82"/>
      <c r="AJ111" s="82"/>
      <c r="AK111" s="558"/>
      <c r="AL111" s="803"/>
      <c r="AM111" s="803"/>
      <c r="AN111" s="803"/>
      <c r="AO111" s="803"/>
      <c r="AP111" s="803"/>
      <c r="AQ111" s="803"/>
      <c r="AR111" s="803"/>
      <c r="AS111" s="803"/>
      <c r="AT111" s="803"/>
      <c r="AU111" s="803"/>
      <c r="AV111" s="803"/>
    </row>
    <row r="112" spans="1:48" x14ac:dyDescent="0.25">
      <c r="A112" s="8"/>
      <c r="P112" s="803"/>
      <c r="Q112" s="803"/>
      <c r="R112" s="803"/>
      <c r="S112" s="803"/>
      <c r="T112" s="803"/>
      <c r="U112" s="803"/>
      <c r="V112" s="947"/>
      <c r="W112" s="947"/>
      <c r="X112" s="947"/>
      <c r="Y112" s="947"/>
      <c r="Z112" s="947"/>
      <c r="AA112" s="803"/>
      <c r="AB112" s="947"/>
      <c r="AC112" s="947"/>
      <c r="AD112" s="82"/>
      <c r="AE112" s="82"/>
      <c r="AF112" s="82"/>
      <c r="AG112" s="82"/>
      <c r="AH112" s="82"/>
      <c r="AI112" s="82"/>
      <c r="AJ112" s="82"/>
      <c r="AK112" s="558"/>
      <c r="AL112" s="803"/>
      <c r="AM112" s="803"/>
      <c r="AN112" s="803"/>
      <c r="AO112" s="803"/>
      <c r="AP112" s="803"/>
      <c r="AQ112" s="803"/>
      <c r="AR112" s="803"/>
      <c r="AS112" s="803"/>
      <c r="AT112" s="803"/>
      <c r="AU112" s="803"/>
      <c r="AV112" s="803"/>
    </row>
    <row r="113" spans="1:48" x14ac:dyDescent="0.25">
      <c r="A113" s="8"/>
      <c r="P113" s="803"/>
      <c r="Q113" s="803"/>
      <c r="R113" s="803"/>
      <c r="S113" s="803"/>
      <c r="T113" s="803"/>
      <c r="U113" s="803"/>
      <c r="V113" s="947"/>
      <c r="W113" s="947"/>
      <c r="X113" s="947"/>
      <c r="Y113" s="947"/>
      <c r="Z113" s="947"/>
      <c r="AA113" s="803"/>
      <c r="AB113" s="947"/>
      <c r="AC113" s="947"/>
      <c r="AD113" s="82"/>
      <c r="AE113" s="82"/>
      <c r="AF113" s="82"/>
      <c r="AG113" s="82"/>
      <c r="AH113" s="82"/>
      <c r="AI113" s="82"/>
      <c r="AJ113" s="82"/>
      <c r="AK113" s="558"/>
      <c r="AL113" s="803"/>
      <c r="AM113" s="803"/>
      <c r="AN113" s="803"/>
      <c r="AO113" s="803"/>
      <c r="AP113" s="803"/>
      <c r="AQ113" s="803"/>
      <c r="AR113" s="803"/>
      <c r="AS113" s="803"/>
      <c r="AT113" s="803"/>
      <c r="AU113" s="803"/>
      <c r="AV113" s="803"/>
    </row>
    <row r="114" spans="1:48" x14ac:dyDescent="0.25">
      <c r="A114" s="8"/>
      <c r="P114" s="803"/>
      <c r="Q114" s="803"/>
      <c r="R114" s="803"/>
      <c r="S114" s="803"/>
      <c r="T114" s="803"/>
      <c r="U114" s="803"/>
      <c r="V114" s="947"/>
      <c r="W114" s="947"/>
      <c r="X114" s="947"/>
      <c r="Y114" s="947"/>
      <c r="Z114" s="947"/>
      <c r="AA114" s="803"/>
      <c r="AB114" s="947"/>
      <c r="AC114" s="947"/>
      <c r="AD114" s="82"/>
      <c r="AE114" s="82"/>
      <c r="AF114" s="82"/>
      <c r="AG114" s="82"/>
      <c r="AH114" s="82"/>
      <c r="AI114" s="82"/>
      <c r="AJ114" s="82"/>
      <c r="AK114" s="558"/>
      <c r="AL114" s="803"/>
      <c r="AM114" s="803"/>
      <c r="AN114" s="803"/>
      <c r="AO114" s="803"/>
      <c r="AP114" s="803"/>
      <c r="AQ114" s="803"/>
      <c r="AR114" s="803"/>
      <c r="AS114" s="803"/>
      <c r="AT114" s="803"/>
      <c r="AU114" s="803"/>
      <c r="AV114" s="803"/>
    </row>
    <row r="115" spans="1:48" x14ac:dyDescent="0.25">
      <c r="A115" s="8"/>
      <c r="P115" s="803"/>
      <c r="Q115" s="803"/>
      <c r="R115" s="803"/>
      <c r="S115" s="803"/>
      <c r="T115" s="803"/>
      <c r="U115" s="803"/>
      <c r="V115" s="803"/>
      <c r="W115" s="803"/>
      <c r="X115" s="803"/>
      <c r="Y115" s="803"/>
      <c r="Z115" s="803"/>
      <c r="AA115" s="803"/>
      <c r="AB115" s="947"/>
      <c r="AC115" s="947"/>
      <c r="AD115" s="82"/>
      <c r="AE115" s="82"/>
      <c r="AF115" s="82"/>
      <c r="AG115" s="82"/>
      <c r="AH115" s="82"/>
      <c r="AI115" s="82"/>
      <c r="AJ115" s="82"/>
      <c r="AK115" s="558"/>
      <c r="AL115" s="803"/>
      <c r="AM115" s="803"/>
      <c r="AN115" s="803"/>
      <c r="AO115" s="803"/>
      <c r="AP115" s="803"/>
      <c r="AQ115" s="803"/>
      <c r="AR115" s="803"/>
      <c r="AS115" s="803"/>
      <c r="AT115" s="803"/>
      <c r="AU115" s="803"/>
      <c r="AV115" s="803"/>
    </row>
    <row r="116" spans="1:48" x14ac:dyDescent="0.25">
      <c r="A116" s="8"/>
      <c r="P116" s="803"/>
      <c r="Q116" s="803"/>
      <c r="R116" s="803"/>
      <c r="S116" s="803"/>
      <c r="T116" s="803"/>
      <c r="U116" s="803"/>
      <c r="V116" s="803"/>
      <c r="W116" s="803"/>
      <c r="X116" s="803"/>
      <c r="Y116" s="803"/>
      <c r="Z116" s="803"/>
      <c r="AA116" s="803"/>
      <c r="AB116" s="947"/>
      <c r="AC116" s="947"/>
      <c r="AD116" s="82"/>
      <c r="AE116" s="82"/>
      <c r="AF116" s="82"/>
      <c r="AG116" s="82"/>
      <c r="AH116" s="82"/>
      <c r="AI116" s="82"/>
      <c r="AJ116" s="82"/>
      <c r="AK116" s="558"/>
      <c r="AL116" s="803"/>
      <c r="AM116" s="803"/>
      <c r="AN116" s="803"/>
      <c r="AO116" s="803"/>
      <c r="AP116" s="803"/>
      <c r="AQ116" s="803"/>
      <c r="AR116" s="803"/>
      <c r="AS116" s="803"/>
      <c r="AT116" s="803"/>
      <c r="AU116" s="803"/>
      <c r="AV116" s="803"/>
    </row>
    <row r="117" spans="1:48" x14ac:dyDescent="0.25">
      <c r="A117" s="8"/>
      <c r="P117" s="803"/>
      <c r="Q117" s="803"/>
      <c r="R117" s="803"/>
      <c r="S117" s="803"/>
      <c r="T117" s="803"/>
      <c r="U117" s="803"/>
      <c r="V117" s="803"/>
      <c r="W117" s="803"/>
      <c r="X117" s="803"/>
      <c r="Y117" s="803"/>
      <c r="Z117" s="803"/>
      <c r="AA117" s="803"/>
      <c r="AB117" s="947"/>
      <c r="AC117" s="947"/>
      <c r="AD117" s="82"/>
      <c r="AE117" s="82"/>
      <c r="AF117" s="82"/>
      <c r="AG117" s="82"/>
      <c r="AH117" s="82"/>
      <c r="AI117" s="82"/>
      <c r="AJ117" s="82"/>
      <c r="AK117" s="558"/>
      <c r="AL117" s="803"/>
      <c r="AM117" s="803"/>
      <c r="AN117" s="803"/>
      <c r="AO117" s="803"/>
      <c r="AP117" s="803"/>
      <c r="AQ117" s="803"/>
      <c r="AR117" s="803"/>
      <c r="AS117" s="803"/>
      <c r="AT117" s="803"/>
      <c r="AU117" s="803"/>
      <c r="AV117" s="803"/>
    </row>
    <row r="118" spans="1:48" x14ac:dyDescent="0.25">
      <c r="A118" s="8"/>
      <c r="P118" s="803"/>
      <c r="Q118" s="803"/>
      <c r="R118" s="803"/>
      <c r="S118" s="803"/>
      <c r="T118" s="803"/>
      <c r="U118" s="803"/>
      <c r="V118" s="803"/>
      <c r="W118" s="803"/>
      <c r="X118" s="803"/>
      <c r="Y118" s="803"/>
      <c r="Z118" s="803"/>
      <c r="AA118" s="803"/>
      <c r="AB118" s="947"/>
      <c r="AC118" s="947"/>
      <c r="AD118" s="82"/>
      <c r="AE118" s="82"/>
      <c r="AF118" s="82"/>
      <c r="AG118" s="82"/>
      <c r="AH118" s="82"/>
      <c r="AI118" s="82"/>
      <c r="AJ118" s="82"/>
      <c r="AK118" s="558"/>
      <c r="AL118" s="803"/>
      <c r="AM118" s="803"/>
      <c r="AN118" s="803"/>
      <c r="AO118" s="803"/>
      <c r="AP118" s="803"/>
      <c r="AQ118" s="803"/>
      <c r="AR118" s="803"/>
      <c r="AS118" s="803"/>
      <c r="AT118" s="803"/>
      <c r="AU118" s="803"/>
      <c r="AV118" s="803"/>
    </row>
    <row r="119" spans="1:48" x14ac:dyDescent="0.25">
      <c r="A119" s="8"/>
      <c r="P119" s="803"/>
      <c r="Q119" s="803"/>
      <c r="R119" s="803"/>
      <c r="S119" s="803"/>
      <c r="T119" s="803"/>
      <c r="U119" s="803"/>
      <c r="V119" s="803"/>
      <c r="W119" s="803"/>
      <c r="X119" s="803"/>
      <c r="Y119" s="803"/>
      <c r="Z119" s="803"/>
      <c r="AA119" s="803"/>
      <c r="AB119" s="947"/>
      <c r="AC119" s="947"/>
      <c r="AD119" s="82"/>
      <c r="AE119" s="82"/>
      <c r="AF119" s="82"/>
      <c r="AG119" s="82"/>
      <c r="AH119" s="82"/>
      <c r="AI119" s="82"/>
      <c r="AJ119" s="82"/>
      <c r="AK119" s="558"/>
      <c r="AL119" s="803"/>
      <c r="AM119" s="803"/>
      <c r="AN119" s="803"/>
      <c r="AO119" s="803"/>
      <c r="AP119" s="803"/>
      <c r="AQ119" s="803"/>
      <c r="AR119" s="803"/>
      <c r="AS119" s="803"/>
      <c r="AT119" s="803"/>
      <c r="AU119" s="803"/>
      <c r="AV119" s="803"/>
    </row>
    <row r="120" spans="1:48" x14ac:dyDescent="0.25">
      <c r="A120" s="8"/>
      <c r="P120" s="803"/>
      <c r="Q120" s="803"/>
      <c r="R120" s="803"/>
      <c r="S120" s="803"/>
      <c r="T120" s="803"/>
      <c r="U120" s="803"/>
      <c r="V120" s="803"/>
      <c r="W120" s="803"/>
      <c r="X120" s="803"/>
      <c r="Y120" s="803"/>
      <c r="Z120" s="803"/>
      <c r="AA120" s="803"/>
      <c r="AB120" s="947"/>
      <c r="AC120" s="947"/>
      <c r="AD120" s="82"/>
      <c r="AE120" s="82"/>
      <c r="AF120" s="82"/>
      <c r="AG120" s="82"/>
      <c r="AH120" s="82"/>
      <c r="AI120" s="82"/>
      <c r="AJ120" s="82"/>
      <c r="AK120" s="558"/>
      <c r="AL120" s="803"/>
      <c r="AM120" s="803"/>
      <c r="AN120" s="803"/>
      <c r="AO120" s="803"/>
      <c r="AP120" s="803"/>
      <c r="AQ120" s="803"/>
      <c r="AR120" s="803"/>
      <c r="AS120" s="803"/>
      <c r="AT120" s="803"/>
      <c r="AU120" s="803"/>
      <c r="AV120" s="803"/>
    </row>
    <row r="121" spans="1:48" x14ac:dyDescent="0.25">
      <c r="A121" s="8"/>
      <c r="P121" s="803"/>
      <c r="Q121" s="803"/>
      <c r="R121" s="803"/>
      <c r="S121" s="803"/>
      <c r="T121" s="803"/>
      <c r="U121" s="803"/>
      <c r="V121" s="803"/>
      <c r="W121" s="803"/>
      <c r="X121" s="803"/>
      <c r="Y121" s="803"/>
      <c r="Z121" s="803"/>
      <c r="AA121" s="803"/>
      <c r="AB121" s="947"/>
      <c r="AC121" s="947"/>
      <c r="AD121" s="82"/>
      <c r="AE121" s="82"/>
      <c r="AF121" s="82"/>
      <c r="AG121" s="82"/>
      <c r="AH121" s="82"/>
      <c r="AI121" s="82"/>
      <c r="AJ121" s="82"/>
      <c r="AK121" s="558"/>
      <c r="AL121" s="803"/>
      <c r="AM121" s="803"/>
      <c r="AN121" s="803"/>
      <c r="AO121" s="803"/>
      <c r="AP121" s="803"/>
      <c r="AQ121" s="803"/>
      <c r="AR121" s="803"/>
      <c r="AS121" s="803"/>
      <c r="AT121" s="803"/>
      <c r="AU121" s="803"/>
      <c r="AV121" s="803"/>
    </row>
    <row r="122" spans="1:48" x14ac:dyDescent="0.25">
      <c r="A122" s="8"/>
      <c r="P122" s="803"/>
      <c r="Q122" s="803"/>
      <c r="R122" s="803"/>
      <c r="S122" s="803"/>
      <c r="T122" s="803"/>
      <c r="U122" s="803"/>
      <c r="V122" s="803"/>
      <c r="W122" s="803"/>
      <c r="X122" s="803"/>
      <c r="Y122" s="803"/>
      <c r="Z122" s="803"/>
      <c r="AA122" s="803"/>
      <c r="AB122" s="947"/>
      <c r="AC122" s="947"/>
      <c r="AD122" s="82"/>
      <c r="AE122" s="82"/>
      <c r="AF122" s="82"/>
      <c r="AG122" s="82"/>
      <c r="AH122" s="82"/>
      <c r="AI122" s="82"/>
      <c r="AJ122" s="82"/>
      <c r="AK122" s="558"/>
      <c r="AL122" s="803"/>
      <c r="AM122" s="803"/>
      <c r="AN122" s="803"/>
      <c r="AO122" s="803"/>
      <c r="AP122" s="803"/>
      <c r="AQ122" s="803"/>
      <c r="AR122" s="803"/>
      <c r="AS122" s="803"/>
      <c r="AT122" s="803"/>
      <c r="AU122" s="803"/>
      <c r="AV122" s="803"/>
    </row>
    <row r="123" spans="1:48" x14ac:dyDescent="0.25">
      <c r="A123" s="8"/>
      <c r="P123" s="803"/>
      <c r="Q123" s="803"/>
      <c r="R123" s="803"/>
      <c r="S123" s="803"/>
      <c r="T123" s="803"/>
      <c r="U123" s="803"/>
      <c r="V123" s="803"/>
      <c r="W123" s="803"/>
      <c r="X123" s="803"/>
      <c r="Y123" s="803"/>
      <c r="Z123" s="803"/>
      <c r="AA123" s="803"/>
      <c r="AB123" s="947"/>
      <c r="AC123" s="947"/>
      <c r="AD123" s="82"/>
      <c r="AE123" s="82"/>
      <c r="AF123" s="82"/>
      <c r="AG123" s="82"/>
      <c r="AH123" s="82"/>
      <c r="AI123" s="82"/>
      <c r="AJ123" s="82"/>
      <c r="AK123" s="558"/>
      <c r="AL123" s="803"/>
      <c r="AM123" s="803"/>
      <c r="AN123" s="803"/>
      <c r="AO123" s="803"/>
      <c r="AP123" s="803"/>
      <c r="AQ123" s="803"/>
      <c r="AR123" s="803"/>
      <c r="AS123" s="803"/>
      <c r="AT123" s="803"/>
      <c r="AU123" s="803"/>
      <c r="AV123" s="803"/>
    </row>
    <row r="124" spans="1:48" x14ac:dyDescent="0.25">
      <c r="A124" s="8"/>
      <c r="P124" s="803"/>
      <c r="Q124" s="803"/>
      <c r="R124" s="803"/>
      <c r="S124" s="803"/>
      <c r="T124" s="803"/>
      <c r="U124" s="803"/>
      <c r="V124" s="803"/>
      <c r="W124" s="803"/>
      <c r="X124" s="803"/>
      <c r="Y124" s="803"/>
      <c r="Z124" s="803"/>
      <c r="AA124" s="803"/>
      <c r="AB124" s="947"/>
      <c r="AC124" s="947"/>
      <c r="AD124" s="82"/>
      <c r="AE124" s="82"/>
      <c r="AF124" s="82"/>
      <c r="AG124" s="82"/>
      <c r="AH124" s="82"/>
      <c r="AI124" s="82"/>
      <c r="AJ124" s="82"/>
      <c r="AK124" s="558"/>
      <c r="AL124" s="803"/>
      <c r="AM124" s="803"/>
      <c r="AN124" s="803"/>
      <c r="AO124" s="803"/>
      <c r="AP124" s="803"/>
      <c r="AQ124" s="803"/>
      <c r="AR124" s="803"/>
      <c r="AS124" s="803"/>
      <c r="AT124" s="803"/>
      <c r="AU124" s="803"/>
      <c r="AV124" s="803"/>
    </row>
    <row r="125" spans="1:48" x14ac:dyDescent="0.25">
      <c r="A125" s="8"/>
      <c r="P125" s="803"/>
      <c r="Q125" s="803"/>
      <c r="R125" s="803"/>
      <c r="S125" s="803"/>
      <c r="T125" s="803"/>
      <c r="U125" s="803"/>
      <c r="V125" s="803"/>
      <c r="W125" s="803"/>
      <c r="X125" s="803"/>
      <c r="Y125" s="803"/>
      <c r="Z125" s="803"/>
      <c r="AA125" s="803"/>
      <c r="AB125" s="947"/>
      <c r="AC125" s="947"/>
      <c r="AD125" s="82"/>
      <c r="AE125" s="82"/>
      <c r="AF125" s="82"/>
      <c r="AG125" s="82"/>
      <c r="AH125" s="82"/>
      <c r="AI125" s="82"/>
      <c r="AJ125" s="82"/>
      <c r="AK125" s="558"/>
      <c r="AL125" s="803"/>
      <c r="AM125" s="803"/>
      <c r="AN125" s="803"/>
      <c r="AO125" s="803"/>
      <c r="AP125" s="803"/>
      <c r="AQ125" s="803"/>
      <c r="AR125" s="803"/>
      <c r="AS125" s="803"/>
      <c r="AT125" s="803"/>
      <c r="AU125" s="803"/>
      <c r="AV125" s="803"/>
    </row>
    <row r="126" spans="1:48" x14ac:dyDescent="0.25">
      <c r="A126" s="51"/>
      <c r="P126" s="803"/>
      <c r="Q126" s="803"/>
      <c r="R126" s="803"/>
      <c r="S126" s="803"/>
      <c r="T126" s="803"/>
      <c r="U126" s="803"/>
      <c r="V126" s="803"/>
      <c r="W126" s="803"/>
      <c r="X126" s="803"/>
      <c r="Y126" s="803"/>
      <c r="Z126" s="803"/>
      <c r="AA126" s="803"/>
      <c r="AB126" s="947"/>
      <c r="AC126" s="947"/>
      <c r="AD126" s="82"/>
      <c r="AE126" s="82"/>
      <c r="AF126" s="82"/>
      <c r="AG126" s="82"/>
      <c r="AH126" s="82"/>
      <c r="AI126" s="82"/>
      <c r="AJ126" s="82"/>
      <c r="AK126" s="558"/>
      <c r="AL126" s="803"/>
      <c r="AM126" s="803"/>
      <c r="AN126" s="803"/>
      <c r="AO126" s="803"/>
      <c r="AP126" s="803"/>
      <c r="AQ126" s="803"/>
      <c r="AR126" s="803"/>
      <c r="AS126" s="803"/>
      <c r="AT126" s="803"/>
      <c r="AU126" s="803"/>
      <c r="AV126" s="803"/>
    </row>
    <row r="127" spans="1:48" x14ac:dyDescent="0.25">
      <c r="A127" s="24"/>
      <c r="P127" s="803"/>
      <c r="Q127" s="803"/>
      <c r="R127" s="803"/>
      <c r="S127" s="803"/>
      <c r="T127" s="803"/>
      <c r="U127" s="803"/>
      <c r="V127" s="803"/>
      <c r="W127" s="803"/>
      <c r="X127" s="803"/>
      <c r="Y127" s="803"/>
      <c r="Z127" s="803"/>
      <c r="AA127" s="803"/>
      <c r="AB127" s="947"/>
      <c r="AC127" s="947"/>
      <c r="AD127" s="82"/>
      <c r="AE127" s="82"/>
      <c r="AF127" s="82"/>
      <c r="AG127" s="82"/>
      <c r="AH127" s="82"/>
      <c r="AI127" s="82"/>
      <c r="AJ127" s="82"/>
      <c r="AK127" s="558"/>
      <c r="AL127" s="803"/>
      <c r="AM127" s="803"/>
      <c r="AN127" s="803"/>
      <c r="AO127" s="803"/>
      <c r="AP127" s="803"/>
      <c r="AQ127" s="803"/>
      <c r="AR127" s="803"/>
      <c r="AS127" s="803"/>
      <c r="AT127" s="803"/>
      <c r="AU127" s="803"/>
      <c r="AV127" s="803"/>
    </row>
    <row r="128" spans="1:48" x14ac:dyDescent="0.25">
      <c r="P128" s="803"/>
      <c r="Q128" s="803"/>
      <c r="R128" s="803"/>
      <c r="S128" s="803"/>
      <c r="T128" s="803"/>
      <c r="U128" s="803"/>
      <c r="V128" s="803"/>
      <c r="W128" s="803"/>
      <c r="X128" s="803"/>
      <c r="Y128" s="803"/>
      <c r="Z128" s="803"/>
      <c r="AA128" s="803"/>
      <c r="AB128" s="947"/>
      <c r="AC128" s="947"/>
      <c r="AD128" s="82"/>
      <c r="AE128" s="82"/>
      <c r="AF128" s="82"/>
      <c r="AG128" s="82"/>
      <c r="AH128" s="82"/>
      <c r="AI128" s="82"/>
      <c r="AJ128" s="82"/>
      <c r="AK128" s="558"/>
      <c r="AL128" s="803"/>
      <c r="AM128" s="803"/>
      <c r="AN128" s="803"/>
      <c r="AO128" s="803"/>
      <c r="AP128" s="803"/>
      <c r="AQ128" s="803"/>
      <c r="AR128" s="803"/>
      <c r="AS128" s="803"/>
      <c r="AT128" s="803"/>
      <c r="AU128" s="803"/>
      <c r="AV128" s="803"/>
    </row>
    <row r="129" spans="1:48" x14ac:dyDescent="0.25">
      <c r="P129" s="803"/>
      <c r="Q129" s="803"/>
      <c r="R129" s="803"/>
      <c r="S129" s="803"/>
      <c r="T129" s="803"/>
      <c r="U129" s="803"/>
      <c r="V129" s="803"/>
      <c r="W129" s="803"/>
      <c r="X129" s="803"/>
      <c r="Y129" s="803"/>
      <c r="Z129" s="803"/>
      <c r="AA129" s="803"/>
      <c r="AB129" s="947"/>
      <c r="AC129" s="947"/>
      <c r="AD129" s="82"/>
      <c r="AE129" s="82"/>
      <c r="AF129" s="82"/>
      <c r="AG129" s="82"/>
      <c r="AH129" s="82"/>
      <c r="AI129" s="82"/>
      <c r="AJ129" s="82"/>
      <c r="AK129" s="558"/>
      <c r="AL129" s="803"/>
      <c r="AM129" s="803"/>
      <c r="AN129" s="803"/>
      <c r="AO129" s="803"/>
      <c r="AP129" s="803"/>
      <c r="AQ129" s="803"/>
      <c r="AR129" s="803"/>
      <c r="AS129" s="803"/>
      <c r="AT129" s="803"/>
      <c r="AU129" s="803"/>
      <c r="AV129" s="803"/>
    </row>
    <row r="130" spans="1:48" x14ac:dyDescent="0.25">
      <c r="A130" s="8"/>
      <c r="P130" s="803"/>
      <c r="Q130" s="803"/>
      <c r="R130" s="803"/>
      <c r="S130" s="803"/>
      <c r="T130" s="803"/>
      <c r="U130" s="803"/>
      <c r="V130" s="803"/>
      <c r="W130" s="803"/>
      <c r="X130" s="803"/>
      <c r="Y130" s="803"/>
      <c r="Z130" s="803"/>
      <c r="AA130" s="803"/>
      <c r="AB130" s="947"/>
      <c r="AC130" s="947"/>
      <c r="AD130" s="82"/>
      <c r="AE130" s="82"/>
      <c r="AF130" s="82"/>
      <c r="AG130" s="82"/>
      <c r="AH130" s="82"/>
      <c r="AI130" s="82"/>
      <c r="AJ130" s="82"/>
      <c r="AK130" s="558"/>
      <c r="AL130" s="803"/>
      <c r="AM130" s="803"/>
      <c r="AN130" s="803"/>
      <c r="AO130" s="803"/>
      <c r="AP130" s="803"/>
      <c r="AQ130" s="803"/>
      <c r="AR130" s="803"/>
      <c r="AS130" s="803"/>
      <c r="AT130" s="803"/>
      <c r="AU130" s="803"/>
      <c r="AV130" s="803"/>
    </row>
    <row r="131" spans="1:48" x14ac:dyDescent="0.25">
      <c r="A131" s="8"/>
      <c r="P131" s="803"/>
      <c r="Q131" s="803"/>
      <c r="R131" s="803"/>
      <c r="S131" s="803"/>
      <c r="T131" s="803"/>
      <c r="U131" s="803"/>
      <c r="V131" s="803"/>
      <c r="W131" s="803"/>
      <c r="X131" s="803"/>
      <c r="Y131" s="803"/>
      <c r="Z131" s="803"/>
      <c r="AA131" s="803"/>
      <c r="AB131" s="947"/>
      <c r="AC131" s="947"/>
      <c r="AD131" s="82"/>
      <c r="AE131" s="82"/>
      <c r="AF131" s="82"/>
      <c r="AG131" s="82"/>
      <c r="AH131" s="82"/>
      <c r="AI131" s="82"/>
      <c r="AJ131" s="82"/>
      <c r="AK131" s="558"/>
      <c r="AL131" s="803"/>
      <c r="AM131" s="803"/>
      <c r="AN131" s="803"/>
      <c r="AO131" s="803"/>
      <c r="AP131" s="803"/>
      <c r="AQ131" s="803"/>
      <c r="AR131" s="803"/>
      <c r="AS131" s="803"/>
      <c r="AT131" s="803"/>
      <c r="AU131" s="803"/>
      <c r="AV131" s="803"/>
    </row>
    <row r="132" spans="1:48" x14ac:dyDescent="0.25">
      <c r="A132" s="8"/>
      <c r="P132" s="803"/>
      <c r="Q132" s="803"/>
      <c r="R132" s="803"/>
      <c r="S132" s="803"/>
      <c r="T132" s="803"/>
      <c r="U132" s="803"/>
      <c r="V132" s="803"/>
      <c r="W132" s="803"/>
      <c r="X132" s="803"/>
      <c r="Y132" s="803"/>
      <c r="Z132" s="803"/>
      <c r="AA132" s="803"/>
      <c r="AB132" s="947"/>
      <c r="AC132" s="947"/>
      <c r="AD132" s="82"/>
      <c r="AE132" s="82"/>
      <c r="AF132" s="82"/>
      <c r="AG132" s="82"/>
      <c r="AH132" s="82"/>
      <c r="AI132" s="82"/>
      <c r="AJ132" s="82"/>
      <c r="AK132" s="558"/>
      <c r="AL132" s="803"/>
      <c r="AM132" s="803"/>
      <c r="AN132" s="803"/>
      <c r="AO132" s="803"/>
      <c r="AP132" s="803"/>
      <c r="AQ132" s="803"/>
      <c r="AR132" s="803"/>
      <c r="AS132" s="803"/>
      <c r="AT132" s="803"/>
      <c r="AU132" s="803"/>
      <c r="AV132" s="803"/>
    </row>
    <row r="133" spans="1:48" x14ac:dyDescent="0.25">
      <c r="A133" s="8"/>
      <c r="P133" s="803"/>
      <c r="Q133" s="803"/>
      <c r="R133" s="803"/>
      <c r="S133" s="803"/>
      <c r="T133" s="803"/>
      <c r="U133" s="803"/>
      <c r="V133" s="803"/>
      <c r="W133" s="803"/>
      <c r="X133" s="803"/>
      <c r="Y133" s="803"/>
      <c r="Z133" s="803"/>
      <c r="AA133" s="803"/>
      <c r="AB133" s="947"/>
      <c r="AC133" s="947"/>
      <c r="AD133" s="82"/>
      <c r="AE133" s="82"/>
      <c r="AF133" s="82"/>
      <c r="AG133" s="82"/>
      <c r="AH133" s="82"/>
      <c r="AI133" s="82"/>
      <c r="AJ133" s="82"/>
      <c r="AK133" s="558"/>
      <c r="AL133" s="803"/>
      <c r="AM133" s="803"/>
      <c r="AN133" s="803"/>
      <c r="AO133" s="803"/>
      <c r="AP133" s="803"/>
      <c r="AQ133" s="803"/>
      <c r="AR133" s="803"/>
      <c r="AS133" s="803"/>
      <c r="AT133" s="803"/>
      <c r="AU133" s="803"/>
      <c r="AV133" s="803"/>
    </row>
    <row r="134" spans="1:48" x14ac:dyDescent="0.25">
      <c r="A134" s="8"/>
      <c r="P134" s="803"/>
      <c r="Q134" s="803"/>
      <c r="R134" s="803"/>
      <c r="S134" s="803"/>
      <c r="T134" s="803"/>
      <c r="U134" s="803"/>
      <c r="V134" s="803"/>
      <c r="W134" s="803"/>
      <c r="X134" s="803"/>
      <c r="Y134" s="803"/>
      <c r="Z134" s="803"/>
      <c r="AA134" s="803"/>
      <c r="AB134" s="947"/>
      <c r="AC134" s="947"/>
      <c r="AD134" s="82"/>
      <c r="AE134" s="82"/>
      <c r="AF134" s="82"/>
      <c r="AG134" s="82"/>
      <c r="AH134" s="82"/>
      <c r="AI134" s="82"/>
      <c r="AJ134" s="82"/>
      <c r="AK134" s="558"/>
      <c r="AL134" s="803"/>
      <c r="AM134" s="803"/>
      <c r="AN134" s="803"/>
      <c r="AO134" s="803"/>
      <c r="AP134" s="803"/>
      <c r="AQ134" s="803"/>
      <c r="AR134" s="803"/>
      <c r="AS134" s="803"/>
      <c r="AT134" s="803"/>
      <c r="AU134" s="803"/>
      <c r="AV134" s="803"/>
    </row>
    <row r="135" spans="1:48" x14ac:dyDescent="0.25">
      <c r="A135" s="8"/>
      <c r="P135" s="803"/>
      <c r="Q135" s="803"/>
      <c r="R135" s="803"/>
      <c r="S135" s="803"/>
      <c r="T135" s="803"/>
      <c r="U135" s="803"/>
      <c r="V135" s="803"/>
      <c r="W135" s="803"/>
      <c r="X135" s="803"/>
      <c r="Y135" s="803"/>
      <c r="Z135" s="803"/>
      <c r="AA135" s="803"/>
      <c r="AB135" s="947"/>
      <c r="AC135" s="947"/>
      <c r="AD135" s="82"/>
      <c r="AE135" s="82"/>
      <c r="AF135" s="82"/>
      <c r="AG135" s="82"/>
      <c r="AH135" s="82"/>
      <c r="AI135" s="82"/>
      <c r="AJ135" s="82"/>
      <c r="AK135" s="558"/>
      <c r="AL135" s="803"/>
      <c r="AM135" s="803"/>
      <c r="AN135" s="803"/>
      <c r="AO135" s="803"/>
      <c r="AP135" s="803"/>
      <c r="AQ135" s="803"/>
      <c r="AR135" s="803"/>
      <c r="AS135" s="803"/>
      <c r="AT135" s="803"/>
      <c r="AU135" s="803"/>
      <c r="AV135" s="803"/>
    </row>
    <row r="136" spans="1:48" x14ac:dyDescent="0.25">
      <c r="A136" s="8"/>
      <c r="P136" s="803"/>
      <c r="Q136" s="803"/>
      <c r="R136" s="803"/>
      <c r="S136" s="803"/>
      <c r="T136" s="803"/>
      <c r="U136" s="803"/>
      <c r="V136" s="803"/>
      <c r="W136" s="803"/>
      <c r="X136" s="803"/>
      <c r="Y136" s="803"/>
      <c r="Z136" s="803"/>
      <c r="AA136" s="803"/>
      <c r="AB136" s="947"/>
      <c r="AC136" s="947"/>
      <c r="AD136" s="82"/>
      <c r="AE136" s="82"/>
      <c r="AF136" s="82"/>
      <c r="AG136" s="82"/>
      <c r="AH136" s="82"/>
      <c r="AI136" s="82"/>
      <c r="AJ136" s="82"/>
      <c r="AK136" s="558"/>
      <c r="AL136" s="803"/>
      <c r="AM136" s="803"/>
      <c r="AN136" s="803"/>
      <c r="AO136" s="803"/>
      <c r="AP136" s="803"/>
      <c r="AQ136" s="803"/>
      <c r="AR136" s="803"/>
      <c r="AS136" s="803"/>
      <c r="AT136" s="803"/>
      <c r="AU136" s="803"/>
      <c r="AV136" s="803"/>
    </row>
    <row r="137" spans="1:48" x14ac:dyDescent="0.25">
      <c r="A137" s="8"/>
      <c r="P137" s="803"/>
      <c r="Q137" s="803"/>
      <c r="R137" s="803"/>
      <c r="S137" s="803"/>
      <c r="T137" s="803"/>
      <c r="U137" s="803"/>
      <c r="V137" s="803"/>
      <c r="W137" s="803"/>
      <c r="X137" s="803"/>
      <c r="Y137" s="803"/>
      <c r="Z137" s="803"/>
      <c r="AA137" s="803"/>
      <c r="AB137" s="947"/>
      <c r="AC137" s="947"/>
      <c r="AD137" s="82"/>
      <c r="AE137" s="82"/>
      <c r="AF137" s="82"/>
      <c r="AG137" s="82"/>
      <c r="AH137" s="82"/>
      <c r="AI137" s="82"/>
      <c r="AJ137" s="82"/>
      <c r="AK137" s="558"/>
      <c r="AL137" s="803"/>
      <c r="AM137" s="803"/>
      <c r="AN137" s="803"/>
      <c r="AO137" s="803"/>
      <c r="AP137" s="803"/>
      <c r="AQ137" s="803"/>
      <c r="AR137" s="803"/>
      <c r="AS137" s="803"/>
      <c r="AT137" s="803"/>
      <c r="AU137" s="803"/>
      <c r="AV137" s="803"/>
    </row>
    <row r="138" spans="1:48" x14ac:dyDescent="0.25">
      <c r="A138" s="8"/>
      <c r="P138" s="803"/>
      <c r="Q138" s="803"/>
      <c r="R138" s="803"/>
      <c r="S138" s="803"/>
      <c r="T138" s="803"/>
      <c r="U138" s="803"/>
      <c r="V138" s="803"/>
      <c r="W138" s="803"/>
      <c r="X138" s="803"/>
      <c r="Y138" s="803"/>
      <c r="Z138" s="803"/>
      <c r="AA138" s="803"/>
      <c r="AB138" s="947"/>
      <c r="AC138" s="947"/>
      <c r="AD138" s="82"/>
      <c r="AE138" s="82"/>
      <c r="AF138" s="82"/>
      <c r="AG138" s="82"/>
      <c r="AH138" s="82"/>
      <c r="AI138" s="82"/>
      <c r="AJ138" s="82"/>
      <c r="AK138" s="558"/>
      <c r="AL138" s="803"/>
      <c r="AM138" s="803"/>
      <c r="AN138" s="803"/>
      <c r="AO138" s="803"/>
      <c r="AP138" s="803"/>
      <c r="AQ138" s="803"/>
      <c r="AR138" s="803"/>
      <c r="AS138" s="803"/>
      <c r="AT138" s="803"/>
      <c r="AU138" s="803"/>
      <c r="AV138" s="803"/>
    </row>
    <row r="139" spans="1:48" x14ac:dyDescent="0.25">
      <c r="A139" s="8"/>
      <c r="P139" s="803"/>
      <c r="Q139" s="803"/>
      <c r="R139" s="803"/>
      <c r="S139" s="803"/>
      <c r="T139" s="803"/>
      <c r="U139" s="803"/>
      <c r="V139" s="803"/>
      <c r="W139" s="803"/>
      <c r="X139" s="803"/>
      <c r="Y139" s="803"/>
      <c r="Z139" s="803"/>
      <c r="AA139" s="803"/>
      <c r="AB139" s="947"/>
      <c r="AC139" s="947"/>
      <c r="AD139" s="82"/>
      <c r="AE139" s="82"/>
      <c r="AF139" s="82"/>
      <c r="AG139" s="82"/>
      <c r="AH139" s="82"/>
      <c r="AI139" s="82"/>
      <c r="AJ139" s="82"/>
      <c r="AK139" s="558"/>
      <c r="AL139" s="803"/>
      <c r="AM139" s="803"/>
      <c r="AN139" s="803"/>
      <c r="AO139" s="803"/>
      <c r="AP139" s="803"/>
      <c r="AQ139" s="803"/>
      <c r="AR139" s="803"/>
      <c r="AS139" s="803"/>
      <c r="AT139" s="803"/>
      <c r="AU139" s="803"/>
      <c r="AV139" s="803"/>
    </row>
    <row r="140" spans="1:48" x14ac:dyDescent="0.25">
      <c r="A140" s="8"/>
      <c r="P140" s="803"/>
      <c r="Q140" s="803"/>
      <c r="R140" s="803"/>
      <c r="S140" s="803"/>
      <c r="T140" s="803"/>
      <c r="U140" s="803"/>
      <c r="V140" s="803"/>
      <c r="W140" s="803"/>
      <c r="X140" s="803"/>
      <c r="Y140" s="803"/>
      <c r="Z140" s="803"/>
      <c r="AA140" s="803"/>
      <c r="AB140" s="947"/>
      <c r="AC140" s="947"/>
      <c r="AD140" s="82"/>
      <c r="AE140" s="82"/>
      <c r="AF140" s="82"/>
      <c r="AG140" s="82"/>
      <c r="AH140" s="82"/>
      <c r="AI140" s="82"/>
      <c r="AJ140" s="82"/>
      <c r="AK140" s="558"/>
      <c r="AL140" s="803"/>
      <c r="AM140" s="803"/>
      <c r="AN140" s="803"/>
      <c r="AO140" s="803"/>
      <c r="AP140" s="803"/>
      <c r="AQ140" s="803"/>
      <c r="AR140" s="803"/>
      <c r="AS140" s="803"/>
      <c r="AT140" s="803"/>
      <c r="AU140" s="803"/>
      <c r="AV140" s="803"/>
    </row>
    <row r="141" spans="1:48" x14ac:dyDescent="0.25">
      <c r="A141" s="8"/>
      <c r="P141" s="803"/>
      <c r="Q141" s="803"/>
      <c r="R141" s="803"/>
      <c r="S141" s="803"/>
      <c r="T141" s="803"/>
      <c r="U141" s="803"/>
      <c r="V141" s="803"/>
      <c r="W141" s="803"/>
      <c r="X141" s="803"/>
      <c r="Y141" s="803"/>
      <c r="Z141" s="803"/>
      <c r="AA141" s="803"/>
      <c r="AB141" s="947"/>
      <c r="AC141" s="947"/>
      <c r="AD141" s="82"/>
      <c r="AE141" s="82"/>
      <c r="AF141" s="82"/>
      <c r="AG141" s="82"/>
      <c r="AH141" s="82"/>
      <c r="AI141" s="82"/>
      <c r="AJ141" s="82"/>
      <c r="AK141" s="558"/>
      <c r="AL141" s="803"/>
      <c r="AM141" s="803"/>
      <c r="AN141" s="803"/>
      <c r="AO141" s="803"/>
      <c r="AP141" s="803"/>
      <c r="AQ141" s="803"/>
      <c r="AR141" s="803"/>
      <c r="AS141" s="803"/>
      <c r="AT141" s="803"/>
      <c r="AU141" s="803"/>
      <c r="AV141" s="803"/>
    </row>
    <row r="142" spans="1:48" x14ac:dyDescent="0.25">
      <c r="A142" s="8"/>
      <c r="P142" s="803"/>
      <c r="Q142" s="803"/>
      <c r="R142" s="803"/>
      <c r="S142" s="803"/>
      <c r="T142" s="803"/>
      <c r="U142" s="803"/>
      <c r="V142" s="803"/>
      <c r="W142" s="803"/>
      <c r="X142" s="803"/>
      <c r="Y142" s="803"/>
      <c r="Z142" s="803"/>
      <c r="AA142" s="803"/>
      <c r="AB142" s="947"/>
      <c r="AC142" s="947"/>
      <c r="AD142" s="82"/>
      <c r="AE142" s="82"/>
      <c r="AF142" s="82"/>
      <c r="AG142" s="82"/>
      <c r="AH142" s="82"/>
      <c r="AI142" s="82"/>
      <c r="AJ142" s="82"/>
      <c r="AK142" s="558"/>
      <c r="AL142" s="803"/>
      <c r="AM142" s="803"/>
      <c r="AN142" s="803"/>
      <c r="AO142" s="803"/>
      <c r="AP142" s="803"/>
      <c r="AQ142" s="803"/>
      <c r="AR142" s="803"/>
      <c r="AS142" s="803"/>
      <c r="AT142" s="803"/>
      <c r="AU142" s="803"/>
      <c r="AV142" s="803"/>
    </row>
    <row r="143" spans="1:48" x14ac:dyDescent="0.25">
      <c r="A143" s="8"/>
      <c r="P143" s="803"/>
      <c r="Q143" s="803"/>
      <c r="R143" s="803"/>
      <c r="S143" s="803"/>
      <c r="T143" s="803"/>
      <c r="U143" s="803"/>
      <c r="V143" s="803"/>
      <c r="W143" s="803"/>
      <c r="X143" s="803"/>
      <c r="Y143" s="803"/>
      <c r="Z143" s="803"/>
      <c r="AA143" s="803"/>
      <c r="AB143" s="947"/>
      <c r="AC143" s="947"/>
      <c r="AD143" s="82"/>
      <c r="AE143" s="82"/>
      <c r="AF143" s="82"/>
      <c r="AG143" s="82"/>
      <c r="AH143" s="82"/>
      <c r="AI143" s="82"/>
      <c r="AJ143" s="82"/>
      <c r="AK143" s="558"/>
      <c r="AL143" s="803"/>
      <c r="AM143" s="803"/>
      <c r="AN143" s="803"/>
      <c r="AO143" s="803"/>
      <c r="AP143" s="803"/>
      <c r="AQ143" s="803"/>
      <c r="AR143" s="803"/>
      <c r="AS143" s="803"/>
      <c r="AT143" s="803"/>
      <c r="AU143" s="803"/>
      <c r="AV143" s="803"/>
    </row>
    <row r="144" spans="1:48" x14ac:dyDescent="0.25">
      <c r="A144" s="8"/>
      <c r="P144" s="803"/>
      <c r="Q144" s="803"/>
      <c r="R144" s="803"/>
      <c r="S144" s="803"/>
      <c r="T144" s="803"/>
      <c r="U144" s="803"/>
      <c r="V144" s="803"/>
      <c r="W144" s="803"/>
      <c r="X144" s="803"/>
      <c r="Y144" s="803"/>
      <c r="Z144" s="803"/>
      <c r="AA144" s="803"/>
      <c r="AB144" s="947"/>
      <c r="AC144" s="947"/>
      <c r="AD144" s="82"/>
      <c r="AE144" s="82"/>
      <c r="AF144" s="82"/>
      <c r="AG144" s="82"/>
      <c r="AH144" s="82"/>
      <c r="AI144" s="82"/>
      <c r="AJ144" s="82"/>
      <c r="AK144" s="558"/>
      <c r="AL144" s="803"/>
      <c r="AM144" s="803"/>
      <c r="AN144" s="803"/>
      <c r="AO144" s="803"/>
      <c r="AP144" s="803"/>
      <c r="AQ144" s="803"/>
      <c r="AR144" s="803"/>
      <c r="AS144" s="803"/>
      <c r="AT144" s="803"/>
      <c r="AU144" s="803"/>
      <c r="AV144" s="803"/>
    </row>
    <row r="145" spans="1:48" x14ac:dyDescent="0.25">
      <c r="A145" s="8"/>
      <c r="P145" s="803"/>
      <c r="Q145" s="803"/>
      <c r="R145" s="803"/>
      <c r="S145" s="803"/>
      <c r="T145" s="803"/>
      <c r="U145" s="803"/>
      <c r="V145" s="803"/>
      <c r="W145" s="803"/>
      <c r="X145" s="803"/>
      <c r="Y145" s="803"/>
      <c r="Z145" s="803"/>
      <c r="AA145" s="803"/>
      <c r="AB145" s="947"/>
      <c r="AC145" s="947"/>
      <c r="AD145" s="82"/>
      <c r="AE145" s="82"/>
      <c r="AF145" s="82"/>
      <c r="AG145" s="82"/>
      <c r="AH145" s="82"/>
      <c r="AI145" s="82"/>
      <c r="AJ145" s="82"/>
      <c r="AK145" s="558"/>
      <c r="AL145" s="803"/>
      <c r="AM145" s="803"/>
      <c r="AN145" s="803"/>
      <c r="AO145" s="803"/>
      <c r="AP145" s="803"/>
      <c r="AQ145" s="803"/>
      <c r="AR145" s="803"/>
      <c r="AS145" s="803"/>
      <c r="AT145" s="803"/>
      <c r="AU145" s="803"/>
      <c r="AV145" s="803"/>
    </row>
    <row r="146" spans="1:48" x14ac:dyDescent="0.25">
      <c r="A146" s="8"/>
      <c r="P146" s="803"/>
      <c r="Q146" s="803"/>
      <c r="R146" s="803"/>
      <c r="S146" s="803"/>
      <c r="T146" s="803"/>
      <c r="U146" s="803"/>
      <c r="V146" s="803"/>
      <c r="W146" s="803"/>
      <c r="X146" s="803"/>
      <c r="Y146" s="803"/>
      <c r="Z146" s="803"/>
      <c r="AA146" s="803"/>
      <c r="AB146" s="947"/>
      <c r="AC146" s="947"/>
      <c r="AD146" s="82"/>
      <c r="AE146" s="82"/>
      <c r="AF146" s="82"/>
      <c r="AG146" s="82"/>
      <c r="AH146" s="82"/>
      <c r="AI146" s="82"/>
      <c r="AJ146" s="82"/>
      <c r="AK146" s="558"/>
      <c r="AL146" s="803"/>
      <c r="AM146" s="803"/>
      <c r="AN146" s="803"/>
      <c r="AO146" s="803"/>
      <c r="AP146" s="803"/>
      <c r="AQ146" s="803"/>
      <c r="AR146" s="803"/>
      <c r="AS146" s="803"/>
      <c r="AT146" s="803"/>
      <c r="AU146" s="803"/>
      <c r="AV146" s="803"/>
    </row>
    <row r="147" spans="1:48" x14ac:dyDescent="0.25">
      <c r="A147" s="8"/>
      <c r="P147" s="803"/>
      <c r="Q147" s="803"/>
      <c r="R147" s="803"/>
      <c r="S147" s="803"/>
      <c r="T147" s="803"/>
      <c r="U147" s="803"/>
      <c r="V147" s="803"/>
      <c r="W147" s="803"/>
      <c r="X147" s="803"/>
      <c r="Y147" s="803"/>
      <c r="Z147" s="803"/>
      <c r="AA147" s="803"/>
      <c r="AB147" s="947"/>
      <c r="AC147" s="947"/>
      <c r="AD147" s="82"/>
      <c r="AE147" s="82"/>
      <c r="AF147" s="82"/>
      <c r="AG147" s="82"/>
      <c r="AH147" s="82"/>
      <c r="AI147" s="82"/>
      <c r="AJ147" s="82"/>
      <c r="AK147" s="558"/>
      <c r="AL147" s="803"/>
      <c r="AM147" s="803"/>
      <c r="AN147" s="803"/>
      <c r="AO147" s="803"/>
      <c r="AP147" s="803"/>
      <c r="AQ147" s="803"/>
      <c r="AR147" s="803"/>
      <c r="AS147" s="803"/>
      <c r="AT147" s="803"/>
      <c r="AU147" s="803"/>
      <c r="AV147" s="803"/>
    </row>
    <row r="148" spans="1:48" x14ac:dyDescent="0.25">
      <c r="A148" s="8"/>
      <c r="P148" s="803"/>
      <c r="Q148" s="803"/>
      <c r="R148" s="803"/>
      <c r="S148" s="803"/>
      <c r="T148" s="803"/>
      <c r="U148" s="803"/>
      <c r="V148" s="803"/>
      <c r="W148" s="803"/>
      <c r="X148" s="803"/>
      <c r="Y148" s="803"/>
      <c r="Z148" s="803"/>
      <c r="AA148" s="803"/>
      <c r="AB148" s="947"/>
      <c r="AC148" s="947"/>
      <c r="AD148" s="82"/>
      <c r="AE148" s="82"/>
      <c r="AF148" s="82"/>
      <c r="AG148" s="82"/>
      <c r="AH148" s="82"/>
      <c r="AI148" s="82"/>
      <c r="AJ148" s="82"/>
      <c r="AK148" s="558"/>
      <c r="AL148" s="803"/>
      <c r="AM148" s="803"/>
      <c r="AN148" s="803"/>
      <c r="AO148" s="803"/>
      <c r="AP148" s="803"/>
      <c r="AQ148" s="803"/>
      <c r="AR148" s="803"/>
      <c r="AS148" s="803"/>
      <c r="AT148" s="803"/>
      <c r="AU148" s="803"/>
      <c r="AV148" s="803"/>
    </row>
    <row r="149" spans="1:48" x14ac:dyDescent="0.25">
      <c r="A149" s="8"/>
      <c r="P149" s="803"/>
      <c r="Q149" s="803"/>
      <c r="R149" s="803"/>
      <c r="S149" s="803"/>
      <c r="T149" s="803"/>
      <c r="U149" s="803"/>
      <c r="V149" s="803"/>
      <c r="W149" s="803"/>
      <c r="X149" s="803"/>
      <c r="Y149" s="803"/>
      <c r="Z149" s="803"/>
      <c r="AA149" s="803"/>
      <c r="AB149" s="947"/>
      <c r="AC149" s="947"/>
      <c r="AD149" s="82"/>
      <c r="AE149" s="82"/>
      <c r="AF149" s="82"/>
      <c r="AG149" s="82"/>
      <c r="AH149" s="82"/>
      <c r="AI149" s="82"/>
      <c r="AJ149" s="82"/>
      <c r="AK149" s="558"/>
      <c r="AL149" s="803"/>
      <c r="AM149" s="803"/>
      <c r="AN149" s="803"/>
      <c r="AO149" s="803"/>
      <c r="AP149" s="803"/>
      <c r="AQ149" s="803"/>
      <c r="AR149" s="803"/>
      <c r="AS149" s="803"/>
      <c r="AT149" s="803"/>
      <c r="AU149" s="803"/>
      <c r="AV149" s="803"/>
    </row>
    <row r="150" spans="1:48" x14ac:dyDescent="0.25">
      <c r="A150" s="8"/>
      <c r="P150" s="803"/>
      <c r="Q150" s="803"/>
      <c r="R150" s="803"/>
      <c r="S150" s="803"/>
      <c r="T150" s="803"/>
      <c r="U150" s="803"/>
      <c r="V150" s="803"/>
      <c r="W150" s="803"/>
      <c r="X150" s="803"/>
      <c r="Y150" s="803"/>
      <c r="Z150" s="803"/>
      <c r="AA150" s="803"/>
      <c r="AB150" s="947"/>
      <c r="AC150" s="947"/>
      <c r="AD150" s="82"/>
      <c r="AE150" s="82"/>
      <c r="AF150" s="82"/>
      <c r="AG150" s="82"/>
      <c r="AH150" s="82"/>
      <c r="AI150" s="82"/>
      <c r="AJ150" s="82"/>
      <c r="AK150" s="558"/>
      <c r="AL150" s="803"/>
      <c r="AM150" s="803"/>
      <c r="AN150" s="803"/>
      <c r="AO150" s="803"/>
      <c r="AP150" s="803"/>
      <c r="AQ150" s="803"/>
      <c r="AR150" s="803"/>
      <c r="AS150" s="803"/>
      <c r="AT150" s="803"/>
      <c r="AU150" s="803"/>
      <c r="AV150" s="803"/>
    </row>
    <row r="151" spans="1:48" x14ac:dyDescent="0.25">
      <c r="A151" s="8"/>
      <c r="P151" s="803"/>
      <c r="Q151" s="803"/>
      <c r="R151" s="803"/>
      <c r="S151" s="803"/>
      <c r="T151" s="803"/>
      <c r="U151" s="803"/>
      <c r="V151" s="803"/>
      <c r="W151" s="803"/>
      <c r="X151" s="803"/>
      <c r="Y151" s="803"/>
      <c r="Z151" s="803"/>
      <c r="AA151" s="803"/>
      <c r="AB151" s="947"/>
      <c r="AC151" s="947"/>
      <c r="AD151" s="82"/>
      <c r="AE151" s="82"/>
      <c r="AF151" s="82"/>
      <c r="AG151" s="82"/>
      <c r="AH151" s="82"/>
      <c r="AI151" s="82"/>
      <c r="AJ151" s="82"/>
      <c r="AK151" s="558"/>
      <c r="AL151" s="803"/>
      <c r="AM151" s="803"/>
      <c r="AN151" s="803"/>
      <c r="AO151" s="803"/>
      <c r="AP151" s="803"/>
      <c r="AQ151" s="803"/>
      <c r="AR151" s="803"/>
      <c r="AS151" s="803"/>
      <c r="AT151" s="803"/>
      <c r="AU151" s="803"/>
      <c r="AV151" s="803"/>
    </row>
    <row r="152" spans="1:48" x14ac:dyDescent="0.25">
      <c r="A152" s="8"/>
      <c r="P152" s="803"/>
      <c r="Q152" s="803"/>
      <c r="R152" s="803"/>
      <c r="S152" s="803"/>
      <c r="T152" s="803"/>
      <c r="U152" s="803"/>
      <c r="V152" s="803"/>
      <c r="W152" s="803"/>
      <c r="X152" s="803"/>
      <c r="Y152" s="803"/>
      <c r="Z152" s="803"/>
      <c r="AA152" s="803"/>
      <c r="AB152" s="947"/>
      <c r="AC152" s="947"/>
      <c r="AD152" s="82"/>
      <c r="AE152" s="82"/>
      <c r="AF152" s="82"/>
      <c r="AG152" s="82"/>
      <c r="AH152" s="82"/>
      <c r="AI152" s="82"/>
      <c r="AJ152" s="82"/>
      <c r="AK152" s="558"/>
      <c r="AL152" s="803"/>
      <c r="AM152" s="803"/>
      <c r="AN152" s="803"/>
      <c r="AO152" s="803"/>
      <c r="AP152" s="803"/>
      <c r="AQ152" s="803"/>
      <c r="AR152" s="803"/>
      <c r="AS152" s="803"/>
      <c r="AT152" s="803"/>
      <c r="AU152" s="803"/>
      <c r="AV152" s="803"/>
    </row>
    <row r="153" spans="1:48" x14ac:dyDescent="0.25">
      <c r="A153" s="8"/>
      <c r="P153" s="803"/>
      <c r="Q153" s="803"/>
      <c r="R153" s="803"/>
      <c r="S153" s="803"/>
      <c r="T153" s="803"/>
      <c r="U153" s="803"/>
      <c r="V153" s="803"/>
      <c r="W153" s="803"/>
      <c r="X153" s="803"/>
      <c r="Y153" s="803"/>
      <c r="Z153" s="803"/>
      <c r="AA153" s="803"/>
      <c r="AB153" s="947"/>
      <c r="AC153" s="947"/>
      <c r="AD153" s="82"/>
      <c r="AE153" s="82"/>
      <c r="AF153" s="82"/>
      <c r="AG153" s="82"/>
      <c r="AH153" s="82"/>
      <c r="AI153" s="82"/>
      <c r="AJ153" s="82"/>
      <c r="AK153" s="558"/>
      <c r="AL153" s="803"/>
      <c r="AM153" s="803"/>
      <c r="AN153" s="803"/>
      <c r="AO153" s="803"/>
      <c r="AP153" s="803"/>
      <c r="AQ153" s="803"/>
      <c r="AR153" s="803"/>
      <c r="AS153" s="803"/>
      <c r="AT153" s="803"/>
      <c r="AU153" s="803"/>
      <c r="AV153" s="803"/>
    </row>
    <row r="154" spans="1:48" x14ac:dyDescent="0.25">
      <c r="A154" s="8"/>
      <c r="P154" s="803"/>
      <c r="Q154" s="803"/>
      <c r="R154" s="803"/>
      <c r="S154" s="803"/>
      <c r="T154" s="803"/>
      <c r="U154" s="803"/>
      <c r="V154" s="803"/>
      <c r="W154" s="803"/>
      <c r="X154" s="803"/>
      <c r="Y154" s="803"/>
      <c r="Z154" s="803"/>
      <c r="AA154" s="803"/>
      <c r="AB154" s="947"/>
      <c r="AC154" s="947"/>
      <c r="AD154" s="82"/>
      <c r="AE154" s="82"/>
      <c r="AF154" s="82"/>
      <c r="AG154" s="82"/>
      <c r="AH154" s="82"/>
      <c r="AI154" s="82"/>
      <c r="AJ154" s="82"/>
      <c r="AK154" s="558"/>
      <c r="AL154" s="803"/>
      <c r="AM154" s="803"/>
      <c r="AN154" s="803"/>
      <c r="AO154" s="803"/>
      <c r="AP154" s="803"/>
      <c r="AQ154" s="803"/>
      <c r="AR154" s="803"/>
      <c r="AS154" s="803"/>
      <c r="AT154" s="803"/>
      <c r="AU154" s="803"/>
      <c r="AV154" s="803"/>
    </row>
    <row r="155" spans="1:48" x14ac:dyDescent="0.25">
      <c r="A155" s="51"/>
      <c r="P155" s="803"/>
      <c r="Q155" s="803"/>
      <c r="R155" s="803"/>
      <c r="S155" s="803"/>
      <c r="T155" s="803"/>
      <c r="U155" s="803"/>
      <c r="V155" s="803"/>
      <c r="W155" s="803"/>
      <c r="X155" s="803"/>
      <c r="Y155" s="803"/>
      <c r="Z155" s="803"/>
      <c r="AA155" s="803"/>
      <c r="AB155" s="947"/>
      <c r="AC155" s="947"/>
      <c r="AD155" s="82"/>
      <c r="AE155" s="82"/>
      <c r="AF155" s="82"/>
      <c r="AG155" s="82"/>
      <c r="AH155" s="82"/>
      <c r="AI155" s="82"/>
      <c r="AJ155" s="82"/>
      <c r="AK155" s="558"/>
      <c r="AL155" s="803"/>
      <c r="AM155" s="803"/>
      <c r="AN155" s="803"/>
      <c r="AO155" s="803"/>
      <c r="AP155" s="803"/>
      <c r="AQ155" s="803"/>
      <c r="AR155" s="803"/>
      <c r="AS155" s="803"/>
      <c r="AT155" s="803"/>
      <c r="AU155" s="803"/>
      <c r="AV155" s="803"/>
    </row>
    <row r="156" spans="1:48" x14ac:dyDescent="0.25">
      <c r="A156" s="24"/>
      <c r="P156" s="803"/>
      <c r="Q156" s="803"/>
      <c r="R156" s="803"/>
      <c r="S156" s="803"/>
      <c r="T156" s="803"/>
      <c r="U156" s="803"/>
      <c r="V156" s="803"/>
      <c r="W156" s="803"/>
      <c r="X156" s="803"/>
      <c r="Y156" s="803"/>
      <c r="Z156" s="803"/>
      <c r="AA156" s="803"/>
      <c r="AB156" s="947"/>
      <c r="AC156" s="947"/>
      <c r="AD156" s="82"/>
      <c r="AE156" s="82"/>
      <c r="AF156" s="82"/>
      <c r="AG156" s="82"/>
      <c r="AH156" s="82"/>
      <c r="AI156" s="82"/>
      <c r="AJ156" s="82"/>
      <c r="AK156" s="558"/>
      <c r="AL156" s="803"/>
      <c r="AM156" s="803"/>
      <c r="AN156" s="803"/>
      <c r="AO156" s="803"/>
      <c r="AP156" s="803"/>
      <c r="AQ156" s="803"/>
      <c r="AR156" s="803"/>
      <c r="AS156" s="803"/>
      <c r="AT156" s="803"/>
      <c r="AU156" s="803"/>
      <c r="AV156" s="803"/>
    </row>
    <row r="157" spans="1:48" x14ac:dyDescent="0.25">
      <c r="P157" s="803"/>
      <c r="Q157" s="803"/>
      <c r="R157" s="803"/>
      <c r="S157" s="803"/>
      <c r="T157" s="803"/>
      <c r="U157" s="803"/>
      <c r="V157" s="803"/>
      <c r="W157" s="803"/>
      <c r="X157" s="803"/>
      <c r="Y157" s="803"/>
      <c r="Z157" s="803"/>
      <c r="AA157" s="803"/>
      <c r="AB157" s="947"/>
      <c r="AC157" s="947"/>
      <c r="AD157" s="82"/>
      <c r="AE157" s="82"/>
      <c r="AF157" s="82"/>
      <c r="AG157" s="82"/>
      <c r="AH157" s="82"/>
      <c r="AI157" s="82"/>
      <c r="AJ157" s="82"/>
      <c r="AK157" s="558"/>
      <c r="AL157" s="803"/>
      <c r="AM157" s="803"/>
      <c r="AN157" s="803"/>
      <c r="AO157" s="803"/>
      <c r="AP157" s="803"/>
      <c r="AQ157" s="803"/>
      <c r="AR157" s="803"/>
      <c r="AS157" s="803"/>
      <c r="AT157" s="803"/>
      <c r="AU157" s="803"/>
      <c r="AV157" s="803"/>
    </row>
    <row r="158" spans="1:48" x14ac:dyDescent="0.25">
      <c r="P158" s="803"/>
      <c r="Q158" s="803"/>
      <c r="R158" s="803"/>
      <c r="S158" s="803"/>
      <c r="T158" s="803"/>
      <c r="U158" s="803"/>
      <c r="V158" s="803"/>
      <c r="W158" s="803"/>
      <c r="X158" s="803"/>
      <c r="Y158" s="803"/>
      <c r="Z158" s="803"/>
      <c r="AA158" s="803"/>
      <c r="AB158" s="947"/>
      <c r="AC158" s="947"/>
      <c r="AD158" s="82"/>
      <c r="AE158" s="82"/>
      <c r="AF158" s="82"/>
      <c r="AG158" s="82"/>
      <c r="AH158" s="82"/>
      <c r="AI158" s="82"/>
      <c r="AJ158" s="82"/>
      <c r="AK158" s="558"/>
      <c r="AL158" s="803"/>
      <c r="AM158" s="803"/>
      <c r="AN158" s="803"/>
      <c r="AO158" s="803"/>
      <c r="AP158" s="803"/>
      <c r="AQ158" s="803"/>
      <c r="AR158" s="803"/>
      <c r="AS158" s="803"/>
      <c r="AT158" s="803"/>
      <c r="AU158" s="803"/>
      <c r="AV158" s="803"/>
    </row>
    <row r="159" spans="1:48" x14ac:dyDescent="0.25">
      <c r="P159" s="803"/>
      <c r="Q159" s="803"/>
      <c r="R159" s="803"/>
      <c r="S159" s="803"/>
      <c r="T159" s="803"/>
      <c r="U159" s="803"/>
      <c r="V159" s="803"/>
      <c r="W159" s="803"/>
      <c r="X159" s="803"/>
      <c r="Y159" s="803"/>
      <c r="Z159" s="803"/>
      <c r="AA159" s="803"/>
      <c r="AB159" s="947"/>
      <c r="AC159" s="947"/>
      <c r="AD159" s="82"/>
      <c r="AE159" s="82"/>
      <c r="AF159" s="82"/>
      <c r="AG159" s="82"/>
      <c r="AH159" s="82"/>
      <c r="AI159" s="82"/>
      <c r="AJ159" s="82"/>
      <c r="AK159" s="558"/>
      <c r="AL159" s="803"/>
      <c r="AM159" s="803"/>
      <c r="AN159" s="803"/>
      <c r="AO159" s="803"/>
      <c r="AP159" s="803"/>
      <c r="AQ159" s="803"/>
      <c r="AR159" s="803"/>
      <c r="AS159" s="803"/>
      <c r="AT159" s="803"/>
      <c r="AU159" s="803"/>
      <c r="AV159" s="803"/>
    </row>
    <row r="160" spans="1:48" x14ac:dyDescent="0.25">
      <c r="P160" s="803"/>
      <c r="Q160" s="803"/>
      <c r="R160" s="803"/>
      <c r="S160" s="803"/>
      <c r="T160" s="803"/>
      <c r="U160" s="803"/>
      <c r="V160" s="803"/>
      <c r="W160" s="803"/>
      <c r="X160" s="803"/>
      <c r="Y160" s="803"/>
      <c r="Z160" s="803"/>
      <c r="AA160" s="803"/>
      <c r="AB160" s="947"/>
      <c r="AC160" s="947"/>
      <c r="AD160" s="82"/>
      <c r="AE160" s="82"/>
      <c r="AF160" s="82"/>
      <c r="AG160" s="82"/>
      <c r="AH160" s="82"/>
      <c r="AI160" s="82"/>
      <c r="AJ160" s="82"/>
      <c r="AK160" s="558"/>
      <c r="AL160" s="803"/>
      <c r="AM160" s="803"/>
      <c r="AN160" s="803"/>
      <c r="AO160" s="803"/>
      <c r="AP160" s="803"/>
      <c r="AQ160" s="803"/>
      <c r="AR160" s="803"/>
      <c r="AS160" s="803"/>
      <c r="AT160" s="803"/>
      <c r="AU160" s="803"/>
      <c r="AV160" s="803"/>
    </row>
    <row r="161" spans="16:48" x14ac:dyDescent="0.25">
      <c r="P161" s="803"/>
      <c r="Q161" s="803"/>
      <c r="R161" s="803"/>
      <c r="S161" s="803"/>
      <c r="T161" s="803"/>
      <c r="U161" s="803"/>
      <c r="V161" s="803"/>
      <c r="W161" s="803"/>
      <c r="X161" s="803"/>
      <c r="Y161" s="803"/>
      <c r="Z161" s="803"/>
      <c r="AA161" s="803"/>
      <c r="AB161" s="947"/>
      <c r="AC161" s="947"/>
      <c r="AD161" s="82"/>
      <c r="AE161" s="82"/>
      <c r="AF161" s="82"/>
      <c r="AG161" s="82"/>
      <c r="AH161" s="82"/>
      <c r="AI161" s="82"/>
      <c r="AJ161" s="82"/>
      <c r="AK161" s="558"/>
      <c r="AL161" s="803"/>
      <c r="AM161" s="803"/>
      <c r="AN161" s="803"/>
      <c r="AO161" s="803"/>
      <c r="AP161" s="803"/>
      <c r="AQ161" s="803"/>
      <c r="AR161" s="803"/>
      <c r="AS161" s="803"/>
      <c r="AT161" s="803"/>
      <c r="AU161" s="803"/>
      <c r="AV161" s="803"/>
    </row>
    <row r="162" spans="16:48" x14ac:dyDescent="0.25">
      <c r="P162" s="803"/>
      <c r="Q162" s="803"/>
      <c r="R162" s="803"/>
      <c r="S162" s="803"/>
      <c r="T162" s="803"/>
      <c r="U162" s="803"/>
      <c r="V162" s="803"/>
      <c r="W162" s="803"/>
      <c r="X162" s="803"/>
      <c r="Y162" s="803"/>
      <c r="Z162" s="803"/>
      <c r="AA162" s="803"/>
      <c r="AB162" s="947"/>
      <c r="AC162" s="947"/>
      <c r="AD162" s="82"/>
      <c r="AE162" s="82"/>
      <c r="AF162" s="82"/>
      <c r="AG162" s="82"/>
      <c r="AH162" s="82"/>
      <c r="AI162" s="82"/>
      <c r="AJ162" s="82"/>
      <c r="AK162" s="558"/>
      <c r="AL162" s="803"/>
      <c r="AM162" s="803"/>
      <c r="AN162" s="803"/>
      <c r="AO162" s="803"/>
      <c r="AP162" s="803"/>
      <c r="AQ162" s="803"/>
      <c r="AR162" s="803"/>
      <c r="AS162" s="803"/>
      <c r="AT162" s="803"/>
      <c r="AU162" s="803"/>
      <c r="AV162" s="803"/>
    </row>
    <row r="163" spans="16:48" x14ac:dyDescent="0.25">
      <c r="P163" s="803"/>
      <c r="Q163" s="803"/>
      <c r="R163" s="803"/>
      <c r="S163" s="803"/>
      <c r="T163" s="803"/>
      <c r="U163" s="803"/>
      <c r="V163" s="803"/>
      <c r="W163" s="803"/>
      <c r="X163" s="803"/>
      <c r="Y163" s="803"/>
      <c r="Z163" s="803"/>
      <c r="AA163" s="803"/>
      <c r="AB163" s="947"/>
      <c r="AC163" s="947"/>
      <c r="AD163" s="82"/>
      <c r="AE163" s="82"/>
      <c r="AF163" s="82"/>
      <c r="AG163" s="82"/>
      <c r="AH163" s="82"/>
      <c r="AI163" s="82"/>
      <c r="AJ163" s="82"/>
      <c r="AK163" s="558"/>
      <c r="AL163" s="803"/>
      <c r="AM163" s="803"/>
      <c r="AN163" s="803"/>
      <c r="AO163" s="803"/>
      <c r="AP163" s="803"/>
      <c r="AQ163" s="803"/>
      <c r="AR163" s="803"/>
      <c r="AS163" s="803"/>
      <c r="AT163" s="803"/>
      <c r="AU163" s="803"/>
      <c r="AV163" s="803"/>
    </row>
    <row r="164" spans="16:48" x14ac:dyDescent="0.25">
      <c r="P164" s="803"/>
      <c r="Q164" s="803"/>
      <c r="R164" s="803"/>
      <c r="S164" s="803"/>
      <c r="T164" s="803"/>
      <c r="U164" s="803"/>
      <c r="V164" s="803"/>
      <c r="W164" s="803"/>
      <c r="X164" s="803"/>
      <c r="Y164" s="803"/>
      <c r="Z164" s="803"/>
      <c r="AA164" s="803"/>
      <c r="AB164" s="947"/>
      <c r="AC164" s="947"/>
      <c r="AD164" s="82"/>
      <c r="AE164" s="82"/>
      <c r="AF164" s="82"/>
      <c r="AG164" s="82"/>
      <c r="AH164" s="82"/>
      <c r="AI164" s="82"/>
      <c r="AJ164" s="82"/>
      <c r="AK164" s="558"/>
      <c r="AL164" s="803"/>
      <c r="AM164" s="803"/>
      <c r="AN164" s="803"/>
      <c r="AO164" s="803"/>
      <c r="AP164" s="803"/>
      <c r="AQ164" s="803"/>
      <c r="AR164" s="803"/>
      <c r="AS164" s="803"/>
      <c r="AT164" s="803"/>
      <c r="AU164" s="803"/>
      <c r="AV164" s="803"/>
    </row>
    <row r="165" spans="16:48" x14ac:dyDescent="0.25">
      <c r="P165" s="803"/>
      <c r="Q165" s="803"/>
      <c r="R165" s="803"/>
      <c r="S165" s="803"/>
      <c r="T165" s="803"/>
      <c r="U165" s="803"/>
      <c r="V165" s="803"/>
      <c r="W165" s="803"/>
      <c r="X165" s="803"/>
      <c r="Y165" s="803"/>
      <c r="Z165" s="803"/>
      <c r="AA165" s="803"/>
      <c r="AB165" s="947"/>
      <c r="AC165" s="947"/>
      <c r="AD165" s="82"/>
      <c r="AE165" s="82"/>
      <c r="AF165" s="82"/>
      <c r="AG165" s="82"/>
      <c r="AH165" s="82"/>
      <c r="AI165" s="82"/>
      <c r="AJ165" s="82"/>
      <c r="AK165" s="558"/>
      <c r="AL165" s="803"/>
      <c r="AM165" s="803"/>
      <c r="AN165" s="803"/>
      <c r="AO165" s="803"/>
      <c r="AP165" s="803"/>
      <c r="AQ165" s="803"/>
      <c r="AR165" s="803"/>
      <c r="AS165" s="803"/>
      <c r="AT165" s="803"/>
      <c r="AU165" s="803"/>
      <c r="AV165" s="803"/>
    </row>
    <row r="166" spans="16:48" x14ac:dyDescent="0.25">
      <c r="P166" s="803"/>
      <c r="Q166" s="803"/>
      <c r="R166" s="803"/>
      <c r="S166" s="803"/>
      <c r="T166" s="803"/>
      <c r="U166" s="803"/>
      <c r="V166" s="803"/>
      <c r="W166" s="803"/>
      <c r="X166" s="803"/>
      <c r="Y166" s="803"/>
      <c r="Z166" s="803"/>
      <c r="AA166" s="803"/>
      <c r="AB166" s="947"/>
      <c r="AC166" s="947"/>
      <c r="AD166" s="82"/>
      <c r="AE166" s="82"/>
      <c r="AF166" s="82"/>
      <c r="AG166" s="82"/>
      <c r="AH166" s="82"/>
      <c r="AI166" s="82"/>
      <c r="AJ166" s="82"/>
      <c r="AK166" s="558"/>
      <c r="AL166" s="803"/>
      <c r="AM166" s="803"/>
      <c r="AN166" s="803"/>
      <c r="AO166" s="803"/>
      <c r="AP166" s="803"/>
      <c r="AQ166" s="803"/>
      <c r="AR166" s="803"/>
      <c r="AS166" s="803"/>
      <c r="AT166" s="803"/>
      <c r="AU166" s="803"/>
      <c r="AV166" s="803"/>
    </row>
    <row r="167" spans="16:48" x14ac:dyDescent="0.25">
      <c r="P167" s="803"/>
      <c r="Q167" s="803"/>
      <c r="R167" s="803"/>
      <c r="S167" s="803"/>
      <c r="T167" s="803"/>
      <c r="U167" s="803"/>
      <c r="V167" s="803"/>
      <c r="W167" s="803"/>
      <c r="X167" s="803"/>
      <c r="Y167" s="803"/>
      <c r="Z167" s="803"/>
      <c r="AA167" s="803"/>
      <c r="AB167" s="947"/>
      <c r="AC167" s="947"/>
      <c r="AD167" s="82"/>
      <c r="AE167" s="82"/>
      <c r="AF167" s="82"/>
      <c r="AG167" s="82"/>
      <c r="AH167" s="82"/>
      <c r="AI167" s="82"/>
      <c r="AJ167" s="82"/>
      <c r="AK167" s="558"/>
      <c r="AL167" s="803"/>
      <c r="AM167" s="803"/>
      <c r="AN167" s="803"/>
      <c r="AO167" s="803"/>
      <c r="AP167" s="803"/>
      <c r="AQ167" s="803"/>
      <c r="AR167" s="803"/>
      <c r="AS167" s="803"/>
      <c r="AT167" s="803"/>
      <c r="AU167" s="803"/>
      <c r="AV167" s="803"/>
    </row>
    <row r="168" spans="16:48" x14ac:dyDescent="0.25">
      <c r="P168" s="803"/>
      <c r="Q168" s="803"/>
      <c r="R168" s="803"/>
      <c r="S168" s="803"/>
      <c r="T168" s="803"/>
      <c r="U168" s="803"/>
      <c r="V168" s="803"/>
      <c r="W168" s="803"/>
      <c r="X168" s="803"/>
      <c r="Y168" s="803"/>
      <c r="Z168" s="803"/>
      <c r="AA168" s="803"/>
      <c r="AB168" s="947"/>
      <c r="AC168" s="947"/>
      <c r="AD168" s="82"/>
      <c r="AE168" s="82"/>
      <c r="AF168" s="82"/>
      <c r="AG168" s="82"/>
      <c r="AH168" s="82"/>
      <c r="AI168" s="82"/>
      <c r="AJ168" s="82"/>
      <c r="AK168" s="558"/>
      <c r="AL168" s="803"/>
      <c r="AM168" s="803"/>
      <c r="AN168" s="803"/>
      <c r="AO168" s="803"/>
      <c r="AP168" s="803"/>
      <c r="AQ168" s="803"/>
      <c r="AR168" s="803"/>
      <c r="AS168" s="803"/>
      <c r="AT168" s="803"/>
      <c r="AU168" s="803"/>
      <c r="AV168" s="803"/>
    </row>
    <row r="169" spans="16:48" x14ac:dyDescent="0.25">
      <c r="P169" s="803"/>
      <c r="Q169" s="803"/>
      <c r="R169" s="803"/>
      <c r="S169" s="803"/>
      <c r="T169" s="803"/>
      <c r="U169" s="803"/>
      <c r="V169" s="803"/>
      <c r="W169" s="803"/>
      <c r="X169" s="803"/>
      <c r="Y169" s="803"/>
      <c r="Z169" s="803"/>
      <c r="AA169" s="803"/>
      <c r="AB169" s="947"/>
      <c r="AC169" s="947"/>
      <c r="AD169" s="82"/>
      <c r="AE169" s="82"/>
      <c r="AF169" s="82"/>
      <c r="AG169" s="82"/>
      <c r="AH169" s="82"/>
      <c r="AI169" s="82"/>
      <c r="AJ169" s="82"/>
      <c r="AK169" s="558"/>
      <c r="AL169" s="803"/>
      <c r="AM169" s="803"/>
      <c r="AN169" s="803"/>
      <c r="AO169" s="803"/>
      <c r="AP169" s="803"/>
      <c r="AQ169" s="803"/>
      <c r="AR169" s="803"/>
      <c r="AS169" s="803"/>
      <c r="AT169" s="803"/>
      <c r="AU169" s="803"/>
      <c r="AV169" s="803"/>
    </row>
    <row r="170" spans="16:48" x14ac:dyDescent="0.25">
      <c r="P170" s="803"/>
      <c r="Q170" s="803"/>
      <c r="R170" s="803"/>
      <c r="S170" s="803"/>
      <c r="T170" s="803"/>
      <c r="U170" s="803"/>
      <c r="V170" s="803"/>
      <c r="W170" s="803"/>
      <c r="X170" s="803"/>
      <c r="Y170" s="803"/>
      <c r="Z170" s="803"/>
      <c r="AA170" s="803"/>
      <c r="AB170" s="803"/>
      <c r="AC170" s="803"/>
      <c r="AD170" s="803"/>
      <c r="AE170" s="803"/>
      <c r="AF170" s="803"/>
      <c r="AG170" s="803"/>
      <c r="AH170" s="803"/>
      <c r="AI170" s="803"/>
      <c r="AJ170" s="803"/>
      <c r="AK170" s="558"/>
      <c r="AL170" s="803"/>
      <c r="AM170" s="803"/>
      <c r="AN170" s="803"/>
      <c r="AO170" s="803"/>
      <c r="AP170" s="803"/>
      <c r="AQ170" s="803"/>
      <c r="AR170" s="803"/>
      <c r="AS170" s="803"/>
      <c r="AT170" s="803"/>
      <c r="AU170" s="803"/>
      <c r="AV170" s="803"/>
    </row>
    <row r="171" spans="16:48" x14ac:dyDescent="0.25">
      <c r="P171" s="803"/>
      <c r="Q171" s="803"/>
      <c r="R171" s="803"/>
      <c r="S171" s="803"/>
      <c r="T171" s="803"/>
      <c r="U171" s="803"/>
      <c r="V171" s="803"/>
      <c r="W171" s="803"/>
      <c r="X171" s="803"/>
      <c r="Y171" s="803"/>
      <c r="Z171" s="803"/>
      <c r="AA171" s="803"/>
      <c r="AB171" s="803"/>
      <c r="AC171" s="803"/>
      <c r="AD171" s="803"/>
      <c r="AE171" s="803"/>
      <c r="AF171" s="803"/>
      <c r="AG171" s="803"/>
      <c r="AH171" s="803"/>
      <c r="AI171" s="803"/>
      <c r="AJ171" s="803"/>
      <c r="AK171" s="558"/>
      <c r="AL171" s="803"/>
      <c r="AM171" s="803"/>
      <c r="AN171" s="803"/>
      <c r="AO171" s="803"/>
      <c r="AP171" s="803"/>
      <c r="AQ171" s="803"/>
      <c r="AR171" s="803"/>
      <c r="AS171" s="803"/>
      <c r="AT171" s="803"/>
      <c r="AU171" s="803"/>
      <c r="AV171" s="803"/>
    </row>
    <row r="172" spans="16:48" x14ac:dyDescent="0.25">
      <c r="P172" s="803"/>
      <c r="Q172" s="803"/>
      <c r="R172" s="803"/>
      <c r="S172" s="803"/>
      <c r="T172" s="803"/>
      <c r="U172" s="803"/>
      <c r="V172" s="803"/>
      <c r="W172" s="803"/>
      <c r="X172" s="803"/>
      <c r="Y172" s="803"/>
      <c r="Z172" s="803"/>
      <c r="AA172" s="803"/>
      <c r="AB172" s="803"/>
      <c r="AC172" s="803"/>
      <c r="AD172" s="803"/>
      <c r="AE172" s="803"/>
      <c r="AF172" s="803"/>
      <c r="AG172" s="803"/>
      <c r="AH172" s="803"/>
      <c r="AI172" s="803"/>
      <c r="AJ172" s="803"/>
      <c r="AK172" s="558"/>
      <c r="AL172" s="803"/>
      <c r="AM172" s="803"/>
      <c r="AN172" s="803"/>
      <c r="AO172" s="803"/>
      <c r="AP172" s="803"/>
      <c r="AQ172" s="803"/>
      <c r="AR172" s="803"/>
      <c r="AS172" s="803"/>
      <c r="AT172" s="803"/>
      <c r="AU172" s="803"/>
      <c r="AV172" s="803"/>
    </row>
    <row r="173" spans="16:48" x14ac:dyDescent="0.25">
      <c r="P173" s="803"/>
      <c r="Q173" s="803"/>
      <c r="R173" s="803"/>
      <c r="S173" s="803"/>
      <c r="T173" s="803"/>
      <c r="U173" s="803"/>
      <c r="V173" s="803"/>
      <c r="W173" s="803"/>
      <c r="X173" s="803"/>
      <c r="Y173" s="803"/>
      <c r="Z173" s="803"/>
      <c r="AA173" s="803"/>
      <c r="AB173" s="803"/>
      <c r="AC173" s="803"/>
      <c r="AD173" s="803"/>
      <c r="AE173" s="803"/>
      <c r="AF173" s="803"/>
      <c r="AG173" s="803"/>
      <c r="AH173" s="803"/>
      <c r="AI173" s="803"/>
      <c r="AJ173" s="803"/>
      <c r="AK173" s="558"/>
      <c r="AL173" s="803"/>
      <c r="AM173" s="803"/>
      <c r="AN173" s="803"/>
      <c r="AO173" s="803"/>
      <c r="AP173" s="803"/>
      <c r="AQ173" s="803"/>
      <c r="AR173" s="803"/>
      <c r="AS173" s="803"/>
      <c r="AT173" s="803"/>
      <c r="AU173" s="803"/>
      <c r="AV173" s="803"/>
    </row>
    <row r="174" spans="16:48" x14ac:dyDescent="0.25">
      <c r="P174" s="803"/>
      <c r="Q174" s="803"/>
      <c r="R174" s="803"/>
      <c r="S174" s="803"/>
      <c r="T174" s="803"/>
      <c r="U174" s="803"/>
      <c r="V174" s="803"/>
      <c r="W174" s="803"/>
      <c r="X174" s="803"/>
      <c r="Y174" s="803"/>
      <c r="Z174" s="803"/>
      <c r="AA174" s="803"/>
      <c r="AB174" s="803"/>
      <c r="AC174" s="803"/>
      <c r="AD174" s="803"/>
      <c r="AE174" s="803"/>
      <c r="AF174" s="803"/>
      <c r="AG174" s="803"/>
      <c r="AH174" s="803"/>
      <c r="AI174" s="803"/>
      <c r="AJ174" s="803"/>
      <c r="AK174" s="558"/>
      <c r="AL174" s="803"/>
      <c r="AM174" s="803"/>
      <c r="AN174" s="803"/>
      <c r="AO174" s="803"/>
      <c r="AP174" s="803"/>
      <c r="AQ174" s="803"/>
      <c r="AR174" s="803"/>
      <c r="AS174" s="803"/>
      <c r="AT174" s="803"/>
      <c r="AU174" s="803"/>
      <c r="AV174" s="803"/>
    </row>
  </sheetData>
  <mergeCells count="350">
    <mergeCell ref="B7:D7"/>
    <mergeCell ref="H7:I7"/>
    <mergeCell ref="S7:T7"/>
    <mergeCell ref="Y7:Z7"/>
    <mergeCell ref="AO7:AP7"/>
    <mergeCell ref="AU7:AV7"/>
    <mergeCell ref="P2:T3"/>
    <mergeCell ref="V2:Z3"/>
    <mergeCell ref="AB2:AG3"/>
    <mergeCell ref="AL2:AP3"/>
    <mergeCell ref="AR2:AV3"/>
    <mergeCell ref="P4:T5"/>
    <mergeCell ref="V4:Z5"/>
    <mergeCell ref="AL4:AP5"/>
    <mergeCell ref="AR4:AV5"/>
    <mergeCell ref="AB4:AG5"/>
    <mergeCell ref="B4:N4"/>
    <mergeCell ref="B2:E2"/>
    <mergeCell ref="K12:L12"/>
    <mergeCell ref="M12:N12"/>
    <mergeCell ref="AG12:AH12"/>
    <mergeCell ref="AI12:AJ12"/>
    <mergeCell ref="K13:L13"/>
    <mergeCell ref="M13:N13"/>
    <mergeCell ref="AG13:AH13"/>
    <mergeCell ref="AI13:AJ13"/>
    <mergeCell ref="K8:L8"/>
    <mergeCell ref="M8:N8"/>
    <mergeCell ref="AG8:AH8"/>
    <mergeCell ref="AI8:AJ8"/>
    <mergeCell ref="K11:L11"/>
    <mergeCell ref="M11:N11"/>
    <mergeCell ref="AG11:AH11"/>
    <mergeCell ref="AI11:AJ11"/>
    <mergeCell ref="K16:L16"/>
    <mergeCell ref="M16:N16"/>
    <mergeCell ref="AG16:AH16"/>
    <mergeCell ref="AI16:AJ16"/>
    <mergeCell ref="K17:L17"/>
    <mergeCell ref="M17:N17"/>
    <mergeCell ref="AG17:AH17"/>
    <mergeCell ref="AI17:AJ17"/>
    <mergeCell ref="K14:L14"/>
    <mergeCell ref="M14:N14"/>
    <mergeCell ref="AG14:AH14"/>
    <mergeCell ref="AI14:AJ14"/>
    <mergeCell ref="K15:L15"/>
    <mergeCell ref="M15:N15"/>
    <mergeCell ref="AG15:AH15"/>
    <mergeCell ref="AI15:AJ15"/>
    <mergeCell ref="K20:L20"/>
    <mergeCell ref="M20:N20"/>
    <mergeCell ref="AG20:AH20"/>
    <mergeCell ref="AI20:AJ20"/>
    <mergeCell ref="K21:L21"/>
    <mergeCell ref="M21:N21"/>
    <mergeCell ref="AG21:AH21"/>
    <mergeCell ref="AI21:AJ21"/>
    <mergeCell ref="K18:L18"/>
    <mergeCell ref="M18:N18"/>
    <mergeCell ref="AG18:AH18"/>
    <mergeCell ref="AI18:AJ18"/>
    <mergeCell ref="K19:L19"/>
    <mergeCell ref="M19:N19"/>
    <mergeCell ref="AG19:AH19"/>
    <mergeCell ref="AI19:AJ19"/>
    <mergeCell ref="K24:L24"/>
    <mergeCell ref="M24:N24"/>
    <mergeCell ref="AG24:AH24"/>
    <mergeCell ref="AI24:AJ24"/>
    <mergeCell ref="K25:L25"/>
    <mergeCell ref="M25:N25"/>
    <mergeCell ref="AG25:AH25"/>
    <mergeCell ref="AI25:AJ25"/>
    <mergeCell ref="K22:L22"/>
    <mergeCell ref="M22:N22"/>
    <mergeCell ref="AG22:AH22"/>
    <mergeCell ref="AI22:AJ22"/>
    <mergeCell ref="K23:L23"/>
    <mergeCell ref="M23:N23"/>
    <mergeCell ref="AG23:AH23"/>
    <mergeCell ref="AI23:AJ23"/>
    <mergeCell ref="K28:L28"/>
    <mergeCell ref="M28:N28"/>
    <mergeCell ref="AG28:AH28"/>
    <mergeCell ref="AI28:AJ28"/>
    <mergeCell ref="K29:L29"/>
    <mergeCell ref="M29:N29"/>
    <mergeCell ref="AG29:AH29"/>
    <mergeCell ref="AI29:AJ29"/>
    <mergeCell ref="K26:L26"/>
    <mergeCell ref="M26:N26"/>
    <mergeCell ref="AG26:AH26"/>
    <mergeCell ref="AI26:AJ26"/>
    <mergeCell ref="K27:L27"/>
    <mergeCell ref="M27:N27"/>
    <mergeCell ref="AG27:AH27"/>
    <mergeCell ref="AI27:AJ27"/>
    <mergeCell ref="K32:L32"/>
    <mergeCell ref="M32:N32"/>
    <mergeCell ref="AG32:AH32"/>
    <mergeCell ref="AI32:AJ32"/>
    <mergeCell ref="K33:L33"/>
    <mergeCell ref="M33:N33"/>
    <mergeCell ref="AG33:AH33"/>
    <mergeCell ref="AI33:AJ33"/>
    <mergeCell ref="K30:L30"/>
    <mergeCell ref="M30:N30"/>
    <mergeCell ref="AG30:AH30"/>
    <mergeCell ref="AI30:AJ30"/>
    <mergeCell ref="K31:L31"/>
    <mergeCell ref="M31:N31"/>
    <mergeCell ref="AG31:AH31"/>
    <mergeCell ref="AI31:AJ31"/>
    <mergeCell ref="K36:L36"/>
    <mergeCell ref="M36:N36"/>
    <mergeCell ref="AG36:AH36"/>
    <mergeCell ref="AI36:AJ36"/>
    <mergeCell ref="K37:L37"/>
    <mergeCell ref="M37:N37"/>
    <mergeCell ref="AG37:AH37"/>
    <mergeCell ref="AI37:AJ37"/>
    <mergeCell ref="K34:L34"/>
    <mergeCell ref="M34:N34"/>
    <mergeCell ref="AG34:AH34"/>
    <mergeCell ref="AI34:AJ34"/>
    <mergeCell ref="K35:L35"/>
    <mergeCell ref="M35:N35"/>
    <mergeCell ref="AG35:AH35"/>
    <mergeCell ref="AI35:AJ35"/>
    <mergeCell ref="K42:L42"/>
    <mergeCell ref="M42:N42"/>
    <mergeCell ref="AG42:AH42"/>
    <mergeCell ref="AI42:AJ42"/>
    <mergeCell ref="K43:L43"/>
    <mergeCell ref="M43:N43"/>
    <mergeCell ref="AG43:AH43"/>
    <mergeCell ref="AI43:AJ43"/>
    <mergeCell ref="K40:L40"/>
    <mergeCell ref="M40:N40"/>
    <mergeCell ref="AG40:AH40"/>
    <mergeCell ref="AI40:AJ40"/>
    <mergeCell ref="K41:L41"/>
    <mergeCell ref="M41:N41"/>
    <mergeCell ref="AG41:AH41"/>
    <mergeCell ref="AI41:AJ41"/>
    <mergeCell ref="K46:L46"/>
    <mergeCell ref="M46:N46"/>
    <mergeCell ref="AG46:AH46"/>
    <mergeCell ref="AI46:AJ46"/>
    <mergeCell ref="K47:L47"/>
    <mergeCell ref="M47:N47"/>
    <mergeCell ref="AG47:AH47"/>
    <mergeCell ref="AI47:AJ47"/>
    <mergeCell ref="K44:L44"/>
    <mergeCell ref="M44:N44"/>
    <mergeCell ref="AG44:AH44"/>
    <mergeCell ref="AI44:AJ44"/>
    <mergeCell ref="K45:L45"/>
    <mergeCell ref="M45:N45"/>
    <mergeCell ref="AG45:AH45"/>
    <mergeCell ref="AI45:AJ45"/>
    <mergeCell ref="K50:L50"/>
    <mergeCell ref="M50:N50"/>
    <mergeCell ref="AG50:AH50"/>
    <mergeCell ref="AI50:AJ50"/>
    <mergeCell ref="K51:L51"/>
    <mergeCell ref="M51:N51"/>
    <mergeCell ref="AG51:AH51"/>
    <mergeCell ref="AI51:AJ51"/>
    <mergeCell ref="K48:L48"/>
    <mergeCell ref="M48:N48"/>
    <mergeCell ref="AG48:AH48"/>
    <mergeCell ref="AI48:AJ48"/>
    <mergeCell ref="K49:L49"/>
    <mergeCell ref="M49:N49"/>
    <mergeCell ref="AG49:AH49"/>
    <mergeCell ref="AI49:AJ49"/>
    <mergeCell ref="K54:L54"/>
    <mergeCell ref="M54:N54"/>
    <mergeCell ref="AG54:AH54"/>
    <mergeCell ref="AI54:AJ54"/>
    <mergeCell ref="K55:L55"/>
    <mergeCell ref="M55:N55"/>
    <mergeCell ref="AG55:AH55"/>
    <mergeCell ref="AI55:AJ55"/>
    <mergeCell ref="K52:L52"/>
    <mergeCell ref="M52:N52"/>
    <mergeCell ref="AG52:AH52"/>
    <mergeCell ref="AI52:AJ52"/>
    <mergeCell ref="K53:L53"/>
    <mergeCell ref="M53:N53"/>
    <mergeCell ref="AG53:AH53"/>
    <mergeCell ref="AI53:AJ53"/>
    <mergeCell ref="K58:L58"/>
    <mergeCell ref="M58:N58"/>
    <mergeCell ref="AG58:AH58"/>
    <mergeCell ref="AI58:AJ58"/>
    <mergeCell ref="K59:L59"/>
    <mergeCell ref="M59:N59"/>
    <mergeCell ref="AG59:AH59"/>
    <mergeCell ref="AI59:AJ59"/>
    <mergeCell ref="K56:L56"/>
    <mergeCell ref="M56:N56"/>
    <mergeCell ref="AG56:AH56"/>
    <mergeCell ref="AI56:AJ56"/>
    <mergeCell ref="K57:L57"/>
    <mergeCell ref="M57:N57"/>
    <mergeCell ref="AG57:AH57"/>
    <mergeCell ref="AI57:AJ57"/>
    <mergeCell ref="K62:L62"/>
    <mergeCell ref="M62:N62"/>
    <mergeCell ref="AG62:AH62"/>
    <mergeCell ref="AI62:AJ62"/>
    <mergeCell ref="K63:L63"/>
    <mergeCell ref="M63:N63"/>
    <mergeCell ref="AG63:AH63"/>
    <mergeCell ref="AI63:AJ63"/>
    <mergeCell ref="K60:L60"/>
    <mergeCell ref="M60:N60"/>
    <mergeCell ref="AG60:AH60"/>
    <mergeCell ref="AI60:AJ60"/>
    <mergeCell ref="K61:L61"/>
    <mergeCell ref="M61:N61"/>
    <mergeCell ref="AG61:AH61"/>
    <mergeCell ref="AI61:AJ61"/>
    <mergeCell ref="K66:L66"/>
    <mergeCell ref="M66:N66"/>
    <mergeCell ref="AG66:AH66"/>
    <mergeCell ref="AI66:AJ66"/>
    <mergeCell ref="K69:L69"/>
    <mergeCell ref="M69:N69"/>
    <mergeCell ref="AG69:AH69"/>
    <mergeCell ref="AI69:AJ69"/>
    <mergeCell ref="K64:L64"/>
    <mergeCell ref="M64:N64"/>
    <mergeCell ref="AG64:AH64"/>
    <mergeCell ref="AI64:AJ64"/>
    <mergeCell ref="K65:L65"/>
    <mergeCell ref="M65:N65"/>
    <mergeCell ref="AG65:AH65"/>
    <mergeCell ref="AI65:AJ65"/>
    <mergeCell ref="K72:L72"/>
    <mergeCell ref="M72:N72"/>
    <mergeCell ref="AG72:AH72"/>
    <mergeCell ref="AI72:AJ72"/>
    <mergeCell ref="K73:L73"/>
    <mergeCell ref="M73:N73"/>
    <mergeCell ref="AG73:AH73"/>
    <mergeCell ref="AI73:AJ73"/>
    <mergeCell ref="K70:L70"/>
    <mergeCell ref="M70:N70"/>
    <mergeCell ref="AG70:AH70"/>
    <mergeCell ref="AI70:AJ70"/>
    <mergeCell ref="K71:L71"/>
    <mergeCell ref="M71:N71"/>
    <mergeCell ref="AG71:AH71"/>
    <mergeCell ref="AI71:AJ71"/>
    <mergeCell ref="K76:L76"/>
    <mergeCell ref="M76:N76"/>
    <mergeCell ref="AG76:AH76"/>
    <mergeCell ref="AI76:AJ76"/>
    <mergeCell ref="K77:L77"/>
    <mergeCell ref="M77:N77"/>
    <mergeCell ref="AG77:AH77"/>
    <mergeCell ref="AI77:AJ77"/>
    <mergeCell ref="K74:L74"/>
    <mergeCell ref="M74:N74"/>
    <mergeCell ref="AG74:AH74"/>
    <mergeCell ref="AI74:AJ74"/>
    <mergeCell ref="K75:L75"/>
    <mergeCell ref="M75:N75"/>
    <mergeCell ref="AG75:AH75"/>
    <mergeCell ref="AI75:AJ75"/>
    <mergeCell ref="K80:L80"/>
    <mergeCell ref="M80:N80"/>
    <mergeCell ref="AG80:AH80"/>
    <mergeCell ref="AI80:AJ80"/>
    <mergeCell ref="K81:L81"/>
    <mergeCell ref="M81:N81"/>
    <mergeCell ref="AG81:AH81"/>
    <mergeCell ref="AI81:AJ81"/>
    <mergeCell ref="K78:L78"/>
    <mergeCell ref="M78:N78"/>
    <mergeCell ref="AG78:AH78"/>
    <mergeCell ref="AI78:AJ78"/>
    <mergeCell ref="K79:L79"/>
    <mergeCell ref="M79:N79"/>
    <mergeCell ref="AG79:AH79"/>
    <mergeCell ref="AI79:AJ79"/>
    <mergeCell ref="K84:L84"/>
    <mergeCell ref="M84:N84"/>
    <mergeCell ref="AG84:AH84"/>
    <mergeCell ref="AI84:AJ84"/>
    <mergeCell ref="K85:L85"/>
    <mergeCell ref="M85:N85"/>
    <mergeCell ref="AG85:AH85"/>
    <mergeCell ref="AI85:AJ85"/>
    <mergeCell ref="K82:L82"/>
    <mergeCell ref="M82:N82"/>
    <mergeCell ref="AG82:AH82"/>
    <mergeCell ref="AI82:AJ82"/>
    <mergeCell ref="K83:L83"/>
    <mergeCell ref="M83:N83"/>
    <mergeCell ref="AG83:AH83"/>
    <mergeCell ref="AI83:AJ83"/>
    <mergeCell ref="K88:L88"/>
    <mergeCell ref="M88:N88"/>
    <mergeCell ref="AG88:AH88"/>
    <mergeCell ref="AI88:AJ88"/>
    <mergeCell ref="K89:L89"/>
    <mergeCell ref="M89:N89"/>
    <mergeCell ref="AG89:AH89"/>
    <mergeCell ref="AI89:AJ89"/>
    <mergeCell ref="K86:L86"/>
    <mergeCell ref="M86:N86"/>
    <mergeCell ref="AG86:AH86"/>
    <mergeCell ref="AI86:AJ86"/>
    <mergeCell ref="K87:L87"/>
    <mergeCell ref="M87:N87"/>
    <mergeCell ref="AG87:AH87"/>
    <mergeCell ref="AI87:AJ87"/>
    <mergeCell ref="K92:L92"/>
    <mergeCell ref="M92:N92"/>
    <mergeCell ref="AG92:AH92"/>
    <mergeCell ref="AI92:AJ92"/>
    <mergeCell ref="K93:L93"/>
    <mergeCell ref="M93:N93"/>
    <mergeCell ref="AG93:AH93"/>
    <mergeCell ref="AI93:AJ93"/>
    <mergeCell ref="K90:L90"/>
    <mergeCell ref="M90:N90"/>
    <mergeCell ref="AG90:AH90"/>
    <mergeCell ref="AI90:AJ90"/>
    <mergeCell ref="K91:L91"/>
    <mergeCell ref="M91:N91"/>
    <mergeCell ref="AG91:AH91"/>
    <mergeCell ref="AI91:AJ91"/>
    <mergeCell ref="K98:L98"/>
    <mergeCell ref="M98:N98"/>
    <mergeCell ref="B106:I106"/>
    <mergeCell ref="B107:I107"/>
    <mergeCell ref="K94:L94"/>
    <mergeCell ref="M94:N94"/>
    <mergeCell ref="AG94:AH94"/>
    <mergeCell ref="AI94:AJ94"/>
    <mergeCell ref="K95:L95"/>
    <mergeCell ref="M95:N95"/>
    <mergeCell ref="AG95:AH95"/>
    <mergeCell ref="AI95:AJ95"/>
  </mergeCells>
  <hyperlinks>
    <hyperlink ref="B2:E2" location="'Liste tableaux'!A1" display="Retour à la liste des tableaux" xr:uid="{7BB97625-BDBC-4C9E-92DE-5CDECB16185B}"/>
  </hyperlinks>
  <pageMargins left="0.7" right="0.7" top="0.75" bottom="0.75" header="0.3" footer="0.3"/>
  <headerFooter>
    <oddHeader>&amp;R&amp;"Calibri"&amp;10&amp;K000000 Protected B - Internal / Protégé B - Interne&amp;1#_x000D_</oddHead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7205C-5FF0-4E19-BD0F-F5036BDAF652}">
  <sheetPr codeName="Feuil77"/>
  <dimension ref="A1:AV107"/>
  <sheetViews>
    <sheetView showGridLines="0" workbookViewId="0">
      <selection activeCell="B2" sqref="B2:E2"/>
    </sheetView>
  </sheetViews>
  <sheetFormatPr defaultColWidth="9.140625" defaultRowHeight="15" x14ac:dyDescent="0.25"/>
  <cols>
    <col min="5" max="5" width="3.140625" customWidth="1"/>
    <col min="6" max="6" width="16.140625" customWidth="1"/>
    <col min="7" max="7" width="3.85546875" customWidth="1"/>
    <col min="9" max="9" width="15.140625" customWidth="1"/>
    <col min="10" max="10" width="7" customWidth="1"/>
    <col min="16" max="26" width="9.140625" style="803"/>
    <col min="28" max="39" width="9.140625" style="803"/>
    <col min="40" max="40" width="15" style="803" customWidth="1"/>
    <col min="41" max="41" width="13" style="803" customWidth="1"/>
    <col min="42" max="42" width="15" style="803" customWidth="1"/>
    <col min="43" max="45" width="9.140625" style="803"/>
    <col min="46" max="46" width="14.140625" style="803" customWidth="1"/>
    <col min="47" max="47" width="14.85546875" style="803" customWidth="1"/>
    <col min="48" max="48" width="12.140625" style="803" customWidth="1"/>
  </cols>
  <sheetData>
    <row r="1" spans="1:48" ht="15.75" x14ac:dyDescent="0.25">
      <c r="A1" s="1"/>
      <c r="B1" s="216" t="s">
        <v>3308</v>
      </c>
      <c r="C1" s="18"/>
      <c r="D1" s="18"/>
      <c r="E1" s="1"/>
      <c r="F1" s="1"/>
      <c r="G1" s="1"/>
      <c r="H1" s="1"/>
      <c r="I1" s="1"/>
      <c r="J1" s="1"/>
      <c r="K1" s="1"/>
      <c r="L1" s="1"/>
      <c r="M1" s="1"/>
      <c r="N1" s="1"/>
      <c r="O1" s="1"/>
      <c r="P1" s="216" t="s">
        <v>3308</v>
      </c>
      <c r="Q1" s="82"/>
      <c r="R1" s="82"/>
      <c r="S1" s="82"/>
      <c r="T1" s="82"/>
      <c r="U1" s="82"/>
      <c r="V1" s="216"/>
      <c r="W1" s="82"/>
      <c r="X1" s="82"/>
      <c r="Y1" s="82"/>
      <c r="Z1" s="82"/>
      <c r="AA1" s="1"/>
      <c r="AB1" s="216"/>
      <c r="AC1" s="950"/>
      <c r="AD1" s="82"/>
      <c r="AE1" s="82"/>
      <c r="AF1" s="82"/>
      <c r="AG1" s="82"/>
      <c r="AH1" s="82"/>
      <c r="AI1" s="82"/>
      <c r="AJ1" s="82"/>
      <c r="AK1" s="558"/>
      <c r="AL1" s="216" t="s">
        <v>3308</v>
      </c>
      <c r="AM1" s="82"/>
      <c r="AN1" s="82"/>
      <c r="AO1" s="82"/>
      <c r="AP1" s="82"/>
      <c r="AQ1" s="82"/>
      <c r="AR1" s="216"/>
      <c r="AS1" s="82"/>
      <c r="AT1" s="82"/>
      <c r="AU1" s="82"/>
      <c r="AV1" s="82"/>
    </row>
    <row r="2" spans="1:48" ht="31.5" customHeight="1" x14ac:dyDescent="0.25">
      <c r="A2" s="20">
        <v>31</v>
      </c>
      <c r="B2" s="1867" t="s">
        <v>145</v>
      </c>
      <c r="C2" s="1868"/>
      <c r="D2" s="1868"/>
      <c r="E2" s="1869"/>
      <c r="F2" s="39"/>
      <c r="G2" s="1"/>
      <c r="H2" s="1"/>
      <c r="I2" s="1"/>
      <c r="J2" s="1"/>
      <c r="K2" s="1"/>
      <c r="L2" s="1"/>
      <c r="M2" s="1"/>
      <c r="N2" s="1"/>
      <c r="O2" s="1"/>
      <c r="P2" s="2069" t="s">
        <v>3135</v>
      </c>
      <c r="Q2" s="2069"/>
      <c r="R2" s="2069"/>
      <c r="S2" s="2069"/>
      <c r="T2" s="2069"/>
      <c r="U2" s="2069"/>
      <c r="V2" s="2190" t="s">
        <v>3296</v>
      </c>
      <c r="W2" s="2190"/>
      <c r="X2" s="2190"/>
      <c r="Y2" s="2190"/>
      <c r="Z2" s="2190"/>
      <c r="AA2" s="932"/>
      <c r="AB2" s="2054" t="s">
        <v>3279</v>
      </c>
      <c r="AC2" s="2054"/>
      <c r="AD2" s="2054"/>
      <c r="AE2" s="2054"/>
      <c r="AF2" s="2054"/>
      <c r="AG2" s="2054"/>
      <c r="AH2" s="2054"/>
      <c r="AI2" s="2054"/>
      <c r="AJ2" s="2054"/>
      <c r="AK2" s="558"/>
      <c r="AL2" s="2255" t="s">
        <v>3297</v>
      </c>
      <c r="AM2" s="2255"/>
      <c r="AN2" s="2255"/>
      <c r="AO2" s="2255"/>
      <c r="AP2" s="2255"/>
      <c r="AQ2" s="82"/>
      <c r="AR2" s="2255" t="s">
        <v>3298</v>
      </c>
      <c r="AS2" s="2255"/>
      <c r="AT2" s="2255"/>
      <c r="AU2" s="2255"/>
      <c r="AV2" s="2255"/>
    </row>
    <row r="3" spans="1:48" ht="30.75" customHeight="1" x14ac:dyDescent="0.25">
      <c r="A3" s="20"/>
      <c r="B3" s="568"/>
      <c r="C3" s="195"/>
      <c r="D3" s="195"/>
      <c r="E3" s="1"/>
      <c r="F3" s="39"/>
      <c r="G3" s="1"/>
      <c r="H3" s="1"/>
      <c r="I3" s="1"/>
      <c r="J3" s="1"/>
      <c r="K3" s="1"/>
      <c r="L3" s="1"/>
      <c r="M3" s="1"/>
      <c r="N3" s="1"/>
      <c r="O3" s="1"/>
      <c r="P3" s="2091"/>
      <c r="Q3" s="2091"/>
      <c r="R3" s="2091"/>
      <c r="S3" s="2091"/>
      <c r="T3" s="2091"/>
      <c r="U3" s="2091"/>
      <c r="V3" s="2190"/>
      <c r="W3" s="2190"/>
      <c r="X3" s="2190"/>
      <c r="Y3" s="2190"/>
      <c r="Z3" s="2190"/>
      <c r="AA3" s="933"/>
      <c r="AB3" s="2054"/>
      <c r="AC3" s="2054"/>
      <c r="AD3" s="2054"/>
      <c r="AE3" s="2054"/>
      <c r="AF3" s="2054"/>
      <c r="AG3" s="2054"/>
      <c r="AH3" s="2054"/>
      <c r="AI3" s="2054"/>
      <c r="AJ3" s="2054"/>
      <c r="AK3" s="558"/>
      <c r="AL3" s="2255"/>
      <c r="AM3" s="2255"/>
      <c r="AN3" s="2255"/>
      <c r="AO3" s="2255"/>
      <c r="AP3" s="2255"/>
      <c r="AQ3" s="82"/>
      <c r="AR3" s="2255"/>
      <c r="AS3" s="2255"/>
      <c r="AT3" s="2255"/>
      <c r="AU3" s="2255"/>
      <c r="AV3" s="2255"/>
    </row>
    <row r="4" spans="1:48" s="803" customFormat="1" ht="15.75" customHeight="1" x14ac:dyDescent="0.25">
      <c r="A4" s="82"/>
      <c r="B4" s="2190" t="s">
        <v>2661</v>
      </c>
      <c r="C4" s="2190"/>
      <c r="D4" s="2190"/>
      <c r="E4" s="2190"/>
      <c r="F4" s="2190"/>
      <c r="G4" s="2190"/>
      <c r="H4" s="2190"/>
      <c r="I4" s="2190"/>
      <c r="J4" s="2190"/>
      <c r="K4" s="2190"/>
      <c r="L4" s="82"/>
      <c r="M4" s="82"/>
      <c r="N4" s="82"/>
      <c r="O4" s="82"/>
      <c r="P4" s="2190" t="str">
        <f>B4</f>
        <v>Pour le portefeuille bancaire – Expositions sur l'immobilier résidentiel qui ne sont pas conformes à la ligne directrice B-20 (prêts hypothécaires) (133)</v>
      </c>
      <c r="Q4" s="2190"/>
      <c r="R4" s="2190"/>
      <c r="S4" s="2190"/>
      <c r="T4" s="2190"/>
      <c r="U4" s="2190"/>
      <c r="V4" s="2190" t="str">
        <f>B4</f>
        <v>Pour le portefeuille bancaire – Expositions sur l'immobilier résidentiel qui ne sont pas conformes à la ligne directrice B-20 (prêts hypothécaires) (133)</v>
      </c>
      <c r="W4" s="2190"/>
      <c r="X4" s="2190"/>
      <c r="Y4" s="2190"/>
      <c r="Z4" s="2190"/>
      <c r="AA4" s="977"/>
      <c r="AB4" s="2259" t="s">
        <v>3309</v>
      </c>
      <c r="AC4" s="2259"/>
      <c r="AD4" s="2259"/>
      <c r="AE4" s="2259"/>
      <c r="AF4" s="2259"/>
      <c r="AG4" s="2259"/>
      <c r="AH4" s="2259"/>
      <c r="AI4" s="2259"/>
      <c r="AJ4" s="2259"/>
      <c r="AK4" s="558"/>
      <c r="AL4" s="2190" t="str">
        <f>$B4</f>
        <v>Pour le portefeuille bancaire – Expositions sur l'immobilier résidentiel qui ne sont pas conformes à la ligne directrice B-20 (prêts hypothécaires) (133)</v>
      </c>
      <c r="AM4" s="2190"/>
      <c r="AN4" s="2190"/>
      <c r="AO4" s="2190"/>
      <c r="AP4" s="2190"/>
      <c r="AQ4" s="82"/>
      <c r="AR4" s="2190" t="str">
        <f>$B4</f>
        <v>Pour le portefeuille bancaire – Expositions sur l'immobilier résidentiel qui ne sont pas conformes à la ligne directrice B-20 (prêts hypothécaires) (133)</v>
      </c>
      <c r="AS4" s="2190"/>
      <c r="AT4" s="2190"/>
      <c r="AU4" s="2190"/>
      <c r="AV4" s="2190"/>
    </row>
    <row r="5" spans="1:48" s="803" customFormat="1" x14ac:dyDescent="0.25">
      <c r="A5" s="82"/>
      <c r="B5" s="2190"/>
      <c r="C5" s="2190"/>
      <c r="D5" s="2190"/>
      <c r="E5" s="2190"/>
      <c r="F5" s="2190"/>
      <c r="G5" s="2190"/>
      <c r="H5" s="2190"/>
      <c r="I5" s="2190"/>
      <c r="J5" s="2190"/>
      <c r="K5" s="2190"/>
      <c r="L5" s="82"/>
      <c r="M5" s="82"/>
      <c r="N5" s="82"/>
      <c r="O5" s="82"/>
      <c r="P5" s="2190"/>
      <c r="Q5" s="2190"/>
      <c r="R5" s="2190"/>
      <c r="S5" s="2190"/>
      <c r="T5" s="2190"/>
      <c r="U5" s="2190"/>
      <c r="V5" s="2190"/>
      <c r="W5" s="2190"/>
      <c r="X5" s="2190"/>
      <c r="Y5" s="2190"/>
      <c r="Z5" s="2190"/>
      <c r="AA5" s="947"/>
      <c r="AB5" s="2259"/>
      <c r="AC5" s="2259"/>
      <c r="AD5" s="2259"/>
      <c r="AE5" s="2259"/>
      <c r="AF5" s="2259"/>
      <c r="AG5" s="2259"/>
      <c r="AH5" s="2259"/>
      <c r="AI5" s="2259"/>
      <c r="AJ5" s="2259"/>
      <c r="AK5" s="558"/>
      <c r="AL5" s="2190"/>
      <c r="AM5" s="2190"/>
      <c r="AN5" s="2190"/>
      <c r="AO5" s="2190"/>
      <c r="AP5" s="2190"/>
      <c r="AQ5" s="82"/>
      <c r="AR5" s="2190"/>
      <c r="AS5" s="2190"/>
      <c r="AT5" s="2190"/>
      <c r="AU5" s="2190"/>
      <c r="AV5" s="2190"/>
    </row>
    <row r="6" spans="1:48" s="803" customFormat="1" ht="15.75" x14ac:dyDescent="0.25">
      <c r="A6" s="82"/>
      <c r="B6" s="181" t="s">
        <v>3040</v>
      </c>
      <c r="C6" s="329"/>
      <c r="D6" s="82"/>
      <c r="E6" s="82"/>
      <c r="F6" s="82"/>
      <c r="G6" s="82"/>
      <c r="H6" s="82"/>
      <c r="I6" s="82"/>
      <c r="J6" s="82"/>
      <c r="K6" s="82"/>
      <c r="L6" s="82"/>
      <c r="M6" s="82"/>
      <c r="N6" s="82"/>
      <c r="O6" s="82"/>
      <c r="P6" s="181" t="str">
        <f>B6</f>
        <v>Dollars, en milliers, Type d’enregistrement 010</v>
      </c>
      <c r="Q6" s="82"/>
      <c r="R6" s="82"/>
      <c r="S6" s="82"/>
      <c r="T6" s="82"/>
      <c r="U6" s="82"/>
      <c r="V6" s="181" t="str">
        <f>B6</f>
        <v>Dollars, en milliers, Type d’enregistrement 010</v>
      </c>
      <c r="W6" s="82"/>
      <c r="X6" s="82"/>
      <c r="Y6" s="947"/>
      <c r="Z6" s="947"/>
      <c r="AA6" s="947"/>
      <c r="AB6" s="181" t="s">
        <v>3040</v>
      </c>
      <c r="AC6" s="82"/>
      <c r="AD6" s="82"/>
      <c r="AE6" s="947"/>
      <c r="AF6" s="947"/>
      <c r="AG6" s="181"/>
      <c r="AH6" s="82"/>
      <c r="AI6" s="82"/>
      <c r="AJ6" s="947"/>
      <c r="AK6" s="558"/>
      <c r="AL6" s="181" t="str">
        <f>$B6</f>
        <v>Dollars, en milliers, Type d’enregistrement 010</v>
      </c>
      <c r="AM6" s="82"/>
      <c r="AN6" s="82"/>
      <c r="AO6" s="947"/>
      <c r="AP6" s="947"/>
      <c r="AQ6" s="82"/>
      <c r="AR6" s="181" t="str">
        <f>B6</f>
        <v>Dollars, en milliers, Type d’enregistrement 010</v>
      </c>
      <c r="AS6" s="82"/>
      <c r="AT6" s="82"/>
      <c r="AU6" s="947"/>
      <c r="AV6" s="947"/>
    </row>
    <row r="7" spans="1:48" s="803" customFormat="1" ht="28.5" x14ac:dyDescent="0.25">
      <c r="A7" s="82"/>
      <c r="B7" s="2166" t="s">
        <v>2440</v>
      </c>
      <c r="C7" s="2167"/>
      <c r="D7" s="2168"/>
      <c r="E7" s="495"/>
      <c r="F7" s="1387" t="s">
        <v>2441</v>
      </c>
      <c r="G7" s="920"/>
      <c r="H7" s="2049" t="s">
        <v>2902</v>
      </c>
      <c r="I7" s="1856"/>
      <c r="J7" s="495"/>
      <c r="K7" s="495"/>
      <c r="L7" s="495"/>
      <c r="M7" s="495"/>
      <c r="N7" s="495"/>
      <c r="O7" s="82"/>
      <c r="P7" s="2171"/>
      <c r="Q7" s="2171"/>
      <c r="R7" s="576"/>
      <c r="S7" s="2059" t="s">
        <v>3101</v>
      </c>
      <c r="T7" s="1863"/>
      <c r="U7" s="832"/>
      <c r="V7" s="2171"/>
      <c r="W7" s="2171"/>
      <c r="X7" s="873"/>
      <c r="Y7" s="2185" t="s">
        <v>3101</v>
      </c>
      <c r="Z7" s="2186"/>
      <c r="AA7" s="951"/>
      <c r="AB7" s="2256"/>
      <c r="AC7" s="2256"/>
      <c r="AD7" s="124"/>
      <c r="AE7" s="952"/>
      <c r="AF7" s="82"/>
      <c r="AG7" s="495"/>
      <c r="AH7" s="495"/>
      <c r="AI7" s="495"/>
      <c r="AJ7" s="495"/>
      <c r="AK7" s="558"/>
      <c r="AL7" s="2256"/>
      <c r="AM7" s="2256"/>
      <c r="AN7" s="948"/>
      <c r="AO7" s="2185" t="s">
        <v>3101</v>
      </c>
      <c r="AP7" s="2186"/>
      <c r="AQ7" s="82"/>
      <c r="AR7" s="2256"/>
      <c r="AS7" s="2256"/>
      <c r="AT7" s="948"/>
      <c r="AU7" s="2185" t="s">
        <v>3101</v>
      </c>
      <c r="AV7" s="2186"/>
    </row>
    <row r="8" spans="1:48" s="803" customFormat="1" ht="100.5" x14ac:dyDescent="0.25">
      <c r="A8" s="1387" t="s">
        <v>3045</v>
      </c>
      <c r="B8" s="1387" t="s">
        <v>3046</v>
      </c>
      <c r="C8" s="1387" t="s">
        <v>2443</v>
      </c>
      <c r="D8" s="1387" t="s">
        <v>3241</v>
      </c>
      <c r="E8" s="123"/>
      <c r="F8" s="1387" t="s">
        <v>3250</v>
      </c>
      <c r="G8" s="721"/>
      <c r="H8" s="1387" t="s">
        <v>3213</v>
      </c>
      <c r="I8" s="1635" t="s">
        <v>3284</v>
      </c>
      <c r="J8" s="123"/>
      <c r="K8" s="1861" t="s">
        <v>2450</v>
      </c>
      <c r="L8" s="1863"/>
      <c r="M8" s="1861" t="s">
        <v>3055</v>
      </c>
      <c r="N8" s="1863"/>
      <c r="O8" s="82"/>
      <c r="P8" s="1606" t="str">
        <f>$A8</f>
        <v>Fourchette de probabilité de défaut (PD)</v>
      </c>
      <c r="Q8" s="1606" t="str">
        <f>$B8</f>
        <v>PD estimative (%) (M3)</v>
      </c>
      <c r="R8" s="1387" t="s">
        <v>3220</v>
      </c>
      <c r="S8" s="1387" t="s">
        <v>3057</v>
      </c>
      <c r="T8" s="1387" t="s">
        <v>3058</v>
      </c>
      <c r="U8" s="124"/>
      <c r="V8" s="1606" t="str">
        <f>$A8</f>
        <v>Fourchette de probabilité de défaut (PD)</v>
      </c>
      <c r="W8" s="1606" t="str">
        <f>$B8</f>
        <v>PD estimative (%) (M3)</v>
      </c>
      <c r="X8" s="1635" t="s">
        <v>3263</v>
      </c>
      <c r="Y8" s="1635" t="s">
        <v>3264</v>
      </c>
      <c r="Z8" s="1635" t="s">
        <v>3236</v>
      </c>
      <c r="AA8" s="953"/>
      <c r="AB8" s="1712" t="s">
        <v>3045</v>
      </c>
      <c r="AC8" s="1712" t="s">
        <v>3046</v>
      </c>
      <c r="AD8" s="1387" t="s">
        <v>3286</v>
      </c>
      <c r="AE8" s="1635" t="s">
        <v>3287</v>
      </c>
      <c r="AF8" s="954"/>
      <c r="AG8" s="2257" t="s">
        <v>3268</v>
      </c>
      <c r="AH8" s="2258"/>
      <c r="AI8" s="2257" t="s">
        <v>3111</v>
      </c>
      <c r="AJ8" s="2258"/>
      <c r="AK8" s="558"/>
      <c r="AL8" s="1606" t="str">
        <f>$A8</f>
        <v>Fourchette de probabilité de défaut (PD)</v>
      </c>
      <c r="AM8" s="1606" t="str">
        <f>$B8</f>
        <v>PD estimative (%) (M3)</v>
      </c>
      <c r="AN8" s="1635" t="s">
        <v>3310</v>
      </c>
      <c r="AO8" s="1635" t="s">
        <v>3303</v>
      </c>
      <c r="AP8" s="1635" t="s">
        <v>3311</v>
      </c>
      <c r="AQ8" s="82"/>
      <c r="AR8" s="1606" t="str">
        <f>$A8</f>
        <v>Fourchette de probabilité de défaut (PD)</v>
      </c>
      <c r="AS8" s="1606" t="str">
        <f>$B8</f>
        <v>PD estimative (%) (M3)</v>
      </c>
      <c r="AT8" s="1635" t="s">
        <v>3272</v>
      </c>
      <c r="AU8" s="1635" t="s">
        <v>3312</v>
      </c>
      <c r="AV8" s="1635" t="s">
        <v>3313</v>
      </c>
    </row>
    <row r="9" spans="1:48" s="803" customFormat="1" x14ac:dyDescent="0.25">
      <c r="A9" s="576"/>
      <c r="B9" s="229" t="s">
        <v>299</v>
      </c>
      <c r="C9" s="229"/>
      <c r="D9" s="229" t="s">
        <v>300</v>
      </c>
      <c r="E9" s="229"/>
      <c r="F9" s="229" t="s">
        <v>301</v>
      </c>
      <c r="G9" s="229"/>
      <c r="H9" s="229" t="s">
        <v>3215</v>
      </c>
      <c r="I9" s="229"/>
      <c r="J9" s="229"/>
      <c r="K9" s="229"/>
      <c r="L9" s="229"/>
      <c r="M9" s="229"/>
      <c r="N9" s="229"/>
      <c r="O9" s="576"/>
      <c r="P9" s="833"/>
      <c r="Q9" s="834" t="s">
        <v>3060</v>
      </c>
      <c r="R9" s="229"/>
      <c r="S9" s="82"/>
      <c r="T9" s="229"/>
      <c r="U9" s="229"/>
      <c r="V9" s="833"/>
      <c r="W9" s="834" t="s">
        <v>3060</v>
      </c>
      <c r="X9" s="955"/>
      <c r="Y9" s="947"/>
      <c r="Z9" s="955"/>
      <c r="AA9" s="955"/>
      <c r="AB9" s="956"/>
      <c r="AC9" s="957" t="s">
        <v>3060</v>
      </c>
      <c r="AD9" s="576"/>
      <c r="AE9" s="229"/>
      <c r="AF9" s="576"/>
      <c r="AG9" s="229"/>
      <c r="AH9" s="229"/>
      <c r="AI9" s="229"/>
      <c r="AJ9" s="229"/>
      <c r="AK9" s="558"/>
      <c r="AL9" s="833"/>
      <c r="AM9" s="834" t="s">
        <v>3060</v>
      </c>
      <c r="AN9" s="955"/>
      <c r="AO9" s="947"/>
      <c r="AP9" s="955"/>
      <c r="AQ9" s="576"/>
      <c r="AR9" s="833"/>
      <c r="AS9" s="834" t="s">
        <v>3060</v>
      </c>
      <c r="AT9" s="955"/>
      <c r="AU9" s="947"/>
      <c r="AV9" s="955"/>
    </row>
    <row r="10" spans="1:48" s="803" customFormat="1" x14ac:dyDescent="0.25">
      <c r="A10" s="82"/>
      <c r="B10" s="88" t="s">
        <v>1874</v>
      </c>
      <c r="C10" s="82"/>
      <c r="D10" s="337"/>
      <c r="E10" s="337"/>
      <c r="F10" s="337"/>
      <c r="G10" s="337"/>
      <c r="H10" s="337"/>
      <c r="I10" s="337"/>
      <c r="J10" s="337"/>
      <c r="K10" s="337"/>
      <c r="L10" s="337"/>
      <c r="M10" s="337"/>
      <c r="N10" s="82"/>
      <c r="O10" s="82"/>
      <c r="P10" s="835"/>
      <c r="Q10" s="836" t="str">
        <f>$B10</f>
        <v>Engagements utilisés (501)</v>
      </c>
      <c r="R10" s="82"/>
      <c r="S10" s="82"/>
      <c r="T10" s="82"/>
      <c r="U10" s="82"/>
      <c r="V10" s="835"/>
      <c r="W10" s="836" t="str">
        <f>$B10</f>
        <v>Engagements utilisés (501)</v>
      </c>
      <c r="X10" s="947"/>
      <c r="Y10" s="947"/>
      <c r="Z10" s="947"/>
      <c r="AA10" s="947"/>
      <c r="AB10" s="958"/>
      <c r="AC10" s="959" t="s">
        <v>3275</v>
      </c>
      <c r="AD10" s="960"/>
      <c r="AE10" s="82"/>
      <c r="AF10" s="82"/>
      <c r="AG10" s="82"/>
      <c r="AH10" s="82"/>
      <c r="AI10" s="82"/>
      <c r="AJ10" s="82"/>
      <c r="AK10" s="558"/>
      <c r="AL10" s="835"/>
      <c r="AM10" s="836" t="str">
        <f>$B10</f>
        <v>Engagements utilisés (501)</v>
      </c>
      <c r="AN10" s="947"/>
      <c r="AO10" s="947"/>
      <c r="AP10" s="947"/>
      <c r="AQ10" s="82"/>
      <c r="AR10" s="835"/>
      <c r="AS10" s="836" t="str">
        <f>$B10</f>
        <v>Engagements utilisés (501)</v>
      </c>
      <c r="AT10" s="947"/>
      <c r="AU10" s="947"/>
      <c r="AV10" s="947"/>
    </row>
    <row r="11" spans="1:48" s="803" customFormat="1" x14ac:dyDescent="0.25">
      <c r="A11" s="31" t="s">
        <v>3062</v>
      </c>
      <c r="B11" s="602"/>
      <c r="C11" s="1612"/>
      <c r="D11" s="992"/>
      <c r="E11" s="31"/>
      <c r="F11" s="992"/>
      <c r="G11" s="847"/>
      <c r="H11" s="993"/>
      <c r="I11" s="838"/>
      <c r="J11" s="31"/>
      <c r="K11" s="2159"/>
      <c r="L11" s="2159"/>
      <c r="M11" s="2159"/>
      <c r="N11" s="2159"/>
      <c r="O11" s="82"/>
      <c r="P11" s="840" t="str">
        <f t="shared" ref="P11:P35" si="0">$A11</f>
        <v>1 (1401)</v>
      </c>
      <c r="Q11" s="1615" t="str">
        <f t="shared" ref="Q11:Q35" si="1">IF($B11="","",$B11)</f>
        <v/>
      </c>
      <c r="R11" s="190"/>
      <c r="S11" s="841"/>
      <c r="T11" s="841"/>
      <c r="U11" s="891"/>
      <c r="V11" s="840" t="str">
        <f t="shared" ref="V11:V35" si="2">$A11</f>
        <v>1 (1401)</v>
      </c>
      <c r="W11" s="1615" t="str">
        <f t="shared" ref="W11:W35" si="3">IF($B11="","",$B11)</f>
        <v/>
      </c>
      <c r="X11" s="1714"/>
      <c r="Y11" s="1715"/>
      <c r="Z11" s="1715"/>
      <c r="AA11" s="961"/>
      <c r="AB11" s="962" t="s">
        <v>3062</v>
      </c>
      <c r="AC11" s="1716" t="str">
        <f t="shared" ref="AC11:AC35" si="4">IF($B11="","",$B11)</f>
        <v/>
      </c>
      <c r="AD11" s="548"/>
      <c r="AE11" s="838"/>
      <c r="AF11" s="82"/>
      <c r="AG11" s="2159"/>
      <c r="AH11" s="2159"/>
      <c r="AI11" s="2159"/>
      <c r="AJ11" s="2159"/>
      <c r="AK11" s="558"/>
      <c r="AL11" s="840" t="str">
        <f t="shared" ref="AL11:AL35" si="5">$A11</f>
        <v>1 (1401)</v>
      </c>
      <c r="AM11" s="1615" t="str">
        <f t="shared" ref="AM11:AM35" si="6">IF($B11="","",$B11)</f>
        <v/>
      </c>
      <c r="AN11" s="1714"/>
      <c r="AO11" s="1715"/>
      <c r="AP11" s="1715"/>
      <c r="AQ11" s="82"/>
      <c r="AR11" s="840" t="str">
        <f t="shared" ref="AR11:AR35" si="7">$A11</f>
        <v>1 (1401)</v>
      </c>
      <c r="AS11" s="1615" t="str">
        <f t="shared" ref="AS11:AS35" si="8">IF($B11="","",$B11)</f>
        <v/>
      </c>
      <c r="AT11" s="1714"/>
      <c r="AU11" s="1715"/>
      <c r="AV11" s="1715"/>
    </row>
    <row r="12" spans="1:48" s="803" customFormat="1" x14ac:dyDescent="0.25">
      <c r="A12" s="31" t="s">
        <v>3063</v>
      </c>
      <c r="B12" s="602"/>
      <c r="C12" s="1612"/>
      <c r="D12" s="992"/>
      <c r="E12" s="31"/>
      <c r="F12" s="992"/>
      <c r="G12" s="847"/>
      <c r="H12" s="993"/>
      <c r="I12" s="838"/>
      <c r="J12" s="31"/>
      <c r="K12" s="2159"/>
      <c r="L12" s="2159"/>
      <c r="M12" s="2159"/>
      <c r="N12" s="2159"/>
      <c r="O12" s="82"/>
      <c r="P12" s="840" t="str">
        <f t="shared" si="0"/>
        <v>2 (1402)</v>
      </c>
      <c r="Q12" s="1615" t="str">
        <f t="shared" si="1"/>
        <v/>
      </c>
      <c r="R12" s="190"/>
      <c r="S12" s="841"/>
      <c r="T12" s="841"/>
      <c r="U12" s="891"/>
      <c r="V12" s="840" t="str">
        <f t="shared" si="2"/>
        <v>2 (1402)</v>
      </c>
      <c r="W12" s="1615" t="str">
        <f t="shared" si="3"/>
        <v/>
      </c>
      <c r="X12" s="1714"/>
      <c r="Y12" s="1715"/>
      <c r="Z12" s="1715"/>
      <c r="AA12" s="961"/>
      <c r="AB12" s="962" t="s">
        <v>3063</v>
      </c>
      <c r="AC12" s="1716" t="str">
        <f t="shared" si="4"/>
        <v/>
      </c>
      <c r="AD12" s="548"/>
      <c r="AE12" s="838"/>
      <c r="AF12" s="82"/>
      <c r="AG12" s="2159"/>
      <c r="AH12" s="2159"/>
      <c r="AI12" s="2159"/>
      <c r="AJ12" s="2159"/>
      <c r="AK12" s="558"/>
      <c r="AL12" s="840" t="str">
        <f t="shared" si="5"/>
        <v>2 (1402)</v>
      </c>
      <c r="AM12" s="1615" t="str">
        <f t="shared" si="6"/>
        <v/>
      </c>
      <c r="AN12" s="1714"/>
      <c r="AO12" s="1715"/>
      <c r="AP12" s="1715"/>
      <c r="AQ12" s="82"/>
      <c r="AR12" s="840" t="str">
        <f t="shared" si="7"/>
        <v>2 (1402)</v>
      </c>
      <c r="AS12" s="1615" t="str">
        <f t="shared" si="8"/>
        <v/>
      </c>
      <c r="AT12" s="1714"/>
      <c r="AU12" s="1715"/>
      <c r="AV12" s="1715"/>
    </row>
    <row r="13" spans="1:48" s="803" customFormat="1" x14ac:dyDescent="0.25">
      <c r="A13" s="31" t="s">
        <v>3064</v>
      </c>
      <c r="B13" s="602"/>
      <c r="C13" s="1612"/>
      <c r="D13" s="992"/>
      <c r="E13" s="31"/>
      <c r="F13" s="992"/>
      <c r="G13" s="847"/>
      <c r="H13" s="993"/>
      <c r="I13" s="838"/>
      <c r="J13" s="31"/>
      <c r="K13" s="2159"/>
      <c r="L13" s="2159"/>
      <c r="M13" s="2159"/>
      <c r="N13" s="2159"/>
      <c r="O13" s="82"/>
      <c r="P13" s="840" t="str">
        <f t="shared" si="0"/>
        <v>3 (1403)</v>
      </c>
      <c r="Q13" s="1615" t="str">
        <f t="shared" si="1"/>
        <v/>
      </c>
      <c r="R13" s="190"/>
      <c r="S13" s="841"/>
      <c r="T13" s="841"/>
      <c r="U13" s="891"/>
      <c r="V13" s="840" t="str">
        <f t="shared" si="2"/>
        <v>3 (1403)</v>
      </c>
      <c r="W13" s="1615" t="str">
        <f t="shared" si="3"/>
        <v/>
      </c>
      <c r="X13" s="1714"/>
      <c r="Y13" s="1715"/>
      <c r="Z13" s="1715"/>
      <c r="AA13" s="961"/>
      <c r="AB13" s="962" t="s">
        <v>3064</v>
      </c>
      <c r="AC13" s="1716" t="str">
        <f t="shared" si="4"/>
        <v/>
      </c>
      <c r="AD13" s="548"/>
      <c r="AE13" s="838"/>
      <c r="AF13" s="82"/>
      <c r="AG13" s="2159"/>
      <c r="AH13" s="2159"/>
      <c r="AI13" s="2159"/>
      <c r="AJ13" s="2159"/>
      <c r="AK13" s="558"/>
      <c r="AL13" s="840" t="str">
        <f t="shared" si="5"/>
        <v>3 (1403)</v>
      </c>
      <c r="AM13" s="1615" t="str">
        <f t="shared" si="6"/>
        <v/>
      </c>
      <c r="AN13" s="1714"/>
      <c r="AO13" s="1715"/>
      <c r="AP13" s="1715"/>
      <c r="AQ13" s="82"/>
      <c r="AR13" s="840" t="str">
        <f t="shared" si="7"/>
        <v>3 (1403)</v>
      </c>
      <c r="AS13" s="1615" t="str">
        <f t="shared" si="8"/>
        <v/>
      </c>
      <c r="AT13" s="1714"/>
      <c r="AU13" s="1715"/>
      <c r="AV13" s="1715"/>
    </row>
    <row r="14" spans="1:48" s="803" customFormat="1" hidden="1" x14ac:dyDescent="0.25">
      <c r="A14" s="31" t="s">
        <v>3065</v>
      </c>
      <c r="B14" s="602"/>
      <c r="C14" s="1612"/>
      <c r="D14" s="992"/>
      <c r="E14" s="31"/>
      <c r="F14" s="992"/>
      <c r="G14" s="847"/>
      <c r="H14" s="993"/>
      <c r="I14" s="838"/>
      <c r="J14" s="31"/>
      <c r="K14" s="2159"/>
      <c r="L14" s="2159"/>
      <c r="M14" s="2159"/>
      <c r="N14" s="2159"/>
      <c r="O14" s="82"/>
      <c r="P14" s="840" t="str">
        <f t="shared" si="0"/>
        <v>4 (1404)</v>
      </c>
      <c r="Q14" s="1615" t="str">
        <f t="shared" si="1"/>
        <v/>
      </c>
      <c r="R14" s="190"/>
      <c r="S14" s="841"/>
      <c r="T14" s="841"/>
      <c r="U14" s="891"/>
      <c r="V14" s="840" t="str">
        <f t="shared" si="2"/>
        <v>4 (1404)</v>
      </c>
      <c r="W14" s="1615" t="str">
        <f t="shared" si="3"/>
        <v/>
      </c>
      <c r="X14" s="1714"/>
      <c r="Y14" s="1715"/>
      <c r="Z14" s="1715"/>
      <c r="AA14" s="961"/>
      <c r="AB14" s="962" t="s">
        <v>3065</v>
      </c>
      <c r="AC14" s="1716" t="str">
        <f t="shared" si="4"/>
        <v/>
      </c>
      <c r="AD14" s="548"/>
      <c r="AE14" s="838"/>
      <c r="AF14" s="82"/>
      <c r="AG14" s="2159"/>
      <c r="AH14" s="2159"/>
      <c r="AI14" s="2159"/>
      <c r="AJ14" s="2159"/>
      <c r="AK14" s="558"/>
      <c r="AL14" s="840" t="str">
        <f t="shared" si="5"/>
        <v>4 (1404)</v>
      </c>
      <c r="AM14" s="1615" t="str">
        <f t="shared" si="6"/>
        <v/>
      </c>
      <c r="AN14" s="1714"/>
      <c r="AO14" s="1715"/>
      <c r="AP14" s="1715"/>
      <c r="AQ14" s="82"/>
      <c r="AR14" s="840" t="str">
        <f t="shared" si="7"/>
        <v>4 (1404)</v>
      </c>
      <c r="AS14" s="1615" t="str">
        <f t="shared" si="8"/>
        <v/>
      </c>
      <c r="AT14" s="1714"/>
      <c r="AU14" s="1715"/>
      <c r="AV14" s="1715"/>
    </row>
    <row r="15" spans="1:48" s="803" customFormat="1" hidden="1" x14ac:dyDescent="0.25">
      <c r="A15" s="31" t="s">
        <v>3066</v>
      </c>
      <c r="B15" s="602"/>
      <c r="C15" s="1612"/>
      <c r="D15" s="992"/>
      <c r="E15" s="31"/>
      <c r="F15" s="992"/>
      <c r="G15" s="847"/>
      <c r="H15" s="993"/>
      <c r="I15" s="838"/>
      <c r="J15" s="31"/>
      <c r="K15" s="2159"/>
      <c r="L15" s="2159"/>
      <c r="M15" s="2159"/>
      <c r="N15" s="2159"/>
      <c r="O15" s="82"/>
      <c r="P15" s="840" t="str">
        <f t="shared" si="0"/>
        <v>5 (1405)</v>
      </c>
      <c r="Q15" s="1615" t="str">
        <f t="shared" si="1"/>
        <v/>
      </c>
      <c r="R15" s="190"/>
      <c r="S15" s="841"/>
      <c r="T15" s="841"/>
      <c r="U15" s="891"/>
      <c r="V15" s="840" t="str">
        <f t="shared" si="2"/>
        <v>5 (1405)</v>
      </c>
      <c r="W15" s="1615" t="str">
        <f t="shared" si="3"/>
        <v/>
      </c>
      <c r="X15" s="1714"/>
      <c r="Y15" s="1715"/>
      <c r="Z15" s="1715"/>
      <c r="AA15" s="961"/>
      <c r="AB15" s="962" t="s">
        <v>3066</v>
      </c>
      <c r="AC15" s="1716" t="str">
        <f t="shared" si="4"/>
        <v/>
      </c>
      <c r="AD15" s="548"/>
      <c r="AE15" s="838"/>
      <c r="AF15" s="82"/>
      <c r="AG15" s="2159"/>
      <c r="AH15" s="2159"/>
      <c r="AI15" s="2159"/>
      <c r="AJ15" s="2159"/>
      <c r="AK15" s="558"/>
      <c r="AL15" s="840" t="str">
        <f t="shared" si="5"/>
        <v>5 (1405)</v>
      </c>
      <c r="AM15" s="1615" t="str">
        <f t="shared" si="6"/>
        <v/>
      </c>
      <c r="AN15" s="1714"/>
      <c r="AO15" s="1715"/>
      <c r="AP15" s="1715"/>
      <c r="AQ15" s="82"/>
      <c r="AR15" s="840" t="str">
        <f t="shared" si="7"/>
        <v>5 (1405)</v>
      </c>
      <c r="AS15" s="1615" t="str">
        <f t="shared" si="8"/>
        <v/>
      </c>
      <c r="AT15" s="1714"/>
      <c r="AU15" s="1715"/>
      <c r="AV15" s="1715"/>
    </row>
    <row r="16" spans="1:48" s="803" customFormat="1" hidden="1" x14ac:dyDescent="0.25">
      <c r="A16" s="31" t="s">
        <v>3067</v>
      </c>
      <c r="B16" s="602"/>
      <c r="C16" s="1612"/>
      <c r="D16" s="992"/>
      <c r="E16" s="31"/>
      <c r="F16" s="992"/>
      <c r="G16" s="847"/>
      <c r="H16" s="993"/>
      <c r="I16" s="838"/>
      <c r="J16" s="31"/>
      <c r="K16" s="2159"/>
      <c r="L16" s="2159"/>
      <c r="M16" s="2159"/>
      <c r="N16" s="2159"/>
      <c r="O16" s="82"/>
      <c r="P16" s="840" t="str">
        <f t="shared" si="0"/>
        <v>6 (1406)</v>
      </c>
      <c r="Q16" s="1615" t="str">
        <f t="shared" si="1"/>
        <v/>
      </c>
      <c r="R16" s="190"/>
      <c r="S16" s="841"/>
      <c r="T16" s="841"/>
      <c r="U16" s="891"/>
      <c r="V16" s="840" t="str">
        <f t="shared" si="2"/>
        <v>6 (1406)</v>
      </c>
      <c r="W16" s="1615" t="str">
        <f t="shared" si="3"/>
        <v/>
      </c>
      <c r="X16" s="1714"/>
      <c r="Y16" s="1715"/>
      <c r="Z16" s="1715"/>
      <c r="AA16" s="961"/>
      <c r="AB16" s="962" t="s">
        <v>3067</v>
      </c>
      <c r="AC16" s="1716" t="str">
        <f t="shared" si="4"/>
        <v/>
      </c>
      <c r="AD16" s="548"/>
      <c r="AE16" s="838"/>
      <c r="AF16" s="82"/>
      <c r="AG16" s="2159"/>
      <c r="AH16" s="2159"/>
      <c r="AI16" s="2159"/>
      <c r="AJ16" s="2159"/>
      <c r="AK16" s="558"/>
      <c r="AL16" s="840" t="str">
        <f t="shared" si="5"/>
        <v>6 (1406)</v>
      </c>
      <c r="AM16" s="1615" t="str">
        <f t="shared" si="6"/>
        <v/>
      </c>
      <c r="AN16" s="1714"/>
      <c r="AO16" s="1715"/>
      <c r="AP16" s="1715"/>
      <c r="AQ16" s="82"/>
      <c r="AR16" s="840" t="str">
        <f t="shared" si="7"/>
        <v>6 (1406)</v>
      </c>
      <c r="AS16" s="1615" t="str">
        <f t="shared" si="8"/>
        <v/>
      </c>
      <c r="AT16" s="1714"/>
      <c r="AU16" s="1715"/>
      <c r="AV16" s="1715"/>
    </row>
    <row r="17" spans="1:48" s="803" customFormat="1" hidden="1" x14ac:dyDescent="0.25">
      <c r="A17" s="31" t="s">
        <v>3068</v>
      </c>
      <c r="B17" s="602"/>
      <c r="C17" s="1612"/>
      <c r="D17" s="992"/>
      <c r="E17" s="31"/>
      <c r="F17" s="992"/>
      <c r="G17" s="847"/>
      <c r="H17" s="993"/>
      <c r="I17" s="838"/>
      <c r="J17" s="31"/>
      <c r="K17" s="2159"/>
      <c r="L17" s="2159"/>
      <c r="M17" s="2159"/>
      <c r="N17" s="2159"/>
      <c r="O17" s="82"/>
      <c r="P17" s="840" t="str">
        <f t="shared" si="0"/>
        <v>7 (1407)</v>
      </c>
      <c r="Q17" s="1615" t="str">
        <f t="shared" si="1"/>
        <v/>
      </c>
      <c r="R17" s="190"/>
      <c r="S17" s="841"/>
      <c r="T17" s="841"/>
      <c r="U17" s="891"/>
      <c r="V17" s="840" t="str">
        <f t="shared" si="2"/>
        <v>7 (1407)</v>
      </c>
      <c r="W17" s="1615" t="str">
        <f t="shared" si="3"/>
        <v/>
      </c>
      <c r="X17" s="1714"/>
      <c r="Y17" s="1715"/>
      <c r="Z17" s="1715"/>
      <c r="AA17" s="961"/>
      <c r="AB17" s="962" t="s">
        <v>3068</v>
      </c>
      <c r="AC17" s="1716" t="str">
        <f t="shared" si="4"/>
        <v/>
      </c>
      <c r="AD17" s="548"/>
      <c r="AE17" s="838"/>
      <c r="AF17" s="82"/>
      <c r="AG17" s="2159"/>
      <c r="AH17" s="2159"/>
      <c r="AI17" s="2159"/>
      <c r="AJ17" s="2159"/>
      <c r="AK17" s="558"/>
      <c r="AL17" s="840" t="str">
        <f t="shared" si="5"/>
        <v>7 (1407)</v>
      </c>
      <c r="AM17" s="1615" t="str">
        <f t="shared" si="6"/>
        <v/>
      </c>
      <c r="AN17" s="1714"/>
      <c r="AO17" s="1715"/>
      <c r="AP17" s="1715"/>
      <c r="AQ17" s="82"/>
      <c r="AR17" s="840" t="str">
        <f t="shared" si="7"/>
        <v>7 (1407)</v>
      </c>
      <c r="AS17" s="1615" t="str">
        <f t="shared" si="8"/>
        <v/>
      </c>
      <c r="AT17" s="1714"/>
      <c r="AU17" s="1715"/>
      <c r="AV17" s="1715"/>
    </row>
    <row r="18" spans="1:48" s="803" customFormat="1" hidden="1" x14ac:dyDescent="0.25">
      <c r="A18" s="31" t="s">
        <v>3069</v>
      </c>
      <c r="B18" s="602"/>
      <c r="C18" s="1612"/>
      <c r="D18" s="992"/>
      <c r="E18" s="31"/>
      <c r="F18" s="992"/>
      <c r="G18" s="847"/>
      <c r="H18" s="993"/>
      <c r="I18" s="838"/>
      <c r="J18" s="31"/>
      <c r="K18" s="2159"/>
      <c r="L18" s="2159"/>
      <c r="M18" s="2159"/>
      <c r="N18" s="2159"/>
      <c r="O18" s="82"/>
      <c r="P18" s="840" t="str">
        <f t="shared" si="0"/>
        <v>8 (1408)</v>
      </c>
      <c r="Q18" s="1615" t="str">
        <f t="shared" si="1"/>
        <v/>
      </c>
      <c r="R18" s="190"/>
      <c r="S18" s="841"/>
      <c r="T18" s="841"/>
      <c r="U18" s="891"/>
      <c r="V18" s="840" t="str">
        <f t="shared" si="2"/>
        <v>8 (1408)</v>
      </c>
      <c r="W18" s="1615" t="str">
        <f t="shared" si="3"/>
        <v/>
      </c>
      <c r="X18" s="1714"/>
      <c r="Y18" s="1715"/>
      <c r="Z18" s="1715"/>
      <c r="AA18" s="961"/>
      <c r="AB18" s="962" t="s">
        <v>3069</v>
      </c>
      <c r="AC18" s="1716" t="str">
        <f t="shared" si="4"/>
        <v/>
      </c>
      <c r="AD18" s="548"/>
      <c r="AE18" s="838"/>
      <c r="AF18" s="82"/>
      <c r="AG18" s="2159"/>
      <c r="AH18" s="2159"/>
      <c r="AI18" s="2159"/>
      <c r="AJ18" s="2159"/>
      <c r="AK18" s="558"/>
      <c r="AL18" s="840" t="str">
        <f t="shared" si="5"/>
        <v>8 (1408)</v>
      </c>
      <c r="AM18" s="1615" t="str">
        <f t="shared" si="6"/>
        <v/>
      </c>
      <c r="AN18" s="1714"/>
      <c r="AO18" s="1715"/>
      <c r="AP18" s="1715"/>
      <c r="AQ18" s="82"/>
      <c r="AR18" s="840" t="str">
        <f t="shared" si="7"/>
        <v>8 (1408)</v>
      </c>
      <c r="AS18" s="1615" t="str">
        <f t="shared" si="8"/>
        <v/>
      </c>
      <c r="AT18" s="1714"/>
      <c r="AU18" s="1715"/>
      <c r="AV18" s="1715"/>
    </row>
    <row r="19" spans="1:48" s="803" customFormat="1" hidden="1" x14ac:dyDescent="0.25">
      <c r="A19" s="31" t="s">
        <v>3070</v>
      </c>
      <c r="B19" s="602"/>
      <c r="C19" s="1612"/>
      <c r="D19" s="992"/>
      <c r="E19" s="31"/>
      <c r="F19" s="992"/>
      <c r="G19" s="847"/>
      <c r="H19" s="993"/>
      <c r="I19" s="838"/>
      <c r="J19" s="31"/>
      <c r="K19" s="2159"/>
      <c r="L19" s="2159"/>
      <c r="M19" s="2159"/>
      <c r="N19" s="2159"/>
      <c r="O19" s="82"/>
      <c r="P19" s="840" t="str">
        <f t="shared" si="0"/>
        <v>9 (1409)</v>
      </c>
      <c r="Q19" s="1615" t="str">
        <f t="shared" si="1"/>
        <v/>
      </c>
      <c r="R19" s="190"/>
      <c r="S19" s="841"/>
      <c r="T19" s="841"/>
      <c r="U19" s="891"/>
      <c r="V19" s="840" t="str">
        <f t="shared" si="2"/>
        <v>9 (1409)</v>
      </c>
      <c r="W19" s="1615" t="str">
        <f t="shared" si="3"/>
        <v/>
      </c>
      <c r="X19" s="1714"/>
      <c r="Y19" s="1715"/>
      <c r="Z19" s="1715"/>
      <c r="AA19" s="961"/>
      <c r="AB19" s="962" t="s">
        <v>3070</v>
      </c>
      <c r="AC19" s="1716" t="str">
        <f t="shared" si="4"/>
        <v/>
      </c>
      <c r="AD19" s="548"/>
      <c r="AE19" s="838"/>
      <c r="AF19" s="82"/>
      <c r="AG19" s="2159"/>
      <c r="AH19" s="2159"/>
      <c r="AI19" s="2159"/>
      <c r="AJ19" s="2159"/>
      <c r="AK19" s="558"/>
      <c r="AL19" s="840" t="str">
        <f t="shared" si="5"/>
        <v>9 (1409)</v>
      </c>
      <c r="AM19" s="1615" t="str">
        <f t="shared" si="6"/>
        <v/>
      </c>
      <c r="AN19" s="1714"/>
      <c r="AO19" s="1715"/>
      <c r="AP19" s="1715"/>
      <c r="AQ19" s="82"/>
      <c r="AR19" s="840" t="str">
        <f t="shared" si="7"/>
        <v>9 (1409)</v>
      </c>
      <c r="AS19" s="1615" t="str">
        <f t="shared" si="8"/>
        <v/>
      </c>
      <c r="AT19" s="1714"/>
      <c r="AU19" s="1715"/>
      <c r="AV19" s="1715"/>
    </row>
    <row r="20" spans="1:48" s="803" customFormat="1" hidden="1" x14ac:dyDescent="0.25">
      <c r="A20" s="31" t="s">
        <v>3071</v>
      </c>
      <c r="B20" s="602"/>
      <c r="C20" s="1612"/>
      <c r="D20" s="992"/>
      <c r="E20" s="31"/>
      <c r="F20" s="992"/>
      <c r="G20" s="847"/>
      <c r="H20" s="993"/>
      <c r="I20" s="838"/>
      <c r="J20" s="31"/>
      <c r="K20" s="2159"/>
      <c r="L20" s="2159"/>
      <c r="M20" s="2159"/>
      <c r="N20" s="2159"/>
      <c r="O20" s="82"/>
      <c r="P20" s="840" t="str">
        <f t="shared" si="0"/>
        <v>10 (1410)</v>
      </c>
      <c r="Q20" s="1615" t="str">
        <f t="shared" si="1"/>
        <v/>
      </c>
      <c r="R20" s="190"/>
      <c r="S20" s="841"/>
      <c r="T20" s="841"/>
      <c r="U20" s="891"/>
      <c r="V20" s="840" t="str">
        <f t="shared" si="2"/>
        <v>10 (1410)</v>
      </c>
      <c r="W20" s="1615" t="str">
        <f t="shared" si="3"/>
        <v/>
      </c>
      <c r="X20" s="1714"/>
      <c r="Y20" s="1715"/>
      <c r="Z20" s="1715"/>
      <c r="AA20" s="961"/>
      <c r="AB20" s="962" t="s">
        <v>3071</v>
      </c>
      <c r="AC20" s="1716" t="str">
        <f t="shared" si="4"/>
        <v/>
      </c>
      <c r="AD20" s="548"/>
      <c r="AE20" s="838"/>
      <c r="AF20" s="82"/>
      <c r="AG20" s="2159"/>
      <c r="AH20" s="2159"/>
      <c r="AI20" s="2159"/>
      <c r="AJ20" s="2159"/>
      <c r="AK20" s="558"/>
      <c r="AL20" s="840" t="str">
        <f t="shared" si="5"/>
        <v>10 (1410)</v>
      </c>
      <c r="AM20" s="1615" t="str">
        <f t="shared" si="6"/>
        <v/>
      </c>
      <c r="AN20" s="1714"/>
      <c r="AO20" s="1715"/>
      <c r="AP20" s="1715"/>
      <c r="AQ20" s="82"/>
      <c r="AR20" s="840" t="str">
        <f t="shared" si="7"/>
        <v>10 (1410)</v>
      </c>
      <c r="AS20" s="1615" t="str">
        <f t="shared" si="8"/>
        <v/>
      </c>
      <c r="AT20" s="1714"/>
      <c r="AU20" s="1715"/>
      <c r="AV20" s="1715"/>
    </row>
    <row r="21" spans="1:48" s="803" customFormat="1" hidden="1" x14ac:dyDescent="0.25">
      <c r="A21" s="31" t="s">
        <v>3072</v>
      </c>
      <c r="B21" s="602"/>
      <c r="C21" s="1612"/>
      <c r="D21" s="992"/>
      <c r="E21" s="31"/>
      <c r="F21" s="992"/>
      <c r="G21" s="847"/>
      <c r="H21" s="993"/>
      <c r="I21" s="838"/>
      <c r="J21" s="31"/>
      <c r="K21" s="2159"/>
      <c r="L21" s="2159"/>
      <c r="M21" s="2159"/>
      <c r="N21" s="2159"/>
      <c r="O21" s="82"/>
      <c r="P21" s="840" t="str">
        <f t="shared" si="0"/>
        <v>11 (1411)</v>
      </c>
      <c r="Q21" s="1615" t="str">
        <f t="shared" si="1"/>
        <v/>
      </c>
      <c r="R21" s="190"/>
      <c r="S21" s="841"/>
      <c r="T21" s="841"/>
      <c r="U21" s="891"/>
      <c r="V21" s="840" t="str">
        <f t="shared" si="2"/>
        <v>11 (1411)</v>
      </c>
      <c r="W21" s="1615" t="str">
        <f t="shared" si="3"/>
        <v/>
      </c>
      <c r="X21" s="1714"/>
      <c r="Y21" s="1715"/>
      <c r="Z21" s="1715"/>
      <c r="AA21" s="961"/>
      <c r="AB21" s="962" t="s">
        <v>3072</v>
      </c>
      <c r="AC21" s="1716" t="str">
        <f t="shared" si="4"/>
        <v/>
      </c>
      <c r="AD21" s="548"/>
      <c r="AE21" s="838"/>
      <c r="AF21" s="82"/>
      <c r="AG21" s="2159"/>
      <c r="AH21" s="2159"/>
      <c r="AI21" s="2159"/>
      <c r="AJ21" s="2159"/>
      <c r="AK21" s="558"/>
      <c r="AL21" s="840" t="str">
        <f t="shared" si="5"/>
        <v>11 (1411)</v>
      </c>
      <c r="AM21" s="1615" t="str">
        <f t="shared" si="6"/>
        <v/>
      </c>
      <c r="AN21" s="1714"/>
      <c r="AO21" s="1715"/>
      <c r="AP21" s="1715"/>
      <c r="AQ21" s="82"/>
      <c r="AR21" s="840" t="str">
        <f t="shared" si="7"/>
        <v>11 (1411)</v>
      </c>
      <c r="AS21" s="1615" t="str">
        <f t="shared" si="8"/>
        <v/>
      </c>
      <c r="AT21" s="1714"/>
      <c r="AU21" s="1715"/>
      <c r="AV21" s="1715"/>
    </row>
    <row r="22" spans="1:48" s="803" customFormat="1" hidden="1" x14ac:dyDescent="0.25">
      <c r="A22" s="31" t="s">
        <v>3073</v>
      </c>
      <c r="B22" s="602"/>
      <c r="C22" s="1612"/>
      <c r="D22" s="992"/>
      <c r="E22" s="31"/>
      <c r="F22" s="992"/>
      <c r="G22" s="847"/>
      <c r="H22" s="993"/>
      <c r="I22" s="838"/>
      <c r="J22" s="31"/>
      <c r="K22" s="2159"/>
      <c r="L22" s="2159"/>
      <c r="M22" s="2159"/>
      <c r="N22" s="2159"/>
      <c r="O22" s="82"/>
      <c r="P22" s="840" t="str">
        <f t="shared" si="0"/>
        <v>12 (1412)</v>
      </c>
      <c r="Q22" s="1615" t="str">
        <f t="shared" si="1"/>
        <v/>
      </c>
      <c r="R22" s="190"/>
      <c r="S22" s="841"/>
      <c r="T22" s="841"/>
      <c r="U22" s="891"/>
      <c r="V22" s="840" t="str">
        <f t="shared" si="2"/>
        <v>12 (1412)</v>
      </c>
      <c r="W22" s="1615" t="str">
        <f t="shared" si="3"/>
        <v/>
      </c>
      <c r="X22" s="1714"/>
      <c r="Y22" s="1715"/>
      <c r="Z22" s="1715"/>
      <c r="AA22" s="961"/>
      <c r="AB22" s="962" t="s">
        <v>3073</v>
      </c>
      <c r="AC22" s="1716" t="str">
        <f t="shared" si="4"/>
        <v/>
      </c>
      <c r="AD22" s="548"/>
      <c r="AE22" s="838"/>
      <c r="AF22" s="82"/>
      <c r="AG22" s="2159"/>
      <c r="AH22" s="2159"/>
      <c r="AI22" s="2159"/>
      <c r="AJ22" s="2159"/>
      <c r="AK22" s="558"/>
      <c r="AL22" s="840" t="str">
        <f t="shared" si="5"/>
        <v>12 (1412)</v>
      </c>
      <c r="AM22" s="1615" t="str">
        <f t="shared" si="6"/>
        <v/>
      </c>
      <c r="AN22" s="1714"/>
      <c r="AO22" s="1715"/>
      <c r="AP22" s="1715"/>
      <c r="AQ22" s="82"/>
      <c r="AR22" s="840" t="str">
        <f t="shared" si="7"/>
        <v>12 (1412)</v>
      </c>
      <c r="AS22" s="1615" t="str">
        <f t="shared" si="8"/>
        <v/>
      </c>
      <c r="AT22" s="1714"/>
      <c r="AU22" s="1715"/>
      <c r="AV22" s="1715"/>
    </row>
    <row r="23" spans="1:48" s="803" customFormat="1" hidden="1" x14ac:dyDescent="0.25">
      <c r="A23" s="31" t="s">
        <v>3074</v>
      </c>
      <c r="B23" s="602"/>
      <c r="C23" s="1612"/>
      <c r="D23" s="992"/>
      <c r="E23" s="31"/>
      <c r="F23" s="992"/>
      <c r="G23" s="847"/>
      <c r="H23" s="993"/>
      <c r="I23" s="838"/>
      <c r="J23" s="31"/>
      <c r="K23" s="2159"/>
      <c r="L23" s="2159"/>
      <c r="M23" s="2159"/>
      <c r="N23" s="2159"/>
      <c r="O23" s="82"/>
      <c r="P23" s="840" t="str">
        <f t="shared" si="0"/>
        <v>13 (1413)</v>
      </c>
      <c r="Q23" s="1615" t="str">
        <f t="shared" si="1"/>
        <v/>
      </c>
      <c r="R23" s="190"/>
      <c r="S23" s="841"/>
      <c r="T23" s="841"/>
      <c r="U23" s="891"/>
      <c r="V23" s="840" t="str">
        <f t="shared" si="2"/>
        <v>13 (1413)</v>
      </c>
      <c r="W23" s="1615" t="str">
        <f t="shared" si="3"/>
        <v/>
      </c>
      <c r="X23" s="1714"/>
      <c r="Y23" s="1715"/>
      <c r="Z23" s="1715"/>
      <c r="AA23" s="961"/>
      <c r="AB23" s="962" t="s">
        <v>3074</v>
      </c>
      <c r="AC23" s="1716" t="str">
        <f t="shared" si="4"/>
        <v/>
      </c>
      <c r="AD23" s="548"/>
      <c r="AE23" s="838"/>
      <c r="AF23" s="82"/>
      <c r="AG23" s="2159"/>
      <c r="AH23" s="2159"/>
      <c r="AI23" s="2159"/>
      <c r="AJ23" s="2159"/>
      <c r="AK23" s="558"/>
      <c r="AL23" s="840" t="str">
        <f t="shared" si="5"/>
        <v>13 (1413)</v>
      </c>
      <c r="AM23" s="1615" t="str">
        <f t="shared" si="6"/>
        <v/>
      </c>
      <c r="AN23" s="1714"/>
      <c r="AO23" s="1715"/>
      <c r="AP23" s="1715"/>
      <c r="AQ23" s="82"/>
      <c r="AR23" s="840" t="str">
        <f t="shared" si="7"/>
        <v>13 (1413)</v>
      </c>
      <c r="AS23" s="1615" t="str">
        <f t="shared" si="8"/>
        <v/>
      </c>
      <c r="AT23" s="1714"/>
      <c r="AU23" s="1715"/>
      <c r="AV23" s="1715"/>
    </row>
    <row r="24" spans="1:48" s="803" customFormat="1" hidden="1" x14ac:dyDescent="0.25">
      <c r="A24" s="31" t="s">
        <v>3075</v>
      </c>
      <c r="B24" s="602"/>
      <c r="C24" s="1612"/>
      <c r="D24" s="992"/>
      <c r="E24" s="31"/>
      <c r="F24" s="992"/>
      <c r="G24" s="847"/>
      <c r="H24" s="993"/>
      <c r="I24" s="838"/>
      <c r="J24" s="31"/>
      <c r="K24" s="2159"/>
      <c r="L24" s="2159"/>
      <c r="M24" s="2159"/>
      <c r="N24" s="2159"/>
      <c r="O24" s="82"/>
      <c r="P24" s="840" t="str">
        <f t="shared" si="0"/>
        <v>14 (1414)</v>
      </c>
      <c r="Q24" s="1615" t="str">
        <f t="shared" si="1"/>
        <v/>
      </c>
      <c r="R24" s="190"/>
      <c r="S24" s="841"/>
      <c r="T24" s="841"/>
      <c r="U24" s="891"/>
      <c r="V24" s="840" t="str">
        <f t="shared" si="2"/>
        <v>14 (1414)</v>
      </c>
      <c r="W24" s="1615" t="str">
        <f t="shared" si="3"/>
        <v/>
      </c>
      <c r="X24" s="1714"/>
      <c r="Y24" s="1715"/>
      <c r="Z24" s="1715"/>
      <c r="AA24" s="961"/>
      <c r="AB24" s="962" t="s">
        <v>3075</v>
      </c>
      <c r="AC24" s="1716" t="str">
        <f t="shared" si="4"/>
        <v/>
      </c>
      <c r="AD24" s="548"/>
      <c r="AE24" s="838"/>
      <c r="AF24" s="82"/>
      <c r="AG24" s="2159"/>
      <c r="AH24" s="2159"/>
      <c r="AI24" s="2159"/>
      <c r="AJ24" s="2159"/>
      <c r="AK24" s="558"/>
      <c r="AL24" s="840" t="str">
        <f t="shared" si="5"/>
        <v>14 (1414)</v>
      </c>
      <c r="AM24" s="1615" t="str">
        <f t="shared" si="6"/>
        <v/>
      </c>
      <c r="AN24" s="1714"/>
      <c r="AO24" s="1715"/>
      <c r="AP24" s="1715"/>
      <c r="AQ24" s="82"/>
      <c r="AR24" s="840" t="str">
        <f t="shared" si="7"/>
        <v>14 (1414)</v>
      </c>
      <c r="AS24" s="1615" t="str">
        <f t="shared" si="8"/>
        <v/>
      </c>
      <c r="AT24" s="1714"/>
      <c r="AU24" s="1715"/>
      <c r="AV24" s="1715"/>
    </row>
    <row r="25" spans="1:48" s="803" customFormat="1" hidden="1" x14ac:dyDescent="0.25">
      <c r="A25" s="31" t="s">
        <v>3076</v>
      </c>
      <c r="B25" s="602"/>
      <c r="C25" s="1612"/>
      <c r="D25" s="992"/>
      <c r="E25" s="31"/>
      <c r="F25" s="992"/>
      <c r="G25" s="847"/>
      <c r="H25" s="993"/>
      <c r="I25" s="838"/>
      <c r="J25" s="31"/>
      <c r="K25" s="2159"/>
      <c r="L25" s="2159"/>
      <c r="M25" s="2159"/>
      <c r="N25" s="2159"/>
      <c r="O25" s="82"/>
      <c r="P25" s="840" t="str">
        <f t="shared" si="0"/>
        <v>15 (1415)</v>
      </c>
      <c r="Q25" s="1615" t="str">
        <f t="shared" si="1"/>
        <v/>
      </c>
      <c r="R25" s="190"/>
      <c r="S25" s="841"/>
      <c r="T25" s="841"/>
      <c r="U25" s="891"/>
      <c r="V25" s="840" t="str">
        <f t="shared" si="2"/>
        <v>15 (1415)</v>
      </c>
      <c r="W25" s="1615" t="str">
        <f t="shared" si="3"/>
        <v/>
      </c>
      <c r="X25" s="1714"/>
      <c r="Y25" s="1715"/>
      <c r="Z25" s="1715"/>
      <c r="AA25" s="961"/>
      <c r="AB25" s="962" t="s">
        <v>3076</v>
      </c>
      <c r="AC25" s="1716" t="str">
        <f t="shared" si="4"/>
        <v/>
      </c>
      <c r="AD25" s="548"/>
      <c r="AE25" s="838"/>
      <c r="AF25" s="82"/>
      <c r="AG25" s="2159"/>
      <c r="AH25" s="2159"/>
      <c r="AI25" s="2159"/>
      <c r="AJ25" s="2159"/>
      <c r="AK25" s="558"/>
      <c r="AL25" s="840" t="str">
        <f t="shared" si="5"/>
        <v>15 (1415)</v>
      </c>
      <c r="AM25" s="1615" t="str">
        <f t="shared" si="6"/>
        <v/>
      </c>
      <c r="AN25" s="1714"/>
      <c r="AO25" s="1715"/>
      <c r="AP25" s="1715"/>
      <c r="AQ25" s="82"/>
      <c r="AR25" s="840" t="str">
        <f t="shared" si="7"/>
        <v>15 (1415)</v>
      </c>
      <c r="AS25" s="1615" t="str">
        <f t="shared" si="8"/>
        <v/>
      </c>
      <c r="AT25" s="1714"/>
      <c r="AU25" s="1715"/>
      <c r="AV25" s="1715"/>
    </row>
    <row r="26" spans="1:48" s="803" customFormat="1" hidden="1" x14ac:dyDescent="0.25">
      <c r="A26" s="31" t="s">
        <v>3077</v>
      </c>
      <c r="B26" s="602"/>
      <c r="C26" s="1612"/>
      <c r="D26" s="992"/>
      <c r="E26" s="31"/>
      <c r="F26" s="992"/>
      <c r="G26" s="847"/>
      <c r="H26" s="993"/>
      <c r="I26" s="838"/>
      <c r="J26" s="31"/>
      <c r="K26" s="2159"/>
      <c r="L26" s="2159"/>
      <c r="M26" s="2159"/>
      <c r="N26" s="2159"/>
      <c r="O26" s="82"/>
      <c r="P26" s="840" t="str">
        <f t="shared" si="0"/>
        <v>16 (1416)</v>
      </c>
      <c r="Q26" s="1615" t="str">
        <f t="shared" si="1"/>
        <v/>
      </c>
      <c r="R26" s="190"/>
      <c r="S26" s="841"/>
      <c r="T26" s="841"/>
      <c r="U26" s="891"/>
      <c r="V26" s="840" t="str">
        <f t="shared" si="2"/>
        <v>16 (1416)</v>
      </c>
      <c r="W26" s="1615" t="str">
        <f t="shared" si="3"/>
        <v/>
      </c>
      <c r="X26" s="1714"/>
      <c r="Y26" s="1715"/>
      <c r="Z26" s="1715"/>
      <c r="AA26" s="961"/>
      <c r="AB26" s="962" t="s">
        <v>3077</v>
      </c>
      <c r="AC26" s="1716" t="str">
        <f t="shared" si="4"/>
        <v/>
      </c>
      <c r="AD26" s="548"/>
      <c r="AE26" s="838"/>
      <c r="AF26" s="82"/>
      <c r="AG26" s="2159"/>
      <c r="AH26" s="2159"/>
      <c r="AI26" s="2159"/>
      <c r="AJ26" s="2159"/>
      <c r="AK26" s="558"/>
      <c r="AL26" s="840" t="str">
        <f t="shared" si="5"/>
        <v>16 (1416)</v>
      </c>
      <c r="AM26" s="1615" t="str">
        <f t="shared" si="6"/>
        <v/>
      </c>
      <c r="AN26" s="1714"/>
      <c r="AO26" s="1715"/>
      <c r="AP26" s="1715"/>
      <c r="AQ26" s="82"/>
      <c r="AR26" s="840" t="str">
        <f t="shared" si="7"/>
        <v>16 (1416)</v>
      </c>
      <c r="AS26" s="1615" t="str">
        <f t="shared" si="8"/>
        <v/>
      </c>
      <c r="AT26" s="1714"/>
      <c r="AU26" s="1715"/>
      <c r="AV26" s="1715"/>
    </row>
    <row r="27" spans="1:48" s="803" customFormat="1" hidden="1" x14ac:dyDescent="0.25">
      <c r="A27" s="31" t="s">
        <v>3078</v>
      </c>
      <c r="B27" s="602"/>
      <c r="C27" s="1612"/>
      <c r="D27" s="992"/>
      <c r="E27" s="31"/>
      <c r="F27" s="992"/>
      <c r="G27" s="847"/>
      <c r="H27" s="993"/>
      <c r="I27" s="838"/>
      <c r="J27" s="31"/>
      <c r="K27" s="2159"/>
      <c r="L27" s="2159"/>
      <c r="M27" s="2159"/>
      <c r="N27" s="2159"/>
      <c r="O27" s="82"/>
      <c r="P27" s="840" t="str">
        <f t="shared" si="0"/>
        <v>17 (1417)</v>
      </c>
      <c r="Q27" s="1615" t="str">
        <f t="shared" si="1"/>
        <v/>
      </c>
      <c r="R27" s="190"/>
      <c r="S27" s="841"/>
      <c r="T27" s="841"/>
      <c r="U27" s="891"/>
      <c r="V27" s="840" t="str">
        <f t="shared" si="2"/>
        <v>17 (1417)</v>
      </c>
      <c r="W27" s="1615" t="str">
        <f t="shared" si="3"/>
        <v/>
      </c>
      <c r="X27" s="1714"/>
      <c r="Y27" s="1715"/>
      <c r="Z27" s="1715"/>
      <c r="AA27" s="961"/>
      <c r="AB27" s="962" t="s">
        <v>3078</v>
      </c>
      <c r="AC27" s="1716" t="str">
        <f t="shared" si="4"/>
        <v/>
      </c>
      <c r="AD27" s="548"/>
      <c r="AE27" s="838"/>
      <c r="AF27" s="82"/>
      <c r="AG27" s="2159"/>
      <c r="AH27" s="2159"/>
      <c r="AI27" s="2159"/>
      <c r="AJ27" s="2159"/>
      <c r="AK27" s="558"/>
      <c r="AL27" s="840" t="str">
        <f t="shared" si="5"/>
        <v>17 (1417)</v>
      </c>
      <c r="AM27" s="1615" t="str">
        <f t="shared" si="6"/>
        <v/>
      </c>
      <c r="AN27" s="1714"/>
      <c r="AO27" s="1715"/>
      <c r="AP27" s="1715"/>
      <c r="AQ27" s="82"/>
      <c r="AR27" s="840" t="str">
        <f t="shared" si="7"/>
        <v>17 (1417)</v>
      </c>
      <c r="AS27" s="1615" t="str">
        <f t="shared" si="8"/>
        <v/>
      </c>
      <c r="AT27" s="1714"/>
      <c r="AU27" s="1715"/>
      <c r="AV27" s="1715"/>
    </row>
    <row r="28" spans="1:48" s="803" customFormat="1" hidden="1" x14ac:dyDescent="0.25">
      <c r="A28" s="31" t="s">
        <v>3079</v>
      </c>
      <c r="B28" s="602"/>
      <c r="C28" s="1612"/>
      <c r="D28" s="992"/>
      <c r="E28" s="31"/>
      <c r="F28" s="992"/>
      <c r="G28" s="847"/>
      <c r="H28" s="993"/>
      <c r="I28" s="838"/>
      <c r="J28" s="31"/>
      <c r="K28" s="2159"/>
      <c r="L28" s="2159"/>
      <c r="M28" s="2159"/>
      <c r="N28" s="2159"/>
      <c r="O28" s="82"/>
      <c r="P28" s="840" t="str">
        <f t="shared" si="0"/>
        <v>18 (1418)</v>
      </c>
      <c r="Q28" s="1615" t="str">
        <f t="shared" si="1"/>
        <v/>
      </c>
      <c r="R28" s="190"/>
      <c r="S28" s="841"/>
      <c r="T28" s="841"/>
      <c r="U28" s="891"/>
      <c r="V28" s="840" t="str">
        <f t="shared" si="2"/>
        <v>18 (1418)</v>
      </c>
      <c r="W28" s="1615" t="str">
        <f t="shared" si="3"/>
        <v/>
      </c>
      <c r="X28" s="1714"/>
      <c r="Y28" s="1715"/>
      <c r="Z28" s="1715"/>
      <c r="AA28" s="961"/>
      <c r="AB28" s="962" t="s">
        <v>3079</v>
      </c>
      <c r="AC28" s="1716" t="str">
        <f t="shared" si="4"/>
        <v/>
      </c>
      <c r="AD28" s="548"/>
      <c r="AE28" s="838"/>
      <c r="AF28" s="82"/>
      <c r="AG28" s="2159"/>
      <c r="AH28" s="2159"/>
      <c r="AI28" s="2159"/>
      <c r="AJ28" s="2159"/>
      <c r="AK28" s="558"/>
      <c r="AL28" s="840" t="str">
        <f t="shared" si="5"/>
        <v>18 (1418)</v>
      </c>
      <c r="AM28" s="1615" t="str">
        <f t="shared" si="6"/>
        <v/>
      </c>
      <c r="AN28" s="1714"/>
      <c r="AO28" s="1715"/>
      <c r="AP28" s="1715"/>
      <c r="AQ28" s="82"/>
      <c r="AR28" s="840" t="str">
        <f t="shared" si="7"/>
        <v>18 (1418)</v>
      </c>
      <c r="AS28" s="1615" t="str">
        <f t="shared" si="8"/>
        <v/>
      </c>
      <c r="AT28" s="1714"/>
      <c r="AU28" s="1715"/>
      <c r="AV28" s="1715"/>
    </row>
    <row r="29" spans="1:48" s="803" customFormat="1" hidden="1" x14ac:dyDescent="0.25">
      <c r="A29" s="31" t="s">
        <v>3080</v>
      </c>
      <c r="B29" s="602"/>
      <c r="C29" s="1612"/>
      <c r="D29" s="992"/>
      <c r="E29" s="31"/>
      <c r="F29" s="992"/>
      <c r="G29" s="847"/>
      <c r="H29" s="993"/>
      <c r="I29" s="838"/>
      <c r="J29" s="31"/>
      <c r="K29" s="2159"/>
      <c r="L29" s="2159"/>
      <c r="M29" s="2159"/>
      <c r="N29" s="2159"/>
      <c r="O29" s="82"/>
      <c r="P29" s="840" t="str">
        <f t="shared" si="0"/>
        <v>19 (1419)</v>
      </c>
      <c r="Q29" s="1615" t="str">
        <f t="shared" si="1"/>
        <v/>
      </c>
      <c r="R29" s="190"/>
      <c r="S29" s="841"/>
      <c r="T29" s="841"/>
      <c r="U29" s="891"/>
      <c r="V29" s="840" t="str">
        <f t="shared" si="2"/>
        <v>19 (1419)</v>
      </c>
      <c r="W29" s="1615" t="str">
        <f t="shared" si="3"/>
        <v/>
      </c>
      <c r="X29" s="1714"/>
      <c r="Y29" s="1715"/>
      <c r="Z29" s="1715"/>
      <c r="AA29" s="961"/>
      <c r="AB29" s="962" t="s">
        <v>3080</v>
      </c>
      <c r="AC29" s="1716" t="str">
        <f t="shared" si="4"/>
        <v/>
      </c>
      <c r="AD29" s="548"/>
      <c r="AE29" s="838"/>
      <c r="AF29" s="82"/>
      <c r="AG29" s="2159"/>
      <c r="AH29" s="2159"/>
      <c r="AI29" s="2159"/>
      <c r="AJ29" s="2159"/>
      <c r="AK29" s="558"/>
      <c r="AL29" s="840" t="str">
        <f t="shared" si="5"/>
        <v>19 (1419)</v>
      </c>
      <c r="AM29" s="1615" t="str">
        <f t="shared" si="6"/>
        <v/>
      </c>
      <c r="AN29" s="1714"/>
      <c r="AO29" s="1715"/>
      <c r="AP29" s="1715"/>
      <c r="AQ29" s="82"/>
      <c r="AR29" s="840" t="str">
        <f t="shared" si="7"/>
        <v>19 (1419)</v>
      </c>
      <c r="AS29" s="1615" t="str">
        <f t="shared" si="8"/>
        <v/>
      </c>
      <c r="AT29" s="1714"/>
      <c r="AU29" s="1715"/>
      <c r="AV29" s="1715"/>
    </row>
    <row r="30" spans="1:48" s="803" customFormat="1" hidden="1" x14ac:dyDescent="0.25">
      <c r="A30" s="31" t="s">
        <v>3081</v>
      </c>
      <c r="B30" s="602"/>
      <c r="C30" s="1612"/>
      <c r="D30" s="992"/>
      <c r="E30" s="31"/>
      <c r="F30" s="992"/>
      <c r="G30" s="847"/>
      <c r="H30" s="993"/>
      <c r="I30" s="838"/>
      <c r="J30" s="31"/>
      <c r="K30" s="2159"/>
      <c r="L30" s="2159"/>
      <c r="M30" s="2159"/>
      <c r="N30" s="2159"/>
      <c r="O30" s="82"/>
      <c r="P30" s="840" t="str">
        <f t="shared" si="0"/>
        <v>20 (1420)</v>
      </c>
      <c r="Q30" s="1615" t="str">
        <f t="shared" si="1"/>
        <v/>
      </c>
      <c r="R30" s="190"/>
      <c r="S30" s="841"/>
      <c r="T30" s="841"/>
      <c r="U30" s="891"/>
      <c r="V30" s="840" t="str">
        <f t="shared" si="2"/>
        <v>20 (1420)</v>
      </c>
      <c r="W30" s="1615" t="str">
        <f t="shared" si="3"/>
        <v/>
      </c>
      <c r="X30" s="1714"/>
      <c r="Y30" s="1715"/>
      <c r="Z30" s="1715"/>
      <c r="AA30" s="961"/>
      <c r="AB30" s="962" t="s">
        <v>3081</v>
      </c>
      <c r="AC30" s="1716" t="str">
        <f t="shared" si="4"/>
        <v/>
      </c>
      <c r="AD30" s="548"/>
      <c r="AE30" s="838"/>
      <c r="AF30" s="82"/>
      <c r="AG30" s="2159"/>
      <c r="AH30" s="2159"/>
      <c r="AI30" s="2159"/>
      <c r="AJ30" s="2159"/>
      <c r="AK30" s="558"/>
      <c r="AL30" s="840" t="str">
        <f t="shared" si="5"/>
        <v>20 (1420)</v>
      </c>
      <c r="AM30" s="1615" t="str">
        <f t="shared" si="6"/>
        <v/>
      </c>
      <c r="AN30" s="1714"/>
      <c r="AO30" s="1715"/>
      <c r="AP30" s="1715"/>
      <c r="AQ30" s="82"/>
      <c r="AR30" s="840" t="str">
        <f t="shared" si="7"/>
        <v>20 (1420)</v>
      </c>
      <c r="AS30" s="1615" t="str">
        <f t="shared" si="8"/>
        <v/>
      </c>
      <c r="AT30" s="1714"/>
      <c r="AU30" s="1715"/>
      <c r="AV30" s="1715"/>
    </row>
    <row r="31" spans="1:48" s="803" customFormat="1" hidden="1" x14ac:dyDescent="0.25">
      <c r="A31" s="31" t="s">
        <v>3082</v>
      </c>
      <c r="B31" s="602"/>
      <c r="C31" s="1612"/>
      <c r="D31" s="992"/>
      <c r="E31" s="31"/>
      <c r="F31" s="992"/>
      <c r="G31" s="847"/>
      <c r="H31" s="993"/>
      <c r="I31" s="838"/>
      <c r="J31" s="31"/>
      <c r="K31" s="2159"/>
      <c r="L31" s="2159"/>
      <c r="M31" s="2159"/>
      <c r="N31" s="2159"/>
      <c r="O31" s="82"/>
      <c r="P31" s="840" t="str">
        <f t="shared" si="0"/>
        <v>21 (1421)</v>
      </c>
      <c r="Q31" s="1615" t="str">
        <f t="shared" si="1"/>
        <v/>
      </c>
      <c r="R31" s="190"/>
      <c r="S31" s="841"/>
      <c r="T31" s="841"/>
      <c r="U31" s="891"/>
      <c r="V31" s="840" t="str">
        <f t="shared" si="2"/>
        <v>21 (1421)</v>
      </c>
      <c r="W31" s="1615" t="str">
        <f t="shared" si="3"/>
        <v/>
      </c>
      <c r="X31" s="1714"/>
      <c r="Y31" s="1715"/>
      <c r="Z31" s="1715"/>
      <c r="AA31" s="961"/>
      <c r="AB31" s="962" t="s">
        <v>3082</v>
      </c>
      <c r="AC31" s="1716" t="str">
        <f t="shared" si="4"/>
        <v/>
      </c>
      <c r="AD31" s="548"/>
      <c r="AE31" s="838"/>
      <c r="AF31" s="82"/>
      <c r="AG31" s="2159"/>
      <c r="AH31" s="2159"/>
      <c r="AI31" s="2159"/>
      <c r="AJ31" s="2159"/>
      <c r="AK31" s="558"/>
      <c r="AL31" s="840" t="str">
        <f t="shared" si="5"/>
        <v>21 (1421)</v>
      </c>
      <c r="AM31" s="1615" t="str">
        <f t="shared" si="6"/>
        <v/>
      </c>
      <c r="AN31" s="1714"/>
      <c r="AO31" s="1715"/>
      <c r="AP31" s="1715"/>
      <c r="AQ31" s="82"/>
      <c r="AR31" s="840" t="str">
        <f t="shared" si="7"/>
        <v>21 (1421)</v>
      </c>
      <c r="AS31" s="1615" t="str">
        <f t="shared" si="8"/>
        <v/>
      </c>
      <c r="AT31" s="1714"/>
      <c r="AU31" s="1715"/>
      <c r="AV31" s="1715"/>
    </row>
    <row r="32" spans="1:48" s="803" customFormat="1" hidden="1" x14ac:dyDescent="0.25">
      <c r="A32" s="31" t="s">
        <v>3083</v>
      </c>
      <c r="B32" s="602"/>
      <c r="C32" s="1612"/>
      <c r="D32" s="992"/>
      <c r="E32" s="31"/>
      <c r="F32" s="992"/>
      <c r="G32" s="847"/>
      <c r="H32" s="993"/>
      <c r="I32" s="838"/>
      <c r="J32" s="31"/>
      <c r="K32" s="2159"/>
      <c r="L32" s="2159"/>
      <c r="M32" s="2159"/>
      <c r="N32" s="2159"/>
      <c r="O32" s="82"/>
      <c r="P32" s="840" t="str">
        <f t="shared" si="0"/>
        <v>22 (1422)</v>
      </c>
      <c r="Q32" s="1615" t="str">
        <f t="shared" si="1"/>
        <v/>
      </c>
      <c r="R32" s="190"/>
      <c r="S32" s="841"/>
      <c r="T32" s="841"/>
      <c r="U32" s="891"/>
      <c r="V32" s="840" t="str">
        <f t="shared" si="2"/>
        <v>22 (1422)</v>
      </c>
      <c r="W32" s="1615" t="str">
        <f t="shared" si="3"/>
        <v/>
      </c>
      <c r="X32" s="1714"/>
      <c r="Y32" s="1715"/>
      <c r="Z32" s="1715"/>
      <c r="AA32" s="961"/>
      <c r="AB32" s="962" t="s">
        <v>3083</v>
      </c>
      <c r="AC32" s="1716" t="str">
        <f t="shared" si="4"/>
        <v/>
      </c>
      <c r="AD32" s="548"/>
      <c r="AE32" s="838"/>
      <c r="AF32" s="82"/>
      <c r="AG32" s="2159"/>
      <c r="AH32" s="2159"/>
      <c r="AI32" s="2159"/>
      <c r="AJ32" s="2159"/>
      <c r="AK32" s="558"/>
      <c r="AL32" s="840" t="str">
        <f t="shared" si="5"/>
        <v>22 (1422)</v>
      </c>
      <c r="AM32" s="1615" t="str">
        <f t="shared" si="6"/>
        <v/>
      </c>
      <c r="AN32" s="1714"/>
      <c r="AO32" s="1715"/>
      <c r="AP32" s="1715"/>
      <c r="AQ32" s="82"/>
      <c r="AR32" s="840" t="str">
        <f t="shared" si="7"/>
        <v>22 (1422)</v>
      </c>
      <c r="AS32" s="1615" t="str">
        <f t="shared" si="8"/>
        <v/>
      </c>
      <c r="AT32" s="1714"/>
      <c r="AU32" s="1715"/>
      <c r="AV32" s="1715"/>
    </row>
    <row r="33" spans="1:48" s="803" customFormat="1" hidden="1" x14ac:dyDescent="0.25">
      <c r="A33" s="31" t="s">
        <v>3084</v>
      </c>
      <c r="B33" s="602"/>
      <c r="C33" s="1612"/>
      <c r="D33" s="992"/>
      <c r="E33" s="31"/>
      <c r="F33" s="992"/>
      <c r="G33" s="847"/>
      <c r="H33" s="993"/>
      <c r="I33" s="838"/>
      <c r="J33" s="31"/>
      <c r="K33" s="2159"/>
      <c r="L33" s="2159"/>
      <c r="M33" s="2159"/>
      <c r="N33" s="2159"/>
      <c r="O33" s="82"/>
      <c r="P33" s="840" t="str">
        <f t="shared" si="0"/>
        <v>23 (1423)</v>
      </c>
      <c r="Q33" s="1615" t="str">
        <f t="shared" si="1"/>
        <v/>
      </c>
      <c r="R33" s="190"/>
      <c r="S33" s="841"/>
      <c r="T33" s="841"/>
      <c r="U33" s="891"/>
      <c r="V33" s="840" t="str">
        <f t="shared" si="2"/>
        <v>23 (1423)</v>
      </c>
      <c r="W33" s="1615" t="str">
        <f t="shared" si="3"/>
        <v/>
      </c>
      <c r="X33" s="1714"/>
      <c r="Y33" s="1715"/>
      <c r="Z33" s="1715"/>
      <c r="AA33" s="961"/>
      <c r="AB33" s="962" t="s">
        <v>3084</v>
      </c>
      <c r="AC33" s="1716" t="str">
        <f t="shared" si="4"/>
        <v/>
      </c>
      <c r="AD33" s="548"/>
      <c r="AE33" s="838"/>
      <c r="AF33" s="82"/>
      <c r="AG33" s="2159"/>
      <c r="AH33" s="2159"/>
      <c r="AI33" s="2159"/>
      <c r="AJ33" s="2159"/>
      <c r="AK33" s="558"/>
      <c r="AL33" s="840" t="str">
        <f t="shared" si="5"/>
        <v>23 (1423)</v>
      </c>
      <c r="AM33" s="1615" t="str">
        <f t="shared" si="6"/>
        <v/>
      </c>
      <c r="AN33" s="1714"/>
      <c r="AO33" s="1715"/>
      <c r="AP33" s="1715"/>
      <c r="AQ33" s="82"/>
      <c r="AR33" s="840" t="str">
        <f t="shared" si="7"/>
        <v>23 (1423)</v>
      </c>
      <c r="AS33" s="1615" t="str">
        <f t="shared" si="8"/>
        <v/>
      </c>
      <c r="AT33" s="1714"/>
      <c r="AU33" s="1715"/>
      <c r="AV33" s="1715"/>
    </row>
    <row r="34" spans="1:48" s="803" customFormat="1" hidden="1" x14ac:dyDescent="0.25">
      <c r="A34" s="31" t="s">
        <v>3085</v>
      </c>
      <c r="B34" s="602"/>
      <c r="C34" s="1612"/>
      <c r="D34" s="992"/>
      <c r="E34" s="31"/>
      <c r="F34" s="992"/>
      <c r="G34" s="847"/>
      <c r="H34" s="993"/>
      <c r="I34" s="838"/>
      <c r="J34" s="31"/>
      <c r="K34" s="2159"/>
      <c r="L34" s="2159"/>
      <c r="M34" s="2159"/>
      <c r="N34" s="2159"/>
      <c r="O34" s="82"/>
      <c r="P34" s="840" t="str">
        <f t="shared" si="0"/>
        <v>24 (1424)</v>
      </c>
      <c r="Q34" s="1615" t="str">
        <f t="shared" si="1"/>
        <v/>
      </c>
      <c r="R34" s="190"/>
      <c r="S34" s="841"/>
      <c r="T34" s="841"/>
      <c r="U34" s="891"/>
      <c r="V34" s="840" t="str">
        <f t="shared" si="2"/>
        <v>24 (1424)</v>
      </c>
      <c r="W34" s="1615" t="str">
        <f t="shared" si="3"/>
        <v/>
      </c>
      <c r="X34" s="1714"/>
      <c r="Y34" s="1715"/>
      <c r="Z34" s="1715"/>
      <c r="AA34" s="961"/>
      <c r="AB34" s="962" t="s">
        <v>3085</v>
      </c>
      <c r="AC34" s="1716" t="str">
        <f t="shared" si="4"/>
        <v/>
      </c>
      <c r="AD34" s="548"/>
      <c r="AE34" s="838"/>
      <c r="AF34" s="82"/>
      <c r="AG34" s="2159"/>
      <c r="AH34" s="2159"/>
      <c r="AI34" s="2159"/>
      <c r="AJ34" s="2159"/>
      <c r="AK34" s="558"/>
      <c r="AL34" s="840" t="str">
        <f t="shared" si="5"/>
        <v>24 (1424)</v>
      </c>
      <c r="AM34" s="1615" t="str">
        <f t="shared" si="6"/>
        <v/>
      </c>
      <c r="AN34" s="1714"/>
      <c r="AO34" s="1715"/>
      <c r="AP34" s="1715"/>
      <c r="AQ34" s="82"/>
      <c r="AR34" s="840" t="str">
        <f t="shared" si="7"/>
        <v>24 (1424)</v>
      </c>
      <c r="AS34" s="1615" t="str">
        <f t="shared" si="8"/>
        <v/>
      </c>
      <c r="AT34" s="1714"/>
      <c r="AU34" s="1715"/>
      <c r="AV34" s="1715"/>
    </row>
    <row r="35" spans="1:48" s="803" customFormat="1" x14ac:dyDescent="0.25">
      <c r="A35" s="31" t="s">
        <v>3086</v>
      </c>
      <c r="B35" s="602"/>
      <c r="C35" s="1612"/>
      <c r="D35" s="992"/>
      <c r="E35" s="31"/>
      <c r="F35" s="992"/>
      <c r="G35" s="847"/>
      <c r="H35" s="993"/>
      <c r="I35" s="838"/>
      <c r="J35" s="31"/>
      <c r="K35" s="2159"/>
      <c r="L35" s="2159"/>
      <c r="M35" s="2159"/>
      <c r="N35" s="2159"/>
      <c r="O35" s="82"/>
      <c r="P35" s="840" t="str">
        <f t="shared" si="0"/>
        <v>25 (1425)</v>
      </c>
      <c r="Q35" s="1615" t="str">
        <f t="shared" si="1"/>
        <v/>
      </c>
      <c r="R35" s="190"/>
      <c r="S35" s="841"/>
      <c r="T35" s="841"/>
      <c r="U35" s="891"/>
      <c r="V35" s="840" t="str">
        <f t="shared" si="2"/>
        <v>25 (1425)</v>
      </c>
      <c r="W35" s="1615" t="str">
        <f t="shared" si="3"/>
        <v/>
      </c>
      <c r="X35" s="1714"/>
      <c r="Y35" s="1715"/>
      <c r="Z35" s="1715"/>
      <c r="AA35" s="961"/>
      <c r="AB35" s="962" t="s">
        <v>3086</v>
      </c>
      <c r="AC35" s="1716" t="str">
        <f t="shared" si="4"/>
        <v/>
      </c>
      <c r="AD35" s="548"/>
      <c r="AE35" s="838"/>
      <c r="AF35" s="82"/>
      <c r="AG35" s="2159"/>
      <c r="AH35" s="2159"/>
      <c r="AI35" s="2159"/>
      <c r="AJ35" s="2159"/>
      <c r="AK35" s="558"/>
      <c r="AL35" s="840" t="str">
        <f t="shared" si="5"/>
        <v>25 (1425)</v>
      </c>
      <c r="AM35" s="1615" t="str">
        <f t="shared" si="6"/>
        <v/>
      </c>
      <c r="AN35" s="1714"/>
      <c r="AO35" s="1715"/>
      <c r="AP35" s="1715"/>
      <c r="AQ35" s="82"/>
      <c r="AR35" s="840" t="str">
        <f t="shared" si="7"/>
        <v>25 (1425)</v>
      </c>
      <c r="AS35" s="1615" t="str">
        <f t="shared" si="8"/>
        <v/>
      </c>
      <c r="AT35" s="1714"/>
      <c r="AU35" s="1715"/>
      <c r="AV35" s="1715"/>
    </row>
    <row r="36" spans="1:48" s="803" customFormat="1" x14ac:dyDescent="0.25">
      <c r="A36" s="239" t="s">
        <v>3087</v>
      </c>
      <c r="B36" s="1598">
        <v>100</v>
      </c>
      <c r="C36" s="1617"/>
      <c r="D36" s="992"/>
      <c r="E36" s="31"/>
      <c r="F36" s="992"/>
      <c r="G36" s="847"/>
      <c r="H36" s="993"/>
      <c r="I36" s="838"/>
      <c r="J36" s="31"/>
      <c r="K36" s="2162"/>
      <c r="L36" s="2162"/>
      <c r="M36" s="2162"/>
      <c r="N36" s="2162"/>
      <c r="O36" s="82"/>
      <c r="P36" s="835"/>
      <c r="Q36" s="1619">
        <f>$B36</f>
        <v>100</v>
      </c>
      <c r="R36" s="190"/>
      <c r="S36" s="841"/>
      <c r="T36" s="841"/>
      <c r="U36" s="891"/>
      <c r="V36" s="835"/>
      <c r="W36" s="1619">
        <f>$B36</f>
        <v>100</v>
      </c>
      <c r="X36" s="1714"/>
      <c r="Y36" s="1715"/>
      <c r="Z36" s="1715"/>
      <c r="AA36" s="961"/>
      <c r="AB36" s="958"/>
      <c r="AC36" s="1717">
        <v>100</v>
      </c>
      <c r="AD36" s="548"/>
      <c r="AE36" s="838"/>
      <c r="AF36" s="82"/>
      <c r="AG36" s="2162"/>
      <c r="AH36" s="2162"/>
      <c r="AI36" s="2162"/>
      <c r="AJ36" s="2162"/>
      <c r="AK36" s="558"/>
      <c r="AL36" s="835"/>
      <c r="AM36" s="1619">
        <f>$B36</f>
        <v>100</v>
      </c>
      <c r="AN36" s="1714"/>
      <c r="AO36" s="1715"/>
      <c r="AP36" s="1715"/>
      <c r="AQ36" s="82"/>
      <c r="AR36" s="835"/>
      <c r="AS36" s="1619">
        <f>$B36</f>
        <v>100</v>
      </c>
      <c r="AT36" s="1714"/>
      <c r="AU36" s="1715"/>
      <c r="AV36" s="1715"/>
    </row>
    <row r="37" spans="1:48" s="803" customFormat="1" x14ac:dyDescent="0.25">
      <c r="A37" s="83" t="s">
        <v>3088</v>
      </c>
      <c r="B37" s="1494" t="s">
        <v>3089</v>
      </c>
      <c r="C37" s="1495"/>
      <c r="D37" s="993"/>
      <c r="E37" s="82"/>
      <c r="F37" s="993"/>
      <c r="G37" s="848"/>
      <c r="H37" s="993"/>
      <c r="I37" s="844"/>
      <c r="J37" s="82"/>
      <c r="K37" s="2161"/>
      <c r="L37" s="2161"/>
      <c r="M37" s="2161"/>
      <c r="N37" s="2161"/>
      <c r="O37" s="82"/>
      <c r="P37" s="835"/>
      <c r="Q37" s="1495" t="str">
        <f>$B37</f>
        <v>Global</v>
      </c>
      <c r="R37" s="190"/>
      <c r="S37" s="846"/>
      <c r="T37" s="846"/>
      <c r="U37" s="891"/>
      <c r="V37" s="835"/>
      <c r="W37" s="1495" t="str">
        <f>$B37</f>
        <v>Global</v>
      </c>
      <c r="X37" s="1714"/>
      <c r="Y37" s="1715"/>
      <c r="Z37" s="1715"/>
      <c r="AA37" s="961"/>
      <c r="AB37" s="958"/>
      <c r="AC37" s="1718" t="s">
        <v>3089</v>
      </c>
      <c r="AD37" s="190"/>
      <c r="AE37" s="844"/>
      <c r="AF37" s="82"/>
      <c r="AG37" s="2161"/>
      <c r="AH37" s="2161"/>
      <c r="AI37" s="2161"/>
      <c r="AJ37" s="2161"/>
      <c r="AK37" s="558"/>
      <c r="AL37" s="835"/>
      <c r="AM37" s="1495" t="str">
        <f>$B37</f>
        <v>Global</v>
      </c>
      <c r="AN37" s="1714"/>
      <c r="AO37" s="1715"/>
      <c r="AP37" s="1715"/>
      <c r="AQ37" s="82"/>
      <c r="AR37" s="835"/>
      <c r="AS37" s="1495" t="str">
        <f>$B37</f>
        <v>Global</v>
      </c>
      <c r="AT37" s="1714"/>
      <c r="AU37" s="1715"/>
      <c r="AV37" s="1715"/>
    </row>
    <row r="38" spans="1:48" s="803" customFormat="1" x14ac:dyDescent="0.25">
      <c r="A38" s="82"/>
      <c r="B38" s="82"/>
      <c r="C38" s="82"/>
      <c r="D38" s="82"/>
      <c r="E38" s="82"/>
      <c r="F38" s="82"/>
      <c r="G38" s="82"/>
      <c r="H38" s="82"/>
      <c r="I38" s="82"/>
      <c r="J38" s="82"/>
      <c r="K38" s="82"/>
      <c r="L38" s="82"/>
      <c r="M38" s="82"/>
      <c r="N38" s="82"/>
      <c r="O38" s="82"/>
      <c r="P38" s="835"/>
      <c r="Q38" s="835"/>
      <c r="R38" s="82"/>
      <c r="S38" s="82"/>
      <c r="T38" s="82"/>
      <c r="U38" s="891"/>
      <c r="V38" s="835"/>
      <c r="W38" s="835"/>
      <c r="X38" s="947"/>
      <c r="Y38" s="947"/>
      <c r="Z38" s="947"/>
      <c r="AA38" s="961"/>
      <c r="AB38" s="958"/>
      <c r="AC38" s="958"/>
      <c r="AD38" s="960"/>
      <c r="AE38" s="82"/>
      <c r="AF38" s="82"/>
      <c r="AG38" s="82"/>
      <c r="AH38" s="82"/>
      <c r="AI38" s="82"/>
      <c r="AJ38" s="82"/>
      <c r="AK38" s="558"/>
      <c r="AL38" s="835"/>
      <c r="AM38" s="835"/>
      <c r="AN38" s="947"/>
      <c r="AO38" s="947"/>
      <c r="AP38" s="947"/>
      <c r="AQ38" s="82"/>
      <c r="AR38" s="835"/>
      <c r="AS38" s="835"/>
      <c r="AT38" s="947"/>
      <c r="AU38" s="947"/>
      <c r="AV38" s="947"/>
    </row>
    <row r="39" spans="1:48" s="803" customFormat="1" x14ac:dyDescent="0.25">
      <c r="A39" s="82"/>
      <c r="B39" s="88" t="s">
        <v>1875</v>
      </c>
      <c r="C39" s="82"/>
      <c r="D39" s="82"/>
      <c r="E39" s="82"/>
      <c r="F39" s="82"/>
      <c r="G39" s="82"/>
      <c r="H39" s="82"/>
      <c r="I39" s="82"/>
      <c r="J39" s="82"/>
      <c r="K39" s="82"/>
      <c r="L39" s="82"/>
      <c r="M39" s="82"/>
      <c r="N39" s="82"/>
      <c r="O39" s="82"/>
      <c r="P39" s="835"/>
      <c r="Q39" s="836" t="str">
        <f>$B39</f>
        <v>Engagements inutilisés (502)</v>
      </c>
      <c r="R39" s="82"/>
      <c r="S39" s="82"/>
      <c r="T39" s="82"/>
      <c r="U39" s="891"/>
      <c r="V39" s="835"/>
      <c r="W39" s="836" t="str">
        <f>$B39</f>
        <v>Engagements inutilisés (502)</v>
      </c>
      <c r="X39" s="947"/>
      <c r="Y39" s="947"/>
      <c r="Z39" s="947"/>
      <c r="AA39" s="961"/>
      <c r="AB39" s="958"/>
      <c r="AC39" s="959" t="s">
        <v>3276</v>
      </c>
      <c r="AD39" s="960"/>
      <c r="AE39" s="82"/>
      <c r="AF39" s="82"/>
      <c r="AG39" s="82"/>
      <c r="AH39" s="82"/>
      <c r="AI39" s="82"/>
      <c r="AJ39" s="82"/>
      <c r="AK39" s="558"/>
      <c r="AL39" s="835"/>
      <c r="AM39" s="836" t="str">
        <f>$B39</f>
        <v>Engagements inutilisés (502)</v>
      </c>
      <c r="AN39" s="947"/>
      <c r="AO39" s="947"/>
      <c r="AP39" s="947"/>
      <c r="AQ39" s="82"/>
      <c r="AR39" s="835"/>
      <c r="AS39" s="836" t="str">
        <f>$B39</f>
        <v>Engagements inutilisés (502)</v>
      </c>
      <c r="AT39" s="947"/>
      <c r="AU39" s="947"/>
      <c r="AV39" s="947"/>
    </row>
    <row r="40" spans="1:48" s="803" customFormat="1" x14ac:dyDescent="0.25">
      <c r="A40" s="31" t="s">
        <v>3062</v>
      </c>
      <c r="B40" s="602"/>
      <c r="C40" s="992"/>
      <c r="D40" s="992"/>
      <c r="E40" s="31"/>
      <c r="F40" s="992"/>
      <c r="G40" s="847"/>
      <c r="H40" s="993"/>
      <c r="I40" s="838"/>
      <c r="J40" s="31"/>
      <c r="K40" s="2159"/>
      <c r="L40" s="2159"/>
      <c r="M40" s="2159"/>
      <c r="N40" s="2159"/>
      <c r="O40" s="82"/>
      <c r="P40" s="840" t="str">
        <f t="shared" ref="P40:P64" si="9">$A40</f>
        <v>1 (1401)</v>
      </c>
      <c r="Q40" s="1615" t="str">
        <f t="shared" ref="Q40:Q64" si="10">IF($B40="","",$B40)</f>
        <v/>
      </c>
      <c r="R40" s="190"/>
      <c r="S40" s="841"/>
      <c r="T40" s="841"/>
      <c r="U40" s="891"/>
      <c r="V40" s="840" t="str">
        <f t="shared" ref="V40:V64" si="11">$A40</f>
        <v>1 (1401)</v>
      </c>
      <c r="W40" s="1615" t="str">
        <f t="shared" ref="W40:W64" si="12">IF($B40="","",$B40)</f>
        <v/>
      </c>
      <c r="X40" s="1714"/>
      <c r="Y40" s="1715"/>
      <c r="Z40" s="1715"/>
      <c r="AA40" s="961"/>
      <c r="AB40" s="962" t="s">
        <v>3062</v>
      </c>
      <c r="AC40" s="1716" t="str">
        <f t="shared" ref="AC40:AC64" si="13">IF($B40="","",$B40)</f>
        <v/>
      </c>
      <c r="AD40" s="548"/>
      <c r="AE40" s="838"/>
      <c r="AF40" s="82"/>
      <c r="AG40" s="2159"/>
      <c r="AH40" s="2159"/>
      <c r="AI40" s="2159"/>
      <c r="AJ40" s="2159"/>
      <c r="AK40" s="558"/>
      <c r="AL40" s="840" t="str">
        <f t="shared" ref="AL40:AL64" si="14">$A40</f>
        <v>1 (1401)</v>
      </c>
      <c r="AM40" s="1615" t="str">
        <f t="shared" ref="AM40:AM64" si="15">IF($B40="","",$B40)</f>
        <v/>
      </c>
      <c r="AN40" s="1714"/>
      <c r="AO40" s="1715"/>
      <c r="AP40" s="1715"/>
      <c r="AQ40" s="82"/>
      <c r="AR40" s="840" t="str">
        <f t="shared" ref="AR40:AR64" si="16">$A40</f>
        <v>1 (1401)</v>
      </c>
      <c r="AS40" s="1615" t="str">
        <f t="shared" ref="AS40:AS64" si="17">IF($B40="","",$B40)</f>
        <v/>
      </c>
      <c r="AT40" s="1714"/>
      <c r="AU40" s="1715"/>
      <c r="AV40" s="1715"/>
    </row>
    <row r="41" spans="1:48" s="803" customFormat="1" x14ac:dyDescent="0.25">
      <c r="A41" s="31" t="s">
        <v>3063</v>
      </c>
      <c r="B41" s="602"/>
      <c r="C41" s="992"/>
      <c r="D41" s="992"/>
      <c r="E41" s="31"/>
      <c r="F41" s="992"/>
      <c r="G41" s="847"/>
      <c r="H41" s="993"/>
      <c r="I41" s="838"/>
      <c r="J41" s="31"/>
      <c r="K41" s="2159"/>
      <c r="L41" s="2159"/>
      <c r="M41" s="2159"/>
      <c r="N41" s="2159"/>
      <c r="O41" s="82"/>
      <c r="P41" s="840" t="str">
        <f t="shared" si="9"/>
        <v>2 (1402)</v>
      </c>
      <c r="Q41" s="1615" t="str">
        <f t="shared" si="10"/>
        <v/>
      </c>
      <c r="R41" s="190"/>
      <c r="S41" s="841"/>
      <c r="T41" s="841"/>
      <c r="U41" s="891"/>
      <c r="V41" s="840" t="str">
        <f t="shared" si="11"/>
        <v>2 (1402)</v>
      </c>
      <c r="W41" s="1615" t="str">
        <f t="shared" si="12"/>
        <v/>
      </c>
      <c r="X41" s="1714"/>
      <c r="Y41" s="1715"/>
      <c r="Z41" s="1715"/>
      <c r="AA41" s="961"/>
      <c r="AB41" s="962" t="s">
        <v>3063</v>
      </c>
      <c r="AC41" s="1716" t="str">
        <f t="shared" si="13"/>
        <v/>
      </c>
      <c r="AD41" s="548"/>
      <c r="AE41" s="838"/>
      <c r="AF41" s="82"/>
      <c r="AG41" s="2159"/>
      <c r="AH41" s="2159"/>
      <c r="AI41" s="2159"/>
      <c r="AJ41" s="2159"/>
      <c r="AK41" s="558"/>
      <c r="AL41" s="840" t="str">
        <f t="shared" si="14"/>
        <v>2 (1402)</v>
      </c>
      <c r="AM41" s="1615" t="str">
        <f t="shared" si="15"/>
        <v/>
      </c>
      <c r="AN41" s="1714"/>
      <c r="AO41" s="1715"/>
      <c r="AP41" s="1715"/>
      <c r="AQ41" s="82"/>
      <c r="AR41" s="840" t="str">
        <f t="shared" si="16"/>
        <v>2 (1402)</v>
      </c>
      <c r="AS41" s="1615" t="str">
        <f t="shared" si="17"/>
        <v/>
      </c>
      <c r="AT41" s="1714"/>
      <c r="AU41" s="1715"/>
      <c r="AV41" s="1715"/>
    </row>
    <row r="42" spans="1:48" s="803" customFormat="1" x14ac:dyDescent="0.25">
      <c r="A42" s="31" t="s">
        <v>3064</v>
      </c>
      <c r="B42" s="602"/>
      <c r="C42" s="992"/>
      <c r="D42" s="992"/>
      <c r="E42" s="31"/>
      <c r="F42" s="992"/>
      <c r="G42" s="847"/>
      <c r="H42" s="993"/>
      <c r="I42" s="838"/>
      <c r="J42" s="31"/>
      <c r="K42" s="2159"/>
      <c r="L42" s="2159"/>
      <c r="M42" s="2159"/>
      <c r="N42" s="2159"/>
      <c r="O42" s="82"/>
      <c r="P42" s="840" t="str">
        <f t="shared" si="9"/>
        <v>3 (1403)</v>
      </c>
      <c r="Q42" s="1615" t="str">
        <f t="shared" si="10"/>
        <v/>
      </c>
      <c r="R42" s="190"/>
      <c r="S42" s="841"/>
      <c r="T42" s="841"/>
      <c r="U42" s="891"/>
      <c r="V42" s="840" t="str">
        <f t="shared" si="11"/>
        <v>3 (1403)</v>
      </c>
      <c r="W42" s="1615" t="str">
        <f t="shared" si="12"/>
        <v/>
      </c>
      <c r="X42" s="1714"/>
      <c r="Y42" s="1715"/>
      <c r="Z42" s="1715"/>
      <c r="AA42" s="961"/>
      <c r="AB42" s="962" t="s">
        <v>3064</v>
      </c>
      <c r="AC42" s="1716" t="str">
        <f t="shared" si="13"/>
        <v/>
      </c>
      <c r="AD42" s="548"/>
      <c r="AE42" s="838"/>
      <c r="AF42" s="82"/>
      <c r="AG42" s="2159"/>
      <c r="AH42" s="2159"/>
      <c r="AI42" s="2159"/>
      <c r="AJ42" s="2159"/>
      <c r="AK42" s="558"/>
      <c r="AL42" s="840" t="str">
        <f t="shared" si="14"/>
        <v>3 (1403)</v>
      </c>
      <c r="AM42" s="1615" t="str">
        <f t="shared" si="15"/>
        <v/>
      </c>
      <c r="AN42" s="1714"/>
      <c r="AO42" s="1715"/>
      <c r="AP42" s="1715"/>
      <c r="AQ42" s="82"/>
      <c r="AR42" s="840" t="str">
        <f t="shared" si="16"/>
        <v>3 (1403)</v>
      </c>
      <c r="AS42" s="1615" t="str">
        <f t="shared" si="17"/>
        <v/>
      </c>
      <c r="AT42" s="1714"/>
      <c r="AU42" s="1715"/>
      <c r="AV42" s="1715"/>
    </row>
    <row r="43" spans="1:48" s="803" customFormat="1" hidden="1" x14ac:dyDescent="0.25">
      <c r="A43" s="31" t="s">
        <v>3065</v>
      </c>
      <c r="B43" s="602"/>
      <c r="C43" s="992"/>
      <c r="D43" s="992"/>
      <c r="E43" s="31"/>
      <c r="F43" s="992"/>
      <c r="G43" s="847"/>
      <c r="H43" s="993"/>
      <c r="I43" s="838"/>
      <c r="J43" s="31"/>
      <c r="K43" s="2159"/>
      <c r="L43" s="2159"/>
      <c r="M43" s="2159"/>
      <c r="N43" s="2159"/>
      <c r="O43" s="82"/>
      <c r="P43" s="840" t="str">
        <f t="shared" si="9"/>
        <v>4 (1404)</v>
      </c>
      <c r="Q43" s="1615" t="str">
        <f t="shared" si="10"/>
        <v/>
      </c>
      <c r="R43" s="190"/>
      <c r="S43" s="841"/>
      <c r="T43" s="841"/>
      <c r="U43" s="891"/>
      <c r="V43" s="840" t="str">
        <f t="shared" si="11"/>
        <v>4 (1404)</v>
      </c>
      <c r="W43" s="1615" t="str">
        <f t="shared" si="12"/>
        <v/>
      </c>
      <c r="X43" s="1714"/>
      <c r="Y43" s="1715"/>
      <c r="Z43" s="1715"/>
      <c r="AA43" s="961"/>
      <c r="AB43" s="962" t="s">
        <v>3065</v>
      </c>
      <c r="AC43" s="1716" t="str">
        <f t="shared" si="13"/>
        <v/>
      </c>
      <c r="AD43" s="548"/>
      <c r="AE43" s="838"/>
      <c r="AF43" s="82"/>
      <c r="AG43" s="2159"/>
      <c r="AH43" s="2159"/>
      <c r="AI43" s="2159"/>
      <c r="AJ43" s="2159"/>
      <c r="AK43" s="558"/>
      <c r="AL43" s="840" t="str">
        <f t="shared" si="14"/>
        <v>4 (1404)</v>
      </c>
      <c r="AM43" s="1615" t="str">
        <f t="shared" si="15"/>
        <v/>
      </c>
      <c r="AN43" s="1714"/>
      <c r="AO43" s="1715"/>
      <c r="AP43" s="1715"/>
      <c r="AQ43" s="82"/>
      <c r="AR43" s="840" t="str">
        <f t="shared" si="16"/>
        <v>4 (1404)</v>
      </c>
      <c r="AS43" s="1615" t="str">
        <f t="shared" si="17"/>
        <v/>
      </c>
      <c r="AT43" s="1714"/>
      <c r="AU43" s="1715"/>
      <c r="AV43" s="1715"/>
    </row>
    <row r="44" spans="1:48" s="803" customFormat="1" hidden="1" x14ac:dyDescent="0.25">
      <c r="A44" s="31" t="s">
        <v>3066</v>
      </c>
      <c r="B44" s="602"/>
      <c r="C44" s="992"/>
      <c r="D44" s="992"/>
      <c r="E44" s="31"/>
      <c r="F44" s="992"/>
      <c r="G44" s="847"/>
      <c r="H44" s="993"/>
      <c r="I44" s="838"/>
      <c r="J44" s="31"/>
      <c r="K44" s="2159"/>
      <c r="L44" s="2159"/>
      <c r="M44" s="2159"/>
      <c r="N44" s="2159"/>
      <c r="O44" s="82"/>
      <c r="P44" s="840" t="str">
        <f t="shared" si="9"/>
        <v>5 (1405)</v>
      </c>
      <c r="Q44" s="1615" t="str">
        <f t="shared" si="10"/>
        <v/>
      </c>
      <c r="R44" s="190"/>
      <c r="S44" s="841"/>
      <c r="T44" s="841"/>
      <c r="U44" s="891"/>
      <c r="V44" s="840" t="str">
        <f t="shared" si="11"/>
        <v>5 (1405)</v>
      </c>
      <c r="W44" s="1615" t="str">
        <f t="shared" si="12"/>
        <v/>
      </c>
      <c r="X44" s="1714"/>
      <c r="Y44" s="1715"/>
      <c r="Z44" s="1715"/>
      <c r="AA44" s="961"/>
      <c r="AB44" s="962" t="s">
        <v>3066</v>
      </c>
      <c r="AC44" s="1716" t="str">
        <f t="shared" si="13"/>
        <v/>
      </c>
      <c r="AD44" s="548"/>
      <c r="AE44" s="838"/>
      <c r="AF44" s="82"/>
      <c r="AG44" s="2159"/>
      <c r="AH44" s="2159"/>
      <c r="AI44" s="2159"/>
      <c r="AJ44" s="2159"/>
      <c r="AK44" s="558"/>
      <c r="AL44" s="840" t="str">
        <f t="shared" si="14"/>
        <v>5 (1405)</v>
      </c>
      <c r="AM44" s="1615" t="str">
        <f t="shared" si="15"/>
        <v/>
      </c>
      <c r="AN44" s="1714"/>
      <c r="AO44" s="1715"/>
      <c r="AP44" s="1715"/>
      <c r="AQ44" s="82"/>
      <c r="AR44" s="840" t="str">
        <f t="shared" si="16"/>
        <v>5 (1405)</v>
      </c>
      <c r="AS44" s="1615" t="str">
        <f t="shared" si="17"/>
        <v/>
      </c>
      <c r="AT44" s="1714"/>
      <c r="AU44" s="1715"/>
      <c r="AV44" s="1715"/>
    </row>
    <row r="45" spans="1:48" s="803" customFormat="1" hidden="1" x14ac:dyDescent="0.25">
      <c r="A45" s="31" t="s">
        <v>3067</v>
      </c>
      <c r="B45" s="602"/>
      <c r="C45" s="992"/>
      <c r="D45" s="992"/>
      <c r="E45" s="31"/>
      <c r="F45" s="992"/>
      <c r="G45" s="847"/>
      <c r="H45" s="993"/>
      <c r="I45" s="838"/>
      <c r="J45" s="31"/>
      <c r="K45" s="2159"/>
      <c r="L45" s="2159"/>
      <c r="M45" s="2159"/>
      <c r="N45" s="2159"/>
      <c r="O45" s="82"/>
      <c r="P45" s="840" t="str">
        <f t="shared" si="9"/>
        <v>6 (1406)</v>
      </c>
      <c r="Q45" s="1615" t="str">
        <f t="shared" si="10"/>
        <v/>
      </c>
      <c r="R45" s="190"/>
      <c r="S45" s="841"/>
      <c r="T45" s="841"/>
      <c r="U45" s="891"/>
      <c r="V45" s="840" t="str">
        <f t="shared" si="11"/>
        <v>6 (1406)</v>
      </c>
      <c r="W45" s="1615" t="str">
        <f t="shared" si="12"/>
        <v/>
      </c>
      <c r="X45" s="1714"/>
      <c r="Y45" s="1715"/>
      <c r="Z45" s="1715"/>
      <c r="AA45" s="961"/>
      <c r="AB45" s="962" t="s">
        <v>3067</v>
      </c>
      <c r="AC45" s="1716" t="str">
        <f t="shared" si="13"/>
        <v/>
      </c>
      <c r="AD45" s="548"/>
      <c r="AE45" s="838"/>
      <c r="AF45" s="82"/>
      <c r="AG45" s="2159"/>
      <c r="AH45" s="2159"/>
      <c r="AI45" s="2159"/>
      <c r="AJ45" s="2159"/>
      <c r="AK45" s="558"/>
      <c r="AL45" s="840" t="str">
        <f t="shared" si="14"/>
        <v>6 (1406)</v>
      </c>
      <c r="AM45" s="1615" t="str">
        <f t="shared" si="15"/>
        <v/>
      </c>
      <c r="AN45" s="1714"/>
      <c r="AO45" s="1715"/>
      <c r="AP45" s="1715"/>
      <c r="AQ45" s="82"/>
      <c r="AR45" s="840" t="str">
        <f t="shared" si="16"/>
        <v>6 (1406)</v>
      </c>
      <c r="AS45" s="1615" t="str">
        <f t="shared" si="17"/>
        <v/>
      </c>
      <c r="AT45" s="1714"/>
      <c r="AU45" s="1715"/>
      <c r="AV45" s="1715"/>
    </row>
    <row r="46" spans="1:48" s="803" customFormat="1" hidden="1" x14ac:dyDescent="0.25">
      <c r="A46" s="31" t="s">
        <v>3068</v>
      </c>
      <c r="B46" s="602"/>
      <c r="C46" s="992"/>
      <c r="D46" s="992"/>
      <c r="E46" s="31"/>
      <c r="F46" s="992"/>
      <c r="G46" s="847"/>
      <c r="H46" s="993"/>
      <c r="I46" s="838"/>
      <c r="J46" s="31"/>
      <c r="K46" s="2159"/>
      <c r="L46" s="2159"/>
      <c r="M46" s="2159"/>
      <c r="N46" s="2159"/>
      <c r="O46" s="82"/>
      <c r="P46" s="840" t="str">
        <f t="shared" si="9"/>
        <v>7 (1407)</v>
      </c>
      <c r="Q46" s="1615" t="str">
        <f t="shared" si="10"/>
        <v/>
      </c>
      <c r="R46" s="190"/>
      <c r="S46" s="841"/>
      <c r="T46" s="841"/>
      <c r="U46" s="891"/>
      <c r="V46" s="840" t="str">
        <f t="shared" si="11"/>
        <v>7 (1407)</v>
      </c>
      <c r="W46" s="1615" t="str">
        <f t="shared" si="12"/>
        <v/>
      </c>
      <c r="X46" s="1714"/>
      <c r="Y46" s="1715"/>
      <c r="Z46" s="1715"/>
      <c r="AA46" s="961"/>
      <c r="AB46" s="962" t="s">
        <v>3068</v>
      </c>
      <c r="AC46" s="1716" t="str">
        <f t="shared" si="13"/>
        <v/>
      </c>
      <c r="AD46" s="548"/>
      <c r="AE46" s="838"/>
      <c r="AF46" s="82"/>
      <c r="AG46" s="2159"/>
      <c r="AH46" s="2159"/>
      <c r="AI46" s="2159"/>
      <c r="AJ46" s="2159"/>
      <c r="AK46" s="558"/>
      <c r="AL46" s="840" t="str">
        <f t="shared" si="14"/>
        <v>7 (1407)</v>
      </c>
      <c r="AM46" s="1615" t="str">
        <f t="shared" si="15"/>
        <v/>
      </c>
      <c r="AN46" s="1714"/>
      <c r="AO46" s="1715"/>
      <c r="AP46" s="1715"/>
      <c r="AQ46" s="82"/>
      <c r="AR46" s="840" t="str">
        <f t="shared" si="16"/>
        <v>7 (1407)</v>
      </c>
      <c r="AS46" s="1615" t="str">
        <f t="shared" si="17"/>
        <v/>
      </c>
      <c r="AT46" s="1714"/>
      <c r="AU46" s="1715"/>
      <c r="AV46" s="1715"/>
    </row>
    <row r="47" spans="1:48" s="803" customFormat="1" hidden="1" x14ac:dyDescent="0.25">
      <c r="A47" s="31" t="s">
        <v>3069</v>
      </c>
      <c r="B47" s="602"/>
      <c r="C47" s="992"/>
      <c r="D47" s="992"/>
      <c r="E47" s="31"/>
      <c r="F47" s="992"/>
      <c r="G47" s="847"/>
      <c r="H47" s="993"/>
      <c r="I47" s="838"/>
      <c r="J47" s="31"/>
      <c r="K47" s="2159"/>
      <c r="L47" s="2159"/>
      <c r="M47" s="2159"/>
      <c r="N47" s="2159"/>
      <c r="O47" s="82"/>
      <c r="P47" s="840" t="str">
        <f t="shared" si="9"/>
        <v>8 (1408)</v>
      </c>
      <c r="Q47" s="1615" t="str">
        <f t="shared" si="10"/>
        <v/>
      </c>
      <c r="R47" s="190"/>
      <c r="S47" s="841"/>
      <c r="T47" s="841"/>
      <c r="U47" s="891"/>
      <c r="V47" s="840" t="str">
        <f t="shared" si="11"/>
        <v>8 (1408)</v>
      </c>
      <c r="W47" s="1615" t="str">
        <f t="shared" si="12"/>
        <v/>
      </c>
      <c r="X47" s="1714"/>
      <c r="Y47" s="1715"/>
      <c r="Z47" s="1715"/>
      <c r="AA47" s="961"/>
      <c r="AB47" s="962" t="s">
        <v>3069</v>
      </c>
      <c r="AC47" s="1716" t="str">
        <f t="shared" si="13"/>
        <v/>
      </c>
      <c r="AD47" s="548"/>
      <c r="AE47" s="838"/>
      <c r="AF47" s="82"/>
      <c r="AG47" s="2159"/>
      <c r="AH47" s="2159"/>
      <c r="AI47" s="2159"/>
      <c r="AJ47" s="2159"/>
      <c r="AK47" s="558"/>
      <c r="AL47" s="840" t="str">
        <f t="shared" si="14"/>
        <v>8 (1408)</v>
      </c>
      <c r="AM47" s="1615" t="str">
        <f t="shared" si="15"/>
        <v/>
      </c>
      <c r="AN47" s="1714"/>
      <c r="AO47" s="1715"/>
      <c r="AP47" s="1715"/>
      <c r="AQ47" s="82"/>
      <c r="AR47" s="840" t="str">
        <f t="shared" si="16"/>
        <v>8 (1408)</v>
      </c>
      <c r="AS47" s="1615" t="str">
        <f t="shared" si="17"/>
        <v/>
      </c>
      <c r="AT47" s="1714"/>
      <c r="AU47" s="1715"/>
      <c r="AV47" s="1715"/>
    </row>
    <row r="48" spans="1:48" s="803" customFormat="1" hidden="1" x14ac:dyDescent="0.25">
      <c r="A48" s="31" t="s">
        <v>3070</v>
      </c>
      <c r="B48" s="602"/>
      <c r="C48" s="992"/>
      <c r="D48" s="992"/>
      <c r="E48" s="31"/>
      <c r="F48" s="992"/>
      <c r="G48" s="847"/>
      <c r="H48" s="993"/>
      <c r="I48" s="838"/>
      <c r="J48" s="31"/>
      <c r="K48" s="2159"/>
      <c r="L48" s="2159"/>
      <c r="M48" s="2159"/>
      <c r="N48" s="2159"/>
      <c r="O48" s="82"/>
      <c r="P48" s="840" t="str">
        <f t="shared" si="9"/>
        <v>9 (1409)</v>
      </c>
      <c r="Q48" s="1615" t="str">
        <f t="shared" si="10"/>
        <v/>
      </c>
      <c r="R48" s="190"/>
      <c r="S48" s="841"/>
      <c r="T48" s="841"/>
      <c r="U48" s="891"/>
      <c r="V48" s="840" t="str">
        <f t="shared" si="11"/>
        <v>9 (1409)</v>
      </c>
      <c r="W48" s="1615" t="str">
        <f t="shared" si="12"/>
        <v/>
      </c>
      <c r="X48" s="1714"/>
      <c r="Y48" s="1715"/>
      <c r="Z48" s="1715"/>
      <c r="AA48" s="961"/>
      <c r="AB48" s="962" t="s">
        <v>3070</v>
      </c>
      <c r="AC48" s="1716" t="str">
        <f t="shared" si="13"/>
        <v/>
      </c>
      <c r="AD48" s="548"/>
      <c r="AE48" s="838"/>
      <c r="AF48" s="82"/>
      <c r="AG48" s="2159"/>
      <c r="AH48" s="2159"/>
      <c r="AI48" s="2159"/>
      <c r="AJ48" s="2159"/>
      <c r="AK48" s="558"/>
      <c r="AL48" s="840" t="str">
        <f t="shared" si="14"/>
        <v>9 (1409)</v>
      </c>
      <c r="AM48" s="1615" t="str">
        <f t="shared" si="15"/>
        <v/>
      </c>
      <c r="AN48" s="1714"/>
      <c r="AO48" s="1715"/>
      <c r="AP48" s="1715"/>
      <c r="AQ48" s="82"/>
      <c r="AR48" s="840" t="str">
        <f t="shared" si="16"/>
        <v>9 (1409)</v>
      </c>
      <c r="AS48" s="1615" t="str">
        <f t="shared" si="17"/>
        <v/>
      </c>
      <c r="AT48" s="1714"/>
      <c r="AU48" s="1715"/>
      <c r="AV48" s="1715"/>
    </row>
    <row r="49" spans="1:48" s="803" customFormat="1" hidden="1" x14ac:dyDescent="0.25">
      <c r="A49" s="31" t="s">
        <v>3071</v>
      </c>
      <c r="B49" s="602"/>
      <c r="C49" s="992"/>
      <c r="D49" s="992"/>
      <c r="E49" s="31"/>
      <c r="F49" s="992"/>
      <c r="G49" s="847"/>
      <c r="H49" s="993"/>
      <c r="I49" s="838"/>
      <c r="J49" s="31"/>
      <c r="K49" s="2159"/>
      <c r="L49" s="2159"/>
      <c r="M49" s="2159"/>
      <c r="N49" s="2159"/>
      <c r="O49" s="82"/>
      <c r="P49" s="840" t="str">
        <f t="shared" si="9"/>
        <v>10 (1410)</v>
      </c>
      <c r="Q49" s="1615" t="str">
        <f t="shared" si="10"/>
        <v/>
      </c>
      <c r="R49" s="190"/>
      <c r="S49" s="841"/>
      <c r="T49" s="841"/>
      <c r="U49" s="891"/>
      <c r="V49" s="840" t="str">
        <f t="shared" si="11"/>
        <v>10 (1410)</v>
      </c>
      <c r="W49" s="1615" t="str">
        <f t="shared" si="12"/>
        <v/>
      </c>
      <c r="X49" s="1714"/>
      <c r="Y49" s="1715"/>
      <c r="Z49" s="1715"/>
      <c r="AA49" s="961"/>
      <c r="AB49" s="962" t="s">
        <v>3071</v>
      </c>
      <c r="AC49" s="1716" t="str">
        <f t="shared" si="13"/>
        <v/>
      </c>
      <c r="AD49" s="548"/>
      <c r="AE49" s="838"/>
      <c r="AF49" s="82"/>
      <c r="AG49" s="2159"/>
      <c r="AH49" s="2159"/>
      <c r="AI49" s="2159"/>
      <c r="AJ49" s="2159"/>
      <c r="AK49" s="558"/>
      <c r="AL49" s="840" t="str">
        <f t="shared" si="14"/>
        <v>10 (1410)</v>
      </c>
      <c r="AM49" s="1615" t="str">
        <f t="shared" si="15"/>
        <v/>
      </c>
      <c r="AN49" s="1714"/>
      <c r="AO49" s="1715"/>
      <c r="AP49" s="1715"/>
      <c r="AQ49" s="82"/>
      <c r="AR49" s="840" t="str">
        <f t="shared" si="16"/>
        <v>10 (1410)</v>
      </c>
      <c r="AS49" s="1615" t="str">
        <f t="shared" si="17"/>
        <v/>
      </c>
      <c r="AT49" s="1714"/>
      <c r="AU49" s="1715"/>
      <c r="AV49" s="1715"/>
    </row>
    <row r="50" spans="1:48" s="803" customFormat="1" hidden="1" x14ac:dyDescent="0.25">
      <c r="A50" s="31" t="s">
        <v>3072</v>
      </c>
      <c r="B50" s="602"/>
      <c r="C50" s="992"/>
      <c r="D50" s="992"/>
      <c r="E50" s="31"/>
      <c r="F50" s="992"/>
      <c r="G50" s="847"/>
      <c r="H50" s="993"/>
      <c r="I50" s="838"/>
      <c r="J50" s="31"/>
      <c r="K50" s="2159"/>
      <c r="L50" s="2159"/>
      <c r="M50" s="2159"/>
      <c r="N50" s="2159"/>
      <c r="O50" s="82"/>
      <c r="P50" s="840" t="str">
        <f t="shared" si="9"/>
        <v>11 (1411)</v>
      </c>
      <c r="Q50" s="1615" t="str">
        <f t="shared" si="10"/>
        <v/>
      </c>
      <c r="R50" s="190"/>
      <c r="S50" s="841"/>
      <c r="T50" s="841"/>
      <c r="U50" s="891"/>
      <c r="V50" s="840" t="str">
        <f t="shared" si="11"/>
        <v>11 (1411)</v>
      </c>
      <c r="W50" s="1615" t="str">
        <f t="shared" si="12"/>
        <v/>
      </c>
      <c r="X50" s="1714"/>
      <c r="Y50" s="1715"/>
      <c r="Z50" s="1715"/>
      <c r="AA50" s="961"/>
      <c r="AB50" s="962" t="s">
        <v>3072</v>
      </c>
      <c r="AC50" s="1716" t="str">
        <f t="shared" si="13"/>
        <v/>
      </c>
      <c r="AD50" s="548"/>
      <c r="AE50" s="838"/>
      <c r="AF50" s="82"/>
      <c r="AG50" s="2159"/>
      <c r="AH50" s="2159"/>
      <c r="AI50" s="2159"/>
      <c r="AJ50" s="2159"/>
      <c r="AK50" s="558"/>
      <c r="AL50" s="840" t="str">
        <f t="shared" si="14"/>
        <v>11 (1411)</v>
      </c>
      <c r="AM50" s="1615" t="str">
        <f t="shared" si="15"/>
        <v/>
      </c>
      <c r="AN50" s="1714"/>
      <c r="AO50" s="1715"/>
      <c r="AP50" s="1715"/>
      <c r="AQ50" s="82"/>
      <c r="AR50" s="840" t="str">
        <f t="shared" si="16"/>
        <v>11 (1411)</v>
      </c>
      <c r="AS50" s="1615" t="str">
        <f t="shared" si="17"/>
        <v/>
      </c>
      <c r="AT50" s="1714"/>
      <c r="AU50" s="1715"/>
      <c r="AV50" s="1715"/>
    </row>
    <row r="51" spans="1:48" s="803" customFormat="1" hidden="1" x14ac:dyDescent="0.25">
      <c r="A51" s="31" t="s">
        <v>3073</v>
      </c>
      <c r="B51" s="602"/>
      <c r="C51" s="992"/>
      <c r="D51" s="992"/>
      <c r="E51" s="31"/>
      <c r="F51" s="992"/>
      <c r="G51" s="847"/>
      <c r="H51" s="993"/>
      <c r="I51" s="838"/>
      <c r="J51" s="31"/>
      <c r="K51" s="2159"/>
      <c r="L51" s="2159"/>
      <c r="M51" s="2159"/>
      <c r="N51" s="2159"/>
      <c r="O51" s="82"/>
      <c r="P51" s="840" t="str">
        <f t="shared" si="9"/>
        <v>12 (1412)</v>
      </c>
      <c r="Q51" s="1615" t="str">
        <f t="shared" si="10"/>
        <v/>
      </c>
      <c r="R51" s="190"/>
      <c r="S51" s="841"/>
      <c r="T51" s="841"/>
      <c r="U51" s="891"/>
      <c r="V51" s="840" t="str">
        <f t="shared" si="11"/>
        <v>12 (1412)</v>
      </c>
      <c r="W51" s="1615" t="str">
        <f t="shared" si="12"/>
        <v/>
      </c>
      <c r="X51" s="1714"/>
      <c r="Y51" s="1715"/>
      <c r="Z51" s="1715"/>
      <c r="AA51" s="961"/>
      <c r="AB51" s="962" t="s">
        <v>3073</v>
      </c>
      <c r="AC51" s="1716" t="str">
        <f t="shared" si="13"/>
        <v/>
      </c>
      <c r="AD51" s="548"/>
      <c r="AE51" s="838"/>
      <c r="AF51" s="82"/>
      <c r="AG51" s="2159"/>
      <c r="AH51" s="2159"/>
      <c r="AI51" s="2159"/>
      <c r="AJ51" s="2159"/>
      <c r="AK51" s="558"/>
      <c r="AL51" s="840" t="str">
        <f t="shared" si="14"/>
        <v>12 (1412)</v>
      </c>
      <c r="AM51" s="1615" t="str">
        <f t="shared" si="15"/>
        <v/>
      </c>
      <c r="AN51" s="1714"/>
      <c r="AO51" s="1715"/>
      <c r="AP51" s="1715"/>
      <c r="AQ51" s="82"/>
      <c r="AR51" s="840" t="str">
        <f t="shared" si="16"/>
        <v>12 (1412)</v>
      </c>
      <c r="AS51" s="1615" t="str">
        <f t="shared" si="17"/>
        <v/>
      </c>
      <c r="AT51" s="1714"/>
      <c r="AU51" s="1715"/>
      <c r="AV51" s="1715"/>
    </row>
    <row r="52" spans="1:48" s="803" customFormat="1" hidden="1" x14ac:dyDescent="0.25">
      <c r="A52" s="31" t="s">
        <v>3074</v>
      </c>
      <c r="B52" s="602"/>
      <c r="C52" s="992"/>
      <c r="D52" s="992"/>
      <c r="E52" s="31"/>
      <c r="F52" s="992"/>
      <c r="G52" s="847"/>
      <c r="H52" s="993"/>
      <c r="I52" s="838"/>
      <c r="J52" s="31"/>
      <c r="K52" s="2159"/>
      <c r="L52" s="2159"/>
      <c r="M52" s="2159"/>
      <c r="N52" s="2159"/>
      <c r="O52" s="82"/>
      <c r="P52" s="840" t="str">
        <f t="shared" si="9"/>
        <v>13 (1413)</v>
      </c>
      <c r="Q52" s="1615" t="str">
        <f t="shared" si="10"/>
        <v/>
      </c>
      <c r="R52" s="190"/>
      <c r="S52" s="841"/>
      <c r="T52" s="841"/>
      <c r="U52" s="891"/>
      <c r="V52" s="840" t="str">
        <f t="shared" si="11"/>
        <v>13 (1413)</v>
      </c>
      <c r="W52" s="1615" t="str">
        <f t="shared" si="12"/>
        <v/>
      </c>
      <c r="X52" s="1714"/>
      <c r="Y52" s="1715"/>
      <c r="Z52" s="1715"/>
      <c r="AA52" s="961"/>
      <c r="AB52" s="962" t="s">
        <v>3074</v>
      </c>
      <c r="AC52" s="1716" t="str">
        <f t="shared" si="13"/>
        <v/>
      </c>
      <c r="AD52" s="548"/>
      <c r="AE52" s="838"/>
      <c r="AF52" s="82"/>
      <c r="AG52" s="2159"/>
      <c r="AH52" s="2159"/>
      <c r="AI52" s="2159"/>
      <c r="AJ52" s="2159"/>
      <c r="AK52" s="558"/>
      <c r="AL52" s="840" t="str">
        <f t="shared" si="14"/>
        <v>13 (1413)</v>
      </c>
      <c r="AM52" s="1615" t="str">
        <f t="shared" si="15"/>
        <v/>
      </c>
      <c r="AN52" s="1714"/>
      <c r="AO52" s="1715"/>
      <c r="AP52" s="1715"/>
      <c r="AQ52" s="82"/>
      <c r="AR52" s="840" t="str">
        <f t="shared" si="16"/>
        <v>13 (1413)</v>
      </c>
      <c r="AS52" s="1615" t="str">
        <f t="shared" si="17"/>
        <v/>
      </c>
      <c r="AT52" s="1714"/>
      <c r="AU52" s="1715"/>
      <c r="AV52" s="1715"/>
    </row>
    <row r="53" spans="1:48" s="803" customFormat="1" hidden="1" x14ac:dyDescent="0.25">
      <c r="A53" s="31" t="s">
        <v>3075</v>
      </c>
      <c r="B53" s="602"/>
      <c r="C53" s="992"/>
      <c r="D53" s="992"/>
      <c r="E53" s="31"/>
      <c r="F53" s="992"/>
      <c r="G53" s="847"/>
      <c r="H53" s="993"/>
      <c r="I53" s="838"/>
      <c r="J53" s="31"/>
      <c r="K53" s="2159"/>
      <c r="L53" s="2159"/>
      <c r="M53" s="2159"/>
      <c r="N53" s="2159"/>
      <c r="O53" s="82"/>
      <c r="P53" s="840" t="str">
        <f t="shared" si="9"/>
        <v>14 (1414)</v>
      </c>
      <c r="Q53" s="1615" t="str">
        <f t="shared" si="10"/>
        <v/>
      </c>
      <c r="R53" s="190"/>
      <c r="S53" s="841"/>
      <c r="T53" s="841"/>
      <c r="U53" s="891"/>
      <c r="V53" s="840" t="str">
        <f t="shared" si="11"/>
        <v>14 (1414)</v>
      </c>
      <c r="W53" s="1615" t="str">
        <f t="shared" si="12"/>
        <v/>
      </c>
      <c r="X53" s="1714"/>
      <c r="Y53" s="1715"/>
      <c r="Z53" s="1715"/>
      <c r="AA53" s="961"/>
      <c r="AB53" s="962" t="s">
        <v>3075</v>
      </c>
      <c r="AC53" s="1716" t="str">
        <f t="shared" si="13"/>
        <v/>
      </c>
      <c r="AD53" s="548"/>
      <c r="AE53" s="838"/>
      <c r="AF53" s="82"/>
      <c r="AG53" s="2159"/>
      <c r="AH53" s="2159"/>
      <c r="AI53" s="2159"/>
      <c r="AJ53" s="2159"/>
      <c r="AK53" s="558"/>
      <c r="AL53" s="840" t="str">
        <f t="shared" si="14"/>
        <v>14 (1414)</v>
      </c>
      <c r="AM53" s="1615" t="str">
        <f t="shared" si="15"/>
        <v/>
      </c>
      <c r="AN53" s="1714"/>
      <c r="AO53" s="1715"/>
      <c r="AP53" s="1715"/>
      <c r="AQ53" s="82"/>
      <c r="AR53" s="840" t="str">
        <f t="shared" si="16"/>
        <v>14 (1414)</v>
      </c>
      <c r="AS53" s="1615" t="str">
        <f t="shared" si="17"/>
        <v/>
      </c>
      <c r="AT53" s="1714"/>
      <c r="AU53" s="1715"/>
      <c r="AV53" s="1715"/>
    </row>
    <row r="54" spans="1:48" s="803" customFormat="1" hidden="1" x14ac:dyDescent="0.25">
      <c r="A54" s="31" t="s">
        <v>3076</v>
      </c>
      <c r="B54" s="602"/>
      <c r="C54" s="992"/>
      <c r="D54" s="992"/>
      <c r="E54" s="31"/>
      <c r="F54" s="992"/>
      <c r="G54" s="847"/>
      <c r="H54" s="993"/>
      <c r="I54" s="838"/>
      <c r="J54" s="31"/>
      <c r="K54" s="2159"/>
      <c r="L54" s="2159"/>
      <c r="M54" s="2159"/>
      <c r="N54" s="2159"/>
      <c r="O54" s="82"/>
      <c r="P54" s="840" t="str">
        <f t="shared" si="9"/>
        <v>15 (1415)</v>
      </c>
      <c r="Q54" s="1615" t="str">
        <f t="shared" si="10"/>
        <v/>
      </c>
      <c r="R54" s="190"/>
      <c r="S54" s="841"/>
      <c r="T54" s="841"/>
      <c r="U54" s="891"/>
      <c r="V54" s="840" t="str">
        <f t="shared" si="11"/>
        <v>15 (1415)</v>
      </c>
      <c r="W54" s="1615" t="str">
        <f t="shared" si="12"/>
        <v/>
      </c>
      <c r="X54" s="1714"/>
      <c r="Y54" s="1715"/>
      <c r="Z54" s="1715"/>
      <c r="AA54" s="961"/>
      <c r="AB54" s="962" t="s">
        <v>3076</v>
      </c>
      <c r="AC54" s="1716" t="str">
        <f t="shared" si="13"/>
        <v/>
      </c>
      <c r="AD54" s="548"/>
      <c r="AE54" s="838"/>
      <c r="AF54" s="82"/>
      <c r="AG54" s="2159"/>
      <c r="AH54" s="2159"/>
      <c r="AI54" s="2159"/>
      <c r="AJ54" s="2159"/>
      <c r="AK54" s="558"/>
      <c r="AL54" s="840" t="str">
        <f t="shared" si="14"/>
        <v>15 (1415)</v>
      </c>
      <c r="AM54" s="1615" t="str">
        <f t="shared" si="15"/>
        <v/>
      </c>
      <c r="AN54" s="1714"/>
      <c r="AO54" s="1715"/>
      <c r="AP54" s="1715"/>
      <c r="AQ54" s="82"/>
      <c r="AR54" s="840" t="str">
        <f t="shared" si="16"/>
        <v>15 (1415)</v>
      </c>
      <c r="AS54" s="1615" t="str">
        <f t="shared" si="17"/>
        <v/>
      </c>
      <c r="AT54" s="1714"/>
      <c r="AU54" s="1715"/>
      <c r="AV54" s="1715"/>
    </row>
    <row r="55" spans="1:48" s="803" customFormat="1" hidden="1" x14ac:dyDescent="0.25">
      <c r="A55" s="31" t="s">
        <v>3077</v>
      </c>
      <c r="B55" s="602"/>
      <c r="C55" s="992"/>
      <c r="D55" s="992"/>
      <c r="E55" s="31"/>
      <c r="F55" s="992"/>
      <c r="G55" s="847"/>
      <c r="H55" s="993"/>
      <c r="I55" s="838"/>
      <c r="J55" s="31"/>
      <c r="K55" s="2159"/>
      <c r="L55" s="2159"/>
      <c r="M55" s="2159"/>
      <c r="N55" s="2159"/>
      <c r="O55" s="82"/>
      <c r="P55" s="840" t="str">
        <f t="shared" si="9"/>
        <v>16 (1416)</v>
      </c>
      <c r="Q55" s="1615" t="str">
        <f t="shared" si="10"/>
        <v/>
      </c>
      <c r="R55" s="190"/>
      <c r="S55" s="841"/>
      <c r="T55" s="841"/>
      <c r="U55" s="891"/>
      <c r="V55" s="840" t="str">
        <f t="shared" si="11"/>
        <v>16 (1416)</v>
      </c>
      <c r="W55" s="1615" t="str">
        <f t="shared" si="12"/>
        <v/>
      </c>
      <c r="X55" s="1714"/>
      <c r="Y55" s="1715"/>
      <c r="Z55" s="1715"/>
      <c r="AA55" s="961"/>
      <c r="AB55" s="962" t="s">
        <v>3077</v>
      </c>
      <c r="AC55" s="1716" t="str">
        <f t="shared" si="13"/>
        <v/>
      </c>
      <c r="AD55" s="548"/>
      <c r="AE55" s="838"/>
      <c r="AF55" s="82"/>
      <c r="AG55" s="2159"/>
      <c r="AH55" s="2159"/>
      <c r="AI55" s="2159"/>
      <c r="AJ55" s="2159"/>
      <c r="AK55" s="558"/>
      <c r="AL55" s="840" t="str">
        <f t="shared" si="14"/>
        <v>16 (1416)</v>
      </c>
      <c r="AM55" s="1615" t="str">
        <f t="shared" si="15"/>
        <v/>
      </c>
      <c r="AN55" s="1714"/>
      <c r="AO55" s="1715"/>
      <c r="AP55" s="1715"/>
      <c r="AQ55" s="82"/>
      <c r="AR55" s="840" t="str">
        <f t="shared" si="16"/>
        <v>16 (1416)</v>
      </c>
      <c r="AS55" s="1615" t="str">
        <f t="shared" si="17"/>
        <v/>
      </c>
      <c r="AT55" s="1714"/>
      <c r="AU55" s="1715"/>
      <c r="AV55" s="1715"/>
    </row>
    <row r="56" spans="1:48" s="803" customFormat="1" hidden="1" x14ac:dyDescent="0.25">
      <c r="A56" s="31" t="s">
        <v>3078</v>
      </c>
      <c r="B56" s="602"/>
      <c r="C56" s="992"/>
      <c r="D56" s="992"/>
      <c r="E56" s="31"/>
      <c r="F56" s="992"/>
      <c r="G56" s="847"/>
      <c r="H56" s="993"/>
      <c r="I56" s="838"/>
      <c r="J56" s="31"/>
      <c r="K56" s="2159"/>
      <c r="L56" s="2159"/>
      <c r="M56" s="2159"/>
      <c r="N56" s="2159"/>
      <c r="O56" s="82"/>
      <c r="P56" s="840" t="str">
        <f t="shared" si="9"/>
        <v>17 (1417)</v>
      </c>
      <c r="Q56" s="1615" t="str">
        <f t="shared" si="10"/>
        <v/>
      </c>
      <c r="R56" s="190"/>
      <c r="S56" s="841"/>
      <c r="T56" s="841"/>
      <c r="U56" s="891"/>
      <c r="V56" s="840" t="str">
        <f t="shared" si="11"/>
        <v>17 (1417)</v>
      </c>
      <c r="W56" s="1615" t="str">
        <f t="shared" si="12"/>
        <v/>
      </c>
      <c r="X56" s="1714"/>
      <c r="Y56" s="1715"/>
      <c r="Z56" s="1715"/>
      <c r="AA56" s="961"/>
      <c r="AB56" s="962" t="s">
        <v>3078</v>
      </c>
      <c r="AC56" s="1716" t="str">
        <f t="shared" si="13"/>
        <v/>
      </c>
      <c r="AD56" s="548"/>
      <c r="AE56" s="838"/>
      <c r="AF56" s="82"/>
      <c r="AG56" s="2159"/>
      <c r="AH56" s="2159"/>
      <c r="AI56" s="2159"/>
      <c r="AJ56" s="2159"/>
      <c r="AK56" s="558"/>
      <c r="AL56" s="840" t="str">
        <f t="shared" si="14"/>
        <v>17 (1417)</v>
      </c>
      <c r="AM56" s="1615" t="str">
        <f t="shared" si="15"/>
        <v/>
      </c>
      <c r="AN56" s="1714"/>
      <c r="AO56" s="1715"/>
      <c r="AP56" s="1715"/>
      <c r="AQ56" s="82"/>
      <c r="AR56" s="840" t="str">
        <f t="shared" si="16"/>
        <v>17 (1417)</v>
      </c>
      <c r="AS56" s="1615" t="str">
        <f t="shared" si="17"/>
        <v/>
      </c>
      <c r="AT56" s="1714"/>
      <c r="AU56" s="1715"/>
      <c r="AV56" s="1715"/>
    </row>
    <row r="57" spans="1:48" s="803" customFormat="1" hidden="1" x14ac:dyDescent="0.25">
      <c r="A57" s="31" t="s">
        <v>3079</v>
      </c>
      <c r="B57" s="602"/>
      <c r="C57" s="992"/>
      <c r="D57" s="992"/>
      <c r="E57" s="31"/>
      <c r="F57" s="992"/>
      <c r="G57" s="847"/>
      <c r="H57" s="993"/>
      <c r="I57" s="838"/>
      <c r="J57" s="31"/>
      <c r="K57" s="2159"/>
      <c r="L57" s="2159"/>
      <c r="M57" s="2159"/>
      <c r="N57" s="2159"/>
      <c r="O57" s="82"/>
      <c r="P57" s="840" t="str">
        <f t="shared" si="9"/>
        <v>18 (1418)</v>
      </c>
      <c r="Q57" s="1615" t="str">
        <f t="shared" si="10"/>
        <v/>
      </c>
      <c r="R57" s="190"/>
      <c r="S57" s="841"/>
      <c r="T57" s="841"/>
      <c r="U57" s="891"/>
      <c r="V57" s="840" t="str">
        <f t="shared" si="11"/>
        <v>18 (1418)</v>
      </c>
      <c r="W57" s="1615" t="str">
        <f t="shared" si="12"/>
        <v/>
      </c>
      <c r="X57" s="1714"/>
      <c r="Y57" s="1715"/>
      <c r="Z57" s="1715"/>
      <c r="AA57" s="961"/>
      <c r="AB57" s="962" t="s">
        <v>3079</v>
      </c>
      <c r="AC57" s="1716" t="str">
        <f t="shared" si="13"/>
        <v/>
      </c>
      <c r="AD57" s="548"/>
      <c r="AE57" s="838"/>
      <c r="AF57" s="82"/>
      <c r="AG57" s="2159"/>
      <c r="AH57" s="2159"/>
      <c r="AI57" s="2159"/>
      <c r="AJ57" s="2159"/>
      <c r="AK57" s="558"/>
      <c r="AL57" s="840" t="str">
        <f t="shared" si="14"/>
        <v>18 (1418)</v>
      </c>
      <c r="AM57" s="1615" t="str">
        <f t="shared" si="15"/>
        <v/>
      </c>
      <c r="AN57" s="1714"/>
      <c r="AO57" s="1715"/>
      <c r="AP57" s="1715"/>
      <c r="AQ57" s="82"/>
      <c r="AR57" s="840" t="str">
        <f t="shared" si="16"/>
        <v>18 (1418)</v>
      </c>
      <c r="AS57" s="1615" t="str">
        <f t="shared" si="17"/>
        <v/>
      </c>
      <c r="AT57" s="1714"/>
      <c r="AU57" s="1715"/>
      <c r="AV57" s="1715"/>
    </row>
    <row r="58" spans="1:48" s="803" customFormat="1" hidden="1" x14ac:dyDescent="0.25">
      <c r="A58" s="31" t="s">
        <v>3080</v>
      </c>
      <c r="B58" s="602"/>
      <c r="C58" s="992"/>
      <c r="D58" s="992"/>
      <c r="E58" s="31"/>
      <c r="F58" s="992"/>
      <c r="G58" s="847"/>
      <c r="H58" s="993"/>
      <c r="I58" s="838"/>
      <c r="J58" s="31"/>
      <c r="K58" s="2159"/>
      <c r="L58" s="2159"/>
      <c r="M58" s="2159"/>
      <c r="N58" s="2159"/>
      <c r="O58" s="82"/>
      <c r="P58" s="840" t="str">
        <f t="shared" si="9"/>
        <v>19 (1419)</v>
      </c>
      <c r="Q58" s="1615" t="str">
        <f t="shared" si="10"/>
        <v/>
      </c>
      <c r="R58" s="190"/>
      <c r="S58" s="841"/>
      <c r="T58" s="841"/>
      <c r="U58" s="891"/>
      <c r="V58" s="840" t="str">
        <f t="shared" si="11"/>
        <v>19 (1419)</v>
      </c>
      <c r="W58" s="1615" t="str">
        <f t="shared" si="12"/>
        <v/>
      </c>
      <c r="X58" s="1714"/>
      <c r="Y58" s="1715"/>
      <c r="Z58" s="1715"/>
      <c r="AA58" s="961"/>
      <c r="AB58" s="962" t="s">
        <v>3080</v>
      </c>
      <c r="AC58" s="1716" t="str">
        <f t="shared" si="13"/>
        <v/>
      </c>
      <c r="AD58" s="548"/>
      <c r="AE58" s="838"/>
      <c r="AF58" s="82"/>
      <c r="AG58" s="2159"/>
      <c r="AH58" s="2159"/>
      <c r="AI58" s="2159"/>
      <c r="AJ58" s="2159"/>
      <c r="AK58" s="558"/>
      <c r="AL58" s="840" t="str">
        <f t="shared" si="14"/>
        <v>19 (1419)</v>
      </c>
      <c r="AM58" s="1615" t="str">
        <f t="shared" si="15"/>
        <v/>
      </c>
      <c r="AN58" s="1714"/>
      <c r="AO58" s="1715"/>
      <c r="AP58" s="1715"/>
      <c r="AQ58" s="82"/>
      <c r="AR58" s="840" t="str">
        <f t="shared" si="16"/>
        <v>19 (1419)</v>
      </c>
      <c r="AS58" s="1615" t="str">
        <f t="shared" si="17"/>
        <v/>
      </c>
      <c r="AT58" s="1714"/>
      <c r="AU58" s="1715"/>
      <c r="AV58" s="1715"/>
    </row>
    <row r="59" spans="1:48" s="803" customFormat="1" hidden="1" x14ac:dyDescent="0.25">
      <c r="A59" s="31" t="s">
        <v>3081</v>
      </c>
      <c r="B59" s="602"/>
      <c r="C59" s="992"/>
      <c r="D59" s="992"/>
      <c r="E59" s="31"/>
      <c r="F59" s="992"/>
      <c r="G59" s="847"/>
      <c r="H59" s="993"/>
      <c r="I59" s="838"/>
      <c r="J59" s="31"/>
      <c r="K59" s="2159"/>
      <c r="L59" s="2159"/>
      <c r="M59" s="2159"/>
      <c r="N59" s="2159"/>
      <c r="O59" s="82"/>
      <c r="P59" s="840" t="str">
        <f t="shared" si="9"/>
        <v>20 (1420)</v>
      </c>
      <c r="Q59" s="1615" t="str">
        <f t="shared" si="10"/>
        <v/>
      </c>
      <c r="R59" s="190"/>
      <c r="S59" s="841"/>
      <c r="T59" s="841"/>
      <c r="U59" s="891"/>
      <c r="V59" s="840" t="str">
        <f t="shared" si="11"/>
        <v>20 (1420)</v>
      </c>
      <c r="W59" s="1615" t="str">
        <f t="shared" si="12"/>
        <v/>
      </c>
      <c r="X59" s="1714"/>
      <c r="Y59" s="1715"/>
      <c r="Z59" s="1715"/>
      <c r="AA59" s="961"/>
      <c r="AB59" s="962" t="s">
        <v>3081</v>
      </c>
      <c r="AC59" s="1716" t="str">
        <f t="shared" si="13"/>
        <v/>
      </c>
      <c r="AD59" s="548"/>
      <c r="AE59" s="838"/>
      <c r="AF59" s="82"/>
      <c r="AG59" s="2159"/>
      <c r="AH59" s="2159"/>
      <c r="AI59" s="2159"/>
      <c r="AJ59" s="2159"/>
      <c r="AK59" s="558"/>
      <c r="AL59" s="840" t="str">
        <f t="shared" si="14"/>
        <v>20 (1420)</v>
      </c>
      <c r="AM59" s="1615" t="str">
        <f t="shared" si="15"/>
        <v/>
      </c>
      <c r="AN59" s="1714"/>
      <c r="AO59" s="1715"/>
      <c r="AP59" s="1715"/>
      <c r="AQ59" s="82"/>
      <c r="AR59" s="840" t="str">
        <f t="shared" si="16"/>
        <v>20 (1420)</v>
      </c>
      <c r="AS59" s="1615" t="str">
        <f t="shared" si="17"/>
        <v/>
      </c>
      <c r="AT59" s="1714"/>
      <c r="AU59" s="1715"/>
      <c r="AV59" s="1715"/>
    </row>
    <row r="60" spans="1:48" s="803" customFormat="1" hidden="1" x14ac:dyDescent="0.25">
      <c r="A60" s="31" t="s">
        <v>3082</v>
      </c>
      <c r="B60" s="602"/>
      <c r="C60" s="992"/>
      <c r="D60" s="992"/>
      <c r="E60" s="31"/>
      <c r="F60" s="992"/>
      <c r="G60" s="847"/>
      <c r="H60" s="993"/>
      <c r="I60" s="838"/>
      <c r="J60" s="31"/>
      <c r="K60" s="2159"/>
      <c r="L60" s="2159"/>
      <c r="M60" s="2159"/>
      <c r="N60" s="2159"/>
      <c r="O60" s="82"/>
      <c r="P60" s="840" t="str">
        <f t="shared" si="9"/>
        <v>21 (1421)</v>
      </c>
      <c r="Q60" s="1615" t="str">
        <f t="shared" si="10"/>
        <v/>
      </c>
      <c r="R60" s="190"/>
      <c r="S60" s="841"/>
      <c r="T60" s="841"/>
      <c r="U60" s="891"/>
      <c r="V60" s="840" t="str">
        <f t="shared" si="11"/>
        <v>21 (1421)</v>
      </c>
      <c r="W60" s="1615" t="str">
        <f t="shared" si="12"/>
        <v/>
      </c>
      <c r="X60" s="1714"/>
      <c r="Y60" s="1715"/>
      <c r="Z60" s="1715"/>
      <c r="AA60" s="961"/>
      <c r="AB60" s="962" t="s">
        <v>3082</v>
      </c>
      <c r="AC60" s="1716" t="str">
        <f t="shared" si="13"/>
        <v/>
      </c>
      <c r="AD60" s="548"/>
      <c r="AE60" s="838"/>
      <c r="AF60" s="82"/>
      <c r="AG60" s="2159"/>
      <c r="AH60" s="2159"/>
      <c r="AI60" s="2159"/>
      <c r="AJ60" s="2159"/>
      <c r="AK60" s="558"/>
      <c r="AL60" s="840" t="str">
        <f t="shared" si="14"/>
        <v>21 (1421)</v>
      </c>
      <c r="AM60" s="1615" t="str">
        <f t="shared" si="15"/>
        <v/>
      </c>
      <c r="AN60" s="1714"/>
      <c r="AO60" s="1715"/>
      <c r="AP60" s="1715"/>
      <c r="AQ60" s="82"/>
      <c r="AR60" s="840" t="str">
        <f t="shared" si="16"/>
        <v>21 (1421)</v>
      </c>
      <c r="AS60" s="1615" t="str">
        <f t="shared" si="17"/>
        <v/>
      </c>
      <c r="AT60" s="1714"/>
      <c r="AU60" s="1715"/>
      <c r="AV60" s="1715"/>
    </row>
    <row r="61" spans="1:48" s="803" customFormat="1" hidden="1" x14ac:dyDescent="0.25">
      <c r="A61" s="31" t="s">
        <v>3083</v>
      </c>
      <c r="B61" s="602"/>
      <c r="C61" s="992"/>
      <c r="D61" s="992"/>
      <c r="E61" s="31"/>
      <c r="F61" s="992"/>
      <c r="G61" s="847"/>
      <c r="H61" s="993"/>
      <c r="I61" s="838"/>
      <c r="J61" s="31"/>
      <c r="K61" s="2159"/>
      <c r="L61" s="2159"/>
      <c r="M61" s="2159"/>
      <c r="N61" s="2159"/>
      <c r="O61" s="82"/>
      <c r="P61" s="840" t="str">
        <f t="shared" si="9"/>
        <v>22 (1422)</v>
      </c>
      <c r="Q61" s="1615" t="str">
        <f t="shared" si="10"/>
        <v/>
      </c>
      <c r="R61" s="190"/>
      <c r="S61" s="841"/>
      <c r="T61" s="841"/>
      <c r="U61" s="891"/>
      <c r="V61" s="840" t="str">
        <f t="shared" si="11"/>
        <v>22 (1422)</v>
      </c>
      <c r="W61" s="1615" t="str">
        <f t="shared" si="12"/>
        <v/>
      </c>
      <c r="X61" s="1714"/>
      <c r="Y61" s="1715"/>
      <c r="Z61" s="1715"/>
      <c r="AA61" s="961"/>
      <c r="AB61" s="962" t="s">
        <v>3083</v>
      </c>
      <c r="AC61" s="1716" t="str">
        <f t="shared" si="13"/>
        <v/>
      </c>
      <c r="AD61" s="548"/>
      <c r="AE61" s="838"/>
      <c r="AF61" s="82"/>
      <c r="AG61" s="2159"/>
      <c r="AH61" s="2159"/>
      <c r="AI61" s="2159"/>
      <c r="AJ61" s="2159"/>
      <c r="AK61" s="558"/>
      <c r="AL61" s="840" t="str">
        <f t="shared" si="14"/>
        <v>22 (1422)</v>
      </c>
      <c r="AM61" s="1615" t="str">
        <f t="shared" si="15"/>
        <v/>
      </c>
      <c r="AN61" s="1714"/>
      <c r="AO61" s="1715"/>
      <c r="AP61" s="1715"/>
      <c r="AQ61" s="82"/>
      <c r="AR61" s="840" t="str">
        <f t="shared" si="16"/>
        <v>22 (1422)</v>
      </c>
      <c r="AS61" s="1615" t="str">
        <f t="shared" si="17"/>
        <v/>
      </c>
      <c r="AT61" s="1714"/>
      <c r="AU61" s="1715"/>
      <c r="AV61" s="1715"/>
    </row>
    <row r="62" spans="1:48" s="803" customFormat="1" hidden="1" x14ac:dyDescent="0.25">
      <c r="A62" s="31" t="s">
        <v>3084</v>
      </c>
      <c r="B62" s="602"/>
      <c r="C62" s="992"/>
      <c r="D62" s="992"/>
      <c r="E62" s="31"/>
      <c r="F62" s="992"/>
      <c r="G62" s="847"/>
      <c r="H62" s="993"/>
      <c r="I62" s="838"/>
      <c r="J62" s="31"/>
      <c r="K62" s="2159"/>
      <c r="L62" s="2159"/>
      <c r="M62" s="2159"/>
      <c r="N62" s="2159"/>
      <c r="O62" s="82"/>
      <c r="P62" s="840" t="str">
        <f t="shared" si="9"/>
        <v>23 (1423)</v>
      </c>
      <c r="Q62" s="1615" t="str">
        <f t="shared" si="10"/>
        <v/>
      </c>
      <c r="R62" s="190"/>
      <c r="S62" s="841"/>
      <c r="T62" s="841"/>
      <c r="U62" s="891"/>
      <c r="V62" s="840" t="str">
        <f t="shared" si="11"/>
        <v>23 (1423)</v>
      </c>
      <c r="W62" s="1615" t="str">
        <f t="shared" si="12"/>
        <v/>
      </c>
      <c r="X62" s="1714"/>
      <c r="Y62" s="1715"/>
      <c r="Z62" s="1715"/>
      <c r="AA62" s="961"/>
      <c r="AB62" s="962" t="s">
        <v>3084</v>
      </c>
      <c r="AC62" s="1716" t="str">
        <f t="shared" si="13"/>
        <v/>
      </c>
      <c r="AD62" s="548"/>
      <c r="AE62" s="838"/>
      <c r="AF62" s="82"/>
      <c r="AG62" s="2159"/>
      <c r="AH62" s="2159"/>
      <c r="AI62" s="2159"/>
      <c r="AJ62" s="2159"/>
      <c r="AK62" s="558"/>
      <c r="AL62" s="840" t="str">
        <f t="shared" si="14"/>
        <v>23 (1423)</v>
      </c>
      <c r="AM62" s="1615" t="str">
        <f t="shared" si="15"/>
        <v/>
      </c>
      <c r="AN62" s="1714"/>
      <c r="AO62" s="1715"/>
      <c r="AP62" s="1715"/>
      <c r="AQ62" s="82"/>
      <c r="AR62" s="840" t="str">
        <f t="shared" si="16"/>
        <v>23 (1423)</v>
      </c>
      <c r="AS62" s="1615" t="str">
        <f t="shared" si="17"/>
        <v/>
      </c>
      <c r="AT62" s="1714"/>
      <c r="AU62" s="1715"/>
      <c r="AV62" s="1715"/>
    </row>
    <row r="63" spans="1:48" s="803" customFormat="1" hidden="1" x14ac:dyDescent="0.25">
      <c r="A63" s="31" t="s">
        <v>3085</v>
      </c>
      <c r="B63" s="602"/>
      <c r="C63" s="992"/>
      <c r="D63" s="992"/>
      <c r="E63" s="31"/>
      <c r="F63" s="992"/>
      <c r="G63" s="847"/>
      <c r="H63" s="993"/>
      <c r="I63" s="838"/>
      <c r="J63" s="31"/>
      <c r="K63" s="2159"/>
      <c r="L63" s="2159"/>
      <c r="M63" s="2159"/>
      <c r="N63" s="2159"/>
      <c r="O63" s="82"/>
      <c r="P63" s="840" t="str">
        <f t="shared" si="9"/>
        <v>24 (1424)</v>
      </c>
      <c r="Q63" s="1615" t="str">
        <f t="shared" si="10"/>
        <v/>
      </c>
      <c r="R63" s="190"/>
      <c r="S63" s="841"/>
      <c r="T63" s="841"/>
      <c r="U63" s="891"/>
      <c r="V63" s="840" t="str">
        <f t="shared" si="11"/>
        <v>24 (1424)</v>
      </c>
      <c r="W63" s="1615" t="str">
        <f t="shared" si="12"/>
        <v/>
      </c>
      <c r="X63" s="1714"/>
      <c r="Y63" s="1715"/>
      <c r="Z63" s="1715"/>
      <c r="AA63" s="961"/>
      <c r="AB63" s="962" t="s">
        <v>3085</v>
      </c>
      <c r="AC63" s="1716" t="str">
        <f t="shared" si="13"/>
        <v/>
      </c>
      <c r="AD63" s="548"/>
      <c r="AE63" s="838"/>
      <c r="AF63" s="82"/>
      <c r="AG63" s="2159"/>
      <c r="AH63" s="2159"/>
      <c r="AI63" s="2159"/>
      <c r="AJ63" s="2159"/>
      <c r="AK63" s="558"/>
      <c r="AL63" s="840" t="str">
        <f t="shared" si="14"/>
        <v>24 (1424)</v>
      </c>
      <c r="AM63" s="1615" t="str">
        <f t="shared" si="15"/>
        <v/>
      </c>
      <c r="AN63" s="1714"/>
      <c r="AO63" s="1715"/>
      <c r="AP63" s="1715"/>
      <c r="AQ63" s="82"/>
      <c r="AR63" s="840" t="str">
        <f t="shared" si="16"/>
        <v>24 (1424)</v>
      </c>
      <c r="AS63" s="1615" t="str">
        <f t="shared" si="17"/>
        <v/>
      </c>
      <c r="AT63" s="1714"/>
      <c r="AU63" s="1715"/>
      <c r="AV63" s="1715"/>
    </row>
    <row r="64" spans="1:48" s="803" customFormat="1" x14ac:dyDescent="0.25">
      <c r="A64" s="31" t="s">
        <v>3086</v>
      </c>
      <c r="B64" s="602"/>
      <c r="C64" s="992"/>
      <c r="D64" s="992"/>
      <c r="E64" s="31"/>
      <c r="F64" s="992"/>
      <c r="G64" s="847"/>
      <c r="H64" s="993"/>
      <c r="I64" s="838"/>
      <c r="J64" s="31"/>
      <c r="K64" s="2159"/>
      <c r="L64" s="2159"/>
      <c r="M64" s="2159"/>
      <c r="N64" s="2159"/>
      <c r="O64" s="82"/>
      <c r="P64" s="840" t="str">
        <f t="shared" si="9"/>
        <v>25 (1425)</v>
      </c>
      <c r="Q64" s="1615" t="str">
        <f t="shared" si="10"/>
        <v/>
      </c>
      <c r="R64" s="190"/>
      <c r="S64" s="841"/>
      <c r="T64" s="841"/>
      <c r="U64" s="891"/>
      <c r="V64" s="840" t="str">
        <f t="shared" si="11"/>
        <v>25 (1425)</v>
      </c>
      <c r="W64" s="1615" t="str">
        <f t="shared" si="12"/>
        <v/>
      </c>
      <c r="X64" s="1714"/>
      <c r="Y64" s="1715"/>
      <c r="Z64" s="1715"/>
      <c r="AA64" s="961"/>
      <c r="AB64" s="962" t="s">
        <v>3086</v>
      </c>
      <c r="AC64" s="1716" t="str">
        <f t="shared" si="13"/>
        <v/>
      </c>
      <c r="AD64" s="548"/>
      <c r="AE64" s="838"/>
      <c r="AF64" s="82"/>
      <c r="AG64" s="2159"/>
      <c r="AH64" s="2159"/>
      <c r="AI64" s="2159"/>
      <c r="AJ64" s="2159"/>
      <c r="AK64" s="558"/>
      <c r="AL64" s="840" t="str">
        <f t="shared" si="14"/>
        <v>25 (1425)</v>
      </c>
      <c r="AM64" s="1615" t="str">
        <f t="shared" si="15"/>
        <v/>
      </c>
      <c r="AN64" s="1714"/>
      <c r="AO64" s="1715"/>
      <c r="AP64" s="1715"/>
      <c r="AQ64" s="82"/>
      <c r="AR64" s="840" t="str">
        <f t="shared" si="16"/>
        <v>25 (1425)</v>
      </c>
      <c r="AS64" s="1615" t="str">
        <f t="shared" si="17"/>
        <v/>
      </c>
      <c r="AT64" s="1714"/>
      <c r="AU64" s="1715"/>
      <c r="AV64" s="1715"/>
    </row>
    <row r="65" spans="1:48" s="803" customFormat="1" x14ac:dyDescent="0.25">
      <c r="A65" s="239" t="s">
        <v>3087</v>
      </c>
      <c r="B65" s="1598">
        <v>100</v>
      </c>
      <c r="C65" s="992"/>
      <c r="D65" s="992"/>
      <c r="E65" s="31"/>
      <c r="F65" s="992"/>
      <c r="G65" s="847"/>
      <c r="H65" s="993"/>
      <c r="I65" s="838"/>
      <c r="J65" s="31"/>
      <c r="K65" s="2162"/>
      <c r="L65" s="2162"/>
      <c r="M65" s="2162"/>
      <c r="N65" s="2162"/>
      <c r="O65" s="82"/>
      <c r="P65" s="835"/>
      <c r="Q65" s="1619">
        <f>$B65</f>
        <v>100</v>
      </c>
      <c r="R65" s="190"/>
      <c r="S65" s="841"/>
      <c r="T65" s="841"/>
      <c r="U65" s="891"/>
      <c r="V65" s="835"/>
      <c r="W65" s="1619">
        <f>$B65</f>
        <v>100</v>
      </c>
      <c r="X65" s="1714"/>
      <c r="Y65" s="1715"/>
      <c r="Z65" s="1715"/>
      <c r="AA65" s="961"/>
      <c r="AB65" s="958"/>
      <c r="AC65" s="1717">
        <v>100</v>
      </c>
      <c r="AD65" s="548"/>
      <c r="AE65" s="838"/>
      <c r="AF65" s="82"/>
      <c r="AG65" s="2162"/>
      <c r="AH65" s="2162"/>
      <c r="AI65" s="2162"/>
      <c r="AJ65" s="2162"/>
      <c r="AK65" s="558"/>
      <c r="AL65" s="835"/>
      <c r="AM65" s="1619">
        <f>$B65</f>
        <v>100</v>
      </c>
      <c r="AN65" s="1714"/>
      <c r="AO65" s="1715"/>
      <c r="AP65" s="1715"/>
      <c r="AQ65" s="82"/>
      <c r="AR65" s="835"/>
      <c r="AS65" s="1619">
        <f>$B65</f>
        <v>100</v>
      </c>
      <c r="AT65" s="1714"/>
      <c r="AU65" s="1715"/>
      <c r="AV65" s="1715"/>
    </row>
    <row r="66" spans="1:48" s="803" customFormat="1" x14ac:dyDescent="0.25">
      <c r="A66" s="83" t="s">
        <v>3088</v>
      </c>
      <c r="B66" s="1494" t="s">
        <v>3089</v>
      </c>
      <c r="C66" s="993"/>
      <c r="D66" s="993"/>
      <c r="E66" s="82"/>
      <c r="F66" s="993"/>
      <c r="G66" s="848"/>
      <c r="H66" s="993"/>
      <c r="I66" s="844"/>
      <c r="J66" s="82"/>
      <c r="K66" s="2161"/>
      <c r="L66" s="2161"/>
      <c r="M66" s="2161"/>
      <c r="N66" s="2161"/>
      <c r="O66" s="82"/>
      <c r="P66" s="835"/>
      <c r="Q66" s="1495" t="str">
        <f>$B66</f>
        <v>Global</v>
      </c>
      <c r="R66" s="190"/>
      <c r="S66" s="846"/>
      <c r="T66" s="846"/>
      <c r="U66" s="891"/>
      <c r="V66" s="835"/>
      <c r="W66" s="1495" t="str">
        <f>$B66</f>
        <v>Global</v>
      </c>
      <c r="X66" s="1714"/>
      <c r="Y66" s="1715"/>
      <c r="Z66" s="1715"/>
      <c r="AA66" s="961"/>
      <c r="AB66" s="958"/>
      <c r="AC66" s="1718" t="s">
        <v>3089</v>
      </c>
      <c r="AD66" s="190"/>
      <c r="AE66" s="844"/>
      <c r="AF66" s="82"/>
      <c r="AG66" s="2161"/>
      <c r="AH66" s="2161"/>
      <c r="AI66" s="2161"/>
      <c r="AJ66" s="2161"/>
      <c r="AK66" s="558"/>
      <c r="AL66" s="835"/>
      <c r="AM66" s="1495" t="str">
        <f>$B66</f>
        <v>Global</v>
      </c>
      <c r="AN66" s="1714"/>
      <c r="AO66" s="1715"/>
      <c r="AP66" s="1715"/>
      <c r="AQ66" s="82"/>
      <c r="AR66" s="835"/>
      <c r="AS66" s="1495" t="str">
        <f>$B66</f>
        <v>Global</v>
      </c>
      <c r="AT66" s="1714"/>
      <c r="AU66" s="1715"/>
      <c r="AV66" s="1715"/>
    </row>
    <row r="67" spans="1:48" s="803" customFormat="1" x14ac:dyDescent="0.25">
      <c r="A67" s="82"/>
      <c r="B67" s="82"/>
      <c r="C67" s="82"/>
      <c r="D67" s="82"/>
      <c r="E67" s="82"/>
      <c r="F67" s="82"/>
      <c r="G67" s="82"/>
      <c r="H67" s="82"/>
      <c r="I67" s="82"/>
      <c r="J67" s="82"/>
      <c r="K67" s="82"/>
      <c r="L67" s="82"/>
      <c r="M67" s="82"/>
      <c r="N67" s="82"/>
      <c r="O67" s="82"/>
      <c r="P67" s="835"/>
      <c r="Q67" s="835"/>
      <c r="R67" s="82"/>
      <c r="S67" s="82"/>
      <c r="T67" s="82"/>
      <c r="U67" s="891"/>
      <c r="V67" s="835"/>
      <c r="W67" s="835"/>
      <c r="X67" s="947"/>
      <c r="Y67" s="947"/>
      <c r="Z67" s="947"/>
      <c r="AA67" s="961"/>
      <c r="AB67" s="958"/>
      <c r="AC67" s="958"/>
      <c r="AD67" s="960"/>
      <c r="AE67" s="82"/>
      <c r="AF67" s="82"/>
      <c r="AG67" s="82"/>
      <c r="AH67" s="82"/>
      <c r="AI67" s="82"/>
      <c r="AJ67" s="82"/>
      <c r="AK67" s="558"/>
      <c r="AL67" s="835"/>
      <c r="AM67" s="835"/>
      <c r="AN67" s="947"/>
      <c r="AO67" s="947"/>
      <c r="AP67" s="947"/>
      <c r="AQ67" s="82"/>
      <c r="AR67" s="835"/>
      <c r="AS67" s="835"/>
      <c r="AT67" s="947"/>
      <c r="AU67" s="947"/>
      <c r="AV67" s="947"/>
    </row>
    <row r="68" spans="1:48" s="803" customFormat="1" x14ac:dyDescent="0.25">
      <c r="A68" s="82"/>
      <c r="B68" s="88" t="s">
        <v>1878</v>
      </c>
      <c r="C68" s="82"/>
      <c r="D68" s="82"/>
      <c r="E68" s="82"/>
      <c r="F68" s="82"/>
      <c r="G68" s="82"/>
      <c r="H68" s="82"/>
      <c r="I68" s="82"/>
      <c r="J68" s="82"/>
      <c r="K68" s="82"/>
      <c r="L68" s="82"/>
      <c r="M68" s="82"/>
      <c r="N68" s="82"/>
      <c r="O68" s="82"/>
      <c r="P68" s="835"/>
      <c r="Q68" s="836" t="str">
        <f>$B68</f>
        <v>Autres éléments hors bilan (505)</v>
      </c>
      <c r="R68" s="82"/>
      <c r="S68" s="82"/>
      <c r="T68" s="82"/>
      <c r="U68" s="891"/>
      <c r="V68" s="835"/>
      <c r="W68" s="836" t="str">
        <f>$B68</f>
        <v>Autres éléments hors bilan (505)</v>
      </c>
      <c r="X68" s="947"/>
      <c r="Y68" s="947"/>
      <c r="Z68" s="947"/>
      <c r="AA68" s="961"/>
      <c r="AB68" s="958"/>
      <c r="AC68" s="959" t="s">
        <v>1878</v>
      </c>
      <c r="AD68" s="960"/>
      <c r="AE68" s="82"/>
      <c r="AF68" s="82"/>
      <c r="AG68" s="82"/>
      <c r="AH68" s="82"/>
      <c r="AI68" s="82"/>
      <c r="AJ68" s="82"/>
      <c r="AK68" s="558"/>
      <c r="AL68" s="835"/>
      <c r="AM68" s="836" t="str">
        <f>$B68</f>
        <v>Autres éléments hors bilan (505)</v>
      </c>
      <c r="AN68" s="947"/>
      <c r="AO68" s="947"/>
      <c r="AP68" s="947"/>
      <c r="AQ68" s="82"/>
      <c r="AR68" s="835"/>
      <c r="AS68" s="836" t="str">
        <f>$B68</f>
        <v>Autres éléments hors bilan (505)</v>
      </c>
      <c r="AT68" s="947"/>
      <c r="AU68" s="947"/>
      <c r="AV68" s="947"/>
    </row>
    <row r="69" spans="1:48" s="803" customFormat="1" x14ac:dyDescent="0.25">
      <c r="A69" s="31" t="s">
        <v>3062</v>
      </c>
      <c r="B69" s="602"/>
      <c r="C69" s="992"/>
      <c r="D69" s="992"/>
      <c r="E69" s="31"/>
      <c r="F69" s="992"/>
      <c r="G69" s="847"/>
      <c r="H69" s="993"/>
      <c r="I69" s="838"/>
      <c r="J69" s="31"/>
      <c r="K69" s="2159"/>
      <c r="L69" s="2159"/>
      <c r="M69" s="2159"/>
      <c r="N69" s="2159"/>
      <c r="O69" s="82"/>
      <c r="P69" s="840" t="str">
        <f t="shared" ref="P69:P93" si="18">$A69</f>
        <v>1 (1401)</v>
      </c>
      <c r="Q69" s="1615" t="str">
        <f t="shared" ref="Q69:Q93" si="19">IF($B69="","",$B69)</f>
        <v/>
      </c>
      <c r="R69" s="190"/>
      <c r="S69" s="841"/>
      <c r="T69" s="841"/>
      <c r="U69" s="891"/>
      <c r="V69" s="840" t="str">
        <f t="shared" ref="V69:V93" si="20">$A69</f>
        <v>1 (1401)</v>
      </c>
      <c r="W69" s="1615" t="str">
        <f t="shared" ref="W69:W93" si="21">IF($B69="","",$B69)</f>
        <v/>
      </c>
      <c r="X69" s="1714"/>
      <c r="Y69" s="1715"/>
      <c r="Z69" s="1715"/>
      <c r="AA69" s="961"/>
      <c r="AB69" s="962" t="s">
        <v>3062</v>
      </c>
      <c r="AC69" s="1716" t="str">
        <f t="shared" ref="AC69:AC93" si="22">IF($B69="","",$B69)</f>
        <v/>
      </c>
      <c r="AD69" s="548"/>
      <c r="AE69" s="838"/>
      <c r="AF69" s="82"/>
      <c r="AG69" s="2159"/>
      <c r="AH69" s="2159"/>
      <c r="AI69" s="2159"/>
      <c r="AJ69" s="2159"/>
      <c r="AK69" s="558"/>
      <c r="AL69" s="840" t="str">
        <f t="shared" ref="AL69:AL93" si="23">$A69</f>
        <v>1 (1401)</v>
      </c>
      <c r="AM69" s="1615" t="str">
        <f t="shared" ref="AM69:AM93" si="24">IF($B69="","",$B69)</f>
        <v/>
      </c>
      <c r="AN69" s="1714"/>
      <c r="AO69" s="1715"/>
      <c r="AP69" s="1715"/>
      <c r="AQ69" s="82"/>
      <c r="AR69" s="840" t="str">
        <f t="shared" ref="AR69:AR93" si="25">$A69</f>
        <v>1 (1401)</v>
      </c>
      <c r="AS69" s="1615" t="str">
        <f t="shared" ref="AS69:AS93" si="26">IF($B69="","",$B69)</f>
        <v/>
      </c>
      <c r="AT69" s="1714"/>
      <c r="AU69" s="1715"/>
      <c r="AV69" s="1715"/>
    </row>
    <row r="70" spans="1:48" s="803" customFormat="1" x14ac:dyDescent="0.25">
      <c r="A70" s="31" t="s">
        <v>3063</v>
      </c>
      <c r="B70" s="602"/>
      <c r="C70" s="992"/>
      <c r="D70" s="992"/>
      <c r="E70" s="31"/>
      <c r="F70" s="992"/>
      <c r="G70" s="847"/>
      <c r="H70" s="993"/>
      <c r="I70" s="838"/>
      <c r="J70" s="31"/>
      <c r="K70" s="2159"/>
      <c r="L70" s="2159"/>
      <c r="M70" s="2159"/>
      <c r="N70" s="2159"/>
      <c r="O70" s="82"/>
      <c r="P70" s="840" t="str">
        <f t="shared" si="18"/>
        <v>2 (1402)</v>
      </c>
      <c r="Q70" s="1615" t="str">
        <f t="shared" si="19"/>
        <v/>
      </c>
      <c r="R70" s="190"/>
      <c r="S70" s="841"/>
      <c r="T70" s="841"/>
      <c r="U70" s="891"/>
      <c r="V70" s="840" t="str">
        <f t="shared" si="20"/>
        <v>2 (1402)</v>
      </c>
      <c r="W70" s="1615" t="str">
        <f t="shared" si="21"/>
        <v/>
      </c>
      <c r="X70" s="1714"/>
      <c r="Y70" s="1715"/>
      <c r="Z70" s="1715"/>
      <c r="AA70" s="961"/>
      <c r="AB70" s="962" t="s">
        <v>3063</v>
      </c>
      <c r="AC70" s="1716" t="str">
        <f t="shared" si="22"/>
        <v/>
      </c>
      <c r="AD70" s="548"/>
      <c r="AE70" s="838"/>
      <c r="AF70" s="82"/>
      <c r="AG70" s="2159"/>
      <c r="AH70" s="2159"/>
      <c r="AI70" s="2159"/>
      <c r="AJ70" s="2159"/>
      <c r="AK70" s="558"/>
      <c r="AL70" s="840" t="str">
        <f t="shared" si="23"/>
        <v>2 (1402)</v>
      </c>
      <c r="AM70" s="1615" t="str">
        <f t="shared" si="24"/>
        <v/>
      </c>
      <c r="AN70" s="1714"/>
      <c r="AO70" s="1715"/>
      <c r="AP70" s="1715"/>
      <c r="AQ70" s="82"/>
      <c r="AR70" s="840" t="str">
        <f t="shared" si="25"/>
        <v>2 (1402)</v>
      </c>
      <c r="AS70" s="1615" t="str">
        <f t="shared" si="26"/>
        <v/>
      </c>
      <c r="AT70" s="1714"/>
      <c r="AU70" s="1715"/>
      <c r="AV70" s="1715"/>
    </row>
    <row r="71" spans="1:48" s="803" customFormat="1" x14ac:dyDescent="0.25">
      <c r="A71" s="31" t="s">
        <v>3064</v>
      </c>
      <c r="B71" s="602"/>
      <c r="C71" s="992"/>
      <c r="D71" s="992"/>
      <c r="E71" s="31"/>
      <c r="F71" s="992"/>
      <c r="G71" s="847"/>
      <c r="H71" s="993"/>
      <c r="I71" s="838"/>
      <c r="J71" s="31"/>
      <c r="K71" s="2159"/>
      <c r="L71" s="2159"/>
      <c r="M71" s="2159"/>
      <c r="N71" s="2159"/>
      <c r="O71" s="82"/>
      <c r="P71" s="840" t="str">
        <f t="shared" si="18"/>
        <v>3 (1403)</v>
      </c>
      <c r="Q71" s="1615" t="str">
        <f t="shared" si="19"/>
        <v/>
      </c>
      <c r="R71" s="190"/>
      <c r="S71" s="841"/>
      <c r="T71" s="841"/>
      <c r="U71" s="891"/>
      <c r="V71" s="840" t="str">
        <f t="shared" si="20"/>
        <v>3 (1403)</v>
      </c>
      <c r="W71" s="1615" t="str">
        <f t="shared" si="21"/>
        <v/>
      </c>
      <c r="X71" s="1714"/>
      <c r="Y71" s="1715"/>
      <c r="Z71" s="1715"/>
      <c r="AA71" s="961"/>
      <c r="AB71" s="962" t="s">
        <v>3064</v>
      </c>
      <c r="AC71" s="1716" t="str">
        <f t="shared" si="22"/>
        <v/>
      </c>
      <c r="AD71" s="548"/>
      <c r="AE71" s="838"/>
      <c r="AF71" s="82"/>
      <c r="AG71" s="2159"/>
      <c r="AH71" s="2159"/>
      <c r="AI71" s="2159"/>
      <c r="AJ71" s="2159"/>
      <c r="AK71" s="558"/>
      <c r="AL71" s="840" t="str">
        <f t="shared" si="23"/>
        <v>3 (1403)</v>
      </c>
      <c r="AM71" s="1615" t="str">
        <f t="shared" si="24"/>
        <v/>
      </c>
      <c r="AN71" s="1714"/>
      <c r="AO71" s="1715"/>
      <c r="AP71" s="1715"/>
      <c r="AQ71" s="82"/>
      <c r="AR71" s="840" t="str">
        <f t="shared" si="25"/>
        <v>3 (1403)</v>
      </c>
      <c r="AS71" s="1615" t="str">
        <f t="shared" si="26"/>
        <v/>
      </c>
      <c r="AT71" s="1714"/>
      <c r="AU71" s="1715"/>
      <c r="AV71" s="1715"/>
    </row>
    <row r="72" spans="1:48" s="803" customFormat="1" hidden="1" x14ac:dyDescent="0.25">
      <c r="A72" s="31" t="s">
        <v>3065</v>
      </c>
      <c r="B72" s="602"/>
      <c r="C72" s="992"/>
      <c r="D72" s="992"/>
      <c r="E72" s="31"/>
      <c r="F72" s="992"/>
      <c r="G72" s="847"/>
      <c r="H72" s="993"/>
      <c r="I72" s="838"/>
      <c r="J72" s="31"/>
      <c r="K72" s="2159"/>
      <c r="L72" s="2159"/>
      <c r="M72" s="2159"/>
      <c r="N72" s="2159"/>
      <c r="O72" s="82"/>
      <c r="P72" s="840" t="str">
        <f t="shared" si="18"/>
        <v>4 (1404)</v>
      </c>
      <c r="Q72" s="1615" t="str">
        <f t="shared" si="19"/>
        <v/>
      </c>
      <c r="R72" s="190"/>
      <c r="S72" s="841"/>
      <c r="T72" s="841"/>
      <c r="U72" s="891"/>
      <c r="V72" s="840" t="str">
        <f t="shared" si="20"/>
        <v>4 (1404)</v>
      </c>
      <c r="W72" s="1615" t="str">
        <f t="shared" si="21"/>
        <v/>
      </c>
      <c r="X72" s="1714"/>
      <c r="Y72" s="1715"/>
      <c r="Z72" s="1715"/>
      <c r="AA72" s="961"/>
      <c r="AB72" s="962" t="s">
        <v>3065</v>
      </c>
      <c r="AC72" s="1716" t="str">
        <f t="shared" si="22"/>
        <v/>
      </c>
      <c r="AD72" s="548"/>
      <c r="AE72" s="838"/>
      <c r="AF72" s="82"/>
      <c r="AG72" s="2159"/>
      <c r="AH72" s="2159"/>
      <c r="AI72" s="2159"/>
      <c r="AJ72" s="2159"/>
      <c r="AK72" s="558"/>
      <c r="AL72" s="840" t="str">
        <f t="shared" si="23"/>
        <v>4 (1404)</v>
      </c>
      <c r="AM72" s="1615" t="str">
        <f t="shared" si="24"/>
        <v/>
      </c>
      <c r="AN72" s="1714"/>
      <c r="AO72" s="1715"/>
      <c r="AP72" s="1715"/>
      <c r="AQ72" s="82"/>
      <c r="AR72" s="840" t="str">
        <f t="shared" si="25"/>
        <v>4 (1404)</v>
      </c>
      <c r="AS72" s="1615" t="str">
        <f t="shared" si="26"/>
        <v/>
      </c>
      <c r="AT72" s="1714"/>
      <c r="AU72" s="1715"/>
      <c r="AV72" s="1715"/>
    </row>
    <row r="73" spans="1:48" s="803" customFormat="1" hidden="1" x14ac:dyDescent="0.25">
      <c r="A73" s="31" t="s">
        <v>3066</v>
      </c>
      <c r="B73" s="602"/>
      <c r="C73" s="992"/>
      <c r="D73" s="992"/>
      <c r="E73" s="31"/>
      <c r="F73" s="992"/>
      <c r="G73" s="847"/>
      <c r="H73" s="993"/>
      <c r="I73" s="838"/>
      <c r="J73" s="31"/>
      <c r="K73" s="2159"/>
      <c r="L73" s="2159"/>
      <c r="M73" s="2159"/>
      <c r="N73" s="2159"/>
      <c r="O73" s="82"/>
      <c r="P73" s="840" t="str">
        <f t="shared" si="18"/>
        <v>5 (1405)</v>
      </c>
      <c r="Q73" s="1615" t="str">
        <f t="shared" si="19"/>
        <v/>
      </c>
      <c r="R73" s="190"/>
      <c r="S73" s="841"/>
      <c r="T73" s="841"/>
      <c r="U73" s="891"/>
      <c r="V73" s="840" t="str">
        <f t="shared" si="20"/>
        <v>5 (1405)</v>
      </c>
      <c r="W73" s="1615" t="str">
        <f t="shared" si="21"/>
        <v/>
      </c>
      <c r="X73" s="1714"/>
      <c r="Y73" s="1715"/>
      <c r="Z73" s="1715"/>
      <c r="AA73" s="961"/>
      <c r="AB73" s="962" t="s">
        <v>3066</v>
      </c>
      <c r="AC73" s="1716" t="str">
        <f t="shared" si="22"/>
        <v/>
      </c>
      <c r="AD73" s="548"/>
      <c r="AE73" s="838"/>
      <c r="AF73" s="82"/>
      <c r="AG73" s="2159"/>
      <c r="AH73" s="2159"/>
      <c r="AI73" s="2159"/>
      <c r="AJ73" s="2159"/>
      <c r="AK73" s="558"/>
      <c r="AL73" s="840" t="str">
        <f t="shared" si="23"/>
        <v>5 (1405)</v>
      </c>
      <c r="AM73" s="1615" t="str">
        <f t="shared" si="24"/>
        <v/>
      </c>
      <c r="AN73" s="1714"/>
      <c r="AO73" s="1715"/>
      <c r="AP73" s="1715"/>
      <c r="AQ73" s="82"/>
      <c r="AR73" s="840" t="str">
        <f t="shared" si="25"/>
        <v>5 (1405)</v>
      </c>
      <c r="AS73" s="1615" t="str">
        <f t="shared" si="26"/>
        <v/>
      </c>
      <c r="AT73" s="1714"/>
      <c r="AU73" s="1715"/>
      <c r="AV73" s="1715"/>
    </row>
    <row r="74" spans="1:48" s="803" customFormat="1" hidden="1" x14ac:dyDescent="0.25">
      <c r="A74" s="31" t="s">
        <v>3067</v>
      </c>
      <c r="B74" s="602"/>
      <c r="C74" s="992"/>
      <c r="D74" s="992"/>
      <c r="E74" s="31"/>
      <c r="F74" s="992"/>
      <c r="G74" s="847"/>
      <c r="H74" s="993"/>
      <c r="I74" s="838"/>
      <c r="J74" s="31"/>
      <c r="K74" s="2159"/>
      <c r="L74" s="2159"/>
      <c r="M74" s="2159"/>
      <c r="N74" s="2159"/>
      <c r="O74" s="82"/>
      <c r="P74" s="840" t="str">
        <f t="shared" si="18"/>
        <v>6 (1406)</v>
      </c>
      <c r="Q74" s="1615" t="str">
        <f t="shared" si="19"/>
        <v/>
      </c>
      <c r="R74" s="190"/>
      <c r="S74" s="841"/>
      <c r="T74" s="841"/>
      <c r="U74" s="891"/>
      <c r="V74" s="840" t="str">
        <f t="shared" si="20"/>
        <v>6 (1406)</v>
      </c>
      <c r="W74" s="1615" t="str">
        <f t="shared" si="21"/>
        <v/>
      </c>
      <c r="X74" s="1714"/>
      <c r="Y74" s="1715"/>
      <c r="Z74" s="1715"/>
      <c r="AA74" s="961"/>
      <c r="AB74" s="962" t="s">
        <v>3067</v>
      </c>
      <c r="AC74" s="1716" t="str">
        <f t="shared" si="22"/>
        <v/>
      </c>
      <c r="AD74" s="548"/>
      <c r="AE74" s="838"/>
      <c r="AF74" s="82"/>
      <c r="AG74" s="2159"/>
      <c r="AH74" s="2159"/>
      <c r="AI74" s="2159"/>
      <c r="AJ74" s="2159"/>
      <c r="AK74" s="558"/>
      <c r="AL74" s="840" t="str">
        <f t="shared" si="23"/>
        <v>6 (1406)</v>
      </c>
      <c r="AM74" s="1615" t="str">
        <f t="shared" si="24"/>
        <v/>
      </c>
      <c r="AN74" s="1714"/>
      <c r="AO74" s="1715"/>
      <c r="AP74" s="1715"/>
      <c r="AQ74" s="82"/>
      <c r="AR74" s="840" t="str">
        <f t="shared" si="25"/>
        <v>6 (1406)</v>
      </c>
      <c r="AS74" s="1615" t="str">
        <f t="shared" si="26"/>
        <v/>
      </c>
      <c r="AT74" s="1714"/>
      <c r="AU74" s="1715"/>
      <c r="AV74" s="1715"/>
    </row>
    <row r="75" spans="1:48" s="803" customFormat="1" hidden="1" x14ac:dyDescent="0.25">
      <c r="A75" s="31" t="s">
        <v>3068</v>
      </c>
      <c r="B75" s="602"/>
      <c r="C75" s="992"/>
      <c r="D75" s="992"/>
      <c r="E75" s="31"/>
      <c r="F75" s="992"/>
      <c r="G75" s="847"/>
      <c r="H75" s="993"/>
      <c r="I75" s="838"/>
      <c r="J75" s="31"/>
      <c r="K75" s="2159"/>
      <c r="L75" s="2159"/>
      <c r="M75" s="2159"/>
      <c r="N75" s="2159"/>
      <c r="O75" s="82"/>
      <c r="P75" s="840" t="str">
        <f t="shared" si="18"/>
        <v>7 (1407)</v>
      </c>
      <c r="Q75" s="1615" t="str">
        <f t="shared" si="19"/>
        <v/>
      </c>
      <c r="R75" s="190"/>
      <c r="S75" s="841"/>
      <c r="T75" s="841"/>
      <c r="U75" s="891"/>
      <c r="V75" s="840" t="str">
        <f t="shared" si="20"/>
        <v>7 (1407)</v>
      </c>
      <c r="W75" s="1615" t="str">
        <f t="shared" si="21"/>
        <v/>
      </c>
      <c r="X75" s="1714"/>
      <c r="Y75" s="1715"/>
      <c r="Z75" s="1715"/>
      <c r="AA75" s="961"/>
      <c r="AB75" s="962" t="s">
        <v>3068</v>
      </c>
      <c r="AC75" s="1716" t="str">
        <f t="shared" si="22"/>
        <v/>
      </c>
      <c r="AD75" s="548"/>
      <c r="AE75" s="838"/>
      <c r="AF75" s="82"/>
      <c r="AG75" s="2159"/>
      <c r="AH75" s="2159"/>
      <c r="AI75" s="2159"/>
      <c r="AJ75" s="2159"/>
      <c r="AK75" s="558"/>
      <c r="AL75" s="840" t="str">
        <f t="shared" si="23"/>
        <v>7 (1407)</v>
      </c>
      <c r="AM75" s="1615" t="str">
        <f t="shared" si="24"/>
        <v/>
      </c>
      <c r="AN75" s="1714"/>
      <c r="AO75" s="1715"/>
      <c r="AP75" s="1715"/>
      <c r="AQ75" s="82"/>
      <c r="AR75" s="840" t="str">
        <f t="shared" si="25"/>
        <v>7 (1407)</v>
      </c>
      <c r="AS75" s="1615" t="str">
        <f t="shared" si="26"/>
        <v/>
      </c>
      <c r="AT75" s="1714"/>
      <c r="AU75" s="1715"/>
      <c r="AV75" s="1715"/>
    </row>
    <row r="76" spans="1:48" s="803" customFormat="1" hidden="1" x14ac:dyDescent="0.25">
      <c r="A76" s="31" t="s">
        <v>3069</v>
      </c>
      <c r="B76" s="602"/>
      <c r="C76" s="992"/>
      <c r="D76" s="992"/>
      <c r="E76" s="31"/>
      <c r="F76" s="992"/>
      <c r="G76" s="847"/>
      <c r="H76" s="993"/>
      <c r="I76" s="838"/>
      <c r="J76" s="31"/>
      <c r="K76" s="2159"/>
      <c r="L76" s="2159"/>
      <c r="M76" s="2159"/>
      <c r="N76" s="2159"/>
      <c r="O76" s="82"/>
      <c r="P76" s="840" t="str">
        <f t="shared" si="18"/>
        <v>8 (1408)</v>
      </c>
      <c r="Q76" s="1615" t="str">
        <f t="shared" si="19"/>
        <v/>
      </c>
      <c r="R76" s="190"/>
      <c r="S76" s="841"/>
      <c r="T76" s="841"/>
      <c r="U76" s="891"/>
      <c r="V76" s="840" t="str">
        <f t="shared" si="20"/>
        <v>8 (1408)</v>
      </c>
      <c r="W76" s="1615" t="str">
        <f t="shared" si="21"/>
        <v/>
      </c>
      <c r="X76" s="1714"/>
      <c r="Y76" s="1715"/>
      <c r="Z76" s="1715"/>
      <c r="AA76" s="961"/>
      <c r="AB76" s="962" t="s">
        <v>3069</v>
      </c>
      <c r="AC76" s="1716" t="str">
        <f t="shared" si="22"/>
        <v/>
      </c>
      <c r="AD76" s="548"/>
      <c r="AE76" s="838"/>
      <c r="AF76" s="82"/>
      <c r="AG76" s="2159"/>
      <c r="AH76" s="2159"/>
      <c r="AI76" s="2159"/>
      <c r="AJ76" s="2159"/>
      <c r="AK76" s="558"/>
      <c r="AL76" s="840" t="str">
        <f t="shared" si="23"/>
        <v>8 (1408)</v>
      </c>
      <c r="AM76" s="1615" t="str">
        <f t="shared" si="24"/>
        <v/>
      </c>
      <c r="AN76" s="1714"/>
      <c r="AO76" s="1715"/>
      <c r="AP76" s="1715"/>
      <c r="AQ76" s="82"/>
      <c r="AR76" s="840" t="str">
        <f t="shared" si="25"/>
        <v>8 (1408)</v>
      </c>
      <c r="AS76" s="1615" t="str">
        <f t="shared" si="26"/>
        <v/>
      </c>
      <c r="AT76" s="1714"/>
      <c r="AU76" s="1715"/>
      <c r="AV76" s="1715"/>
    </row>
    <row r="77" spans="1:48" s="803" customFormat="1" hidden="1" x14ac:dyDescent="0.25">
      <c r="A77" s="31" t="s">
        <v>3070</v>
      </c>
      <c r="B77" s="602"/>
      <c r="C77" s="992"/>
      <c r="D77" s="992"/>
      <c r="E77" s="31"/>
      <c r="F77" s="992"/>
      <c r="G77" s="847"/>
      <c r="H77" s="993"/>
      <c r="I77" s="838"/>
      <c r="J77" s="31"/>
      <c r="K77" s="2159"/>
      <c r="L77" s="2159"/>
      <c r="M77" s="2159"/>
      <c r="N77" s="2159"/>
      <c r="O77" s="82"/>
      <c r="P77" s="840" t="str">
        <f t="shared" si="18"/>
        <v>9 (1409)</v>
      </c>
      <c r="Q77" s="1615" t="str">
        <f t="shared" si="19"/>
        <v/>
      </c>
      <c r="R77" s="190"/>
      <c r="S77" s="841"/>
      <c r="T77" s="841"/>
      <c r="U77" s="891"/>
      <c r="V77" s="840" t="str">
        <f t="shared" si="20"/>
        <v>9 (1409)</v>
      </c>
      <c r="W77" s="1615" t="str">
        <f t="shared" si="21"/>
        <v/>
      </c>
      <c r="X77" s="1714"/>
      <c r="Y77" s="1715"/>
      <c r="Z77" s="1715"/>
      <c r="AA77" s="961"/>
      <c r="AB77" s="962" t="s">
        <v>3070</v>
      </c>
      <c r="AC77" s="1716" t="str">
        <f t="shared" si="22"/>
        <v/>
      </c>
      <c r="AD77" s="548"/>
      <c r="AE77" s="838"/>
      <c r="AF77" s="82"/>
      <c r="AG77" s="2159"/>
      <c r="AH77" s="2159"/>
      <c r="AI77" s="2159"/>
      <c r="AJ77" s="2159"/>
      <c r="AK77" s="558"/>
      <c r="AL77" s="840" t="str">
        <f t="shared" si="23"/>
        <v>9 (1409)</v>
      </c>
      <c r="AM77" s="1615" t="str">
        <f t="shared" si="24"/>
        <v/>
      </c>
      <c r="AN77" s="1714"/>
      <c r="AO77" s="1715"/>
      <c r="AP77" s="1715"/>
      <c r="AQ77" s="82"/>
      <c r="AR77" s="840" t="str">
        <f t="shared" si="25"/>
        <v>9 (1409)</v>
      </c>
      <c r="AS77" s="1615" t="str">
        <f t="shared" si="26"/>
        <v/>
      </c>
      <c r="AT77" s="1714"/>
      <c r="AU77" s="1715"/>
      <c r="AV77" s="1715"/>
    </row>
    <row r="78" spans="1:48" s="803" customFormat="1" hidden="1" x14ac:dyDescent="0.25">
      <c r="A78" s="31" t="s">
        <v>3071</v>
      </c>
      <c r="B78" s="602"/>
      <c r="C78" s="992"/>
      <c r="D78" s="992"/>
      <c r="E78" s="31"/>
      <c r="F78" s="992"/>
      <c r="G78" s="847"/>
      <c r="H78" s="993"/>
      <c r="I78" s="838"/>
      <c r="J78" s="31"/>
      <c r="K78" s="2159"/>
      <c r="L78" s="2159"/>
      <c r="M78" s="2159"/>
      <c r="N78" s="2159"/>
      <c r="O78" s="82"/>
      <c r="P78" s="840" t="str">
        <f t="shared" si="18"/>
        <v>10 (1410)</v>
      </c>
      <c r="Q78" s="1615" t="str">
        <f t="shared" si="19"/>
        <v/>
      </c>
      <c r="R78" s="190"/>
      <c r="S78" s="841"/>
      <c r="T78" s="841"/>
      <c r="U78" s="891"/>
      <c r="V78" s="840" t="str">
        <f t="shared" si="20"/>
        <v>10 (1410)</v>
      </c>
      <c r="W78" s="1615" t="str">
        <f t="shared" si="21"/>
        <v/>
      </c>
      <c r="X78" s="1714"/>
      <c r="Y78" s="1715"/>
      <c r="Z78" s="1715"/>
      <c r="AA78" s="961"/>
      <c r="AB78" s="962" t="s">
        <v>3071</v>
      </c>
      <c r="AC78" s="1716" t="str">
        <f t="shared" si="22"/>
        <v/>
      </c>
      <c r="AD78" s="548"/>
      <c r="AE78" s="838"/>
      <c r="AF78" s="82"/>
      <c r="AG78" s="2159"/>
      <c r="AH78" s="2159"/>
      <c r="AI78" s="2159"/>
      <c r="AJ78" s="2159"/>
      <c r="AK78" s="558"/>
      <c r="AL78" s="840" t="str">
        <f t="shared" si="23"/>
        <v>10 (1410)</v>
      </c>
      <c r="AM78" s="1615" t="str">
        <f t="shared" si="24"/>
        <v/>
      </c>
      <c r="AN78" s="1714"/>
      <c r="AO78" s="1715"/>
      <c r="AP78" s="1715"/>
      <c r="AQ78" s="82"/>
      <c r="AR78" s="840" t="str">
        <f t="shared" si="25"/>
        <v>10 (1410)</v>
      </c>
      <c r="AS78" s="1615" t="str">
        <f t="shared" si="26"/>
        <v/>
      </c>
      <c r="AT78" s="1714"/>
      <c r="AU78" s="1715"/>
      <c r="AV78" s="1715"/>
    </row>
    <row r="79" spans="1:48" s="803" customFormat="1" hidden="1" x14ac:dyDescent="0.25">
      <c r="A79" s="31" t="s">
        <v>3072</v>
      </c>
      <c r="B79" s="602"/>
      <c r="C79" s="992"/>
      <c r="D79" s="992"/>
      <c r="E79" s="31"/>
      <c r="F79" s="992"/>
      <c r="G79" s="847"/>
      <c r="H79" s="993"/>
      <c r="I79" s="838"/>
      <c r="J79" s="31"/>
      <c r="K79" s="2159"/>
      <c r="L79" s="2159"/>
      <c r="M79" s="2159"/>
      <c r="N79" s="2159"/>
      <c r="O79" s="82"/>
      <c r="P79" s="840" t="str">
        <f t="shared" si="18"/>
        <v>11 (1411)</v>
      </c>
      <c r="Q79" s="1615" t="str">
        <f t="shared" si="19"/>
        <v/>
      </c>
      <c r="R79" s="190"/>
      <c r="S79" s="841"/>
      <c r="T79" s="841"/>
      <c r="U79" s="891"/>
      <c r="V79" s="840" t="str">
        <f t="shared" si="20"/>
        <v>11 (1411)</v>
      </c>
      <c r="W79" s="1615" t="str">
        <f t="shared" si="21"/>
        <v/>
      </c>
      <c r="X79" s="1714"/>
      <c r="Y79" s="1715"/>
      <c r="Z79" s="1715"/>
      <c r="AA79" s="961"/>
      <c r="AB79" s="962" t="s">
        <v>3072</v>
      </c>
      <c r="AC79" s="1716" t="str">
        <f t="shared" si="22"/>
        <v/>
      </c>
      <c r="AD79" s="548"/>
      <c r="AE79" s="838"/>
      <c r="AF79" s="82"/>
      <c r="AG79" s="2159"/>
      <c r="AH79" s="2159"/>
      <c r="AI79" s="2159"/>
      <c r="AJ79" s="2159"/>
      <c r="AK79" s="558"/>
      <c r="AL79" s="840" t="str">
        <f t="shared" si="23"/>
        <v>11 (1411)</v>
      </c>
      <c r="AM79" s="1615" t="str">
        <f t="shared" si="24"/>
        <v/>
      </c>
      <c r="AN79" s="1714"/>
      <c r="AO79" s="1715"/>
      <c r="AP79" s="1715"/>
      <c r="AQ79" s="82"/>
      <c r="AR79" s="840" t="str">
        <f t="shared" si="25"/>
        <v>11 (1411)</v>
      </c>
      <c r="AS79" s="1615" t="str">
        <f t="shared" si="26"/>
        <v/>
      </c>
      <c r="AT79" s="1714"/>
      <c r="AU79" s="1715"/>
      <c r="AV79" s="1715"/>
    </row>
    <row r="80" spans="1:48" s="803" customFormat="1" hidden="1" x14ac:dyDescent="0.25">
      <c r="A80" s="31" t="s">
        <v>3073</v>
      </c>
      <c r="B80" s="602"/>
      <c r="C80" s="992"/>
      <c r="D80" s="992"/>
      <c r="E80" s="31"/>
      <c r="F80" s="992"/>
      <c r="G80" s="847"/>
      <c r="H80" s="993"/>
      <c r="I80" s="838"/>
      <c r="J80" s="31"/>
      <c r="K80" s="2159"/>
      <c r="L80" s="2159"/>
      <c r="M80" s="2159"/>
      <c r="N80" s="2159"/>
      <c r="O80" s="82"/>
      <c r="P80" s="840" t="str">
        <f t="shared" si="18"/>
        <v>12 (1412)</v>
      </c>
      <c r="Q80" s="1615" t="str">
        <f t="shared" si="19"/>
        <v/>
      </c>
      <c r="R80" s="190"/>
      <c r="S80" s="841"/>
      <c r="T80" s="841"/>
      <c r="U80" s="891"/>
      <c r="V80" s="840" t="str">
        <f t="shared" si="20"/>
        <v>12 (1412)</v>
      </c>
      <c r="W80" s="1615" t="str">
        <f t="shared" si="21"/>
        <v/>
      </c>
      <c r="X80" s="1714"/>
      <c r="Y80" s="1715"/>
      <c r="Z80" s="1715"/>
      <c r="AA80" s="961"/>
      <c r="AB80" s="962" t="s">
        <v>3073</v>
      </c>
      <c r="AC80" s="1716" t="str">
        <f t="shared" si="22"/>
        <v/>
      </c>
      <c r="AD80" s="548"/>
      <c r="AE80" s="838"/>
      <c r="AF80" s="82"/>
      <c r="AG80" s="2159"/>
      <c r="AH80" s="2159"/>
      <c r="AI80" s="2159"/>
      <c r="AJ80" s="2159"/>
      <c r="AK80" s="558"/>
      <c r="AL80" s="840" t="str">
        <f t="shared" si="23"/>
        <v>12 (1412)</v>
      </c>
      <c r="AM80" s="1615" t="str">
        <f t="shared" si="24"/>
        <v/>
      </c>
      <c r="AN80" s="1714"/>
      <c r="AO80" s="1715"/>
      <c r="AP80" s="1715"/>
      <c r="AQ80" s="82"/>
      <c r="AR80" s="840" t="str">
        <f t="shared" si="25"/>
        <v>12 (1412)</v>
      </c>
      <c r="AS80" s="1615" t="str">
        <f t="shared" si="26"/>
        <v/>
      </c>
      <c r="AT80" s="1714"/>
      <c r="AU80" s="1715"/>
      <c r="AV80" s="1715"/>
    </row>
    <row r="81" spans="1:48" s="803" customFormat="1" hidden="1" x14ac:dyDescent="0.25">
      <c r="A81" s="31" t="s">
        <v>3074</v>
      </c>
      <c r="B81" s="602"/>
      <c r="C81" s="992"/>
      <c r="D81" s="992"/>
      <c r="E81" s="31"/>
      <c r="F81" s="992"/>
      <c r="G81" s="847"/>
      <c r="H81" s="993"/>
      <c r="I81" s="838"/>
      <c r="J81" s="31"/>
      <c r="K81" s="2159"/>
      <c r="L81" s="2159"/>
      <c r="M81" s="2159"/>
      <c r="N81" s="2159"/>
      <c r="O81" s="82"/>
      <c r="P81" s="840" t="str">
        <f t="shared" si="18"/>
        <v>13 (1413)</v>
      </c>
      <c r="Q81" s="1615" t="str">
        <f t="shared" si="19"/>
        <v/>
      </c>
      <c r="R81" s="190"/>
      <c r="S81" s="841"/>
      <c r="T81" s="841"/>
      <c r="U81" s="891"/>
      <c r="V81" s="840" t="str">
        <f t="shared" si="20"/>
        <v>13 (1413)</v>
      </c>
      <c r="W81" s="1615" t="str">
        <f t="shared" si="21"/>
        <v/>
      </c>
      <c r="X81" s="1714"/>
      <c r="Y81" s="1715"/>
      <c r="Z81" s="1715"/>
      <c r="AA81" s="961"/>
      <c r="AB81" s="962" t="s">
        <v>3074</v>
      </c>
      <c r="AC81" s="1716" t="str">
        <f t="shared" si="22"/>
        <v/>
      </c>
      <c r="AD81" s="548"/>
      <c r="AE81" s="838"/>
      <c r="AF81" s="82"/>
      <c r="AG81" s="2159"/>
      <c r="AH81" s="2159"/>
      <c r="AI81" s="2159"/>
      <c r="AJ81" s="2159"/>
      <c r="AK81" s="558"/>
      <c r="AL81" s="840" t="str">
        <f t="shared" si="23"/>
        <v>13 (1413)</v>
      </c>
      <c r="AM81" s="1615" t="str">
        <f t="shared" si="24"/>
        <v/>
      </c>
      <c r="AN81" s="1714"/>
      <c r="AO81" s="1715"/>
      <c r="AP81" s="1715"/>
      <c r="AQ81" s="82"/>
      <c r="AR81" s="840" t="str">
        <f t="shared" si="25"/>
        <v>13 (1413)</v>
      </c>
      <c r="AS81" s="1615" t="str">
        <f t="shared" si="26"/>
        <v/>
      </c>
      <c r="AT81" s="1714"/>
      <c r="AU81" s="1715"/>
      <c r="AV81" s="1715"/>
    </row>
    <row r="82" spans="1:48" s="803" customFormat="1" hidden="1" x14ac:dyDescent="0.25">
      <c r="A82" s="31" t="s">
        <v>3075</v>
      </c>
      <c r="B82" s="602"/>
      <c r="C82" s="992"/>
      <c r="D82" s="992"/>
      <c r="E82" s="31"/>
      <c r="F82" s="992"/>
      <c r="G82" s="847"/>
      <c r="H82" s="993"/>
      <c r="I82" s="838"/>
      <c r="J82" s="31"/>
      <c r="K82" s="2159"/>
      <c r="L82" s="2159"/>
      <c r="M82" s="2159"/>
      <c r="N82" s="2159"/>
      <c r="O82" s="82"/>
      <c r="P82" s="840" t="str">
        <f t="shared" si="18"/>
        <v>14 (1414)</v>
      </c>
      <c r="Q82" s="1615" t="str">
        <f t="shared" si="19"/>
        <v/>
      </c>
      <c r="R82" s="190"/>
      <c r="S82" s="841"/>
      <c r="T82" s="841"/>
      <c r="U82" s="891"/>
      <c r="V82" s="840" t="str">
        <f t="shared" si="20"/>
        <v>14 (1414)</v>
      </c>
      <c r="W82" s="1615" t="str">
        <f t="shared" si="21"/>
        <v/>
      </c>
      <c r="X82" s="1714"/>
      <c r="Y82" s="1715"/>
      <c r="Z82" s="1715"/>
      <c r="AA82" s="961"/>
      <c r="AB82" s="962" t="s">
        <v>3075</v>
      </c>
      <c r="AC82" s="1716" t="str">
        <f t="shared" si="22"/>
        <v/>
      </c>
      <c r="AD82" s="548"/>
      <c r="AE82" s="838"/>
      <c r="AF82" s="82"/>
      <c r="AG82" s="2159"/>
      <c r="AH82" s="2159"/>
      <c r="AI82" s="2159"/>
      <c r="AJ82" s="2159"/>
      <c r="AK82" s="558"/>
      <c r="AL82" s="840" t="str">
        <f t="shared" si="23"/>
        <v>14 (1414)</v>
      </c>
      <c r="AM82" s="1615" t="str">
        <f t="shared" si="24"/>
        <v/>
      </c>
      <c r="AN82" s="1714"/>
      <c r="AO82" s="1715"/>
      <c r="AP82" s="1715"/>
      <c r="AQ82" s="82"/>
      <c r="AR82" s="840" t="str">
        <f t="shared" si="25"/>
        <v>14 (1414)</v>
      </c>
      <c r="AS82" s="1615" t="str">
        <f t="shared" si="26"/>
        <v/>
      </c>
      <c r="AT82" s="1714"/>
      <c r="AU82" s="1715"/>
      <c r="AV82" s="1715"/>
    </row>
    <row r="83" spans="1:48" s="803" customFormat="1" hidden="1" x14ac:dyDescent="0.25">
      <c r="A83" s="31" t="s">
        <v>3076</v>
      </c>
      <c r="B83" s="602"/>
      <c r="C83" s="992"/>
      <c r="D83" s="992"/>
      <c r="E83" s="31"/>
      <c r="F83" s="992"/>
      <c r="G83" s="847"/>
      <c r="H83" s="993"/>
      <c r="I83" s="838"/>
      <c r="J83" s="31"/>
      <c r="K83" s="2159"/>
      <c r="L83" s="2159"/>
      <c r="M83" s="2159"/>
      <c r="N83" s="2159"/>
      <c r="O83" s="82"/>
      <c r="P83" s="840" t="str">
        <f t="shared" si="18"/>
        <v>15 (1415)</v>
      </c>
      <c r="Q83" s="1615" t="str">
        <f t="shared" si="19"/>
        <v/>
      </c>
      <c r="R83" s="190"/>
      <c r="S83" s="841"/>
      <c r="T83" s="841"/>
      <c r="U83" s="891"/>
      <c r="V83" s="840" t="str">
        <f t="shared" si="20"/>
        <v>15 (1415)</v>
      </c>
      <c r="W83" s="1615" t="str">
        <f t="shared" si="21"/>
        <v/>
      </c>
      <c r="X83" s="1714"/>
      <c r="Y83" s="1715"/>
      <c r="Z83" s="1715"/>
      <c r="AA83" s="961"/>
      <c r="AB83" s="962" t="s">
        <v>3076</v>
      </c>
      <c r="AC83" s="1716" t="str">
        <f t="shared" si="22"/>
        <v/>
      </c>
      <c r="AD83" s="548"/>
      <c r="AE83" s="838"/>
      <c r="AF83" s="82"/>
      <c r="AG83" s="2159"/>
      <c r="AH83" s="2159"/>
      <c r="AI83" s="2159"/>
      <c r="AJ83" s="2159"/>
      <c r="AK83" s="558"/>
      <c r="AL83" s="840" t="str">
        <f t="shared" si="23"/>
        <v>15 (1415)</v>
      </c>
      <c r="AM83" s="1615" t="str">
        <f t="shared" si="24"/>
        <v/>
      </c>
      <c r="AN83" s="1714"/>
      <c r="AO83" s="1715"/>
      <c r="AP83" s="1715"/>
      <c r="AQ83" s="82"/>
      <c r="AR83" s="840" t="str">
        <f t="shared" si="25"/>
        <v>15 (1415)</v>
      </c>
      <c r="AS83" s="1615" t="str">
        <f t="shared" si="26"/>
        <v/>
      </c>
      <c r="AT83" s="1714"/>
      <c r="AU83" s="1715"/>
      <c r="AV83" s="1715"/>
    </row>
    <row r="84" spans="1:48" s="803" customFormat="1" hidden="1" x14ac:dyDescent="0.25">
      <c r="A84" s="31" t="s">
        <v>3077</v>
      </c>
      <c r="B84" s="602"/>
      <c r="C84" s="992"/>
      <c r="D84" s="992"/>
      <c r="E84" s="31"/>
      <c r="F84" s="992"/>
      <c r="G84" s="847"/>
      <c r="H84" s="993"/>
      <c r="I84" s="838"/>
      <c r="J84" s="31"/>
      <c r="K84" s="2159"/>
      <c r="L84" s="2159"/>
      <c r="M84" s="2159"/>
      <c r="N84" s="2159"/>
      <c r="O84" s="82"/>
      <c r="P84" s="840" t="str">
        <f t="shared" si="18"/>
        <v>16 (1416)</v>
      </c>
      <c r="Q84" s="1615" t="str">
        <f t="shared" si="19"/>
        <v/>
      </c>
      <c r="R84" s="190"/>
      <c r="S84" s="841"/>
      <c r="T84" s="841"/>
      <c r="U84" s="891"/>
      <c r="V84" s="840" t="str">
        <f t="shared" si="20"/>
        <v>16 (1416)</v>
      </c>
      <c r="W84" s="1615" t="str">
        <f t="shared" si="21"/>
        <v/>
      </c>
      <c r="X84" s="1714"/>
      <c r="Y84" s="1715"/>
      <c r="Z84" s="1715"/>
      <c r="AA84" s="961"/>
      <c r="AB84" s="962" t="s">
        <v>3077</v>
      </c>
      <c r="AC84" s="1716" t="str">
        <f t="shared" si="22"/>
        <v/>
      </c>
      <c r="AD84" s="548"/>
      <c r="AE84" s="838"/>
      <c r="AF84" s="82"/>
      <c r="AG84" s="2159"/>
      <c r="AH84" s="2159"/>
      <c r="AI84" s="2159"/>
      <c r="AJ84" s="2159"/>
      <c r="AK84" s="558"/>
      <c r="AL84" s="840" t="str">
        <f t="shared" si="23"/>
        <v>16 (1416)</v>
      </c>
      <c r="AM84" s="1615" t="str">
        <f t="shared" si="24"/>
        <v/>
      </c>
      <c r="AN84" s="1714"/>
      <c r="AO84" s="1715"/>
      <c r="AP84" s="1715"/>
      <c r="AQ84" s="82"/>
      <c r="AR84" s="840" t="str">
        <f t="shared" si="25"/>
        <v>16 (1416)</v>
      </c>
      <c r="AS84" s="1615" t="str">
        <f t="shared" si="26"/>
        <v/>
      </c>
      <c r="AT84" s="1714"/>
      <c r="AU84" s="1715"/>
      <c r="AV84" s="1715"/>
    </row>
    <row r="85" spans="1:48" s="803" customFormat="1" hidden="1" x14ac:dyDescent="0.25">
      <c r="A85" s="31" t="s">
        <v>3078</v>
      </c>
      <c r="B85" s="602"/>
      <c r="C85" s="992"/>
      <c r="D85" s="992"/>
      <c r="E85" s="31"/>
      <c r="F85" s="992"/>
      <c r="G85" s="847"/>
      <c r="H85" s="993"/>
      <c r="I85" s="838"/>
      <c r="J85" s="31"/>
      <c r="K85" s="2159"/>
      <c r="L85" s="2159"/>
      <c r="M85" s="2159"/>
      <c r="N85" s="2159"/>
      <c r="O85" s="82"/>
      <c r="P85" s="840" t="str">
        <f t="shared" si="18"/>
        <v>17 (1417)</v>
      </c>
      <c r="Q85" s="1615" t="str">
        <f t="shared" si="19"/>
        <v/>
      </c>
      <c r="R85" s="190"/>
      <c r="S85" s="841"/>
      <c r="T85" s="841"/>
      <c r="U85" s="891"/>
      <c r="V85" s="840" t="str">
        <f t="shared" si="20"/>
        <v>17 (1417)</v>
      </c>
      <c r="W85" s="1615" t="str">
        <f t="shared" si="21"/>
        <v/>
      </c>
      <c r="X85" s="1714"/>
      <c r="Y85" s="1715"/>
      <c r="Z85" s="1715"/>
      <c r="AA85" s="961"/>
      <c r="AB85" s="962" t="s">
        <v>3078</v>
      </c>
      <c r="AC85" s="1716" t="str">
        <f t="shared" si="22"/>
        <v/>
      </c>
      <c r="AD85" s="548"/>
      <c r="AE85" s="838"/>
      <c r="AF85" s="82"/>
      <c r="AG85" s="2159"/>
      <c r="AH85" s="2159"/>
      <c r="AI85" s="2159"/>
      <c r="AJ85" s="2159"/>
      <c r="AK85" s="558"/>
      <c r="AL85" s="840" t="str">
        <f t="shared" si="23"/>
        <v>17 (1417)</v>
      </c>
      <c r="AM85" s="1615" t="str">
        <f t="shared" si="24"/>
        <v/>
      </c>
      <c r="AN85" s="1714"/>
      <c r="AO85" s="1715"/>
      <c r="AP85" s="1715"/>
      <c r="AQ85" s="82"/>
      <c r="AR85" s="840" t="str">
        <f t="shared" si="25"/>
        <v>17 (1417)</v>
      </c>
      <c r="AS85" s="1615" t="str">
        <f t="shared" si="26"/>
        <v/>
      </c>
      <c r="AT85" s="1714"/>
      <c r="AU85" s="1715"/>
      <c r="AV85" s="1715"/>
    </row>
    <row r="86" spans="1:48" s="803" customFormat="1" hidden="1" x14ac:dyDescent="0.25">
      <c r="A86" s="31" t="s">
        <v>3079</v>
      </c>
      <c r="B86" s="602"/>
      <c r="C86" s="992"/>
      <c r="D86" s="992"/>
      <c r="E86" s="31"/>
      <c r="F86" s="992"/>
      <c r="G86" s="847"/>
      <c r="H86" s="993"/>
      <c r="I86" s="838"/>
      <c r="J86" s="31"/>
      <c r="K86" s="2159"/>
      <c r="L86" s="2159"/>
      <c r="M86" s="2159"/>
      <c r="N86" s="2159"/>
      <c r="O86" s="82"/>
      <c r="P86" s="840" t="str">
        <f t="shared" si="18"/>
        <v>18 (1418)</v>
      </c>
      <c r="Q86" s="1615" t="str">
        <f t="shared" si="19"/>
        <v/>
      </c>
      <c r="R86" s="190"/>
      <c r="S86" s="841"/>
      <c r="T86" s="841"/>
      <c r="U86" s="891"/>
      <c r="V86" s="840" t="str">
        <f t="shared" si="20"/>
        <v>18 (1418)</v>
      </c>
      <c r="W86" s="1615" t="str">
        <f t="shared" si="21"/>
        <v/>
      </c>
      <c r="X86" s="1714"/>
      <c r="Y86" s="1715"/>
      <c r="Z86" s="1715"/>
      <c r="AA86" s="961"/>
      <c r="AB86" s="962" t="s">
        <v>3079</v>
      </c>
      <c r="AC86" s="1716" t="str">
        <f t="shared" si="22"/>
        <v/>
      </c>
      <c r="AD86" s="548"/>
      <c r="AE86" s="838"/>
      <c r="AF86" s="82"/>
      <c r="AG86" s="2159"/>
      <c r="AH86" s="2159"/>
      <c r="AI86" s="2159"/>
      <c r="AJ86" s="2159"/>
      <c r="AK86" s="558"/>
      <c r="AL86" s="840" t="str">
        <f t="shared" si="23"/>
        <v>18 (1418)</v>
      </c>
      <c r="AM86" s="1615" t="str">
        <f t="shared" si="24"/>
        <v/>
      </c>
      <c r="AN86" s="1714"/>
      <c r="AO86" s="1715"/>
      <c r="AP86" s="1715"/>
      <c r="AQ86" s="82"/>
      <c r="AR86" s="840" t="str">
        <f t="shared" si="25"/>
        <v>18 (1418)</v>
      </c>
      <c r="AS86" s="1615" t="str">
        <f t="shared" si="26"/>
        <v/>
      </c>
      <c r="AT86" s="1714"/>
      <c r="AU86" s="1715"/>
      <c r="AV86" s="1715"/>
    </row>
    <row r="87" spans="1:48" s="803" customFormat="1" hidden="1" x14ac:dyDescent="0.25">
      <c r="A87" s="31" t="s">
        <v>3080</v>
      </c>
      <c r="B87" s="602"/>
      <c r="C87" s="992"/>
      <c r="D87" s="992"/>
      <c r="E87" s="31"/>
      <c r="F87" s="992"/>
      <c r="G87" s="847"/>
      <c r="H87" s="993"/>
      <c r="I87" s="838"/>
      <c r="J87" s="31"/>
      <c r="K87" s="2159"/>
      <c r="L87" s="2159"/>
      <c r="M87" s="2159"/>
      <c r="N87" s="2159"/>
      <c r="O87" s="82"/>
      <c r="P87" s="840" t="str">
        <f t="shared" si="18"/>
        <v>19 (1419)</v>
      </c>
      <c r="Q87" s="1615" t="str">
        <f t="shared" si="19"/>
        <v/>
      </c>
      <c r="R87" s="190"/>
      <c r="S87" s="841"/>
      <c r="T87" s="841"/>
      <c r="U87" s="891"/>
      <c r="V87" s="840" t="str">
        <f t="shared" si="20"/>
        <v>19 (1419)</v>
      </c>
      <c r="W87" s="1615" t="str">
        <f t="shared" si="21"/>
        <v/>
      </c>
      <c r="X87" s="1714"/>
      <c r="Y87" s="1715"/>
      <c r="Z87" s="1715"/>
      <c r="AA87" s="961"/>
      <c r="AB87" s="962" t="s">
        <v>3080</v>
      </c>
      <c r="AC87" s="1716" t="str">
        <f t="shared" si="22"/>
        <v/>
      </c>
      <c r="AD87" s="548"/>
      <c r="AE87" s="838"/>
      <c r="AF87" s="82"/>
      <c r="AG87" s="2159"/>
      <c r="AH87" s="2159"/>
      <c r="AI87" s="2159"/>
      <c r="AJ87" s="2159"/>
      <c r="AK87" s="558"/>
      <c r="AL87" s="840" t="str">
        <f t="shared" si="23"/>
        <v>19 (1419)</v>
      </c>
      <c r="AM87" s="1615" t="str">
        <f t="shared" si="24"/>
        <v/>
      </c>
      <c r="AN87" s="1714"/>
      <c r="AO87" s="1715"/>
      <c r="AP87" s="1715"/>
      <c r="AQ87" s="82"/>
      <c r="AR87" s="840" t="str">
        <f t="shared" si="25"/>
        <v>19 (1419)</v>
      </c>
      <c r="AS87" s="1615" t="str">
        <f t="shared" si="26"/>
        <v/>
      </c>
      <c r="AT87" s="1714"/>
      <c r="AU87" s="1715"/>
      <c r="AV87" s="1715"/>
    </row>
    <row r="88" spans="1:48" s="803" customFormat="1" hidden="1" x14ac:dyDescent="0.25">
      <c r="A88" s="31" t="s">
        <v>3081</v>
      </c>
      <c r="B88" s="602"/>
      <c r="C88" s="992"/>
      <c r="D88" s="992"/>
      <c r="E88" s="31"/>
      <c r="F88" s="992"/>
      <c r="G88" s="847"/>
      <c r="H88" s="993"/>
      <c r="I88" s="838"/>
      <c r="J88" s="31"/>
      <c r="K88" s="2159"/>
      <c r="L88" s="2159"/>
      <c r="M88" s="2159"/>
      <c r="N88" s="2159"/>
      <c r="O88" s="82"/>
      <c r="P88" s="840" t="str">
        <f t="shared" si="18"/>
        <v>20 (1420)</v>
      </c>
      <c r="Q88" s="1615" t="str">
        <f t="shared" si="19"/>
        <v/>
      </c>
      <c r="R88" s="190"/>
      <c r="S88" s="841"/>
      <c r="T88" s="841"/>
      <c r="U88" s="891"/>
      <c r="V88" s="840" t="str">
        <f t="shared" si="20"/>
        <v>20 (1420)</v>
      </c>
      <c r="W88" s="1615" t="str">
        <f t="shared" si="21"/>
        <v/>
      </c>
      <c r="X88" s="1714"/>
      <c r="Y88" s="1715"/>
      <c r="Z88" s="1715"/>
      <c r="AA88" s="961"/>
      <c r="AB88" s="962" t="s">
        <v>3081</v>
      </c>
      <c r="AC88" s="1716" t="str">
        <f t="shared" si="22"/>
        <v/>
      </c>
      <c r="AD88" s="548"/>
      <c r="AE88" s="838"/>
      <c r="AF88" s="82"/>
      <c r="AG88" s="2159"/>
      <c r="AH88" s="2159"/>
      <c r="AI88" s="2159"/>
      <c r="AJ88" s="2159"/>
      <c r="AK88" s="558"/>
      <c r="AL88" s="840" t="str">
        <f t="shared" si="23"/>
        <v>20 (1420)</v>
      </c>
      <c r="AM88" s="1615" t="str">
        <f t="shared" si="24"/>
        <v/>
      </c>
      <c r="AN88" s="1714"/>
      <c r="AO88" s="1715"/>
      <c r="AP88" s="1715"/>
      <c r="AQ88" s="82"/>
      <c r="AR88" s="840" t="str">
        <f t="shared" si="25"/>
        <v>20 (1420)</v>
      </c>
      <c r="AS88" s="1615" t="str">
        <f t="shared" si="26"/>
        <v/>
      </c>
      <c r="AT88" s="1714"/>
      <c r="AU88" s="1715"/>
      <c r="AV88" s="1715"/>
    </row>
    <row r="89" spans="1:48" s="803" customFormat="1" hidden="1" x14ac:dyDescent="0.25">
      <c r="A89" s="31" t="s">
        <v>3082</v>
      </c>
      <c r="B89" s="602"/>
      <c r="C89" s="992"/>
      <c r="D89" s="992"/>
      <c r="E89" s="31"/>
      <c r="F89" s="992"/>
      <c r="G89" s="847"/>
      <c r="H89" s="993"/>
      <c r="I89" s="838"/>
      <c r="J89" s="31"/>
      <c r="K89" s="2159"/>
      <c r="L89" s="2159"/>
      <c r="M89" s="2159"/>
      <c r="N89" s="2159"/>
      <c r="O89" s="82"/>
      <c r="P89" s="840" t="str">
        <f t="shared" si="18"/>
        <v>21 (1421)</v>
      </c>
      <c r="Q89" s="1615" t="str">
        <f t="shared" si="19"/>
        <v/>
      </c>
      <c r="R89" s="190"/>
      <c r="S89" s="841"/>
      <c r="T89" s="841"/>
      <c r="U89" s="891"/>
      <c r="V89" s="840" t="str">
        <f t="shared" si="20"/>
        <v>21 (1421)</v>
      </c>
      <c r="W89" s="1615" t="str">
        <f t="shared" si="21"/>
        <v/>
      </c>
      <c r="X89" s="1714"/>
      <c r="Y89" s="1715"/>
      <c r="Z89" s="1715"/>
      <c r="AA89" s="961"/>
      <c r="AB89" s="962" t="s">
        <v>3082</v>
      </c>
      <c r="AC89" s="1716" t="str">
        <f t="shared" si="22"/>
        <v/>
      </c>
      <c r="AD89" s="548"/>
      <c r="AE89" s="838"/>
      <c r="AF89" s="82"/>
      <c r="AG89" s="2159"/>
      <c r="AH89" s="2159"/>
      <c r="AI89" s="2159"/>
      <c r="AJ89" s="2159"/>
      <c r="AK89" s="558"/>
      <c r="AL89" s="840" t="str">
        <f t="shared" si="23"/>
        <v>21 (1421)</v>
      </c>
      <c r="AM89" s="1615" t="str">
        <f t="shared" si="24"/>
        <v/>
      </c>
      <c r="AN89" s="1714"/>
      <c r="AO89" s="1715"/>
      <c r="AP89" s="1715"/>
      <c r="AQ89" s="82"/>
      <c r="AR89" s="840" t="str">
        <f t="shared" si="25"/>
        <v>21 (1421)</v>
      </c>
      <c r="AS89" s="1615" t="str">
        <f t="shared" si="26"/>
        <v/>
      </c>
      <c r="AT89" s="1714"/>
      <c r="AU89" s="1715"/>
      <c r="AV89" s="1715"/>
    </row>
    <row r="90" spans="1:48" s="803" customFormat="1" hidden="1" x14ac:dyDescent="0.25">
      <c r="A90" s="31" t="s">
        <v>3083</v>
      </c>
      <c r="B90" s="602"/>
      <c r="C90" s="992"/>
      <c r="D90" s="992"/>
      <c r="E90" s="31"/>
      <c r="F90" s="992"/>
      <c r="G90" s="847"/>
      <c r="H90" s="993"/>
      <c r="I90" s="838"/>
      <c r="J90" s="31"/>
      <c r="K90" s="2159"/>
      <c r="L90" s="2159"/>
      <c r="M90" s="2159"/>
      <c r="N90" s="2159"/>
      <c r="O90" s="82"/>
      <c r="P90" s="840" t="str">
        <f t="shared" si="18"/>
        <v>22 (1422)</v>
      </c>
      <c r="Q90" s="1615" t="str">
        <f t="shared" si="19"/>
        <v/>
      </c>
      <c r="R90" s="190"/>
      <c r="S90" s="841"/>
      <c r="T90" s="841"/>
      <c r="U90" s="891"/>
      <c r="V90" s="840" t="str">
        <f t="shared" si="20"/>
        <v>22 (1422)</v>
      </c>
      <c r="W90" s="1615" t="str">
        <f t="shared" si="21"/>
        <v/>
      </c>
      <c r="X90" s="1714"/>
      <c r="Y90" s="1715"/>
      <c r="Z90" s="1715"/>
      <c r="AA90" s="961"/>
      <c r="AB90" s="962" t="s">
        <v>3083</v>
      </c>
      <c r="AC90" s="1716" t="str">
        <f t="shared" si="22"/>
        <v/>
      </c>
      <c r="AD90" s="548"/>
      <c r="AE90" s="838"/>
      <c r="AF90" s="82"/>
      <c r="AG90" s="2159"/>
      <c r="AH90" s="2159"/>
      <c r="AI90" s="2159"/>
      <c r="AJ90" s="2159"/>
      <c r="AK90" s="558"/>
      <c r="AL90" s="840" t="str">
        <f t="shared" si="23"/>
        <v>22 (1422)</v>
      </c>
      <c r="AM90" s="1615" t="str">
        <f t="shared" si="24"/>
        <v/>
      </c>
      <c r="AN90" s="1714"/>
      <c r="AO90" s="1715"/>
      <c r="AP90" s="1715"/>
      <c r="AQ90" s="82"/>
      <c r="AR90" s="840" t="str">
        <f t="shared" si="25"/>
        <v>22 (1422)</v>
      </c>
      <c r="AS90" s="1615" t="str">
        <f t="shared" si="26"/>
        <v/>
      </c>
      <c r="AT90" s="1714"/>
      <c r="AU90" s="1715"/>
      <c r="AV90" s="1715"/>
    </row>
    <row r="91" spans="1:48" s="803" customFormat="1" hidden="1" x14ac:dyDescent="0.25">
      <c r="A91" s="31" t="s">
        <v>3084</v>
      </c>
      <c r="B91" s="602"/>
      <c r="C91" s="992"/>
      <c r="D91" s="992"/>
      <c r="E91" s="31"/>
      <c r="F91" s="992"/>
      <c r="G91" s="847"/>
      <c r="H91" s="993"/>
      <c r="I91" s="838"/>
      <c r="J91" s="31"/>
      <c r="K91" s="2159"/>
      <c r="L91" s="2159"/>
      <c r="M91" s="2159"/>
      <c r="N91" s="2159"/>
      <c r="O91" s="82"/>
      <c r="P91" s="840" t="str">
        <f t="shared" si="18"/>
        <v>23 (1423)</v>
      </c>
      <c r="Q91" s="1615" t="str">
        <f t="shared" si="19"/>
        <v/>
      </c>
      <c r="R91" s="190"/>
      <c r="S91" s="841"/>
      <c r="T91" s="841"/>
      <c r="U91" s="891"/>
      <c r="V91" s="840" t="str">
        <f t="shared" si="20"/>
        <v>23 (1423)</v>
      </c>
      <c r="W91" s="1615" t="str">
        <f t="shared" si="21"/>
        <v/>
      </c>
      <c r="X91" s="1714"/>
      <c r="Y91" s="1715"/>
      <c r="Z91" s="1715"/>
      <c r="AA91" s="961"/>
      <c r="AB91" s="962" t="s">
        <v>3084</v>
      </c>
      <c r="AC91" s="1716" t="str">
        <f t="shared" si="22"/>
        <v/>
      </c>
      <c r="AD91" s="548"/>
      <c r="AE91" s="838"/>
      <c r="AF91" s="82"/>
      <c r="AG91" s="2159"/>
      <c r="AH91" s="2159"/>
      <c r="AI91" s="2159"/>
      <c r="AJ91" s="2159"/>
      <c r="AK91" s="558"/>
      <c r="AL91" s="840" t="str">
        <f t="shared" si="23"/>
        <v>23 (1423)</v>
      </c>
      <c r="AM91" s="1615" t="str">
        <f t="shared" si="24"/>
        <v/>
      </c>
      <c r="AN91" s="1714"/>
      <c r="AO91" s="1715"/>
      <c r="AP91" s="1715"/>
      <c r="AQ91" s="82"/>
      <c r="AR91" s="840" t="str">
        <f t="shared" si="25"/>
        <v>23 (1423)</v>
      </c>
      <c r="AS91" s="1615" t="str">
        <f t="shared" si="26"/>
        <v/>
      </c>
      <c r="AT91" s="1714"/>
      <c r="AU91" s="1715"/>
      <c r="AV91" s="1715"/>
    </row>
    <row r="92" spans="1:48" s="803" customFormat="1" hidden="1" x14ac:dyDescent="0.25">
      <c r="A92" s="31" t="s">
        <v>3085</v>
      </c>
      <c r="B92" s="602"/>
      <c r="C92" s="992"/>
      <c r="D92" s="992"/>
      <c r="E92" s="31"/>
      <c r="F92" s="992"/>
      <c r="G92" s="847"/>
      <c r="H92" s="993"/>
      <c r="I92" s="838"/>
      <c r="J92" s="31"/>
      <c r="K92" s="2159"/>
      <c r="L92" s="2159"/>
      <c r="M92" s="2159"/>
      <c r="N92" s="2159"/>
      <c r="O92" s="82"/>
      <c r="P92" s="840" t="str">
        <f t="shared" si="18"/>
        <v>24 (1424)</v>
      </c>
      <c r="Q92" s="1615" t="str">
        <f t="shared" si="19"/>
        <v/>
      </c>
      <c r="R92" s="190"/>
      <c r="S92" s="841"/>
      <c r="T92" s="841"/>
      <c r="U92" s="891"/>
      <c r="V92" s="840" t="str">
        <f t="shared" si="20"/>
        <v>24 (1424)</v>
      </c>
      <c r="W92" s="1615" t="str">
        <f t="shared" si="21"/>
        <v/>
      </c>
      <c r="X92" s="1714"/>
      <c r="Y92" s="1715"/>
      <c r="Z92" s="1715"/>
      <c r="AA92" s="961"/>
      <c r="AB92" s="962" t="s">
        <v>3085</v>
      </c>
      <c r="AC92" s="1716" t="str">
        <f t="shared" si="22"/>
        <v/>
      </c>
      <c r="AD92" s="548"/>
      <c r="AE92" s="838"/>
      <c r="AF92" s="82"/>
      <c r="AG92" s="2159"/>
      <c r="AH92" s="2159"/>
      <c r="AI92" s="2159"/>
      <c r="AJ92" s="2159"/>
      <c r="AK92" s="558"/>
      <c r="AL92" s="840" t="str">
        <f t="shared" si="23"/>
        <v>24 (1424)</v>
      </c>
      <c r="AM92" s="1615" t="str">
        <f t="shared" si="24"/>
        <v/>
      </c>
      <c r="AN92" s="1714"/>
      <c r="AO92" s="1715"/>
      <c r="AP92" s="1715"/>
      <c r="AQ92" s="82"/>
      <c r="AR92" s="840" t="str">
        <f t="shared" si="25"/>
        <v>24 (1424)</v>
      </c>
      <c r="AS92" s="1615" t="str">
        <f t="shared" si="26"/>
        <v/>
      </c>
      <c r="AT92" s="1714"/>
      <c r="AU92" s="1715"/>
      <c r="AV92" s="1715"/>
    </row>
    <row r="93" spans="1:48" s="803" customFormat="1" x14ac:dyDescent="0.25">
      <c r="A93" s="31" t="s">
        <v>3086</v>
      </c>
      <c r="B93" s="602"/>
      <c r="C93" s="992"/>
      <c r="D93" s="992"/>
      <c r="E93" s="31"/>
      <c r="F93" s="992"/>
      <c r="G93" s="847"/>
      <c r="H93" s="993"/>
      <c r="I93" s="838"/>
      <c r="J93" s="31"/>
      <c r="K93" s="2159"/>
      <c r="L93" s="2159"/>
      <c r="M93" s="2159"/>
      <c r="N93" s="2159"/>
      <c r="O93" s="82"/>
      <c r="P93" s="840" t="str">
        <f t="shared" si="18"/>
        <v>25 (1425)</v>
      </c>
      <c r="Q93" s="1615" t="str">
        <f t="shared" si="19"/>
        <v/>
      </c>
      <c r="R93" s="190"/>
      <c r="S93" s="841"/>
      <c r="T93" s="841"/>
      <c r="U93" s="891"/>
      <c r="V93" s="840" t="str">
        <f t="shared" si="20"/>
        <v>25 (1425)</v>
      </c>
      <c r="W93" s="1615" t="str">
        <f t="shared" si="21"/>
        <v/>
      </c>
      <c r="X93" s="1714"/>
      <c r="Y93" s="1715"/>
      <c r="Z93" s="1715"/>
      <c r="AA93" s="961"/>
      <c r="AB93" s="962" t="s">
        <v>3086</v>
      </c>
      <c r="AC93" s="1716" t="str">
        <f t="shared" si="22"/>
        <v/>
      </c>
      <c r="AD93" s="548"/>
      <c r="AE93" s="838"/>
      <c r="AF93" s="82"/>
      <c r="AG93" s="2159"/>
      <c r="AH93" s="2159"/>
      <c r="AI93" s="2159"/>
      <c r="AJ93" s="2159"/>
      <c r="AK93" s="558"/>
      <c r="AL93" s="840" t="str">
        <f t="shared" si="23"/>
        <v>25 (1425)</v>
      </c>
      <c r="AM93" s="1615" t="str">
        <f t="shared" si="24"/>
        <v/>
      </c>
      <c r="AN93" s="1714"/>
      <c r="AO93" s="1715"/>
      <c r="AP93" s="1715"/>
      <c r="AQ93" s="82"/>
      <c r="AR93" s="840" t="str">
        <f t="shared" si="25"/>
        <v>25 (1425)</v>
      </c>
      <c r="AS93" s="1615" t="str">
        <f t="shared" si="26"/>
        <v/>
      </c>
      <c r="AT93" s="1714"/>
      <c r="AU93" s="1715"/>
      <c r="AV93" s="1715"/>
    </row>
    <row r="94" spans="1:48" s="803" customFormat="1" x14ac:dyDescent="0.25">
      <c r="A94" s="239" t="s">
        <v>3087</v>
      </c>
      <c r="B94" s="1598">
        <v>100</v>
      </c>
      <c r="C94" s="992"/>
      <c r="D94" s="992"/>
      <c r="E94" s="31"/>
      <c r="F94" s="992"/>
      <c r="G94" s="847"/>
      <c r="H94" s="993"/>
      <c r="I94" s="838"/>
      <c r="J94" s="31"/>
      <c r="K94" s="2162"/>
      <c r="L94" s="2162"/>
      <c r="M94" s="2162"/>
      <c r="N94" s="2162"/>
      <c r="O94" s="82"/>
      <c r="P94" s="835"/>
      <c r="Q94" s="1619">
        <f>$B94</f>
        <v>100</v>
      </c>
      <c r="R94" s="190"/>
      <c r="S94" s="841"/>
      <c r="T94" s="841"/>
      <c r="U94" s="891"/>
      <c r="V94" s="835"/>
      <c r="W94" s="1619">
        <f>$B94</f>
        <v>100</v>
      </c>
      <c r="X94" s="1714"/>
      <c r="Y94" s="1715"/>
      <c r="Z94" s="1715"/>
      <c r="AA94" s="961"/>
      <c r="AB94" s="958"/>
      <c r="AC94" s="1717">
        <v>100</v>
      </c>
      <c r="AD94" s="548"/>
      <c r="AE94" s="838"/>
      <c r="AF94" s="82"/>
      <c r="AG94" s="2162"/>
      <c r="AH94" s="2162"/>
      <c r="AI94" s="2162"/>
      <c r="AJ94" s="2162"/>
      <c r="AK94" s="558"/>
      <c r="AL94" s="835"/>
      <c r="AM94" s="1619">
        <f>$B94</f>
        <v>100</v>
      </c>
      <c r="AN94" s="1714"/>
      <c r="AO94" s="1715"/>
      <c r="AP94" s="1715"/>
      <c r="AQ94" s="82"/>
      <c r="AR94" s="835"/>
      <c r="AS94" s="1619">
        <f>$B94</f>
        <v>100</v>
      </c>
      <c r="AT94" s="1714"/>
      <c r="AU94" s="1715"/>
      <c r="AV94" s="1715"/>
    </row>
    <row r="95" spans="1:48" s="803" customFormat="1" x14ac:dyDescent="0.25">
      <c r="A95" s="83" t="s">
        <v>3088</v>
      </c>
      <c r="B95" s="1494" t="s">
        <v>3089</v>
      </c>
      <c r="C95" s="993"/>
      <c r="D95" s="993"/>
      <c r="E95" s="82"/>
      <c r="F95" s="993"/>
      <c r="G95" s="848"/>
      <c r="H95" s="993"/>
      <c r="I95" s="844"/>
      <c r="J95" s="82"/>
      <c r="K95" s="2161"/>
      <c r="L95" s="2161"/>
      <c r="M95" s="2161"/>
      <c r="N95" s="2161"/>
      <c r="O95" s="82"/>
      <c r="P95" s="835"/>
      <c r="Q95" s="1495" t="str">
        <f>$B95</f>
        <v>Global</v>
      </c>
      <c r="R95" s="190"/>
      <c r="S95" s="846"/>
      <c r="T95" s="846"/>
      <c r="U95" s="891"/>
      <c r="V95" s="835"/>
      <c r="W95" s="1495" t="str">
        <f>$B95</f>
        <v>Global</v>
      </c>
      <c r="X95" s="1714"/>
      <c r="Y95" s="1715"/>
      <c r="Z95" s="1715"/>
      <c r="AA95" s="961"/>
      <c r="AB95" s="958"/>
      <c r="AC95" s="1718" t="s">
        <v>3089</v>
      </c>
      <c r="AD95" s="190"/>
      <c r="AE95" s="844"/>
      <c r="AF95" s="82"/>
      <c r="AG95" s="2161"/>
      <c r="AH95" s="2161"/>
      <c r="AI95" s="2161"/>
      <c r="AJ95" s="2161"/>
      <c r="AK95" s="558"/>
      <c r="AL95" s="835"/>
      <c r="AM95" s="1495" t="str">
        <f>$B95</f>
        <v>Global</v>
      </c>
      <c r="AN95" s="1714"/>
      <c r="AO95" s="1715"/>
      <c r="AP95" s="1715"/>
      <c r="AQ95" s="82"/>
      <c r="AR95" s="835"/>
      <c r="AS95" s="1495" t="str">
        <f>$B95</f>
        <v>Global</v>
      </c>
      <c r="AT95" s="1714"/>
      <c r="AU95" s="1715"/>
      <c r="AV95" s="1715"/>
    </row>
    <row r="96" spans="1:48" s="803" customFormat="1" x14ac:dyDescent="0.25">
      <c r="A96" s="82"/>
      <c r="B96" s="82"/>
      <c r="C96" s="82"/>
      <c r="D96" s="82"/>
      <c r="E96" s="82"/>
      <c r="F96" s="82"/>
      <c r="G96" s="82"/>
      <c r="H96" s="82"/>
      <c r="I96" s="82"/>
      <c r="J96" s="82"/>
      <c r="K96" s="82"/>
      <c r="L96" s="82"/>
      <c r="M96" s="82"/>
      <c r="N96" s="82"/>
      <c r="O96" s="82"/>
      <c r="P96" s="862"/>
      <c r="Q96" s="862"/>
      <c r="R96" s="507"/>
      <c r="S96" s="507"/>
      <c r="T96" s="507"/>
      <c r="U96" s="507"/>
      <c r="V96" s="82"/>
      <c r="W96" s="82"/>
      <c r="X96" s="507"/>
      <c r="Y96" s="507"/>
      <c r="Z96" s="507"/>
      <c r="AA96" s="507"/>
      <c r="AB96" s="82"/>
      <c r="AC96" s="82"/>
      <c r="AD96" s="296"/>
      <c r="AE96" s="82"/>
      <c r="AF96" s="82"/>
      <c r="AG96" s="82"/>
      <c r="AH96" s="82"/>
      <c r="AI96" s="82"/>
      <c r="AJ96" s="82"/>
      <c r="AK96" s="558"/>
      <c r="AL96" s="855"/>
      <c r="AM96" s="855"/>
      <c r="AN96" s="507"/>
      <c r="AO96" s="507"/>
      <c r="AP96" s="507"/>
      <c r="AQ96" s="82"/>
      <c r="AR96" s="82"/>
      <c r="AS96" s="82"/>
      <c r="AT96" s="507"/>
      <c r="AU96" s="507"/>
      <c r="AV96" s="507"/>
    </row>
    <row r="97" spans="1:48" s="803" customFormat="1" x14ac:dyDescent="0.25">
      <c r="A97" s="82"/>
      <c r="B97" s="805" t="s">
        <v>3090</v>
      </c>
      <c r="C97" s="806"/>
      <c r="D97" s="806"/>
      <c r="E97" s="82"/>
      <c r="F97" s="806"/>
      <c r="G97" s="542"/>
      <c r="H97" s="807"/>
      <c r="I97" s="807"/>
      <c r="J97" s="806"/>
      <c r="K97" s="806"/>
      <c r="L97" s="806"/>
      <c r="M97" s="806"/>
      <c r="N97" s="854"/>
      <c r="O97" s="82"/>
      <c r="P97" s="862"/>
      <c r="Q97" s="862"/>
      <c r="R97" s="296"/>
      <c r="S97" s="296"/>
      <c r="T97" s="82"/>
      <c r="U97" s="296"/>
      <c r="V97" s="914"/>
      <c r="W97" s="914"/>
      <c r="X97" s="914"/>
      <c r="Y97" s="914"/>
      <c r="Z97" s="82"/>
      <c r="AA97" s="915"/>
      <c r="AB97" s="915"/>
      <c r="AC97" s="278"/>
      <c r="AD97" s="278"/>
      <c r="AE97" s="278"/>
      <c r="AF97" s="278"/>
      <c r="AG97" s="884"/>
      <c r="AH97" s="278"/>
      <c r="AI97" s="278"/>
      <c r="AJ97" s="278"/>
      <c r="AK97" s="278"/>
      <c r="AL97" s="278"/>
      <c r="AM97" s="278"/>
      <c r="AN97" s="915"/>
      <c r="AO97" s="915"/>
      <c r="AP97" s="278"/>
      <c r="AQ97" s="278"/>
      <c r="AR97" s="278"/>
      <c r="AS97" s="82"/>
      <c r="AT97" s="82"/>
      <c r="AU97" s="82"/>
      <c r="AV97" s="82"/>
    </row>
    <row r="98" spans="1:48" s="803" customFormat="1" x14ac:dyDescent="0.25">
      <c r="A98" s="83" t="s">
        <v>3088</v>
      </c>
      <c r="B98" s="1628" t="s">
        <v>3089</v>
      </c>
      <c r="C98" s="996"/>
      <c r="D98" s="996"/>
      <c r="E98" s="82"/>
      <c r="F98" s="996"/>
      <c r="G98" s="944"/>
      <c r="H98" s="996"/>
      <c r="I98" s="945"/>
      <c r="J98" s="82"/>
      <c r="K98" s="2161"/>
      <c r="L98" s="2161"/>
      <c r="M98" s="2197"/>
      <c r="N98" s="2197"/>
      <c r="O98" s="31"/>
      <c r="P98" s="1006"/>
      <c r="Q98" s="1006"/>
      <c r="R98" s="1007"/>
      <c r="S98" s="1007"/>
      <c r="T98" s="82"/>
      <c r="U98" s="296"/>
      <c r="V98" s="914"/>
      <c r="W98" s="914"/>
      <c r="X98" s="914"/>
      <c r="Y98" s="914"/>
      <c r="Z98" s="82"/>
      <c r="AA98" s="915"/>
      <c r="AB98" s="915"/>
      <c r="AC98" s="278"/>
      <c r="AD98" s="278"/>
      <c r="AE98" s="278"/>
      <c r="AF98" s="278"/>
      <c r="AG98" s="884"/>
      <c r="AH98" s="278"/>
      <c r="AI98" s="278"/>
      <c r="AJ98" s="278"/>
      <c r="AK98" s="278"/>
      <c r="AL98" s="278"/>
      <c r="AM98" s="278"/>
      <c r="AN98" s="915"/>
      <c r="AO98" s="915"/>
      <c r="AP98" s="278"/>
      <c r="AQ98" s="278"/>
      <c r="AR98" s="278"/>
      <c r="AS98" s="82"/>
      <c r="AT98" s="82"/>
      <c r="AU98" s="82"/>
      <c r="AV98" s="82"/>
    </row>
    <row r="99" spans="1:48" s="803" customFormat="1" x14ac:dyDescent="0.25">
      <c r="A99" s="82"/>
      <c r="B99" s="82"/>
      <c r="C99" s="82"/>
      <c r="D99" s="82"/>
      <c r="E99" s="82"/>
      <c r="F99" s="82"/>
      <c r="G99" s="82"/>
      <c r="H99" s="82"/>
      <c r="I99" s="82"/>
      <c r="J99" s="82"/>
      <c r="K99" s="82"/>
      <c r="L99" s="82"/>
      <c r="M99" s="82"/>
      <c r="N99" s="82"/>
      <c r="O99" s="82"/>
      <c r="P99" s="935"/>
      <c r="Q99" s="935"/>
      <c r="R99" s="82"/>
      <c r="S99" s="82"/>
      <c r="T99" s="82"/>
      <c r="U99" s="82"/>
      <c r="V99" s="855"/>
      <c r="W99" s="855"/>
      <c r="X99" s="82"/>
      <c r="Y99" s="82"/>
      <c r="Z99" s="82"/>
      <c r="AA99" s="82"/>
      <c r="AB99" s="853"/>
      <c r="AC99" s="853"/>
      <c r="AD99" s="82"/>
      <c r="AE99" s="82"/>
      <c r="AF99" s="82"/>
      <c r="AG99" s="82"/>
      <c r="AH99" s="82"/>
      <c r="AI99" s="82"/>
      <c r="AJ99" s="82"/>
      <c r="AK99" s="82"/>
      <c r="AL99" s="855"/>
      <c r="AM99" s="855"/>
      <c r="AN99" s="82"/>
      <c r="AO99" s="82"/>
      <c r="AP99" s="82"/>
      <c r="AQ99" s="82"/>
      <c r="AR99" s="855"/>
      <c r="AS99" s="855"/>
      <c r="AT99" s="82"/>
      <c r="AU99" s="82"/>
      <c r="AV99" s="82"/>
    </row>
    <row r="100" spans="1:48" s="803" customFormat="1" x14ac:dyDescent="0.25">
      <c r="A100" s="82"/>
      <c r="B100" s="88" t="s">
        <v>811</v>
      </c>
      <c r="C100" s="82"/>
      <c r="D100" s="993"/>
      <c r="E100" s="82"/>
      <c r="F100" s="82"/>
      <c r="G100" s="82"/>
      <c r="H100" s="82"/>
      <c r="I100" s="82"/>
      <c r="J100" s="82"/>
      <c r="K100" s="2161"/>
      <c r="L100" s="2161"/>
      <c r="M100" s="2161"/>
      <c r="N100" s="2161"/>
      <c r="O100" s="82"/>
      <c r="P100" s="860"/>
      <c r="Q100" s="836" t="str">
        <f>$B100</f>
        <v>Total (500)</v>
      </c>
      <c r="R100" s="190"/>
      <c r="S100" s="82"/>
      <c r="T100" s="861"/>
      <c r="U100" s="861"/>
      <c r="V100" s="860"/>
      <c r="W100" s="836" t="str">
        <f>$B100</f>
        <v>Total (500)</v>
      </c>
      <c r="X100" s="1714"/>
      <c r="Y100" s="947"/>
      <c r="Z100" s="861"/>
      <c r="AA100" s="861"/>
      <c r="AB100" s="860"/>
      <c r="AC100" s="959" t="s">
        <v>811</v>
      </c>
      <c r="AD100" s="190"/>
      <c r="AE100" s="82"/>
      <c r="AF100" s="82"/>
      <c r="AG100" s="1704"/>
      <c r="AH100" s="1705"/>
      <c r="AI100" s="1704"/>
      <c r="AJ100" s="1705"/>
      <c r="AK100" s="558"/>
      <c r="AL100" s="860"/>
      <c r="AM100" s="836" t="str">
        <f>$B100</f>
        <v>Total (500)</v>
      </c>
      <c r="AN100" s="1714"/>
      <c r="AO100" s="947"/>
      <c r="AP100" s="861"/>
      <c r="AQ100" s="82"/>
      <c r="AR100" s="860"/>
      <c r="AS100" s="836" t="str">
        <f>$B100</f>
        <v>Total (500)</v>
      </c>
      <c r="AT100" s="1714"/>
      <c r="AU100" s="947"/>
      <c r="AV100" s="861"/>
    </row>
    <row r="101" spans="1:48" s="803" customFormat="1" x14ac:dyDescent="0.25">
      <c r="A101" s="31"/>
      <c r="B101" s="82"/>
      <c r="C101" s="82"/>
      <c r="D101" s="82"/>
      <c r="E101" s="82"/>
      <c r="F101" s="82"/>
      <c r="G101" s="82"/>
      <c r="H101" s="82"/>
      <c r="I101" s="82"/>
      <c r="J101" s="82"/>
      <c r="K101" s="82"/>
      <c r="L101" s="82"/>
      <c r="M101" s="82"/>
      <c r="N101" s="82"/>
      <c r="O101" s="82"/>
      <c r="P101" s="82"/>
      <c r="Q101" s="82"/>
      <c r="R101" s="82"/>
      <c r="S101" s="82"/>
      <c r="T101" s="82"/>
      <c r="U101" s="82"/>
      <c r="V101" s="947"/>
      <c r="W101" s="947"/>
      <c r="X101" s="947"/>
      <c r="Y101" s="947"/>
      <c r="Z101" s="947"/>
      <c r="AA101" s="947"/>
      <c r="AB101" s="947"/>
      <c r="AC101" s="947"/>
      <c r="AD101" s="82"/>
      <c r="AE101" s="82"/>
      <c r="AF101" s="82"/>
      <c r="AG101" s="82"/>
      <c r="AH101" s="82"/>
      <c r="AI101" s="82"/>
      <c r="AJ101" s="82"/>
      <c r="AK101" s="558"/>
      <c r="AL101" s="947"/>
      <c r="AM101" s="947"/>
      <c r="AN101" s="947"/>
      <c r="AO101" s="947"/>
      <c r="AP101" s="947"/>
      <c r="AQ101" s="82"/>
      <c r="AR101" s="947"/>
      <c r="AS101" s="947"/>
      <c r="AT101" s="947"/>
      <c r="AU101" s="947"/>
      <c r="AV101" s="947"/>
    </row>
    <row r="102" spans="1:48" s="803" customFormat="1" ht="34.5" x14ac:dyDescent="0.25">
      <c r="A102" s="515"/>
      <c r="B102" s="885" t="s">
        <v>3144</v>
      </c>
      <c r="C102" s="965"/>
      <c r="D102" s="965"/>
      <c r="E102" s="965"/>
      <c r="F102" s="965"/>
      <c r="G102" s="965"/>
      <c r="H102" s="965"/>
      <c r="I102" s="965"/>
      <c r="J102" s="82"/>
      <c r="K102" s="1357" t="s">
        <v>3145</v>
      </c>
      <c r="L102" s="1357" t="s">
        <v>3146</v>
      </c>
      <c r="M102" s="1357" t="s">
        <v>3145</v>
      </c>
      <c r="N102" s="1357" t="s">
        <v>3146</v>
      </c>
      <c r="O102" s="558"/>
      <c r="P102" s="558"/>
      <c r="Q102" s="558"/>
      <c r="R102" s="558"/>
      <c r="S102" s="558"/>
      <c r="T102" s="558"/>
      <c r="U102" s="558"/>
      <c r="V102" s="963"/>
      <c r="W102" s="963"/>
      <c r="X102" s="963"/>
      <c r="Y102" s="963"/>
      <c r="Z102" s="963"/>
      <c r="AA102" s="963"/>
      <c r="AB102" s="947"/>
      <c r="AC102" s="947"/>
      <c r="AD102" s="82"/>
      <c r="AE102" s="82"/>
      <c r="AF102" s="82"/>
      <c r="AG102" s="82"/>
      <c r="AH102" s="82"/>
      <c r="AI102" s="82"/>
      <c r="AJ102" s="82"/>
      <c r="AK102" s="558"/>
      <c r="AL102" s="947"/>
      <c r="AM102" s="947"/>
      <c r="AN102" s="947"/>
      <c r="AO102" s="947"/>
      <c r="AP102" s="947"/>
      <c r="AQ102" s="82"/>
      <c r="AR102" s="947"/>
      <c r="AS102" s="947"/>
      <c r="AT102" s="947"/>
      <c r="AU102" s="947"/>
      <c r="AV102" s="947"/>
    </row>
    <row r="103" spans="1:48" s="803" customFormat="1" ht="34.5" x14ac:dyDescent="0.25">
      <c r="A103" s="515"/>
      <c r="B103" s="1539" t="s">
        <v>1874</v>
      </c>
      <c r="C103" s="1646"/>
      <c r="D103" s="992"/>
      <c r="E103" s="82"/>
      <c r="F103" s="1647"/>
      <c r="G103" s="847"/>
      <c r="H103" s="993"/>
      <c r="I103" s="838"/>
      <c r="J103" s="82"/>
      <c r="K103" s="992"/>
      <c r="L103" s="992"/>
      <c r="M103" s="992"/>
      <c r="N103" s="992"/>
      <c r="O103" s="558"/>
      <c r="P103" s="558"/>
      <c r="Q103" s="558"/>
      <c r="R103" s="558"/>
      <c r="S103" s="558"/>
      <c r="T103" s="558"/>
      <c r="U103" s="558"/>
      <c r="V103" s="963"/>
      <c r="W103" s="963"/>
      <c r="X103" s="963"/>
      <c r="Y103" s="963"/>
      <c r="Z103" s="963"/>
      <c r="AA103" s="963"/>
      <c r="AB103" s="947"/>
      <c r="AC103" s="947"/>
      <c r="AD103" s="82"/>
      <c r="AE103" s="82"/>
      <c r="AF103" s="82"/>
      <c r="AG103" s="82"/>
      <c r="AH103" s="82"/>
      <c r="AI103" s="82"/>
      <c r="AJ103" s="82"/>
      <c r="AK103" s="558"/>
      <c r="AL103" s="947"/>
      <c r="AM103" s="947"/>
      <c r="AN103" s="947"/>
      <c r="AO103" s="947"/>
      <c r="AP103" s="947"/>
      <c r="AQ103" s="82"/>
      <c r="AR103" s="947"/>
      <c r="AS103" s="947"/>
      <c r="AT103" s="947"/>
      <c r="AU103" s="947"/>
      <c r="AV103" s="947"/>
    </row>
    <row r="104" spans="1:48" s="803" customFormat="1" ht="34.5" x14ac:dyDescent="0.25">
      <c r="A104" s="515"/>
      <c r="B104" s="1648" t="s">
        <v>1875</v>
      </c>
      <c r="C104" s="992"/>
      <c r="D104" s="992"/>
      <c r="E104" s="82"/>
      <c r="F104" s="1647"/>
      <c r="G104" s="847"/>
      <c r="H104" s="993"/>
      <c r="I104" s="838"/>
      <c r="J104" s="82"/>
      <c r="K104" s="992"/>
      <c r="L104" s="992"/>
      <c r="M104" s="992"/>
      <c r="N104" s="992"/>
      <c r="O104" s="558"/>
      <c r="P104" s="558"/>
      <c r="Q104" s="558"/>
      <c r="R104" s="558"/>
      <c r="S104" s="558"/>
      <c r="T104" s="558"/>
      <c r="U104" s="558"/>
      <c r="V104" s="963"/>
      <c r="W104" s="963"/>
      <c r="X104" s="963"/>
      <c r="Y104" s="963"/>
      <c r="Z104" s="963"/>
      <c r="AA104" s="963"/>
      <c r="AB104" s="947"/>
      <c r="AC104" s="947"/>
      <c r="AD104" s="82"/>
      <c r="AE104" s="82"/>
      <c r="AF104" s="82"/>
      <c r="AG104" s="82"/>
      <c r="AH104" s="82"/>
      <c r="AI104" s="82"/>
      <c r="AJ104" s="82"/>
      <c r="AK104" s="558"/>
      <c r="AL104" s="947"/>
      <c r="AM104" s="947"/>
      <c r="AN104" s="947"/>
      <c r="AO104" s="947"/>
      <c r="AP104" s="947"/>
      <c r="AQ104" s="82"/>
      <c r="AR104" s="947"/>
      <c r="AS104" s="947"/>
      <c r="AT104" s="947"/>
      <c r="AU104" s="947"/>
      <c r="AV104" s="947"/>
    </row>
    <row r="105" spans="1:48" s="803" customFormat="1" x14ac:dyDescent="0.25">
      <c r="A105" s="31"/>
      <c r="B105" s="82"/>
      <c r="C105" s="82"/>
      <c r="D105" s="82"/>
      <c r="E105" s="82"/>
      <c r="F105" s="82"/>
      <c r="G105" s="82"/>
      <c r="H105" s="82"/>
      <c r="I105" s="82"/>
      <c r="J105" s="82"/>
      <c r="K105" s="82"/>
      <c r="L105" s="82"/>
      <c r="M105" s="82"/>
      <c r="N105" s="82"/>
      <c r="O105" s="82"/>
      <c r="P105" s="82"/>
      <c r="Q105" s="82"/>
      <c r="R105" s="82"/>
      <c r="S105" s="82"/>
      <c r="T105" s="82"/>
      <c r="U105" s="82"/>
      <c r="V105" s="947"/>
      <c r="W105" s="947"/>
      <c r="X105" s="947"/>
      <c r="Y105" s="947"/>
      <c r="Z105" s="947"/>
      <c r="AA105" s="947"/>
      <c r="AB105" s="947"/>
      <c r="AC105" s="947"/>
      <c r="AD105" s="82"/>
      <c r="AE105" s="82"/>
      <c r="AF105" s="82"/>
      <c r="AG105" s="82"/>
      <c r="AH105" s="82"/>
      <c r="AI105" s="82"/>
      <c r="AJ105" s="82"/>
      <c r="AK105" s="558"/>
      <c r="AL105" s="947"/>
      <c r="AM105" s="947"/>
      <c r="AN105" s="947"/>
      <c r="AO105" s="947"/>
      <c r="AP105" s="947"/>
      <c r="AQ105" s="82"/>
      <c r="AR105" s="947"/>
      <c r="AS105" s="947"/>
      <c r="AT105" s="947"/>
      <c r="AU105" s="947"/>
      <c r="AV105" s="947"/>
    </row>
    <row r="106" spans="1:48" s="803" customFormat="1" ht="24" customHeight="1" x14ac:dyDescent="0.25">
      <c r="A106" s="708">
        <v>1</v>
      </c>
      <c r="B106" s="1880" t="s">
        <v>3216</v>
      </c>
      <c r="C106" s="2091"/>
      <c r="D106" s="2091"/>
      <c r="E106" s="2091"/>
      <c r="F106" s="2091"/>
      <c r="G106" s="2091"/>
      <c r="H106" s="2091"/>
      <c r="I106" s="2091"/>
      <c r="J106" s="2091"/>
      <c r="K106" s="2091"/>
      <c r="L106" s="2091"/>
      <c r="M106" s="2091"/>
      <c r="N106" s="2091"/>
      <c r="O106" s="82"/>
      <c r="P106" s="82"/>
      <c r="Q106" s="82"/>
      <c r="R106" s="82"/>
      <c r="S106" s="82"/>
      <c r="T106" s="82"/>
      <c r="U106" s="82"/>
      <c r="V106" s="947"/>
      <c r="W106" s="947"/>
      <c r="X106" s="947"/>
      <c r="Y106" s="947"/>
      <c r="Z106" s="947"/>
      <c r="AA106" s="947"/>
      <c r="AB106" s="947"/>
      <c r="AC106" s="947"/>
      <c r="AD106" s="82"/>
      <c r="AE106" s="82"/>
      <c r="AF106" s="82"/>
      <c r="AG106" s="82"/>
      <c r="AH106" s="82"/>
      <c r="AI106" s="82"/>
      <c r="AJ106" s="82"/>
      <c r="AK106" s="558"/>
      <c r="AL106" s="947"/>
      <c r="AM106" s="947"/>
      <c r="AN106" s="947"/>
      <c r="AO106" s="947"/>
      <c r="AP106" s="947"/>
      <c r="AQ106" s="82"/>
      <c r="AR106" s="947"/>
      <c r="AS106" s="947"/>
      <c r="AT106" s="947"/>
      <c r="AU106" s="947"/>
      <c r="AV106" s="947"/>
    </row>
    <row r="107" spans="1:48" s="803" customFormat="1" ht="30" customHeight="1" x14ac:dyDescent="0.25">
      <c r="A107" s="708">
        <v>2</v>
      </c>
      <c r="B107" s="1984" t="s">
        <v>3294</v>
      </c>
      <c r="C107" s="2058"/>
      <c r="D107" s="2058"/>
      <c r="E107" s="2058"/>
      <c r="F107" s="2058"/>
      <c r="G107" s="2058"/>
      <c r="H107" s="2058"/>
      <c r="I107" s="2058"/>
      <c r="J107" s="2058"/>
      <c r="K107" s="2058"/>
      <c r="L107" s="2058"/>
      <c r="M107" s="2058"/>
      <c r="N107" s="2058"/>
      <c r="O107" s="82"/>
      <c r="P107" s="82"/>
      <c r="Q107" s="82"/>
      <c r="R107" s="82"/>
      <c r="S107" s="82"/>
      <c r="T107" s="82"/>
      <c r="U107" s="82"/>
      <c r="V107" s="947"/>
      <c r="W107" s="947"/>
      <c r="X107" s="947"/>
      <c r="Y107" s="947"/>
      <c r="Z107" s="947"/>
      <c r="AA107" s="947"/>
      <c r="AB107" s="947"/>
      <c r="AC107" s="947"/>
      <c r="AD107" s="82"/>
      <c r="AE107" s="82"/>
      <c r="AF107" s="82"/>
      <c r="AG107" s="82"/>
      <c r="AH107" s="82"/>
      <c r="AI107" s="82"/>
      <c r="AJ107" s="82"/>
      <c r="AK107" s="558"/>
      <c r="AL107" s="947"/>
      <c r="AM107" s="947"/>
      <c r="AN107" s="947"/>
      <c r="AO107" s="947"/>
      <c r="AP107" s="947"/>
      <c r="AQ107" s="82"/>
      <c r="AR107" s="947"/>
      <c r="AS107" s="947"/>
      <c r="AT107" s="947"/>
      <c r="AU107" s="947"/>
      <c r="AV107" s="947"/>
    </row>
  </sheetData>
  <mergeCells count="357">
    <mergeCell ref="K100:L100"/>
    <mergeCell ref="M100:N100"/>
    <mergeCell ref="B106:N106"/>
    <mergeCell ref="B107:N107"/>
    <mergeCell ref="K95:L95"/>
    <mergeCell ref="M95:N95"/>
    <mergeCell ref="AG95:AH95"/>
    <mergeCell ref="AI95:AJ95"/>
    <mergeCell ref="K98:L98"/>
    <mergeCell ref="M98:N98"/>
    <mergeCell ref="K93:L93"/>
    <mergeCell ref="M93:N93"/>
    <mergeCell ref="AG93:AH93"/>
    <mergeCell ref="AI93:AJ93"/>
    <mergeCell ref="K94:L94"/>
    <mergeCell ref="M94:N94"/>
    <mergeCell ref="AG94:AH94"/>
    <mergeCell ref="AI94:AJ94"/>
    <mergeCell ref="K91:L91"/>
    <mergeCell ref="M91:N91"/>
    <mergeCell ref="AG91:AH91"/>
    <mergeCell ref="AI91:AJ91"/>
    <mergeCell ref="K92:L92"/>
    <mergeCell ref="M92:N92"/>
    <mergeCell ref="AG92:AH92"/>
    <mergeCell ref="AI92:AJ92"/>
    <mergeCell ref="K89:L89"/>
    <mergeCell ref="M89:N89"/>
    <mergeCell ref="AG89:AH89"/>
    <mergeCell ref="AI89:AJ89"/>
    <mergeCell ref="K90:L90"/>
    <mergeCell ref="M90:N90"/>
    <mergeCell ref="AG90:AH90"/>
    <mergeCell ref="AI90:AJ90"/>
    <mergeCell ref="K87:L87"/>
    <mergeCell ref="M87:N87"/>
    <mergeCell ref="AG87:AH87"/>
    <mergeCell ref="AI87:AJ87"/>
    <mergeCell ref="K88:L88"/>
    <mergeCell ref="M88:N88"/>
    <mergeCell ref="AG88:AH88"/>
    <mergeCell ref="AI88:AJ88"/>
    <mergeCell ref="K85:L85"/>
    <mergeCell ref="M85:N85"/>
    <mergeCell ref="AG85:AH85"/>
    <mergeCell ref="AI85:AJ85"/>
    <mergeCell ref="K86:L86"/>
    <mergeCell ref="M86:N86"/>
    <mergeCell ref="AG86:AH86"/>
    <mergeCell ref="AI86:AJ86"/>
    <mergeCell ref="K83:L83"/>
    <mergeCell ref="M83:N83"/>
    <mergeCell ref="AG83:AH83"/>
    <mergeCell ref="AI83:AJ83"/>
    <mergeCell ref="K84:L84"/>
    <mergeCell ref="M84:N84"/>
    <mergeCell ref="AG84:AH84"/>
    <mergeCell ref="AI84:AJ84"/>
    <mergeCell ref="K81:L81"/>
    <mergeCell ref="M81:N81"/>
    <mergeCell ref="AG81:AH81"/>
    <mergeCell ref="AI81:AJ81"/>
    <mergeCell ref="K82:L82"/>
    <mergeCell ref="M82:N82"/>
    <mergeCell ref="AG82:AH82"/>
    <mergeCell ref="AI82:AJ82"/>
    <mergeCell ref="K79:L79"/>
    <mergeCell ref="M79:N79"/>
    <mergeCell ref="AG79:AH79"/>
    <mergeCell ref="AI79:AJ79"/>
    <mergeCell ref="K80:L80"/>
    <mergeCell ref="M80:N80"/>
    <mergeCell ref="AG80:AH80"/>
    <mergeCell ref="AI80:AJ80"/>
    <mergeCell ref="K77:L77"/>
    <mergeCell ref="M77:N77"/>
    <mergeCell ref="AG77:AH77"/>
    <mergeCell ref="AI77:AJ77"/>
    <mergeCell ref="K78:L78"/>
    <mergeCell ref="M78:N78"/>
    <mergeCell ref="AG78:AH78"/>
    <mergeCell ref="AI78:AJ78"/>
    <mergeCell ref="K75:L75"/>
    <mergeCell ref="M75:N75"/>
    <mergeCell ref="AG75:AH75"/>
    <mergeCell ref="AI75:AJ75"/>
    <mergeCell ref="K76:L76"/>
    <mergeCell ref="M76:N76"/>
    <mergeCell ref="AG76:AH76"/>
    <mergeCell ref="AI76:AJ76"/>
    <mergeCell ref="K73:L73"/>
    <mergeCell ref="M73:N73"/>
    <mergeCell ref="AG73:AH73"/>
    <mergeCell ref="AI73:AJ73"/>
    <mergeCell ref="K74:L74"/>
    <mergeCell ref="M74:N74"/>
    <mergeCell ref="AG74:AH74"/>
    <mergeCell ref="AI74:AJ74"/>
    <mergeCell ref="K71:L71"/>
    <mergeCell ref="M71:N71"/>
    <mergeCell ref="AG71:AH71"/>
    <mergeCell ref="AI71:AJ71"/>
    <mergeCell ref="K72:L72"/>
    <mergeCell ref="M72:N72"/>
    <mergeCell ref="AG72:AH72"/>
    <mergeCell ref="AI72:AJ72"/>
    <mergeCell ref="K69:L69"/>
    <mergeCell ref="M69:N69"/>
    <mergeCell ref="AG69:AH69"/>
    <mergeCell ref="AI69:AJ69"/>
    <mergeCell ref="K70:L70"/>
    <mergeCell ref="M70:N70"/>
    <mergeCell ref="AG70:AH70"/>
    <mergeCell ref="AI70:AJ70"/>
    <mergeCell ref="K65:L65"/>
    <mergeCell ref="M65:N65"/>
    <mergeCell ref="AG65:AH65"/>
    <mergeCell ref="AI65:AJ65"/>
    <mergeCell ref="K66:L66"/>
    <mergeCell ref="M66:N66"/>
    <mergeCell ref="AG66:AH66"/>
    <mergeCell ref="AI66:AJ66"/>
    <mergeCell ref="K63:L63"/>
    <mergeCell ref="M63:N63"/>
    <mergeCell ref="AG63:AH63"/>
    <mergeCell ref="AI63:AJ63"/>
    <mergeCell ref="K64:L64"/>
    <mergeCell ref="M64:N64"/>
    <mergeCell ref="AG64:AH64"/>
    <mergeCell ref="AI64:AJ64"/>
    <mergeCell ref="K61:L61"/>
    <mergeCell ref="M61:N61"/>
    <mergeCell ref="AG61:AH61"/>
    <mergeCell ref="AI61:AJ61"/>
    <mergeCell ref="K62:L62"/>
    <mergeCell ref="M62:N62"/>
    <mergeCell ref="AG62:AH62"/>
    <mergeCell ref="AI62:AJ62"/>
    <mergeCell ref="K59:L59"/>
    <mergeCell ref="M59:N59"/>
    <mergeCell ref="AG59:AH59"/>
    <mergeCell ref="AI59:AJ59"/>
    <mergeCell ref="K60:L60"/>
    <mergeCell ref="M60:N60"/>
    <mergeCell ref="AG60:AH60"/>
    <mergeCell ref="AI60:AJ60"/>
    <mergeCell ref="K57:L57"/>
    <mergeCell ref="M57:N57"/>
    <mergeCell ref="AG57:AH57"/>
    <mergeCell ref="AI57:AJ57"/>
    <mergeCell ref="K58:L58"/>
    <mergeCell ref="M58:N58"/>
    <mergeCell ref="AG58:AH58"/>
    <mergeCell ref="AI58:AJ58"/>
    <mergeCell ref="K55:L55"/>
    <mergeCell ref="M55:N55"/>
    <mergeCell ref="AG55:AH55"/>
    <mergeCell ref="AI55:AJ55"/>
    <mergeCell ref="K56:L56"/>
    <mergeCell ref="M56:N56"/>
    <mergeCell ref="AG56:AH56"/>
    <mergeCell ref="AI56:AJ56"/>
    <mergeCell ref="K53:L53"/>
    <mergeCell ref="M53:N53"/>
    <mergeCell ref="AG53:AH53"/>
    <mergeCell ref="AI53:AJ53"/>
    <mergeCell ref="K54:L54"/>
    <mergeCell ref="M54:N54"/>
    <mergeCell ref="AG54:AH54"/>
    <mergeCell ref="AI54:AJ54"/>
    <mergeCell ref="K51:L51"/>
    <mergeCell ref="M51:N51"/>
    <mergeCell ref="AG51:AH51"/>
    <mergeCell ref="AI51:AJ51"/>
    <mergeCell ref="K52:L52"/>
    <mergeCell ref="M52:N52"/>
    <mergeCell ref="AG52:AH52"/>
    <mergeCell ref="AI52:AJ52"/>
    <mergeCell ref="K49:L49"/>
    <mergeCell ref="M49:N49"/>
    <mergeCell ref="AG49:AH49"/>
    <mergeCell ref="AI49:AJ49"/>
    <mergeCell ref="K50:L50"/>
    <mergeCell ref="M50:N50"/>
    <mergeCell ref="AG50:AH50"/>
    <mergeCell ref="AI50:AJ50"/>
    <mergeCell ref="K47:L47"/>
    <mergeCell ref="M47:N47"/>
    <mergeCell ref="AG47:AH47"/>
    <mergeCell ref="AI47:AJ47"/>
    <mergeCell ref="K48:L48"/>
    <mergeCell ref="M48:N48"/>
    <mergeCell ref="AG48:AH48"/>
    <mergeCell ref="AI48:AJ48"/>
    <mergeCell ref="K45:L45"/>
    <mergeCell ref="M45:N45"/>
    <mergeCell ref="AG45:AH45"/>
    <mergeCell ref="AI45:AJ45"/>
    <mergeCell ref="K46:L46"/>
    <mergeCell ref="M46:N46"/>
    <mergeCell ref="AG46:AH46"/>
    <mergeCell ref="AI46:AJ46"/>
    <mergeCell ref="K43:L43"/>
    <mergeCell ref="M43:N43"/>
    <mergeCell ref="AG43:AH43"/>
    <mergeCell ref="AI43:AJ43"/>
    <mergeCell ref="K44:L44"/>
    <mergeCell ref="M44:N44"/>
    <mergeCell ref="AG44:AH44"/>
    <mergeCell ref="AI44:AJ44"/>
    <mergeCell ref="K41:L41"/>
    <mergeCell ref="M41:N41"/>
    <mergeCell ref="AG41:AH41"/>
    <mergeCell ref="AI41:AJ41"/>
    <mergeCell ref="K42:L42"/>
    <mergeCell ref="M42:N42"/>
    <mergeCell ref="AG42:AH42"/>
    <mergeCell ref="AI42:AJ42"/>
    <mergeCell ref="K37:L37"/>
    <mergeCell ref="M37:N37"/>
    <mergeCell ref="AG37:AH37"/>
    <mergeCell ref="AI37:AJ37"/>
    <mergeCell ref="K40:L40"/>
    <mergeCell ref="M40:N40"/>
    <mergeCell ref="AG40:AH40"/>
    <mergeCell ref="AI40:AJ40"/>
    <mergeCell ref="K35:L35"/>
    <mergeCell ref="M35:N35"/>
    <mergeCell ref="AG35:AH35"/>
    <mergeCell ref="AI35:AJ35"/>
    <mergeCell ref="K36:L36"/>
    <mergeCell ref="M36:N36"/>
    <mergeCell ref="AG36:AH36"/>
    <mergeCell ref="AI36:AJ36"/>
    <mergeCell ref="K33:L33"/>
    <mergeCell ref="M33:N33"/>
    <mergeCell ref="AG33:AH33"/>
    <mergeCell ref="AI33:AJ33"/>
    <mergeCell ref="K34:L34"/>
    <mergeCell ref="M34:N34"/>
    <mergeCell ref="AG34:AH34"/>
    <mergeCell ref="AI34:AJ34"/>
    <mergeCell ref="K31:L31"/>
    <mergeCell ref="M31:N31"/>
    <mergeCell ref="AG31:AH31"/>
    <mergeCell ref="AI31:AJ31"/>
    <mergeCell ref="K32:L32"/>
    <mergeCell ref="M32:N32"/>
    <mergeCell ref="AG32:AH32"/>
    <mergeCell ref="AI32:AJ32"/>
    <mergeCell ref="K29:L29"/>
    <mergeCell ref="M29:N29"/>
    <mergeCell ref="AG29:AH29"/>
    <mergeCell ref="AI29:AJ29"/>
    <mergeCell ref="K30:L30"/>
    <mergeCell ref="M30:N30"/>
    <mergeCell ref="AG30:AH30"/>
    <mergeCell ref="AI30:AJ30"/>
    <mergeCell ref="K27:L27"/>
    <mergeCell ref="M27:N27"/>
    <mergeCell ref="AG27:AH27"/>
    <mergeCell ref="AI27:AJ27"/>
    <mergeCell ref="K28:L28"/>
    <mergeCell ref="M28:N28"/>
    <mergeCell ref="AG28:AH28"/>
    <mergeCell ref="AI28:AJ28"/>
    <mergeCell ref="K25:L25"/>
    <mergeCell ref="M25:N25"/>
    <mergeCell ref="AG25:AH25"/>
    <mergeCell ref="AI25:AJ25"/>
    <mergeCell ref="K26:L26"/>
    <mergeCell ref="M26:N26"/>
    <mergeCell ref="AG26:AH26"/>
    <mergeCell ref="AI26:AJ26"/>
    <mergeCell ref="K23:L23"/>
    <mergeCell ref="M23:N23"/>
    <mergeCell ref="AG23:AH23"/>
    <mergeCell ref="AI23:AJ23"/>
    <mergeCell ref="K24:L24"/>
    <mergeCell ref="M24:N24"/>
    <mergeCell ref="AG24:AH24"/>
    <mergeCell ref="AI24:AJ24"/>
    <mergeCell ref="K21:L21"/>
    <mergeCell ref="M21:N21"/>
    <mergeCell ref="AG21:AH21"/>
    <mergeCell ref="AI21:AJ21"/>
    <mergeCell ref="K22:L22"/>
    <mergeCell ref="M22:N22"/>
    <mergeCell ref="AG22:AH22"/>
    <mergeCell ref="AI22:AJ22"/>
    <mergeCell ref="K19:L19"/>
    <mergeCell ref="M19:N19"/>
    <mergeCell ref="AG19:AH19"/>
    <mergeCell ref="AI19:AJ19"/>
    <mergeCell ref="K20:L20"/>
    <mergeCell ref="M20:N20"/>
    <mergeCell ref="AG20:AH20"/>
    <mergeCell ref="AI20:AJ20"/>
    <mergeCell ref="K17:L17"/>
    <mergeCell ref="M17:N17"/>
    <mergeCell ref="AG17:AH17"/>
    <mergeCell ref="AI17:AJ17"/>
    <mergeCell ref="K18:L18"/>
    <mergeCell ref="M18:N18"/>
    <mergeCell ref="AG18:AH18"/>
    <mergeCell ref="AI18:AJ18"/>
    <mergeCell ref="K15:L15"/>
    <mergeCell ref="M15:N15"/>
    <mergeCell ref="AG15:AH15"/>
    <mergeCell ref="AI15:AJ15"/>
    <mergeCell ref="K16:L16"/>
    <mergeCell ref="M16:N16"/>
    <mergeCell ref="AG16:AH16"/>
    <mergeCell ref="AI16:AJ16"/>
    <mergeCell ref="K13:L13"/>
    <mergeCell ref="M13:N13"/>
    <mergeCell ref="AG13:AH13"/>
    <mergeCell ref="AI13:AJ13"/>
    <mergeCell ref="K14:L14"/>
    <mergeCell ref="M14:N14"/>
    <mergeCell ref="AG14:AH14"/>
    <mergeCell ref="AI14:AJ14"/>
    <mergeCell ref="K11:L11"/>
    <mergeCell ref="M11:N11"/>
    <mergeCell ref="AG11:AH11"/>
    <mergeCell ref="AI11:AJ11"/>
    <mergeCell ref="K12:L12"/>
    <mergeCell ref="M12:N12"/>
    <mergeCell ref="AG12:AH12"/>
    <mergeCell ref="AI12:AJ12"/>
    <mergeCell ref="AB7:AC7"/>
    <mergeCell ref="AL7:AM7"/>
    <mergeCell ref="AO7:AP7"/>
    <mergeCell ref="AR7:AS7"/>
    <mergeCell ref="AU7:AV7"/>
    <mergeCell ref="K8:L8"/>
    <mergeCell ref="M8:N8"/>
    <mergeCell ref="AG8:AH8"/>
    <mergeCell ref="AI8:AJ8"/>
    <mergeCell ref="B7:D7"/>
    <mergeCell ref="H7:I7"/>
    <mergeCell ref="P7:Q7"/>
    <mergeCell ref="S7:T7"/>
    <mergeCell ref="V7:W7"/>
    <mergeCell ref="Y7:Z7"/>
    <mergeCell ref="B4:K5"/>
    <mergeCell ref="P4:U5"/>
    <mergeCell ref="V4:Z5"/>
    <mergeCell ref="AB4:AJ5"/>
    <mergeCell ref="AL4:AP5"/>
    <mergeCell ref="AR4:AV5"/>
    <mergeCell ref="P2:U3"/>
    <mergeCell ref="V2:Z3"/>
    <mergeCell ref="AB2:AJ3"/>
    <mergeCell ref="AL2:AP3"/>
    <mergeCell ref="AR2:AV3"/>
    <mergeCell ref="B2:E2"/>
  </mergeCells>
  <hyperlinks>
    <hyperlink ref="B2:E2" location="'Liste tableaux'!A1" display="Retour à la liste des tableaux" xr:uid="{AEF56A7A-96F1-4702-8503-281235CEC8BD}"/>
  </hyperlinks>
  <pageMargins left="0.7" right="0.7" top="0.75" bottom="0.75" header="0.3" footer="0.3"/>
  <headerFooter>
    <oddHeader>&amp;R&amp;"Calibri"&amp;10&amp;K000000 Protected B - Internal / Protégé B - Interne&amp;1#_x000D_</oddHead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2C075-4659-4DDE-B9EC-00B9B9048E00}">
  <sheetPr codeName="Feuil78"/>
  <dimension ref="A1:AV107"/>
  <sheetViews>
    <sheetView showGridLines="0" workbookViewId="0">
      <selection activeCell="B2" sqref="B2:E2"/>
    </sheetView>
  </sheetViews>
  <sheetFormatPr defaultColWidth="9.140625" defaultRowHeight="15" x14ac:dyDescent="0.25"/>
  <cols>
    <col min="5" max="5" width="3.140625" customWidth="1"/>
    <col min="6" max="6" width="16.140625" customWidth="1"/>
    <col min="7" max="7" width="3.85546875" customWidth="1"/>
    <col min="9" max="9" width="15.140625" customWidth="1"/>
    <col min="10" max="10" width="7" customWidth="1"/>
    <col min="16" max="26" width="9.140625" style="803"/>
    <col min="28" max="39" width="9.140625" style="803"/>
    <col min="40" max="40" width="15" style="803" customWidth="1"/>
    <col min="41" max="41" width="13" style="803" customWidth="1"/>
    <col min="42" max="42" width="15" style="803" customWidth="1"/>
    <col min="43" max="45" width="9.140625" style="803"/>
    <col min="46" max="46" width="14.140625" style="803" customWidth="1"/>
    <col min="47" max="47" width="14.85546875" style="803" customWidth="1"/>
    <col min="48" max="48" width="12.140625" style="803" customWidth="1"/>
  </cols>
  <sheetData>
    <row r="1" spans="1:48" ht="15.75" x14ac:dyDescent="0.25">
      <c r="A1" s="1"/>
      <c r="B1" s="216" t="s">
        <v>3314</v>
      </c>
      <c r="C1" s="18"/>
      <c r="D1" s="18"/>
      <c r="E1" s="1"/>
      <c r="F1" s="1"/>
      <c r="G1" s="1"/>
      <c r="H1" s="1"/>
      <c r="I1" s="1"/>
      <c r="J1" s="1"/>
      <c r="K1" s="1"/>
      <c r="L1" s="1"/>
      <c r="M1" s="1"/>
      <c r="N1" s="1"/>
      <c r="O1" s="1"/>
      <c r="P1" s="216" t="s">
        <v>3314</v>
      </c>
      <c r="Q1" s="82"/>
      <c r="R1" s="82"/>
      <c r="S1" s="82"/>
      <c r="T1" s="82"/>
      <c r="U1" s="82"/>
      <c r="V1" s="216"/>
      <c r="W1" s="82"/>
      <c r="X1" s="82"/>
      <c r="Y1" s="82"/>
      <c r="Z1" s="82"/>
      <c r="AA1" s="1"/>
      <c r="AB1" s="216"/>
      <c r="AC1" s="950"/>
      <c r="AD1" s="82"/>
      <c r="AE1" s="82"/>
      <c r="AF1" s="82"/>
      <c r="AG1" s="82"/>
      <c r="AH1" s="82"/>
      <c r="AI1" s="82"/>
      <c r="AJ1" s="82"/>
      <c r="AK1" s="558"/>
      <c r="AL1" s="216" t="s">
        <v>3314</v>
      </c>
      <c r="AM1" s="82"/>
      <c r="AN1" s="82"/>
      <c r="AO1" s="82"/>
      <c r="AP1" s="82"/>
      <c r="AQ1" s="82"/>
      <c r="AR1" s="216"/>
      <c r="AS1" s="82"/>
      <c r="AT1" s="82"/>
      <c r="AU1" s="82"/>
      <c r="AV1" s="82"/>
    </row>
    <row r="2" spans="1:48" ht="30" customHeight="1" x14ac:dyDescent="0.25">
      <c r="A2" s="20">
        <v>31</v>
      </c>
      <c r="B2" s="1867" t="s">
        <v>145</v>
      </c>
      <c r="C2" s="1868"/>
      <c r="D2" s="1868"/>
      <c r="E2" s="1869"/>
      <c r="F2" s="39"/>
      <c r="G2" s="1"/>
      <c r="H2" s="1"/>
      <c r="I2" s="1"/>
      <c r="J2" s="1"/>
      <c r="K2" s="1"/>
      <c r="L2" s="1"/>
      <c r="M2" s="1"/>
      <c r="N2" s="1"/>
      <c r="O2" s="1"/>
      <c r="P2" s="2069" t="s">
        <v>3135</v>
      </c>
      <c r="Q2" s="2069"/>
      <c r="R2" s="2069"/>
      <c r="S2" s="2069"/>
      <c r="T2" s="2069"/>
      <c r="U2" s="2069"/>
      <c r="V2" s="2190" t="s">
        <v>3315</v>
      </c>
      <c r="W2" s="2190"/>
      <c r="X2" s="2190"/>
      <c r="Y2" s="2190"/>
      <c r="Z2" s="2190"/>
      <c r="AA2" s="932"/>
      <c r="AB2" s="2261" t="s">
        <v>3279</v>
      </c>
      <c r="AC2" s="2261"/>
      <c r="AD2" s="2261"/>
      <c r="AE2" s="2261"/>
      <c r="AF2" s="2261"/>
      <c r="AG2" s="2261"/>
      <c r="AH2" s="2261"/>
      <c r="AI2" s="2261"/>
      <c r="AJ2" s="2261"/>
      <c r="AK2" s="558"/>
      <c r="AL2" s="2190" t="s">
        <v>3280</v>
      </c>
      <c r="AM2" s="2043"/>
      <c r="AN2" s="2043"/>
      <c r="AO2" s="2043"/>
      <c r="AP2" s="2043"/>
      <c r="AR2" s="2190" t="s">
        <v>3281</v>
      </c>
      <c r="AS2" s="2043"/>
      <c r="AT2" s="2043"/>
      <c r="AU2" s="2043"/>
      <c r="AV2" s="2043"/>
    </row>
    <row r="3" spans="1:48" ht="32.25" customHeight="1" x14ac:dyDescent="0.25">
      <c r="A3" s="20"/>
      <c r="B3" s="568"/>
      <c r="C3" s="195"/>
      <c r="D3" s="195"/>
      <c r="E3" s="1"/>
      <c r="F3" s="39"/>
      <c r="G3" s="1"/>
      <c r="H3" s="1"/>
      <c r="I3" s="1"/>
      <c r="J3" s="1"/>
      <c r="K3" s="1"/>
      <c r="L3" s="1"/>
      <c r="M3" s="1"/>
      <c r="N3" s="1"/>
      <c r="O3" s="1"/>
      <c r="P3" s="2091"/>
      <c r="Q3" s="2091"/>
      <c r="R3" s="2091"/>
      <c r="S3" s="2091"/>
      <c r="T3" s="2091"/>
      <c r="U3" s="2091"/>
      <c r="V3" s="2190"/>
      <c r="W3" s="2190"/>
      <c r="X3" s="2190"/>
      <c r="Y3" s="2190"/>
      <c r="Z3" s="2190"/>
      <c r="AA3" s="933"/>
      <c r="AB3" s="2261"/>
      <c r="AC3" s="2261"/>
      <c r="AD3" s="2261"/>
      <c r="AE3" s="2261"/>
      <c r="AF3" s="2261"/>
      <c r="AG3" s="2261"/>
      <c r="AH3" s="2261"/>
      <c r="AI3" s="2261"/>
      <c r="AJ3" s="2261"/>
      <c r="AK3" s="558"/>
      <c r="AL3" s="2043"/>
      <c r="AM3" s="2043"/>
      <c r="AN3" s="2043"/>
      <c r="AO3" s="2043"/>
      <c r="AP3" s="2043"/>
      <c r="AR3" s="2043"/>
      <c r="AS3" s="2043"/>
      <c r="AT3" s="2043"/>
      <c r="AU3" s="2043"/>
      <c r="AV3" s="2043"/>
    </row>
    <row r="4" spans="1:48" s="803" customFormat="1" ht="15.75" customHeight="1" x14ac:dyDescent="0.25">
      <c r="A4" s="82"/>
      <c r="B4" s="2190" t="s">
        <v>2663</v>
      </c>
      <c r="C4" s="2190"/>
      <c r="D4" s="2190"/>
      <c r="E4" s="2190"/>
      <c r="F4" s="2190"/>
      <c r="G4" s="2190"/>
      <c r="H4" s="2190"/>
      <c r="I4" s="2190"/>
      <c r="J4" s="2190"/>
      <c r="K4" s="2190"/>
      <c r="L4" s="82"/>
      <c r="M4" s="82"/>
      <c r="N4" s="82"/>
      <c r="O4" s="82"/>
      <c r="P4" s="2190" t="str">
        <f>B4</f>
        <v>Pour le portefeuille bancaire – Expositions sur l'immobilier résidentiel qui ne sont pas conformes à la ligne directrice B-20 (MCBI) (134)</v>
      </c>
      <c r="Q4" s="2190"/>
      <c r="R4" s="2190"/>
      <c r="S4" s="2190"/>
      <c r="T4" s="2190"/>
      <c r="U4" s="2190"/>
      <c r="V4" s="2190" t="str">
        <f>B4</f>
        <v>Pour le portefeuille bancaire – Expositions sur l'immobilier résidentiel qui ne sont pas conformes à la ligne directrice B-20 (MCBI) (134)</v>
      </c>
      <c r="W4" s="2190"/>
      <c r="X4" s="2190"/>
      <c r="Y4" s="2190"/>
      <c r="Z4" s="2190"/>
      <c r="AA4" s="977"/>
      <c r="AB4" s="2259" t="s">
        <v>3316</v>
      </c>
      <c r="AC4" s="2259"/>
      <c r="AD4" s="2259"/>
      <c r="AE4" s="2259"/>
      <c r="AF4" s="2259"/>
      <c r="AG4" s="2259"/>
      <c r="AH4" s="2259"/>
      <c r="AI4" s="2259"/>
      <c r="AJ4" s="2259"/>
      <c r="AK4" s="558"/>
      <c r="AL4" s="2190" t="str">
        <f>$B4</f>
        <v>Pour le portefeuille bancaire – Expositions sur l'immobilier résidentiel qui ne sont pas conformes à la ligne directrice B-20 (MCBI) (134)</v>
      </c>
      <c r="AM4" s="2190"/>
      <c r="AN4" s="2190"/>
      <c r="AO4" s="2190"/>
      <c r="AP4" s="2190"/>
      <c r="AQ4" s="82"/>
      <c r="AR4" s="2190" t="str">
        <f>$B4</f>
        <v>Pour le portefeuille bancaire – Expositions sur l'immobilier résidentiel qui ne sont pas conformes à la ligne directrice B-20 (MCBI) (134)</v>
      </c>
      <c r="AS4" s="2190"/>
      <c r="AT4" s="2190"/>
      <c r="AU4" s="2190"/>
      <c r="AV4" s="2190"/>
    </row>
    <row r="5" spans="1:48" s="803" customFormat="1" x14ac:dyDescent="0.25">
      <c r="A5" s="82"/>
      <c r="B5" s="2190"/>
      <c r="C5" s="2190"/>
      <c r="D5" s="2190"/>
      <c r="E5" s="2190"/>
      <c r="F5" s="2190"/>
      <c r="G5" s="2190"/>
      <c r="H5" s="2190"/>
      <c r="I5" s="2190"/>
      <c r="J5" s="2190"/>
      <c r="K5" s="2190"/>
      <c r="L5" s="82"/>
      <c r="M5" s="82"/>
      <c r="N5" s="82"/>
      <c r="O5" s="82"/>
      <c r="P5" s="2190"/>
      <c r="Q5" s="2190"/>
      <c r="R5" s="2190"/>
      <c r="S5" s="2190"/>
      <c r="T5" s="2190"/>
      <c r="U5" s="2190"/>
      <c r="V5" s="2190"/>
      <c r="W5" s="2190"/>
      <c r="X5" s="2190"/>
      <c r="Y5" s="2190"/>
      <c r="Z5" s="2190"/>
      <c r="AA5" s="947"/>
      <c r="AB5" s="2259"/>
      <c r="AC5" s="2259"/>
      <c r="AD5" s="2259"/>
      <c r="AE5" s="2259"/>
      <c r="AF5" s="2259"/>
      <c r="AG5" s="2259"/>
      <c r="AH5" s="2259"/>
      <c r="AI5" s="2259"/>
      <c r="AJ5" s="2259"/>
      <c r="AK5" s="558"/>
      <c r="AL5" s="2190"/>
      <c r="AM5" s="2190"/>
      <c r="AN5" s="2190"/>
      <c r="AO5" s="2190"/>
      <c r="AP5" s="2190"/>
      <c r="AQ5" s="82"/>
      <c r="AR5" s="2190"/>
      <c r="AS5" s="2190"/>
      <c r="AT5" s="2190"/>
      <c r="AU5" s="2190"/>
      <c r="AV5" s="2190"/>
    </row>
    <row r="6" spans="1:48" s="803" customFormat="1" ht="15.75" x14ac:dyDescent="0.25">
      <c r="A6" s="82"/>
      <c r="B6" s="181" t="s">
        <v>3040</v>
      </c>
      <c r="C6" s="329"/>
      <c r="D6" s="82"/>
      <c r="E6" s="82"/>
      <c r="F6" s="82"/>
      <c r="G6" s="82"/>
      <c r="H6" s="82"/>
      <c r="I6" s="82"/>
      <c r="J6" s="82"/>
      <c r="K6" s="82"/>
      <c r="L6" s="82"/>
      <c r="M6" s="82"/>
      <c r="N6" s="82"/>
      <c r="O6" s="82"/>
      <c r="P6" s="181" t="str">
        <f>B6</f>
        <v>Dollars, en milliers, Type d’enregistrement 010</v>
      </c>
      <c r="Q6" s="82"/>
      <c r="R6" s="82"/>
      <c r="S6" s="82"/>
      <c r="T6" s="82"/>
      <c r="U6" s="82"/>
      <c r="V6" s="181" t="str">
        <f>B6</f>
        <v>Dollars, en milliers, Type d’enregistrement 010</v>
      </c>
      <c r="W6" s="82"/>
      <c r="X6" s="82"/>
      <c r="Y6" s="947"/>
      <c r="Z6" s="947"/>
      <c r="AA6" s="947"/>
      <c r="AB6" s="181" t="s">
        <v>3040</v>
      </c>
      <c r="AC6" s="82"/>
      <c r="AD6" s="82"/>
      <c r="AE6" s="947"/>
      <c r="AF6" s="947"/>
      <c r="AG6" s="181"/>
      <c r="AH6" s="82"/>
      <c r="AI6" s="82"/>
      <c r="AJ6" s="947"/>
      <c r="AK6" s="558"/>
      <c r="AL6" s="181" t="str">
        <f>$B6</f>
        <v>Dollars, en milliers, Type d’enregistrement 010</v>
      </c>
      <c r="AM6" s="82"/>
      <c r="AN6" s="82"/>
      <c r="AO6" s="947"/>
      <c r="AP6" s="947"/>
      <c r="AQ6" s="82"/>
      <c r="AR6" s="181" t="str">
        <f>B6</f>
        <v>Dollars, en milliers, Type d’enregistrement 010</v>
      </c>
      <c r="AS6" s="82"/>
      <c r="AT6" s="82"/>
      <c r="AU6" s="947"/>
      <c r="AV6" s="947"/>
    </row>
    <row r="7" spans="1:48" s="803" customFormat="1" ht="28.5" x14ac:dyDescent="0.25">
      <c r="A7" s="82"/>
      <c r="B7" s="2166" t="s">
        <v>2440</v>
      </c>
      <c r="C7" s="2167"/>
      <c r="D7" s="2168"/>
      <c r="E7" s="495"/>
      <c r="F7" s="1387" t="s">
        <v>2441</v>
      </c>
      <c r="G7" s="920"/>
      <c r="H7" s="2049" t="s">
        <v>2902</v>
      </c>
      <c r="I7" s="1856"/>
      <c r="J7" s="495"/>
      <c r="K7" s="495"/>
      <c r="L7" s="495"/>
      <c r="M7" s="495"/>
      <c r="N7" s="495"/>
      <c r="O7" s="82"/>
      <c r="P7" s="2171"/>
      <c r="Q7" s="2171"/>
      <c r="R7" s="576"/>
      <c r="S7" s="2059" t="s">
        <v>3101</v>
      </c>
      <c r="T7" s="1863"/>
      <c r="U7" s="832"/>
      <c r="V7" s="2171"/>
      <c r="W7" s="2171"/>
      <c r="X7" s="873"/>
      <c r="Y7" s="2185" t="s">
        <v>3101</v>
      </c>
      <c r="Z7" s="2186"/>
      <c r="AA7" s="951"/>
      <c r="AB7" s="2256"/>
      <c r="AC7" s="2256"/>
      <c r="AD7" s="124"/>
      <c r="AE7" s="952"/>
      <c r="AF7" s="82"/>
      <c r="AG7" s="495"/>
      <c r="AH7" s="495"/>
      <c r="AI7" s="495"/>
      <c r="AJ7" s="495"/>
      <c r="AK7" s="558"/>
      <c r="AL7" s="2256"/>
      <c r="AM7" s="2256"/>
      <c r="AN7" s="948"/>
      <c r="AO7" s="2185" t="s">
        <v>3101</v>
      </c>
      <c r="AP7" s="2186"/>
      <c r="AQ7" s="82"/>
      <c r="AR7" s="2256"/>
      <c r="AS7" s="2256"/>
      <c r="AT7" s="948"/>
      <c r="AU7" s="2185" t="s">
        <v>3101</v>
      </c>
      <c r="AV7" s="2186"/>
    </row>
    <row r="8" spans="1:48" s="803" customFormat="1" ht="100.5" x14ac:dyDescent="0.25">
      <c r="A8" s="1387" t="s">
        <v>3045</v>
      </c>
      <c r="B8" s="1387" t="s">
        <v>3046</v>
      </c>
      <c r="C8" s="1387" t="s">
        <v>2443</v>
      </c>
      <c r="D8" s="1387" t="s">
        <v>3241</v>
      </c>
      <c r="E8" s="123"/>
      <c r="F8" s="1387" t="s">
        <v>3250</v>
      </c>
      <c r="G8" s="721"/>
      <c r="H8" s="1387" t="s">
        <v>3213</v>
      </c>
      <c r="I8" s="1635" t="s">
        <v>3284</v>
      </c>
      <c r="J8" s="123"/>
      <c r="K8" s="1861" t="s">
        <v>2450</v>
      </c>
      <c r="L8" s="1863"/>
      <c r="M8" s="1861" t="s">
        <v>3055</v>
      </c>
      <c r="N8" s="1863"/>
      <c r="O8" s="82"/>
      <c r="P8" s="1606" t="str">
        <f>$A8</f>
        <v>Fourchette de probabilité de défaut (PD)</v>
      </c>
      <c r="Q8" s="1606" t="str">
        <f>$B8</f>
        <v>PD estimative (%) (M3)</v>
      </c>
      <c r="R8" s="1387" t="s">
        <v>3220</v>
      </c>
      <c r="S8" s="1387" t="s">
        <v>3057</v>
      </c>
      <c r="T8" s="1387" t="s">
        <v>3058</v>
      </c>
      <c r="U8" s="124"/>
      <c r="V8" s="1606" t="str">
        <f>$A8</f>
        <v>Fourchette de probabilité de défaut (PD)</v>
      </c>
      <c r="W8" s="1606" t="str">
        <f>$B8</f>
        <v>PD estimative (%) (M3)</v>
      </c>
      <c r="X8" s="1635" t="s">
        <v>3263</v>
      </c>
      <c r="Y8" s="1635" t="s">
        <v>3264</v>
      </c>
      <c r="Z8" s="1635" t="s">
        <v>3236</v>
      </c>
      <c r="AA8" s="953"/>
      <c r="AB8" s="1712" t="s">
        <v>3045</v>
      </c>
      <c r="AC8" s="1712" t="s">
        <v>3046</v>
      </c>
      <c r="AD8" s="1387" t="s">
        <v>3286</v>
      </c>
      <c r="AE8" s="1635" t="s">
        <v>3287</v>
      </c>
      <c r="AF8" s="954"/>
      <c r="AG8" s="2257" t="s">
        <v>3268</v>
      </c>
      <c r="AH8" s="2258"/>
      <c r="AI8" s="2257" t="s">
        <v>3111</v>
      </c>
      <c r="AJ8" s="2258"/>
      <c r="AK8" s="558"/>
      <c r="AL8" s="1606" t="str">
        <f>$A8</f>
        <v>Fourchette de probabilité de défaut (PD)</v>
      </c>
      <c r="AM8" s="1606" t="str">
        <f>$B8</f>
        <v>PD estimative (%) (M3)</v>
      </c>
      <c r="AN8" s="1635" t="s">
        <v>3288</v>
      </c>
      <c r="AO8" s="1635" t="s">
        <v>3307</v>
      </c>
      <c r="AP8" s="1635" t="s">
        <v>3317</v>
      </c>
      <c r="AQ8" s="82"/>
      <c r="AR8" s="1606" t="str">
        <f>$A8</f>
        <v>Fourchette de probabilité de défaut (PD)</v>
      </c>
      <c r="AS8" s="1606" t="str">
        <f>$B8</f>
        <v>PD estimative (%) (M3)</v>
      </c>
      <c r="AT8" s="1635" t="s">
        <v>3291</v>
      </c>
      <c r="AU8" s="1635" t="s">
        <v>3318</v>
      </c>
      <c r="AV8" s="1635" t="s">
        <v>3293</v>
      </c>
    </row>
    <row r="9" spans="1:48" s="803" customFormat="1" x14ac:dyDescent="0.25">
      <c r="A9" s="576"/>
      <c r="B9" s="229" t="s">
        <v>299</v>
      </c>
      <c r="C9" s="229"/>
      <c r="D9" s="229" t="s">
        <v>300</v>
      </c>
      <c r="E9" s="229"/>
      <c r="F9" s="229" t="s">
        <v>301</v>
      </c>
      <c r="G9" s="229"/>
      <c r="H9" s="229" t="s">
        <v>3215</v>
      </c>
      <c r="I9" s="229"/>
      <c r="J9" s="229"/>
      <c r="K9" s="229"/>
      <c r="L9" s="229"/>
      <c r="M9" s="229"/>
      <c r="N9" s="229"/>
      <c r="O9" s="576"/>
      <c r="P9" s="833"/>
      <c r="Q9" s="834" t="s">
        <v>3060</v>
      </c>
      <c r="R9" s="229"/>
      <c r="S9" s="82"/>
      <c r="T9" s="229"/>
      <c r="U9" s="229"/>
      <c r="V9" s="833"/>
      <c r="W9" s="834" t="s">
        <v>3060</v>
      </c>
      <c r="X9" s="955"/>
      <c r="Y9" s="947"/>
      <c r="Z9" s="955"/>
      <c r="AA9" s="955"/>
      <c r="AB9" s="956"/>
      <c r="AC9" s="957" t="s">
        <v>3060</v>
      </c>
      <c r="AD9" s="576"/>
      <c r="AE9" s="229"/>
      <c r="AF9" s="576"/>
      <c r="AG9" s="229"/>
      <c r="AH9" s="229"/>
      <c r="AI9" s="229"/>
      <c r="AJ9" s="229"/>
      <c r="AK9" s="558"/>
      <c r="AL9" s="833"/>
      <c r="AM9" s="834" t="s">
        <v>3060</v>
      </c>
      <c r="AN9" s="955"/>
      <c r="AO9" s="947"/>
      <c r="AP9" s="955"/>
      <c r="AQ9" s="576"/>
      <c r="AR9" s="833"/>
      <c r="AS9" s="834" t="s">
        <v>3060</v>
      </c>
      <c r="AT9" s="955"/>
      <c r="AU9" s="947"/>
      <c r="AV9" s="955"/>
    </row>
    <row r="10" spans="1:48" s="803" customFormat="1" x14ac:dyDescent="0.25">
      <c r="A10" s="82"/>
      <c r="B10" s="88" t="s">
        <v>1874</v>
      </c>
      <c r="C10" s="82"/>
      <c r="D10" s="337"/>
      <c r="E10" s="337"/>
      <c r="F10" s="337"/>
      <c r="G10" s="337"/>
      <c r="H10" s="337"/>
      <c r="I10" s="337"/>
      <c r="J10" s="337"/>
      <c r="K10" s="337"/>
      <c r="L10" s="337"/>
      <c r="M10" s="337"/>
      <c r="N10" s="82"/>
      <c r="O10" s="82"/>
      <c r="P10" s="835"/>
      <c r="Q10" s="836" t="str">
        <f>$B10</f>
        <v>Engagements utilisés (501)</v>
      </c>
      <c r="R10" s="82"/>
      <c r="S10" s="82"/>
      <c r="T10" s="82"/>
      <c r="U10" s="82"/>
      <c r="V10" s="835"/>
      <c r="W10" s="836" t="str">
        <f>$B10</f>
        <v>Engagements utilisés (501)</v>
      </c>
      <c r="X10" s="947"/>
      <c r="Y10" s="947"/>
      <c r="Z10" s="947"/>
      <c r="AA10" s="947"/>
      <c r="AB10" s="958"/>
      <c r="AC10" s="959" t="s">
        <v>3275</v>
      </c>
      <c r="AD10" s="960"/>
      <c r="AE10" s="82"/>
      <c r="AF10" s="82"/>
      <c r="AG10" s="82"/>
      <c r="AH10" s="82"/>
      <c r="AI10" s="82"/>
      <c r="AJ10" s="82"/>
      <c r="AK10" s="558"/>
      <c r="AL10" s="835"/>
      <c r="AM10" s="836" t="str">
        <f>$B10</f>
        <v>Engagements utilisés (501)</v>
      </c>
      <c r="AN10" s="947"/>
      <c r="AO10" s="947"/>
      <c r="AP10" s="947"/>
      <c r="AQ10" s="82"/>
      <c r="AR10" s="835"/>
      <c r="AS10" s="836" t="str">
        <f>$B10</f>
        <v>Engagements utilisés (501)</v>
      </c>
      <c r="AT10" s="947"/>
      <c r="AU10" s="947"/>
      <c r="AV10" s="947"/>
    </row>
    <row r="11" spans="1:48" s="803" customFormat="1" x14ac:dyDescent="0.25">
      <c r="A11" s="31" t="s">
        <v>3062</v>
      </c>
      <c r="B11" s="602"/>
      <c r="C11" s="1612"/>
      <c r="D11" s="992"/>
      <c r="E11" s="31"/>
      <c r="F11" s="992"/>
      <c r="G11" s="847"/>
      <c r="H11" s="993"/>
      <c r="I11" s="838"/>
      <c r="J11" s="31"/>
      <c r="K11" s="2159"/>
      <c r="L11" s="2159"/>
      <c r="M11" s="2159"/>
      <c r="N11" s="2159"/>
      <c r="O11" s="82"/>
      <c r="P11" s="840" t="str">
        <f t="shared" ref="P11:P35" si="0">$A11</f>
        <v>1 (1401)</v>
      </c>
      <c r="Q11" s="1615" t="str">
        <f t="shared" ref="Q11:Q35" si="1">IF($B11="","",$B11)</f>
        <v/>
      </c>
      <c r="R11" s="190"/>
      <c r="S11" s="841"/>
      <c r="T11" s="841"/>
      <c r="U11" s="891"/>
      <c r="V11" s="840" t="str">
        <f t="shared" ref="V11:V35" si="2">$A11</f>
        <v>1 (1401)</v>
      </c>
      <c r="W11" s="1615" t="str">
        <f t="shared" ref="W11:W35" si="3">IF($B11="","",$B11)</f>
        <v/>
      </c>
      <c r="X11" s="1714"/>
      <c r="Y11" s="1715"/>
      <c r="Z11" s="1715"/>
      <c r="AA11" s="961"/>
      <c r="AB11" s="962" t="s">
        <v>3062</v>
      </c>
      <c r="AC11" s="1716" t="str">
        <f t="shared" ref="AC11:AC35" si="4">IF($B11="","",$B11)</f>
        <v/>
      </c>
      <c r="AD11" s="548"/>
      <c r="AE11" s="838"/>
      <c r="AF11" s="82"/>
      <c r="AG11" s="2159"/>
      <c r="AH11" s="2159"/>
      <c r="AI11" s="2159"/>
      <c r="AJ11" s="2159"/>
      <c r="AK11" s="558"/>
      <c r="AL11" s="840" t="str">
        <f t="shared" ref="AL11:AL35" si="5">$A11</f>
        <v>1 (1401)</v>
      </c>
      <c r="AM11" s="1615" t="str">
        <f t="shared" ref="AM11:AM35" si="6">IF($B11="","",$B11)</f>
        <v/>
      </c>
      <c r="AN11" s="1714"/>
      <c r="AO11" s="1715"/>
      <c r="AP11" s="1715"/>
      <c r="AQ11" s="82"/>
      <c r="AR11" s="840" t="str">
        <f t="shared" ref="AR11:AR35" si="7">$A11</f>
        <v>1 (1401)</v>
      </c>
      <c r="AS11" s="1615" t="str">
        <f t="shared" ref="AS11:AS35" si="8">IF($B11="","",$B11)</f>
        <v/>
      </c>
      <c r="AT11" s="1714"/>
      <c r="AU11" s="1715"/>
      <c r="AV11" s="1715"/>
    </row>
    <row r="12" spans="1:48" s="803" customFormat="1" x14ac:dyDescent="0.25">
      <c r="A12" s="31" t="s">
        <v>3063</v>
      </c>
      <c r="B12" s="602"/>
      <c r="C12" s="1612"/>
      <c r="D12" s="992"/>
      <c r="E12" s="31"/>
      <c r="F12" s="992"/>
      <c r="G12" s="847"/>
      <c r="H12" s="993"/>
      <c r="I12" s="838"/>
      <c r="J12" s="31"/>
      <c r="K12" s="2159"/>
      <c r="L12" s="2159"/>
      <c r="M12" s="2159"/>
      <c r="N12" s="2159"/>
      <c r="O12" s="82"/>
      <c r="P12" s="840" t="str">
        <f t="shared" si="0"/>
        <v>2 (1402)</v>
      </c>
      <c r="Q12" s="1615" t="str">
        <f t="shared" si="1"/>
        <v/>
      </c>
      <c r="R12" s="190"/>
      <c r="S12" s="841"/>
      <c r="T12" s="841"/>
      <c r="U12" s="891"/>
      <c r="V12" s="840" t="str">
        <f t="shared" si="2"/>
        <v>2 (1402)</v>
      </c>
      <c r="W12" s="1615" t="str">
        <f t="shared" si="3"/>
        <v/>
      </c>
      <c r="X12" s="1714"/>
      <c r="Y12" s="1715"/>
      <c r="Z12" s="1715"/>
      <c r="AA12" s="961"/>
      <c r="AB12" s="962" t="s">
        <v>3063</v>
      </c>
      <c r="AC12" s="1716" t="str">
        <f t="shared" si="4"/>
        <v/>
      </c>
      <c r="AD12" s="548"/>
      <c r="AE12" s="838"/>
      <c r="AF12" s="82"/>
      <c r="AG12" s="2159"/>
      <c r="AH12" s="2159"/>
      <c r="AI12" s="2159"/>
      <c r="AJ12" s="2159"/>
      <c r="AK12" s="558"/>
      <c r="AL12" s="840" t="str">
        <f t="shared" si="5"/>
        <v>2 (1402)</v>
      </c>
      <c r="AM12" s="1615" t="str">
        <f t="shared" si="6"/>
        <v/>
      </c>
      <c r="AN12" s="1714"/>
      <c r="AO12" s="1715"/>
      <c r="AP12" s="1715"/>
      <c r="AQ12" s="82"/>
      <c r="AR12" s="840" t="str">
        <f t="shared" si="7"/>
        <v>2 (1402)</v>
      </c>
      <c r="AS12" s="1615" t="str">
        <f t="shared" si="8"/>
        <v/>
      </c>
      <c r="AT12" s="1714"/>
      <c r="AU12" s="1715"/>
      <c r="AV12" s="1715"/>
    </row>
    <row r="13" spans="1:48" s="803" customFormat="1" x14ac:dyDescent="0.25">
      <c r="A13" s="31" t="s">
        <v>3064</v>
      </c>
      <c r="B13" s="602"/>
      <c r="C13" s="1612"/>
      <c r="D13" s="992"/>
      <c r="E13" s="31"/>
      <c r="F13" s="992"/>
      <c r="G13" s="847"/>
      <c r="H13" s="993"/>
      <c r="I13" s="838"/>
      <c r="J13" s="31"/>
      <c r="K13" s="2159"/>
      <c r="L13" s="2159"/>
      <c r="M13" s="2159"/>
      <c r="N13" s="2159"/>
      <c r="O13" s="82"/>
      <c r="P13" s="840" t="str">
        <f t="shared" si="0"/>
        <v>3 (1403)</v>
      </c>
      <c r="Q13" s="1615" t="str">
        <f t="shared" si="1"/>
        <v/>
      </c>
      <c r="R13" s="190"/>
      <c r="S13" s="841"/>
      <c r="T13" s="841"/>
      <c r="U13" s="891"/>
      <c r="V13" s="840" t="str">
        <f t="shared" si="2"/>
        <v>3 (1403)</v>
      </c>
      <c r="W13" s="1615" t="str">
        <f t="shared" si="3"/>
        <v/>
      </c>
      <c r="X13" s="1714"/>
      <c r="Y13" s="1715"/>
      <c r="Z13" s="1715"/>
      <c r="AA13" s="961"/>
      <c r="AB13" s="962" t="s">
        <v>3064</v>
      </c>
      <c r="AC13" s="1716" t="str">
        <f t="shared" si="4"/>
        <v/>
      </c>
      <c r="AD13" s="548"/>
      <c r="AE13" s="838"/>
      <c r="AF13" s="82"/>
      <c r="AG13" s="2159"/>
      <c r="AH13" s="2159"/>
      <c r="AI13" s="2159"/>
      <c r="AJ13" s="2159"/>
      <c r="AK13" s="558"/>
      <c r="AL13" s="840" t="str">
        <f t="shared" si="5"/>
        <v>3 (1403)</v>
      </c>
      <c r="AM13" s="1615" t="str">
        <f t="shared" si="6"/>
        <v/>
      </c>
      <c r="AN13" s="1714"/>
      <c r="AO13" s="1715"/>
      <c r="AP13" s="1715"/>
      <c r="AQ13" s="82"/>
      <c r="AR13" s="840" t="str">
        <f t="shared" si="7"/>
        <v>3 (1403)</v>
      </c>
      <c r="AS13" s="1615" t="str">
        <f t="shared" si="8"/>
        <v/>
      </c>
      <c r="AT13" s="1714"/>
      <c r="AU13" s="1715"/>
      <c r="AV13" s="1715"/>
    </row>
    <row r="14" spans="1:48" s="803" customFormat="1" hidden="1" x14ac:dyDescent="0.25">
      <c r="A14" s="31" t="s">
        <v>3065</v>
      </c>
      <c r="B14" s="602"/>
      <c r="C14" s="1612"/>
      <c r="D14" s="992"/>
      <c r="E14" s="31"/>
      <c r="F14" s="992"/>
      <c r="G14" s="847"/>
      <c r="H14" s="993"/>
      <c r="I14" s="838"/>
      <c r="J14" s="31"/>
      <c r="K14" s="2159"/>
      <c r="L14" s="2159"/>
      <c r="M14" s="2159"/>
      <c r="N14" s="2159"/>
      <c r="O14" s="82"/>
      <c r="P14" s="840" t="str">
        <f t="shared" si="0"/>
        <v>4 (1404)</v>
      </c>
      <c r="Q14" s="1615" t="str">
        <f t="shared" si="1"/>
        <v/>
      </c>
      <c r="R14" s="190"/>
      <c r="S14" s="841"/>
      <c r="T14" s="841"/>
      <c r="U14" s="891"/>
      <c r="V14" s="840" t="str">
        <f t="shared" si="2"/>
        <v>4 (1404)</v>
      </c>
      <c r="W14" s="1615" t="str">
        <f t="shared" si="3"/>
        <v/>
      </c>
      <c r="X14" s="1714"/>
      <c r="Y14" s="1715"/>
      <c r="Z14" s="1715"/>
      <c r="AA14" s="961"/>
      <c r="AB14" s="962" t="s">
        <v>3065</v>
      </c>
      <c r="AC14" s="1716" t="str">
        <f t="shared" si="4"/>
        <v/>
      </c>
      <c r="AD14" s="548"/>
      <c r="AE14" s="838"/>
      <c r="AF14" s="82"/>
      <c r="AG14" s="2159"/>
      <c r="AH14" s="2159"/>
      <c r="AI14" s="2159"/>
      <c r="AJ14" s="2159"/>
      <c r="AK14" s="558"/>
      <c r="AL14" s="840" t="str">
        <f t="shared" si="5"/>
        <v>4 (1404)</v>
      </c>
      <c r="AM14" s="1615" t="str">
        <f t="shared" si="6"/>
        <v/>
      </c>
      <c r="AN14" s="1714"/>
      <c r="AO14" s="1715"/>
      <c r="AP14" s="1715"/>
      <c r="AQ14" s="82"/>
      <c r="AR14" s="840" t="str">
        <f t="shared" si="7"/>
        <v>4 (1404)</v>
      </c>
      <c r="AS14" s="1615" t="str">
        <f t="shared" si="8"/>
        <v/>
      </c>
      <c r="AT14" s="1714"/>
      <c r="AU14" s="1715"/>
      <c r="AV14" s="1715"/>
    </row>
    <row r="15" spans="1:48" s="803" customFormat="1" hidden="1" x14ac:dyDescent="0.25">
      <c r="A15" s="31" t="s">
        <v>3066</v>
      </c>
      <c r="B15" s="602"/>
      <c r="C15" s="1612"/>
      <c r="D15" s="992"/>
      <c r="E15" s="31"/>
      <c r="F15" s="992"/>
      <c r="G15" s="847"/>
      <c r="H15" s="993"/>
      <c r="I15" s="838"/>
      <c r="J15" s="31"/>
      <c r="K15" s="2159"/>
      <c r="L15" s="2159"/>
      <c r="M15" s="2159"/>
      <c r="N15" s="2159"/>
      <c r="O15" s="82"/>
      <c r="P15" s="840" t="str">
        <f t="shared" si="0"/>
        <v>5 (1405)</v>
      </c>
      <c r="Q15" s="1615" t="str">
        <f t="shared" si="1"/>
        <v/>
      </c>
      <c r="R15" s="190"/>
      <c r="S15" s="841"/>
      <c r="T15" s="841"/>
      <c r="U15" s="891"/>
      <c r="V15" s="840" t="str">
        <f t="shared" si="2"/>
        <v>5 (1405)</v>
      </c>
      <c r="W15" s="1615" t="str">
        <f t="shared" si="3"/>
        <v/>
      </c>
      <c r="X15" s="1714"/>
      <c r="Y15" s="1715"/>
      <c r="Z15" s="1715"/>
      <c r="AA15" s="961"/>
      <c r="AB15" s="962" t="s">
        <v>3066</v>
      </c>
      <c r="AC15" s="1716" t="str">
        <f t="shared" si="4"/>
        <v/>
      </c>
      <c r="AD15" s="548"/>
      <c r="AE15" s="838"/>
      <c r="AF15" s="82"/>
      <c r="AG15" s="2159"/>
      <c r="AH15" s="2159"/>
      <c r="AI15" s="2159"/>
      <c r="AJ15" s="2159"/>
      <c r="AK15" s="558"/>
      <c r="AL15" s="840" t="str">
        <f t="shared" si="5"/>
        <v>5 (1405)</v>
      </c>
      <c r="AM15" s="1615" t="str">
        <f t="shared" si="6"/>
        <v/>
      </c>
      <c r="AN15" s="1714"/>
      <c r="AO15" s="1715"/>
      <c r="AP15" s="1715"/>
      <c r="AQ15" s="82"/>
      <c r="AR15" s="840" t="str">
        <f t="shared" si="7"/>
        <v>5 (1405)</v>
      </c>
      <c r="AS15" s="1615" t="str">
        <f t="shared" si="8"/>
        <v/>
      </c>
      <c r="AT15" s="1714"/>
      <c r="AU15" s="1715"/>
      <c r="AV15" s="1715"/>
    </row>
    <row r="16" spans="1:48" s="803" customFormat="1" hidden="1" x14ac:dyDescent="0.25">
      <c r="A16" s="31" t="s">
        <v>3067</v>
      </c>
      <c r="B16" s="602"/>
      <c r="C16" s="1612"/>
      <c r="D16" s="992"/>
      <c r="E16" s="31"/>
      <c r="F16" s="992"/>
      <c r="G16" s="847"/>
      <c r="H16" s="993"/>
      <c r="I16" s="838"/>
      <c r="J16" s="31"/>
      <c r="K16" s="2159"/>
      <c r="L16" s="2159"/>
      <c r="M16" s="2159"/>
      <c r="N16" s="2159"/>
      <c r="O16" s="82"/>
      <c r="P16" s="840" t="str">
        <f t="shared" si="0"/>
        <v>6 (1406)</v>
      </c>
      <c r="Q16" s="1615" t="str">
        <f t="shared" si="1"/>
        <v/>
      </c>
      <c r="R16" s="190"/>
      <c r="S16" s="841"/>
      <c r="T16" s="841"/>
      <c r="U16" s="891"/>
      <c r="V16" s="840" t="str">
        <f t="shared" si="2"/>
        <v>6 (1406)</v>
      </c>
      <c r="W16" s="1615" t="str">
        <f t="shared" si="3"/>
        <v/>
      </c>
      <c r="X16" s="1714"/>
      <c r="Y16" s="1715"/>
      <c r="Z16" s="1715"/>
      <c r="AA16" s="961"/>
      <c r="AB16" s="962" t="s">
        <v>3067</v>
      </c>
      <c r="AC16" s="1716" t="str">
        <f t="shared" si="4"/>
        <v/>
      </c>
      <c r="AD16" s="548"/>
      <c r="AE16" s="838"/>
      <c r="AF16" s="82"/>
      <c r="AG16" s="2159"/>
      <c r="AH16" s="2159"/>
      <c r="AI16" s="2159"/>
      <c r="AJ16" s="2159"/>
      <c r="AK16" s="558"/>
      <c r="AL16" s="840" t="str">
        <f t="shared" si="5"/>
        <v>6 (1406)</v>
      </c>
      <c r="AM16" s="1615" t="str">
        <f t="shared" si="6"/>
        <v/>
      </c>
      <c r="AN16" s="1714"/>
      <c r="AO16" s="1715"/>
      <c r="AP16" s="1715"/>
      <c r="AQ16" s="82"/>
      <c r="AR16" s="840" t="str">
        <f t="shared" si="7"/>
        <v>6 (1406)</v>
      </c>
      <c r="AS16" s="1615" t="str">
        <f t="shared" si="8"/>
        <v/>
      </c>
      <c r="AT16" s="1714"/>
      <c r="AU16" s="1715"/>
      <c r="AV16" s="1715"/>
    </row>
    <row r="17" spans="1:48" s="803" customFormat="1" hidden="1" x14ac:dyDescent="0.25">
      <c r="A17" s="31" t="s">
        <v>3068</v>
      </c>
      <c r="B17" s="602"/>
      <c r="C17" s="1612"/>
      <c r="D17" s="992"/>
      <c r="E17" s="31"/>
      <c r="F17" s="992"/>
      <c r="G17" s="847"/>
      <c r="H17" s="993"/>
      <c r="I17" s="838"/>
      <c r="J17" s="31"/>
      <c r="K17" s="2159"/>
      <c r="L17" s="2159"/>
      <c r="M17" s="2159"/>
      <c r="N17" s="2159"/>
      <c r="O17" s="82"/>
      <c r="P17" s="840" t="str">
        <f t="shared" si="0"/>
        <v>7 (1407)</v>
      </c>
      <c r="Q17" s="1615" t="str">
        <f t="shared" si="1"/>
        <v/>
      </c>
      <c r="R17" s="190"/>
      <c r="S17" s="841"/>
      <c r="T17" s="841"/>
      <c r="U17" s="891"/>
      <c r="V17" s="840" t="str">
        <f t="shared" si="2"/>
        <v>7 (1407)</v>
      </c>
      <c r="W17" s="1615" t="str">
        <f t="shared" si="3"/>
        <v/>
      </c>
      <c r="X17" s="1714"/>
      <c r="Y17" s="1715"/>
      <c r="Z17" s="1715"/>
      <c r="AA17" s="961"/>
      <c r="AB17" s="962" t="s">
        <v>3068</v>
      </c>
      <c r="AC17" s="1716" t="str">
        <f t="shared" si="4"/>
        <v/>
      </c>
      <c r="AD17" s="548"/>
      <c r="AE17" s="838"/>
      <c r="AF17" s="82"/>
      <c r="AG17" s="2159"/>
      <c r="AH17" s="2159"/>
      <c r="AI17" s="2159"/>
      <c r="AJ17" s="2159"/>
      <c r="AK17" s="558"/>
      <c r="AL17" s="840" t="str">
        <f t="shared" si="5"/>
        <v>7 (1407)</v>
      </c>
      <c r="AM17" s="1615" t="str">
        <f t="shared" si="6"/>
        <v/>
      </c>
      <c r="AN17" s="1714"/>
      <c r="AO17" s="1715"/>
      <c r="AP17" s="1715"/>
      <c r="AQ17" s="82"/>
      <c r="AR17" s="840" t="str">
        <f t="shared" si="7"/>
        <v>7 (1407)</v>
      </c>
      <c r="AS17" s="1615" t="str">
        <f t="shared" si="8"/>
        <v/>
      </c>
      <c r="AT17" s="1714"/>
      <c r="AU17" s="1715"/>
      <c r="AV17" s="1715"/>
    </row>
    <row r="18" spans="1:48" s="803" customFormat="1" hidden="1" x14ac:dyDescent="0.25">
      <c r="A18" s="31" t="s">
        <v>3069</v>
      </c>
      <c r="B18" s="602"/>
      <c r="C18" s="1612"/>
      <c r="D18" s="992"/>
      <c r="E18" s="31"/>
      <c r="F18" s="992"/>
      <c r="G18" s="847"/>
      <c r="H18" s="993"/>
      <c r="I18" s="838"/>
      <c r="J18" s="31"/>
      <c r="K18" s="2159"/>
      <c r="L18" s="2159"/>
      <c r="M18" s="2159"/>
      <c r="N18" s="2159"/>
      <c r="O18" s="82"/>
      <c r="P18" s="840" t="str">
        <f t="shared" si="0"/>
        <v>8 (1408)</v>
      </c>
      <c r="Q18" s="1615" t="str">
        <f t="shared" si="1"/>
        <v/>
      </c>
      <c r="R18" s="190"/>
      <c r="S18" s="841"/>
      <c r="T18" s="841"/>
      <c r="U18" s="891"/>
      <c r="V18" s="840" t="str">
        <f t="shared" si="2"/>
        <v>8 (1408)</v>
      </c>
      <c r="W18" s="1615" t="str">
        <f t="shared" si="3"/>
        <v/>
      </c>
      <c r="X18" s="1714"/>
      <c r="Y18" s="1715"/>
      <c r="Z18" s="1715"/>
      <c r="AA18" s="961"/>
      <c r="AB18" s="962" t="s">
        <v>3069</v>
      </c>
      <c r="AC18" s="1716" t="str">
        <f t="shared" si="4"/>
        <v/>
      </c>
      <c r="AD18" s="548"/>
      <c r="AE18" s="838"/>
      <c r="AF18" s="82"/>
      <c r="AG18" s="2159"/>
      <c r="AH18" s="2159"/>
      <c r="AI18" s="2159"/>
      <c r="AJ18" s="2159"/>
      <c r="AK18" s="558"/>
      <c r="AL18" s="840" t="str">
        <f t="shared" si="5"/>
        <v>8 (1408)</v>
      </c>
      <c r="AM18" s="1615" t="str">
        <f t="shared" si="6"/>
        <v/>
      </c>
      <c r="AN18" s="1714"/>
      <c r="AO18" s="1715"/>
      <c r="AP18" s="1715"/>
      <c r="AQ18" s="82"/>
      <c r="AR18" s="840" t="str">
        <f t="shared" si="7"/>
        <v>8 (1408)</v>
      </c>
      <c r="AS18" s="1615" t="str">
        <f t="shared" si="8"/>
        <v/>
      </c>
      <c r="AT18" s="1714"/>
      <c r="AU18" s="1715"/>
      <c r="AV18" s="1715"/>
    </row>
    <row r="19" spans="1:48" s="803" customFormat="1" hidden="1" x14ac:dyDescent="0.25">
      <c r="A19" s="31" t="s">
        <v>3070</v>
      </c>
      <c r="B19" s="602"/>
      <c r="C19" s="1612"/>
      <c r="D19" s="992"/>
      <c r="E19" s="31"/>
      <c r="F19" s="992"/>
      <c r="G19" s="847"/>
      <c r="H19" s="993"/>
      <c r="I19" s="838"/>
      <c r="J19" s="31"/>
      <c r="K19" s="2159"/>
      <c r="L19" s="2159"/>
      <c r="M19" s="2159"/>
      <c r="N19" s="2159"/>
      <c r="O19" s="82"/>
      <c r="P19" s="840" t="str">
        <f t="shared" si="0"/>
        <v>9 (1409)</v>
      </c>
      <c r="Q19" s="1615" t="str">
        <f t="shared" si="1"/>
        <v/>
      </c>
      <c r="R19" s="190"/>
      <c r="S19" s="841"/>
      <c r="T19" s="841"/>
      <c r="U19" s="891"/>
      <c r="V19" s="840" t="str">
        <f t="shared" si="2"/>
        <v>9 (1409)</v>
      </c>
      <c r="W19" s="1615" t="str">
        <f t="shared" si="3"/>
        <v/>
      </c>
      <c r="X19" s="1714"/>
      <c r="Y19" s="1715"/>
      <c r="Z19" s="1715"/>
      <c r="AA19" s="961"/>
      <c r="AB19" s="962" t="s">
        <v>3070</v>
      </c>
      <c r="AC19" s="1716" t="str">
        <f t="shared" si="4"/>
        <v/>
      </c>
      <c r="AD19" s="548"/>
      <c r="AE19" s="838"/>
      <c r="AF19" s="82"/>
      <c r="AG19" s="2159"/>
      <c r="AH19" s="2159"/>
      <c r="AI19" s="2159"/>
      <c r="AJ19" s="2159"/>
      <c r="AK19" s="558"/>
      <c r="AL19" s="840" t="str">
        <f t="shared" si="5"/>
        <v>9 (1409)</v>
      </c>
      <c r="AM19" s="1615" t="str">
        <f t="shared" si="6"/>
        <v/>
      </c>
      <c r="AN19" s="1714"/>
      <c r="AO19" s="1715"/>
      <c r="AP19" s="1715"/>
      <c r="AQ19" s="82"/>
      <c r="AR19" s="840" t="str">
        <f t="shared" si="7"/>
        <v>9 (1409)</v>
      </c>
      <c r="AS19" s="1615" t="str">
        <f t="shared" si="8"/>
        <v/>
      </c>
      <c r="AT19" s="1714"/>
      <c r="AU19" s="1715"/>
      <c r="AV19" s="1715"/>
    </row>
    <row r="20" spans="1:48" s="803" customFormat="1" hidden="1" x14ac:dyDescent="0.25">
      <c r="A20" s="31" t="s">
        <v>3071</v>
      </c>
      <c r="B20" s="602"/>
      <c r="C20" s="1612"/>
      <c r="D20" s="992"/>
      <c r="E20" s="31"/>
      <c r="F20" s="992"/>
      <c r="G20" s="847"/>
      <c r="H20" s="993"/>
      <c r="I20" s="838"/>
      <c r="J20" s="31"/>
      <c r="K20" s="2159"/>
      <c r="L20" s="2159"/>
      <c r="M20" s="2159"/>
      <c r="N20" s="2159"/>
      <c r="O20" s="82"/>
      <c r="P20" s="840" t="str">
        <f t="shared" si="0"/>
        <v>10 (1410)</v>
      </c>
      <c r="Q20" s="1615" t="str">
        <f t="shared" si="1"/>
        <v/>
      </c>
      <c r="R20" s="190"/>
      <c r="S20" s="841"/>
      <c r="T20" s="841"/>
      <c r="U20" s="891"/>
      <c r="V20" s="840" t="str">
        <f t="shared" si="2"/>
        <v>10 (1410)</v>
      </c>
      <c r="W20" s="1615" t="str">
        <f t="shared" si="3"/>
        <v/>
      </c>
      <c r="X20" s="1714"/>
      <c r="Y20" s="1715"/>
      <c r="Z20" s="1715"/>
      <c r="AA20" s="961"/>
      <c r="AB20" s="962" t="s">
        <v>3071</v>
      </c>
      <c r="AC20" s="1716" t="str">
        <f t="shared" si="4"/>
        <v/>
      </c>
      <c r="AD20" s="548"/>
      <c r="AE20" s="838"/>
      <c r="AF20" s="82"/>
      <c r="AG20" s="2159"/>
      <c r="AH20" s="2159"/>
      <c r="AI20" s="2159"/>
      <c r="AJ20" s="2159"/>
      <c r="AK20" s="558"/>
      <c r="AL20" s="840" t="str">
        <f t="shared" si="5"/>
        <v>10 (1410)</v>
      </c>
      <c r="AM20" s="1615" t="str">
        <f t="shared" si="6"/>
        <v/>
      </c>
      <c r="AN20" s="1714"/>
      <c r="AO20" s="1715"/>
      <c r="AP20" s="1715"/>
      <c r="AQ20" s="82"/>
      <c r="AR20" s="840" t="str">
        <f t="shared" si="7"/>
        <v>10 (1410)</v>
      </c>
      <c r="AS20" s="1615" t="str">
        <f t="shared" si="8"/>
        <v/>
      </c>
      <c r="AT20" s="1714"/>
      <c r="AU20" s="1715"/>
      <c r="AV20" s="1715"/>
    </row>
    <row r="21" spans="1:48" s="803" customFormat="1" hidden="1" x14ac:dyDescent="0.25">
      <c r="A21" s="31" t="s">
        <v>3072</v>
      </c>
      <c r="B21" s="602"/>
      <c r="C21" s="1612"/>
      <c r="D21" s="992"/>
      <c r="E21" s="31"/>
      <c r="F21" s="992"/>
      <c r="G21" s="847"/>
      <c r="H21" s="993"/>
      <c r="I21" s="838"/>
      <c r="J21" s="31"/>
      <c r="K21" s="2159"/>
      <c r="L21" s="2159"/>
      <c r="M21" s="2159"/>
      <c r="N21" s="2159"/>
      <c r="O21" s="82"/>
      <c r="P21" s="840" t="str">
        <f t="shared" si="0"/>
        <v>11 (1411)</v>
      </c>
      <c r="Q21" s="1615" t="str">
        <f t="shared" si="1"/>
        <v/>
      </c>
      <c r="R21" s="190"/>
      <c r="S21" s="841"/>
      <c r="T21" s="841"/>
      <c r="U21" s="891"/>
      <c r="V21" s="840" t="str">
        <f t="shared" si="2"/>
        <v>11 (1411)</v>
      </c>
      <c r="W21" s="1615" t="str">
        <f t="shared" si="3"/>
        <v/>
      </c>
      <c r="X21" s="1714"/>
      <c r="Y21" s="1715"/>
      <c r="Z21" s="1715"/>
      <c r="AA21" s="961"/>
      <c r="AB21" s="962" t="s">
        <v>3072</v>
      </c>
      <c r="AC21" s="1716" t="str">
        <f t="shared" si="4"/>
        <v/>
      </c>
      <c r="AD21" s="548"/>
      <c r="AE21" s="838"/>
      <c r="AF21" s="82"/>
      <c r="AG21" s="2159"/>
      <c r="AH21" s="2159"/>
      <c r="AI21" s="2159"/>
      <c r="AJ21" s="2159"/>
      <c r="AK21" s="558"/>
      <c r="AL21" s="840" t="str">
        <f t="shared" si="5"/>
        <v>11 (1411)</v>
      </c>
      <c r="AM21" s="1615" t="str">
        <f t="shared" si="6"/>
        <v/>
      </c>
      <c r="AN21" s="1714"/>
      <c r="AO21" s="1715"/>
      <c r="AP21" s="1715"/>
      <c r="AQ21" s="82"/>
      <c r="AR21" s="840" t="str">
        <f t="shared" si="7"/>
        <v>11 (1411)</v>
      </c>
      <c r="AS21" s="1615" t="str">
        <f t="shared" si="8"/>
        <v/>
      </c>
      <c r="AT21" s="1714"/>
      <c r="AU21" s="1715"/>
      <c r="AV21" s="1715"/>
    </row>
    <row r="22" spans="1:48" s="803" customFormat="1" hidden="1" x14ac:dyDescent="0.25">
      <c r="A22" s="31" t="s">
        <v>3073</v>
      </c>
      <c r="B22" s="602"/>
      <c r="C22" s="1612"/>
      <c r="D22" s="992"/>
      <c r="E22" s="31"/>
      <c r="F22" s="992"/>
      <c r="G22" s="847"/>
      <c r="H22" s="993"/>
      <c r="I22" s="838"/>
      <c r="J22" s="31"/>
      <c r="K22" s="2159"/>
      <c r="L22" s="2159"/>
      <c r="M22" s="2159"/>
      <c r="N22" s="2159"/>
      <c r="O22" s="82"/>
      <c r="P22" s="840" t="str">
        <f t="shared" si="0"/>
        <v>12 (1412)</v>
      </c>
      <c r="Q22" s="1615" t="str">
        <f t="shared" si="1"/>
        <v/>
      </c>
      <c r="R22" s="190"/>
      <c r="S22" s="841"/>
      <c r="T22" s="841"/>
      <c r="U22" s="891"/>
      <c r="V22" s="840" t="str">
        <f t="shared" si="2"/>
        <v>12 (1412)</v>
      </c>
      <c r="W22" s="1615" t="str">
        <f t="shared" si="3"/>
        <v/>
      </c>
      <c r="X22" s="1714"/>
      <c r="Y22" s="1715"/>
      <c r="Z22" s="1715"/>
      <c r="AA22" s="961"/>
      <c r="AB22" s="962" t="s">
        <v>3073</v>
      </c>
      <c r="AC22" s="1716" t="str">
        <f t="shared" si="4"/>
        <v/>
      </c>
      <c r="AD22" s="548"/>
      <c r="AE22" s="838"/>
      <c r="AF22" s="82"/>
      <c r="AG22" s="2159"/>
      <c r="AH22" s="2159"/>
      <c r="AI22" s="2159"/>
      <c r="AJ22" s="2159"/>
      <c r="AK22" s="558"/>
      <c r="AL22" s="840" t="str">
        <f t="shared" si="5"/>
        <v>12 (1412)</v>
      </c>
      <c r="AM22" s="1615" t="str">
        <f t="shared" si="6"/>
        <v/>
      </c>
      <c r="AN22" s="1714"/>
      <c r="AO22" s="1715"/>
      <c r="AP22" s="1715"/>
      <c r="AQ22" s="82"/>
      <c r="AR22" s="840" t="str">
        <f t="shared" si="7"/>
        <v>12 (1412)</v>
      </c>
      <c r="AS22" s="1615" t="str">
        <f t="shared" si="8"/>
        <v/>
      </c>
      <c r="AT22" s="1714"/>
      <c r="AU22" s="1715"/>
      <c r="AV22" s="1715"/>
    </row>
    <row r="23" spans="1:48" s="803" customFormat="1" hidden="1" x14ac:dyDescent="0.25">
      <c r="A23" s="31" t="s">
        <v>3074</v>
      </c>
      <c r="B23" s="602"/>
      <c r="C23" s="1612"/>
      <c r="D23" s="992"/>
      <c r="E23" s="31"/>
      <c r="F23" s="992"/>
      <c r="G23" s="847"/>
      <c r="H23" s="993"/>
      <c r="I23" s="838"/>
      <c r="J23" s="31"/>
      <c r="K23" s="2159"/>
      <c r="L23" s="2159"/>
      <c r="M23" s="2159"/>
      <c r="N23" s="2159"/>
      <c r="O23" s="82"/>
      <c r="P23" s="840" t="str">
        <f t="shared" si="0"/>
        <v>13 (1413)</v>
      </c>
      <c r="Q23" s="1615" t="str">
        <f t="shared" si="1"/>
        <v/>
      </c>
      <c r="R23" s="190"/>
      <c r="S23" s="841"/>
      <c r="T23" s="841"/>
      <c r="U23" s="891"/>
      <c r="V23" s="840" t="str">
        <f t="shared" si="2"/>
        <v>13 (1413)</v>
      </c>
      <c r="W23" s="1615" t="str">
        <f t="shared" si="3"/>
        <v/>
      </c>
      <c r="X23" s="1714"/>
      <c r="Y23" s="1715"/>
      <c r="Z23" s="1715"/>
      <c r="AA23" s="961"/>
      <c r="AB23" s="962" t="s">
        <v>3074</v>
      </c>
      <c r="AC23" s="1716" t="str">
        <f t="shared" si="4"/>
        <v/>
      </c>
      <c r="AD23" s="548"/>
      <c r="AE23" s="838"/>
      <c r="AF23" s="82"/>
      <c r="AG23" s="2159"/>
      <c r="AH23" s="2159"/>
      <c r="AI23" s="2159"/>
      <c r="AJ23" s="2159"/>
      <c r="AK23" s="558"/>
      <c r="AL23" s="840" t="str">
        <f t="shared" si="5"/>
        <v>13 (1413)</v>
      </c>
      <c r="AM23" s="1615" t="str">
        <f t="shared" si="6"/>
        <v/>
      </c>
      <c r="AN23" s="1714"/>
      <c r="AO23" s="1715"/>
      <c r="AP23" s="1715"/>
      <c r="AQ23" s="82"/>
      <c r="AR23" s="840" t="str">
        <f t="shared" si="7"/>
        <v>13 (1413)</v>
      </c>
      <c r="AS23" s="1615" t="str">
        <f t="shared" si="8"/>
        <v/>
      </c>
      <c r="AT23" s="1714"/>
      <c r="AU23" s="1715"/>
      <c r="AV23" s="1715"/>
    </row>
    <row r="24" spans="1:48" s="803" customFormat="1" hidden="1" x14ac:dyDescent="0.25">
      <c r="A24" s="31" t="s">
        <v>3075</v>
      </c>
      <c r="B24" s="602"/>
      <c r="C24" s="1612"/>
      <c r="D24" s="992"/>
      <c r="E24" s="31"/>
      <c r="F24" s="992"/>
      <c r="G24" s="847"/>
      <c r="H24" s="993"/>
      <c r="I24" s="838"/>
      <c r="J24" s="31"/>
      <c r="K24" s="2159"/>
      <c r="L24" s="2159"/>
      <c r="M24" s="2159"/>
      <c r="N24" s="2159"/>
      <c r="O24" s="82"/>
      <c r="P24" s="840" t="str">
        <f t="shared" si="0"/>
        <v>14 (1414)</v>
      </c>
      <c r="Q24" s="1615" t="str">
        <f t="shared" si="1"/>
        <v/>
      </c>
      <c r="R24" s="190"/>
      <c r="S24" s="841"/>
      <c r="T24" s="841"/>
      <c r="U24" s="891"/>
      <c r="V24" s="840" t="str">
        <f t="shared" si="2"/>
        <v>14 (1414)</v>
      </c>
      <c r="W24" s="1615" t="str">
        <f t="shared" si="3"/>
        <v/>
      </c>
      <c r="X24" s="1714"/>
      <c r="Y24" s="1715"/>
      <c r="Z24" s="1715"/>
      <c r="AA24" s="961"/>
      <c r="AB24" s="962" t="s">
        <v>3075</v>
      </c>
      <c r="AC24" s="1716" t="str">
        <f t="shared" si="4"/>
        <v/>
      </c>
      <c r="AD24" s="548"/>
      <c r="AE24" s="838"/>
      <c r="AF24" s="82"/>
      <c r="AG24" s="2159"/>
      <c r="AH24" s="2159"/>
      <c r="AI24" s="2159"/>
      <c r="AJ24" s="2159"/>
      <c r="AK24" s="558"/>
      <c r="AL24" s="840" t="str">
        <f t="shared" si="5"/>
        <v>14 (1414)</v>
      </c>
      <c r="AM24" s="1615" t="str">
        <f t="shared" si="6"/>
        <v/>
      </c>
      <c r="AN24" s="1714"/>
      <c r="AO24" s="1715"/>
      <c r="AP24" s="1715"/>
      <c r="AQ24" s="82"/>
      <c r="AR24" s="840" t="str">
        <f t="shared" si="7"/>
        <v>14 (1414)</v>
      </c>
      <c r="AS24" s="1615" t="str">
        <f t="shared" si="8"/>
        <v/>
      </c>
      <c r="AT24" s="1714"/>
      <c r="AU24" s="1715"/>
      <c r="AV24" s="1715"/>
    </row>
    <row r="25" spans="1:48" s="803" customFormat="1" hidden="1" x14ac:dyDescent="0.25">
      <c r="A25" s="31" t="s">
        <v>3076</v>
      </c>
      <c r="B25" s="602"/>
      <c r="C25" s="1612"/>
      <c r="D25" s="992"/>
      <c r="E25" s="31"/>
      <c r="F25" s="992"/>
      <c r="G25" s="847"/>
      <c r="H25" s="993"/>
      <c r="I25" s="838"/>
      <c r="J25" s="31"/>
      <c r="K25" s="2159"/>
      <c r="L25" s="2159"/>
      <c r="M25" s="2159"/>
      <c r="N25" s="2159"/>
      <c r="O25" s="82"/>
      <c r="P25" s="840" t="str">
        <f t="shared" si="0"/>
        <v>15 (1415)</v>
      </c>
      <c r="Q25" s="1615" t="str">
        <f t="shared" si="1"/>
        <v/>
      </c>
      <c r="R25" s="190"/>
      <c r="S25" s="841"/>
      <c r="T25" s="841"/>
      <c r="U25" s="891"/>
      <c r="V25" s="840" t="str">
        <f t="shared" si="2"/>
        <v>15 (1415)</v>
      </c>
      <c r="W25" s="1615" t="str">
        <f t="shared" si="3"/>
        <v/>
      </c>
      <c r="X25" s="1714"/>
      <c r="Y25" s="1715"/>
      <c r="Z25" s="1715"/>
      <c r="AA25" s="961"/>
      <c r="AB25" s="962" t="s">
        <v>3076</v>
      </c>
      <c r="AC25" s="1716" t="str">
        <f t="shared" si="4"/>
        <v/>
      </c>
      <c r="AD25" s="548"/>
      <c r="AE25" s="838"/>
      <c r="AF25" s="82"/>
      <c r="AG25" s="2159"/>
      <c r="AH25" s="2159"/>
      <c r="AI25" s="2159"/>
      <c r="AJ25" s="2159"/>
      <c r="AK25" s="558"/>
      <c r="AL25" s="840" t="str">
        <f t="shared" si="5"/>
        <v>15 (1415)</v>
      </c>
      <c r="AM25" s="1615" t="str">
        <f t="shared" si="6"/>
        <v/>
      </c>
      <c r="AN25" s="1714"/>
      <c r="AO25" s="1715"/>
      <c r="AP25" s="1715"/>
      <c r="AQ25" s="82"/>
      <c r="AR25" s="840" t="str">
        <f t="shared" si="7"/>
        <v>15 (1415)</v>
      </c>
      <c r="AS25" s="1615" t="str">
        <f t="shared" si="8"/>
        <v/>
      </c>
      <c r="AT25" s="1714"/>
      <c r="AU25" s="1715"/>
      <c r="AV25" s="1715"/>
    </row>
    <row r="26" spans="1:48" s="803" customFormat="1" hidden="1" x14ac:dyDescent="0.25">
      <c r="A26" s="31" t="s">
        <v>3077</v>
      </c>
      <c r="B26" s="602"/>
      <c r="C26" s="1612"/>
      <c r="D26" s="992"/>
      <c r="E26" s="31"/>
      <c r="F26" s="992"/>
      <c r="G26" s="847"/>
      <c r="H26" s="993"/>
      <c r="I26" s="838"/>
      <c r="J26" s="31"/>
      <c r="K26" s="2159"/>
      <c r="L26" s="2159"/>
      <c r="M26" s="2159"/>
      <c r="N26" s="2159"/>
      <c r="O26" s="82"/>
      <c r="P26" s="840" t="str">
        <f t="shared" si="0"/>
        <v>16 (1416)</v>
      </c>
      <c r="Q26" s="1615" t="str">
        <f t="shared" si="1"/>
        <v/>
      </c>
      <c r="R26" s="190"/>
      <c r="S26" s="841"/>
      <c r="T26" s="841"/>
      <c r="U26" s="891"/>
      <c r="V26" s="840" t="str">
        <f t="shared" si="2"/>
        <v>16 (1416)</v>
      </c>
      <c r="W26" s="1615" t="str">
        <f t="shared" si="3"/>
        <v/>
      </c>
      <c r="X26" s="1714"/>
      <c r="Y26" s="1715"/>
      <c r="Z26" s="1715"/>
      <c r="AA26" s="961"/>
      <c r="AB26" s="962" t="s">
        <v>3077</v>
      </c>
      <c r="AC26" s="1716" t="str">
        <f t="shared" si="4"/>
        <v/>
      </c>
      <c r="AD26" s="548"/>
      <c r="AE26" s="838"/>
      <c r="AF26" s="82"/>
      <c r="AG26" s="2159"/>
      <c r="AH26" s="2159"/>
      <c r="AI26" s="2159"/>
      <c r="AJ26" s="2159"/>
      <c r="AK26" s="558"/>
      <c r="AL26" s="840" t="str">
        <f t="shared" si="5"/>
        <v>16 (1416)</v>
      </c>
      <c r="AM26" s="1615" t="str">
        <f t="shared" si="6"/>
        <v/>
      </c>
      <c r="AN26" s="1714"/>
      <c r="AO26" s="1715"/>
      <c r="AP26" s="1715"/>
      <c r="AQ26" s="82"/>
      <c r="AR26" s="840" t="str">
        <f t="shared" si="7"/>
        <v>16 (1416)</v>
      </c>
      <c r="AS26" s="1615" t="str">
        <f t="shared" si="8"/>
        <v/>
      </c>
      <c r="AT26" s="1714"/>
      <c r="AU26" s="1715"/>
      <c r="AV26" s="1715"/>
    </row>
    <row r="27" spans="1:48" s="803" customFormat="1" hidden="1" x14ac:dyDescent="0.25">
      <c r="A27" s="31" t="s">
        <v>3078</v>
      </c>
      <c r="B27" s="602"/>
      <c r="C27" s="1612"/>
      <c r="D27" s="992"/>
      <c r="E27" s="31"/>
      <c r="F27" s="992"/>
      <c r="G27" s="847"/>
      <c r="H27" s="993"/>
      <c r="I27" s="838"/>
      <c r="J27" s="31"/>
      <c r="K27" s="2159"/>
      <c r="L27" s="2159"/>
      <c r="M27" s="2159"/>
      <c r="N27" s="2159"/>
      <c r="O27" s="82"/>
      <c r="P27" s="840" t="str">
        <f t="shared" si="0"/>
        <v>17 (1417)</v>
      </c>
      <c r="Q27" s="1615" t="str">
        <f t="shared" si="1"/>
        <v/>
      </c>
      <c r="R27" s="190"/>
      <c r="S27" s="841"/>
      <c r="T27" s="841"/>
      <c r="U27" s="891"/>
      <c r="V27" s="840" t="str">
        <f t="shared" si="2"/>
        <v>17 (1417)</v>
      </c>
      <c r="W27" s="1615" t="str">
        <f t="shared" si="3"/>
        <v/>
      </c>
      <c r="X27" s="1714"/>
      <c r="Y27" s="1715"/>
      <c r="Z27" s="1715"/>
      <c r="AA27" s="961"/>
      <c r="AB27" s="962" t="s">
        <v>3078</v>
      </c>
      <c r="AC27" s="1716" t="str">
        <f t="shared" si="4"/>
        <v/>
      </c>
      <c r="AD27" s="548"/>
      <c r="AE27" s="838"/>
      <c r="AF27" s="82"/>
      <c r="AG27" s="2159"/>
      <c r="AH27" s="2159"/>
      <c r="AI27" s="2159"/>
      <c r="AJ27" s="2159"/>
      <c r="AK27" s="558"/>
      <c r="AL27" s="840" t="str">
        <f t="shared" si="5"/>
        <v>17 (1417)</v>
      </c>
      <c r="AM27" s="1615" t="str">
        <f t="shared" si="6"/>
        <v/>
      </c>
      <c r="AN27" s="1714"/>
      <c r="AO27" s="1715"/>
      <c r="AP27" s="1715"/>
      <c r="AQ27" s="82"/>
      <c r="AR27" s="840" t="str">
        <f t="shared" si="7"/>
        <v>17 (1417)</v>
      </c>
      <c r="AS27" s="1615" t="str">
        <f t="shared" si="8"/>
        <v/>
      </c>
      <c r="AT27" s="1714"/>
      <c r="AU27" s="1715"/>
      <c r="AV27" s="1715"/>
    </row>
    <row r="28" spans="1:48" s="803" customFormat="1" hidden="1" x14ac:dyDescent="0.25">
      <c r="A28" s="31" t="s">
        <v>3079</v>
      </c>
      <c r="B28" s="602"/>
      <c r="C28" s="1612"/>
      <c r="D28" s="992"/>
      <c r="E28" s="31"/>
      <c r="F28" s="992"/>
      <c r="G28" s="847"/>
      <c r="H28" s="993"/>
      <c r="I28" s="838"/>
      <c r="J28" s="31"/>
      <c r="K28" s="2159"/>
      <c r="L28" s="2159"/>
      <c r="M28" s="2159"/>
      <c r="N28" s="2159"/>
      <c r="O28" s="82"/>
      <c r="P28" s="840" t="str">
        <f t="shared" si="0"/>
        <v>18 (1418)</v>
      </c>
      <c r="Q28" s="1615" t="str">
        <f t="shared" si="1"/>
        <v/>
      </c>
      <c r="R28" s="190"/>
      <c r="S28" s="841"/>
      <c r="T28" s="841"/>
      <c r="U28" s="891"/>
      <c r="V28" s="840" t="str">
        <f t="shared" si="2"/>
        <v>18 (1418)</v>
      </c>
      <c r="W28" s="1615" t="str">
        <f t="shared" si="3"/>
        <v/>
      </c>
      <c r="X28" s="1714"/>
      <c r="Y28" s="1715"/>
      <c r="Z28" s="1715"/>
      <c r="AA28" s="961"/>
      <c r="AB28" s="962" t="s">
        <v>3079</v>
      </c>
      <c r="AC28" s="1716" t="str">
        <f t="shared" si="4"/>
        <v/>
      </c>
      <c r="AD28" s="548"/>
      <c r="AE28" s="838"/>
      <c r="AF28" s="82"/>
      <c r="AG28" s="2159"/>
      <c r="AH28" s="2159"/>
      <c r="AI28" s="2159"/>
      <c r="AJ28" s="2159"/>
      <c r="AK28" s="558"/>
      <c r="AL28" s="840" t="str">
        <f t="shared" si="5"/>
        <v>18 (1418)</v>
      </c>
      <c r="AM28" s="1615" t="str">
        <f t="shared" si="6"/>
        <v/>
      </c>
      <c r="AN28" s="1714"/>
      <c r="AO28" s="1715"/>
      <c r="AP28" s="1715"/>
      <c r="AQ28" s="82"/>
      <c r="AR28" s="840" t="str">
        <f t="shared" si="7"/>
        <v>18 (1418)</v>
      </c>
      <c r="AS28" s="1615" t="str">
        <f t="shared" si="8"/>
        <v/>
      </c>
      <c r="AT28" s="1714"/>
      <c r="AU28" s="1715"/>
      <c r="AV28" s="1715"/>
    </row>
    <row r="29" spans="1:48" s="803" customFormat="1" hidden="1" x14ac:dyDescent="0.25">
      <c r="A29" s="31" t="s">
        <v>3080</v>
      </c>
      <c r="B29" s="602"/>
      <c r="C29" s="1612"/>
      <c r="D29" s="992"/>
      <c r="E29" s="31"/>
      <c r="F29" s="992"/>
      <c r="G29" s="847"/>
      <c r="H29" s="993"/>
      <c r="I29" s="838"/>
      <c r="J29" s="31"/>
      <c r="K29" s="2159"/>
      <c r="L29" s="2159"/>
      <c r="M29" s="2159"/>
      <c r="N29" s="2159"/>
      <c r="O29" s="82"/>
      <c r="P29" s="840" t="str">
        <f t="shared" si="0"/>
        <v>19 (1419)</v>
      </c>
      <c r="Q29" s="1615" t="str">
        <f t="shared" si="1"/>
        <v/>
      </c>
      <c r="R29" s="190"/>
      <c r="S29" s="841"/>
      <c r="T29" s="841"/>
      <c r="U29" s="891"/>
      <c r="V29" s="840" t="str">
        <f t="shared" si="2"/>
        <v>19 (1419)</v>
      </c>
      <c r="W29" s="1615" t="str">
        <f t="shared" si="3"/>
        <v/>
      </c>
      <c r="X29" s="1714"/>
      <c r="Y29" s="1715"/>
      <c r="Z29" s="1715"/>
      <c r="AA29" s="961"/>
      <c r="AB29" s="962" t="s">
        <v>3080</v>
      </c>
      <c r="AC29" s="1716" t="str">
        <f t="shared" si="4"/>
        <v/>
      </c>
      <c r="AD29" s="548"/>
      <c r="AE29" s="838"/>
      <c r="AF29" s="82"/>
      <c r="AG29" s="2159"/>
      <c r="AH29" s="2159"/>
      <c r="AI29" s="2159"/>
      <c r="AJ29" s="2159"/>
      <c r="AK29" s="558"/>
      <c r="AL29" s="840" t="str">
        <f t="shared" si="5"/>
        <v>19 (1419)</v>
      </c>
      <c r="AM29" s="1615" t="str">
        <f t="shared" si="6"/>
        <v/>
      </c>
      <c r="AN29" s="1714"/>
      <c r="AO29" s="1715"/>
      <c r="AP29" s="1715"/>
      <c r="AQ29" s="82"/>
      <c r="AR29" s="840" t="str">
        <f t="shared" si="7"/>
        <v>19 (1419)</v>
      </c>
      <c r="AS29" s="1615" t="str">
        <f t="shared" si="8"/>
        <v/>
      </c>
      <c r="AT29" s="1714"/>
      <c r="AU29" s="1715"/>
      <c r="AV29" s="1715"/>
    </row>
    <row r="30" spans="1:48" s="803" customFormat="1" hidden="1" x14ac:dyDescent="0.25">
      <c r="A30" s="31" t="s">
        <v>3081</v>
      </c>
      <c r="B30" s="602"/>
      <c r="C30" s="1612"/>
      <c r="D30" s="992"/>
      <c r="E30" s="31"/>
      <c r="F30" s="992"/>
      <c r="G30" s="847"/>
      <c r="H30" s="993"/>
      <c r="I30" s="838"/>
      <c r="J30" s="31"/>
      <c r="K30" s="2159"/>
      <c r="L30" s="2159"/>
      <c r="M30" s="2159"/>
      <c r="N30" s="2159"/>
      <c r="O30" s="82"/>
      <c r="P30" s="840" t="str">
        <f t="shared" si="0"/>
        <v>20 (1420)</v>
      </c>
      <c r="Q30" s="1615" t="str">
        <f t="shared" si="1"/>
        <v/>
      </c>
      <c r="R30" s="190"/>
      <c r="S30" s="841"/>
      <c r="T30" s="841"/>
      <c r="U30" s="891"/>
      <c r="V30" s="840" t="str">
        <f t="shared" si="2"/>
        <v>20 (1420)</v>
      </c>
      <c r="W30" s="1615" t="str">
        <f t="shared" si="3"/>
        <v/>
      </c>
      <c r="X30" s="1714"/>
      <c r="Y30" s="1715"/>
      <c r="Z30" s="1715"/>
      <c r="AA30" s="961"/>
      <c r="AB30" s="962" t="s">
        <v>3081</v>
      </c>
      <c r="AC30" s="1716" t="str">
        <f t="shared" si="4"/>
        <v/>
      </c>
      <c r="AD30" s="548"/>
      <c r="AE30" s="838"/>
      <c r="AF30" s="82"/>
      <c r="AG30" s="2159"/>
      <c r="AH30" s="2159"/>
      <c r="AI30" s="2159"/>
      <c r="AJ30" s="2159"/>
      <c r="AK30" s="558"/>
      <c r="AL30" s="840" t="str">
        <f t="shared" si="5"/>
        <v>20 (1420)</v>
      </c>
      <c r="AM30" s="1615" t="str">
        <f t="shared" si="6"/>
        <v/>
      </c>
      <c r="AN30" s="1714"/>
      <c r="AO30" s="1715"/>
      <c r="AP30" s="1715"/>
      <c r="AQ30" s="82"/>
      <c r="AR30" s="840" t="str">
        <f t="shared" si="7"/>
        <v>20 (1420)</v>
      </c>
      <c r="AS30" s="1615" t="str">
        <f t="shared" si="8"/>
        <v/>
      </c>
      <c r="AT30" s="1714"/>
      <c r="AU30" s="1715"/>
      <c r="AV30" s="1715"/>
    </row>
    <row r="31" spans="1:48" s="803" customFormat="1" hidden="1" x14ac:dyDescent="0.25">
      <c r="A31" s="31" t="s">
        <v>3082</v>
      </c>
      <c r="B31" s="602"/>
      <c r="C31" s="1612"/>
      <c r="D31" s="992"/>
      <c r="E31" s="31"/>
      <c r="F31" s="992"/>
      <c r="G31" s="847"/>
      <c r="H31" s="993"/>
      <c r="I31" s="838"/>
      <c r="J31" s="31"/>
      <c r="K31" s="2159"/>
      <c r="L31" s="2159"/>
      <c r="M31" s="2159"/>
      <c r="N31" s="2159"/>
      <c r="O31" s="82"/>
      <c r="P31" s="840" t="str">
        <f t="shared" si="0"/>
        <v>21 (1421)</v>
      </c>
      <c r="Q31" s="1615" t="str">
        <f t="shared" si="1"/>
        <v/>
      </c>
      <c r="R31" s="190"/>
      <c r="S31" s="841"/>
      <c r="T31" s="841"/>
      <c r="U31" s="891"/>
      <c r="V31" s="840" t="str">
        <f t="shared" si="2"/>
        <v>21 (1421)</v>
      </c>
      <c r="W31" s="1615" t="str">
        <f t="shared" si="3"/>
        <v/>
      </c>
      <c r="X31" s="1714"/>
      <c r="Y31" s="1715"/>
      <c r="Z31" s="1715"/>
      <c r="AA31" s="961"/>
      <c r="AB31" s="962" t="s">
        <v>3082</v>
      </c>
      <c r="AC31" s="1716" t="str">
        <f t="shared" si="4"/>
        <v/>
      </c>
      <c r="AD31" s="548"/>
      <c r="AE31" s="838"/>
      <c r="AF31" s="82"/>
      <c r="AG31" s="2159"/>
      <c r="AH31" s="2159"/>
      <c r="AI31" s="2159"/>
      <c r="AJ31" s="2159"/>
      <c r="AK31" s="558"/>
      <c r="AL31" s="840" t="str">
        <f t="shared" si="5"/>
        <v>21 (1421)</v>
      </c>
      <c r="AM31" s="1615" t="str">
        <f t="shared" si="6"/>
        <v/>
      </c>
      <c r="AN31" s="1714"/>
      <c r="AO31" s="1715"/>
      <c r="AP31" s="1715"/>
      <c r="AQ31" s="82"/>
      <c r="AR31" s="840" t="str">
        <f t="shared" si="7"/>
        <v>21 (1421)</v>
      </c>
      <c r="AS31" s="1615" t="str">
        <f t="shared" si="8"/>
        <v/>
      </c>
      <c r="AT31" s="1714"/>
      <c r="AU31" s="1715"/>
      <c r="AV31" s="1715"/>
    </row>
    <row r="32" spans="1:48" s="803" customFormat="1" hidden="1" x14ac:dyDescent="0.25">
      <c r="A32" s="31" t="s">
        <v>3083</v>
      </c>
      <c r="B32" s="602"/>
      <c r="C32" s="1612"/>
      <c r="D32" s="992"/>
      <c r="E32" s="31"/>
      <c r="F32" s="992"/>
      <c r="G32" s="847"/>
      <c r="H32" s="993"/>
      <c r="I32" s="838"/>
      <c r="J32" s="31"/>
      <c r="K32" s="2159"/>
      <c r="L32" s="2159"/>
      <c r="M32" s="2159"/>
      <c r="N32" s="2159"/>
      <c r="O32" s="82"/>
      <c r="P32" s="840" t="str">
        <f t="shared" si="0"/>
        <v>22 (1422)</v>
      </c>
      <c r="Q32" s="1615" t="str">
        <f t="shared" si="1"/>
        <v/>
      </c>
      <c r="R32" s="190"/>
      <c r="S32" s="841"/>
      <c r="T32" s="841"/>
      <c r="U32" s="891"/>
      <c r="V32" s="840" t="str">
        <f t="shared" si="2"/>
        <v>22 (1422)</v>
      </c>
      <c r="W32" s="1615" t="str">
        <f t="shared" si="3"/>
        <v/>
      </c>
      <c r="X32" s="1714"/>
      <c r="Y32" s="1715"/>
      <c r="Z32" s="1715"/>
      <c r="AA32" s="961"/>
      <c r="AB32" s="962" t="s">
        <v>3083</v>
      </c>
      <c r="AC32" s="1716" t="str">
        <f t="shared" si="4"/>
        <v/>
      </c>
      <c r="AD32" s="548"/>
      <c r="AE32" s="838"/>
      <c r="AF32" s="82"/>
      <c r="AG32" s="2159"/>
      <c r="AH32" s="2159"/>
      <c r="AI32" s="2159"/>
      <c r="AJ32" s="2159"/>
      <c r="AK32" s="558"/>
      <c r="AL32" s="840" t="str">
        <f t="shared" si="5"/>
        <v>22 (1422)</v>
      </c>
      <c r="AM32" s="1615" t="str">
        <f t="shared" si="6"/>
        <v/>
      </c>
      <c r="AN32" s="1714"/>
      <c r="AO32" s="1715"/>
      <c r="AP32" s="1715"/>
      <c r="AQ32" s="82"/>
      <c r="AR32" s="840" t="str">
        <f t="shared" si="7"/>
        <v>22 (1422)</v>
      </c>
      <c r="AS32" s="1615" t="str">
        <f t="shared" si="8"/>
        <v/>
      </c>
      <c r="AT32" s="1714"/>
      <c r="AU32" s="1715"/>
      <c r="AV32" s="1715"/>
    </row>
    <row r="33" spans="1:48" s="803" customFormat="1" hidden="1" x14ac:dyDescent="0.25">
      <c r="A33" s="31" t="s">
        <v>3084</v>
      </c>
      <c r="B33" s="602"/>
      <c r="C33" s="1612"/>
      <c r="D33" s="992"/>
      <c r="E33" s="31"/>
      <c r="F33" s="992"/>
      <c r="G33" s="847"/>
      <c r="H33" s="993"/>
      <c r="I33" s="838"/>
      <c r="J33" s="31"/>
      <c r="K33" s="2159"/>
      <c r="L33" s="2159"/>
      <c r="M33" s="2159"/>
      <c r="N33" s="2159"/>
      <c r="O33" s="82"/>
      <c r="P33" s="840" t="str">
        <f t="shared" si="0"/>
        <v>23 (1423)</v>
      </c>
      <c r="Q33" s="1615" t="str">
        <f t="shared" si="1"/>
        <v/>
      </c>
      <c r="R33" s="190"/>
      <c r="S33" s="841"/>
      <c r="T33" s="841"/>
      <c r="U33" s="891"/>
      <c r="V33" s="840" t="str">
        <f t="shared" si="2"/>
        <v>23 (1423)</v>
      </c>
      <c r="W33" s="1615" t="str">
        <f t="shared" si="3"/>
        <v/>
      </c>
      <c r="X33" s="1714"/>
      <c r="Y33" s="1715"/>
      <c r="Z33" s="1715"/>
      <c r="AA33" s="961"/>
      <c r="AB33" s="962" t="s">
        <v>3084</v>
      </c>
      <c r="AC33" s="1716" t="str">
        <f t="shared" si="4"/>
        <v/>
      </c>
      <c r="AD33" s="548"/>
      <c r="AE33" s="838"/>
      <c r="AF33" s="82"/>
      <c r="AG33" s="2159"/>
      <c r="AH33" s="2159"/>
      <c r="AI33" s="2159"/>
      <c r="AJ33" s="2159"/>
      <c r="AK33" s="558"/>
      <c r="AL33" s="840" t="str">
        <f t="shared" si="5"/>
        <v>23 (1423)</v>
      </c>
      <c r="AM33" s="1615" t="str">
        <f t="shared" si="6"/>
        <v/>
      </c>
      <c r="AN33" s="1714"/>
      <c r="AO33" s="1715"/>
      <c r="AP33" s="1715"/>
      <c r="AQ33" s="82"/>
      <c r="AR33" s="840" t="str">
        <f t="shared" si="7"/>
        <v>23 (1423)</v>
      </c>
      <c r="AS33" s="1615" t="str">
        <f t="shared" si="8"/>
        <v/>
      </c>
      <c r="AT33" s="1714"/>
      <c r="AU33" s="1715"/>
      <c r="AV33" s="1715"/>
    </row>
    <row r="34" spans="1:48" s="803" customFormat="1" hidden="1" x14ac:dyDescent="0.25">
      <c r="A34" s="31" t="s">
        <v>3085</v>
      </c>
      <c r="B34" s="602"/>
      <c r="C34" s="1612"/>
      <c r="D34" s="992"/>
      <c r="E34" s="31"/>
      <c r="F34" s="992"/>
      <c r="G34" s="847"/>
      <c r="H34" s="993"/>
      <c r="I34" s="838"/>
      <c r="J34" s="31"/>
      <c r="K34" s="2159"/>
      <c r="L34" s="2159"/>
      <c r="M34" s="2159"/>
      <c r="N34" s="2159"/>
      <c r="O34" s="82"/>
      <c r="P34" s="840" t="str">
        <f t="shared" si="0"/>
        <v>24 (1424)</v>
      </c>
      <c r="Q34" s="1615" t="str">
        <f t="shared" si="1"/>
        <v/>
      </c>
      <c r="R34" s="190"/>
      <c r="S34" s="841"/>
      <c r="T34" s="841"/>
      <c r="U34" s="891"/>
      <c r="V34" s="840" t="str">
        <f t="shared" si="2"/>
        <v>24 (1424)</v>
      </c>
      <c r="W34" s="1615" t="str">
        <f t="shared" si="3"/>
        <v/>
      </c>
      <c r="X34" s="1714"/>
      <c r="Y34" s="1715"/>
      <c r="Z34" s="1715"/>
      <c r="AA34" s="961"/>
      <c r="AB34" s="962" t="s">
        <v>3085</v>
      </c>
      <c r="AC34" s="1716" t="str">
        <f t="shared" si="4"/>
        <v/>
      </c>
      <c r="AD34" s="548"/>
      <c r="AE34" s="838"/>
      <c r="AF34" s="82"/>
      <c r="AG34" s="2159"/>
      <c r="AH34" s="2159"/>
      <c r="AI34" s="2159"/>
      <c r="AJ34" s="2159"/>
      <c r="AK34" s="558"/>
      <c r="AL34" s="840" t="str">
        <f t="shared" si="5"/>
        <v>24 (1424)</v>
      </c>
      <c r="AM34" s="1615" t="str">
        <f t="shared" si="6"/>
        <v/>
      </c>
      <c r="AN34" s="1714"/>
      <c r="AO34" s="1715"/>
      <c r="AP34" s="1715"/>
      <c r="AQ34" s="82"/>
      <c r="AR34" s="840" t="str">
        <f t="shared" si="7"/>
        <v>24 (1424)</v>
      </c>
      <c r="AS34" s="1615" t="str">
        <f t="shared" si="8"/>
        <v/>
      </c>
      <c r="AT34" s="1714"/>
      <c r="AU34" s="1715"/>
      <c r="AV34" s="1715"/>
    </row>
    <row r="35" spans="1:48" s="803" customFormat="1" x14ac:dyDescent="0.25">
      <c r="A35" s="31" t="s">
        <v>3086</v>
      </c>
      <c r="B35" s="602"/>
      <c r="C35" s="1612"/>
      <c r="D35" s="992"/>
      <c r="E35" s="31"/>
      <c r="F35" s="992"/>
      <c r="G35" s="847"/>
      <c r="H35" s="993"/>
      <c r="I35" s="838"/>
      <c r="J35" s="31"/>
      <c r="K35" s="2159"/>
      <c r="L35" s="2159"/>
      <c r="M35" s="2159"/>
      <c r="N35" s="2159"/>
      <c r="O35" s="82"/>
      <c r="P35" s="840" t="str">
        <f t="shared" si="0"/>
        <v>25 (1425)</v>
      </c>
      <c r="Q35" s="1615" t="str">
        <f t="shared" si="1"/>
        <v/>
      </c>
      <c r="R35" s="190"/>
      <c r="S35" s="841"/>
      <c r="T35" s="841"/>
      <c r="U35" s="891"/>
      <c r="V35" s="840" t="str">
        <f t="shared" si="2"/>
        <v>25 (1425)</v>
      </c>
      <c r="W35" s="1615" t="str">
        <f t="shared" si="3"/>
        <v/>
      </c>
      <c r="X35" s="1714"/>
      <c r="Y35" s="1715"/>
      <c r="Z35" s="1715"/>
      <c r="AA35" s="961"/>
      <c r="AB35" s="962" t="s">
        <v>3086</v>
      </c>
      <c r="AC35" s="1716" t="str">
        <f t="shared" si="4"/>
        <v/>
      </c>
      <c r="AD35" s="548"/>
      <c r="AE35" s="838"/>
      <c r="AF35" s="82"/>
      <c r="AG35" s="2159"/>
      <c r="AH35" s="2159"/>
      <c r="AI35" s="2159"/>
      <c r="AJ35" s="2159"/>
      <c r="AK35" s="558"/>
      <c r="AL35" s="840" t="str">
        <f t="shared" si="5"/>
        <v>25 (1425)</v>
      </c>
      <c r="AM35" s="1615" t="str">
        <f t="shared" si="6"/>
        <v/>
      </c>
      <c r="AN35" s="1714"/>
      <c r="AO35" s="1715"/>
      <c r="AP35" s="1715"/>
      <c r="AQ35" s="82"/>
      <c r="AR35" s="840" t="str">
        <f t="shared" si="7"/>
        <v>25 (1425)</v>
      </c>
      <c r="AS35" s="1615" t="str">
        <f t="shared" si="8"/>
        <v/>
      </c>
      <c r="AT35" s="1714"/>
      <c r="AU35" s="1715"/>
      <c r="AV35" s="1715"/>
    </row>
    <row r="36" spans="1:48" s="803" customFormat="1" x14ac:dyDescent="0.25">
      <c r="A36" s="239" t="s">
        <v>3087</v>
      </c>
      <c r="B36" s="1598">
        <v>100</v>
      </c>
      <c r="C36" s="1617"/>
      <c r="D36" s="992"/>
      <c r="E36" s="31"/>
      <c r="F36" s="992"/>
      <c r="G36" s="847"/>
      <c r="H36" s="993"/>
      <c r="I36" s="838"/>
      <c r="J36" s="31"/>
      <c r="K36" s="2162"/>
      <c r="L36" s="2162"/>
      <c r="M36" s="2162"/>
      <c r="N36" s="2162"/>
      <c r="O36" s="82"/>
      <c r="P36" s="835"/>
      <c r="Q36" s="1619">
        <f>$B36</f>
        <v>100</v>
      </c>
      <c r="R36" s="190"/>
      <c r="S36" s="841"/>
      <c r="T36" s="841"/>
      <c r="U36" s="891"/>
      <c r="V36" s="835"/>
      <c r="W36" s="1619">
        <f>$B36</f>
        <v>100</v>
      </c>
      <c r="X36" s="1714"/>
      <c r="Y36" s="1715"/>
      <c r="Z36" s="1715"/>
      <c r="AA36" s="961"/>
      <c r="AB36" s="958"/>
      <c r="AC36" s="1717">
        <v>100</v>
      </c>
      <c r="AD36" s="548"/>
      <c r="AE36" s="838"/>
      <c r="AF36" s="82"/>
      <c r="AG36" s="2162"/>
      <c r="AH36" s="2162"/>
      <c r="AI36" s="2162"/>
      <c r="AJ36" s="2162"/>
      <c r="AK36" s="558"/>
      <c r="AL36" s="835"/>
      <c r="AM36" s="1619">
        <f>$B36</f>
        <v>100</v>
      </c>
      <c r="AN36" s="1714"/>
      <c r="AO36" s="1715"/>
      <c r="AP36" s="1715"/>
      <c r="AQ36" s="82"/>
      <c r="AR36" s="835"/>
      <c r="AS36" s="1619">
        <f>$B36</f>
        <v>100</v>
      </c>
      <c r="AT36" s="1714"/>
      <c r="AU36" s="1715"/>
      <c r="AV36" s="1715"/>
    </row>
    <row r="37" spans="1:48" s="803" customFormat="1" x14ac:dyDescent="0.25">
      <c r="A37" s="83" t="s">
        <v>3088</v>
      </c>
      <c r="B37" s="1494" t="s">
        <v>3089</v>
      </c>
      <c r="C37" s="1495"/>
      <c r="D37" s="993"/>
      <c r="E37" s="82"/>
      <c r="F37" s="993"/>
      <c r="G37" s="848"/>
      <c r="H37" s="993"/>
      <c r="I37" s="844"/>
      <c r="J37" s="82"/>
      <c r="K37" s="2161"/>
      <c r="L37" s="2161"/>
      <c r="M37" s="2161"/>
      <c r="N37" s="2161"/>
      <c r="O37" s="82"/>
      <c r="P37" s="835"/>
      <c r="Q37" s="1495" t="str">
        <f>$B37</f>
        <v>Global</v>
      </c>
      <c r="R37" s="190"/>
      <c r="S37" s="846"/>
      <c r="T37" s="846"/>
      <c r="U37" s="891"/>
      <c r="V37" s="835"/>
      <c r="W37" s="1495" t="str">
        <f>$B37</f>
        <v>Global</v>
      </c>
      <c r="X37" s="1714"/>
      <c r="Y37" s="1715"/>
      <c r="Z37" s="1715"/>
      <c r="AA37" s="961"/>
      <c r="AB37" s="958"/>
      <c r="AC37" s="1718" t="s">
        <v>3089</v>
      </c>
      <c r="AD37" s="190"/>
      <c r="AE37" s="844"/>
      <c r="AF37" s="82"/>
      <c r="AG37" s="2161"/>
      <c r="AH37" s="2161"/>
      <c r="AI37" s="2161"/>
      <c r="AJ37" s="2161"/>
      <c r="AK37" s="558"/>
      <c r="AL37" s="835"/>
      <c r="AM37" s="1495" t="str">
        <f>$B37</f>
        <v>Global</v>
      </c>
      <c r="AN37" s="1714"/>
      <c r="AO37" s="1715"/>
      <c r="AP37" s="1715"/>
      <c r="AQ37" s="82"/>
      <c r="AR37" s="835"/>
      <c r="AS37" s="1495" t="str">
        <f>$B37</f>
        <v>Global</v>
      </c>
      <c r="AT37" s="1714"/>
      <c r="AU37" s="1715"/>
      <c r="AV37" s="1715"/>
    </row>
    <row r="38" spans="1:48" s="803" customFormat="1" x14ac:dyDescent="0.25">
      <c r="A38" s="82"/>
      <c r="B38" s="82"/>
      <c r="C38" s="82"/>
      <c r="D38" s="82"/>
      <c r="E38" s="82"/>
      <c r="F38" s="82"/>
      <c r="G38" s="82"/>
      <c r="H38" s="82"/>
      <c r="I38" s="82"/>
      <c r="J38" s="82"/>
      <c r="K38" s="82"/>
      <c r="L38" s="82"/>
      <c r="M38" s="82"/>
      <c r="N38" s="82"/>
      <c r="O38" s="82"/>
      <c r="P38" s="835"/>
      <c r="Q38" s="835"/>
      <c r="R38" s="82"/>
      <c r="S38" s="82"/>
      <c r="T38" s="82"/>
      <c r="U38" s="891"/>
      <c r="V38" s="835"/>
      <c r="W38" s="835"/>
      <c r="X38" s="947"/>
      <c r="Y38" s="947"/>
      <c r="Z38" s="947"/>
      <c r="AA38" s="961"/>
      <c r="AB38" s="958"/>
      <c r="AC38" s="958"/>
      <c r="AD38" s="960"/>
      <c r="AE38" s="82"/>
      <c r="AF38" s="82"/>
      <c r="AG38" s="82"/>
      <c r="AH38" s="82"/>
      <c r="AI38" s="82"/>
      <c r="AJ38" s="82"/>
      <c r="AK38" s="558"/>
      <c r="AL38" s="835"/>
      <c r="AM38" s="835"/>
      <c r="AN38" s="947"/>
      <c r="AO38" s="947"/>
      <c r="AP38" s="947"/>
      <c r="AQ38" s="82"/>
      <c r="AR38" s="835"/>
      <c r="AS38" s="835"/>
      <c r="AT38" s="947"/>
      <c r="AU38" s="947"/>
      <c r="AV38" s="947"/>
    </row>
    <row r="39" spans="1:48" s="803" customFormat="1" x14ac:dyDescent="0.25">
      <c r="A39" s="82"/>
      <c r="B39" s="88" t="s">
        <v>1875</v>
      </c>
      <c r="C39" s="82"/>
      <c r="D39" s="82"/>
      <c r="E39" s="82"/>
      <c r="F39" s="82"/>
      <c r="G39" s="82"/>
      <c r="H39" s="82"/>
      <c r="I39" s="82"/>
      <c r="J39" s="82"/>
      <c r="K39" s="82"/>
      <c r="L39" s="82"/>
      <c r="M39" s="82"/>
      <c r="N39" s="82"/>
      <c r="O39" s="82"/>
      <c r="P39" s="835"/>
      <c r="Q39" s="836" t="str">
        <f>$B39</f>
        <v>Engagements inutilisés (502)</v>
      </c>
      <c r="R39" s="82"/>
      <c r="S39" s="82"/>
      <c r="T39" s="82"/>
      <c r="U39" s="891"/>
      <c r="V39" s="835"/>
      <c r="W39" s="836" t="str">
        <f>$B39</f>
        <v>Engagements inutilisés (502)</v>
      </c>
      <c r="X39" s="947"/>
      <c r="Y39" s="947"/>
      <c r="Z39" s="947"/>
      <c r="AA39" s="961"/>
      <c r="AB39" s="958"/>
      <c r="AC39" s="959" t="s">
        <v>3276</v>
      </c>
      <c r="AD39" s="960"/>
      <c r="AE39" s="82"/>
      <c r="AF39" s="82"/>
      <c r="AG39" s="82"/>
      <c r="AH39" s="82"/>
      <c r="AI39" s="82"/>
      <c r="AJ39" s="82"/>
      <c r="AK39" s="558"/>
      <c r="AL39" s="835"/>
      <c r="AM39" s="836" t="str">
        <f>$B39</f>
        <v>Engagements inutilisés (502)</v>
      </c>
      <c r="AN39" s="947"/>
      <c r="AO39" s="947"/>
      <c r="AP39" s="947"/>
      <c r="AQ39" s="82"/>
      <c r="AR39" s="835"/>
      <c r="AS39" s="836" t="str">
        <f>$B39</f>
        <v>Engagements inutilisés (502)</v>
      </c>
      <c r="AT39" s="947"/>
      <c r="AU39" s="947"/>
      <c r="AV39" s="947"/>
    </row>
    <row r="40" spans="1:48" s="803" customFormat="1" x14ac:dyDescent="0.25">
      <c r="A40" s="31" t="s">
        <v>3062</v>
      </c>
      <c r="B40" s="602"/>
      <c r="C40" s="992"/>
      <c r="D40" s="992"/>
      <c r="E40" s="31"/>
      <c r="F40" s="992"/>
      <c r="G40" s="847"/>
      <c r="H40" s="993"/>
      <c r="I40" s="838"/>
      <c r="J40" s="31"/>
      <c r="K40" s="2159"/>
      <c r="L40" s="2159"/>
      <c r="M40" s="2159"/>
      <c r="N40" s="2159"/>
      <c r="O40" s="82"/>
      <c r="P40" s="840" t="str">
        <f t="shared" ref="P40:P64" si="9">$A40</f>
        <v>1 (1401)</v>
      </c>
      <c r="Q40" s="1615" t="str">
        <f t="shared" ref="Q40:Q64" si="10">IF($B40="","",$B40)</f>
        <v/>
      </c>
      <c r="R40" s="190"/>
      <c r="S40" s="841"/>
      <c r="T40" s="841"/>
      <c r="U40" s="891"/>
      <c r="V40" s="840" t="str">
        <f t="shared" ref="V40:V64" si="11">$A40</f>
        <v>1 (1401)</v>
      </c>
      <c r="W40" s="1615" t="str">
        <f t="shared" ref="W40:W64" si="12">IF($B40="","",$B40)</f>
        <v/>
      </c>
      <c r="X40" s="1714"/>
      <c r="Y40" s="1715"/>
      <c r="Z40" s="1715"/>
      <c r="AA40" s="961"/>
      <c r="AB40" s="962" t="s">
        <v>3062</v>
      </c>
      <c r="AC40" s="1716" t="str">
        <f t="shared" ref="AC40:AC64" si="13">IF($B40="","",$B40)</f>
        <v/>
      </c>
      <c r="AD40" s="548"/>
      <c r="AE40" s="838"/>
      <c r="AF40" s="82"/>
      <c r="AG40" s="2159"/>
      <c r="AH40" s="2159"/>
      <c r="AI40" s="2159"/>
      <c r="AJ40" s="2159"/>
      <c r="AK40" s="558"/>
      <c r="AL40" s="840" t="str">
        <f t="shared" ref="AL40:AL64" si="14">$A40</f>
        <v>1 (1401)</v>
      </c>
      <c r="AM40" s="1615" t="str">
        <f t="shared" ref="AM40:AM64" si="15">IF($B40="","",$B40)</f>
        <v/>
      </c>
      <c r="AN40" s="1714"/>
      <c r="AO40" s="1715"/>
      <c r="AP40" s="1715"/>
      <c r="AQ40" s="82"/>
      <c r="AR40" s="840" t="str">
        <f t="shared" ref="AR40:AR64" si="16">$A40</f>
        <v>1 (1401)</v>
      </c>
      <c r="AS40" s="1615" t="str">
        <f t="shared" ref="AS40:AS64" si="17">IF($B40="","",$B40)</f>
        <v/>
      </c>
      <c r="AT40" s="1714"/>
      <c r="AU40" s="1715"/>
      <c r="AV40" s="1715"/>
    </row>
    <row r="41" spans="1:48" s="803" customFormat="1" x14ac:dyDescent="0.25">
      <c r="A41" s="31" t="s">
        <v>3063</v>
      </c>
      <c r="B41" s="602"/>
      <c r="C41" s="992"/>
      <c r="D41" s="992"/>
      <c r="E41" s="31"/>
      <c r="F41" s="992"/>
      <c r="G41" s="847"/>
      <c r="H41" s="993"/>
      <c r="I41" s="838"/>
      <c r="J41" s="31"/>
      <c r="K41" s="2159"/>
      <c r="L41" s="2159"/>
      <c r="M41" s="2159"/>
      <c r="N41" s="2159"/>
      <c r="O41" s="82"/>
      <c r="P41" s="840" t="str">
        <f t="shared" si="9"/>
        <v>2 (1402)</v>
      </c>
      <c r="Q41" s="1615" t="str">
        <f t="shared" si="10"/>
        <v/>
      </c>
      <c r="R41" s="190"/>
      <c r="S41" s="841"/>
      <c r="T41" s="841"/>
      <c r="U41" s="891"/>
      <c r="V41" s="840" t="str">
        <f t="shared" si="11"/>
        <v>2 (1402)</v>
      </c>
      <c r="W41" s="1615" t="str">
        <f t="shared" si="12"/>
        <v/>
      </c>
      <c r="X41" s="1714"/>
      <c r="Y41" s="1715"/>
      <c r="Z41" s="1715"/>
      <c r="AA41" s="961"/>
      <c r="AB41" s="962" t="s">
        <v>3063</v>
      </c>
      <c r="AC41" s="1716" t="str">
        <f t="shared" si="13"/>
        <v/>
      </c>
      <c r="AD41" s="548"/>
      <c r="AE41" s="838"/>
      <c r="AF41" s="82"/>
      <c r="AG41" s="2159"/>
      <c r="AH41" s="2159"/>
      <c r="AI41" s="2159"/>
      <c r="AJ41" s="2159"/>
      <c r="AK41" s="558"/>
      <c r="AL41" s="840" t="str">
        <f t="shared" si="14"/>
        <v>2 (1402)</v>
      </c>
      <c r="AM41" s="1615" t="str">
        <f t="shared" si="15"/>
        <v/>
      </c>
      <c r="AN41" s="1714"/>
      <c r="AO41" s="1715"/>
      <c r="AP41" s="1715"/>
      <c r="AQ41" s="82"/>
      <c r="AR41" s="840" t="str">
        <f t="shared" si="16"/>
        <v>2 (1402)</v>
      </c>
      <c r="AS41" s="1615" t="str">
        <f t="shared" si="17"/>
        <v/>
      </c>
      <c r="AT41" s="1714"/>
      <c r="AU41" s="1715"/>
      <c r="AV41" s="1715"/>
    </row>
    <row r="42" spans="1:48" s="803" customFormat="1" x14ac:dyDescent="0.25">
      <c r="A42" s="31" t="s">
        <v>3064</v>
      </c>
      <c r="B42" s="602"/>
      <c r="C42" s="992"/>
      <c r="D42" s="992"/>
      <c r="E42" s="31"/>
      <c r="F42" s="992"/>
      <c r="G42" s="847"/>
      <c r="H42" s="993"/>
      <c r="I42" s="838"/>
      <c r="J42" s="31"/>
      <c r="K42" s="2159"/>
      <c r="L42" s="2159"/>
      <c r="M42" s="2159"/>
      <c r="N42" s="2159"/>
      <c r="O42" s="82"/>
      <c r="P42" s="840" t="str">
        <f t="shared" si="9"/>
        <v>3 (1403)</v>
      </c>
      <c r="Q42" s="1615" t="str">
        <f t="shared" si="10"/>
        <v/>
      </c>
      <c r="R42" s="190"/>
      <c r="S42" s="841"/>
      <c r="T42" s="841"/>
      <c r="U42" s="891"/>
      <c r="V42" s="840" t="str">
        <f t="shared" si="11"/>
        <v>3 (1403)</v>
      </c>
      <c r="W42" s="1615" t="str">
        <f t="shared" si="12"/>
        <v/>
      </c>
      <c r="X42" s="1714"/>
      <c r="Y42" s="1715"/>
      <c r="Z42" s="1715"/>
      <c r="AA42" s="961"/>
      <c r="AB42" s="962" t="s">
        <v>3064</v>
      </c>
      <c r="AC42" s="1716" t="str">
        <f t="shared" si="13"/>
        <v/>
      </c>
      <c r="AD42" s="548"/>
      <c r="AE42" s="838"/>
      <c r="AF42" s="82"/>
      <c r="AG42" s="2159"/>
      <c r="AH42" s="2159"/>
      <c r="AI42" s="2159"/>
      <c r="AJ42" s="2159"/>
      <c r="AK42" s="558"/>
      <c r="AL42" s="840" t="str">
        <f t="shared" si="14"/>
        <v>3 (1403)</v>
      </c>
      <c r="AM42" s="1615" t="str">
        <f t="shared" si="15"/>
        <v/>
      </c>
      <c r="AN42" s="1714"/>
      <c r="AO42" s="1715"/>
      <c r="AP42" s="1715"/>
      <c r="AQ42" s="82"/>
      <c r="AR42" s="840" t="str">
        <f t="shared" si="16"/>
        <v>3 (1403)</v>
      </c>
      <c r="AS42" s="1615" t="str">
        <f t="shared" si="17"/>
        <v/>
      </c>
      <c r="AT42" s="1714"/>
      <c r="AU42" s="1715"/>
      <c r="AV42" s="1715"/>
    </row>
    <row r="43" spans="1:48" s="803" customFormat="1" hidden="1" x14ac:dyDescent="0.25">
      <c r="A43" s="31" t="s">
        <v>3065</v>
      </c>
      <c r="B43" s="602"/>
      <c r="C43" s="992"/>
      <c r="D43" s="992"/>
      <c r="E43" s="31"/>
      <c r="F43" s="992"/>
      <c r="G43" s="847"/>
      <c r="H43" s="993"/>
      <c r="I43" s="838"/>
      <c r="J43" s="31"/>
      <c r="K43" s="2159"/>
      <c r="L43" s="2159"/>
      <c r="M43" s="2159"/>
      <c r="N43" s="2159"/>
      <c r="O43" s="82"/>
      <c r="P43" s="840" t="str">
        <f t="shared" si="9"/>
        <v>4 (1404)</v>
      </c>
      <c r="Q43" s="1615" t="str">
        <f t="shared" si="10"/>
        <v/>
      </c>
      <c r="R43" s="190"/>
      <c r="S43" s="841"/>
      <c r="T43" s="841"/>
      <c r="U43" s="891"/>
      <c r="V43" s="840" t="str">
        <f t="shared" si="11"/>
        <v>4 (1404)</v>
      </c>
      <c r="W43" s="1615" t="str">
        <f t="shared" si="12"/>
        <v/>
      </c>
      <c r="X43" s="1714"/>
      <c r="Y43" s="1715"/>
      <c r="Z43" s="1715"/>
      <c r="AA43" s="961"/>
      <c r="AB43" s="962" t="s">
        <v>3065</v>
      </c>
      <c r="AC43" s="1716" t="str">
        <f t="shared" si="13"/>
        <v/>
      </c>
      <c r="AD43" s="548"/>
      <c r="AE43" s="838"/>
      <c r="AF43" s="82"/>
      <c r="AG43" s="2159"/>
      <c r="AH43" s="2159"/>
      <c r="AI43" s="2159"/>
      <c r="AJ43" s="2159"/>
      <c r="AK43" s="558"/>
      <c r="AL43" s="840" t="str">
        <f t="shared" si="14"/>
        <v>4 (1404)</v>
      </c>
      <c r="AM43" s="1615" t="str">
        <f t="shared" si="15"/>
        <v/>
      </c>
      <c r="AN43" s="1714"/>
      <c r="AO43" s="1715"/>
      <c r="AP43" s="1715"/>
      <c r="AQ43" s="82"/>
      <c r="AR43" s="840" t="str">
        <f t="shared" si="16"/>
        <v>4 (1404)</v>
      </c>
      <c r="AS43" s="1615" t="str">
        <f t="shared" si="17"/>
        <v/>
      </c>
      <c r="AT43" s="1714"/>
      <c r="AU43" s="1715"/>
      <c r="AV43" s="1715"/>
    </row>
    <row r="44" spans="1:48" s="803" customFormat="1" hidden="1" x14ac:dyDescent="0.25">
      <c r="A44" s="31" t="s">
        <v>3066</v>
      </c>
      <c r="B44" s="602"/>
      <c r="C44" s="992"/>
      <c r="D44" s="992"/>
      <c r="E44" s="31"/>
      <c r="F44" s="992"/>
      <c r="G44" s="847"/>
      <c r="H44" s="993"/>
      <c r="I44" s="838"/>
      <c r="J44" s="31"/>
      <c r="K44" s="2159"/>
      <c r="L44" s="2159"/>
      <c r="M44" s="2159"/>
      <c r="N44" s="2159"/>
      <c r="O44" s="82"/>
      <c r="P44" s="840" t="str">
        <f t="shared" si="9"/>
        <v>5 (1405)</v>
      </c>
      <c r="Q44" s="1615" t="str">
        <f t="shared" si="10"/>
        <v/>
      </c>
      <c r="R44" s="190"/>
      <c r="S44" s="841"/>
      <c r="T44" s="841"/>
      <c r="U44" s="891"/>
      <c r="V44" s="840" t="str">
        <f t="shared" si="11"/>
        <v>5 (1405)</v>
      </c>
      <c r="W44" s="1615" t="str">
        <f t="shared" si="12"/>
        <v/>
      </c>
      <c r="X44" s="1714"/>
      <c r="Y44" s="1715"/>
      <c r="Z44" s="1715"/>
      <c r="AA44" s="961"/>
      <c r="AB44" s="962" t="s">
        <v>3066</v>
      </c>
      <c r="AC44" s="1716" t="str">
        <f t="shared" si="13"/>
        <v/>
      </c>
      <c r="AD44" s="548"/>
      <c r="AE44" s="838"/>
      <c r="AF44" s="82"/>
      <c r="AG44" s="2159"/>
      <c r="AH44" s="2159"/>
      <c r="AI44" s="2159"/>
      <c r="AJ44" s="2159"/>
      <c r="AK44" s="558"/>
      <c r="AL44" s="840" t="str">
        <f t="shared" si="14"/>
        <v>5 (1405)</v>
      </c>
      <c r="AM44" s="1615" t="str">
        <f t="shared" si="15"/>
        <v/>
      </c>
      <c r="AN44" s="1714"/>
      <c r="AO44" s="1715"/>
      <c r="AP44" s="1715"/>
      <c r="AQ44" s="82"/>
      <c r="AR44" s="840" t="str">
        <f t="shared" si="16"/>
        <v>5 (1405)</v>
      </c>
      <c r="AS44" s="1615" t="str">
        <f t="shared" si="17"/>
        <v/>
      </c>
      <c r="AT44" s="1714"/>
      <c r="AU44" s="1715"/>
      <c r="AV44" s="1715"/>
    </row>
    <row r="45" spans="1:48" s="803" customFormat="1" hidden="1" x14ac:dyDescent="0.25">
      <c r="A45" s="31" t="s">
        <v>3067</v>
      </c>
      <c r="B45" s="602"/>
      <c r="C45" s="992"/>
      <c r="D45" s="992"/>
      <c r="E45" s="31"/>
      <c r="F45" s="992"/>
      <c r="G45" s="847"/>
      <c r="H45" s="993"/>
      <c r="I45" s="838"/>
      <c r="J45" s="31"/>
      <c r="K45" s="2159"/>
      <c r="L45" s="2159"/>
      <c r="M45" s="2159"/>
      <c r="N45" s="2159"/>
      <c r="O45" s="82"/>
      <c r="P45" s="840" t="str">
        <f t="shared" si="9"/>
        <v>6 (1406)</v>
      </c>
      <c r="Q45" s="1615" t="str">
        <f t="shared" si="10"/>
        <v/>
      </c>
      <c r="R45" s="190"/>
      <c r="S45" s="841"/>
      <c r="T45" s="841"/>
      <c r="U45" s="891"/>
      <c r="V45" s="840" t="str">
        <f t="shared" si="11"/>
        <v>6 (1406)</v>
      </c>
      <c r="W45" s="1615" t="str">
        <f t="shared" si="12"/>
        <v/>
      </c>
      <c r="X45" s="1714"/>
      <c r="Y45" s="1715"/>
      <c r="Z45" s="1715"/>
      <c r="AA45" s="961"/>
      <c r="AB45" s="962" t="s">
        <v>3067</v>
      </c>
      <c r="AC45" s="1716" t="str">
        <f t="shared" si="13"/>
        <v/>
      </c>
      <c r="AD45" s="548"/>
      <c r="AE45" s="838"/>
      <c r="AF45" s="82"/>
      <c r="AG45" s="2159"/>
      <c r="AH45" s="2159"/>
      <c r="AI45" s="2159"/>
      <c r="AJ45" s="2159"/>
      <c r="AK45" s="558"/>
      <c r="AL45" s="840" t="str">
        <f t="shared" si="14"/>
        <v>6 (1406)</v>
      </c>
      <c r="AM45" s="1615" t="str">
        <f t="shared" si="15"/>
        <v/>
      </c>
      <c r="AN45" s="1714"/>
      <c r="AO45" s="1715"/>
      <c r="AP45" s="1715"/>
      <c r="AQ45" s="82"/>
      <c r="AR45" s="840" t="str">
        <f t="shared" si="16"/>
        <v>6 (1406)</v>
      </c>
      <c r="AS45" s="1615" t="str">
        <f t="shared" si="17"/>
        <v/>
      </c>
      <c r="AT45" s="1714"/>
      <c r="AU45" s="1715"/>
      <c r="AV45" s="1715"/>
    </row>
    <row r="46" spans="1:48" s="803" customFormat="1" hidden="1" x14ac:dyDescent="0.25">
      <c r="A46" s="31" t="s">
        <v>3068</v>
      </c>
      <c r="B46" s="602"/>
      <c r="C46" s="992"/>
      <c r="D46" s="992"/>
      <c r="E46" s="31"/>
      <c r="F46" s="992"/>
      <c r="G46" s="847"/>
      <c r="H46" s="993"/>
      <c r="I46" s="838"/>
      <c r="J46" s="31"/>
      <c r="K46" s="2159"/>
      <c r="L46" s="2159"/>
      <c r="M46" s="2159"/>
      <c r="N46" s="2159"/>
      <c r="O46" s="82"/>
      <c r="P46" s="840" t="str">
        <f t="shared" si="9"/>
        <v>7 (1407)</v>
      </c>
      <c r="Q46" s="1615" t="str">
        <f t="shared" si="10"/>
        <v/>
      </c>
      <c r="R46" s="190"/>
      <c r="S46" s="841"/>
      <c r="T46" s="841"/>
      <c r="U46" s="891"/>
      <c r="V46" s="840" t="str">
        <f t="shared" si="11"/>
        <v>7 (1407)</v>
      </c>
      <c r="W46" s="1615" t="str">
        <f t="shared" si="12"/>
        <v/>
      </c>
      <c r="X46" s="1714"/>
      <c r="Y46" s="1715"/>
      <c r="Z46" s="1715"/>
      <c r="AA46" s="961"/>
      <c r="AB46" s="962" t="s">
        <v>3068</v>
      </c>
      <c r="AC46" s="1716" t="str">
        <f t="shared" si="13"/>
        <v/>
      </c>
      <c r="AD46" s="548"/>
      <c r="AE46" s="838"/>
      <c r="AF46" s="82"/>
      <c r="AG46" s="2159"/>
      <c r="AH46" s="2159"/>
      <c r="AI46" s="2159"/>
      <c r="AJ46" s="2159"/>
      <c r="AK46" s="558"/>
      <c r="AL46" s="840" t="str">
        <f t="shared" si="14"/>
        <v>7 (1407)</v>
      </c>
      <c r="AM46" s="1615" t="str">
        <f t="shared" si="15"/>
        <v/>
      </c>
      <c r="AN46" s="1714"/>
      <c r="AO46" s="1715"/>
      <c r="AP46" s="1715"/>
      <c r="AQ46" s="82"/>
      <c r="AR46" s="840" t="str">
        <f t="shared" si="16"/>
        <v>7 (1407)</v>
      </c>
      <c r="AS46" s="1615" t="str">
        <f t="shared" si="17"/>
        <v/>
      </c>
      <c r="AT46" s="1714"/>
      <c r="AU46" s="1715"/>
      <c r="AV46" s="1715"/>
    </row>
    <row r="47" spans="1:48" s="803" customFormat="1" hidden="1" x14ac:dyDescent="0.25">
      <c r="A47" s="31" t="s">
        <v>3069</v>
      </c>
      <c r="B47" s="602"/>
      <c r="C47" s="992"/>
      <c r="D47" s="992"/>
      <c r="E47" s="31"/>
      <c r="F47" s="992"/>
      <c r="G47" s="847"/>
      <c r="H47" s="993"/>
      <c r="I47" s="838"/>
      <c r="J47" s="31"/>
      <c r="K47" s="2159"/>
      <c r="L47" s="2159"/>
      <c r="M47" s="2159"/>
      <c r="N47" s="2159"/>
      <c r="O47" s="82"/>
      <c r="P47" s="840" t="str">
        <f t="shared" si="9"/>
        <v>8 (1408)</v>
      </c>
      <c r="Q47" s="1615" t="str">
        <f t="shared" si="10"/>
        <v/>
      </c>
      <c r="R47" s="190"/>
      <c r="S47" s="841"/>
      <c r="T47" s="841"/>
      <c r="U47" s="891"/>
      <c r="V47" s="840" t="str">
        <f t="shared" si="11"/>
        <v>8 (1408)</v>
      </c>
      <c r="W47" s="1615" t="str">
        <f t="shared" si="12"/>
        <v/>
      </c>
      <c r="X47" s="1714"/>
      <c r="Y47" s="1715"/>
      <c r="Z47" s="1715"/>
      <c r="AA47" s="961"/>
      <c r="AB47" s="962" t="s">
        <v>3069</v>
      </c>
      <c r="AC47" s="1716" t="str">
        <f t="shared" si="13"/>
        <v/>
      </c>
      <c r="AD47" s="548"/>
      <c r="AE47" s="838"/>
      <c r="AF47" s="82"/>
      <c r="AG47" s="2159"/>
      <c r="AH47" s="2159"/>
      <c r="AI47" s="2159"/>
      <c r="AJ47" s="2159"/>
      <c r="AK47" s="558"/>
      <c r="AL47" s="840" t="str">
        <f t="shared" si="14"/>
        <v>8 (1408)</v>
      </c>
      <c r="AM47" s="1615" t="str">
        <f t="shared" si="15"/>
        <v/>
      </c>
      <c r="AN47" s="1714"/>
      <c r="AO47" s="1715"/>
      <c r="AP47" s="1715"/>
      <c r="AQ47" s="82"/>
      <c r="AR47" s="840" t="str">
        <f t="shared" si="16"/>
        <v>8 (1408)</v>
      </c>
      <c r="AS47" s="1615" t="str">
        <f t="shared" si="17"/>
        <v/>
      </c>
      <c r="AT47" s="1714"/>
      <c r="AU47" s="1715"/>
      <c r="AV47" s="1715"/>
    </row>
    <row r="48" spans="1:48" s="803" customFormat="1" hidden="1" x14ac:dyDescent="0.25">
      <c r="A48" s="31" t="s">
        <v>3070</v>
      </c>
      <c r="B48" s="602"/>
      <c r="C48" s="992"/>
      <c r="D48" s="992"/>
      <c r="E48" s="31"/>
      <c r="F48" s="992"/>
      <c r="G48" s="847"/>
      <c r="H48" s="993"/>
      <c r="I48" s="838"/>
      <c r="J48" s="31"/>
      <c r="K48" s="2159"/>
      <c r="L48" s="2159"/>
      <c r="M48" s="2159"/>
      <c r="N48" s="2159"/>
      <c r="O48" s="82"/>
      <c r="P48" s="840" t="str">
        <f t="shared" si="9"/>
        <v>9 (1409)</v>
      </c>
      <c r="Q48" s="1615" t="str">
        <f t="shared" si="10"/>
        <v/>
      </c>
      <c r="R48" s="190"/>
      <c r="S48" s="841"/>
      <c r="T48" s="841"/>
      <c r="U48" s="891"/>
      <c r="V48" s="840" t="str">
        <f t="shared" si="11"/>
        <v>9 (1409)</v>
      </c>
      <c r="W48" s="1615" t="str">
        <f t="shared" si="12"/>
        <v/>
      </c>
      <c r="X48" s="1714"/>
      <c r="Y48" s="1715"/>
      <c r="Z48" s="1715"/>
      <c r="AA48" s="961"/>
      <c r="AB48" s="962" t="s">
        <v>3070</v>
      </c>
      <c r="AC48" s="1716" t="str">
        <f t="shared" si="13"/>
        <v/>
      </c>
      <c r="AD48" s="548"/>
      <c r="AE48" s="838"/>
      <c r="AF48" s="82"/>
      <c r="AG48" s="2159"/>
      <c r="AH48" s="2159"/>
      <c r="AI48" s="2159"/>
      <c r="AJ48" s="2159"/>
      <c r="AK48" s="558"/>
      <c r="AL48" s="840" t="str">
        <f t="shared" si="14"/>
        <v>9 (1409)</v>
      </c>
      <c r="AM48" s="1615" t="str">
        <f t="shared" si="15"/>
        <v/>
      </c>
      <c r="AN48" s="1714"/>
      <c r="AO48" s="1715"/>
      <c r="AP48" s="1715"/>
      <c r="AQ48" s="82"/>
      <c r="AR48" s="840" t="str">
        <f t="shared" si="16"/>
        <v>9 (1409)</v>
      </c>
      <c r="AS48" s="1615" t="str">
        <f t="shared" si="17"/>
        <v/>
      </c>
      <c r="AT48" s="1714"/>
      <c r="AU48" s="1715"/>
      <c r="AV48" s="1715"/>
    </row>
    <row r="49" spans="1:48" s="803" customFormat="1" hidden="1" x14ac:dyDescent="0.25">
      <c r="A49" s="31" t="s">
        <v>3071</v>
      </c>
      <c r="B49" s="602"/>
      <c r="C49" s="992"/>
      <c r="D49" s="992"/>
      <c r="E49" s="31"/>
      <c r="F49" s="992"/>
      <c r="G49" s="847"/>
      <c r="H49" s="993"/>
      <c r="I49" s="838"/>
      <c r="J49" s="31"/>
      <c r="K49" s="2159"/>
      <c r="L49" s="2159"/>
      <c r="M49" s="2159"/>
      <c r="N49" s="2159"/>
      <c r="O49" s="82"/>
      <c r="P49" s="840" t="str">
        <f t="shared" si="9"/>
        <v>10 (1410)</v>
      </c>
      <c r="Q49" s="1615" t="str">
        <f t="shared" si="10"/>
        <v/>
      </c>
      <c r="R49" s="190"/>
      <c r="S49" s="841"/>
      <c r="T49" s="841"/>
      <c r="U49" s="891"/>
      <c r="V49" s="840" t="str">
        <f t="shared" si="11"/>
        <v>10 (1410)</v>
      </c>
      <c r="W49" s="1615" t="str">
        <f t="shared" si="12"/>
        <v/>
      </c>
      <c r="X49" s="1714"/>
      <c r="Y49" s="1715"/>
      <c r="Z49" s="1715"/>
      <c r="AA49" s="961"/>
      <c r="AB49" s="962" t="s">
        <v>3071</v>
      </c>
      <c r="AC49" s="1716" t="str">
        <f t="shared" si="13"/>
        <v/>
      </c>
      <c r="AD49" s="548"/>
      <c r="AE49" s="838"/>
      <c r="AF49" s="82"/>
      <c r="AG49" s="2159"/>
      <c r="AH49" s="2159"/>
      <c r="AI49" s="2159"/>
      <c r="AJ49" s="2159"/>
      <c r="AK49" s="558"/>
      <c r="AL49" s="840" t="str">
        <f t="shared" si="14"/>
        <v>10 (1410)</v>
      </c>
      <c r="AM49" s="1615" t="str">
        <f t="shared" si="15"/>
        <v/>
      </c>
      <c r="AN49" s="1714"/>
      <c r="AO49" s="1715"/>
      <c r="AP49" s="1715"/>
      <c r="AQ49" s="82"/>
      <c r="AR49" s="840" t="str">
        <f t="shared" si="16"/>
        <v>10 (1410)</v>
      </c>
      <c r="AS49" s="1615" t="str">
        <f t="shared" si="17"/>
        <v/>
      </c>
      <c r="AT49" s="1714"/>
      <c r="AU49" s="1715"/>
      <c r="AV49" s="1715"/>
    </row>
    <row r="50" spans="1:48" s="803" customFormat="1" hidden="1" x14ac:dyDescent="0.25">
      <c r="A50" s="31" t="s">
        <v>3072</v>
      </c>
      <c r="B50" s="602"/>
      <c r="C50" s="992"/>
      <c r="D50" s="992"/>
      <c r="E50" s="31"/>
      <c r="F50" s="992"/>
      <c r="G50" s="847"/>
      <c r="H50" s="993"/>
      <c r="I50" s="838"/>
      <c r="J50" s="31"/>
      <c r="K50" s="2159"/>
      <c r="L50" s="2159"/>
      <c r="M50" s="2159"/>
      <c r="N50" s="2159"/>
      <c r="O50" s="82"/>
      <c r="P50" s="840" t="str">
        <f t="shared" si="9"/>
        <v>11 (1411)</v>
      </c>
      <c r="Q50" s="1615" t="str">
        <f t="shared" si="10"/>
        <v/>
      </c>
      <c r="R50" s="190"/>
      <c r="S50" s="841"/>
      <c r="T50" s="841"/>
      <c r="U50" s="891"/>
      <c r="V50" s="840" t="str">
        <f t="shared" si="11"/>
        <v>11 (1411)</v>
      </c>
      <c r="W50" s="1615" t="str">
        <f t="shared" si="12"/>
        <v/>
      </c>
      <c r="X50" s="1714"/>
      <c r="Y50" s="1715"/>
      <c r="Z50" s="1715"/>
      <c r="AA50" s="961"/>
      <c r="AB50" s="962" t="s">
        <v>3072</v>
      </c>
      <c r="AC50" s="1716" t="str">
        <f t="shared" si="13"/>
        <v/>
      </c>
      <c r="AD50" s="548"/>
      <c r="AE50" s="838"/>
      <c r="AF50" s="82"/>
      <c r="AG50" s="2159"/>
      <c r="AH50" s="2159"/>
      <c r="AI50" s="2159"/>
      <c r="AJ50" s="2159"/>
      <c r="AK50" s="558"/>
      <c r="AL50" s="840" t="str">
        <f t="shared" si="14"/>
        <v>11 (1411)</v>
      </c>
      <c r="AM50" s="1615" t="str">
        <f t="shared" si="15"/>
        <v/>
      </c>
      <c r="AN50" s="1714"/>
      <c r="AO50" s="1715"/>
      <c r="AP50" s="1715"/>
      <c r="AQ50" s="82"/>
      <c r="AR50" s="840" t="str">
        <f t="shared" si="16"/>
        <v>11 (1411)</v>
      </c>
      <c r="AS50" s="1615" t="str">
        <f t="shared" si="17"/>
        <v/>
      </c>
      <c r="AT50" s="1714"/>
      <c r="AU50" s="1715"/>
      <c r="AV50" s="1715"/>
    </row>
    <row r="51" spans="1:48" s="803" customFormat="1" hidden="1" x14ac:dyDescent="0.25">
      <c r="A51" s="31" t="s">
        <v>3073</v>
      </c>
      <c r="B51" s="602"/>
      <c r="C51" s="992"/>
      <c r="D51" s="992"/>
      <c r="E51" s="31"/>
      <c r="F51" s="992"/>
      <c r="G51" s="847"/>
      <c r="H51" s="993"/>
      <c r="I51" s="838"/>
      <c r="J51" s="31"/>
      <c r="K51" s="2159"/>
      <c r="L51" s="2159"/>
      <c r="M51" s="2159"/>
      <c r="N51" s="2159"/>
      <c r="O51" s="82"/>
      <c r="P51" s="840" t="str">
        <f t="shared" si="9"/>
        <v>12 (1412)</v>
      </c>
      <c r="Q51" s="1615" t="str">
        <f t="shared" si="10"/>
        <v/>
      </c>
      <c r="R51" s="190"/>
      <c r="S51" s="841"/>
      <c r="T51" s="841"/>
      <c r="U51" s="891"/>
      <c r="V51" s="840" t="str">
        <f t="shared" si="11"/>
        <v>12 (1412)</v>
      </c>
      <c r="W51" s="1615" t="str">
        <f t="shared" si="12"/>
        <v/>
      </c>
      <c r="X51" s="1714"/>
      <c r="Y51" s="1715"/>
      <c r="Z51" s="1715"/>
      <c r="AA51" s="961"/>
      <c r="AB51" s="962" t="s">
        <v>3073</v>
      </c>
      <c r="AC51" s="1716" t="str">
        <f t="shared" si="13"/>
        <v/>
      </c>
      <c r="AD51" s="548"/>
      <c r="AE51" s="838"/>
      <c r="AF51" s="82"/>
      <c r="AG51" s="2159"/>
      <c r="AH51" s="2159"/>
      <c r="AI51" s="2159"/>
      <c r="AJ51" s="2159"/>
      <c r="AK51" s="558"/>
      <c r="AL51" s="840" t="str">
        <f t="shared" si="14"/>
        <v>12 (1412)</v>
      </c>
      <c r="AM51" s="1615" t="str">
        <f t="shared" si="15"/>
        <v/>
      </c>
      <c r="AN51" s="1714"/>
      <c r="AO51" s="1715"/>
      <c r="AP51" s="1715"/>
      <c r="AQ51" s="82"/>
      <c r="AR51" s="840" t="str">
        <f t="shared" si="16"/>
        <v>12 (1412)</v>
      </c>
      <c r="AS51" s="1615" t="str">
        <f t="shared" si="17"/>
        <v/>
      </c>
      <c r="AT51" s="1714"/>
      <c r="AU51" s="1715"/>
      <c r="AV51" s="1715"/>
    </row>
    <row r="52" spans="1:48" s="803" customFormat="1" hidden="1" x14ac:dyDescent="0.25">
      <c r="A52" s="31" t="s">
        <v>3074</v>
      </c>
      <c r="B52" s="602"/>
      <c r="C52" s="992"/>
      <c r="D52" s="992"/>
      <c r="E52" s="31"/>
      <c r="F52" s="992"/>
      <c r="G52" s="847"/>
      <c r="H52" s="993"/>
      <c r="I52" s="838"/>
      <c r="J52" s="31"/>
      <c r="K52" s="2159"/>
      <c r="L52" s="2159"/>
      <c r="M52" s="2159"/>
      <c r="N52" s="2159"/>
      <c r="O52" s="82"/>
      <c r="P52" s="840" t="str">
        <f t="shared" si="9"/>
        <v>13 (1413)</v>
      </c>
      <c r="Q52" s="1615" t="str">
        <f t="shared" si="10"/>
        <v/>
      </c>
      <c r="R52" s="190"/>
      <c r="S52" s="841"/>
      <c r="T52" s="841"/>
      <c r="U52" s="891"/>
      <c r="V52" s="840" t="str">
        <f t="shared" si="11"/>
        <v>13 (1413)</v>
      </c>
      <c r="W52" s="1615" t="str">
        <f t="shared" si="12"/>
        <v/>
      </c>
      <c r="X52" s="1714"/>
      <c r="Y52" s="1715"/>
      <c r="Z52" s="1715"/>
      <c r="AA52" s="961"/>
      <c r="AB52" s="962" t="s">
        <v>3074</v>
      </c>
      <c r="AC52" s="1716" t="str">
        <f t="shared" si="13"/>
        <v/>
      </c>
      <c r="AD52" s="548"/>
      <c r="AE52" s="838"/>
      <c r="AF52" s="82"/>
      <c r="AG52" s="2159"/>
      <c r="AH52" s="2159"/>
      <c r="AI52" s="2159"/>
      <c r="AJ52" s="2159"/>
      <c r="AK52" s="558"/>
      <c r="AL52" s="840" t="str">
        <f t="shared" si="14"/>
        <v>13 (1413)</v>
      </c>
      <c r="AM52" s="1615" t="str">
        <f t="shared" si="15"/>
        <v/>
      </c>
      <c r="AN52" s="1714"/>
      <c r="AO52" s="1715"/>
      <c r="AP52" s="1715"/>
      <c r="AQ52" s="82"/>
      <c r="AR52" s="840" t="str">
        <f t="shared" si="16"/>
        <v>13 (1413)</v>
      </c>
      <c r="AS52" s="1615" t="str">
        <f t="shared" si="17"/>
        <v/>
      </c>
      <c r="AT52" s="1714"/>
      <c r="AU52" s="1715"/>
      <c r="AV52" s="1715"/>
    </row>
    <row r="53" spans="1:48" s="803" customFormat="1" hidden="1" x14ac:dyDescent="0.25">
      <c r="A53" s="31" t="s">
        <v>3075</v>
      </c>
      <c r="B53" s="602"/>
      <c r="C53" s="992"/>
      <c r="D53" s="992"/>
      <c r="E53" s="31"/>
      <c r="F53" s="992"/>
      <c r="G53" s="847"/>
      <c r="H53" s="993"/>
      <c r="I53" s="838"/>
      <c r="J53" s="31"/>
      <c r="K53" s="2159"/>
      <c r="L53" s="2159"/>
      <c r="M53" s="2159"/>
      <c r="N53" s="2159"/>
      <c r="O53" s="82"/>
      <c r="P53" s="840" t="str">
        <f t="shared" si="9"/>
        <v>14 (1414)</v>
      </c>
      <c r="Q53" s="1615" t="str">
        <f t="shared" si="10"/>
        <v/>
      </c>
      <c r="R53" s="190"/>
      <c r="S53" s="841"/>
      <c r="T53" s="841"/>
      <c r="U53" s="891"/>
      <c r="V53" s="840" t="str">
        <f t="shared" si="11"/>
        <v>14 (1414)</v>
      </c>
      <c r="W53" s="1615" t="str">
        <f t="shared" si="12"/>
        <v/>
      </c>
      <c r="X53" s="1714"/>
      <c r="Y53" s="1715"/>
      <c r="Z53" s="1715"/>
      <c r="AA53" s="961"/>
      <c r="AB53" s="962" t="s">
        <v>3075</v>
      </c>
      <c r="AC53" s="1716" t="str">
        <f t="shared" si="13"/>
        <v/>
      </c>
      <c r="AD53" s="548"/>
      <c r="AE53" s="838"/>
      <c r="AF53" s="82"/>
      <c r="AG53" s="2159"/>
      <c r="AH53" s="2159"/>
      <c r="AI53" s="2159"/>
      <c r="AJ53" s="2159"/>
      <c r="AK53" s="558"/>
      <c r="AL53" s="840" t="str">
        <f t="shared" si="14"/>
        <v>14 (1414)</v>
      </c>
      <c r="AM53" s="1615" t="str">
        <f t="shared" si="15"/>
        <v/>
      </c>
      <c r="AN53" s="1714"/>
      <c r="AO53" s="1715"/>
      <c r="AP53" s="1715"/>
      <c r="AQ53" s="82"/>
      <c r="AR53" s="840" t="str">
        <f t="shared" si="16"/>
        <v>14 (1414)</v>
      </c>
      <c r="AS53" s="1615" t="str">
        <f t="shared" si="17"/>
        <v/>
      </c>
      <c r="AT53" s="1714"/>
      <c r="AU53" s="1715"/>
      <c r="AV53" s="1715"/>
    </row>
    <row r="54" spans="1:48" s="803" customFormat="1" hidden="1" x14ac:dyDescent="0.25">
      <c r="A54" s="31" t="s">
        <v>3076</v>
      </c>
      <c r="B54" s="602"/>
      <c r="C54" s="992"/>
      <c r="D54" s="992"/>
      <c r="E54" s="31"/>
      <c r="F54" s="992"/>
      <c r="G54" s="847"/>
      <c r="H54" s="993"/>
      <c r="I54" s="838"/>
      <c r="J54" s="31"/>
      <c r="K54" s="2159"/>
      <c r="L54" s="2159"/>
      <c r="M54" s="2159"/>
      <c r="N54" s="2159"/>
      <c r="O54" s="82"/>
      <c r="P54" s="840" t="str">
        <f t="shared" si="9"/>
        <v>15 (1415)</v>
      </c>
      <c r="Q54" s="1615" t="str">
        <f t="shared" si="10"/>
        <v/>
      </c>
      <c r="R54" s="190"/>
      <c r="S54" s="841"/>
      <c r="T54" s="841"/>
      <c r="U54" s="891"/>
      <c r="V54" s="840" t="str">
        <f t="shared" si="11"/>
        <v>15 (1415)</v>
      </c>
      <c r="W54" s="1615" t="str">
        <f t="shared" si="12"/>
        <v/>
      </c>
      <c r="X54" s="1714"/>
      <c r="Y54" s="1715"/>
      <c r="Z54" s="1715"/>
      <c r="AA54" s="961"/>
      <c r="AB54" s="962" t="s">
        <v>3076</v>
      </c>
      <c r="AC54" s="1716" t="str">
        <f t="shared" si="13"/>
        <v/>
      </c>
      <c r="AD54" s="548"/>
      <c r="AE54" s="838"/>
      <c r="AF54" s="82"/>
      <c r="AG54" s="2159"/>
      <c r="AH54" s="2159"/>
      <c r="AI54" s="2159"/>
      <c r="AJ54" s="2159"/>
      <c r="AK54" s="558"/>
      <c r="AL54" s="840" t="str">
        <f t="shared" si="14"/>
        <v>15 (1415)</v>
      </c>
      <c r="AM54" s="1615" t="str">
        <f t="shared" si="15"/>
        <v/>
      </c>
      <c r="AN54" s="1714"/>
      <c r="AO54" s="1715"/>
      <c r="AP54" s="1715"/>
      <c r="AQ54" s="82"/>
      <c r="AR54" s="840" t="str">
        <f t="shared" si="16"/>
        <v>15 (1415)</v>
      </c>
      <c r="AS54" s="1615" t="str">
        <f t="shared" si="17"/>
        <v/>
      </c>
      <c r="AT54" s="1714"/>
      <c r="AU54" s="1715"/>
      <c r="AV54" s="1715"/>
    </row>
    <row r="55" spans="1:48" s="803" customFormat="1" hidden="1" x14ac:dyDescent="0.25">
      <c r="A55" s="31" t="s">
        <v>3077</v>
      </c>
      <c r="B55" s="602"/>
      <c r="C55" s="992"/>
      <c r="D55" s="992"/>
      <c r="E55" s="31"/>
      <c r="F55" s="992"/>
      <c r="G55" s="847"/>
      <c r="H55" s="993"/>
      <c r="I55" s="838"/>
      <c r="J55" s="31"/>
      <c r="K55" s="2159"/>
      <c r="L55" s="2159"/>
      <c r="M55" s="2159"/>
      <c r="N55" s="2159"/>
      <c r="O55" s="82"/>
      <c r="P55" s="840" t="str">
        <f t="shared" si="9"/>
        <v>16 (1416)</v>
      </c>
      <c r="Q55" s="1615" t="str">
        <f t="shared" si="10"/>
        <v/>
      </c>
      <c r="R55" s="190"/>
      <c r="S55" s="841"/>
      <c r="T55" s="841"/>
      <c r="U55" s="891"/>
      <c r="V55" s="840" t="str">
        <f t="shared" si="11"/>
        <v>16 (1416)</v>
      </c>
      <c r="W55" s="1615" t="str">
        <f t="shared" si="12"/>
        <v/>
      </c>
      <c r="X55" s="1714"/>
      <c r="Y55" s="1715"/>
      <c r="Z55" s="1715"/>
      <c r="AA55" s="961"/>
      <c r="AB55" s="962" t="s">
        <v>3077</v>
      </c>
      <c r="AC55" s="1716" t="str">
        <f t="shared" si="13"/>
        <v/>
      </c>
      <c r="AD55" s="548"/>
      <c r="AE55" s="838"/>
      <c r="AF55" s="82"/>
      <c r="AG55" s="2159"/>
      <c r="AH55" s="2159"/>
      <c r="AI55" s="2159"/>
      <c r="AJ55" s="2159"/>
      <c r="AK55" s="558"/>
      <c r="AL55" s="840" t="str">
        <f t="shared" si="14"/>
        <v>16 (1416)</v>
      </c>
      <c r="AM55" s="1615" t="str">
        <f t="shared" si="15"/>
        <v/>
      </c>
      <c r="AN55" s="1714"/>
      <c r="AO55" s="1715"/>
      <c r="AP55" s="1715"/>
      <c r="AQ55" s="82"/>
      <c r="AR55" s="840" t="str">
        <f t="shared" si="16"/>
        <v>16 (1416)</v>
      </c>
      <c r="AS55" s="1615" t="str">
        <f t="shared" si="17"/>
        <v/>
      </c>
      <c r="AT55" s="1714"/>
      <c r="AU55" s="1715"/>
      <c r="AV55" s="1715"/>
    </row>
    <row r="56" spans="1:48" s="803" customFormat="1" hidden="1" x14ac:dyDescent="0.25">
      <c r="A56" s="31" t="s">
        <v>3078</v>
      </c>
      <c r="B56" s="602"/>
      <c r="C56" s="992"/>
      <c r="D56" s="992"/>
      <c r="E56" s="31"/>
      <c r="F56" s="992"/>
      <c r="G56" s="847"/>
      <c r="H56" s="993"/>
      <c r="I56" s="838"/>
      <c r="J56" s="31"/>
      <c r="K56" s="2159"/>
      <c r="L56" s="2159"/>
      <c r="M56" s="2159"/>
      <c r="N56" s="2159"/>
      <c r="O56" s="82"/>
      <c r="P56" s="840" t="str">
        <f t="shared" si="9"/>
        <v>17 (1417)</v>
      </c>
      <c r="Q56" s="1615" t="str">
        <f t="shared" si="10"/>
        <v/>
      </c>
      <c r="R56" s="190"/>
      <c r="S56" s="841"/>
      <c r="T56" s="841"/>
      <c r="U56" s="891"/>
      <c r="V56" s="840" t="str">
        <f t="shared" si="11"/>
        <v>17 (1417)</v>
      </c>
      <c r="W56" s="1615" t="str">
        <f t="shared" si="12"/>
        <v/>
      </c>
      <c r="X56" s="1714"/>
      <c r="Y56" s="1715"/>
      <c r="Z56" s="1715"/>
      <c r="AA56" s="961"/>
      <c r="AB56" s="962" t="s">
        <v>3078</v>
      </c>
      <c r="AC56" s="1716" t="str">
        <f t="shared" si="13"/>
        <v/>
      </c>
      <c r="AD56" s="548"/>
      <c r="AE56" s="838"/>
      <c r="AF56" s="82"/>
      <c r="AG56" s="2159"/>
      <c r="AH56" s="2159"/>
      <c r="AI56" s="2159"/>
      <c r="AJ56" s="2159"/>
      <c r="AK56" s="558"/>
      <c r="AL56" s="840" t="str">
        <f t="shared" si="14"/>
        <v>17 (1417)</v>
      </c>
      <c r="AM56" s="1615" t="str">
        <f t="shared" si="15"/>
        <v/>
      </c>
      <c r="AN56" s="1714"/>
      <c r="AO56" s="1715"/>
      <c r="AP56" s="1715"/>
      <c r="AQ56" s="82"/>
      <c r="AR56" s="840" t="str">
        <f t="shared" si="16"/>
        <v>17 (1417)</v>
      </c>
      <c r="AS56" s="1615" t="str">
        <f t="shared" si="17"/>
        <v/>
      </c>
      <c r="AT56" s="1714"/>
      <c r="AU56" s="1715"/>
      <c r="AV56" s="1715"/>
    </row>
    <row r="57" spans="1:48" s="803" customFormat="1" hidden="1" x14ac:dyDescent="0.25">
      <c r="A57" s="31" t="s">
        <v>3079</v>
      </c>
      <c r="B57" s="602"/>
      <c r="C57" s="992"/>
      <c r="D57" s="992"/>
      <c r="E57" s="31"/>
      <c r="F57" s="992"/>
      <c r="G57" s="847"/>
      <c r="H57" s="993"/>
      <c r="I57" s="838"/>
      <c r="J57" s="31"/>
      <c r="K57" s="2159"/>
      <c r="L57" s="2159"/>
      <c r="M57" s="2159"/>
      <c r="N57" s="2159"/>
      <c r="O57" s="82"/>
      <c r="P57" s="840" t="str">
        <f t="shared" si="9"/>
        <v>18 (1418)</v>
      </c>
      <c r="Q57" s="1615" t="str">
        <f t="shared" si="10"/>
        <v/>
      </c>
      <c r="R57" s="190"/>
      <c r="S57" s="841"/>
      <c r="T57" s="841"/>
      <c r="U57" s="891"/>
      <c r="V57" s="840" t="str">
        <f t="shared" si="11"/>
        <v>18 (1418)</v>
      </c>
      <c r="W57" s="1615" t="str">
        <f t="shared" si="12"/>
        <v/>
      </c>
      <c r="X57" s="1714"/>
      <c r="Y57" s="1715"/>
      <c r="Z57" s="1715"/>
      <c r="AA57" s="961"/>
      <c r="AB57" s="962" t="s">
        <v>3079</v>
      </c>
      <c r="AC57" s="1716" t="str">
        <f t="shared" si="13"/>
        <v/>
      </c>
      <c r="AD57" s="548"/>
      <c r="AE57" s="838"/>
      <c r="AF57" s="82"/>
      <c r="AG57" s="2159"/>
      <c r="AH57" s="2159"/>
      <c r="AI57" s="2159"/>
      <c r="AJ57" s="2159"/>
      <c r="AK57" s="558"/>
      <c r="AL57" s="840" t="str">
        <f t="shared" si="14"/>
        <v>18 (1418)</v>
      </c>
      <c r="AM57" s="1615" t="str">
        <f t="shared" si="15"/>
        <v/>
      </c>
      <c r="AN57" s="1714"/>
      <c r="AO57" s="1715"/>
      <c r="AP57" s="1715"/>
      <c r="AQ57" s="82"/>
      <c r="AR57" s="840" t="str">
        <f t="shared" si="16"/>
        <v>18 (1418)</v>
      </c>
      <c r="AS57" s="1615" t="str">
        <f t="shared" si="17"/>
        <v/>
      </c>
      <c r="AT57" s="1714"/>
      <c r="AU57" s="1715"/>
      <c r="AV57" s="1715"/>
    </row>
    <row r="58" spans="1:48" s="803" customFormat="1" hidden="1" x14ac:dyDescent="0.25">
      <c r="A58" s="31" t="s">
        <v>3080</v>
      </c>
      <c r="B58" s="602"/>
      <c r="C58" s="992"/>
      <c r="D58" s="992"/>
      <c r="E58" s="31"/>
      <c r="F58" s="992"/>
      <c r="G58" s="847"/>
      <c r="H58" s="993"/>
      <c r="I58" s="838"/>
      <c r="J58" s="31"/>
      <c r="K58" s="2159"/>
      <c r="L58" s="2159"/>
      <c r="M58" s="2159"/>
      <c r="N58" s="2159"/>
      <c r="O58" s="82"/>
      <c r="P58" s="840" t="str">
        <f t="shared" si="9"/>
        <v>19 (1419)</v>
      </c>
      <c r="Q58" s="1615" t="str">
        <f t="shared" si="10"/>
        <v/>
      </c>
      <c r="R58" s="190"/>
      <c r="S58" s="841"/>
      <c r="T58" s="841"/>
      <c r="U58" s="891"/>
      <c r="V58" s="840" t="str">
        <f t="shared" si="11"/>
        <v>19 (1419)</v>
      </c>
      <c r="W58" s="1615" t="str">
        <f t="shared" si="12"/>
        <v/>
      </c>
      <c r="X58" s="1714"/>
      <c r="Y58" s="1715"/>
      <c r="Z58" s="1715"/>
      <c r="AA58" s="961"/>
      <c r="AB58" s="962" t="s">
        <v>3080</v>
      </c>
      <c r="AC58" s="1716" t="str">
        <f t="shared" si="13"/>
        <v/>
      </c>
      <c r="AD58" s="548"/>
      <c r="AE58" s="838"/>
      <c r="AF58" s="82"/>
      <c r="AG58" s="2159"/>
      <c r="AH58" s="2159"/>
      <c r="AI58" s="2159"/>
      <c r="AJ58" s="2159"/>
      <c r="AK58" s="558"/>
      <c r="AL58" s="840" t="str">
        <f t="shared" si="14"/>
        <v>19 (1419)</v>
      </c>
      <c r="AM58" s="1615" t="str">
        <f t="shared" si="15"/>
        <v/>
      </c>
      <c r="AN58" s="1714"/>
      <c r="AO58" s="1715"/>
      <c r="AP58" s="1715"/>
      <c r="AQ58" s="82"/>
      <c r="AR58" s="840" t="str">
        <f t="shared" si="16"/>
        <v>19 (1419)</v>
      </c>
      <c r="AS58" s="1615" t="str">
        <f t="shared" si="17"/>
        <v/>
      </c>
      <c r="AT58" s="1714"/>
      <c r="AU58" s="1715"/>
      <c r="AV58" s="1715"/>
    </row>
    <row r="59" spans="1:48" s="803" customFormat="1" hidden="1" x14ac:dyDescent="0.25">
      <c r="A59" s="31" t="s">
        <v>3081</v>
      </c>
      <c r="B59" s="602"/>
      <c r="C59" s="992"/>
      <c r="D59" s="992"/>
      <c r="E59" s="31"/>
      <c r="F59" s="992"/>
      <c r="G59" s="847"/>
      <c r="H59" s="993"/>
      <c r="I59" s="838"/>
      <c r="J59" s="31"/>
      <c r="K59" s="2159"/>
      <c r="L59" s="2159"/>
      <c r="M59" s="2159"/>
      <c r="N59" s="2159"/>
      <c r="O59" s="82"/>
      <c r="P59" s="840" t="str">
        <f t="shared" si="9"/>
        <v>20 (1420)</v>
      </c>
      <c r="Q59" s="1615" t="str">
        <f t="shared" si="10"/>
        <v/>
      </c>
      <c r="R59" s="190"/>
      <c r="S59" s="841"/>
      <c r="T59" s="841"/>
      <c r="U59" s="891"/>
      <c r="V59" s="840" t="str">
        <f t="shared" si="11"/>
        <v>20 (1420)</v>
      </c>
      <c r="W59" s="1615" t="str">
        <f t="shared" si="12"/>
        <v/>
      </c>
      <c r="X59" s="1714"/>
      <c r="Y59" s="1715"/>
      <c r="Z59" s="1715"/>
      <c r="AA59" s="961"/>
      <c r="AB59" s="962" t="s">
        <v>3081</v>
      </c>
      <c r="AC59" s="1716" t="str">
        <f t="shared" si="13"/>
        <v/>
      </c>
      <c r="AD59" s="548"/>
      <c r="AE59" s="838"/>
      <c r="AF59" s="82"/>
      <c r="AG59" s="2159"/>
      <c r="AH59" s="2159"/>
      <c r="AI59" s="2159"/>
      <c r="AJ59" s="2159"/>
      <c r="AK59" s="558"/>
      <c r="AL59" s="840" t="str">
        <f t="shared" si="14"/>
        <v>20 (1420)</v>
      </c>
      <c r="AM59" s="1615" t="str">
        <f t="shared" si="15"/>
        <v/>
      </c>
      <c r="AN59" s="1714"/>
      <c r="AO59" s="1715"/>
      <c r="AP59" s="1715"/>
      <c r="AQ59" s="82"/>
      <c r="AR59" s="840" t="str">
        <f t="shared" si="16"/>
        <v>20 (1420)</v>
      </c>
      <c r="AS59" s="1615" t="str">
        <f t="shared" si="17"/>
        <v/>
      </c>
      <c r="AT59" s="1714"/>
      <c r="AU59" s="1715"/>
      <c r="AV59" s="1715"/>
    </row>
    <row r="60" spans="1:48" s="803" customFormat="1" hidden="1" x14ac:dyDescent="0.25">
      <c r="A60" s="31" t="s">
        <v>3082</v>
      </c>
      <c r="B60" s="602"/>
      <c r="C60" s="992"/>
      <c r="D60" s="992"/>
      <c r="E60" s="31"/>
      <c r="F60" s="992"/>
      <c r="G60" s="847"/>
      <c r="H60" s="993"/>
      <c r="I60" s="838"/>
      <c r="J60" s="31"/>
      <c r="K60" s="2159"/>
      <c r="L60" s="2159"/>
      <c r="M60" s="2159"/>
      <c r="N60" s="2159"/>
      <c r="O60" s="82"/>
      <c r="P60" s="840" t="str">
        <f t="shared" si="9"/>
        <v>21 (1421)</v>
      </c>
      <c r="Q60" s="1615" t="str">
        <f t="shared" si="10"/>
        <v/>
      </c>
      <c r="R60" s="190"/>
      <c r="S60" s="841"/>
      <c r="T60" s="841"/>
      <c r="U60" s="891"/>
      <c r="V60" s="840" t="str">
        <f t="shared" si="11"/>
        <v>21 (1421)</v>
      </c>
      <c r="W60" s="1615" t="str">
        <f t="shared" si="12"/>
        <v/>
      </c>
      <c r="X60" s="1714"/>
      <c r="Y60" s="1715"/>
      <c r="Z60" s="1715"/>
      <c r="AA60" s="961"/>
      <c r="AB60" s="962" t="s">
        <v>3082</v>
      </c>
      <c r="AC60" s="1716" t="str">
        <f t="shared" si="13"/>
        <v/>
      </c>
      <c r="AD60" s="548"/>
      <c r="AE60" s="838"/>
      <c r="AF60" s="82"/>
      <c r="AG60" s="2159"/>
      <c r="AH60" s="2159"/>
      <c r="AI60" s="2159"/>
      <c r="AJ60" s="2159"/>
      <c r="AK60" s="558"/>
      <c r="AL60" s="840" t="str">
        <f t="shared" si="14"/>
        <v>21 (1421)</v>
      </c>
      <c r="AM60" s="1615" t="str">
        <f t="shared" si="15"/>
        <v/>
      </c>
      <c r="AN60" s="1714"/>
      <c r="AO60" s="1715"/>
      <c r="AP60" s="1715"/>
      <c r="AQ60" s="82"/>
      <c r="AR60" s="840" t="str">
        <f t="shared" si="16"/>
        <v>21 (1421)</v>
      </c>
      <c r="AS60" s="1615" t="str">
        <f t="shared" si="17"/>
        <v/>
      </c>
      <c r="AT60" s="1714"/>
      <c r="AU60" s="1715"/>
      <c r="AV60" s="1715"/>
    </row>
    <row r="61" spans="1:48" s="803" customFormat="1" hidden="1" x14ac:dyDescent="0.25">
      <c r="A61" s="31" t="s">
        <v>3083</v>
      </c>
      <c r="B61" s="602"/>
      <c r="C61" s="992"/>
      <c r="D61" s="992"/>
      <c r="E61" s="31"/>
      <c r="F61" s="992"/>
      <c r="G61" s="847"/>
      <c r="H61" s="993"/>
      <c r="I61" s="838"/>
      <c r="J61" s="31"/>
      <c r="K61" s="2159"/>
      <c r="L61" s="2159"/>
      <c r="M61" s="2159"/>
      <c r="N61" s="2159"/>
      <c r="O61" s="82"/>
      <c r="P61" s="840" t="str">
        <f t="shared" si="9"/>
        <v>22 (1422)</v>
      </c>
      <c r="Q61" s="1615" t="str">
        <f t="shared" si="10"/>
        <v/>
      </c>
      <c r="R61" s="190"/>
      <c r="S61" s="841"/>
      <c r="T61" s="841"/>
      <c r="U61" s="891"/>
      <c r="V61" s="840" t="str">
        <f t="shared" si="11"/>
        <v>22 (1422)</v>
      </c>
      <c r="W61" s="1615" t="str">
        <f t="shared" si="12"/>
        <v/>
      </c>
      <c r="X61" s="1714"/>
      <c r="Y61" s="1715"/>
      <c r="Z61" s="1715"/>
      <c r="AA61" s="961"/>
      <c r="AB61" s="962" t="s">
        <v>3083</v>
      </c>
      <c r="AC61" s="1716" t="str">
        <f t="shared" si="13"/>
        <v/>
      </c>
      <c r="AD61" s="548"/>
      <c r="AE61" s="838"/>
      <c r="AF61" s="82"/>
      <c r="AG61" s="2159"/>
      <c r="AH61" s="2159"/>
      <c r="AI61" s="2159"/>
      <c r="AJ61" s="2159"/>
      <c r="AK61" s="558"/>
      <c r="AL61" s="840" t="str">
        <f t="shared" si="14"/>
        <v>22 (1422)</v>
      </c>
      <c r="AM61" s="1615" t="str">
        <f t="shared" si="15"/>
        <v/>
      </c>
      <c r="AN61" s="1714"/>
      <c r="AO61" s="1715"/>
      <c r="AP61" s="1715"/>
      <c r="AQ61" s="82"/>
      <c r="AR61" s="840" t="str">
        <f t="shared" si="16"/>
        <v>22 (1422)</v>
      </c>
      <c r="AS61" s="1615" t="str">
        <f t="shared" si="17"/>
        <v/>
      </c>
      <c r="AT61" s="1714"/>
      <c r="AU61" s="1715"/>
      <c r="AV61" s="1715"/>
    </row>
    <row r="62" spans="1:48" s="803" customFormat="1" hidden="1" x14ac:dyDescent="0.25">
      <c r="A62" s="31" t="s">
        <v>3084</v>
      </c>
      <c r="B62" s="602"/>
      <c r="C62" s="992"/>
      <c r="D62" s="992"/>
      <c r="E62" s="31"/>
      <c r="F62" s="992"/>
      <c r="G62" s="847"/>
      <c r="H62" s="993"/>
      <c r="I62" s="838"/>
      <c r="J62" s="31"/>
      <c r="K62" s="2159"/>
      <c r="L62" s="2159"/>
      <c r="M62" s="2159"/>
      <c r="N62" s="2159"/>
      <c r="O62" s="82"/>
      <c r="P62" s="840" t="str">
        <f t="shared" si="9"/>
        <v>23 (1423)</v>
      </c>
      <c r="Q62" s="1615" t="str">
        <f t="shared" si="10"/>
        <v/>
      </c>
      <c r="R62" s="190"/>
      <c r="S62" s="841"/>
      <c r="T62" s="841"/>
      <c r="U62" s="891"/>
      <c r="V62" s="840" t="str">
        <f t="shared" si="11"/>
        <v>23 (1423)</v>
      </c>
      <c r="W62" s="1615" t="str">
        <f t="shared" si="12"/>
        <v/>
      </c>
      <c r="X62" s="1714"/>
      <c r="Y62" s="1715"/>
      <c r="Z62" s="1715"/>
      <c r="AA62" s="961"/>
      <c r="AB62" s="962" t="s">
        <v>3084</v>
      </c>
      <c r="AC62" s="1716" t="str">
        <f t="shared" si="13"/>
        <v/>
      </c>
      <c r="AD62" s="548"/>
      <c r="AE62" s="838"/>
      <c r="AF62" s="82"/>
      <c r="AG62" s="2159"/>
      <c r="AH62" s="2159"/>
      <c r="AI62" s="2159"/>
      <c r="AJ62" s="2159"/>
      <c r="AK62" s="558"/>
      <c r="AL62" s="840" t="str">
        <f t="shared" si="14"/>
        <v>23 (1423)</v>
      </c>
      <c r="AM62" s="1615" t="str">
        <f t="shared" si="15"/>
        <v/>
      </c>
      <c r="AN62" s="1714"/>
      <c r="AO62" s="1715"/>
      <c r="AP62" s="1715"/>
      <c r="AQ62" s="82"/>
      <c r="AR62" s="840" t="str">
        <f t="shared" si="16"/>
        <v>23 (1423)</v>
      </c>
      <c r="AS62" s="1615" t="str">
        <f t="shared" si="17"/>
        <v/>
      </c>
      <c r="AT62" s="1714"/>
      <c r="AU62" s="1715"/>
      <c r="AV62" s="1715"/>
    </row>
    <row r="63" spans="1:48" s="803" customFormat="1" hidden="1" x14ac:dyDescent="0.25">
      <c r="A63" s="31" t="s">
        <v>3085</v>
      </c>
      <c r="B63" s="602"/>
      <c r="C63" s="992"/>
      <c r="D63" s="992"/>
      <c r="E63" s="31"/>
      <c r="F63" s="992"/>
      <c r="G63" s="847"/>
      <c r="H63" s="993"/>
      <c r="I63" s="838"/>
      <c r="J63" s="31"/>
      <c r="K63" s="2159"/>
      <c r="L63" s="2159"/>
      <c r="M63" s="2159"/>
      <c r="N63" s="2159"/>
      <c r="O63" s="82"/>
      <c r="P63" s="840" t="str">
        <f t="shared" si="9"/>
        <v>24 (1424)</v>
      </c>
      <c r="Q63" s="1615" t="str">
        <f t="shared" si="10"/>
        <v/>
      </c>
      <c r="R63" s="190"/>
      <c r="S63" s="841"/>
      <c r="T63" s="841"/>
      <c r="U63" s="891"/>
      <c r="V63" s="840" t="str">
        <f t="shared" si="11"/>
        <v>24 (1424)</v>
      </c>
      <c r="W63" s="1615" t="str">
        <f t="shared" si="12"/>
        <v/>
      </c>
      <c r="X63" s="1714"/>
      <c r="Y63" s="1715"/>
      <c r="Z63" s="1715"/>
      <c r="AA63" s="961"/>
      <c r="AB63" s="962" t="s">
        <v>3085</v>
      </c>
      <c r="AC63" s="1716" t="str">
        <f t="shared" si="13"/>
        <v/>
      </c>
      <c r="AD63" s="548"/>
      <c r="AE63" s="838"/>
      <c r="AF63" s="82"/>
      <c r="AG63" s="2159"/>
      <c r="AH63" s="2159"/>
      <c r="AI63" s="2159"/>
      <c r="AJ63" s="2159"/>
      <c r="AK63" s="558"/>
      <c r="AL63" s="840" t="str">
        <f t="shared" si="14"/>
        <v>24 (1424)</v>
      </c>
      <c r="AM63" s="1615" t="str">
        <f t="shared" si="15"/>
        <v/>
      </c>
      <c r="AN63" s="1714"/>
      <c r="AO63" s="1715"/>
      <c r="AP63" s="1715"/>
      <c r="AQ63" s="82"/>
      <c r="AR63" s="840" t="str">
        <f t="shared" si="16"/>
        <v>24 (1424)</v>
      </c>
      <c r="AS63" s="1615" t="str">
        <f t="shared" si="17"/>
        <v/>
      </c>
      <c r="AT63" s="1714"/>
      <c r="AU63" s="1715"/>
      <c r="AV63" s="1715"/>
    </row>
    <row r="64" spans="1:48" s="803" customFormat="1" x14ac:dyDescent="0.25">
      <c r="A64" s="31" t="s">
        <v>3086</v>
      </c>
      <c r="B64" s="602"/>
      <c r="C64" s="992"/>
      <c r="D64" s="992"/>
      <c r="E64" s="31"/>
      <c r="F64" s="992"/>
      <c r="G64" s="847"/>
      <c r="H64" s="993"/>
      <c r="I64" s="838"/>
      <c r="J64" s="31"/>
      <c r="K64" s="2159"/>
      <c r="L64" s="2159"/>
      <c r="M64" s="2159"/>
      <c r="N64" s="2159"/>
      <c r="O64" s="82"/>
      <c r="P64" s="840" t="str">
        <f t="shared" si="9"/>
        <v>25 (1425)</v>
      </c>
      <c r="Q64" s="1615" t="str">
        <f t="shared" si="10"/>
        <v/>
      </c>
      <c r="R64" s="190"/>
      <c r="S64" s="841"/>
      <c r="T64" s="841"/>
      <c r="U64" s="891"/>
      <c r="V64" s="840" t="str">
        <f t="shared" si="11"/>
        <v>25 (1425)</v>
      </c>
      <c r="W64" s="1615" t="str">
        <f t="shared" si="12"/>
        <v/>
      </c>
      <c r="X64" s="1714"/>
      <c r="Y64" s="1715"/>
      <c r="Z64" s="1715"/>
      <c r="AA64" s="961"/>
      <c r="AB64" s="962" t="s">
        <v>3086</v>
      </c>
      <c r="AC64" s="1716" t="str">
        <f t="shared" si="13"/>
        <v/>
      </c>
      <c r="AD64" s="548"/>
      <c r="AE64" s="838"/>
      <c r="AF64" s="82"/>
      <c r="AG64" s="2159"/>
      <c r="AH64" s="2159"/>
      <c r="AI64" s="2159"/>
      <c r="AJ64" s="2159"/>
      <c r="AK64" s="558"/>
      <c r="AL64" s="840" t="str">
        <f t="shared" si="14"/>
        <v>25 (1425)</v>
      </c>
      <c r="AM64" s="1615" t="str">
        <f t="shared" si="15"/>
        <v/>
      </c>
      <c r="AN64" s="1714"/>
      <c r="AO64" s="1715"/>
      <c r="AP64" s="1715"/>
      <c r="AQ64" s="82"/>
      <c r="AR64" s="840" t="str">
        <f t="shared" si="16"/>
        <v>25 (1425)</v>
      </c>
      <c r="AS64" s="1615" t="str">
        <f t="shared" si="17"/>
        <v/>
      </c>
      <c r="AT64" s="1714"/>
      <c r="AU64" s="1715"/>
      <c r="AV64" s="1715"/>
    </row>
    <row r="65" spans="1:48" s="803" customFormat="1" x14ac:dyDescent="0.25">
      <c r="A65" s="239" t="s">
        <v>3087</v>
      </c>
      <c r="B65" s="1598">
        <v>100</v>
      </c>
      <c r="C65" s="992"/>
      <c r="D65" s="992"/>
      <c r="E65" s="31"/>
      <c r="F65" s="992"/>
      <c r="G65" s="847"/>
      <c r="H65" s="993"/>
      <c r="I65" s="838"/>
      <c r="J65" s="31"/>
      <c r="K65" s="2162"/>
      <c r="L65" s="2162"/>
      <c r="M65" s="2162"/>
      <c r="N65" s="2162"/>
      <c r="O65" s="82"/>
      <c r="P65" s="835"/>
      <c r="Q65" s="1619">
        <f>$B65</f>
        <v>100</v>
      </c>
      <c r="R65" s="190"/>
      <c r="S65" s="841"/>
      <c r="T65" s="841"/>
      <c r="U65" s="891"/>
      <c r="V65" s="835"/>
      <c r="W65" s="1619">
        <f>$B65</f>
        <v>100</v>
      </c>
      <c r="X65" s="1714"/>
      <c r="Y65" s="1715"/>
      <c r="Z65" s="1715"/>
      <c r="AA65" s="961"/>
      <c r="AB65" s="958"/>
      <c r="AC65" s="1717">
        <v>100</v>
      </c>
      <c r="AD65" s="548"/>
      <c r="AE65" s="838"/>
      <c r="AF65" s="82"/>
      <c r="AG65" s="2162"/>
      <c r="AH65" s="2162"/>
      <c r="AI65" s="2162"/>
      <c r="AJ65" s="2162"/>
      <c r="AK65" s="558"/>
      <c r="AL65" s="835"/>
      <c r="AM65" s="1619">
        <f>$B65</f>
        <v>100</v>
      </c>
      <c r="AN65" s="1714"/>
      <c r="AO65" s="1715"/>
      <c r="AP65" s="1715"/>
      <c r="AQ65" s="82"/>
      <c r="AR65" s="835"/>
      <c r="AS65" s="1619">
        <f>$B65</f>
        <v>100</v>
      </c>
      <c r="AT65" s="1714"/>
      <c r="AU65" s="1715"/>
      <c r="AV65" s="1715"/>
    </row>
    <row r="66" spans="1:48" s="803" customFormat="1" x14ac:dyDescent="0.25">
      <c r="A66" s="83" t="s">
        <v>3088</v>
      </c>
      <c r="B66" s="1494" t="s">
        <v>3089</v>
      </c>
      <c r="C66" s="993"/>
      <c r="D66" s="993"/>
      <c r="E66" s="82"/>
      <c r="F66" s="993"/>
      <c r="G66" s="848"/>
      <c r="H66" s="993"/>
      <c r="I66" s="844"/>
      <c r="J66" s="82"/>
      <c r="K66" s="2161"/>
      <c r="L66" s="2161"/>
      <c r="M66" s="2161"/>
      <c r="N66" s="2161"/>
      <c r="O66" s="82"/>
      <c r="P66" s="835"/>
      <c r="Q66" s="1495" t="str">
        <f>$B66</f>
        <v>Global</v>
      </c>
      <c r="R66" s="190"/>
      <c r="S66" s="846"/>
      <c r="T66" s="846"/>
      <c r="U66" s="891"/>
      <c r="V66" s="835"/>
      <c r="W66" s="1495" t="str">
        <f>$B66</f>
        <v>Global</v>
      </c>
      <c r="X66" s="1714"/>
      <c r="Y66" s="1715"/>
      <c r="Z66" s="1715"/>
      <c r="AA66" s="961"/>
      <c r="AB66" s="958"/>
      <c r="AC66" s="1718" t="s">
        <v>3089</v>
      </c>
      <c r="AD66" s="190"/>
      <c r="AE66" s="844"/>
      <c r="AF66" s="82"/>
      <c r="AG66" s="2161"/>
      <c r="AH66" s="2161"/>
      <c r="AI66" s="2161"/>
      <c r="AJ66" s="2161"/>
      <c r="AK66" s="558"/>
      <c r="AL66" s="835"/>
      <c r="AM66" s="1495" t="str">
        <f>$B66</f>
        <v>Global</v>
      </c>
      <c r="AN66" s="1714"/>
      <c r="AO66" s="1715"/>
      <c r="AP66" s="1715"/>
      <c r="AQ66" s="82"/>
      <c r="AR66" s="835"/>
      <c r="AS66" s="1495" t="str">
        <f>$B66</f>
        <v>Global</v>
      </c>
      <c r="AT66" s="1714"/>
      <c r="AU66" s="1715"/>
      <c r="AV66" s="1715"/>
    </row>
    <row r="67" spans="1:48" s="803" customFormat="1" x14ac:dyDescent="0.25">
      <c r="A67" s="82"/>
      <c r="B67" s="82"/>
      <c r="C67" s="82"/>
      <c r="D67" s="82"/>
      <c r="E67" s="82"/>
      <c r="F67" s="82"/>
      <c r="G67" s="82"/>
      <c r="H67" s="82"/>
      <c r="I67" s="82"/>
      <c r="J67" s="82"/>
      <c r="K67" s="82"/>
      <c r="L67" s="82"/>
      <c r="M67" s="82"/>
      <c r="N67" s="82"/>
      <c r="O67" s="82"/>
      <c r="P67" s="835"/>
      <c r="Q67" s="835"/>
      <c r="R67" s="82"/>
      <c r="S67" s="82"/>
      <c r="T67" s="82"/>
      <c r="U67" s="891"/>
      <c r="V67" s="835"/>
      <c r="W67" s="835"/>
      <c r="X67" s="947"/>
      <c r="Y67" s="947"/>
      <c r="Z67" s="947"/>
      <c r="AA67" s="961"/>
      <c r="AB67" s="958"/>
      <c r="AC67" s="958"/>
      <c r="AD67" s="960"/>
      <c r="AE67" s="82"/>
      <c r="AF67" s="82"/>
      <c r="AG67" s="82"/>
      <c r="AH67" s="82"/>
      <c r="AI67" s="82"/>
      <c r="AJ67" s="82"/>
      <c r="AK67" s="558"/>
      <c r="AL67" s="835"/>
      <c r="AM67" s="835"/>
      <c r="AN67" s="947"/>
      <c r="AO67" s="947"/>
      <c r="AP67" s="947"/>
      <c r="AQ67" s="82"/>
      <c r="AR67" s="835"/>
      <c r="AS67" s="835"/>
      <c r="AT67" s="947"/>
      <c r="AU67" s="947"/>
      <c r="AV67" s="947"/>
    </row>
    <row r="68" spans="1:48" s="803" customFormat="1" x14ac:dyDescent="0.25">
      <c r="A68" s="82"/>
      <c r="B68" s="88" t="s">
        <v>1878</v>
      </c>
      <c r="C68" s="82"/>
      <c r="D68" s="82"/>
      <c r="E68" s="82"/>
      <c r="F68" s="82"/>
      <c r="G68" s="82"/>
      <c r="H68" s="82"/>
      <c r="I68" s="82"/>
      <c r="J68" s="82"/>
      <c r="K68" s="82"/>
      <c r="L68" s="82"/>
      <c r="M68" s="82"/>
      <c r="N68" s="82"/>
      <c r="O68" s="82"/>
      <c r="P68" s="835"/>
      <c r="Q68" s="836" t="str">
        <f>$B68</f>
        <v>Autres éléments hors bilan (505)</v>
      </c>
      <c r="R68" s="82"/>
      <c r="S68" s="82"/>
      <c r="T68" s="82"/>
      <c r="U68" s="891"/>
      <c r="V68" s="835"/>
      <c r="W68" s="836" t="str">
        <f>$B68</f>
        <v>Autres éléments hors bilan (505)</v>
      </c>
      <c r="X68" s="947"/>
      <c r="Y68" s="947"/>
      <c r="Z68" s="947"/>
      <c r="AA68" s="961"/>
      <c r="AB68" s="958"/>
      <c r="AC68" s="959" t="s">
        <v>1878</v>
      </c>
      <c r="AD68" s="960"/>
      <c r="AE68" s="82"/>
      <c r="AF68" s="82"/>
      <c r="AG68" s="82"/>
      <c r="AH68" s="82"/>
      <c r="AI68" s="82"/>
      <c r="AJ68" s="82"/>
      <c r="AK68" s="558"/>
      <c r="AL68" s="835"/>
      <c r="AM68" s="836" t="str">
        <f>$B68</f>
        <v>Autres éléments hors bilan (505)</v>
      </c>
      <c r="AN68" s="947"/>
      <c r="AO68" s="947"/>
      <c r="AP68" s="947"/>
      <c r="AQ68" s="82"/>
      <c r="AR68" s="835"/>
      <c r="AS68" s="836" t="str">
        <f>$B68</f>
        <v>Autres éléments hors bilan (505)</v>
      </c>
      <c r="AT68" s="947"/>
      <c r="AU68" s="947"/>
      <c r="AV68" s="947"/>
    </row>
    <row r="69" spans="1:48" s="803" customFormat="1" x14ac:dyDescent="0.25">
      <c r="A69" s="31" t="s">
        <v>3062</v>
      </c>
      <c r="B69" s="602"/>
      <c r="C69" s="992"/>
      <c r="D69" s="992"/>
      <c r="E69" s="31"/>
      <c r="F69" s="992"/>
      <c r="G69" s="847"/>
      <c r="H69" s="993"/>
      <c r="I69" s="838"/>
      <c r="J69" s="31"/>
      <c r="K69" s="2159"/>
      <c r="L69" s="2159"/>
      <c r="M69" s="2159"/>
      <c r="N69" s="2159"/>
      <c r="O69" s="82"/>
      <c r="P69" s="840" t="str">
        <f t="shared" ref="P69:P93" si="18">$A69</f>
        <v>1 (1401)</v>
      </c>
      <c r="Q69" s="1615" t="str">
        <f t="shared" ref="Q69:Q93" si="19">IF($B69="","",$B69)</f>
        <v/>
      </c>
      <c r="R69" s="190"/>
      <c r="S69" s="841"/>
      <c r="T69" s="841"/>
      <c r="U69" s="891"/>
      <c r="V69" s="840" t="str">
        <f t="shared" ref="V69:V93" si="20">$A69</f>
        <v>1 (1401)</v>
      </c>
      <c r="W69" s="1615" t="str">
        <f t="shared" ref="W69:W93" si="21">IF($B69="","",$B69)</f>
        <v/>
      </c>
      <c r="X69" s="1714"/>
      <c r="Y69" s="1715"/>
      <c r="Z69" s="1715"/>
      <c r="AA69" s="961"/>
      <c r="AB69" s="962" t="s">
        <v>3062</v>
      </c>
      <c r="AC69" s="1716" t="str">
        <f t="shared" ref="AC69:AC93" si="22">IF($B69="","",$B69)</f>
        <v/>
      </c>
      <c r="AD69" s="548"/>
      <c r="AE69" s="838"/>
      <c r="AF69" s="82"/>
      <c r="AG69" s="2159"/>
      <c r="AH69" s="2159"/>
      <c r="AI69" s="2159"/>
      <c r="AJ69" s="2159"/>
      <c r="AK69" s="558"/>
      <c r="AL69" s="840" t="str">
        <f t="shared" ref="AL69:AL93" si="23">$A69</f>
        <v>1 (1401)</v>
      </c>
      <c r="AM69" s="1615" t="str">
        <f t="shared" ref="AM69:AM93" si="24">IF($B69="","",$B69)</f>
        <v/>
      </c>
      <c r="AN69" s="1714"/>
      <c r="AO69" s="1715"/>
      <c r="AP69" s="1715"/>
      <c r="AQ69" s="82"/>
      <c r="AR69" s="840" t="str">
        <f t="shared" ref="AR69:AR93" si="25">$A69</f>
        <v>1 (1401)</v>
      </c>
      <c r="AS69" s="1615" t="str">
        <f t="shared" ref="AS69:AS93" si="26">IF($B69="","",$B69)</f>
        <v/>
      </c>
      <c r="AT69" s="1714"/>
      <c r="AU69" s="1715"/>
      <c r="AV69" s="1715"/>
    </row>
    <row r="70" spans="1:48" s="803" customFormat="1" x14ac:dyDescent="0.25">
      <c r="A70" s="31" t="s">
        <v>3063</v>
      </c>
      <c r="B70" s="602"/>
      <c r="C70" s="992"/>
      <c r="D70" s="992"/>
      <c r="E70" s="31"/>
      <c r="F70" s="992"/>
      <c r="G70" s="847"/>
      <c r="H70" s="993"/>
      <c r="I70" s="838"/>
      <c r="J70" s="31"/>
      <c r="K70" s="2159"/>
      <c r="L70" s="2159"/>
      <c r="M70" s="2159"/>
      <c r="N70" s="2159"/>
      <c r="O70" s="82"/>
      <c r="P70" s="840" t="str">
        <f t="shared" si="18"/>
        <v>2 (1402)</v>
      </c>
      <c r="Q70" s="1615" t="str">
        <f t="shared" si="19"/>
        <v/>
      </c>
      <c r="R70" s="190"/>
      <c r="S70" s="841"/>
      <c r="T70" s="841"/>
      <c r="U70" s="891"/>
      <c r="V70" s="840" t="str">
        <f t="shared" si="20"/>
        <v>2 (1402)</v>
      </c>
      <c r="W70" s="1615" t="str">
        <f t="shared" si="21"/>
        <v/>
      </c>
      <c r="X70" s="1714"/>
      <c r="Y70" s="1715"/>
      <c r="Z70" s="1715"/>
      <c r="AA70" s="961"/>
      <c r="AB70" s="962" t="s">
        <v>3063</v>
      </c>
      <c r="AC70" s="1716" t="str">
        <f t="shared" si="22"/>
        <v/>
      </c>
      <c r="AD70" s="548"/>
      <c r="AE70" s="838"/>
      <c r="AF70" s="82"/>
      <c r="AG70" s="2159"/>
      <c r="AH70" s="2159"/>
      <c r="AI70" s="2159"/>
      <c r="AJ70" s="2159"/>
      <c r="AK70" s="558"/>
      <c r="AL70" s="840" t="str">
        <f t="shared" si="23"/>
        <v>2 (1402)</v>
      </c>
      <c r="AM70" s="1615" t="str">
        <f t="shared" si="24"/>
        <v/>
      </c>
      <c r="AN70" s="1714"/>
      <c r="AO70" s="1715"/>
      <c r="AP70" s="1715"/>
      <c r="AQ70" s="82"/>
      <c r="AR70" s="840" t="str">
        <f t="shared" si="25"/>
        <v>2 (1402)</v>
      </c>
      <c r="AS70" s="1615" t="str">
        <f t="shared" si="26"/>
        <v/>
      </c>
      <c r="AT70" s="1714"/>
      <c r="AU70" s="1715"/>
      <c r="AV70" s="1715"/>
    </row>
    <row r="71" spans="1:48" s="803" customFormat="1" x14ac:dyDescent="0.25">
      <c r="A71" s="31" t="s">
        <v>3064</v>
      </c>
      <c r="B71" s="602"/>
      <c r="C71" s="992"/>
      <c r="D71" s="992"/>
      <c r="E71" s="31"/>
      <c r="F71" s="992"/>
      <c r="G71" s="847"/>
      <c r="H71" s="993"/>
      <c r="I71" s="838"/>
      <c r="J71" s="31"/>
      <c r="K71" s="2159"/>
      <c r="L71" s="2159"/>
      <c r="M71" s="2159"/>
      <c r="N71" s="2159"/>
      <c r="O71" s="82"/>
      <c r="P71" s="840" t="str">
        <f t="shared" si="18"/>
        <v>3 (1403)</v>
      </c>
      <c r="Q71" s="1615" t="str">
        <f t="shared" si="19"/>
        <v/>
      </c>
      <c r="R71" s="190"/>
      <c r="S71" s="841"/>
      <c r="T71" s="841"/>
      <c r="U71" s="891"/>
      <c r="V71" s="840" t="str">
        <f t="shared" si="20"/>
        <v>3 (1403)</v>
      </c>
      <c r="W71" s="1615" t="str">
        <f t="shared" si="21"/>
        <v/>
      </c>
      <c r="X71" s="1714"/>
      <c r="Y71" s="1715"/>
      <c r="Z71" s="1715"/>
      <c r="AA71" s="961"/>
      <c r="AB71" s="962" t="s">
        <v>3064</v>
      </c>
      <c r="AC71" s="1716" t="str">
        <f t="shared" si="22"/>
        <v/>
      </c>
      <c r="AD71" s="548"/>
      <c r="AE71" s="838"/>
      <c r="AF71" s="82"/>
      <c r="AG71" s="2159"/>
      <c r="AH71" s="2159"/>
      <c r="AI71" s="2159"/>
      <c r="AJ71" s="2159"/>
      <c r="AK71" s="558"/>
      <c r="AL71" s="840" t="str">
        <f t="shared" si="23"/>
        <v>3 (1403)</v>
      </c>
      <c r="AM71" s="1615" t="str">
        <f t="shared" si="24"/>
        <v/>
      </c>
      <c r="AN71" s="1714"/>
      <c r="AO71" s="1715"/>
      <c r="AP71" s="1715"/>
      <c r="AQ71" s="82"/>
      <c r="AR71" s="840" t="str">
        <f t="shared" si="25"/>
        <v>3 (1403)</v>
      </c>
      <c r="AS71" s="1615" t="str">
        <f t="shared" si="26"/>
        <v/>
      </c>
      <c r="AT71" s="1714"/>
      <c r="AU71" s="1715"/>
      <c r="AV71" s="1715"/>
    </row>
    <row r="72" spans="1:48" s="803" customFormat="1" hidden="1" x14ac:dyDescent="0.25">
      <c r="A72" s="31" t="s">
        <v>3065</v>
      </c>
      <c r="B72" s="602"/>
      <c r="C72" s="992"/>
      <c r="D72" s="992"/>
      <c r="E72" s="31"/>
      <c r="F72" s="992"/>
      <c r="G72" s="847"/>
      <c r="H72" s="993"/>
      <c r="I72" s="838"/>
      <c r="J72" s="31"/>
      <c r="K72" s="2159"/>
      <c r="L72" s="2159"/>
      <c r="M72" s="2159"/>
      <c r="N72" s="2159"/>
      <c r="O72" s="82"/>
      <c r="P72" s="840" t="str">
        <f t="shared" si="18"/>
        <v>4 (1404)</v>
      </c>
      <c r="Q72" s="1615" t="str">
        <f t="shared" si="19"/>
        <v/>
      </c>
      <c r="R72" s="190"/>
      <c r="S72" s="841"/>
      <c r="T72" s="841"/>
      <c r="U72" s="891"/>
      <c r="V72" s="840" t="str">
        <f t="shared" si="20"/>
        <v>4 (1404)</v>
      </c>
      <c r="W72" s="1615" t="str">
        <f t="shared" si="21"/>
        <v/>
      </c>
      <c r="X72" s="1714"/>
      <c r="Y72" s="1715"/>
      <c r="Z72" s="1715"/>
      <c r="AA72" s="961"/>
      <c r="AB72" s="962" t="s">
        <v>3065</v>
      </c>
      <c r="AC72" s="1716" t="str">
        <f t="shared" si="22"/>
        <v/>
      </c>
      <c r="AD72" s="548"/>
      <c r="AE72" s="838"/>
      <c r="AF72" s="82"/>
      <c r="AG72" s="2159"/>
      <c r="AH72" s="2159"/>
      <c r="AI72" s="2159"/>
      <c r="AJ72" s="2159"/>
      <c r="AK72" s="558"/>
      <c r="AL72" s="840" t="str">
        <f t="shared" si="23"/>
        <v>4 (1404)</v>
      </c>
      <c r="AM72" s="1615" t="str">
        <f t="shared" si="24"/>
        <v/>
      </c>
      <c r="AN72" s="1714"/>
      <c r="AO72" s="1715"/>
      <c r="AP72" s="1715"/>
      <c r="AQ72" s="82"/>
      <c r="AR72" s="840" t="str">
        <f t="shared" si="25"/>
        <v>4 (1404)</v>
      </c>
      <c r="AS72" s="1615" t="str">
        <f t="shared" si="26"/>
        <v/>
      </c>
      <c r="AT72" s="1714"/>
      <c r="AU72" s="1715"/>
      <c r="AV72" s="1715"/>
    </row>
    <row r="73" spans="1:48" s="803" customFormat="1" hidden="1" x14ac:dyDescent="0.25">
      <c r="A73" s="31" t="s">
        <v>3066</v>
      </c>
      <c r="B73" s="602"/>
      <c r="C73" s="992"/>
      <c r="D73" s="992"/>
      <c r="E73" s="31"/>
      <c r="F73" s="992"/>
      <c r="G73" s="847"/>
      <c r="H73" s="993"/>
      <c r="I73" s="838"/>
      <c r="J73" s="31"/>
      <c r="K73" s="2159"/>
      <c r="L73" s="2159"/>
      <c r="M73" s="2159"/>
      <c r="N73" s="2159"/>
      <c r="O73" s="82"/>
      <c r="P73" s="840" t="str">
        <f t="shared" si="18"/>
        <v>5 (1405)</v>
      </c>
      <c r="Q73" s="1615" t="str">
        <f t="shared" si="19"/>
        <v/>
      </c>
      <c r="R73" s="190"/>
      <c r="S73" s="841"/>
      <c r="T73" s="841"/>
      <c r="U73" s="891"/>
      <c r="V73" s="840" t="str">
        <f t="shared" si="20"/>
        <v>5 (1405)</v>
      </c>
      <c r="W73" s="1615" t="str">
        <f t="shared" si="21"/>
        <v/>
      </c>
      <c r="X73" s="1714"/>
      <c r="Y73" s="1715"/>
      <c r="Z73" s="1715"/>
      <c r="AA73" s="961"/>
      <c r="AB73" s="962" t="s">
        <v>3066</v>
      </c>
      <c r="AC73" s="1716" t="str">
        <f t="shared" si="22"/>
        <v/>
      </c>
      <c r="AD73" s="548"/>
      <c r="AE73" s="838"/>
      <c r="AF73" s="82"/>
      <c r="AG73" s="2159"/>
      <c r="AH73" s="2159"/>
      <c r="AI73" s="2159"/>
      <c r="AJ73" s="2159"/>
      <c r="AK73" s="558"/>
      <c r="AL73" s="840" t="str">
        <f t="shared" si="23"/>
        <v>5 (1405)</v>
      </c>
      <c r="AM73" s="1615" t="str">
        <f t="shared" si="24"/>
        <v/>
      </c>
      <c r="AN73" s="1714"/>
      <c r="AO73" s="1715"/>
      <c r="AP73" s="1715"/>
      <c r="AQ73" s="82"/>
      <c r="AR73" s="840" t="str">
        <f t="shared" si="25"/>
        <v>5 (1405)</v>
      </c>
      <c r="AS73" s="1615" t="str">
        <f t="shared" si="26"/>
        <v/>
      </c>
      <c r="AT73" s="1714"/>
      <c r="AU73" s="1715"/>
      <c r="AV73" s="1715"/>
    </row>
    <row r="74" spans="1:48" s="803" customFormat="1" hidden="1" x14ac:dyDescent="0.25">
      <c r="A74" s="31" t="s">
        <v>3067</v>
      </c>
      <c r="B74" s="602"/>
      <c r="C74" s="992"/>
      <c r="D74" s="992"/>
      <c r="E74" s="31"/>
      <c r="F74" s="992"/>
      <c r="G74" s="847"/>
      <c r="H74" s="993"/>
      <c r="I74" s="838"/>
      <c r="J74" s="31"/>
      <c r="K74" s="2159"/>
      <c r="L74" s="2159"/>
      <c r="M74" s="2159"/>
      <c r="N74" s="2159"/>
      <c r="O74" s="82"/>
      <c r="P74" s="840" t="str">
        <f t="shared" si="18"/>
        <v>6 (1406)</v>
      </c>
      <c r="Q74" s="1615" t="str">
        <f t="shared" si="19"/>
        <v/>
      </c>
      <c r="R74" s="190"/>
      <c r="S74" s="841"/>
      <c r="T74" s="841"/>
      <c r="U74" s="891"/>
      <c r="V74" s="840" t="str">
        <f t="shared" si="20"/>
        <v>6 (1406)</v>
      </c>
      <c r="W74" s="1615" t="str">
        <f t="shared" si="21"/>
        <v/>
      </c>
      <c r="X74" s="1714"/>
      <c r="Y74" s="1715"/>
      <c r="Z74" s="1715"/>
      <c r="AA74" s="961"/>
      <c r="AB74" s="962" t="s">
        <v>3067</v>
      </c>
      <c r="AC74" s="1716" t="str">
        <f t="shared" si="22"/>
        <v/>
      </c>
      <c r="AD74" s="548"/>
      <c r="AE74" s="838"/>
      <c r="AF74" s="82"/>
      <c r="AG74" s="2159"/>
      <c r="AH74" s="2159"/>
      <c r="AI74" s="2159"/>
      <c r="AJ74" s="2159"/>
      <c r="AK74" s="558"/>
      <c r="AL74" s="840" t="str">
        <f t="shared" si="23"/>
        <v>6 (1406)</v>
      </c>
      <c r="AM74" s="1615" t="str">
        <f t="shared" si="24"/>
        <v/>
      </c>
      <c r="AN74" s="1714"/>
      <c r="AO74" s="1715"/>
      <c r="AP74" s="1715"/>
      <c r="AQ74" s="82"/>
      <c r="AR74" s="840" t="str">
        <f t="shared" si="25"/>
        <v>6 (1406)</v>
      </c>
      <c r="AS74" s="1615" t="str">
        <f t="shared" si="26"/>
        <v/>
      </c>
      <c r="AT74" s="1714"/>
      <c r="AU74" s="1715"/>
      <c r="AV74" s="1715"/>
    </row>
    <row r="75" spans="1:48" s="803" customFormat="1" hidden="1" x14ac:dyDescent="0.25">
      <c r="A75" s="31" t="s">
        <v>3068</v>
      </c>
      <c r="B75" s="602"/>
      <c r="C75" s="992"/>
      <c r="D75" s="992"/>
      <c r="E75" s="31"/>
      <c r="F75" s="992"/>
      <c r="G75" s="847"/>
      <c r="H75" s="993"/>
      <c r="I75" s="838"/>
      <c r="J75" s="31"/>
      <c r="K75" s="2159"/>
      <c r="L75" s="2159"/>
      <c r="M75" s="2159"/>
      <c r="N75" s="2159"/>
      <c r="O75" s="82"/>
      <c r="P75" s="840" t="str">
        <f t="shared" si="18"/>
        <v>7 (1407)</v>
      </c>
      <c r="Q75" s="1615" t="str">
        <f t="shared" si="19"/>
        <v/>
      </c>
      <c r="R75" s="190"/>
      <c r="S75" s="841"/>
      <c r="T75" s="841"/>
      <c r="U75" s="891"/>
      <c r="V75" s="840" t="str">
        <f t="shared" si="20"/>
        <v>7 (1407)</v>
      </c>
      <c r="W75" s="1615" t="str">
        <f t="shared" si="21"/>
        <v/>
      </c>
      <c r="X75" s="1714"/>
      <c r="Y75" s="1715"/>
      <c r="Z75" s="1715"/>
      <c r="AA75" s="961"/>
      <c r="AB75" s="962" t="s">
        <v>3068</v>
      </c>
      <c r="AC75" s="1716" t="str">
        <f t="shared" si="22"/>
        <v/>
      </c>
      <c r="AD75" s="548"/>
      <c r="AE75" s="838"/>
      <c r="AF75" s="82"/>
      <c r="AG75" s="2159"/>
      <c r="AH75" s="2159"/>
      <c r="AI75" s="2159"/>
      <c r="AJ75" s="2159"/>
      <c r="AK75" s="558"/>
      <c r="AL75" s="840" t="str">
        <f t="shared" si="23"/>
        <v>7 (1407)</v>
      </c>
      <c r="AM75" s="1615" t="str">
        <f t="shared" si="24"/>
        <v/>
      </c>
      <c r="AN75" s="1714"/>
      <c r="AO75" s="1715"/>
      <c r="AP75" s="1715"/>
      <c r="AQ75" s="82"/>
      <c r="AR75" s="840" t="str">
        <f t="shared" si="25"/>
        <v>7 (1407)</v>
      </c>
      <c r="AS75" s="1615" t="str">
        <f t="shared" si="26"/>
        <v/>
      </c>
      <c r="AT75" s="1714"/>
      <c r="AU75" s="1715"/>
      <c r="AV75" s="1715"/>
    </row>
    <row r="76" spans="1:48" s="803" customFormat="1" hidden="1" x14ac:dyDescent="0.25">
      <c r="A76" s="31" t="s">
        <v>3069</v>
      </c>
      <c r="B76" s="602"/>
      <c r="C76" s="992"/>
      <c r="D76" s="992"/>
      <c r="E76" s="31"/>
      <c r="F76" s="992"/>
      <c r="G76" s="847"/>
      <c r="H76" s="993"/>
      <c r="I76" s="838"/>
      <c r="J76" s="31"/>
      <c r="K76" s="2159"/>
      <c r="L76" s="2159"/>
      <c r="M76" s="2159"/>
      <c r="N76" s="2159"/>
      <c r="O76" s="82"/>
      <c r="P76" s="840" t="str">
        <f t="shared" si="18"/>
        <v>8 (1408)</v>
      </c>
      <c r="Q76" s="1615" t="str">
        <f t="shared" si="19"/>
        <v/>
      </c>
      <c r="R76" s="190"/>
      <c r="S76" s="841"/>
      <c r="T76" s="841"/>
      <c r="U76" s="891"/>
      <c r="V76" s="840" t="str">
        <f t="shared" si="20"/>
        <v>8 (1408)</v>
      </c>
      <c r="W76" s="1615" t="str">
        <f t="shared" si="21"/>
        <v/>
      </c>
      <c r="X76" s="1714"/>
      <c r="Y76" s="1715"/>
      <c r="Z76" s="1715"/>
      <c r="AA76" s="961"/>
      <c r="AB76" s="962" t="s">
        <v>3069</v>
      </c>
      <c r="AC76" s="1716" t="str">
        <f t="shared" si="22"/>
        <v/>
      </c>
      <c r="AD76" s="548"/>
      <c r="AE76" s="838"/>
      <c r="AF76" s="82"/>
      <c r="AG76" s="2159"/>
      <c r="AH76" s="2159"/>
      <c r="AI76" s="2159"/>
      <c r="AJ76" s="2159"/>
      <c r="AK76" s="558"/>
      <c r="AL76" s="840" t="str">
        <f t="shared" si="23"/>
        <v>8 (1408)</v>
      </c>
      <c r="AM76" s="1615" t="str">
        <f t="shared" si="24"/>
        <v/>
      </c>
      <c r="AN76" s="1714"/>
      <c r="AO76" s="1715"/>
      <c r="AP76" s="1715"/>
      <c r="AQ76" s="82"/>
      <c r="AR76" s="840" t="str">
        <f t="shared" si="25"/>
        <v>8 (1408)</v>
      </c>
      <c r="AS76" s="1615" t="str">
        <f t="shared" si="26"/>
        <v/>
      </c>
      <c r="AT76" s="1714"/>
      <c r="AU76" s="1715"/>
      <c r="AV76" s="1715"/>
    </row>
    <row r="77" spans="1:48" s="803" customFormat="1" hidden="1" x14ac:dyDescent="0.25">
      <c r="A77" s="31" t="s">
        <v>3070</v>
      </c>
      <c r="B77" s="602"/>
      <c r="C77" s="992"/>
      <c r="D77" s="992"/>
      <c r="E77" s="31"/>
      <c r="F77" s="992"/>
      <c r="G77" s="847"/>
      <c r="H77" s="993"/>
      <c r="I77" s="838"/>
      <c r="J77" s="31"/>
      <c r="K77" s="2159"/>
      <c r="L77" s="2159"/>
      <c r="M77" s="2159"/>
      <c r="N77" s="2159"/>
      <c r="O77" s="82"/>
      <c r="P77" s="840" t="str">
        <f t="shared" si="18"/>
        <v>9 (1409)</v>
      </c>
      <c r="Q77" s="1615" t="str">
        <f t="shared" si="19"/>
        <v/>
      </c>
      <c r="R77" s="190"/>
      <c r="S77" s="841"/>
      <c r="T77" s="841"/>
      <c r="U77" s="891"/>
      <c r="V77" s="840" t="str">
        <f t="shared" si="20"/>
        <v>9 (1409)</v>
      </c>
      <c r="W77" s="1615" t="str">
        <f t="shared" si="21"/>
        <v/>
      </c>
      <c r="X77" s="1714"/>
      <c r="Y77" s="1715"/>
      <c r="Z77" s="1715"/>
      <c r="AA77" s="961"/>
      <c r="AB77" s="962" t="s">
        <v>3070</v>
      </c>
      <c r="AC77" s="1716" t="str">
        <f t="shared" si="22"/>
        <v/>
      </c>
      <c r="AD77" s="548"/>
      <c r="AE77" s="838"/>
      <c r="AF77" s="82"/>
      <c r="AG77" s="2159"/>
      <c r="AH77" s="2159"/>
      <c r="AI77" s="2159"/>
      <c r="AJ77" s="2159"/>
      <c r="AK77" s="558"/>
      <c r="AL77" s="840" t="str">
        <f t="shared" si="23"/>
        <v>9 (1409)</v>
      </c>
      <c r="AM77" s="1615" t="str">
        <f t="shared" si="24"/>
        <v/>
      </c>
      <c r="AN77" s="1714"/>
      <c r="AO77" s="1715"/>
      <c r="AP77" s="1715"/>
      <c r="AQ77" s="82"/>
      <c r="AR77" s="840" t="str">
        <f t="shared" si="25"/>
        <v>9 (1409)</v>
      </c>
      <c r="AS77" s="1615" t="str">
        <f t="shared" si="26"/>
        <v/>
      </c>
      <c r="AT77" s="1714"/>
      <c r="AU77" s="1715"/>
      <c r="AV77" s="1715"/>
    </row>
    <row r="78" spans="1:48" s="803" customFormat="1" hidden="1" x14ac:dyDescent="0.25">
      <c r="A78" s="31" t="s">
        <v>3071</v>
      </c>
      <c r="B78" s="602"/>
      <c r="C78" s="992"/>
      <c r="D78" s="992"/>
      <c r="E78" s="31"/>
      <c r="F78" s="992"/>
      <c r="G78" s="847"/>
      <c r="H78" s="993"/>
      <c r="I78" s="838"/>
      <c r="J78" s="31"/>
      <c r="K78" s="2159"/>
      <c r="L78" s="2159"/>
      <c r="M78" s="2159"/>
      <c r="N78" s="2159"/>
      <c r="O78" s="82"/>
      <c r="P78" s="840" t="str">
        <f t="shared" si="18"/>
        <v>10 (1410)</v>
      </c>
      <c r="Q78" s="1615" t="str">
        <f t="shared" si="19"/>
        <v/>
      </c>
      <c r="R78" s="190"/>
      <c r="S78" s="841"/>
      <c r="T78" s="841"/>
      <c r="U78" s="891"/>
      <c r="V78" s="840" t="str">
        <f t="shared" si="20"/>
        <v>10 (1410)</v>
      </c>
      <c r="W78" s="1615" t="str">
        <f t="shared" si="21"/>
        <v/>
      </c>
      <c r="X78" s="1714"/>
      <c r="Y78" s="1715"/>
      <c r="Z78" s="1715"/>
      <c r="AA78" s="961"/>
      <c r="AB78" s="962" t="s">
        <v>3071</v>
      </c>
      <c r="AC78" s="1716" t="str">
        <f t="shared" si="22"/>
        <v/>
      </c>
      <c r="AD78" s="548"/>
      <c r="AE78" s="838"/>
      <c r="AF78" s="82"/>
      <c r="AG78" s="2159"/>
      <c r="AH78" s="2159"/>
      <c r="AI78" s="2159"/>
      <c r="AJ78" s="2159"/>
      <c r="AK78" s="558"/>
      <c r="AL78" s="840" t="str">
        <f t="shared" si="23"/>
        <v>10 (1410)</v>
      </c>
      <c r="AM78" s="1615" t="str">
        <f t="shared" si="24"/>
        <v/>
      </c>
      <c r="AN78" s="1714"/>
      <c r="AO78" s="1715"/>
      <c r="AP78" s="1715"/>
      <c r="AQ78" s="82"/>
      <c r="AR78" s="840" t="str">
        <f t="shared" si="25"/>
        <v>10 (1410)</v>
      </c>
      <c r="AS78" s="1615" t="str">
        <f t="shared" si="26"/>
        <v/>
      </c>
      <c r="AT78" s="1714"/>
      <c r="AU78" s="1715"/>
      <c r="AV78" s="1715"/>
    </row>
    <row r="79" spans="1:48" s="803" customFormat="1" hidden="1" x14ac:dyDescent="0.25">
      <c r="A79" s="31" t="s">
        <v>3072</v>
      </c>
      <c r="B79" s="602"/>
      <c r="C79" s="992"/>
      <c r="D79" s="992"/>
      <c r="E79" s="31"/>
      <c r="F79" s="992"/>
      <c r="G79" s="847"/>
      <c r="H79" s="993"/>
      <c r="I79" s="838"/>
      <c r="J79" s="31"/>
      <c r="K79" s="2159"/>
      <c r="L79" s="2159"/>
      <c r="M79" s="2159"/>
      <c r="N79" s="2159"/>
      <c r="O79" s="82"/>
      <c r="P79" s="840" t="str">
        <f t="shared" si="18"/>
        <v>11 (1411)</v>
      </c>
      <c r="Q79" s="1615" t="str">
        <f t="shared" si="19"/>
        <v/>
      </c>
      <c r="R79" s="190"/>
      <c r="S79" s="841"/>
      <c r="T79" s="841"/>
      <c r="U79" s="891"/>
      <c r="V79" s="840" t="str">
        <f t="shared" si="20"/>
        <v>11 (1411)</v>
      </c>
      <c r="W79" s="1615" t="str">
        <f t="shared" si="21"/>
        <v/>
      </c>
      <c r="X79" s="1714"/>
      <c r="Y79" s="1715"/>
      <c r="Z79" s="1715"/>
      <c r="AA79" s="961"/>
      <c r="AB79" s="962" t="s">
        <v>3072</v>
      </c>
      <c r="AC79" s="1716" t="str">
        <f t="shared" si="22"/>
        <v/>
      </c>
      <c r="AD79" s="548"/>
      <c r="AE79" s="838"/>
      <c r="AF79" s="82"/>
      <c r="AG79" s="2159"/>
      <c r="AH79" s="2159"/>
      <c r="AI79" s="2159"/>
      <c r="AJ79" s="2159"/>
      <c r="AK79" s="558"/>
      <c r="AL79" s="840" t="str">
        <f t="shared" si="23"/>
        <v>11 (1411)</v>
      </c>
      <c r="AM79" s="1615" t="str">
        <f t="shared" si="24"/>
        <v/>
      </c>
      <c r="AN79" s="1714"/>
      <c r="AO79" s="1715"/>
      <c r="AP79" s="1715"/>
      <c r="AQ79" s="82"/>
      <c r="AR79" s="840" t="str">
        <f t="shared" si="25"/>
        <v>11 (1411)</v>
      </c>
      <c r="AS79" s="1615" t="str">
        <f t="shared" si="26"/>
        <v/>
      </c>
      <c r="AT79" s="1714"/>
      <c r="AU79" s="1715"/>
      <c r="AV79" s="1715"/>
    </row>
    <row r="80" spans="1:48" s="803" customFormat="1" hidden="1" x14ac:dyDescent="0.25">
      <c r="A80" s="31" t="s">
        <v>3073</v>
      </c>
      <c r="B80" s="602"/>
      <c r="C80" s="992"/>
      <c r="D80" s="992"/>
      <c r="E80" s="31"/>
      <c r="F80" s="992"/>
      <c r="G80" s="847"/>
      <c r="H80" s="993"/>
      <c r="I80" s="838"/>
      <c r="J80" s="31"/>
      <c r="K80" s="2159"/>
      <c r="L80" s="2159"/>
      <c r="M80" s="2159"/>
      <c r="N80" s="2159"/>
      <c r="O80" s="82"/>
      <c r="P80" s="840" t="str">
        <f t="shared" si="18"/>
        <v>12 (1412)</v>
      </c>
      <c r="Q80" s="1615" t="str">
        <f t="shared" si="19"/>
        <v/>
      </c>
      <c r="R80" s="190"/>
      <c r="S80" s="841"/>
      <c r="T80" s="841"/>
      <c r="U80" s="891"/>
      <c r="V80" s="840" t="str">
        <f t="shared" si="20"/>
        <v>12 (1412)</v>
      </c>
      <c r="W80" s="1615" t="str">
        <f t="shared" si="21"/>
        <v/>
      </c>
      <c r="X80" s="1714"/>
      <c r="Y80" s="1715"/>
      <c r="Z80" s="1715"/>
      <c r="AA80" s="961"/>
      <c r="AB80" s="962" t="s">
        <v>3073</v>
      </c>
      <c r="AC80" s="1716" t="str">
        <f t="shared" si="22"/>
        <v/>
      </c>
      <c r="AD80" s="548"/>
      <c r="AE80" s="838"/>
      <c r="AF80" s="82"/>
      <c r="AG80" s="2159"/>
      <c r="AH80" s="2159"/>
      <c r="AI80" s="2159"/>
      <c r="AJ80" s="2159"/>
      <c r="AK80" s="558"/>
      <c r="AL80" s="840" t="str">
        <f t="shared" si="23"/>
        <v>12 (1412)</v>
      </c>
      <c r="AM80" s="1615" t="str">
        <f t="shared" si="24"/>
        <v/>
      </c>
      <c r="AN80" s="1714"/>
      <c r="AO80" s="1715"/>
      <c r="AP80" s="1715"/>
      <c r="AQ80" s="82"/>
      <c r="AR80" s="840" t="str">
        <f t="shared" si="25"/>
        <v>12 (1412)</v>
      </c>
      <c r="AS80" s="1615" t="str">
        <f t="shared" si="26"/>
        <v/>
      </c>
      <c r="AT80" s="1714"/>
      <c r="AU80" s="1715"/>
      <c r="AV80" s="1715"/>
    </row>
    <row r="81" spans="1:48" s="803" customFormat="1" hidden="1" x14ac:dyDescent="0.25">
      <c r="A81" s="31" t="s">
        <v>3074</v>
      </c>
      <c r="B81" s="602"/>
      <c r="C81" s="992"/>
      <c r="D81" s="992"/>
      <c r="E81" s="31"/>
      <c r="F81" s="992"/>
      <c r="G81" s="847"/>
      <c r="H81" s="993"/>
      <c r="I81" s="838"/>
      <c r="J81" s="31"/>
      <c r="K81" s="2159"/>
      <c r="L81" s="2159"/>
      <c r="M81" s="2159"/>
      <c r="N81" s="2159"/>
      <c r="O81" s="82"/>
      <c r="P81" s="840" t="str">
        <f t="shared" si="18"/>
        <v>13 (1413)</v>
      </c>
      <c r="Q81" s="1615" t="str">
        <f t="shared" si="19"/>
        <v/>
      </c>
      <c r="R81" s="190"/>
      <c r="S81" s="841"/>
      <c r="T81" s="841"/>
      <c r="U81" s="891"/>
      <c r="V81" s="840" t="str">
        <f t="shared" si="20"/>
        <v>13 (1413)</v>
      </c>
      <c r="W81" s="1615" t="str">
        <f t="shared" si="21"/>
        <v/>
      </c>
      <c r="X81" s="1714"/>
      <c r="Y81" s="1715"/>
      <c r="Z81" s="1715"/>
      <c r="AA81" s="961"/>
      <c r="AB81" s="962" t="s">
        <v>3074</v>
      </c>
      <c r="AC81" s="1716" t="str">
        <f t="shared" si="22"/>
        <v/>
      </c>
      <c r="AD81" s="548"/>
      <c r="AE81" s="838"/>
      <c r="AF81" s="82"/>
      <c r="AG81" s="2159"/>
      <c r="AH81" s="2159"/>
      <c r="AI81" s="2159"/>
      <c r="AJ81" s="2159"/>
      <c r="AK81" s="558"/>
      <c r="AL81" s="840" t="str">
        <f t="shared" si="23"/>
        <v>13 (1413)</v>
      </c>
      <c r="AM81" s="1615" t="str">
        <f t="shared" si="24"/>
        <v/>
      </c>
      <c r="AN81" s="1714"/>
      <c r="AO81" s="1715"/>
      <c r="AP81" s="1715"/>
      <c r="AQ81" s="82"/>
      <c r="AR81" s="840" t="str">
        <f t="shared" si="25"/>
        <v>13 (1413)</v>
      </c>
      <c r="AS81" s="1615" t="str">
        <f t="shared" si="26"/>
        <v/>
      </c>
      <c r="AT81" s="1714"/>
      <c r="AU81" s="1715"/>
      <c r="AV81" s="1715"/>
    </row>
    <row r="82" spans="1:48" s="803" customFormat="1" hidden="1" x14ac:dyDescent="0.25">
      <c r="A82" s="31" t="s">
        <v>3075</v>
      </c>
      <c r="B82" s="602"/>
      <c r="C82" s="992"/>
      <c r="D82" s="992"/>
      <c r="E82" s="31"/>
      <c r="F82" s="992"/>
      <c r="G82" s="847"/>
      <c r="H82" s="993"/>
      <c r="I82" s="838"/>
      <c r="J82" s="31"/>
      <c r="K82" s="2159"/>
      <c r="L82" s="2159"/>
      <c r="M82" s="2159"/>
      <c r="N82" s="2159"/>
      <c r="O82" s="82"/>
      <c r="P82" s="840" t="str">
        <f t="shared" si="18"/>
        <v>14 (1414)</v>
      </c>
      <c r="Q82" s="1615" t="str">
        <f t="shared" si="19"/>
        <v/>
      </c>
      <c r="R82" s="190"/>
      <c r="S82" s="841"/>
      <c r="T82" s="841"/>
      <c r="U82" s="891"/>
      <c r="V82" s="840" t="str">
        <f t="shared" si="20"/>
        <v>14 (1414)</v>
      </c>
      <c r="W82" s="1615" t="str">
        <f t="shared" si="21"/>
        <v/>
      </c>
      <c r="X82" s="1714"/>
      <c r="Y82" s="1715"/>
      <c r="Z82" s="1715"/>
      <c r="AA82" s="961"/>
      <c r="AB82" s="962" t="s">
        <v>3075</v>
      </c>
      <c r="AC82" s="1716" t="str">
        <f t="shared" si="22"/>
        <v/>
      </c>
      <c r="AD82" s="548"/>
      <c r="AE82" s="838"/>
      <c r="AF82" s="82"/>
      <c r="AG82" s="2159"/>
      <c r="AH82" s="2159"/>
      <c r="AI82" s="2159"/>
      <c r="AJ82" s="2159"/>
      <c r="AK82" s="558"/>
      <c r="AL82" s="840" t="str">
        <f t="shared" si="23"/>
        <v>14 (1414)</v>
      </c>
      <c r="AM82" s="1615" t="str">
        <f t="shared" si="24"/>
        <v/>
      </c>
      <c r="AN82" s="1714"/>
      <c r="AO82" s="1715"/>
      <c r="AP82" s="1715"/>
      <c r="AQ82" s="82"/>
      <c r="AR82" s="840" t="str">
        <f t="shared" si="25"/>
        <v>14 (1414)</v>
      </c>
      <c r="AS82" s="1615" t="str">
        <f t="shared" si="26"/>
        <v/>
      </c>
      <c r="AT82" s="1714"/>
      <c r="AU82" s="1715"/>
      <c r="AV82" s="1715"/>
    </row>
    <row r="83" spans="1:48" s="803" customFormat="1" hidden="1" x14ac:dyDescent="0.25">
      <c r="A83" s="31" t="s">
        <v>3076</v>
      </c>
      <c r="B83" s="602"/>
      <c r="C83" s="992"/>
      <c r="D83" s="992"/>
      <c r="E83" s="31"/>
      <c r="F83" s="992"/>
      <c r="G83" s="847"/>
      <c r="H83" s="993"/>
      <c r="I83" s="838"/>
      <c r="J83" s="31"/>
      <c r="K83" s="2159"/>
      <c r="L83" s="2159"/>
      <c r="M83" s="2159"/>
      <c r="N83" s="2159"/>
      <c r="O83" s="82"/>
      <c r="P83" s="840" t="str">
        <f t="shared" si="18"/>
        <v>15 (1415)</v>
      </c>
      <c r="Q83" s="1615" t="str">
        <f t="shared" si="19"/>
        <v/>
      </c>
      <c r="R83" s="190"/>
      <c r="S83" s="841"/>
      <c r="T83" s="841"/>
      <c r="U83" s="891"/>
      <c r="V83" s="840" t="str">
        <f t="shared" si="20"/>
        <v>15 (1415)</v>
      </c>
      <c r="W83" s="1615" t="str">
        <f t="shared" si="21"/>
        <v/>
      </c>
      <c r="X83" s="1714"/>
      <c r="Y83" s="1715"/>
      <c r="Z83" s="1715"/>
      <c r="AA83" s="961"/>
      <c r="AB83" s="962" t="s">
        <v>3076</v>
      </c>
      <c r="AC83" s="1716" t="str">
        <f t="shared" si="22"/>
        <v/>
      </c>
      <c r="AD83" s="548"/>
      <c r="AE83" s="838"/>
      <c r="AF83" s="82"/>
      <c r="AG83" s="2159"/>
      <c r="AH83" s="2159"/>
      <c r="AI83" s="2159"/>
      <c r="AJ83" s="2159"/>
      <c r="AK83" s="558"/>
      <c r="AL83" s="840" t="str">
        <f t="shared" si="23"/>
        <v>15 (1415)</v>
      </c>
      <c r="AM83" s="1615" t="str">
        <f t="shared" si="24"/>
        <v/>
      </c>
      <c r="AN83" s="1714"/>
      <c r="AO83" s="1715"/>
      <c r="AP83" s="1715"/>
      <c r="AQ83" s="82"/>
      <c r="AR83" s="840" t="str">
        <f t="shared" si="25"/>
        <v>15 (1415)</v>
      </c>
      <c r="AS83" s="1615" t="str">
        <f t="shared" si="26"/>
        <v/>
      </c>
      <c r="AT83" s="1714"/>
      <c r="AU83" s="1715"/>
      <c r="AV83" s="1715"/>
    </row>
    <row r="84" spans="1:48" s="803" customFormat="1" hidden="1" x14ac:dyDescent="0.25">
      <c r="A84" s="31" t="s">
        <v>3077</v>
      </c>
      <c r="B84" s="602"/>
      <c r="C84" s="992"/>
      <c r="D84" s="992"/>
      <c r="E84" s="31"/>
      <c r="F84" s="992"/>
      <c r="G84" s="847"/>
      <c r="H84" s="993"/>
      <c r="I84" s="838"/>
      <c r="J84" s="31"/>
      <c r="K84" s="2159"/>
      <c r="L84" s="2159"/>
      <c r="M84" s="2159"/>
      <c r="N84" s="2159"/>
      <c r="O84" s="82"/>
      <c r="P84" s="840" t="str">
        <f t="shared" si="18"/>
        <v>16 (1416)</v>
      </c>
      <c r="Q84" s="1615" t="str">
        <f t="shared" si="19"/>
        <v/>
      </c>
      <c r="R84" s="190"/>
      <c r="S84" s="841"/>
      <c r="T84" s="841"/>
      <c r="U84" s="891"/>
      <c r="V84" s="840" t="str">
        <f t="shared" si="20"/>
        <v>16 (1416)</v>
      </c>
      <c r="W84" s="1615" t="str">
        <f t="shared" si="21"/>
        <v/>
      </c>
      <c r="X84" s="1714"/>
      <c r="Y84" s="1715"/>
      <c r="Z84" s="1715"/>
      <c r="AA84" s="961"/>
      <c r="AB84" s="962" t="s">
        <v>3077</v>
      </c>
      <c r="AC84" s="1716" t="str">
        <f t="shared" si="22"/>
        <v/>
      </c>
      <c r="AD84" s="548"/>
      <c r="AE84" s="838"/>
      <c r="AF84" s="82"/>
      <c r="AG84" s="2159"/>
      <c r="AH84" s="2159"/>
      <c r="AI84" s="2159"/>
      <c r="AJ84" s="2159"/>
      <c r="AK84" s="558"/>
      <c r="AL84" s="840" t="str">
        <f t="shared" si="23"/>
        <v>16 (1416)</v>
      </c>
      <c r="AM84" s="1615" t="str">
        <f t="shared" si="24"/>
        <v/>
      </c>
      <c r="AN84" s="1714"/>
      <c r="AO84" s="1715"/>
      <c r="AP84" s="1715"/>
      <c r="AQ84" s="82"/>
      <c r="AR84" s="840" t="str">
        <f t="shared" si="25"/>
        <v>16 (1416)</v>
      </c>
      <c r="AS84" s="1615" t="str">
        <f t="shared" si="26"/>
        <v/>
      </c>
      <c r="AT84" s="1714"/>
      <c r="AU84" s="1715"/>
      <c r="AV84" s="1715"/>
    </row>
    <row r="85" spans="1:48" s="803" customFormat="1" hidden="1" x14ac:dyDescent="0.25">
      <c r="A85" s="31" t="s">
        <v>3078</v>
      </c>
      <c r="B85" s="602"/>
      <c r="C85" s="992"/>
      <c r="D85" s="992"/>
      <c r="E85" s="31"/>
      <c r="F85" s="992"/>
      <c r="G85" s="847"/>
      <c r="H85" s="993"/>
      <c r="I85" s="838"/>
      <c r="J85" s="31"/>
      <c r="K85" s="2159"/>
      <c r="L85" s="2159"/>
      <c r="M85" s="2159"/>
      <c r="N85" s="2159"/>
      <c r="O85" s="82"/>
      <c r="P85" s="840" t="str">
        <f t="shared" si="18"/>
        <v>17 (1417)</v>
      </c>
      <c r="Q85" s="1615" t="str">
        <f t="shared" si="19"/>
        <v/>
      </c>
      <c r="R85" s="190"/>
      <c r="S85" s="841"/>
      <c r="T85" s="841"/>
      <c r="U85" s="891"/>
      <c r="V85" s="840" t="str">
        <f t="shared" si="20"/>
        <v>17 (1417)</v>
      </c>
      <c r="W85" s="1615" t="str">
        <f t="shared" si="21"/>
        <v/>
      </c>
      <c r="X85" s="1714"/>
      <c r="Y85" s="1715"/>
      <c r="Z85" s="1715"/>
      <c r="AA85" s="961"/>
      <c r="AB85" s="962" t="s">
        <v>3078</v>
      </c>
      <c r="AC85" s="1716" t="str">
        <f t="shared" si="22"/>
        <v/>
      </c>
      <c r="AD85" s="548"/>
      <c r="AE85" s="838"/>
      <c r="AF85" s="82"/>
      <c r="AG85" s="2159"/>
      <c r="AH85" s="2159"/>
      <c r="AI85" s="2159"/>
      <c r="AJ85" s="2159"/>
      <c r="AK85" s="558"/>
      <c r="AL85" s="840" t="str">
        <f t="shared" si="23"/>
        <v>17 (1417)</v>
      </c>
      <c r="AM85" s="1615" t="str">
        <f t="shared" si="24"/>
        <v/>
      </c>
      <c r="AN85" s="1714"/>
      <c r="AO85" s="1715"/>
      <c r="AP85" s="1715"/>
      <c r="AQ85" s="82"/>
      <c r="AR85" s="840" t="str">
        <f t="shared" si="25"/>
        <v>17 (1417)</v>
      </c>
      <c r="AS85" s="1615" t="str">
        <f t="shared" si="26"/>
        <v/>
      </c>
      <c r="AT85" s="1714"/>
      <c r="AU85" s="1715"/>
      <c r="AV85" s="1715"/>
    </row>
    <row r="86" spans="1:48" s="803" customFormat="1" hidden="1" x14ac:dyDescent="0.25">
      <c r="A86" s="31" t="s">
        <v>3079</v>
      </c>
      <c r="B86" s="602"/>
      <c r="C86" s="992"/>
      <c r="D86" s="992"/>
      <c r="E86" s="31"/>
      <c r="F86" s="992"/>
      <c r="G86" s="847"/>
      <c r="H86" s="993"/>
      <c r="I86" s="838"/>
      <c r="J86" s="31"/>
      <c r="K86" s="2159"/>
      <c r="L86" s="2159"/>
      <c r="M86" s="2159"/>
      <c r="N86" s="2159"/>
      <c r="O86" s="82"/>
      <c r="P86" s="840" t="str">
        <f t="shared" si="18"/>
        <v>18 (1418)</v>
      </c>
      <c r="Q86" s="1615" t="str">
        <f t="shared" si="19"/>
        <v/>
      </c>
      <c r="R86" s="190"/>
      <c r="S86" s="841"/>
      <c r="T86" s="841"/>
      <c r="U86" s="891"/>
      <c r="V86" s="840" t="str">
        <f t="shared" si="20"/>
        <v>18 (1418)</v>
      </c>
      <c r="W86" s="1615" t="str">
        <f t="shared" si="21"/>
        <v/>
      </c>
      <c r="X86" s="1714"/>
      <c r="Y86" s="1715"/>
      <c r="Z86" s="1715"/>
      <c r="AA86" s="961"/>
      <c r="AB86" s="962" t="s">
        <v>3079</v>
      </c>
      <c r="AC86" s="1716" t="str">
        <f t="shared" si="22"/>
        <v/>
      </c>
      <c r="AD86" s="548"/>
      <c r="AE86" s="838"/>
      <c r="AF86" s="82"/>
      <c r="AG86" s="2159"/>
      <c r="AH86" s="2159"/>
      <c r="AI86" s="2159"/>
      <c r="AJ86" s="2159"/>
      <c r="AK86" s="558"/>
      <c r="AL86" s="840" t="str">
        <f t="shared" si="23"/>
        <v>18 (1418)</v>
      </c>
      <c r="AM86" s="1615" t="str">
        <f t="shared" si="24"/>
        <v/>
      </c>
      <c r="AN86" s="1714"/>
      <c r="AO86" s="1715"/>
      <c r="AP86" s="1715"/>
      <c r="AQ86" s="82"/>
      <c r="AR86" s="840" t="str">
        <f t="shared" si="25"/>
        <v>18 (1418)</v>
      </c>
      <c r="AS86" s="1615" t="str">
        <f t="shared" si="26"/>
        <v/>
      </c>
      <c r="AT86" s="1714"/>
      <c r="AU86" s="1715"/>
      <c r="AV86" s="1715"/>
    </row>
    <row r="87" spans="1:48" s="803" customFormat="1" hidden="1" x14ac:dyDescent="0.25">
      <c r="A87" s="31" t="s">
        <v>3080</v>
      </c>
      <c r="B87" s="602"/>
      <c r="C87" s="992"/>
      <c r="D87" s="992"/>
      <c r="E87" s="31"/>
      <c r="F87" s="992"/>
      <c r="G87" s="847"/>
      <c r="H87" s="993"/>
      <c r="I87" s="838"/>
      <c r="J87" s="31"/>
      <c r="K87" s="2159"/>
      <c r="L87" s="2159"/>
      <c r="M87" s="2159"/>
      <c r="N87" s="2159"/>
      <c r="O87" s="82"/>
      <c r="P87" s="840" t="str">
        <f t="shared" si="18"/>
        <v>19 (1419)</v>
      </c>
      <c r="Q87" s="1615" t="str">
        <f t="shared" si="19"/>
        <v/>
      </c>
      <c r="R87" s="190"/>
      <c r="S87" s="841"/>
      <c r="T87" s="841"/>
      <c r="U87" s="891"/>
      <c r="V87" s="840" t="str">
        <f t="shared" si="20"/>
        <v>19 (1419)</v>
      </c>
      <c r="W87" s="1615" t="str">
        <f t="shared" si="21"/>
        <v/>
      </c>
      <c r="X87" s="1714"/>
      <c r="Y87" s="1715"/>
      <c r="Z87" s="1715"/>
      <c r="AA87" s="961"/>
      <c r="AB87" s="962" t="s">
        <v>3080</v>
      </c>
      <c r="AC87" s="1716" t="str">
        <f t="shared" si="22"/>
        <v/>
      </c>
      <c r="AD87" s="548"/>
      <c r="AE87" s="838"/>
      <c r="AF87" s="82"/>
      <c r="AG87" s="2159"/>
      <c r="AH87" s="2159"/>
      <c r="AI87" s="2159"/>
      <c r="AJ87" s="2159"/>
      <c r="AK87" s="558"/>
      <c r="AL87" s="840" t="str">
        <f t="shared" si="23"/>
        <v>19 (1419)</v>
      </c>
      <c r="AM87" s="1615" t="str">
        <f t="shared" si="24"/>
        <v/>
      </c>
      <c r="AN87" s="1714"/>
      <c r="AO87" s="1715"/>
      <c r="AP87" s="1715"/>
      <c r="AQ87" s="82"/>
      <c r="AR87" s="840" t="str">
        <f t="shared" si="25"/>
        <v>19 (1419)</v>
      </c>
      <c r="AS87" s="1615" t="str">
        <f t="shared" si="26"/>
        <v/>
      </c>
      <c r="AT87" s="1714"/>
      <c r="AU87" s="1715"/>
      <c r="AV87" s="1715"/>
    </row>
    <row r="88" spans="1:48" s="803" customFormat="1" hidden="1" x14ac:dyDescent="0.25">
      <c r="A88" s="31" t="s">
        <v>3081</v>
      </c>
      <c r="B88" s="602"/>
      <c r="C88" s="992"/>
      <c r="D88" s="992"/>
      <c r="E88" s="31"/>
      <c r="F88" s="992"/>
      <c r="G88" s="847"/>
      <c r="H88" s="993"/>
      <c r="I88" s="838"/>
      <c r="J88" s="31"/>
      <c r="K88" s="2159"/>
      <c r="L88" s="2159"/>
      <c r="M88" s="2159"/>
      <c r="N88" s="2159"/>
      <c r="O88" s="82"/>
      <c r="P88" s="840" t="str">
        <f t="shared" si="18"/>
        <v>20 (1420)</v>
      </c>
      <c r="Q88" s="1615" t="str">
        <f t="shared" si="19"/>
        <v/>
      </c>
      <c r="R88" s="190"/>
      <c r="S88" s="841"/>
      <c r="T88" s="841"/>
      <c r="U88" s="891"/>
      <c r="V88" s="840" t="str">
        <f t="shared" si="20"/>
        <v>20 (1420)</v>
      </c>
      <c r="W88" s="1615" t="str">
        <f t="shared" si="21"/>
        <v/>
      </c>
      <c r="X88" s="1714"/>
      <c r="Y88" s="1715"/>
      <c r="Z88" s="1715"/>
      <c r="AA88" s="961"/>
      <c r="AB88" s="962" t="s">
        <v>3081</v>
      </c>
      <c r="AC88" s="1716" t="str">
        <f t="shared" si="22"/>
        <v/>
      </c>
      <c r="AD88" s="548"/>
      <c r="AE88" s="838"/>
      <c r="AF88" s="82"/>
      <c r="AG88" s="2159"/>
      <c r="AH88" s="2159"/>
      <c r="AI88" s="2159"/>
      <c r="AJ88" s="2159"/>
      <c r="AK88" s="558"/>
      <c r="AL88" s="840" t="str">
        <f t="shared" si="23"/>
        <v>20 (1420)</v>
      </c>
      <c r="AM88" s="1615" t="str">
        <f t="shared" si="24"/>
        <v/>
      </c>
      <c r="AN88" s="1714"/>
      <c r="AO88" s="1715"/>
      <c r="AP88" s="1715"/>
      <c r="AQ88" s="82"/>
      <c r="AR88" s="840" t="str">
        <f t="shared" si="25"/>
        <v>20 (1420)</v>
      </c>
      <c r="AS88" s="1615" t="str">
        <f t="shared" si="26"/>
        <v/>
      </c>
      <c r="AT88" s="1714"/>
      <c r="AU88" s="1715"/>
      <c r="AV88" s="1715"/>
    </row>
    <row r="89" spans="1:48" s="803" customFormat="1" hidden="1" x14ac:dyDescent="0.25">
      <c r="A89" s="31" t="s">
        <v>3082</v>
      </c>
      <c r="B89" s="602"/>
      <c r="C89" s="992"/>
      <c r="D89" s="992"/>
      <c r="E89" s="31"/>
      <c r="F89" s="992"/>
      <c r="G89" s="847"/>
      <c r="H89" s="993"/>
      <c r="I89" s="838"/>
      <c r="J89" s="31"/>
      <c r="K89" s="2159"/>
      <c r="L89" s="2159"/>
      <c r="M89" s="2159"/>
      <c r="N89" s="2159"/>
      <c r="O89" s="82"/>
      <c r="P89" s="840" t="str">
        <f t="shared" si="18"/>
        <v>21 (1421)</v>
      </c>
      <c r="Q89" s="1615" t="str">
        <f t="shared" si="19"/>
        <v/>
      </c>
      <c r="R89" s="190"/>
      <c r="S89" s="841"/>
      <c r="T89" s="841"/>
      <c r="U89" s="891"/>
      <c r="V89" s="840" t="str">
        <f t="shared" si="20"/>
        <v>21 (1421)</v>
      </c>
      <c r="W89" s="1615" t="str">
        <f t="shared" si="21"/>
        <v/>
      </c>
      <c r="X89" s="1714"/>
      <c r="Y89" s="1715"/>
      <c r="Z89" s="1715"/>
      <c r="AA89" s="961"/>
      <c r="AB89" s="962" t="s">
        <v>3082</v>
      </c>
      <c r="AC89" s="1716" t="str">
        <f t="shared" si="22"/>
        <v/>
      </c>
      <c r="AD89" s="548"/>
      <c r="AE89" s="838"/>
      <c r="AF89" s="82"/>
      <c r="AG89" s="2159"/>
      <c r="AH89" s="2159"/>
      <c r="AI89" s="2159"/>
      <c r="AJ89" s="2159"/>
      <c r="AK89" s="558"/>
      <c r="AL89" s="840" t="str">
        <f t="shared" si="23"/>
        <v>21 (1421)</v>
      </c>
      <c r="AM89" s="1615" t="str">
        <f t="shared" si="24"/>
        <v/>
      </c>
      <c r="AN89" s="1714"/>
      <c r="AO89" s="1715"/>
      <c r="AP89" s="1715"/>
      <c r="AQ89" s="82"/>
      <c r="AR89" s="840" t="str">
        <f t="shared" si="25"/>
        <v>21 (1421)</v>
      </c>
      <c r="AS89" s="1615" t="str">
        <f t="shared" si="26"/>
        <v/>
      </c>
      <c r="AT89" s="1714"/>
      <c r="AU89" s="1715"/>
      <c r="AV89" s="1715"/>
    </row>
    <row r="90" spans="1:48" s="803" customFormat="1" hidden="1" x14ac:dyDescent="0.25">
      <c r="A90" s="31" t="s">
        <v>3083</v>
      </c>
      <c r="B90" s="602"/>
      <c r="C90" s="992"/>
      <c r="D90" s="992"/>
      <c r="E90" s="31"/>
      <c r="F90" s="992"/>
      <c r="G90" s="847"/>
      <c r="H90" s="993"/>
      <c r="I90" s="838"/>
      <c r="J90" s="31"/>
      <c r="K90" s="2159"/>
      <c r="L90" s="2159"/>
      <c r="M90" s="2159"/>
      <c r="N90" s="2159"/>
      <c r="O90" s="82"/>
      <c r="P90" s="840" t="str">
        <f t="shared" si="18"/>
        <v>22 (1422)</v>
      </c>
      <c r="Q90" s="1615" t="str">
        <f t="shared" si="19"/>
        <v/>
      </c>
      <c r="R90" s="190"/>
      <c r="S90" s="841"/>
      <c r="T90" s="841"/>
      <c r="U90" s="891"/>
      <c r="V90" s="840" t="str">
        <f t="shared" si="20"/>
        <v>22 (1422)</v>
      </c>
      <c r="W90" s="1615" t="str">
        <f t="shared" si="21"/>
        <v/>
      </c>
      <c r="X90" s="1714"/>
      <c r="Y90" s="1715"/>
      <c r="Z90" s="1715"/>
      <c r="AA90" s="961"/>
      <c r="AB90" s="962" t="s">
        <v>3083</v>
      </c>
      <c r="AC90" s="1716" t="str">
        <f t="shared" si="22"/>
        <v/>
      </c>
      <c r="AD90" s="548"/>
      <c r="AE90" s="838"/>
      <c r="AF90" s="82"/>
      <c r="AG90" s="2159"/>
      <c r="AH90" s="2159"/>
      <c r="AI90" s="2159"/>
      <c r="AJ90" s="2159"/>
      <c r="AK90" s="558"/>
      <c r="AL90" s="840" t="str">
        <f t="shared" si="23"/>
        <v>22 (1422)</v>
      </c>
      <c r="AM90" s="1615" t="str">
        <f t="shared" si="24"/>
        <v/>
      </c>
      <c r="AN90" s="1714"/>
      <c r="AO90" s="1715"/>
      <c r="AP90" s="1715"/>
      <c r="AQ90" s="82"/>
      <c r="AR90" s="840" t="str">
        <f t="shared" si="25"/>
        <v>22 (1422)</v>
      </c>
      <c r="AS90" s="1615" t="str">
        <f t="shared" si="26"/>
        <v/>
      </c>
      <c r="AT90" s="1714"/>
      <c r="AU90" s="1715"/>
      <c r="AV90" s="1715"/>
    </row>
    <row r="91" spans="1:48" s="803" customFormat="1" hidden="1" x14ac:dyDescent="0.25">
      <c r="A91" s="31" t="s">
        <v>3084</v>
      </c>
      <c r="B91" s="602"/>
      <c r="C91" s="992"/>
      <c r="D91" s="992"/>
      <c r="E91" s="31"/>
      <c r="F91" s="992"/>
      <c r="G91" s="847"/>
      <c r="H91" s="993"/>
      <c r="I91" s="838"/>
      <c r="J91" s="31"/>
      <c r="K91" s="2159"/>
      <c r="L91" s="2159"/>
      <c r="M91" s="2159"/>
      <c r="N91" s="2159"/>
      <c r="O91" s="82"/>
      <c r="P91" s="840" t="str">
        <f t="shared" si="18"/>
        <v>23 (1423)</v>
      </c>
      <c r="Q91" s="1615" t="str">
        <f t="shared" si="19"/>
        <v/>
      </c>
      <c r="R91" s="190"/>
      <c r="S91" s="841"/>
      <c r="T91" s="841"/>
      <c r="U91" s="891"/>
      <c r="V91" s="840" t="str">
        <f t="shared" si="20"/>
        <v>23 (1423)</v>
      </c>
      <c r="W91" s="1615" t="str">
        <f t="shared" si="21"/>
        <v/>
      </c>
      <c r="X91" s="1714"/>
      <c r="Y91" s="1715"/>
      <c r="Z91" s="1715"/>
      <c r="AA91" s="961"/>
      <c r="AB91" s="962" t="s">
        <v>3084</v>
      </c>
      <c r="AC91" s="1716" t="str">
        <f t="shared" si="22"/>
        <v/>
      </c>
      <c r="AD91" s="548"/>
      <c r="AE91" s="838"/>
      <c r="AF91" s="82"/>
      <c r="AG91" s="2159"/>
      <c r="AH91" s="2159"/>
      <c r="AI91" s="2159"/>
      <c r="AJ91" s="2159"/>
      <c r="AK91" s="558"/>
      <c r="AL91" s="840" t="str">
        <f t="shared" si="23"/>
        <v>23 (1423)</v>
      </c>
      <c r="AM91" s="1615" t="str">
        <f t="shared" si="24"/>
        <v/>
      </c>
      <c r="AN91" s="1714"/>
      <c r="AO91" s="1715"/>
      <c r="AP91" s="1715"/>
      <c r="AQ91" s="82"/>
      <c r="AR91" s="840" t="str">
        <f t="shared" si="25"/>
        <v>23 (1423)</v>
      </c>
      <c r="AS91" s="1615" t="str">
        <f t="shared" si="26"/>
        <v/>
      </c>
      <c r="AT91" s="1714"/>
      <c r="AU91" s="1715"/>
      <c r="AV91" s="1715"/>
    </row>
    <row r="92" spans="1:48" s="803" customFormat="1" hidden="1" x14ac:dyDescent="0.25">
      <c r="A92" s="31" t="s">
        <v>3085</v>
      </c>
      <c r="B92" s="602"/>
      <c r="C92" s="992"/>
      <c r="D92" s="992"/>
      <c r="E92" s="31"/>
      <c r="F92" s="992"/>
      <c r="G92" s="847"/>
      <c r="H92" s="993"/>
      <c r="I92" s="838"/>
      <c r="J92" s="31"/>
      <c r="K92" s="2159"/>
      <c r="L92" s="2159"/>
      <c r="M92" s="2159"/>
      <c r="N92" s="2159"/>
      <c r="O92" s="82"/>
      <c r="P92" s="840" t="str">
        <f t="shared" si="18"/>
        <v>24 (1424)</v>
      </c>
      <c r="Q92" s="1615" t="str">
        <f t="shared" si="19"/>
        <v/>
      </c>
      <c r="R92" s="190"/>
      <c r="S92" s="841"/>
      <c r="T92" s="841"/>
      <c r="U92" s="891"/>
      <c r="V92" s="840" t="str">
        <f t="shared" si="20"/>
        <v>24 (1424)</v>
      </c>
      <c r="W92" s="1615" t="str">
        <f t="shared" si="21"/>
        <v/>
      </c>
      <c r="X92" s="1714"/>
      <c r="Y92" s="1715"/>
      <c r="Z92" s="1715"/>
      <c r="AA92" s="961"/>
      <c r="AB92" s="962" t="s">
        <v>3085</v>
      </c>
      <c r="AC92" s="1716" t="str">
        <f t="shared" si="22"/>
        <v/>
      </c>
      <c r="AD92" s="548"/>
      <c r="AE92" s="838"/>
      <c r="AF92" s="82"/>
      <c r="AG92" s="2159"/>
      <c r="AH92" s="2159"/>
      <c r="AI92" s="2159"/>
      <c r="AJ92" s="2159"/>
      <c r="AK92" s="558"/>
      <c r="AL92" s="840" t="str">
        <f t="shared" si="23"/>
        <v>24 (1424)</v>
      </c>
      <c r="AM92" s="1615" t="str">
        <f t="shared" si="24"/>
        <v/>
      </c>
      <c r="AN92" s="1714"/>
      <c r="AO92" s="1715"/>
      <c r="AP92" s="1715"/>
      <c r="AQ92" s="82"/>
      <c r="AR92" s="840" t="str">
        <f t="shared" si="25"/>
        <v>24 (1424)</v>
      </c>
      <c r="AS92" s="1615" t="str">
        <f t="shared" si="26"/>
        <v/>
      </c>
      <c r="AT92" s="1714"/>
      <c r="AU92" s="1715"/>
      <c r="AV92" s="1715"/>
    </row>
    <row r="93" spans="1:48" s="803" customFormat="1" x14ac:dyDescent="0.25">
      <c r="A93" s="31" t="s">
        <v>3086</v>
      </c>
      <c r="B93" s="602"/>
      <c r="C93" s="992"/>
      <c r="D93" s="992"/>
      <c r="E93" s="31"/>
      <c r="F93" s="992"/>
      <c r="G93" s="847"/>
      <c r="H93" s="993"/>
      <c r="I93" s="838"/>
      <c r="J93" s="31"/>
      <c r="K93" s="2159"/>
      <c r="L93" s="2159"/>
      <c r="M93" s="2159"/>
      <c r="N93" s="2159"/>
      <c r="O93" s="82"/>
      <c r="P93" s="840" t="str">
        <f t="shared" si="18"/>
        <v>25 (1425)</v>
      </c>
      <c r="Q93" s="1615" t="str">
        <f t="shared" si="19"/>
        <v/>
      </c>
      <c r="R93" s="190"/>
      <c r="S93" s="841"/>
      <c r="T93" s="841"/>
      <c r="U93" s="891"/>
      <c r="V93" s="840" t="str">
        <f t="shared" si="20"/>
        <v>25 (1425)</v>
      </c>
      <c r="W93" s="1615" t="str">
        <f t="shared" si="21"/>
        <v/>
      </c>
      <c r="X93" s="1714"/>
      <c r="Y93" s="1715"/>
      <c r="Z93" s="1715"/>
      <c r="AA93" s="961"/>
      <c r="AB93" s="962" t="s">
        <v>3086</v>
      </c>
      <c r="AC93" s="1716" t="str">
        <f t="shared" si="22"/>
        <v/>
      </c>
      <c r="AD93" s="548"/>
      <c r="AE93" s="838"/>
      <c r="AF93" s="82"/>
      <c r="AG93" s="2159"/>
      <c r="AH93" s="2159"/>
      <c r="AI93" s="2159"/>
      <c r="AJ93" s="2159"/>
      <c r="AK93" s="558"/>
      <c r="AL93" s="840" t="str">
        <f t="shared" si="23"/>
        <v>25 (1425)</v>
      </c>
      <c r="AM93" s="1615" t="str">
        <f t="shared" si="24"/>
        <v/>
      </c>
      <c r="AN93" s="1714"/>
      <c r="AO93" s="1715"/>
      <c r="AP93" s="1715"/>
      <c r="AQ93" s="82"/>
      <c r="AR93" s="840" t="str">
        <f t="shared" si="25"/>
        <v>25 (1425)</v>
      </c>
      <c r="AS93" s="1615" t="str">
        <f t="shared" si="26"/>
        <v/>
      </c>
      <c r="AT93" s="1714"/>
      <c r="AU93" s="1715"/>
      <c r="AV93" s="1715"/>
    </row>
    <row r="94" spans="1:48" s="803" customFormat="1" x14ac:dyDescent="0.25">
      <c r="A94" s="239" t="s">
        <v>3087</v>
      </c>
      <c r="B94" s="1598">
        <v>100</v>
      </c>
      <c r="C94" s="992"/>
      <c r="D94" s="992"/>
      <c r="E94" s="31"/>
      <c r="F94" s="992"/>
      <c r="G94" s="847"/>
      <c r="H94" s="993"/>
      <c r="I94" s="838"/>
      <c r="J94" s="31"/>
      <c r="K94" s="2162"/>
      <c r="L94" s="2162"/>
      <c r="M94" s="2162"/>
      <c r="N94" s="2162"/>
      <c r="O94" s="82"/>
      <c r="P94" s="835"/>
      <c r="Q94" s="1619">
        <f>$B94</f>
        <v>100</v>
      </c>
      <c r="R94" s="190"/>
      <c r="S94" s="841"/>
      <c r="T94" s="841"/>
      <c r="U94" s="891"/>
      <c r="V94" s="835"/>
      <c r="W94" s="1619">
        <f>$B94</f>
        <v>100</v>
      </c>
      <c r="X94" s="1714"/>
      <c r="Y94" s="1715"/>
      <c r="Z94" s="1715"/>
      <c r="AA94" s="961"/>
      <c r="AB94" s="958"/>
      <c r="AC94" s="1717">
        <v>100</v>
      </c>
      <c r="AD94" s="548"/>
      <c r="AE94" s="838"/>
      <c r="AF94" s="82"/>
      <c r="AG94" s="2162"/>
      <c r="AH94" s="2162"/>
      <c r="AI94" s="2162"/>
      <c r="AJ94" s="2162"/>
      <c r="AK94" s="558"/>
      <c r="AL94" s="835"/>
      <c r="AM94" s="1619">
        <f>$B94</f>
        <v>100</v>
      </c>
      <c r="AN94" s="1714"/>
      <c r="AO94" s="1715"/>
      <c r="AP94" s="1715"/>
      <c r="AQ94" s="82"/>
      <c r="AR94" s="835"/>
      <c r="AS94" s="1619">
        <f>$B94</f>
        <v>100</v>
      </c>
      <c r="AT94" s="1714"/>
      <c r="AU94" s="1715"/>
      <c r="AV94" s="1715"/>
    </row>
    <row r="95" spans="1:48" s="803" customFormat="1" x14ac:dyDescent="0.25">
      <c r="A95" s="83" t="s">
        <v>3088</v>
      </c>
      <c r="B95" s="1494" t="s">
        <v>3089</v>
      </c>
      <c r="C95" s="993"/>
      <c r="D95" s="993"/>
      <c r="E95" s="82"/>
      <c r="F95" s="993"/>
      <c r="G95" s="848"/>
      <c r="H95" s="993"/>
      <c r="I95" s="844"/>
      <c r="J95" s="82"/>
      <c r="K95" s="2161"/>
      <c r="L95" s="2161"/>
      <c r="M95" s="2161"/>
      <c r="N95" s="2161"/>
      <c r="O95" s="82"/>
      <c r="P95" s="835"/>
      <c r="Q95" s="1495" t="str">
        <f>$B95</f>
        <v>Global</v>
      </c>
      <c r="R95" s="190"/>
      <c r="S95" s="846"/>
      <c r="T95" s="846"/>
      <c r="U95" s="891"/>
      <c r="V95" s="835"/>
      <c r="W95" s="1495" t="str">
        <f>$B95</f>
        <v>Global</v>
      </c>
      <c r="X95" s="1714"/>
      <c r="Y95" s="1715"/>
      <c r="Z95" s="1715"/>
      <c r="AA95" s="961"/>
      <c r="AB95" s="958"/>
      <c r="AC95" s="1718" t="s">
        <v>3089</v>
      </c>
      <c r="AD95" s="190"/>
      <c r="AE95" s="844"/>
      <c r="AF95" s="82"/>
      <c r="AG95" s="2161"/>
      <c r="AH95" s="2161"/>
      <c r="AI95" s="2161"/>
      <c r="AJ95" s="2161"/>
      <c r="AK95" s="558"/>
      <c r="AL95" s="835"/>
      <c r="AM95" s="1495" t="str">
        <f>$B95</f>
        <v>Global</v>
      </c>
      <c r="AN95" s="1714"/>
      <c r="AO95" s="1715"/>
      <c r="AP95" s="1715"/>
      <c r="AQ95" s="82"/>
      <c r="AR95" s="835"/>
      <c r="AS95" s="1495" t="str">
        <f>$B95</f>
        <v>Global</v>
      </c>
      <c r="AT95" s="1714"/>
      <c r="AU95" s="1715"/>
      <c r="AV95" s="1715"/>
    </row>
    <row r="96" spans="1:48" s="803" customFormat="1" x14ac:dyDescent="0.25">
      <c r="A96" s="82"/>
      <c r="B96" s="82"/>
      <c r="C96" s="82"/>
      <c r="D96" s="82"/>
      <c r="E96" s="82"/>
      <c r="F96" s="82"/>
      <c r="G96" s="82"/>
      <c r="H96" s="82"/>
      <c r="I96" s="82"/>
      <c r="J96" s="82"/>
      <c r="K96" s="82"/>
      <c r="L96" s="82"/>
      <c r="M96" s="82"/>
      <c r="N96" s="82"/>
      <c r="O96" s="82"/>
      <c r="P96" s="862"/>
      <c r="Q96" s="862"/>
      <c r="R96" s="507"/>
      <c r="S96" s="507"/>
      <c r="T96" s="507"/>
      <c r="U96" s="507"/>
      <c r="V96" s="82"/>
      <c r="W96" s="82"/>
      <c r="X96" s="507"/>
      <c r="Y96" s="507"/>
      <c r="Z96" s="507"/>
      <c r="AA96" s="507"/>
      <c r="AB96" s="82"/>
      <c r="AC96" s="82"/>
      <c r="AD96" s="296"/>
      <c r="AE96" s="82"/>
      <c r="AF96" s="82"/>
      <c r="AG96" s="82"/>
      <c r="AH96" s="82"/>
      <c r="AI96" s="82"/>
      <c r="AJ96" s="82"/>
      <c r="AK96" s="558"/>
      <c r="AL96" s="855"/>
      <c r="AM96" s="855"/>
      <c r="AN96" s="507"/>
      <c r="AO96" s="507"/>
      <c r="AP96" s="507"/>
      <c r="AQ96" s="82"/>
      <c r="AR96" s="82"/>
      <c r="AS96" s="82"/>
      <c r="AT96" s="507"/>
      <c r="AU96" s="507"/>
      <c r="AV96" s="507"/>
    </row>
    <row r="97" spans="1:48" s="803" customFormat="1" x14ac:dyDescent="0.25">
      <c r="A97" s="82"/>
      <c r="B97" s="805" t="s">
        <v>3090</v>
      </c>
      <c r="C97" s="806"/>
      <c r="D97" s="806"/>
      <c r="E97" s="82"/>
      <c r="F97" s="806"/>
      <c r="G97" s="542"/>
      <c r="H97" s="807"/>
      <c r="I97" s="807"/>
      <c r="J97" s="806"/>
      <c r="K97" s="806"/>
      <c r="L97" s="806"/>
      <c r="M97" s="806"/>
      <c r="N97" s="854"/>
      <c r="O97" s="82"/>
      <c r="P97" s="862"/>
      <c r="Q97" s="862"/>
      <c r="R97" s="296"/>
      <c r="S97" s="296"/>
      <c r="T97" s="82"/>
      <c r="U97" s="296"/>
      <c r="V97" s="914"/>
      <c r="W97" s="914"/>
      <c r="X97" s="914"/>
      <c r="Y97" s="914"/>
      <c r="Z97" s="82"/>
      <c r="AA97" s="915"/>
      <c r="AB97" s="915"/>
      <c r="AC97" s="278"/>
      <c r="AD97" s="278"/>
      <c r="AE97" s="278"/>
      <c r="AF97" s="278"/>
      <c r="AG97" s="884"/>
      <c r="AH97" s="278"/>
      <c r="AI97" s="278"/>
      <c r="AJ97" s="278"/>
      <c r="AK97" s="278"/>
      <c r="AL97" s="278"/>
      <c r="AM97" s="278"/>
      <c r="AN97" s="915"/>
      <c r="AO97" s="915"/>
      <c r="AP97" s="278"/>
      <c r="AQ97" s="278"/>
      <c r="AR97" s="278"/>
      <c r="AS97" s="82"/>
      <c r="AT97" s="82"/>
      <c r="AU97" s="82"/>
      <c r="AV97" s="82"/>
    </row>
    <row r="98" spans="1:48" s="803" customFormat="1" x14ac:dyDescent="0.25">
      <c r="A98" s="83" t="s">
        <v>3088</v>
      </c>
      <c r="B98" s="1628" t="s">
        <v>3089</v>
      </c>
      <c r="C98" s="996"/>
      <c r="D98" s="996"/>
      <c r="E98" s="82"/>
      <c r="F98" s="996"/>
      <c r="G98" s="944"/>
      <c r="H98" s="996"/>
      <c r="I98" s="945"/>
      <c r="J98" s="82"/>
      <c r="K98" s="2161"/>
      <c r="L98" s="2161"/>
      <c r="M98" s="2197"/>
      <c r="N98" s="2197"/>
      <c r="O98" s="31"/>
      <c r="P98" s="1006"/>
      <c r="Q98" s="1006"/>
      <c r="R98" s="1007"/>
      <c r="S98" s="1007"/>
      <c r="T98" s="82"/>
      <c r="U98" s="296"/>
      <c r="V98" s="914"/>
      <c r="W98" s="914"/>
      <c r="X98" s="914"/>
      <c r="Y98" s="914"/>
      <c r="Z98" s="82"/>
      <c r="AA98" s="915"/>
      <c r="AB98" s="915"/>
      <c r="AC98" s="278"/>
      <c r="AD98" s="278"/>
      <c r="AE98" s="278"/>
      <c r="AF98" s="278"/>
      <c r="AG98" s="884"/>
      <c r="AH98" s="278"/>
      <c r="AI98" s="278"/>
      <c r="AJ98" s="278"/>
      <c r="AK98" s="278"/>
      <c r="AL98" s="278"/>
      <c r="AM98" s="278"/>
      <c r="AN98" s="915"/>
      <c r="AO98" s="915"/>
      <c r="AP98" s="278"/>
      <c r="AQ98" s="278"/>
      <c r="AR98" s="278"/>
      <c r="AS98" s="82"/>
      <c r="AT98" s="82"/>
      <c r="AU98" s="82"/>
      <c r="AV98" s="82"/>
    </row>
    <row r="99" spans="1:48" s="803" customFormat="1" x14ac:dyDescent="0.25">
      <c r="A99" s="82"/>
      <c r="B99" s="82"/>
      <c r="C99" s="82"/>
      <c r="D99" s="82"/>
      <c r="E99" s="82"/>
      <c r="F99" s="82"/>
      <c r="G99" s="82"/>
      <c r="H99" s="82"/>
      <c r="I99" s="82"/>
      <c r="J99" s="82"/>
      <c r="K99" s="82"/>
      <c r="L99" s="82"/>
      <c r="M99" s="82"/>
      <c r="N99" s="82"/>
      <c r="O99" s="82"/>
      <c r="P99" s="935"/>
      <c r="Q99" s="935"/>
      <c r="R99" s="82"/>
      <c r="S99" s="82"/>
      <c r="T99" s="82"/>
      <c r="U99" s="82"/>
      <c r="V99" s="855"/>
      <c r="W99" s="855"/>
      <c r="X99" s="82"/>
      <c r="Y99" s="82"/>
      <c r="Z99" s="82"/>
      <c r="AA99" s="82"/>
      <c r="AB99" s="853"/>
      <c r="AC99" s="853"/>
      <c r="AD99" s="82"/>
      <c r="AE99" s="82"/>
      <c r="AF99" s="82"/>
      <c r="AG99" s="82"/>
      <c r="AH99" s="82"/>
      <c r="AI99" s="82"/>
      <c r="AJ99" s="82"/>
      <c r="AK99" s="82"/>
      <c r="AL99" s="855"/>
      <c r="AM99" s="855"/>
      <c r="AN99" s="82"/>
      <c r="AO99" s="82"/>
      <c r="AP99" s="82"/>
      <c r="AQ99" s="82"/>
      <c r="AR99" s="855"/>
      <c r="AS99" s="855"/>
      <c r="AT99" s="82"/>
      <c r="AU99" s="82"/>
      <c r="AV99" s="82"/>
    </row>
    <row r="100" spans="1:48" s="803" customFormat="1" x14ac:dyDescent="0.25">
      <c r="A100" s="82"/>
      <c r="B100" s="88" t="s">
        <v>811</v>
      </c>
      <c r="C100" s="82"/>
      <c r="D100" s="993"/>
      <c r="E100" s="82"/>
      <c r="F100" s="82"/>
      <c r="G100" s="82"/>
      <c r="H100" s="82"/>
      <c r="I100" s="82"/>
      <c r="J100" s="82"/>
      <c r="K100" s="2161"/>
      <c r="L100" s="2161"/>
      <c r="M100" s="2161"/>
      <c r="N100" s="2161"/>
      <c r="O100" s="82"/>
      <c r="P100" s="860"/>
      <c r="Q100" s="836" t="str">
        <f>$B100</f>
        <v>Total (500)</v>
      </c>
      <c r="R100" s="190"/>
      <c r="S100" s="82"/>
      <c r="T100" s="861"/>
      <c r="U100" s="861"/>
      <c r="V100" s="860"/>
      <c r="W100" s="836" t="str">
        <f>$B100</f>
        <v>Total (500)</v>
      </c>
      <c r="X100" s="1714"/>
      <c r="Y100" s="947"/>
      <c r="Z100" s="861"/>
      <c r="AA100" s="861"/>
      <c r="AB100" s="860"/>
      <c r="AC100" s="959" t="s">
        <v>811</v>
      </c>
      <c r="AD100" s="190"/>
      <c r="AE100" s="82"/>
      <c r="AF100" s="82"/>
      <c r="AG100" s="1704"/>
      <c r="AH100" s="1705"/>
      <c r="AI100" s="1704"/>
      <c r="AJ100" s="1705"/>
      <c r="AK100" s="558"/>
      <c r="AL100" s="860"/>
      <c r="AM100" s="836" t="str">
        <f>$B100</f>
        <v>Total (500)</v>
      </c>
      <c r="AN100" s="1714"/>
      <c r="AO100" s="947"/>
      <c r="AP100" s="861"/>
      <c r="AQ100" s="82"/>
      <c r="AR100" s="860"/>
      <c r="AS100" s="836" t="str">
        <f>$B100</f>
        <v>Total (500)</v>
      </c>
      <c r="AT100" s="1714"/>
      <c r="AU100" s="947"/>
      <c r="AV100" s="861"/>
    </row>
    <row r="101" spans="1:48" s="803" customFormat="1" x14ac:dyDescent="0.25">
      <c r="A101" s="31"/>
      <c r="B101" s="82"/>
      <c r="C101" s="82"/>
      <c r="D101" s="82"/>
      <c r="E101" s="82"/>
      <c r="F101" s="82"/>
      <c r="G101" s="82"/>
      <c r="H101" s="82"/>
      <c r="I101" s="82"/>
      <c r="J101" s="82"/>
      <c r="K101" s="82"/>
      <c r="L101" s="82"/>
      <c r="M101" s="82"/>
      <c r="N101" s="82"/>
      <c r="O101" s="82"/>
      <c r="P101" s="82"/>
      <c r="Q101" s="82"/>
      <c r="R101" s="82"/>
      <c r="S101" s="82"/>
      <c r="T101" s="82"/>
      <c r="U101" s="82"/>
      <c r="V101" s="947"/>
      <c r="W101" s="947"/>
      <c r="X101" s="947"/>
      <c r="Y101" s="947"/>
      <c r="Z101" s="947"/>
      <c r="AA101" s="947"/>
      <c r="AB101" s="947"/>
      <c r="AC101" s="947"/>
      <c r="AD101" s="82"/>
      <c r="AE101" s="82"/>
      <c r="AF101" s="82"/>
      <c r="AG101" s="82"/>
      <c r="AH101" s="82"/>
      <c r="AI101" s="82"/>
      <c r="AJ101" s="82"/>
      <c r="AK101" s="558"/>
      <c r="AL101" s="947"/>
      <c r="AM101" s="947"/>
      <c r="AN101" s="947"/>
      <c r="AO101" s="947"/>
      <c r="AP101" s="947"/>
      <c r="AQ101" s="82"/>
      <c r="AR101" s="947"/>
      <c r="AS101" s="947"/>
      <c r="AT101" s="947"/>
      <c r="AU101" s="947"/>
      <c r="AV101" s="947"/>
    </row>
    <row r="102" spans="1:48" s="803" customFormat="1" ht="34.5" x14ac:dyDescent="0.25">
      <c r="A102" s="515"/>
      <c r="B102" s="885" t="s">
        <v>3144</v>
      </c>
      <c r="C102" s="965"/>
      <c r="D102" s="965"/>
      <c r="E102" s="965"/>
      <c r="F102" s="965"/>
      <c r="G102" s="965"/>
      <c r="H102" s="965"/>
      <c r="I102" s="965"/>
      <c r="J102" s="82"/>
      <c r="K102" s="1357" t="s">
        <v>3145</v>
      </c>
      <c r="L102" s="1357" t="s">
        <v>3146</v>
      </c>
      <c r="M102" s="1357" t="s">
        <v>3145</v>
      </c>
      <c r="N102" s="1357" t="s">
        <v>3146</v>
      </c>
      <c r="O102" s="558"/>
      <c r="P102" s="558"/>
      <c r="Q102" s="558"/>
      <c r="R102" s="558"/>
      <c r="S102" s="558"/>
      <c r="T102" s="558"/>
      <c r="U102" s="558"/>
      <c r="V102" s="963"/>
      <c r="W102" s="963"/>
      <c r="X102" s="963"/>
      <c r="Y102" s="963"/>
      <c r="Z102" s="963"/>
      <c r="AA102" s="963"/>
      <c r="AB102" s="947"/>
      <c r="AC102" s="947"/>
      <c r="AD102" s="82"/>
      <c r="AE102" s="82"/>
      <c r="AF102" s="82"/>
      <c r="AG102" s="82"/>
      <c r="AH102" s="82"/>
      <c r="AI102" s="82"/>
      <c r="AJ102" s="82"/>
      <c r="AK102" s="558"/>
      <c r="AL102" s="947"/>
      <c r="AM102" s="947"/>
      <c r="AN102" s="947"/>
      <c r="AO102" s="947"/>
      <c r="AP102" s="947"/>
      <c r="AQ102" s="82"/>
      <c r="AR102" s="947"/>
      <c r="AS102" s="947"/>
      <c r="AT102" s="947"/>
      <c r="AU102" s="947"/>
      <c r="AV102" s="947"/>
    </row>
    <row r="103" spans="1:48" s="803" customFormat="1" ht="34.5" x14ac:dyDescent="0.25">
      <c r="A103" s="515"/>
      <c r="B103" s="1539" t="s">
        <v>1874</v>
      </c>
      <c r="C103" s="1646"/>
      <c r="D103" s="992"/>
      <c r="E103" s="82"/>
      <c r="F103" s="1647"/>
      <c r="G103" s="847"/>
      <c r="H103" s="993"/>
      <c r="I103" s="838"/>
      <c r="J103" s="82"/>
      <c r="K103" s="992"/>
      <c r="L103" s="992"/>
      <c r="M103" s="992"/>
      <c r="N103" s="992"/>
      <c r="O103" s="558"/>
      <c r="P103" s="558"/>
      <c r="Q103" s="558"/>
      <c r="R103" s="558"/>
      <c r="S103" s="558"/>
      <c r="T103" s="558"/>
      <c r="U103" s="558"/>
      <c r="V103" s="963"/>
      <c r="W103" s="963"/>
      <c r="X103" s="963"/>
      <c r="Y103" s="963"/>
      <c r="Z103" s="963"/>
      <c r="AA103" s="963"/>
      <c r="AB103" s="947"/>
      <c r="AC103" s="947"/>
      <c r="AD103" s="82"/>
      <c r="AE103" s="82"/>
      <c r="AF103" s="82"/>
      <c r="AG103" s="82"/>
      <c r="AH103" s="82"/>
      <c r="AI103" s="82"/>
      <c r="AJ103" s="82"/>
      <c r="AK103" s="558"/>
      <c r="AL103" s="947"/>
      <c r="AM103" s="947"/>
      <c r="AN103" s="947"/>
      <c r="AO103" s="947"/>
      <c r="AP103" s="947"/>
      <c r="AQ103" s="82"/>
      <c r="AR103" s="947"/>
      <c r="AS103" s="947"/>
      <c r="AT103" s="947"/>
      <c r="AU103" s="947"/>
      <c r="AV103" s="947"/>
    </row>
    <row r="104" spans="1:48" s="803" customFormat="1" ht="34.5" x14ac:dyDescent="0.25">
      <c r="A104" s="515"/>
      <c r="B104" s="1648" t="s">
        <v>1875</v>
      </c>
      <c r="C104" s="992"/>
      <c r="D104" s="992"/>
      <c r="E104" s="82"/>
      <c r="F104" s="1647"/>
      <c r="G104" s="847"/>
      <c r="H104" s="993"/>
      <c r="I104" s="838"/>
      <c r="J104" s="82"/>
      <c r="K104" s="992"/>
      <c r="L104" s="992"/>
      <c r="M104" s="992"/>
      <c r="N104" s="992"/>
      <c r="O104" s="558"/>
      <c r="P104" s="558"/>
      <c r="Q104" s="558"/>
      <c r="R104" s="558"/>
      <c r="S104" s="558"/>
      <c r="T104" s="558"/>
      <c r="U104" s="558"/>
      <c r="V104" s="963"/>
      <c r="W104" s="963"/>
      <c r="X104" s="963"/>
      <c r="Y104" s="963"/>
      <c r="Z104" s="963"/>
      <c r="AA104" s="963"/>
      <c r="AB104" s="947"/>
      <c r="AC104" s="947"/>
      <c r="AD104" s="82"/>
      <c r="AE104" s="82"/>
      <c r="AF104" s="82"/>
      <c r="AG104" s="82"/>
      <c r="AH104" s="82"/>
      <c r="AI104" s="82"/>
      <c r="AJ104" s="82"/>
      <c r="AK104" s="558"/>
      <c r="AL104" s="947"/>
      <c r="AM104" s="947"/>
      <c r="AN104" s="947"/>
      <c r="AO104" s="947"/>
      <c r="AP104" s="947"/>
      <c r="AQ104" s="82"/>
      <c r="AR104" s="947"/>
      <c r="AS104" s="947"/>
      <c r="AT104" s="947"/>
      <c r="AU104" s="947"/>
      <c r="AV104" s="947"/>
    </row>
    <row r="105" spans="1:48" s="803" customFormat="1" x14ac:dyDescent="0.25">
      <c r="A105" s="31"/>
      <c r="B105" s="82"/>
      <c r="C105" s="82"/>
      <c r="D105" s="82"/>
      <c r="E105" s="82"/>
      <c r="F105" s="82"/>
      <c r="G105" s="82"/>
      <c r="H105" s="82"/>
      <c r="I105" s="82"/>
      <c r="J105" s="82"/>
      <c r="K105" s="82"/>
      <c r="L105" s="82"/>
      <c r="M105" s="82"/>
      <c r="N105" s="82"/>
      <c r="O105" s="82"/>
      <c r="P105" s="82"/>
      <c r="Q105" s="82"/>
      <c r="R105" s="82"/>
      <c r="S105" s="82"/>
      <c r="T105" s="82"/>
      <c r="U105" s="82"/>
      <c r="V105" s="947"/>
      <c r="W105" s="947"/>
      <c r="X105" s="947"/>
      <c r="Y105" s="947"/>
      <c r="Z105" s="947"/>
      <c r="AA105" s="947"/>
      <c r="AB105" s="947"/>
      <c r="AC105" s="947"/>
      <c r="AD105" s="82"/>
      <c r="AE105" s="82"/>
      <c r="AF105" s="82"/>
      <c r="AG105" s="82"/>
      <c r="AH105" s="82"/>
      <c r="AI105" s="82"/>
      <c r="AJ105" s="82"/>
      <c r="AK105" s="558"/>
      <c r="AL105" s="947"/>
      <c r="AM105" s="947"/>
      <c r="AN105" s="947"/>
      <c r="AO105" s="947"/>
      <c r="AP105" s="947"/>
      <c r="AQ105" s="82"/>
      <c r="AR105" s="947"/>
      <c r="AS105" s="947"/>
      <c r="AT105" s="947"/>
      <c r="AU105" s="947"/>
      <c r="AV105" s="947"/>
    </row>
    <row r="106" spans="1:48" s="803" customFormat="1" ht="24" customHeight="1" x14ac:dyDescent="0.25">
      <c r="A106" s="708">
        <v>1</v>
      </c>
      <c r="B106" s="1880" t="s">
        <v>3216</v>
      </c>
      <c r="C106" s="2091"/>
      <c r="D106" s="2091"/>
      <c r="E106" s="2091"/>
      <c r="F106" s="2091"/>
      <c r="G106" s="2091"/>
      <c r="H106" s="2091"/>
      <c r="I106" s="2091"/>
      <c r="J106" s="2091"/>
      <c r="K106" s="2091"/>
      <c r="L106" s="2091"/>
      <c r="M106" s="2091"/>
      <c r="N106" s="2091"/>
      <c r="O106" s="82"/>
      <c r="P106" s="82"/>
      <c r="Q106" s="82"/>
      <c r="R106" s="82"/>
      <c r="S106" s="82"/>
      <c r="T106" s="82"/>
      <c r="U106" s="82"/>
      <c r="V106" s="947"/>
      <c r="W106" s="947"/>
      <c r="X106" s="947"/>
      <c r="Y106" s="947"/>
      <c r="Z106" s="947"/>
      <c r="AA106" s="947"/>
      <c r="AB106" s="947"/>
      <c r="AC106" s="947"/>
      <c r="AD106" s="82"/>
      <c r="AE106" s="82"/>
      <c r="AF106" s="82"/>
      <c r="AG106" s="82"/>
      <c r="AH106" s="82"/>
      <c r="AI106" s="82"/>
      <c r="AJ106" s="82"/>
      <c r="AK106" s="558"/>
      <c r="AL106" s="947"/>
      <c r="AM106" s="947"/>
      <c r="AN106" s="947"/>
      <c r="AO106" s="947"/>
      <c r="AP106" s="947"/>
      <c r="AQ106" s="82"/>
      <c r="AR106" s="947"/>
      <c r="AS106" s="947"/>
      <c r="AT106" s="947"/>
      <c r="AU106" s="947"/>
      <c r="AV106" s="947"/>
    </row>
    <row r="107" spans="1:48" s="803" customFormat="1" ht="30" customHeight="1" x14ac:dyDescent="0.25">
      <c r="A107" s="708">
        <v>2</v>
      </c>
      <c r="B107" s="1984" t="s">
        <v>3294</v>
      </c>
      <c r="C107" s="2058"/>
      <c r="D107" s="2058"/>
      <c r="E107" s="2058"/>
      <c r="F107" s="2058"/>
      <c r="G107" s="2058"/>
      <c r="H107" s="2058"/>
      <c r="I107" s="2058"/>
      <c r="J107" s="2058"/>
      <c r="K107" s="2058"/>
      <c r="L107" s="2058"/>
      <c r="M107" s="2058"/>
      <c r="N107" s="2058"/>
      <c r="O107" s="82"/>
      <c r="P107" s="82"/>
      <c r="Q107" s="82"/>
      <c r="R107" s="82"/>
      <c r="S107" s="82"/>
      <c r="T107" s="82"/>
      <c r="U107" s="82"/>
      <c r="V107" s="947"/>
      <c r="W107" s="947"/>
      <c r="X107" s="947"/>
      <c r="Y107" s="947"/>
      <c r="Z107" s="947"/>
      <c r="AA107" s="947"/>
      <c r="AB107" s="947"/>
      <c r="AC107" s="947"/>
      <c r="AD107" s="82"/>
      <c r="AE107" s="82"/>
      <c r="AF107" s="82"/>
      <c r="AG107" s="82"/>
      <c r="AH107" s="82"/>
      <c r="AI107" s="82"/>
      <c r="AJ107" s="82"/>
      <c r="AK107" s="558"/>
      <c r="AL107" s="947"/>
      <c r="AM107" s="947"/>
      <c r="AN107" s="947"/>
      <c r="AO107" s="947"/>
      <c r="AP107" s="947"/>
      <c r="AQ107" s="82"/>
      <c r="AR107" s="947"/>
      <c r="AS107" s="947"/>
      <c r="AT107" s="947"/>
      <c r="AU107" s="947"/>
      <c r="AV107" s="947"/>
    </row>
  </sheetData>
  <mergeCells count="357">
    <mergeCell ref="K100:L100"/>
    <mergeCell ref="M100:N100"/>
    <mergeCell ref="B106:N106"/>
    <mergeCell ref="B107:N107"/>
    <mergeCell ref="P4:U5"/>
    <mergeCell ref="V4:Z5"/>
    <mergeCell ref="AB4:AJ5"/>
    <mergeCell ref="AL4:AP5"/>
    <mergeCell ref="K98:L98"/>
    <mergeCell ref="M98:N98"/>
    <mergeCell ref="K94:L94"/>
    <mergeCell ref="M94:N94"/>
    <mergeCell ref="AG94:AH94"/>
    <mergeCell ref="AI94:AJ94"/>
    <mergeCell ref="K95:L95"/>
    <mergeCell ref="M95:N95"/>
    <mergeCell ref="AG95:AH95"/>
    <mergeCell ref="AI95:AJ95"/>
    <mergeCell ref="K92:L92"/>
    <mergeCell ref="M92:N92"/>
    <mergeCell ref="AG92:AH92"/>
    <mergeCell ref="AI92:AJ92"/>
    <mergeCell ref="K93:L93"/>
    <mergeCell ref="M93:N93"/>
    <mergeCell ref="AG93:AH93"/>
    <mergeCell ref="AI93:AJ93"/>
    <mergeCell ref="K90:L90"/>
    <mergeCell ref="M90:N90"/>
    <mergeCell ref="AG90:AH90"/>
    <mergeCell ref="AI90:AJ90"/>
    <mergeCell ref="K91:L91"/>
    <mergeCell ref="M91:N91"/>
    <mergeCell ref="AG91:AH91"/>
    <mergeCell ref="AI91:AJ91"/>
    <mergeCell ref="K88:L88"/>
    <mergeCell ref="M88:N88"/>
    <mergeCell ref="AG88:AH88"/>
    <mergeCell ref="AI88:AJ88"/>
    <mergeCell ref="K89:L89"/>
    <mergeCell ref="M89:N89"/>
    <mergeCell ref="AG89:AH89"/>
    <mergeCell ref="AI89:AJ89"/>
    <mergeCell ref="K86:L86"/>
    <mergeCell ref="M86:N86"/>
    <mergeCell ref="AG86:AH86"/>
    <mergeCell ref="AI86:AJ86"/>
    <mergeCell ref="K87:L87"/>
    <mergeCell ref="M87:N87"/>
    <mergeCell ref="AG87:AH87"/>
    <mergeCell ref="AI87:AJ87"/>
    <mergeCell ref="K84:L84"/>
    <mergeCell ref="M84:N84"/>
    <mergeCell ref="AG84:AH84"/>
    <mergeCell ref="AI84:AJ84"/>
    <mergeCell ref="K85:L85"/>
    <mergeCell ref="M85:N85"/>
    <mergeCell ref="AG85:AH85"/>
    <mergeCell ref="AI85:AJ85"/>
    <mergeCell ref="K82:L82"/>
    <mergeCell ref="M82:N82"/>
    <mergeCell ref="AG82:AH82"/>
    <mergeCell ref="AI82:AJ82"/>
    <mergeCell ref="K83:L83"/>
    <mergeCell ref="M83:N83"/>
    <mergeCell ref="AG83:AH83"/>
    <mergeCell ref="AI83:AJ83"/>
    <mergeCell ref="K80:L80"/>
    <mergeCell ref="M80:N80"/>
    <mergeCell ref="AG80:AH80"/>
    <mergeCell ref="AI80:AJ80"/>
    <mergeCell ref="K81:L81"/>
    <mergeCell ref="M81:N81"/>
    <mergeCell ref="AG81:AH81"/>
    <mergeCell ref="AI81:AJ81"/>
    <mergeCell ref="K78:L78"/>
    <mergeCell ref="M78:N78"/>
    <mergeCell ref="AG78:AH78"/>
    <mergeCell ref="AI78:AJ78"/>
    <mergeCell ref="K79:L79"/>
    <mergeCell ref="M79:N79"/>
    <mergeCell ref="AG79:AH79"/>
    <mergeCell ref="AI79:AJ79"/>
    <mergeCell ref="K76:L76"/>
    <mergeCell ref="M76:N76"/>
    <mergeCell ref="AG76:AH76"/>
    <mergeCell ref="AI76:AJ76"/>
    <mergeCell ref="K77:L77"/>
    <mergeCell ref="M77:N77"/>
    <mergeCell ref="AG77:AH77"/>
    <mergeCell ref="AI77:AJ77"/>
    <mergeCell ref="K74:L74"/>
    <mergeCell ref="M74:N74"/>
    <mergeCell ref="AG74:AH74"/>
    <mergeCell ref="AI74:AJ74"/>
    <mergeCell ref="K75:L75"/>
    <mergeCell ref="M75:N75"/>
    <mergeCell ref="AG75:AH75"/>
    <mergeCell ref="AI75:AJ75"/>
    <mergeCell ref="K72:L72"/>
    <mergeCell ref="M72:N72"/>
    <mergeCell ref="AG72:AH72"/>
    <mergeCell ref="AI72:AJ72"/>
    <mergeCell ref="K73:L73"/>
    <mergeCell ref="M73:N73"/>
    <mergeCell ref="AG73:AH73"/>
    <mergeCell ref="AI73:AJ73"/>
    <mergeCell ref="K70:L70"/>
    <mergeCell ref="M70:N70"/>
    <mergeCell ref="AG70:AH70"/>
    <mergeCell ref="AI70:AJ70"/>
    <mergeCell ref="K71:L71"/>
    <mergeCell ref="M71:N71"/>
    <mergeCell ref="AG71:AH71"/>
    <mergeCell ref="AI71:AJ71"/>
    <mergeCell ref="K66:L66"/>
    <mergeCell ref="M66:N66"/>
    <mergeCell ref="AG66:AH66"/>
    <mergeCell ref="AI66:AJ66"/>
    <mergeCell ref="K69:L69"/>
    <mergeCell ref="M69:N69"/>
    <mergeCell ref="AG69:AH69"/>
    <mergeCell ref="AI69:AJ69"/>
    <mergeCell ref="K64:L64"/>
    <mergeCell ref="M64:N64"/>
    <mergeCell ref="AG64:AH64"/>
    <mergeCell ref="AI64:AJ64"/>
    <mergeCell ref="K65:L65"/>
    <mergeCell ref="M65:N65"/>
    <mergeCell ref="AG65:AH65"/>
    <mergeCell ref="AI65:AJ65"/>
    <mergeCell ref="K62:L62"/>
    <mergeCell ref="M62:N62"/>
    <mergeCell ref="AG62:AH62"/>
    <mergeCell ref="AI62:AJ62"/>
    <mergeCell ref="K63:L63"/>
    <mergeCell ref="M63:N63"/>
    <mergeCell ref="AG63:AH63"/>
    <mergeCell ref="AI63:AJ63"/>
    <mergeCell ref="K60:L60"/>
    <mergeCell ref="M60:N60"/>
    <mergeCell ref="AG60:AH60"/>
    <mergeCell ref="AI60:AJ60"/>
    <mergeCell ref="K61:L61"/>
    <mergeCell ref="M61:N61"/>
    <mergeCell ref="AG61:AH61"/>
    <mergeCell ref="AI61:AJ61"/>
    <mergeCell ref="K58:L58"/>
    <mergeCell ref="M58:N58"/>
    <mergeCell ref="AG58:AH58"/>
    <mergeCell ref="AI58:AJ58"/>
    <mergeCell ref="K59:L59"/>
    <mergeCell ref="M59:N59"/>
    <mergeCell ref="AG59:AH59"/>
    <mergeCell ref="AI59:AJ59"/>
    <mergeCell ref="K56:L56"/>
    <mergeCell ref="M56:N56"/>
    <mergeCell ref="AG56:AH56"/>
    <mergeCell ref="AI56:AJ56"/>
    <mergeCell ref="K57:L57"/>
    <mergeCell ref="M57:N57"/>
    <mergeCell ref="AG57:AH57"/>
    <mergeCell ref="AI57:AJ57"/>
    <mergeCell ref="K54:L54"/>
    <mergeCell ref="M54:N54"/>
    <mergeCell ref="AG54:AH54"/>
    <mergeCell ref="AI54:AJ54"/>
    <mergeCell ref="K55:L55"/>
    <mergeCell ref="M55:N55"/>
    <mergeCell ref="AG55:AH55"/>
    <mergeCell ref="AI55:AJ55"/>
    <mergeCell ref="K52:L52"/>
    <mergeCell ref="M52:N52"/>
    <mergeCell ref="AG52:AH52"/>
    <mergeCell ref="AI52:AJ52"/>
    <mergeCell ref="K53:L53"/>
    <mergeCell ref="M53:N53"/>
    <mergeCell ref="AG53:AH53"/>
    <mergeCell ref="AI53:AJ53"/>
    <mergeCell ref="K50:L50"/>
    <mergeCell ref="M50:N50"/>
    <mergeCell ref="AG50:AH50"/>
    <mergeCell ref="AI50:AJ50"/>
    <mergeCell ref="K51:L51"/>
    <mergeCell ref="M51:N51"/>
    <mergeCell ref="AG51:AH51"/>
    <mergeCell ref="AI51:AJ51"/>
    <mergeCell ref="K48:L48"/>
    <mergeCell ref="M48:N48"/>
    <mergeCell ref="AG48:AH48"/>
    <mergeCell ref="AI48:AJ48"/>
    <mergeCell ref="K49:L49"/>
    <mergeCell ref="M49:N49"/>
    <mergeCell ref="AG49:AH49"/>
    <mergeCell ref="AI49:AJ49"/>
    <mergeCell ref="K46:L46"/>
    <mergeCell ref="M46:N46"/>
    <mergeCell ref="AG46:AH46"/>
    <mergeCell ref="AI46:AJ46"/>
    <mergeCell ref="K47:L47"/>
    <mergeCell ref="M47:N47"/>
    <mergeCell ref="AG47:AH47"/>
    <mergeCell ref="AI47:AJ47"/>
    <mergeCell ref="K44:L44"/>
    <mergeCell ref="M44:N44"/>
    <mergeCell ref="AG44:AH44"/>
    <mergeCell ref="AI44:AJ44"/>
    <mergeCell ref="K45:L45"/>
    <mergeCell ref="M45:N45"/>
    <mergeCell ref="AG45:AH45"/>
    <mergeCell ref="AI45:AJ45"/>
    <mergeCell ref="K42:L42"/>
    <mergeCell ref="M42:N42"/>
    <mergeCell ref="AG42:AH42"/>
    <mergeCell ref="AI42:AJ42"/>
    <mergeCell ref="K43:L43"/>
    <mergeCell ref="M43:N43"/>
    <mergeCell ref="AG43:AH43"/>
    <mergeCell ref="AI43:AJ43"/>
    <mergeCell ref="K40:L40"/>
    <mergeCell ref="M40:N40"/>
    <mergeCell ref="AG40:AH40"/>
    <mergeCell ref="AI40:AJ40"/>
    <mergeCell ref="K41:L41"/>
    <mergeCell ref="M41:N41"/>
    <mergeCell ref="AG41:AH41"/>
    <mergeCell ref="AI41:AJ41"/>
    <mergeCell ref="K36:L36"/>
    <mergeCell ref="M36:N36"/>
    <mergeCell ref="AG36:AH36"/>
    <mergeCell ref="AI36:AJ36"/>
    <mergeCell ref="K37:L37"/>
    <mergeCell ref="M37:N37"/>
    <mergeCell ref="AG37:AH37"/>
    <mergeCell ref="AI37:AJ37"/>
    <mergeCell ref="K34:L34"/>
    <mergeCell ref="M34:N34"/>
    <mergeCell ref="AG34:AH34"/>
    <mergeCell ref="AI34:AJ34"/>
    <mergeCell ref="K35:L35"/>
    <mergeCell ref="M35:N35"/>
    <mergeCell ref="AG35:AH35"/>
    <mergeCell ref="AI35:AJ35"/>
    <mergeCell ref="K32:L32"/>
    <mergeCell ref="M32:N32"/>
    <mergeCell ref="AG32:AH32"/>
    <mergeCell ref="AI32:AJ32"/>
    <mergeCell ref="K33:L33"/>
    <mergeCell ref="M33:N33"/>
    <mergeCell ref="AG33:AH33"/>
    <mergeCell ref="AI33:AJ33"/>
    <mergeCell ref="K30:L30"/>
    <mergeCell ref="M30:N30"/>
    <mergeCell ref="AG30:AH30"/>
    <mergeCell ref="AI30:AJ30"/>
    <mergeCell ref="K31:L31"/>
    <mergeCell ref="M31:N31"/>
    <mergeCell ref="AG31:AH31"/>
    <mergeCell ref="AI31:AJ31"/>
    <mergeCell ref="K28:L28"/>
    <mergeCell ref="M28:N28"/>
    <mergeCell ref="AG28:AH28"/>
    <mergeCell ref="AI28:AJ28"/>
    <mergeCell ref="K29:L29"/>
    <mergeCell ref="M29:N29"/>
    <mergeCell ref="AG29:AH29"/>
    <mergeCell ref="AI29:AJ29"/>
    <mergeCell ref="K26:L26"/>
    <mergeCell ref="M26:N26"/>
    <mergeCell ref="AG26:AH26"/>
    <mergeCell ref="AI26:AJ26"/>
    <mergeCell ref="K27:L27"/>
    <mergeCell ref="M27:N27"/>
    <mergeCell ref="AG27:AH27"/>
    <mergeCell ref="AI27:AJ27"/>
    <mergeCell ref="K24:L24"/>
    <mergeCell ref="M24:N24"/>
    <mergeCell ref="AG24:AH24"/>
    <mergeCell ref="AI24:AJ24"/>
    <mergeCell ref="K25:L25"/>
    <mergeCell ref="M25:N25"/>
    <mergeCell ref="AG25:AH25"/>
    <mergeCell ref="AI25:AJ25"/>
    <mergeCell ref="K22:L22"/>
    <mergeCell ref="M22:N22"/>
    <mergeCell ref="AG22:AH22"/>
    <mergeCell ref="AI22:AJ22"/>
    <mergeCell ref="K23:L23"/>
    <mergeCell ref="M23:N23"/>
    <mergeCell ref="AG23:AH23"/>
    <mergeCell ref="AI23:AJ23"/>
    <mergeCell ref="K20:L20"/>
    <mergeCell ref="M20:N20"/>
    <mergeCell ref="AG20:AH20"/>
    <mergeCell ref="AI20:AJ20"/>
    <mergeCell ref="K21:L21"/>
    <mergeCell ref="M21:N21"/>
    <mergeCell ref="AG21:AH21"/>
    <mergeCell ref="AI21:AJ21"/>
    <mergeCell ref="K18:L18"/>
    <mergeCell ref="M18:N18"/>
    <mergeCell ref="AG18:AH18"/>
    <mergeCell ref="AI18:AJ18"/>
    <mergeCell ref="K19:L19"/>
    <mergeCell ref="M19:N19"/>
    <mergeCell ref="AG19:AH19"/>
    <mergeCell ref="AI19:AJ19"/>
    <mergeCell ref="K16:L16"/>
    <mergeCell ref="M16:N16"/>
    <mergeCell ref="AG16:AH16"/>
    <mergeCell ref="AI16:AJ16"/>
    <mergeCell ref="K17:L17"/>
    <mergeCell ref="M17:N17"/>
    <mergeCell ref="AG17:AH17"/>
    <mergeCell ref="AI17:AJ17"/>
    <mergeCell ref="K14:L14"/>
    <mergeCell ref="M14:N14"/>
    <mergeCell ref="AG14:AH14"/>
    <mergeCell ref="AI14:AJ14"/>
    <mergeCell ref="K15:L15"/>
    <mergeCell ref="M15:N15"/>
    <mergeCell ref="AG15:AH15"/>
    <mergeCell ref="AI15:AJ15"/>
    <mergeCell ref="K12:L12"/>
    <mergeCell ref="M12:N12"/>
    <mergeCell ref="AG12:AH12"/>
    <mergeCell ref="AI12:AJ12"/>
    <mergeCell ref="K13:L13"/>
    <mergeCell ref="M13:N13"/>
    <mergeCell ref="AG13:AH13"/>
    <mergeCell ref="AI13:AJ13"/>
    <mergeCell ref="K8:L8"/>
    <mergeCell ref="M8:N8"/>
    <mergeCell ref="AG8:AH8"/>
    <mergeCell ref="AI8:AJ8"/>
    <mergeCell ref="K11:L11"/>
    <mergeCell ref="M11:N11"/>
    <mergeCell ref="AG11:AH11"/>
    <mergeCell ref="AI11:AJ11"/>
    <mergeCell ref="Y7:Z7"/>
    <mergeCell ref="AB7:AC7"/>
    <mergeCell ref="B2:E2"/>
    <mergeCell ref="AL7:AM7"/>
    <mergeCell ref="AO7:AP7"/>
    <mergeCell ref="AR7:AS7"/>
    <mergeCell ref="AU7:AV7"/>
    <mergeCell ref="B7:D7"/>
    <mergeCell ref="H7:I7"/>
    <mergeCell ref="P7:Q7"/>
    <mergeCell ref="S7:T7"/>
    <mergeCell ref="V7:W7"/>
    <mergeCell ref="AR4:AV5"/>
    <mergeCell ref="B4:K5"/>
    <mergeCell ref="AL2:AP3"/>
    <mergeCell ref="AR2:AV3"/>
    <mergeCell ref="P2:U3"/>
    <mergeCell ref="V2:Z3"/>
    <mergeCell ref="AB2:AJ3"/>
  </mergeCells>
  <hyperlinks>
    <hyperlink ref="B2:E2" location="'Liste tableaux'!A1" display="Retour à la liste des tableaux" xr:uid="{1FFC463F-E328-431D-92EF-41D50C5F2627}"/>
  </hyperlinks>
  <pageMargins left="0.7" right="0.7" top="0.75" bottom="0.75" header="0.3" footer="0.3"/>
  <headerFooter>
    <oddHeader>&amp;R&amp;"Calibri"&amp;10&amp;K000000 Protected B - Internal / Protégé B - Interne&amp;1#_x000D_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40D23-9B26-4A91-A807-11742A7B3CE0}">
  <sheetPr codeName="Feuil8"/>
  <dimension ref="A1:IV48"/>
  <sheetViews>
    <sheetView showGridLines="0" topLeftCell="A16" workbookViewId="0">
      <selection activeCell="K32" sqref="K32"/>
    </sheetView>
  </sheetViews>
  <sheetFormatPr defaultColWidth="6.140625" defaultRowHeight="12.75" x14ac:dyDescent="0.2"/>
  <cols>
    <col min="1" max="2" width="2.85546875" style="111" customWidth="1"/>
    <col min="3" max="3" width="28.85546875" style="111" customWidth="1"/>
    <col min="4" max="5" width="11.5703125" style="111" customWidth="1"/>
    <col min="6" max="6" width="13.42578125" style="111" customWidth="1"/>
    <col min="7" max="7" width="11.5703125" style="111" customWidth="1"/>
    <col min="8" max="8" width="4.5703125" style="111" customWidth="1"/>
    <col min="9" max="255" width="9.140625" style="111" customWidth="1"/>
    <col min="256" max="256" width="6.140625" style="111"/>
    <col min="257" max="258" width="2.85546875" style="111" customWidth="1"/>
    <col min="259" max="259" width="46.5703125" style="111" customWidth="1"/>
    <col min="260" max="263" width="11.5703125" style="111" customWidth="1"/>
    <col min="264" max="511" width="9.140625" style="111" customWidth="1"/>
    <col min="512" max="512" width="6.140625" style="111"/>
    <col min="513" max="514" width="2.85546875" style="111" customWidth="1"/>
    <col min="515" max="515" width="46.5703125" style="111" customWidth="1"/>
    <col min="516" max="519" width="11.5703125" style="111" customWidth="1"/>
    <col min="520" max="767" width="9.140625" style="111" customWidth="1"/>
    <col min="768" max="768" width="6.140625" style="111"/>
    <col min="769" max="770" width="2.85546875" style="111" customWidth="1"/>
    <col min="771" max="771" width="46.5703125" style="111" customWidth="1"/>
    <col min="772" max="775" width="11.5703125" style="111" customWidth="1"/>
    <col min="776" max="1023" width="9.140625" style="111" customWidth="1"/>
    <col min="1024" max="1024" width="6.140625" style="111"/>
    <col min="1025" max="1026" width="2.85546875" style="111" customWidth="1"/>
    <col min="1027" max="1027" width="46.5703125" style="111" customWidth="1"/>
    <col min="1028" max="1031" width="11.5703125" style="111" customWidth="1"/>
    <col min="1032" max="1279" width="9.140625" style="111" customWidth="1"/>
    <col min="1280" max="1280" width="6.140625" style="111"/>
    <col min="1281" max="1282" width="2.85546875" style="111" customWidth="1"/>
    <col min="1283" max="1283" width="46.5703125" style="111" customWidth="1"/>
    <col min="1284" max="1287" width="11.5703125" style="111" customWidth="1"/>
    <col min="1288" max="1535" width="9.140625" style="111" customWidth="1"/>
    <col min="1536" max="1536" width="6.140625" style="111"/>
    <col min="1537" max="1538" width="2.85546875" style="111" customWidth="1"/>
    <col min="1539" max="1539" width="46.5703125" style="111" customWidth="1"/>
    <col min="1540" max="1543" width="11.5703125" style="111" customWidth="1"/>
    <col min="1544" max="1791" width="9.140625" style="111" customWidth="1"/>
    <col min="1792" max="1792" width="6.140625" style="111"/>
    <col min="1793" max="1794" width="2.85546875" style="111" customWidth="1"/>
    <col min="1795" max="1795" width="46.5703125" style="111" customWidth="1"/>
    <col min="1796" max="1799" width="11.5703125" style="111" customWidth="1"/>
    <col min="1800" max="2047" width="9.140625" style="111" customWidth="1"/>
    <col min="2048" max="2048" width="6.140625" style="111"/>
    <col min="2049" max="2050" width="2.85546875" style="111" customWidth="1"/>
    <col min="2051" max="2051" width="46.5703125" style="111" customWidth="1"/>
    <col min="2052" max="2055" width="11.5703125" style="111" customWidth="1"/>
    <col min="2056" max="2303" width="9.140625" style="111" customWidth="1"/>
    <col min="2304" max="2304" width="6.140625" style="111"/>
    <col min="2305" max="2306" width="2.85546875" style="111" customWidth="1"/>
    <col min="2307" max="2307" width="46.5703125" style="111" customWidth="1"/>
    <col min="2308" max="2311" width="11.5703125" style="111" customWidth="1"/>
    <col min="2312" max="2559" width="9.140625" style="111" customWidth="1"/>
    <col min="2560" max="2560" width="6.140625" style="111"/>
    <col min="2561" max="2562" width="2.85546875" style="111" customWidth="1"/>
    <col min="2563" max="2563" width="46.5703125" style="111" customWidth="1"/>
    <col min="2564" max="2567" width="11.5703125" style="111" customWidth="1"/>
    <col min="2568" max="2815" width="9.140625" style="111" customWidth="1"/>
    <col min="2816" max="2816" width="6.140625" style="111"/>
    <col min="2817" max="2818" width="2.85546875" style="111" customWidth="1"/>
    <col min="2819" max="2819" width="46.5703125" style="111" customWidth="1"/>
    <col min="2820" max="2823" width="11.5703125" style="111" customWidth="1"/>
    <col min="2824" max="3071" width="9.140625" style="111" customWidth="1"/>
    <col min="3072" max="3072" width="6.140625" style="111"/>
    <col min="3073" max="3074" width="2.85546875" style="111" customWidth="1"/>
    <col min="3075" max="3075" width="46.5703125" style="111" customWidth="1"/>
    <col min="3076" max="3079" width="11.5703125" style="111" customWidth="1"/>
    <col min="3080" max="3327" width="9.140625" style="111" customWidth="1"/>
    <col min="3328" max="3328" width="6.140625" style="111"/>
    <col min="3329" max="3330" width="2.85546875" style="111" customWidth="1"/>
    <col min="3331" max="3331" width="46.5703125" style="111" customWidth="1"/>
    <col min="3332" max="3335" width="11.5703125" style="111" customWidth="1"/>
    <col min="3336" max="3583" width="9.140625" style="111" customWidth="1"/>
    <col min="3584" max="3584" width="6.140625" style="111"/>
    <col min="3585" max="3586" width="2.85546875" style="111" customWidth="1"/>
    <col min="3587" max="3587" width="46.5703125" style="111" customWidth="1"/>
    <col min="3588" max="3591" width="11.5703125" style="111" customWidth="1"/>
    <col min="3592" max="3839" width="9.140625" style="111" customWidth="1"/>
    <col min="3840" max="3840" width="6.140625" style="111"/>
    <col min="3841" max="3842" width="2.85546875" style="111" customWidth="1"/>
    <col min="3843" max="3843" width="46.5703125" style="111" customWidth="1"/>
    <col min="3844" max="3847" width="11.5703125" style="111" customWidth="1"/>
    <col min="3848" max="4095" width="9.140625" style="111" customWidth="1"/>
    <col min="4096" max="4096" width="6.140625" style="111"/>
    <col min="4097" max="4098" width="2.85546875" style="111" customWidth="1"/>
    <col min="4099" max="4099" width="46.5703125" style="111" customWidth="1"/>
    <col min="4100" max="4103" width="11.5703125" style="111" customWidth="1"/>
    <col min="4104" max="4351" width="9.140625" style="111" customWidth="1"/>
    <col min="4352" max="4352" width="6.140625" style="111"/>
    <col min="4353" max="4354" width="2.85546875" style="111" customWidth="1"/>
    <col min="4355" max="4355" width="46.5703125" style="111" customWidth="1"/>
    <col min="4356" max="4359" width="11.5703125" style="111" customWidth="1"/>
    <col min="4360" max="4607" width="9.140625" style="111" customWidth="1"/>
    <col min="4608" max="4608" width="6.140625" style="111"/>
    <col min="4609" max="4610" width="2.85546875" style="111" customWidth="1"/>
    <col min="4611" max="4611" width="46.5703125" style="111" customWidth="1"/>
    <col min="4612" max="4615" width="11.5703125" style="111" customWidth="1"/>
    <col min="4616" max="4863" width="9.140625" style="111" customWidth="1"/>
    <col min="4864" max="4864" width="6.140625" style="111"/>
    <col min="4865" max="4866" width="2.85546875" style="111" customWidth="1"/>
    <col min="4867" max="4867" width="46.5703125" style="111" customWidth="1"/>
    <col min="4868" max="4871" width="11.5703125" style="111" customWidth="1"/>
    <col min="4872" max="5119" width="9.140625" style="111" customWidth="1"/>
    <col min="5120" max="5120" width="6.140625" style="111"/>
    <col min="5121" max="5122" width="2.85546875" style="111" customWidth="1"/>
    <col min="5123" max="5123" width="46.5703125" style="111" customWidth="1"/>
    <col min="5124" max="5127" width="11.5703125" style="111" customWidth="1"/>
    <col min="5128" max="5375" width="9.140625" style="111" customWidth="1"/>
    <col min="5376" max="5376" width="6.140625" style="111"/>
    <col min="5377" max="5378" width="2.85546875" style="111" customWidth="1"/>
    <col min="5379" max="5379" width="46.5703125" style="111" customWidth="1"/>
    <col min="5380" max="5383" width="11.5703125" style="111" customWidth="1"/>
    <col min="5384" max="5631" width="9.140625" style="111" customWidth="1"/>
    <col min="5632" max="5632" width="6.140625" style="111"/>
    <col min="5633" max="5634" width="2.85546875" style="111" customWidth="1"/>
    <col min="5635" max="5635" width="46.5703125" style="111" customWidth="1"/>
    <col min="5636" max="5639" width="11.5703125" style="111" customWidth="1"/>
    <col min="5640" max="5887" width="9.140625" style="111" customWidth="1"/>
    <col min="5888" max="5888" width="6.140625" style="111"/>
    <col min="5889" max="5890" width="2.85546875" style="111" customWidth="1"/>
    <col min="5891" max="5891" width="46.5703125" style="111" customWidth="1"/>
    <col min="5892" max="5895" width="11.5703125" style="111" customWidth="1"/>
    <col min="5896" max="6143" width="9.140625" style="111" customWidth="1"/>
    <col min="6144" max="6144" width="6.140625" style="111"/>
    <col min="6145" max="6146" width="2.85546875" style="111" customWidth="1"/>
    <col min="6147" max="6147" width="46.5703125" style="111" customWidth="1"/>
    <col min="6148" max="6151" width="11.5703125" style="111" customWidth="1"/>
    <col min="6152" max="6399" width="9.140625" style="111" customWidth="1"/>
    <col min="6400" max="6400" width="6.140625" style="111"/>
    <col min="6401" max="6402" width="2.85546875" style="111" customWidth="1"/>
    <col min="6403" max="6403" width="46.5703125" style="111" customWidth="1"/>
    <col min="6404" max="6407" width="11.5703125" style="111" customWidth="1"/>
    <col min="6408" max="6655" width="9.140625" style="111" customWidth="1"/>
    <col min="6656" max="6656" width="6.140625" style="111"/>
    <col min="6657" max="6658" width="2.85546875" style="111" customWidth="1"/>
    <col min="6659" max="6659" width="46.5703125" style="111" customWidth="1"/>
    <col min="6660" max="6663" width="11.5703125" style="111" customWidth="1"/>
    <col min="6664" max="6911" width="9.140625" style="111" customWidth="1"/>
    <col min="6912" max="6912" width="6.140625" style="111"/>
    <col min="6913" max="6914" width="2.85546875" style="111" customWidth="1"/>
    <col min="6915" max="6915" width="46.5703125" style="111" customWidth="1"/>
    <col min="6916" max="6919" width="11.5703125" style="111" customWidth="1"/>
    <col min="6920" max="7167" width="9.140625" style="111" customWidth="1"/>
    <col min="7168" max="7168" width="6.140625" style="111"/>
    <col min="7169" max="7170" width="2.85546875" style="111" customWidth="1"/>
    <col min="7171" max="7171" width="46.5703125" style="111" customWidth="1"/>
    <col min="7172" max="7175" width="11.5703125" style="111" customWidth="1"/>
    <col min="7176" max="7423" width="9.140625" style="111" customWidth="1"/>
    <col min="7424" max="7424" width="6.140625" style="111"/>
    <col min="7425" max="7426" width="2.85546875" style="111" customWidth="1"/>
    <col min="7427" max="7427" width="46.5703125" style="111" customWidth="1"/>
    <col min="7428" max="7431" width="11.5703125" style="111" customWidth="1"/>
    <col min="7432" max="7679" width="9.140625" style="111" customWidth="1"/>
    <col min="7680" max="7680" width="6.140625" style="111"/>
    <col min="7681" max="7682" width="2.85546875" style="111" customWidth="1"/>
    <col min="7683" max="7683" width="46.5703125" style="111" customWidth="1"/>
    <col min="7684" max="7687" width="11.5703125" style="111" customWidth="1"/>
    <col min="7688" max="7935" width="9.140625" style="111" customWidth="1"/>
    <col min="7936" max="7936" width="6.140625" style="111"/>
    <col min="7937" max="7938" width="2.85546875" style="111" customWidth="1"/>
    <col min="7939" max="7939" width="46.5703125" style="111" customWidth="1"/>
    <col min="7940" max="7943" width="11.5703125" style="111" customWidth="1"/>
    <col min="7944" max="8191" width="9.140625" style="111" customWidth="1"/>
    <col min="8192" max="8192" width="6.140625" style="111"/>
    <col min="8193" max="8194" width="2.85546875" style="111" customWidth="1"/>
    <col min="8195" max="8195" width="46.5703125" style="111" customWidth="1"/>
    <col min="8196" max="8199" width="11.5703125" style="111" customWidth="1"/>
    <col min="8200" max="8447" width="9.140625" style="111" customWidth="1"/>
    <col min="8448" max="8448" width="6.140625" style="111"/>
    <col min="8449" max="8450" width="2.85546875" style="111" customWidth="1"/>
    <col min="8451" max="8451" width="46.5703125" style="111" customWidth="1"/>
    <col min="8452" max="8455" width="11.5703125" style="111" customWidth="1"/>
    <col min="8456" max="8703" width="9.140625" style="111" customWidth="1"/>
    <col min="8704" max="8704" width="6.140625" style="111"/>
    <col min="8705" max="8706" width="2.85546875" style="111" customWidth="1"/>
    <col min="8707" max="8707" width="46.5703125" style="111" customWidth="1"/>
    <col min="8708" max="8711" width="11.5703125" style="111" customWidth="1"/>
    <col min="8712" max="8959" width="9.140625" style="111" customWidth="1"/>
    <col min="8960" max="8960" width="6.140625" style="111"/>
    <col min="8961" max="8962" width="2.85546875" style="111" customWidth="1"/>
    <col min="8963" max="8963" width="46.5703125" style="111" customWidth="1"/>
    <col min="8964" max="8967" width="11.5703125" style="111" customWidth="1"/>
    <col min="8968" max="9215" width="9.140625" style="111" customWidth="1"/>
    <col min="9216" max="9216" width="6.140625" style="111"/>
    <col min="9217" max="9218" width="2.85546875" style="111" customWidth="1"/>
    <col min="9219" max="9219" width="46.5703125" style="111" customWidth="1"/>
    <col min="9220" max="9223" width="11.5703125" style="111" customWidth="1"/>
    <col min="9224" max="9471" width="9.140625" style="111" customWidth="1"/>
    <col min="9472" max="9472" width="6.140625" style="111"/>
    <col min="9473" max="9474" width="2.85546875" style="111" customWidth="1"/>
    <col min="9475" max="9475" width="46.5703125" style="111" customWidth="1"/>
    <col min="9476" max="9479" width="11.5703125" style="111" customWidth="1"/>
    <col min="9480" max="9727" width="9.140625" style="111" customWidth="1"/>
    <col min="9728" max="9728" width="6.140625" style="111"/>
    <col min="9729" max="9730" width="2.85546875" style="111" customWidth="1"/>
    <col min="9731" max="9731" width="46.5703125" style="111" customWidth="1"/>
    <col min="9732" max="9735" width="11.5703125" style="111" customWidth="1"/>
    <col min="9736" max="9983" width="9.140625" style="111" customWidth="1"/>
    <col min="9984" max="9984" width="6.140625" style="111"/>
    <col min="9985" max="9986" width="2.85546875" style="111" customWidth="1"/>
    <col min="9987" max="9987" width="46.5703125" style="111" customWidth="1"/>
    <col min="9988" max="9991" width="11.5703125" style="111" customWidth="1"/>
    <col min="9992" max="10239" width="9.140625" style="111" customWidth="1"/>
    <col min="10240" max="10240" width="6.140625" style="111"/>
    <col min="10241" max="10242" width="2.85546875" style="111" customWidth="1"/>
    <col min="10243" max="10243" width="46.5703125" style="111" customWidth="1"/>
    <col min="10244" max="10247" width="11.5703125" style="111" customWidth="1"/>
    <col min="10248" max="10495" width="9.140625" style="111" customWidth="1"/>
    <col min="10496" max="10496" width="6.140625" style="111"/>
    <col min="10497" max="10498" width="2.85546875" style="111" customWidth="1"/>
    <col min="10499" max="10499" width="46.5703125" style="111" customWidth="1"/>
    <col min="10500" max="10503" width="11.5703125" style="111" customWidth="1"/>
    <col min="10504" max="10751" width="9.140625" style="111" customWidth="1"/>
    <col min="10752" max="10752" width="6.140625" style="111"/>
    <col min="10753" max="10754" width="2.85546875" style="111" customWidth="1"/>
    <col min="10755" max="10755" width="46.5703125" style="111" customWidth="1"/>
    <col min="10756" max="10759" width="11.5703125" style="111" customWidth="1"/>
    <col min="10760" max="11007" width="9.140625" style="111" customWidth="1"/>
    <col min="11008" max="11008" width="6.140625" style="111"/>
    <col min="11009" max="11010" width="2.85546875" style="111" customWidth="1"/>
    <col min="11011" max="11011" width="46.5703125" style="111" customWidth="1"/>
    <col min="11012" max="11015" width="11.5703125" style="111" customWidth="1"/>
    <col min="11016" max="11263" width="9.140625" style="111" customWidth="1"/>
    <col min="11264" max="11264" width="6.140625" style="111"/>
    <col min="11265" max="11266" width="2.85546875" style="111" customWidth="1"/>
    <col min="11267" max="11267" width="46.5703125" style="111" customWidth="1"/>
    <col min="11268" max="11271" width="11.5703125" style="111" customWidth="1"/>
    <col min="11272" max="11519" width="9.140625" style="111" customWidth="1"/>
    <col min="11520" max="11520" width="6.140625" style="111"/>
    <col min="11521" max="11522" width="2.85546875" style="111" customWidth="1"/>
    <col min="11523" max="11523" width="46.5703125" style="111" customWidth="1"/>
    <col min="11524" max="11527" width="11.5703125" style="111" customWidth="1"/>
    <col min="11528" max="11775" width="9.140625" style="111" customWidth="1"/>
    <col min="11776" max="11776" width="6.140625" style="111"/>
    <col min="11777" max="11778" width="2.85546875" style="111" customWidth="1"/>
    <col min="11779" max="11779" width="46.5703125" style="111" customWidth="1"/>
    <col min="11780" max="11783" width="11.5703125" style="111" customWidth="1"/>
    <col min="11784" max="12031" width="9.140625" style="111" customWidth="1"/>
    <col min="12032" max="12032" width="6.140625" style="111"/>
    <col min="12033" max="12034" width="2.85546875" style="111" customWidth="1"/>
    <col min="12035" max="12035" width="46.5703125" style="111" customWidth="1"/>
    <col min="12036" max="12039" width="11.5703125" style="111" customWidth="1"/>
    <col min="12040" max="12287" width="9.140625" style="111" customWidth="1"/>
    <col min="12288" max="12288" width="6.140625" style="111"/>
    <col min="12289" max="12290" width="2.85546875" style="111" customWidth="1"/>
    <col min="12291" max="12291" width="46.5703125" style="111" customWidth="1"/>
    <col min="12292" max="12295" width="11.5703125" style="111" customWidth="1"/>
    <col min="12296" max="12543" width="9.140625" style="111" customWidth="1"/>
    <col min="12544" max="12544" width="6.140625" style="111"/>
    <col min="12545" max="12546" width="2.85546875" style="111" customWidth="1"/>
    <col min="12547" max="12547" width="46.5703125" style="111" customWidth="1"/>
    <col min="12548" max="12551" width="11.5703125" style="111" customWidth="1"/>
    <col min="12552" max="12799" width="9.140625" style="111" customWidth="1"/>
    <col min="12800" max="12800" width="6.140625" style="111"/>
    <col min="12801" max="12802" width="2.85546875" style="111" customWidth="1"/>
    <col min="12803" max="12803" width="46.5703125" style="111" customWidth="1"/>
    <col min="12804" max="12807" width="11.5703125" style="111" customWidth="1"/>
    <col min="12808" max="13055" width="9.140625" style="111" customWidth="1"/>
    <col min="13056" max="13056" width="6.140625" style="111"/>
    <col min="13057" max="13058" width="2.85546875" style="111" customWidth="1"/>
    <col min="13059" max="13059" width="46.5703125" style="111" customWidth="1"/>
    <col min="13060" max="13063" width="11.5703125" style="111" customWidth="1"/>
    <col min="13064" max="13311" width="9.140625" style="111" customWidth="1"/>
    <col min="13312" max="13312" width="6.140625" style="111"/>
    <col min="13313" max="13314" width="2.85546875" style="111" customWidth="1"/>
    <col min="13315" max="13315" width="46.5703125" style="111" customWidth="1"/>
    <col min="13316" max="13319" width="11.5703125" style="111" customWidth="1"/>
    <col min="13320" max="13567" width="9.140625" style="111" customWidth="1"/>
    <col min="13568" max="13568" width="6.140625" style="111"/>
    <col min="13569" max="13570" width="2.85546875" style="111" customWidth="1"/>
    <col min="13571" max="13571" width="46.5703125" style="111" customWidth="1"/>
    <col min="13572" max="13575" width="11.5703125" style="111" customWidth="1"/>
    <col min="13576" max="13823" width="9.140625" style="111" customWidth="1"/>
    <col min="13824" max="13824" width="6.140625" style="111"/>
    <col min="13825" max="13826" width="2.85546875" style="111" customWidth="1"/>
    <col min="13827" max="13827" width="46.5703125" style="111" customWidth="1"/>
    <col min="13828" max="13831" width="11.5703125" style="111" customWidth="1"/>
    <col min="13832" max="14079" width="9.140625" style="111" customWidth="1"/>
    <col min="14080" max="14080" width="6.140625" style="111"/>
    <col min="14081" max="14082" width="2.85546875" style="111" customWidth="1"/>
    <col min="14083" max="14083" width="46.5703125" style="111" customWidth="1"/>
    <col min="14084" max="14087" width="11.5703125" style="111" customWidth="1"/>
    <col min="14088" max="14335" width="9.140625" style="111" customWidth="1"/>
    <col min="14336" max="14336" width="6.140625" style="111"/>
    <col min="14337" max="14338" width="2.85546875" style="111" customWidth="1"/>
    <col min="14339" max="14339" width="46.5703125" style="111" customWidth="1"/>
    <col min="14340" max="14343" width="11.5703125" style="111" customWidth="1"/>
    <col min="14344" max="14591" width="9.140625" style="111" customWidth="1"/>
    <col min="14592" max="14592" width="6.140625" style="111"/>
    <col min="14593" max="14594" width="2.85546875" style="111" customWidth="1"/>
    <col min="14595" max="14595" width="46.5703125" style="111" customWidth="1"/>
    <col min="14596" max="14599" width="11.5703125" style="111" customWidth="1"/>
    <col min="14600" max="14847" width="9.140625" style="111" customWidth="1"/>
    <col min="14848" max="14848" width="6.140625" style="111"/>
    <col min="14849" max="14850" width="2.85546875" style="111" customWidth="1"/>
    <col min="14851" max="14851" width="46.5703125" style="111" customWidth="1"/>
    <col min="14852" max="14855" width="11.5703125" style="111" customWidth="1"/>
    <col min="14856" max="15103" width="9.140625" style="111" customWidth="1"/>
    <col min="15104" max="15104" width="6.140625" style="111"/>
    <col min="15105" max="15106" width="2.85546875" style="111" customWidth="1"/>
    <col min="15107" max="15107" width="46.5703125" style="111" customWidth="1"/>
    <col min="15108" max="15111" width="11.5703125" style="111" customWidth="1"/>
    <col min="15112" max="15359" width="9.140625" style="111" customWidth="1"/>
    <col min="15360" max="15360" width="6.140625" style="111"/>
    <col min="15361" max="15362" width="2.85546875" style="111" customWidth="1"/>
    <col min="15363" max="15363" width="46.5703125" style="111" customWidth="1"/>
    <col min="15364" max="15367" width="11.5703125" style="111" customWidth="1"/>
    <col min="15368" max="15615" width="9.140625" style="111" customWidth="1"/>
    <col min="15616" max="15616" width="6.140625" style="111"/>
    <col min="15617" max="15618" width="2.85546875" style="111" customWidth="1"/>
    <col min="15619" max="15619" width="46.5703125" style="111" customWidth="1"/>
    <col min="15620" max="15623" width="11.5703125" style="111" customWidth="1"/>
    <col min="15624" max="15871" width="9.140625" style="111" customWidth="1"/>
    <col min="15872" max="15872" width="6.140625" style="111"/>
    <col min="15873" max="15874" width="2.85546875" style="111" customWidth="1"/>
    <col min="15875" max="15875" width="46.5703125" style="111" customWidth="1"/>
    <col min="15876" max="15879" width="11.5703125" style="111" customWidth="1"/>
    <col min="15880" max="16127" width="9.140625" style="111" customWidth="1"/>
    <col min="16128" max="16128" width="6.140625" style="111"/>
    <col min="16129" max="16130" width="2.85546875" style="111" customWidth="1"/>
    <col min="16131" max="16131" width="46.5703125" style="111" customWidth="1"/>
    <col min="16132" max="16135" width="11.5703125" style="111" customWidth="1"/>
    <col min="16136" max="16383" width="9.140625" style="111" customWidth="1"/>
    <col min="16384" max="16384" width="6.140625" style="111"/>
  </cols>
  <sheetData>
    <row r="1" spans="1:256" ht="15.75" x14ac:dyDescent="0.2">
      <c r="A1" s="261" t="s">
        <v>454</v>
      </c>
      <c r="B1" s="110"/>
      <c r="C1" s="110"/>
      <c r="D1" s="110"/>
      <c r="E1" s="110"/>
      <c r="F1" s="110"/>
      <c r="G1" s="110"/>
      <c r="H1" s="110"/>
      <c r="I1" s="110"/>
      <c r="J1" s="110"/>
      <c r="K1" s="110"/>
    </row>
    <row r="2" spans="1:256" ht="15.75" x14ac:dyDescent="0.25">
      <c r="A2" s="1958" t="s">
        <v>145</v>
      </c>
      <c r="B2" s="1959"/>
      <c r="C2" s="1960"/>
      <c r="D2" s="112"/>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113"/>
      <c r="BN2" s="113"/>
      <c r="BO2" s="113"/>
      <c r="BP2" s="113"/>
      <c r="BQ2" s="113"/>
      <c r="BR2" s="113"/>
      <c r="BS2" s="113"/>
      <c r="BT2" s="113"/>
      <c r="BU2" s="113"/>
      <c r="BV2" s="113"/>
      <c r="BW2" s="113"/>
      <c r="BX2" s="113"/>
      <c r="BY2" s="113"/>
      <c r="BZ2" s="113"/>
      <c r="CA2" s="113"/>
      <c r="CB2" s="113"/>
      <c r="CC2" s="113"/>
      <c r="CD2" s="113"/>
      <c r="CE2" s="113"/>
      <c r="CF2" s="113"/>
      <c r="CG2" s="113"/>
      <c r="CH2" s="113"/>
      <c r="CI2" s="113"/>
      <c r="CJ2" s="113"/>
      <c r="CK2" s="113"/>
      <c r="CL2" s="113"/>
      <c r="CM2" s="113"/>
      <c r="CN2" s="113"/>
      <c r="CO2" s="113"/>
      <c r="CP2" s="113"/>
      <c r="CQ2" s="113"/>
      <c r="CR2" s="113"/>
      <c r="CS2" s="113"/>
      <c r="CT2" s="113"/>
      <c r="CU2" s="113"/>
      <c r="CV2" s="113"/>
      <c r="CW2" s="113"/>
      <c r="CX2" s="113"/>
      <c r="CY2" s="113"/>
      <c r="CZ2" s="113"/>
      <c r="DA2" s="113"/>
      <c r="DB2" s="113"/>
      <c r="DC2" s="113"/>
      <c r="DD2" s="113"/>
      <c r="DE2" s="113"/>
      <c r="DF2" s="113"/>
      <c r="DG2" s="113"/>
      <c r="DH2" s="113"/>
      <c r="DI2" s="113"/>
      <c r="DJ2" s="113"/>
      <c r="DK2" s="113"/>
      <c r="DL2" s="113"/>
      <c r="DM2" s="113"/>
      <c r="DN2" s="113"/>
      <c r="DO2" s="113"/>
      <c r="DP2" s="113"/>
      <c r="DQ2" s="113"/>
      <c r="DR2" s="113"/>
      <c r="DS2" s="113"/>
      <c r="DT2" s="113"/>
      <c r="DU2" s="113"/>
      <c r="DV2" s="113"/>
      <c r="DW2" s="113"/>
      <c r="DX2" s="113"/>
      <c r="DY2" s="113"/>
      <c r="DZ2" s="113"/>
      <c r="EA2" s="113"/>
      <c r="EB2" s="113"/>
      <c r="EC2" s="113"/>
      <c r="ED2" s="113"/>
      <c r="EE2" s="113"/>
      <c r="EF2" s="113"/>
      <c r="EG2" s="113"/>
      <c r="EH2" s="113"/>
      <c r="EI2" s="113"/>
      <c r="EJ2" s="113"/>
      <c r="EK2" s="113"/>
      <c r="EL2" s="113"/>
      <c r="EM2" s="113"/>
      <c r="EN2" s="113"/>
      <c r="EO2" s="113"/>
      <c r="EP2" s="113"/>
      <c r="EQ2" s="113"/>
      <c r="ER2" s="113"/>
      <c r="ES2" s="113"/>
      <c r="ET2" s="113"/>
      <c r="EU2" s="113"/>
      <c r="EV2" s="113"/>
      <c r="EW2" s="113"/>
      <c r="EX2" s="113"/>
      <c r="EY2" s="113"/>
      <c r="EZ2" s="113"/>
      <c r="FA2" s="113"/>
      <c r="FB2" s="113"/>
      <c r="FC2" s="113"/>
      <c r="FD2" s="113"/>
      <c r="FE2" s="113"/>
      <c r="FF2" s="113"/>
      <c r="FG2" s="113"/>
      <c r="FH2" s="113"/>
      <c r="FI2" s="113"/>
      <c r="FJ2" s="113"/>
      <c r="FK2" s="113"/>
      <c r="FL2" s="113"/>
      <c r="FM2" s="113"/>
      <c r="FN2" s="113"/>
      <c r="FO2" s="113"/>
      <c r="FP2" s="113"/>
      <c r="FQ2" s="113"/>
      <c r="FR2" s="113"/>
      <c r="FS2" s="113"/>
      <c r="FT2" s="113"/>
      <c r="FU2" s="113"/>
      <c r="FV2" s="113"/>
      <c r="FW2" s="113"/>
      <c r="FX2" s="113"/>
      <c r="FY2" s="113"/>
      <c r="FZ2" s="113"/>
      <c r="GA2" s="113"/>
      <c r="GB2" s="113"/>
      <c r="GC2" s="113"/>
      <c r="GD2" s="113"/>
      <c r="GE2" s="113"/>
      <c r="GF2" s="113"/>
      <c r="GG2" s="113"/>
      <c r="GH2" s="113"/>
      <c r="GI2" s="113"/>
      <c r="GJ2" s="113"/>
      <c r="GK2" s="113"/>
      <c r="GL2" s="113"/>
      <c r="GM2" s="113"/>
      <c r="GN2" s="113"/>
      <c r="GO2" s="113"/>
      <c r="GP2" s="113"/>
      <c r="GQ2" s="113"/>
      <c r="GR2" s="113"/>
      <c r="GS2" s="113"/>
      <c r="GT2" s="113"/>
      <c r="GU2" s="113"/>
      <c r="GV2" s="113"/>
      <c r="GW2" s="113"/>
      <c r="GX2" s="113"/>
      <c r="GY2" s="113"/>
      <c r="GZ2" s="113"/>
      <c r="HA2" s="113"/>
      <c r="HB2" s="113"/>
      <c r="HC2" s="113"/>
      <c r="HD2" s="113"/>
      <c r="HE2" s="113"/>
      <c r="HF2" s="113"/>
      <c r="HG2" s="113"/>
      <c r="HH2" s="113"/>
      <c r="HI2" s="113"/>
      <c r="HJ2" s="113"/>
      <c r="HK2" s="113"/>
      <c r="HL2" s="113"/>
      <c r="HM2" s="113"/>
      <c r="HN2" s="113"/>
      <c r="HO2" s="113"/>
      <c r="HP2" s="113"/>
      <c r="HQ2" s="113"/>
      <c r="HR2" s="113"/>
      <c r="HS2" s="113"/>
      <c r="HT2" s="113"/>
      <c r="HU2" s="113"/>
      <c r="HV2" s="113"/>
      <c r="HW2" s="113"/>
      <c r="HX2" s="113"/>
      <c r="HY2" s="113"/>
      <c r="HZ2" s="113"/>
      <c r="IA2" s="113"/>
      <c r="IB2" s="113"/>
      <c r="IC2" s="113"/>
      <c r="ID2" s="113"/>
      <c r="IE2" s="113"/>
      <c r="IF2" s="113"/>
      <c r="IG2" s="113"/>
      <c r="IH2" s="113"/>
      <c r="II2" s="113"/>
      <c r="IJ2" s="113"/>
      <c r="IK2" s="113"/>
      <c r="IL2" s="113"/>
      <c r="IM2" s="113"/>
      <c r="IN2" s="113"/>
      <c r="IO2" s="113"/>
      <c r="IP2" s="113"/>
      <c r="IQ2" s="113"/>
      <c r="IR2" s="113"/>
      <c r="IS2" s="113"/>
      <c r="IT2" s="113"/>
      <c r="IU2" s="113"/>
      <c r="IV2" s="113"/>
    </row>
    <row r="3" spans="1:256" s="251" customFormat="1" x14ac:dyDescent="0.2">
      <c r="A3" s="181" t="s">
        <v>455</v>
      </c>
    </row>
    <row r="4" spans="1:256" s="251" customFormat="1" x14ac:dyDescent="0.2">
      <c r="A4" s="181"/>
    </row>
    <row r="5" spans="1:256" s="251" customFormat="1" x14ac:dyDescent="0.2">
      <c r="A5" s="260" t="s">
        <v>409</v>
      </c>
      <c r="C5" s="260"/>
    </row>
    <row r="6" spans="1:256" x14ac:dyDescent="0.2">
      <c r="A6" s="113"/>
      <c r="B6" s="113"/>
      <c r="C6" s="113"/>
      <c r="D6" s="113"/>
      <c r="E6" s="113"/>
      <c r="F6" s="113"/>
      <c r="G6" s="113"/>
      <c r="H6" s="113"/>
    </row>
    <row r="7" spans="1:256" x14ac:dyDescent="0.2">
      <c r="A7" s="113"/>
      <c r="B7" s="113"/>
      <c r="C7" s="113"/>
      <c r="D7" s="113"/>
      <c r="E7" s="113"/>
      <c r="F7" s="113"/>
      <c r="G7" s="113"/>
      <c r="H7" s="113"/>
    </row>
    <row r="8" spans="1:256" ht="45" x14ac:dyDescent="0.2">
      <c r="A8" s="113"/>
      <c r="B8" s="1964" t="s">
        <v>410</v>
      </c>
      <c r="C8" s="1965"/>
      <c r="D8" s="1374" t="s">
        <v>456</v>
      </c>
      <c r="E8" s="1374" t="s">
        <v>412</v>
      </c>
      <c r="F8" s="1374" t="s">
        <v>413</v>
      </c>
      <c r="G8" s="1375" t="s">
        <v>457</v>
      </c>
      <c r="H8" s="251"/>
    </row>
    <row r="9" spans="1:256" x14ac:dyDescent="0.2">
      <c r="A9" s="113"/>
      <c r="B9" s="252"/>
      <c r="C9" s="252"/>
      <c r="D9" s="252"/>
      <c r="E9" s="252" t="s">
        <v>299</v>
      </c>
      <c r="F9" s="252" t="s">
        <v>300</v>
      </c>
      <c r="G9" s="252" t="s">
        <v>415</v>
      </c>
      <c r="H9" s="251"/>
    </row>
    <row r="10" spans="1:256" x14ac:dyDescent="0.2">
      <c r="A10" s="113"/>
      <c r="B10" s="1376" t="s">
        <v>416</v>
      </c>
      <c r="C10" s="1377" t="s">
        <v>417</v>
      </c>
      <c r="D10" s="1378"/>
      <c r="E10" s="1378"/>
      <c r="F10" s="1378"/>
      <c r="G10" s="1379"/>
      <c r="H10" s="251"/>
    </row>
    <row r="11" spans="1:256" x14ac:dyDescent="0.2">
      <c r="A11" s="113"/>
      <c r="B11" s="253"/>
      <c r="C11" s="1369" t="s">
        <v>418</v>
      </c>
      <c r="D11" s="1380"/>
      <c r="E11" s="1380"/>
      <c r="F11" s="1380"/>
      <c r="G11" s="1380"/>
      <c r="H11" s="251"/>
    </row>
    <row r="12" spans="1:256" x14ac:dyDescent="0.2">
      <c r="A12" s="113"/>
      <c r="B12" s="254"/>
      <c r="C12" s="1369" t="s">
        <v>419</v>
      </c>
      <c r="D12" s="1380"/>
      <c r="E12" s="1380"/>
      <c r="F12" s="1380"/>
      <c r="G12" s="1380"/>
      <c r="H12" s="251"/>
    </row>
    <row r="13" spans="1:256" x14ac:dyDescent="0.2">
      <c r="A13" s="113"/>
      <c r="B13" s="254"/>
      <c r="C13" s="1369" t="s">
        <v>420</v>
      </c>
      <c r="D13" s="1380"/>
      <c r="E13" s="1380"/>
      <c r="F13" s="1380"/>
      <c r="G13" s="1380"/>
      <c r="H13" s="251"/>
    </row>
    <row r="14" spans="1:256" x14ac:dyDescent="0.2">
      <c r="A14" s="113"/>
      <c r="B14" s="254"/>
      <c r="C14" s="1369" t="s">
        <v>421</v>
      </c>
      <c r="D14" s="1380"/>
      <c r="E14" s="1380"/>
      <c r="F14" s="1380"/>
      <c r="G14" s="1380"/>
      <c r="H14" s="251"/>
    </row>
    <row r="15" spans="1:256" x14ac:dyDescent="0.2">
      <c r="A15" s="113"/>
      <c r="B15" s="254"/>
      <c r="C15" s="1369" t="s">
        <v>422</v>
      </c>
      <c r="D15" s="1380"/>
      <c r="E15" s="1380"/>
      <c r="F15" s="1380"/>
      <c r="G15" s="1380"/>
      <c r="H15" s="251"/>
    </row>
    <row r="16" spans="1:256" x14ac:dyDescent="0.2">
      <c r="A16" s="113"/>
      <c r="B16" s="254"/>
      <c r="C16" s="1369" t="s">
        <v>423</v>
      </c>
      <c r="D16" s="1380"/>
      <c r="E16" s="1380"/>
      <c r="F16" s="1380"/>
      <c r="G16" s="1380"/>
      <c r="H16" s="251"/>
    </row>
    <row r="17" spans="1:8" x14ac:dyDescent="0.2">
      <c r="A17" s="113"/>
      <c r="B17" s="254"/>
      <c r="C17" s="1369" t="s">
        <v>424</v>
      </c>
      <c r="D17" s="1380"/>
      <c r="E17" s="1380"/>
      <c r="F17" s="1380"/>
      <c r="G17" s="1380"/>
      <c r="H17" s="251"/>
    </row>
    <row r="18" spans="1:8" x14ac:dyDescent="0.2">
      <c r="A18" s="113"/>
      <c r="B18" s="254"/>
      <c r="C18" s="1369" t="s">
        <v>425</v>
      </c>
      <c r="D18" s="1380"/>
      <c r="E18" s="1380"/>
      <c r="F18" s="1380"/>
      <c r="G18" s="1380"/>
      <c r="H18" s="251"/>
    </row>
    <row r="19" spans="1:8" x14ac:dyDescent="0.2">
      <c r="A19" s="113"/>
      <c r="B19" s="254"/>
      <c r="C19" s="1369" t="s">
        <v>426</v>
      </c>
      <c r="D19" s="1380"/>
      <c r="E19" s="1380"/>
      <c r="F19" s="1380"/>
      <c r="G19" s="1380"/>
      <c r="H19" s="251"/>
    </row>
    <row r="20" spans="1:8" x14ac:dyDescent="0.2">
      <c r="A20" s="113"/>
      <c r="B20" s="254"/>
      <c r="C20" s="1369" t="s">
        <v>427</v>
      </c>
      <c r="D20" s="1380"/>
      <c r="E20" s="1380"/>
      <c r="F20" s="1380"/>
      <c r="G20" s="1380"/>
      <c r="H20" s="251"/>
    </row>
    <row r="21" spans="1:8" x14ac:dyDescent="0.2">
      <c r="A21" s="113"/>
      <c r="B21" s="254"/>
      <c r="C21" s="1369" t="s">
        <v>428</v>
      </c>
      <c r="D21" s="1380"/>
      <c r="E21" s="1380"/>
      <c r="F21" s="1380"/>
      <c r="G21" s="1380"/>
      <c r="H21" s="251"/>
    </row>
    <row r="22" spans="1:8" x14ac:dyDescent="0.2">
      <c r="A22" s="113"/>
      <c r="B22" s="254"/>
      <c r="C22" s="1369" t="s">
        <v>429</v>
      </c>
      <c r="D22" s="1380"/>
      <c r="E22" s="1380"/>
      <c r="F22" s="1380"/>
      <c r="G22" s="1380"/>
      <c r="H22" s="251"/>
    </row>
    <row r="23" spans="1:8" x14ac:dyDescent="0.2">
      <c r="A23" s="113"/>
      <c r="B23" s="254"/>
      <c r="C23" s="1369" t="s">
        <v>430</v>
      </c>
      <c r="D23" s="1380"/>
      <c r="E23" s="1380"/>
      <c r="F23" s="1380"/>
      <c r="G23" s="1380"/>
      <c r="H23" s="251"/>
    </row>
    <row r="24" spans="1:8" x14ac:dyDescent="0.2">
      <c r="A24" s="113"/>
      <c r="B24" s="254"/>
      <c r="C24" s="1369" t="s">
        <v>431</v>
      </c>
      <c r="D24" s="1380"/>
      <c r="E24" s="1380"/>
      <c r="F24" s="1380"/>
      <c r="G24" s="1380"/>
      <c r="H24" s="251"/>
    </row>
    <row r="25" spans="1:8" x14ac:dyDescent="0.2">
      <c r="A25" s="113"/>
      <c r="B25" s="254"/>
      <c r="C25" s="1369" t="s">
        <v>432</v>
      </c>
      <c r="D25" s="1380"/>
      <c r="E25" s="1380"/>
      <c r="F25" s="1380"/>
      <c r="G25" s="1380"/>
      <c r="H25" s="251"/>
    </row>
    <row r="26" spans="1:8" x14ac:dyDescent="0.2">
      <c r="A26" s="113"/>
      <c r="B26" s="254"/>
      <c r="C26" s="1369" t="s">
        <v>433</v>
      </c>
      <c r="D26" s="1380"/>
      <c r="E26" s="1380"/>
      <c r="F26" s="1380"/>
      <c r="G26" s="1380"/>
      <c r="H26" s="251"/>
    </row>
    <row r="27" spans="1:8" x14ac:dyDescent="0.2">
      <c r="A27" s="113"/>
      <c r="B27" s="254"/>
      <c r="C27" s="1369" t="s">
        <v>434</v>
      </c>
      <c r="D27" s="1380"/>
      <c r="E27" s="1380"/>
      <c r="F27" s="1380"/>
      <c r="G27" s="1380"/>
      <c r="H27" s="251"/>
    </row>
    <row r="28" spans="1:8" x14ac:dyDescent="0.2">
      <c r="A28" s="113"/>
      <c r="B28" s="254"/>
      <c r="C28" s="1369" t="s">
        <v>435</v>
      </c>
      <c r="D28" s="1380"/>
      <c r="E28" s="1380"/>
      <c r="F28" s="1380"/>
      <c r="G28" s="1380"/>
      <c r="H28" s="251"/>
    </row>
    <row r="29" spans="1:8" x14ac:dyDescent="0.2">
      <c r="A29" s="113"/>
      <c r="B29" s="254"/>
      <c r="C29" s="1369" t="s">
        <v>436</v>
      </c>
      <c r="D29" s="1380"/>
      <c r="E29" s="1380"/>
      <c r="F29" s="1380"/>
      <c r="G29" s="1380"/>
      <c r="H29" s="251"/>
    </row>
    <row r="30" spans="1:8" x14ac:dyDescent="0.2">
      <c r="A30" s="113"/>
      <c r="B30" s="254"/>
      <c r="C30" s="1369" t="s">
        <v>437</v>
      </c>
      <c r="D30" s="1380"/>
      <c r="E30" s="1380"/>
      <c r="F30" s="1380"/>
      <c r="G30" s="1380"/>
      <c r="H30" s="251"/>
    </row>
    <row r="31" spans="1:8" x14ac:dyDescent="0.2">
      <c r="A31" s="113"/>
      <c r="B31" s="254"/>
      <c r="C31" s="1369" t="s">
        <v>438</v>
      </c>
      <c r="D31" s="1380"/>
      <c r="E31" s="1380"/>
      <c r="F31" s="1380"/>
      <c r="G31" s="1380"/>
      <c r="H31" s="251"/>
    </row>
    <row r="32" spans="1:8" x14ac:dyDescent="0.2">
      <c r="A32" s="113"/>
      <c r="B32" s="254"/>
      <c r="C32" s="1369" t="s">
        <v>439</v>
      </c>
      <c r="D32" s="1380"/>
      <c r="E32" s="1380"/>
      <c r="F32" s="1380"/>
      <c r="G32" s="1380"/>
      <c r="H32" s="251"/>
    </row>
    <row r="33" spans="1:9" x14ac:dyDescent="0.2">
      <c r="A33" s="113"/>
      <c r="B33" s="255"/>
      <c r="C33" s="1369" t="s">
        <v>440</v>
      </c>
      <c r="D33" s="1380"/>
      <c r="E33" s="1380"/>
      <c r="F33" s="1380"/>
      <c r="G33" s="1380"/>
      <c r="H33" s="251"/>
    </row>
    <row r="34" spans="1:9" x14ac:dyDescent="0.2">
      <c r="A34" s="113"/>
      <c r="B34" s="255"/>
      <c r="C34" s="1369" t="s">
        <v>441</v>
      </c>
      <c r="D34" s="1380"/>
      <c r="E34" s="1380"/>
      <c r="F34" s="1380"/>
      <c r="G34" s="1380"/>
      <c r="H34" s="251"/>
    </row>
    <row r="35" spans="1:9" x14ac:dyDescent="0.2">
      <c r="A35" s="113"/>
      <c r="B35" s="255"/>
      <c r="C35" s="1369" t="s">
        <v>442</v>
      </c>
      <c r="D35" s="1380"/>
      <c r="E35" s="1380"/>
      <c r="F35" s="1380"/>
      <c r="G35" s="1380"/>
      <c r="H35" s="251"/>
    </row>
    <row r="36" spans="1:9" x14ac:dyDescent="0.2">
      <c r="A36" s="113"/>
      <c r="B36" s="254"/>
      <c r="C36" s="1369" t="s">
        <v>443</v>
      </c>
      <c r="D36" s="1380"/>
      <c r="E36" s="1380"/>
      <c r="F36" s="1380"/>
      <c r="G36" s="1380"/>
      <c r="H36" s="251"/>
    </row>
    <row r="37" spans="1:9" x14ac:dyDescent="0.2">
      <c r="A37" s="113"/>
      <c r="B37" s="254"/>
      <c r="C37" s="1369" t="s">
        <v>444</v>
      </c>
      <c r="D37" s="1380"/>
      <c r="E37" s="1380"/>
      <c r="F37" s="1380"/>
      <c r="G37" s="1380"/>
      <c r="H37" s="251"/>
    </row>
    <row r="38" spans="1:9" x14ac:dyDescent="0.2">
      <c r="A38" s="113"/>
      <c r="B38" s="254"/>
      <c r="C38" s="1369" t="s">
        <v>445</v>
      </c>
      <c r="D38" s="1380"/>
      <c r="E38" s="1380"/>
      <c r="F38" s="1380"/>
      <c r="G38" s="1380"/>
      <c r="H38" s="251"/>
    </row>
    <row r="39" spans="1:9" x14ac:dyDescent="0.2">
      <c r="A39" s="113"/>
      <c r="B39" s="254"/>
      <c r="C39" s="1369" t="s">
        <v>446</v>
      </c>
      <c r="D39" s="1380"/>
      <c r="E39" s="1380"/>
      <c r="F39" s="1380"/>
      <c r="G39" s="1380"/>
      <c r="H39" s="251"/>
    </row>
    <row r="40" spans="1:9" x14ac:dyDescent="0.2">
      <c r="A40" s="113"/>
      <c r="B40" s="254"/>
      <c r="C40" s="1369" t="s">
        <v>447</v>
      </c>
      <c r="D40" s="1380"/>
      <c r="E40" s="1380"/>
      <c r="F40" s="1380"/>
      <c r="G40" s="1380"/>
      <c r="H40" s="251"/>
    </row>
    <row r="41" spans="1:9" x14ac:dyDescent="0.2">
      <c r="A41" s="113"/>
      <c r="B41" s="254"/>
      <c r="C41" s="1369" t="s">
        <v>448</v>
      </c>
      <c r="D41" s="1380"/>
      <c r="E41" s="1380"/>
      <c r="F41" s="1380"/>
      <c r="G41" s="1380"/>
      <c r="H41" s="251"/>
    </row>
    <row r="42" spans="1:9" x14ac:dyDescent="0.2">
      <c r="A42" s="113"/>
      <c r="B42" s="256"/>
      <c r="C42" s="1369" t="s">
        <v>449</v>
      </c>
      <c r="D42" s="1380"/>
      <c r="E42" s="1380"/>
      <c r="F42" s="1380"/>
      <c r="G42" s="1380"/>
      <c r="H42" s="251"/>
    </row>
    <row r="43" spans="1:9" x14ac:dyDescent="0.2">
      <c r="A43" s="113"/>
      <c r="B43" s="257" t="s">
        <v>450</v>
      </c>
      <c r="C43" s="1381" t="s">
        <v>451</v>
      </c>
      <c r="D43" s="1382"/>
      <c r="E43" s="1383"/>
      <c r="F43" s="1383"/>
      <c r="G43" s="1384"/>
      <c r="H43" s="251"/>
    </row>
    <row r="44" spans="1:9" x14ac:dyDescent="0.2">
      <c r="A44" s="113"/>
      <c r="B44" s="1385" t="s">
        <v>452</v>
      </c>
      <c r="C44" s="1385" t="s">
        <v>458</v>
      </c>
      <c r="D44" s="1382"/>
      <c r="E44" s="258"/>
      <c r="F44" s="259"/>
      <c r="G44" s="1382"/>
      <c r="H44" s="251" t="s">
        <v>125</v>
      </c>
    </row>
    <row r="46" spans="1:9" x14ac:dyDescent="0.2">
      <c r="A46" s="114"/>
      <c r="B46" s="1966"/>
      <c r="C46" s="1966"/>
      <c r="D46" s="1966"/>
      <c r="E46" s="1966"/>
      <c r="F46" s="1966"/>
      <c r="G46" s="1966"/>
    </row>
    <row r="47" spans="1:9" x14ac:dyDescent="0.2">
      <c r="A47" s="115"/>
      <c r="B47" s="116"/>
      <c r="C47" s="116"/>
      <c r="D47" s="116"/>
      <c r="E47" s="116"/>
      <c r="F47" s="116"/>
      <c r="G47" s="116"/>
    </row>
    <row r="48" spans="1:9" ht="15.75" x14ac:dyDescent="0.25">
      <c r="A48" s="117"/>
      <c r="I48" s="118"/>
    </row>
  </sheetData>
  <mergeCells count="3">
    <mergeCell ref="A2:C2"/>
    <mergeCell ref="B8:C8"/>
    <mergeCell ref="B46:G46"/>
  </mergeCells>
  <hyperlinks>
    <hyperlink ref="A2:C2" location="'Liste tableaux'!A1" display="Retour à la liste des tableaux" xr:uid="{1D49831F-56F1-4FF1-BD59-BE9D701DE153}"/>
  </hyperlinks>
  <pageMargins left="0.7" right="0.7" top="0.75" bottom="0.75" header="0.3" footer="0.3"/>
  <headerFooter>
    <oddHeader>&amp;R&amp;"Calibri"&amp;10&amp;K000000 Protected B - Internal / Protégé B - Interne&amp;1#_x000D_</oddHead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C3E11-B863-48D6-8C7A-E904659F350E}">
  <sheetPr codeName="Feuil79"/>
  <dimension ref="A1:BE215"/>
  <sheetViews>
    <sheetView showGridLines="0" workbookViewId="0">
      <selection sqref="A1:XFD1048576"/>
    </sheetView>
  </sheetViews>
  <sheetFormatPr defaultColWidth="9.140625" defaultRowHeight="15" x14ac:dyDescent="0.25"/>
  <cols>
    <col min="2" max="2" width="9.85546875" customWidth="1"/>
    <col min="5" max="5" width="2.140625" customWidth="1"/>
    <col min="20" max="24" width="9.140625" style="803"/>
  </cols>
  <sheetData>
    <row r="1" spans="1:49" ht="15.75" x14ac:dyDescent="0.25">
      <c r="B1" s="216" t="s">
        <v>3319</v>
      </c>
      <c r="C1" s="18"/>
      <c r="D1" s="18"/>
      <c r="H1" s="1"/>
      <c r="I1" s="1"/>
      <c r="T1" s="216" t="s">
        <v>3319</v>
      </c>
      <c r="U1" s="82"/>
      <c r="V1" s="82"/>
      <c r="W1" s="82"/>
      <c r="X1" s="82"/>
      <c r="Y1" s="1"/>
      <c r="Z1" s="13"/>
      <c r="AA1" s="13"/>
      <c r="AB1" s="13"/>
      <c r="AC1" s="13"/>
      <c r="AD1" s="13"/>
      <c r="AE1" s="13"/>
      <c r="AF1" s="13"/>
      <c r="AG1" s="13"/>
      <c r="AH1" s="1"/>
      <c r="AI1" s="657"/>
      <c r="AJ1" s="13"/>
      <c r="AK1" s="13"/>
      <c r="AL1" s="13"/>
      <c r="AM1" s="13"/>
      <c r="AN1" s="1"/>
      <c r="AO1" s="657"/>
      <c r="AP1" s="152"/>
      <c r="AQ1" s="13"/>
      <c r="AR1" s="13"/>
      <c r="AS1" s="13"/>
      <c r="AT1" s="13"/>
      <c r="AU1" s="13"/>
      <c r="AV1" s="13"/>
      <c r="AW1" s="13"/>
    </row>
    <row r="2" spans="1:49" ht="13.5" customHeight="1" x14ac:dyDescent="0.25">
      <c r="A2" s="20">
        <v>32</v>
      </c>
      <c r="B2" s="1867" t="s">
        <v>145</v>
      </c>
      <c r="C2" s="1868"/>
      <c r="D2" s="1868"/>
      <c r="E2" s="1869"/>
      <c r="F2" s="39"/>
      <c r="H2" s="1"/>
      <c r="I2" s="1"/>
      <c r="T2" s="2190" t="s">
        <v>3135</v>
      </c>
      <c r="U2" s="2190"/>
      <c r="V2" s="2190"/>
      <c r="W2" s="2190"/>
      <c r="X2" s="2190"/>
      <c r="Y2" s="2190"/>
      <c r="Z2" s="2190"/>
      <c r="AA2" s="2190"/>
      <c r="AB2" s="932"/>
      <c r="AC2" s="932"/>
      <c r="AD2" s="932"/>
      <c r="AE2" s="932"/>
      <c r="AF2" s="932"/>
      <c r="AG2" s="932"/>
      <c r="AH2" s="1"/>
      <c r="AI2" s="759"/>
      <c r="AJ2" s="759"/>
      <c r="AK2" s="759"/>
      <c r="AL2" s="759"/>
      <c r="AM2" s="759"/>
      <c r="AN2" s="932"/>
      <c r="AO2" s="759"/>
      <c r="AP2" s="759"/>
      <c r="AQ2" s="759"/>
      <c r="AR2" s="759"/>
      <c r="AS2" s="759"/>
      <c r="AT2" s="759"/>
      <c r="AU2" s="759"/>
      <c r="AV2" s="759"/>
      <c r="AW2" s="759"/>
    </row>
    <row r="3" spans="1:49" ht="31.5" customHeight="1" x14ac:dyDescent="0.25">
      <c r="A3" s="20"/>
      <c r="B3" s="568"/>
      <c r="C3" s="195"/>
      <c r="D3" s="195"/>
      <c r="E3" s="195"/>
      <c r="F3" s="39"/>
      <c r="H3" s="1"/>
      <c r="I3" s="1"/>
      <c r="T3" s="2190"/>
      <c r="U3" s="2190"/>
      <c r="V3" s="2190"/>
      <c r="W3" s="2190"/>
      <c r="X3" s="2190"/>
      <c r="Y3" s="2190"/>
      <c r="Z3" s="2190"/>
      <c r="AA3" s="2190"/>
      <c r="AB3" s="933"/>
      <c r="AC3" s="933"/>
      <c r="AD3" s="933"/>
      <c r="AE3" s="933"/>
      <c r="AF3" s="933"/>
      <c r="AG3" s="933"/>
      <c r="AH3" s="1"/>
      <c r="AI3" s="759"/>
      <c r="AJ3" s="759"/>
      <c r="AK3" s="759"/>
      <c r="AL3" s="759"/>
      <c r="AM3" s="759"/>
      <c r="AN3" s="933"/>
      <c r="AO3" s="759"/>
      <c r="AP3" s="759"/>
      <c r="AQ3" s="759"/>
      <c r="AR3" s="759"/>
      <c r="AS3" s="759"/>
      <c r="AT3" s="759"/>
      <c r="AU3" s="759"/>
      <c r="AV3" s="759"/>
      <c r="AW3" s="759"/>
    </row>
    <row r="4" spans="1:49" ht="17.45" customHeight="1" x14ac:dyDescent="0.25">
      <c r="B4" s="2069" t="s">
        <v>3320</v>
      </c>
      <c r="C4" s="1970"/>
      <c r="D4" s="1970"/>
      <c r="E4" s="1970"/>
      <c r="F4" s="1970"/>
      <c r="G4" s="1970"/>
      <c r="H4" s="1970"/>
      <c r="I4" s="1970"/>
      <c r="J4" s="1970"/>
      <c r="K4" s="1970"/>
      <c r="L4" s="1970"/>
      <c r="M4" s="1970"/>
      <c r="N4" s="1970"/>
      <c r="O4" s="969"/>
      <c r="P4" s="969"/>
      <c r="Q4" s="969"/>
      <c r="R4" s="969"/>
      <c r="S4" s="969"/>
      <c r="T4" s="329" t="str">
        <f>$B4</f>
        <v>Pour le portefeuille bancaire – Expositions sur l'immobilier commercial général (137)</v>
      </c>
      <c r="AA4" s="932"/>
      <c r="AB4" s="932"/>
      <c r="AC4" s="932"/>
      <c r="AD4" s="932"/>
      <c r="AE4" s="932"/>
      <c r="AF4" s="932"/>
      <c r="AG4" s="932"/>
      <c r="AH4" s="1"/>
      <c r="AI4" s="759"/>
      <c r="AJ4" s="759"/>
      <c r="AK4" s="759"/>
      <c r="AL4" s="759"/>
      <c r="AM4" s="759"/>
      <c r="AN4" s="932"/>
      <c r="AO4" s="766"/>
      <c r="AP4" s="766"/>
      <c r="AQ4" s="766"/>
      <c r="AR4" s="766"/>
      <c r="AS4" s="766"/>
      <c r="AT4" s="766"/>
      <c r="AU4" s="766"/>
      <c r="AV4" s="766"/>
      <c r="AW4" s="766"/>
    </row>
    <row r="5" spans="1:49" ht="15.75" x14ac:dyDescent="0.25">
      <c r="B5" s="181" t="s">
        <v>3040</v>
      </c>
      <c r="C5" s="329"/>
      <c r="H5" s="82"/>
      <c r="I5" s="82"/>
      <c r="T5" s="181" t="str">
        <f>$B5</f>
        <v>Dollars, en milliers, Type d’enregistrement 010</v>
      </c>
      <c r="U5" s="830"/>
      <c r="V5" s="497"/>
      <c r="W5" s="497"/>
      <c r="X5" s="497"/>
      <c r="Y5" s="1"/>
      <c r="Z5" s="13"/>
      <c r="AA5" s="13"/>
      <c r="AB5" s="13"/>
      <c r="AC5" s="13"/>
      <c r="AD5" s="13"/>
      <c r="AE5" s="13"/>
      <c r="AF5" s="13"/>
      <c r="AG5" s="13"/>
      <c r="AH5" s="1"/>
      <c r="AI5" s="449"/>
      <c r="AJ5" s="13"/>
      <c r="AK5" s="13"/>
      <c r="AL5" s="717"/>
      <c r="AM5" s="717"/>
      <c r="AN5" s="718"/>
      <c r="AO5" s="449"/>
      <c r="AP5" s="13"/>
      <c r="AQ5" s="13"/>
      <c r="AR5" s="717"/>
      <c r="AS5" s="717"/>
      <c r="AT5" s="449"/>
      <c r="AU5" s="13"/>
      <c r="AV5" s="13"/>
      <c r="AW5" s="717"/>
    </row>
    <row r="6" spans="1:49" ht="39.6" customHeight="1" x14ac:dyDescent="0.25">
      <c r="A6" s="82"/>
      <c r="B6" s="2174" t="s">
        <v>2440</v>
      </c>
      <c r="C6" s="2175"/>
      <c r="D6" s="2176"/>
      <c r="E6" s="495"/>
      <c r="F6" s="2174" t="s">
        <v>2441</v>
      </c>
      <c r="G6" s="2176"/>
      <c r="I6" s="1854" t="s">
        <v>2902</v>
      </c>
      <c r="J6" s="2241"/>
      <c r="K6" s="2241"/>
      <c r="L6" s="2241"/>
      <c r="M6" s="2238"/>
      <c r="N6" s="495"/>
      <c r="O6" s="495"/>
      <c r="P6" s="495"/>
      <c r="Q6" s="495"/>
      <c r="R6" s="495"/>
      <c r="S6" s="139"/>
      <c r="T6" s="989"/>
      <c r="U6" s="989"/>
      <c r="V6" s="576"/>
      <c r="Y6" s="577"/>
      <c r="Z6" s="1004"/>
      <c r="AA6" s="767"/>
      <c r="AC6" s="646"/>
      <c r="AI6" s="139"/>
      <c r="AJ6" s="139"/>
      <c r="AK6" s="139"/>
      <c r="AL6" s="139"/>
      <c r="AM6" s="139"/>
      <c r="AN6" s="718"/>
      <c r="AO6" s="768"/>
      <c r="AP6" s="768"/>
      <c r="AQ6" s="1004"/>
      <c r="AR6" s="1004"/>
      <c r="AS6" s="1004"/>
      <c r="AT6" s="1004"/>
      <c r="AU6" s="1004"/>
      <c r="AV6" s="1004"/>
      <c r="AW6" s="1004"/>
    </row>
    <row r="7" spans="1:49" ht="27" customHeight="1" x14ac:dyDescent="0.25">
      <c r="A7" s="82"/>
      <c r="B7" s="2177"/>
      <c r="C7" s="2178"/>
      <c r="D7" s="2179"/>
      <c r="E7" s="495"/>
      <c r="F7" s="2177"/>
      <c r="G7" s="2179"/>
      <c r="I7" s="1861" t="s">
        <v>3042</v>
      </c>
      <c r="J7" s="2266"/>
      <c r="K7" s="1861" t="s">
        <v>3043</v>
      </c>
      <c r="L7" s="2266"/>
      <c r="M7" s="1985" t="s">
        <v>3044</v>
      </c>
      <c r="N7" s="495"/>
      <c r="O7" s="495"/>
      <c r="P7" s="495"/>
      <c r="Q7" s="495"/>
      <c r="R7" s="495"/>
      <c r="S7" s="139"/>
      <c r="T7" s="989"/>
      <c r="U7" s="989"/>
      <c r="V7" s="576"/>
      <c r="W7" s="1861" t="s">
        <v>3101</v>
      </c>
      <c r="X7" s="2260"/>
      <c r="Y7" s="577"/>
      <c r="Z7" s="1004"/>
      <c r="AA7" s="767"/>
      <c r="AC7" s="646"/>
      <c r="AI7" s="139"/>
      <c r="AJ7" s="139"/>
      <c r="AK7" s="139"/>
      <c r="AL7" s="139"/>
      <c r="AM7" s="139"/>
      <c r="AN7" s="718"/>
      <c r="AO7" s="768"/>
      <c r="AP7" s="768"/>
      <c r="AQ7" s="1004"/>
      <c r="AR7" s="1004"/>
      <c r="AS7" s="1004"/>
      <c r="AT7" s="1004"/>
      <c r="AU7" s="1004"/>
      <c r="AV7" s="1004"/>
      <c r="AW7" s="1004"/>
    </row>
    <row r="8" spans="1:49" ht="82.5" x14ac:dyDescent="0.25">
      <c r="A8" s="1387" t="s">
        <v>3045</v>
      </c>
      <c r="B8" s="1387" t="s">
        <v>3046</v>
      </c>
      <c r="C8" s="1387" t="s">
        <v>2443</v>
      </c>
      <c r="D8" s="1387" t="s">
        <v>3241</v>
      </c>
      <c r="E8" s="123"/>
      <c r="F8" s="1684" t="s">
        <v>3242</v>
      </c>
      <c r="G8" s="1387" t="s">
        <v>3104</v>
      </c>
      <c r="I8" s="1387" t="s">
        <v>3050</v>
      </c>
      <c r="J8" s="1387" t="s">
        <v>3051</v>
      </c>
      <c r="K8" s="1387" t="s">
        <v>3052</v>
      </c>
      <c r="L8" s="1387" t="s">
        <v>3053</v>
      </c>
      <c r="M8" s="2267"/>
      <c r="O8" s="1861" t="s">
        <v>2450</v>
      </c>
      <c r="P8" s="2081"/>
      <c r="Q8" s="1861" t="s">
        <v>3055</v>
      </c>
      <c r="R8" s="2081"/>
      <c r="S8" s="769"/>
      <c r="T8" s="1606" t="str">
        <f>$A8</f>
        <v>Fourchette de probabilité de défaut (PD)</v>
      </c>
      <c r="U8" s="1606" t="str">
        <f>$B8</f>
        <v>PD estimative (%) (M3)</v>
      </c>
      <c r="V8" s="1387" t="s">
        <v>3321</v>
      </c>
      <c r="W8" s="1387" t="s">
        <v>3057</v>
      </c>
      <c r="X8" s="1387" t="s">
        <v>3058</v>
      </c>
      <c r="Y8" s="577"/>
      <c r="Z8" s="1004"/>
      <c r="AC8" s="646"/>
      <c r="AI8" s="139"/>
      <c r="AJ8" s="139"/>
      <c r="AK8" s="139"/>
      <c r="AL8" s="139"/>
      <c r="AM8" s="139"/>
      <c r="AN8" s="733"/>
      <c r="AO8" s="768"/>
      <c r="AP8" s="768"/>
      <c r="AQ8" s="1004"/>
      <c r="AR8" s="770"/>
      <c r="AS8" s="13"/>
      <c r="AT8" s="660"/>
      <c r="AU8" s="660"/>
      <c r="AV8" s="660"/>
      <c r="AW8" s="660"/>
    </row>
    <row r="9" spans="1:49" ht="13.35" customHeight="1" x14ac:dyDescent="0.25">
      <c r="A9" s="576"/>
      <c r="B9" s="229" t="s">
        <v>299</v>
      </c>
      <c r="C9" s="229"/>
      <c r="D9" s="229" t="s">
        <v>300</v>
      </c>
      <c r="E9" s="229"/>
      <c r="F9" s="229" t="s">
        <v>301</v>
      </c>
      <c r="G9" s="863"/>
      <c r="H9" s="229"/>
      <c r="N9" s="229"/>
      <c r="O9" s="229"/>
      <c r="P9" s="229"/>
      <c r="Q9" s="229"/>
      <c r="R9" s="229"/>
      <c r="S9" s="155"/>
      <c r="T9" s="833"/>
      <c r="U9" s="834" t="s">
        <v>3060</v>
      </c>
      <c r="V9" s="229"/>
      <c r="W9" s="82"/>
      <c r="X9" s="229"/>
      <c r="Y9" s="578"/>
      <c r="Z9" s="1004"/>
      <c r="AA9" s="459"/>
      <c r="AB9" s="459"/>
      <c r="AC9" s="459"/>
      <c r="AI9" s="336"/>
      <c r="AJ9" s="2268"/>
      <c r="AK9" s="2235"/>
      <c r="AL9" s="2268"/>
      <c r="AM9" s="2235"/>
      <c r="AN9" s="736"/>
      <c r="AO9" s="768"/>
      <c r="AP9" s="768"/>
      <c r="AQ9" s="1004"/>
      <c r="AR9" s="771"/>
      <c r="AS9" s="772"/>
      <c r="AT9" s="768"/>
      <c r="AU9" s="768"/>
      <c r="AV9" s="768"/>
      <c r="AW9" s="768"/>
    </row>
    <row r="10" spans="1:49" s="490" customFormat="1" x14ac:dyDescent="0.25">
      <c r="A10" s="82"/>
      <c r="B10" s="88" t="s">
        <v>1874</v>
      </c>
      <c r="C10" s="82"/>
      <c r="D10" s="337"/>
      <c r="E10" s="337"/>
      <c r="F10" s="337"/>
      <c r="G10" s="337"/>
      <c r="H10" s="337"/>
      <c r="I10" s="2205" t="s">
        <v>3157</v>
      </c>
      <c r="J10" s="2205"/>
      <c r="K10" s="337"/>
      <c r="L10" s="337"/>
      <c r="M10" s="337"/>
      <c r="N10" s="82"/>
      <c r="O10" s="82"/>
      <c r="P10" s="82"/>
      <c r="Q10" s="82"/>
      <c r="R10" s="82"/>
      <c r="S10" s="1"/>
      <c r="T10" s="835"/>
      <c r="U10" s="836" t="str">
        <f>$B10</f>
        <v>Engagements utilisés (501)</v>
      </c>
      <c r="V10" s="82"/>
      <c r="W10" s="82"/>
      <c r="X10" s="82"/>
      <c r="Y10" s="155"/>
      <c r="Z10" s="586"/>
      <c r="AA10" s="586"/>
      <c r="AB10" s="586"/>
      <c r="AC10" s="586"/>
      <c r="AD10" s="586"/>
      <c r="AE10" s="586"/>
      <c r="AF10" s="586"/>
      <c r="AG10" s="586"/>
      <c r="AI10" s="662"/>
      <c r="AJ10" s="773"/>
      <c r="AK10" s="727"/>
      <c r="AL10" s="717"/>
      <c r="AM10" s="727"/>
      <c r="AN10" s="722"/>
      <c r="AO10" s="728"/>
      <c r="AP10" s="774"/>
      <c r="AQ10" s="662"/>
      <c r="AR10" s="586"/>
      <c r="AS10" s="662"/>
      <c r="AT10" s="586"/>
      <c r="AU10" s="586"/>
      <c r="AV10" s="586"/>
      <c r="AW10" s="586"/>
    </row>
    <row r="11" spans="1:49" x14ac:dyDescent="0.25">
      <c r="A11" s="31" t="s">
        <v>3062</v>
      </c>
      <c r="B11" s="602"/>
      <c r="C11" s="1654"/>
      <c r="D11" s="992"/>
      <c r="E11" s="31"/>
      <c r="F11" s="992"/>
      <c r="G11" s="1630"/>
      <c r="H11" s="856"/>
      <c r="I11" s="1631"/>
      <c r="J11" s="993"/>
      <c r="K11" s="1631"/>
      <c r="L11" s="838"/>
      <c r="M11" s="839"/>
      <c r="N11" s="31"/>
      <c r="O11" s="2159"/>
      <c r="P11" s="2159"/>
      <c r="Q11" s="2159"/>
      <c r="R11" s="2159"/>
      <c r="S11" s="758"/>
      <c r="T11" s="840" t="str">
        <f t="shared" ref="T11:T35" si="0">$A11</f>
        <v>1 (1401)</v>
      </c>
      <c r="U11" s="1615" t="str">
        <f t="shared" ref="U11:U35" si="1">IF($B11="","",$B11)</f>
        <v/>
      </c>
      <c r="V11" s="190"/>
      <c r="W11" s="841"/>
      <c r="X11" s="841"/>
      <c r="Y11" s="1"/>
      <c r="Z11" s="13"/>
      <c r="AA11" s="13"/>
      <c r="AB11" s="13"/>
      <c r="AC11" s="13"/>
      <c r="AD11" s="13"/>
      <c r="AE11" s="13"/>
      <c r="AF11" s="13"/>
      <c r="AG11" s="13"/>
      <c r="AH11" s="1"/>
      <c r="AI11" s="13"/>
      <c r="AJ11" s="430"/>
      <c r="AK11" s="717"/>
      <c r="AL11" s="717"/>
      <c r="AM11" s="717"/>
      <c r="AN11" s="718"/>
      <c r="AO11" s="152"/>
      <c r="AP11" s="775"/>
      <c r="AQ11" s="776"/>
      <c r="AR11" s="13"/>
      <c r="AS11" s="13"/>
      <c r="AT11" s="13"/>
      <c r="AU11" s="13"/>
      <c r="AV11" s="13"/>
      <c r="AW11" s="13"/>
    </row>
    <row r="12" spans="1:49" ht="10.35" customHeight="1" x14ac:dyDescent="0.25">
      <c r="A12" s="31" t="s">
        <v>3063</v>
      </c>
      <c r="B12" s="602"/>
      <c r="C12" s="1654"/>
      <c r="D12" s="992"/>
      <c r="E12" s="31"/>
      <c r="F12" s="992"/>
      <c r="G12" s="1630"/>
      <c r="H12" s="856"/>
      <c r="I12" s="1631"/>
      <c r="J12" s="993"/>
      <c r="K12" s="1631"/>
      <c r="L12" s="838"/>
      <c r="M12" s="839"/>
      <c r="N12" s="31"/>
      <c r="O12" s="2159"/>
      <c r="P12" s="2159"/>
      <c r="Q12" s="2159"/>
      <c r="R12" s="2159"/>
      <c r="S12" s="758"/>
      <c r="T12" s="840" t="str">
        <f t="shared" si="0"/>
        <v>2 (1402)</v>
      </c>
      <c r="U12" s="1615" t="str">
        <f t="shared" si="1"/>
        <v/>
      </c>
      <c r="V12" s="190"/>
      <c r="W12" s="841"/>
      <c r="X12" s="841"/>
      <c r="Y12" s="195"/>
      <c r="Z12" s="673"/>
      <c r="AA12" s="674"/>
      <c r="AB12" s="673"/>
      <c r="AC12" s="674"/>
      <c r="AD12" s="673"/>
      <c r="AE12" s="674"/>
      <c r="AF12" s="673"/>
      <c r="AG12" s="674"/>
      <c r="AH12" s="1"/>
      <c r="AI12" s="7"/>
      <c r="AJ12" s="777"/>
      <c r="AK12" s="445"/>
      <c r="AL12" s="778"/>
      <c r="AM12" s="778"/>
      <c r="AN12" s="744"/>
      <c r="AO12" s="779"/>
      <c r="AP12" s="780"/>
      <c r="AQ12" s="673"/>
      <c r="AR12" s="663"/>
      <c r="AS12" s="13"/>
      <c r="AT12" s="781"/>
      <c r="AU12" s="781"/>
      <c r="AV12" s="781"/>
      <c r="AW12" s="781"/>
    </row>
    <row r="13" spans="1:49" x14ac:dyDescent="0.25">
      <c r="A13" s="31" t="s">
        <v>3064</v>
      </c>
      <c r="B13" s="602"/>
      <c r="C13" s="1654"/>
      <c r="D13" s="992"/>
      <c r="E13" s="31"/>
      <c r="F13" s="992"/>
      <c r="G13" s="1630"/>
      <c r="H13" s="856"/>
      <c r="I13" s="1631"/>
      <c r="J13" s="993"/>
      <c r="K13" s="1631"/>
      <c r="L13" s="838"/>
      <c r="M13" s="839"/>
      <c r="N13" s="31"/>
      <c r="O13" s="2159"/>
      <c r="P13" s="2159"/>
      <c r="Q13" s="2159"/>
      <c r="R13" s="2159"/>
      <c r="S13" s="758"/>
      <c r="T13" s="840" t="str">
        <f t="shared" si="0"/>
        <v>3 (1403)</v>
      </c>
      <c r="U13" s="1615" t="str">
        <f t="shared" si="1"/>
        <v/>
      </c>
      <c r="V13" s="190"/>
      <c r="W13" s="841"/>
      <c r="X13" s="841"/>
      <c r="Y13" s="195"/>
      <c r="Z13" s="673"/>
      <c r="AA13" s="674"/>
      <c r="AB13" s="673"/>
      <c r="AC13" s="674"/>
      <c r="AD13" s="673"/>
      <c r="AE13" s="674"/>
      <c r="AF13" s="673"/>
      <c r="AG13" s="674"/>
      <c r="AH13" s="1"/>
      <c r="AI13" s="7"/>
      <c r="AJ13" s="777"/>
      <c r="AK13" s="445"/>
      <c r="AL13" s="778"/>
      <c r="AM13" s="778"/>
      <c r="AN13" s="744"/>
      <c r="AO13" s="779"/>
      <c r="AP13" s="780"/>
      <c r="AQ13" s="673"/>
      <c r="AR13" s="663"/>
      <c r="AS13" s="13"/>
      <c r="AT13" s="781"/>
      <c r="AU13" s="781"/>
      <c r="AV13" s="781"/>
      <c r="AW13" s="781"/>
    </row>
    <row r="14" spans="1:49" x14ac:dyDescent="0.25">
      <c r="A14" s="31" t="s">
        <v>3065</v>
      </c>
      <c r="B14" s="602"/>
      <c r="C14" s="1654"/>
      <c r="D14" s="992"/>
      <c r="E14" s="31"/>
      <c r="F14" s="992"/>
      <c r="G14" s="1630"/>
      <c r="H14" s="856"/>
      <c r="I14" s="1631"/>
      <c r="J14" s="993"/>
      <c r="K14" s="1631"/>
      <c r="L14" s="838"/>
      <c r="M14" s="839"/>
      <c r="N14" s="31"/>
      <c r="O14" s="2159"/>
      <c r="P14" s="2159"/>
      <c r="Q14" s="2159"/>
      <c r="R14" s="2159"/>
      <c r="S14" s="758"/>
      <c r="T14" s="840" t="str">
        <f t="shared" si="0"/>
        <v>4 (1404)</v>
      </c>
      <c r="U14" s="1615" t="str">
        <f t="shared" si="1"/>
        <v/>
      </c>
      <c r="V14" s="190"/>
      <c r="W14" s="841"/>
      <c r="X14" s="841"/>
      <c r="Y14" s="195"/>
      <c r="Z14" s="673"/>
      <c r="AA14" s="674"/>
      <c r="AB14" s="673"/>
      <c r="AC14" s="674"/>
      <c r="AD14" s="673"/>
      <c r="AE14" s="674"/>
      <c r="AF14" s="673"/>
      <c r="AG14" s="674"/>
      <c r="AH14" s="1"/>
      <c r="AI14" s="7"/>
      <c r="AJ14" s="777"/>
      <c r="AK14" s="445"/>
      <c r="AL14" s="778"/>
      <c r="AM14" s="778"/>
      <c r="AN14" s="744"/>
      <c r="AO14" s="779"/>
      <c r="AP14" s="780"/>
      <c r="AQ14" s="673"/>
      <c r="AR14" s="663"/>
      <c r="AS14" s="13"/>
      <c r="AT14" s="781"/>
      <c r="AU14" s="781"/>
      <c r="AV14" s="781"/>
      <c r="AW14" s="781"/>
    </row>
    <row r="15" spans="1:49" ht="10.7" hidden="1" customHeight="1" x14ac:dyDescent="0.25">
      <c r="A15" s="31" t="s">
        <v>3066</v>
      </c>
      <c r="B15" s="602"/>
      <c r="C15" s="1654"/>
      <c r="D15" s="992"/>
      <c r="E15" s="31"/>
      <c r="F15" s="992"/>
      <c r="G15" s="1630"/>
      <c r="H15" s="856"/>
      <c r="I15" s="1631"/>
      <c r="J15" s="993"/>
      <c r="K15" s="1631"/>
      <c r="L15" s="838"/>
      <c r="M15" s="839"/>
      <c r="N15" s="31"/>
      <c r="O15" s="2159"/>
      <c r="P15" s="2159"/>
      <c r="Q15" s="2159"/>
      <c r="R15" s="2159"/>
      <c r="S15" s="758"/>
      <c r="T15" s="840" t="str">
        <f t="shared" si="0"/>
        <v>5 (1405)</v>
      </c>
      <c r="U15" s="1615" t="str">
        <f t="shared" si="1"/>
        <v/>
      </c>
      <c r="V15" s="190"/>
      <c r="W15" s="841"/>
      <c r="X15" s="841"/>
      <c r="Y15" s="195"/>
      <c r="Z15" s="673"/>
      <c r="AA15" s="674"/>
      <c r="AB15" s="673"/>
      <c r="AC15" s="674"/>
      <c r="AD15" s="673"/>
      <c r="AE15" s="674"/>
      <c r="AF15" s="673"/>
      <c r="AG15" s="674"/>
      <c r="AH15" s="1"/>
      <c r="AI15" s="7"/>
      <c r="AJ15" s="777"/>
      <c r="AK15" s="445"/>
      <c r="AL15" s="778"/>
      <c r="AM15" s="778"/>
      <c r="AN15" s="744"/>
      <c r="AO15" s="779"/>
      <c r="AP15" s="780"/>
      <c r="AQ15" s="673"/>
      <c r="AR15" s="663"/>
      <c r="AS15" s="13"/>
      <c r="AT15" s="781"/>
      <c r="AU15" s="781"/>
      <c r="AV15" s="781"/>
      <c r="AW15" s="781"/>
    </row>
    <row r="16" spans="1:49" ht="10.7" hidden="1" customHeight="1" x14ac:dyDescent="0.25">
      <c r="A16" s="31" t="s">
        <v>3067</v>
      </c>
      <c r="B16" s="602"/>
      <c r="C16" s="1654"/>
      <c r="D16" s="992"/>
      <c r="E16" s="31"/>
      <c r="F16" s="992"/>
      <c r="G16" s="1630"/>
      <c r="H16" s="856"/>
      <c r="I16" s="1631"/>
      <c r="J16" s="993"/>
      <c r="K16" s="1631"/>
      <c r="L16" s="838"/>
      <c r="M16" s="839"/>
      <c r="N16" s="31"/>
      <c r="O16" s="2159"/>
      <c r="P16" s="2159"/>
      <c r="Q16" s="2159"/>
      <c r="R16" s="2159"/>
      <c r="S16" s="758"/>
      <c r="T16" s="840" t="str">
        <f t="shared" si="0"/>
        <v>6 (1406)</v>
      </c>
      <c r="U16" s="1615" t="str">
        <f t="shared" si="1"/>
        <v/>
      </c>
      <c r="V16" s="190"/>
      <c r="W16" s="841"/>
      <c r="X16" s="841"/>
      <c r="Y16" s="195"/>
      <c r="Z16" s="673"/>
      <c r="AA16" s="674"/>
      <c r="AB16" s="673"/>
      <c r="AC16" s="674"/>
      <c r="AD16" s="673"/>
      <c r="AE16" s="674"/>
      <c r="AF16" s="673"/>
      <c r="AG16" s="674"/>
      <c r="AH16" s="1"/>
      <c r="AI16" s="7"/>
      <c r="AJ16" s="777"/>
      <c r="AK16" s="445"/>
      <c r="AL16" s="778"/>
      <c r="AM16" s="778"/>
      <c r="AN16" s="744"/>
      <c r="AO16" s="779"/>
      <c r="AP16" s="780"/>
      <c r="AQ16" s="673"/>
      <c r="AR16" s="663"/>
      <c r="AS16" s="13"/>
      <c r="AT16" s="781"/>
      <c r="AU16" s="781"/>
      <c r="AV16" s="781"/>
      <c r="AW16" s="781"/>
    </row>
    <row r="17" spans="1:49" ht="10.7" hidden="1" customHeight="1" x14ac:dyDescent="0.25">
      <c r="A17" s="31" t="s">
        <v>3068</v>
      </c>
      <c r="B17" s="602"/>
      <c r="C17" s="1654"/>
      <c r="D17" s="992"/>
      <c r="E17" s="31"/>
      <c r="F17" s="992"/>
      <c r="G17" s="1630"/>
      <c r="H17" s="856"/>
      <c r="I17" s="1631"/>
      <c r="J17" s="993"/>
      <c r="K17" s="1631"/>
      <c r="L17" s="838"/>
      <c r="M17" s="839"/>
      <c r="N17" s="31"/>
      <c r="O17" s="2159"/>
      <c r="P17" s="2159"/>
      <c r="Q17" s="2159"/>
      <c r="R17" s="2159"/>
      <c r="S17" s="758"/>
      <c r="T17" s="840" t="str">
        <f t="shared" si="0"/>
        <v>7 (1407)</v>
      </c>
      <c r="U17" s="1615" t="str">
        <f t="shared" si="1"/>
        <v/>
      </c>
      <c r="V17" s="190"/>
      <c r="W17" s="841"/>
      <c r="X17" s="841"/>
      <c r="Y17" s="195"/>
      <c r="Z17" s="673"/>
      <c r="AA17" s="674"/>
      <c r="AB17" s="673"/>
      <c r="AC17" s="674"/>
      <c r="AD17" s="673"/>
      <c r="AE17" s="674"/>
      <c r="AF17" s="673"/>
      <c r="AG17" s="674"/>
      <c r="AH17" s="1"/>
      <c r="AI17" s="7"/>
      <c r="AJ17" s="777"/>
      <c r="AK17" s="445"/>
      <c r="AL17" s="778"/>
      <c r="AM17" s="778"/>
      <c r="AN17" s="744"/>
      <c r="AO17" s="779"/>
      <c r="AP17" s="780"/>
      <c r="AQ17" s="673"/>
      <c r="AR17" s="663"/>
      <c r="AS17" s="13"/>
      <c r="AT17" s="781"/>
      <c r="AU17" s="781"/>
      <c r="AV17" s="781"/>
      <c r="AW17" s="781"/>
    </row>
    <row r="18" spans="1:49" ht="10.7" hidden="1" customHeight="1" x14ac:dyDescent="0.25">
      <c r="A18" s="31" t="s">
        <v>3069</v>
      </c>
      <c r="B18" s="602"/>
      <c r="C18" s="1654"/>
      <c r="D18" s="992"/>
      <c r="E18" s="31"/>
      <c r="F18" s="992"/>
      <c r="G18" s="1630"/>
      <c r="H18" s="856"/>
      <c r="I18" s="1631"/>
      <c r="J18" s="993"/>
      <c r="K18" s="1631"/>
      <c r="L18" s="838"/>
      <c r="M18" s="839"/>
      <c r="N18" s="31"/>
      <c r="O18" s="2159"/>
      <c r="P18" s="2159"/>
      <c r="Q18" s="2159"/>
      <c r="R18" s="2159"/>
      <c r="S18" s="758"/>
      <c r="T18" s="840" t="str">
        <f t="shared" si="0"/>
        <v>8 (1408)</v>
      </c>
      <c r="U18" s="1615" t="str">
        <f t="shared" si="1"/>
        <v/>
      </c>
      <c r="V18" s="190"/>
      <c r="W18" s="841"/>
      <c r="X18" s="841"/>
      <c r="Y18" s="195"/>
      <c r="Z18" s="673"/>
      <c r="AA18" s="674"/>
      <c r="AB18" s="673"/>
      <c r="AC18" s="674"/>
      <c r="AD18" s="673"/>
      <c r="AE18" s="674"/>
      <c r="AF18" s="673"/>
      <c r="AG18" s="674"/>
      <c r="AH18" s="1"/>
      <c r="AI18" s="7"/>
      <c r="AJ18" s="777"/>
      <c r="AK18" s="445"/>
      <c r="AL18" s="778"/>
      <c r="AM18" s="778"/>
      <c r="AN18" s="744"/>
      <c r="AO18" s="779"/>
      <c r="AP18" s="780"/>
      <c r="AQ18" s="673"/>
      <c r="AR18" s="663"/>
      <c r="AS18" s="13"/>
      <c r="AT18" s="781"/>
      <c r="AU18" s="781"/>
      <c r="AV18" s="781"/>
      <c r="AW18" s="781"/>
    </row>
    <row r="19" spans="1:49" ht="10.7" hidden="1" customHeight="1" x14ac:dyDescent="0.25">
      <c r="A19" s="31" t="s">
        <v>3070</v>
      </c>
      <c r="B19" s="602"/>
      <c r="C19" s="1654"/>
      <c r="D19" s="992"/>
      <c r="E19" s="31"/>
      <c r="F19" s="992"/>
      <c r="G19" s="1630"/>
      <c r="H19" s="856"/>
      <c r="I19" s="1631"/>
      <c r="J19" s="993"/>
      <c r="K19" s="1631"/>
      <c r="L19" s="838"/>
      <c r="M19" s="839"/>
      <c r="N19" s="31"/>
      <c r="O19" s="2159"/>
      <c r="P19" s="2159"/>
      <c r="Q19" s="2159"/>
      <c r="R19" s="2159"/>
      <c r="S19" s="758"/>
      <c r="T19" s="840" t="str">
        <f t="shared" si="0"/>
        <v>9 (1409)</v>
      </c>
      <c r="U19" s="1615" t="str">
        <f t="shared" si="1"/>
        <v/>
      </c>
      <c r="V19" s="190"/>
      <c r="W19" s="841"/>
      <c r="X19" s="841"/>
      <c r="Y19" s="195"/>
      <c r="Z19" s="673"/>
      <c r="AA19" s="674"/>
      <c r="AB19" s="673"/>
      <c r="AC19" s="674"/>
      <c r="AD19" s="673"/>
      <c r="AE19" s="674"/>
      <c r="AF19" s="673"/>
      <c r="AG19" s="674"/>
      <c r="AH19" s="1"/>
      <c r="AI19" s="7"/>
      <c r="AJ19" s="777"/>
      <c r="AK19" s="445"/>
      <c r="AL19" s="778"/>
      <c r="AM19" s="778"/>
      <c r="AN19" s="744"/>
      <c r="AO19" s="779"/>
      <c r="AP19" s="780"/>
      <c r="AQ19" s="673"/>
      <c r="AR19" s="663"/>
      <c r="AS19" s="13"/>
      <c r="AT19" s="781"/>
      <c r="AU19" s="781"/>
      <c r="AV19" s="781"/>
      <c r="AW19" s="781"/>
    </row>
    <row r="20" spans="1:49" ht="10.7" hidden="1" customHeight="1" x14ac:dyDescent="0.25">
      <c r="A20" s="31" t="s">
        <v>3071</v>
      </c>
      <c r="B20" s="602"/>
      <c r="C20" s="1654"/>
      <c r="D20" s="992"/>
      <c r="E20" s="31"/>
      <c r="F20" s="992"/>
      <c r="G20" s="1630"/>
      <c r="H20" s="856"/>
      <c r="I20" s="1631"/>
      <c r="J20" s="993"/>
      <c r="K20" s="1631"/>
      <c r="L20" s="838"/>
      <c r="M20" s="839"/>
      <c r="N20" s="31"/>
      <c r="O20" s="2159"/>
      <c r="P20" s="2159"/>
      <c r="Q20" s="2159"/>
      <c r="R20" s="2159"/>
      <c r="S20" s="758"/>
      <c r="T20" s="840" t="str">
        <f t="shared" si="0"/>
        <v>10 (1410)</v>
      </c>
      <c r="U20" s="1615" t="str">
        <f t="shared" si="1"/>
        <v/>
      </c>
      <c r="V20" s="190"/>
      <c r="W20" s="841"/>
      <c r="X20" s="841"/>
      <c r="Y20" s="195"/>
      <c r="Z20" s="673"/>
      <c r="AA20" s="674"/>
      <c r="AB20" s="673"/>
      <c r="AC20" s="674"/>
      <c r="AD20" s="673"/>
      <c r="AE20" s="674"/>
      <c r="AF20" s="673"/>
      <c r="AG20" s="674"/>
      <c r="AH20" s="1"/>
      <c r="AI20" s="7"/>
      <c r="AJ20" s="777"/>
      <c r="AK20" s="445"/>
      <c r="AL20" s="778"/>
      <c r="AM20" s="778"/>
      <c r="AN20" s="744"/>
      <c r="AO20" s="779"/>
      <c r="AP20" s="780"/>
      <c r="AQ20" s="673"/>
      <c r="AR20" s="663"/>
      <c r="AS20" s="13"/>
      <c r="AT20" s="781"/>
      <c r="AU20" s="781"/>
      <c r="AV20" s="781"/>
      <c r="AW20" s="781"/>
    </row>
    <row r="21" spans="1:49" ht="10.7" hidden="1" customHeight="1" x14ac:dyDescent="0.25">
      <c r="A21" s="31" t="s">
        <v>3072</v>
      </c>
      <c r="B21" s="602"/>
      <c r="C21" s="1654"/>
      <c r="D21" s="992"/>
      <c r="E21" s="31"/>
      <c r="F21" s="992"/>
      <c r="G21" s="1630"/>
      <c r="H21" s="856"/>
      <c r="I21" s="1631"/>
      <c r="J21" s="993"/>
      <c r="K21" s="1631"/>
      <c r="L21" s="838"/>
      <c r="M21" s="839"/>
      <c r="N21" s="31"/>
      <c r="O21" s="2159"/>
      <c r="P21" s="2159"/>
      <c r="Q21" s="2159"/>
      <c r="R21" s="2159"/>
      <c r="S21" s="758"/>
      <c r="T21" s="840" t="str">
        <f t="shared" si="0"/>
        <v>11 (1411)</v>
      </c>
      <c r="U21" s="1615" t="str">
        <f t="shared" si="1"/>
        <v/>
      </c>
      <c r="V21" s="190"/>
      <c r="W21" s="841"/>
      <c r="X21" s="841"/>
      <c r="Y21" s="195"/>
      <c r="Z21" s="673"/>
      <c r="AA21" s="674"/>
      <c r="AB21" s="673"/>
      <c r="AC21" s="674"/>
      <c r="AD21" s="673"/>
      <c r="AE21" s="674"/>
      <c r="AF21" s="673"/>
      <c r="AG21" s="674"/>
      <c r="AH21" s="1"/>
      <c r="AI21" s="7"/>
      <c r="AJ21" s="777"/>
      <c r="AK21" s="445"/>
      <c r="AL21" s="778"/>
      <c r="AM21" s="778"/>
      <c r="AN21" s="744"/>
      <c r="AO21" s="779"/>
      <c r="AP21" s="780"/>
      <c r="AQ21" s="673"/>
      <c r="AR21" s="663"/>
      <c r="AS21" s="13"/>
      <c r="AT21" s="781"/>
      <c r="AU21" s="781"/>
      <c r="AV21" s="781"/>
      <c r="AW21" s="781"/>
    </row>
    <row r="22" spans="1:49" ht="10.7" hidden="1" customHeight="1" x14ac:dyDescent="0.25">
      <c r="A22" s="31" t="s">
        <v>3073</v>
      </c>
      <c r="B22" s="602"/>
      <c r="C22" s="1654"/>
      <c r="D22" s="992"/>
      <c r="E22" s="31"/>
      <c r="F22" s="992"/>
      <c r="G22" s="1630"/>
      <c r="H22" s="856"/>
      <c r="I22" s="1631"/>
      <c r="J22" s="993"/>
      <c r="K22" s="1631"/>
      <c r="L22" s="838"/>
      <c r="M22" s="839"/>
      <c r="N22" s="31"/>
      <c r="O22" s="2159"/>
      <c r="P22" s="2159"/>
      <c r="Q22" s="2159"/>
      <c r="R22" s="2159"/>
      <c r="S22" s="758"/>
      <c r="T22" s="840" t="str">
        <f t="shared" si="0"/>
        <v>12 (1412)</v>
      </c>
      <c r="U22" s="1615" t="str">
        <f t="shared" si="1"/>
        <v/>
      </c>
      <c r="V22" s="190"/>
      <c r="W22" s="841"/>
      <c r="X22" s="841"/>
      <c r="Y22" s="195"/>
      <c r="Z22" s="673"/>
      <c r="AA22" s="674"/>
      <c r="AB22" s="673"/>
      <c r="AC22" s="674"/>
      <c r="AD22" s="673"/>
      <c r="AE22" s="674"/>
      <c r="AF22" s="673"/>
      <c r="AG22" s="674"/>
      <c r="AH22" s="1"/>
      <c r="AI22" s="7"/>
      <c r="AJ22" s="777"/>
      <c r="AK22" s="445"/>
      <c r="AL22" s="778"/>
      <c r="AM22" s="778"/>
      <c r="AN22" s="744"/>
      <c r="AO22" s="779"/>
      <c r="AP22" s="780"/>
      <c r="AQ22" s="673"/>
      <c r="AR22" s="663"/>
      <c r="AS22" s="13"/>
      <c r="AT22" s="781"/>
      <c r="AU22" s="781"/>
      <c r="AV22" s="781"/>
      <c r="AW22" s="781"/>
    </row>
    <row r="23" spans="1:49" ht="10.7" hidden="1" customHeight="1" x14ac:dyDescent="0.25">
      <c r="A23" s="31" t="s">
        <v>3074</v>
      </c>
      <c r="B23" s="602"/>
      <c r="C23" s="1654"/>
      <c r="D23" s="992"/>
      <c r="E23" s="31"/>
      <c r="F23" s="992"/>
      <c r="G23" s="1630"/>
      <c r="H23" s="856"/>
      <c r="I23" s="1631"/>
      <c r="J23" s="993"/>
      <c r="K23" s="1631"/>
      <c r="L23" s="838"/>
      <c r="M23" s="839"/>
      <c r="N23" s="31"/>
      <c r="O23" s="2159"/>
      <c r="P23" s="2159"/>
      <c r="Q23" s="2159"/>
      <c r="R23" s="2159"/>
      <c r="S23" s="758"/>
      <c r="T23" s="840" t="str">
        <f t="shared" si="0"/>
        <v>13 (1413)</v>
      </c>
      <c r="U23" s="1615" t="str">
        <f t="shared" si="1"/>
        <v/>
      </c>
      <c r="V23" s="190"/>
      <c r="W23" s="841"/>
      <c r="X23" s="841"/>
      <c r="Y23" s="195"/>
      <c r="Z23" s="673"/>
      <c r="AA23" s="674"/>
      <c r="AB23" s="673"/>
      <c r="AC23" s="674"/>
      <c r="AD23" s="673"/>
      <c r="AE23" s="674"/>
      <c r="AF23" s="673"/>
      <c r="AG23" s="674"/>
      <c r="AH23" s="1"/>
      <c r="AI23" s="7"/>
      <c r="AJ23" s="777"/>
      <c r="AK23" s="445"/>
      <c r="AL23" s="778"/>
      <c r="AM23" s="778"/>
      <c r="AN23" s="744"/>
      <c r="AO23" s="779"/>
      <c r="AP23" s="780"/>
      <c r="AQ23" s="673"/>
      <c r="AR23" s="663"/>
      <c r="AS23" s="13"/>
      <c r="AT23" s="781"/>
      <c r="AU23" s="781"/>
      <c r="AV23" s="781"/>
      <c r="AW23" s="781"/>
    </row>
    <row r="24" spans="1:49" ht="10.7" hidden="1" customHeight="1" x14ac:dyDescent="0.25">
      <c r="A24" s="31" t="s">
        <v>3075</v>
      </c>
      <c r="B24" s="602"/>
      <c r="C24" s="1654"/>
      <c r="D24" s="992"/>
      <c r="E24" s="31"/>
      <c r="F24" s="992"/>
      <c r="G24" s="1630"/>
      <c r="H24" s="856"/>
      <c r="I24" s="1631"/>
      <c r="J24" s="993"/>
      <c r="K24" s="1631"/>
      <c r="L24" s="838"/>
      <c r="M24" s="839"/>
      <c r="N24" s="31"/>
      <c r="O24" s="2159"/>
      <c r="P24" s="2159"/>
      <c r="Q24" s="2159"/>
      <c r="R24" s="2159"/>
      <c r="S24" s="758"/>
      <c r="T24" s="840" t="str">
        <f t="shared" si="0"/>
        <v>14 (1414)</v>
      </c>
      <c r="U24" s="1615" t="str">
        <f t="shared" si="1"/>
        <v/>
      </c>
      <c r="V24" s="190"/>
      <c r="W24" s="841"/>
      <c r="X24" s="841"/>
      <c r="Y24" s="195"/>
      <c r="Z24" s="673"/>
      <c r="AA24" s="674"/>
      <c r="AB24" s="673"/>
      <c r="AC24" s="674"/>
      <c r="AD24" s="673"/>
      <c r="AE24" s="674"/>
      <c r="AF24" s="673"/>
      <c r="AG24" s="674"/>
      <c r="AH24" s="1"/>
      <c r="AI24" s="7"/>
      <c r="AJ24" s="777"/>
      <c r="AK24" s="445"/>
      <c r="AL24" s="778"/>
      <c r="AM24" s="778"/>
      <c r="AN24" s="744"/>
      <c r="AO24" s="779"/>
      <c r="AP24" s="780"/>
      <c r="AQ24" s="673"/>
      <c r="AR24" s="663"/>
      <c r="AS24" s="13"/>
      <c r="AT24" s="781"/>
      <c r="AU24" s="781"/>
      <c r="AV24" s="781"/>
      <c r="AW24" s="781"/>
    </row>
    <row r="25" spans="1:49" ht="10.7" hidden="1" customHeight="1" x14ac:dyDescent="0.25">
      <c r="A25" s="31" t="s">
        <v>3076</v>
      </c>
      <c r="B25" s="602"/>
      <c r="C25" s="1654"/>
      <c r="D25" s="992"/>
      <c r="E25" s="31"/>
      <c r="F25" s="992"/>
      <c r="G25" s="1630"/>
      <c r="H25" s="856"/>
      <c r="I25" s="1631"/>
      <c r="J25" s="993"/>
      <c r="K25" s="1631"/>
      <c r="L25" s="838"/>
      <c r="M25" s="839"/>
      <c r="N25" s="31"/>
      <c r="O25" s="2159"/>
      <c r="P25" s="2159"/>
      <c r="Q25" s="2159"/>
      <c r="R25" s="2159"/>
      <c r="S25" s="758"/>
      <c r="T25" s="840" t="str">
        <f t="shared" si="0"/>
        <v>15 (1415)</v>
      </c>
      <c r="U25" s="1615" t="str">
        <f t="shared" si="1"/>
        <v/>
      </c>
      <c r="V25" s="190"/>
      <c r="W25" s="841"/>
      <c r="X25" s="841"/>
      <c r="Y25" s="195"/>
      <c r="Z25" s="673"/>
      <c r="AA25" s="674"/>
      <c r="AB25" s="673"/>
      <c r="AC25" s="674"/>
      <c r="AD25" s="673"/>
      <c r="AE25" s="674"/>
      <c r="AF25" s="673"/>
      <c r="AG25" s="674"/>
      <c r="AH25" s="1"/>
      <c r="AI25" s="7"/>
      <c r="AJ25" s="777"/>
      <c r="AK25" s="445"/>
      <c r="AL25" s="778"/>
      <c r="AM25" s="778"/>
      <c r="AN25" s="744"/>
      <c r="AO25" s="779"/>
      <c r="AP25" s="780"/>
      <c r="AQ25" s="673"/>
      <c r="AR25" s="663"/>
      <c r="AS25" s="13"/>
      <c r="AT25" s="781"/>
      <c r="AU25" s="781"/>
      <c r="AV25" s="781"/>
      <c r="AW25" s="781"/>
    </row>
    <row r="26" spans="1:49" ht="10.7" hidden="1" customHeight="1" x14ac:dyDescent="0.25">
      <c r="A26" s="31" t="s">
        <v>3077</v>
      </c>
      <c r="B26" s="602"/>
      <c r="C26" s="1654"/>
      <c r="D26" s="992"/>
      <c r="E26" s="31"/>
      <c r="F26" s="992"/>
      <c r="G26" s="1630"/>
      <c r="H26" s="856"/>
      <c r="I26" s="1631"/>
      <c r="J26" s="993"/>
      <c r="K26" s="1631"/>
      <c r="L26" s="838"/>
      <c r="M26" s="839"/>
      <c r="N26" s="31"/>
      <c r="O26" s="2159"/>
      <c r="P26" s="2159"/>
      <c r="Q26" s="2159"/>
      <c r="R26" s="2159"/>
      <c r="S26" s="758"/>
      <c r="T26" s="840" t="str">
        <f t="shared" si="0"/>
        <v>16 (1416)</v>
      </c>
      <c r="U26" s="1615" t="str">
        <f t="shared" si="1"/>
        <v/>
      </c>
      <c r="V26" s="190"/>
      <c r="W26" s="841"/>
      <c r="X26" s="841"/>
      <c r="Y26" s="195"/>
      <c r="Z26" s="673"/>
      <c r="AA26" s="674"/>
      <c r="AB26" s="673"/>
      <c r="AC26" s="674"/>
      <c r="AD26" s="673"/>
      <c r="AE26" s="674"/>
      <c r="AF26" s="673"/>
      <c r="AG26" s="674"/>
      <c r="AH26" s="1"/>
      <c r="AI26" s="7"/>
      <c r="AJ26" s="777"/>
      <c r="AK26" s="445"/>
      <c r="AL26" s="778"/>
      <c r="AM26" s="778"/>
      <c r="AN26" s="744"/>
      <c r="AO26" s="779"/>
      <c r="AP26" s="780"/>
      <c r="AQ26" s="673"/>
      <c r="AR26" s="663"/>
      <c r="AS26" s="13"/>
      <c r="AT26" s="781"/>
      <c r="AU26" s="781"/>
      <c r="AV26" s="781"/>
      <c r="AW26" s="781"/>
    </row>
    <row r="27" spans="1:49" ht="10.7" hidden="1" customHeight="1" x14ac:dyDescent="0.25">
      <c r="A27" s="31" t="s">
        <v>3078</v>
      </c>
      <c r="B27" s="602"/>
      <c r="C27" s="1654"/>
      <c r="D27" s="992"/>
      <c r="E27" s="31"/>
      <c r="F27" s="992"/>
      <c r="G27" s="1630"/>
      <c r="H27" s="856"/>
      <c r="I27" s="1631"/>
      <c r="J27" s="993"/>
      <c r="K27" s="1631"/>
      <c r="L27" s="838"/>
      <c r="M27" s="839"/>
      <c r="N27" s="31"/>
      <c r="O27" s="2159"/>
      <c r="P27" s="2159"/>
      <c r="Q27" s="2159"/>
      <c r="R27" s="2159"/>
      <c r="S27" s="758"/>
      <c r="T27" s="840" t="str">
        <f t="shared" si="0"/>
        <v>17 (1417)</v>
      </c>
      <c r="U27" s="1615" t="str">
        <f t="shared" si="1"/>
        <v/>
      </c>
      <c r="V27" s="190"/>
      <c r="W27" s="841"/>
      <c r="X27" s="841"/>
      <c r="Y27" s="195"/>
      <c r="Z27" s="673"/>
      <c r="AA27" s="674"/>
      <c r="AB27" s="673"/>
      <c r="AC27" s="674"/>
      <c r="AD27" s="673"/>
      <c r="AE27" s="674"/>
      <c r="AF27" s="673"/>
      <c r="AG27" s="674"/>
      <c r="AH27" s="1"/>
      <c r="AI27" s="7"/>
      <c r="AJ27" s="777"/>
      <c r="AK27" s="445"/>
      <c r="AL27" s="778"/>
      <c r="AM27" s="778"/>
      <c r="AN27" s="744"/>
      <c r="AO27" s="779"/>
      <c r="AP27" s="780"/>
      <c r="AQ27" s="673"/>
      <c r="AR27" s="663"/>
      <c r="AS27" s="13"/>
      <c r="AT27" s="781"/>
      <c r="AU27" s="781"/>
      <c r="AV27" s="781"/>
      <c r="AW27" s="781"/>
    </row>
    <row r="28" spans="1:49" ht="10.7" hidden="1" customHeight="1" x14ac:dyDescent="0.25">
      <c r="A28" s="31" t="s">
        <v>3079</v>
      </c>
      <c r="B28" s="602"/>
      <c r="C28" s="1654"/>
      <c r="D28" s="992"/>
      <c r="E28" s="31"/>
      <c r="F28" s="992"/>
      <c r="G28" s="1630"/>
      <c r="H28" s="856"/>
      <c r="I28" s="1631"/>
      <c r="J28" s="993"/>
      <c r="K28" s="1631"/>
      <c r="L28" s="838"/>
      <c r="M28" s="839"/>
      <c r="N28" s="31"/>
      <c r="O28" s="2159"/>
      <c r="P28" s="2159"/>
      <c r="Q28" s="2159"/>
      <c r="R28" s="2159"/>
      <c r="S28" s="758"/>
      <c r="T28" s="840" t="str">
        <f t="shared" si="0"/>
        <v>18 (1418)</v>
      </c>
      <c r="U28" s="1615" t="str">
        <f t="shared" si="1"/>
        <v/>
      </c>
      <c r="V28" s="190"/>
      <c r="W28" s="841"/>
      <c r="X28" s="841"/>
      <c r="Y28" s="195"/>
      <c r="Z28" s="673"/>
      <c r="AA28" s="674"/>
      <c r="AB28" s="673"/>
      <c r="AC28" s="674"/>
      <c r="AD28" s="673"/>
      <c r="AE28" s="674"/>
      <c r="AF28" s="673"/>
      <c r="AG28" s="674"/>
      <c r="AH28" s="1"/>
      <c r="AI28" s="7"/>
      <c r="AJ28" s="777"/>
      <c r="AK28" s="445"/>
      <c r="AL28" s="778"/>
      <c r="AM28" s="778"/>
      <c r="AN28" s="744"/>
      <c r="AO28" s="779"/>
      <c r="AP28" s="780"/>
      <c r="AQ28" s="673"/>
      <c r="AR28" s="663"/>
      <c r="AS28" s="13"/>
      <c r="AT28" s="781"/>
      <c r="AU28" s="781"/>
      <c r="AV28" s="781"/>
      <c r="AW28" s="781"/>
    </row>
    <row r="29" spans="1:49" ht="10.7" hidden="1" customHeight="1" x14ac:dyDescent="0.25">
      <c r="A29" s="31" t="s">
        <v>3080</v>
      </c>
      <c r="B29" s="602"/>
      <c r="C29" s="1654"/>
      <c r="D29" s="992"/>
      <c r="E29" s="31"/>
      <c r="F29" s="992"/>
      <c r="G29" s="1630"/>
      <c r="H29" s="856"/>
      <c r="I29" s="1631"/>
      <c r="J29" s="993"/>
      <c r="K29" s="1631"/>
      <c r="L29" s="838"/>
      <c r="M29" s="839"/>
      <c r="N29" s="31"/>
      <c r="O29" s="2159"/>
      <c r="P29" s="2159"/>
      <c r="Q29" s="2159"/>
      <c r="R29" s="2159"/>
      <c r="S29" s="758"/>
      <c r="T29" s="840" t="str">
        <f t="shared" si="0"/>
        <v>19 (1419)</v>
      </c>
      <c r="U29" s="1615" t="str">
        <f t="shared" si="1"/>
        <v/>
      </c>
      <c r="V29" s="190"/>
      <c r="W29" s="841"/>
      <c r="X29" s="841"/>
      <c r="Y29" s="195"/>
      <c r="Z29" s="673"/>
      <c r="AA29" s="674"/>
      <c r="AB29" s="673"/>
      <c r="AC29" s="674"/>
      <c r="AD29" s="673"/>
      <c r="AE29" s="674"/>
      <c r="AF29" s="673"/>
      <c r="AG29" s="674"/>
      <c r="AH29" s="1"/>
      <c r="AI29" s="7"/>
      <c r="AJ29" s="777"/>
      <c r="AK29" s="445"/>
      <c r="AL29" s="778"/>
      <c r="AM29" s="778"/>
      <c r="AN29" s="744"/>
      <c r="AO29" s="779"/>
      <c r="AP29" s="780"/>
      <c r="AQ29" s="673"/>
      <c r="AR29" s="663"/>
      <c r="AS29" s="13"/>
      <c r="AT29" s="781"/>
      <c r="AU29" s="781"/>
      <c r="AV29" s="781"/>
      <c r="AW29" s="781"/>
    </row>
    <row r="30" spans="1:49" ht="10.7" hidden="1" customHeight="1" x14ac:dyDescent="0.25">
      <c r="A30" s="31" t="s">
        <v>3081</v>
      </c>
      <c r="B30" s="602"/>
      <c r="C30" s="1654"/>
      <c r="D30" s="992"/>
      <c r="E30" s="31"/>
      <c r="F30" s="992"/>
      <c r="G30" s="1630"/>
      <c r="H30" s="856"/>
      <c r="I30" s="1631"/>
      <c r="J30" s="993"/>
      <c r="K30" s="1631"/>
      <c r="L30" s="838"/>
      <c r="M30" s="839"/>
      <c r="N30" s="31"/>
      <c r="O30" s="2159"/>
      <c r="P30" s="2159"/>
      <c r="Q30" s="2159"/>
      <c r="R30" s="2159"/>
      <c r="S30" s="758"/>
      <c r="T30" s="840" t="str">
        <f t="shared" si="0"/>
        <v>20 (1420)</v>
      </c>
      <c r="U30" s="1615" t="str">
        <f t="shared" si="1"/>
        <v/>
      </c>
      <c r="V30" s="190"/>
      <c r="W30" s="841"/>
      <c r="X30" s="841"/>
      <c r="Y30" s="195"/>
      <c r="Z30" s="673"/>
      <c r="AA30" s="674"/>
      <c r="AB30" s="673"/>
      <c r="AC30" s="674"/>
      <c r="AD30" s="673"/>
      <c r="AE30" s="674"/>
      <c r="AF30" s="673"/>
      <c r="AG30" s="674"/>
      <c r="AH30" s="1"/>
      <c r="AI30" s="7"/>
      <c r="AJ30" s="777"/>
      <c r="AK30" s="445"/>
      <c r="AL30" s="778"/>
      <c r="AM30" s="778"/>
      <c r="AN30" s="744"/>
      <c r="AO30" s="779"/>
      <c r="AP30" s="780"/>
      <c r="AQ30" s="673"/>
      <c r="AR30" s="663"/>
      <c r="AS30" s="13"/>
      <c r="AT30" s="781"/>
      <c r="AU30" s="781"/>
      <c r="AV30" s="781"/>
      <c r="AW30" s="781"/>
    </row>
    <row r="31" spans="1:49" ht="10.7" hidden="1" customHeight="1" x14ac:dyDescent="0.25">
      <c r="A31" s="31" t="s">
        <v>3082</v>
      </c>
      <c r="B31" s="602"/>
      <c r="C31" s="1654"/>
      <c r="D31" s="992"/>
      <c r="E31" s="31"/>
      <c r="F31" s="992"/>
      <c r="G31" s="1630"/>
      <c r="H31" s="856"/>
      <c r="I31" s="1631"/>
      <c r="J31" s="993"/>
      <c r="K31" s="1631"/>
      <c r="L31" s="838"/>
      <c r="M31" s="839"/>
      <c r="N31" s="31"/>
      <c r="O31" s="2159"/>
      <c r="P31" s="2159"/>
      <c r="Q31" s="2159"/>
      <c r="R31" s="2159"/>
      <c r="S31" s="758"/>
      <c r="T31" s="840" t="str">
        <f t="shared" si="0"/>
        <v>21 (1421)</v>
      </c>
      <c r="U31" s="1615" t="str">
        <f t="shared" si="1"/>
        <v/>
      </c>
      <c r="V31" s="190"/>
      <c r="W31" s="841"/>
      <c r="X31" s="841"/>
      <c r="Y31" s="195"/>
      <c r="Z31" s="673"/>
      <c r="AA31" s="674"/>
      <c r="AB31" s="673"/>
      <c r="AC31" s="674"/>
      <c r="AD31" s="673"/>
      <c r="AE31" s="674"/>
      <c r="AF31" s="673"/>
      <c r="AG31" s="674"/>
      <c r="AH31" s="1"/>
      <c r="AI31" s="7"/>
      <c r="AJ31" s="777"/>
      <c r="AK31" s="445"/>
      <c r="AL31" s="778"/>
      <c r="AM31" s="778"/>
      <c r="AN31" s="744"/>
      <c r="AO31" s="779"/>
      <c r="AP31" s="780"/>
      <c r="AQ31" s="673"/>
      <c r="AR31" s="663"/>
      <c r="AS31" s="13"/>
      <c r="AT31" s="781"/>
      <c r="AU31" s="781"/>
      <c r="AV31" s="781"/>
      <c r="AW31" s="781"/>
    </row>
    <row r="32" spans="1:49" ht="10.7" hidden="1" customHeight="1" x14ac:dyDescent="0.25">
      <c r="A32" s="31" t="s">
        <v>3083</v>
      </c>
      <c r="B32" s="602"/>
      <c r="C32" s="1654"/>
      <c r="D32" s="992"/>
      <c r="E32" s="31"/>
      <c r="F32" s="992"/>
      <c r="G32" s="1630"/>
      <c r="H32" s="856"/>
      <c r="I32" s="1631"/>
      <c r="J32" s="993"/>
      <c r="K32" s="1631"/>
      <c r="L32" s="838"/>
      <c r="M32" s="839"/>
      <c r="N32" s="31"/>
      <c r="O32" s="2159"/>
      <c r="P32" s="2159"/>
      <c r="Q32" s="2159"/>
      <c r="R32" s="2159"/>
      <c r="S32" s="758"/>
      <c r="T32" s="840" t="str">
        <f t="shared" si="0"/>
        <v>22 (1422)</v>
      </c>
      <c r="U32" s="1615" t="str">
        <f t="shared" si="1"/>
        <v/>
      </c>
      <c r="V32" s="190"/>
      <c r="W32" s="841"/>
      <c r="X32" s="841"/>
      <c r="Y32" s="195"/>
      <c r="Z32" s="673"/>
      <c r="AA32" s="674"/>
      <c r="AB32" s="673"/>
      <c r="AC32" s="674"/>
      <c r="AD32" s="673"/>
      <c r="AE32" s="674"/>
      <c r="AF32" s="673"/>
      <c r="AG32" s="674"/>
      <c r="AH32" s="1"/>
      <c r="AI32" s="7"/>
      <c r="AJ32" s="777"/>
      <c r="AK32" s="445"/>
      <c r="AL32" s="778"/>
      <c r="AM32" s="778"/>
      <c r="AN32" s="744"/>
      <c r="AO32" s="779"/>
      <c r="AP32" s="780"/>
      <c r="AQ32" s="673"/>
      <c r="AR32" s="663"/>
      <c r="AS32" s="13"/>
      <c r="AT32" s="781"/>
      <c r="AU32" s="781"/>
      <c r="AV32" s="781"/>
      <c r="AW32" s="781"/>
    </row>
    <row r="33" spans="1:49" ht="10.7" hidden="1" customHeight="1" x14ac:dyDescent="0.25">
      <c r="A33" s="31" t="s">
        <v>3084</v>
      </c>
      <c r="B33" s="602"/>
      <c r="C33" s="1654"/>
      <c r="D33" s="992"/>
      <c r="E33" s="31"/>
      <c r="F33" s="992"/>
      <c r="G33" s="1630"/>
      <c r="H33" s="856"/>
      <c r="I33" s="1631"/>
      <c r="J33" s="993"/>
      <c r="K33" s="1631"/>
      <c r="L33" s="838"/>
      <c r="M33" s="839"/>
      <c r="N33" s="31"/>
      <c r="O33" s="2159"/>
      <c r="P33" s="2159"/>
      <c r="Q33" s="2159"/>
      <c r="R33" s="2159"/>
      <c r="S33" s="758"/>
      <c r="T33" s="840" t="str">
        <f t="shared" si="0"/>
        <v>23 (1423)</v>
      </c>
      <c r="U33" s="1615" t="str">
        <f t="shared" si="1"/>
        <v/>
      </c>
      <c r="V33" s="190"/>
      <c r="W33" s="841"/>
      <c r="X33" s="841"/>
      <c r="Y33" s="195"/>
      <c r="Z33" s="673"/>
      <c r="AA33" s="674"/>
      <c r="AB33" s="673"/>
      <c r="AC33" s="674"/>
      <c r="AD33" s="673"/>
      <c r="AE33" s="674"/>
      <c r="AF33" s="673"/>
      <c r="AG33" s="674"/>
      <c r="AH33" s="1"/>
      <c r="AI33" s="7"/>
      <c r="AJ33" s="777"/>
      <c r="AK33" s="445"/>
      <c r="AL33" s="778"/>
      <c r="AM33" s="778"/>
      <c r="AN33" s="744"/>
      <c r="AO33" s="779"/>
      <c r="AP33" s="780"/>
      <c r="AQ33" s="673"/>
      <c r="AR33" s="663"/>
      <c r="AS33" s="13"/>
      <c r="AT33" s="781"/>
      <c r="AU33" s="781"/>
      <c r="AV33" s="781"/>
      <c r="AW33" s="781"/>
    </row>
    <row r="34" spans="1:49" ht="10.7" hidden="1" customHeight="1" x14ac:dyDescent="0.25">
      <c r="A34" s="31" t="s">
        <v>3085</v>
      </c>
      <c r="B34" s="602"/>
      <c r="C34" s="1654"/>
      <c r="D34" s="992"/>
      <c r="E34" s="31"/>
      <c r="F34" s="992"/>
      <c r="G34" s="1630"/>
      <c r="H34" s="856"/>
      <c r="I34" s="1631"/>
      <c r="J34" s="993"/>
      <c r="K34" s="1631"/>
      <c r="L34" s="838"/>
      <c r="M34" s="839"/>
      <c r="N34" s="31"/>
      <c r="O34" s="2159"/>
      <c r="P34" s="2159"/>
      <c r="Q34" s="2159"/>
      <c r="R34" s="2159"/>
      <c r="S34" s="758"/>
      <c r="T34" s="840" t="str">
        <f t="shared" si="0"/>
        <v>24 (1424)</v>
      </c>
      <c r="U34" s="1615" t="str">
        <f t="shared" si="1"/>
        <v/>
      </c>
      <c r="V34" s="190"/>
      <c r="W34" s="841"/>
      <c r="X34" s="841"/>
      <c r="Y34" s="195"/>
      <c r="Z34" s="673"/>
      <c r="AA34" s="674"/>
      <c r="AB34" s="673"/>
      <c r="AC34" s="674"/>
      <c r="AD34" s="673"/>
      <c r="AE34" s="674"/>
      <c r="AF34" s="673"/>
      <c r="AG34" s="674"/>
      <c r="AH34" s="1"/>
      <c r="AI34" s="7"/>
      <c r="AJ34" s="777"/>
      <c r="AK34" s="445"/>
      <c r="AL34" s="778"/>
      <c r="AM34" s="778"/>
      <c r="AN34" s="744"/>
      <c r="AO34" s="779"/>
      <c r="AP34" s="780"/>
      <c r="AQ34" s="673"/>
      <c r="AR34" s="663"/>
      <c r="AS34" s="13"/>
      <c r="AT34" s="781"/>
      <c r="AU34" s="781"/>
      <c r="AV34" s="781"/>
      <c r="AW34" s="781"/>
    </row>
    <row r="35" spans="1:49" ht="10.7" hidden="1" customHeight="1" x14ac:dyDescent="0.25">
      <c r="A35" s="31" t="s">
        <v>3086</v>
      </c>
      <c r="B35" s="602"/>
      <c r="C35" s="1654"/>
      <c r="D35" s="992"/>
      <c r="E35" s="31"/>
      <c r="F35" s="992"/>
      <c r="G35" s="1630"/>
      <c r="H35" s="856"/>
      <c r="I35" s="1631"/>
      <c r="J35" s="993"/>
      <c r="K35" s="1631"/>
      <c r="L35" s="838"/>
      <c r="M35" s="839"/>
      <c r="N35" s="31"/>
      <c r="O35" s="2159"/>
      <c r="P35" s="2159"/>
      <c r="Q35" s="2159"/>
      <c r="R35" s="2159"/>
      <c r="S35" s="758"/>
      <c r="T35" s="840" t="str">
        <f t="shared" si="0"/>
        <v>25 (1425)</v>
      </c>
      <c r="U35" s="1615" t="str">
        <f t="shared" si="1"/>
        <v/>
      </c>
      <c r="V35" s="190"/>
      <c r="W35" s="841"/>
      <c r="X35" s="841"/>
      <c r="Y35" s="195"/>
      <c r="Z35" s="673"/>
      <c r="AA35" s="674"/>
      <c r="AB35" s="673"/>
      <c r="AC35" s="674"/>
      <c r="AD35" s="673"/>
      <c r="AE35" s="674"/>
      <c r="AF35" s="673"/>
      <c r="AG35" s="674"/>
      <c r="AH35" s="1"/>
      <c r="AI35" s="7"/>
      <c r="AJ35" s="777"/>
      <c r="AK35" s="445"/>
      <c r="AL35" s="778"/>
      <c r="AM35" s="778"/>
      <c r="AN35" s="744"/>
      <c r="AO35" s="779"/>
      <c r="AP35" s="780"/>
      <c r="AQ35" s="673"/>
      <c r="AR35" s="663"/>
      <c r="AS35" s="13"/>
      <c r="AT35" s="781"/>
      <c r="AU35" s="781"/>
      <c r="AV35" s="781"/>
      <c r="AW35" s="781"/>
    </row>
    <row r="36" spans="1:49" x14ac:dyDescent="0.25">
      <c r="A36" s="239" t="s">
        <v>3087</v>
      </c>
      <c r="B36" s="1598">
        <v>100</v>
      </c>
      <c r="C36" s="1617"/>
      <c r="D36" s="992"/>
      <c r="E36" s="31"/>
      <c r="F36" s="992"/>
      <c r="G36" s="1629"/>
      <c r="H36" s="894"/>
      <c r="I36" s="1631"/>
      <c r="J36" s="993"/>
      <c r="K36" s="1631"/>
      <c r="L36" s="838"/>
      <c r="M36" s="1655"/>
      <c r="N36" s="31"/>
      <c r="O36" s="2162"/>
      <c r="P36" s="2162"/>
      <c r="Q36" s="2162"/>
      <c r="R36" s="2162"/>
      <c r="S36" s="782"/>
      <c r="T36" s="887" t="str">
        <f>$A$36</f>
        <v>(1426)</v>
      </c>
      <c r="U36" s="1619">
        <f>$B36</f>
        <v>100</v>
      </c>
      <c r="V36" s="190"/>
      <c r="W36" s="841"/>
      <c r="X36" s="841"/>
      <c r="Y36" s="195"/>
      <c r="Z36" s="673"/>
      <c r="AA36" s="674"/>
      <c r="AB36" s="673"/>
      <c r="AC36" s="674"/>
      <c r="AD36" s="673"/>
      <c r="AE36" s="674"/>
      <c r="AF36" s="673"/>
      <c r="AG36" s="674"/>
      <c r="AH36" s="1"/>
      <c r="AI36" s="7"/>
      <c r="AJ36" s="777"/>
      <c r="AK36" s="445"/>
      <c r="AL36" s="778"/>
      <c r="AM36" s="778"/>
      <c r="AN36" s="744"/>
      <c r="AO36" s="779"/>
      <c r="AP36" s="780"/>
      <c r="AQ36" s="673"/>
      <c r="AR36" s="663"/>
      <c r="AS36" s="13"/>
      <c r="AT36" s="781"/>
      <c r="AU36" s="781"/>
      <c r="AV36" s="781"/>
      <c r="AW36" s="781"/>
    </row>
    <row r="37" spans="1:49" x14ac:dyDescent="0.25">
      <c r="A37" s="83" t="s">
        <v>3088</v>
      </c>
      <c r="B37" s="1494" t="s">
        <v>3089</v>
      </c>
      <c r="C37" s="1495"/>
      <c r="D37" s="993"/>
      <c r="E37" s="82"/>
      <c r="F37" s="1656"/>
      <c r="G37" s="1657"/>
      <c r="H37" s="895"/>
      <c r="I37" s="1631"/>
      <c r="J37" s="993"/>
      <c r="K37" s="1631"/>
      <c r="L37" s="844"/>
      <c r="M37" s="845"/>
      <c r="N37" s="82"/>
      <c r="O37" s="2161"/>
      <c r="P37" s="2161"/>
      <c r="Q37" s="2161"/>
      <c r="R37" s="2161"/>
      <c r="S37" s="407"/>
      <c r="T37" s="887" t="str">
        <f>$A$37</f>
        <v>(1400)</v>
      </c>
      <c r="U37" s="1495" t="str">
        <f>$B37</f>
        <v>Global</v>
      </c>
      <c r="V37" s="190"/>
      <c r="W37" s="846"/>
      <c r="X37" s="846"/>
      <c r="Y37" s="195"/>
      <c r="Z37" s="673"/>
      <c r="AA37" s="674"/>
      <c r="AB37" s="673"/>
      <c r="AC37" s="674"/>
      <c r="AD37" s="673"/>
      <c r="AE37" s="674"/>
      <c r="AF37" s="673"/>
      <c r="AG37" s="674"/>
      <c r="AH37" s="1"/>
      <c r="AI37" s="13"/>
      <c r="AJ37" s="783"/>
      <c r="AK37" s="445"/>
      <c r="AL37" s="778"/>
      <c r="AM37" s="778"/>
      <c r="AN37" s="744"/>
      <c r="AO37" s="152"/>
      <c r="AP37" s="784"/>
      <c r="AQ37" s="673"/>
      <c r="AR37" s="663"/>
      <c r="AS37" s="13"/>
      <c r="AT37" s="439"/>
      <c r="AU37" s="439"/>
      <c r="AV37" s="439"/>
      <c r="AW37" s="439"/>
    </row>
    <row r="38" spans="1:49" x14ac:dyDescent="0.25">
      <c r="A38" s="82"/>
      <c r="B38" s="82"/>
      <c r="C38" s="82"/>
      <c r="D38" s="82"/>
      <c r="E38" s="82"/>
      <c r="F38" s="849"/>
      <c r="G38" s="849"/>
      <c r="H38" s="849"/>
      <c r="I38" s="849"/>
      <c r="J38" s="849"/>
      <c r="K38" s="849"/>
      <c r="L38" s="849"/>
      <c r="M38" s="849"/>
      <c r="N38" s="82"/>
      <c r="O38" s="82"/>
      <c r="P38" s="82"/>
      <c r="Q38" s="82"/>
      <c r="R38" s="82"/>
      <c r="S38" s="1"/>
      <c r="T38" s="835"/>
      <c r="U38" s="835"/>
      <c r="V38" s="82"/>
      <c r="W38" s="82"/>
      <c r="X38" s="82"/>
      <c r="Y38" s="195"/>
      <c r="Z38" s="675"/>
      <c r="AA38" s="676"/>
      <c r="AB38" s="675"/>
      <c r="AC38" s="676"/>
      <c r="AD38" s="675"/>
      <c r="AE38" s="676"/>
      <c r="AF38" s="675"/>
      <c r="AG38" s="676"/>
      <c r="AH38" s="1"/>
      <c r="AI38" s="13"/>
      <c r="AJ38" s="411"/>
      <c r="AK38" s="445"/>
      <c r="AL38" s="778"/>
      <c r="AM38" s="778"/>
      <c r="AN38" s="744"/>
      <c r="AO38" s="152"/>
      <c r="AP38" s="785"/>
      <c r="AQ38" s="675"/>
      <c r="AR38" s="786"/>
      <c r="AS38" s="13"/>
      <c r="AT38" s="440"/>
      <c r="AU38" s="440"/>
      <c r="AV38" s="440"/>
      <c r="AW38" s="440"/>
    </row>
    <row r="39" spans="1:49" ht="13.35" customHeight="1" x14ac:dyDescent="0.25">
      <c r="A39" s="82"/>
      <c r="B39" s="88" t="s">
        <v>1875</v>
      </c>
      <c r="C39" s="82"/>
      <c r="D39" s="82"/>
      <c r="E39" s="82"/>
      <c r="F39" s="849"/>
      <c r="G39" s="849"/>
      <c r="H39" s="849"/>
      <c r="I39" s="849"/>
      <c r="J39" s="849"/>
      <c r="K39" s="849"/>
      <c r="L39" s="849"/>
      <c r="M39" s="849"/>
      <c r="N39" s="82"/>
      <c r="O39" s="82"/>
      <c r="P39" s="82"/>
      <c r="Q39" s="82"/>
      <c r="R39" s="82"/>
      <c r="S39" s="1"/>
      <c r="T39" s="835"/>
      <c r="U39" s="836" t="str">
        <f>$B39</f>
        <v>Engagements inutilisés (502)</v>
      </c>
      <c r="V39" s="82"/>
      <c r="W39" s="82"/>
      <c r="X39" s="82"/>
      <c r="Y39" s="195"/>
      <c r="Z39" s="13"/>
      <c r="AA39" s="13"/>
      <c r="AB39" s="13"/>
      <c r="AC39" s="13"/>
      <c r="AD39" s="13"/>
      <c r="AE39" s="13"/>
      <c r="AF39" s="13"/>
      <c r="AG39" s="13"/>
      <c r="AH39" s="1"/>
      <c r="AI39" s="13"/>
      <c r="AJ39" s="13"/>
      <c r="AK39" s="717"/>
      <c r="AL39" s="717"/>
      <c r="AM39" s="717"/>
      <c r="AN39" s="744"/>
      <c r="AO39" s="152"/>
      <c r="AP39" s="152"/>
      <c r="AQ39" s="776"/>
      <c r="AR39" s="13"/>
      <c r="AS39" s="13"/>
      <c r="AT39" s="13"/>
      <c r="AU39" s="13"/>
      <c r="AV39" s="13"/>
      <c r="AW39" s="13"/>
    </row>
    <row r="40" spans="1:49" x14ac:dyDescent="0.25">
      <c r="A40" s="31" t="s">
        <v>3062</v>
      </c>
      <c r="B40" s="602"/>
      <c r="C40" s="992"/>
      <c r="D40" s="992"/>
      <c r="E40" s="31"/>
      <c r="F40" s="992"/>
      <c r="G40" s="1630"/>
      <c r="H40" s="856"/>
      <c r="I40" s="1631"/>
      <c r="J40" s="993"/>
      <c r="K40" s="1631"/>
      <c r="L40" s="838"/>
      <c r="M40" s="839"/>
      <c r="N40" s="31"/>
      <c r="O40" s="2159"/>
      <c r="P40" s="2159"/>
      <c r="Q40" s="2159"/>
      <c r="R40" s="2159"/>
      <c r="S40" s="758"/>
      <c r="T40" s="840" t="str">
        <f t="shared" ref="T40:T64" si="2">$A40</f>
        <v>1 (1401)</v>
      </c>
      <c r="U40" s="1615" t="str">
        <f t="shared" ref="U40:U64" si="3">IF($B40="","",$B40)</f>
        <v/>
      </c>
      <c r="V40" s="190"/>
      <c r="W40" s="841"/>
      <c r="X40" s="841"/>
      <c r="Y40" s="195"/>
      <c r="Z40" s="13"/>
      <c r="AA40" s="13"/>
      <c r="AB40" s="13"/>
      <c r="AC40" s="13"/>
      <c r="AD40" s="13"/>
      <c r="AE40" s="13"/>
      <c r="AF40" s="13"/>
      <c r="AG40" s="13"/>
      <c r="AH40" s="1"/>
      <c r="AI40" s="13"/>
      <c r="AJ40" s="430"/>
      <c r="AK40" s="717"/>
      <c r="AL40" s="717"/>
      <c r="AM40" s="717"/>
      <c r="AN40" s="744"/>
      <c r="AO40" s="152"/>
      <c r="AP40" s="775"/>
      <c r="AQ40" s="776"/>
      <c r="AR40" s="13"/>
      <c r="AS40" s="13"/>
      <c r="AT40" s="13"/>
      <c r="AU40" s="13"/>
      <c r="AV40" s="13"/>
      <c r="AW40" s="13"/>
    </row>
    <row r="41" spans="1:49" x14ac:dyDescent="0.25">
      <c r="A41" s="31" t="s">
        <v>3063</v>
      </c>
      <c r="B41" s="602"/>
      <c r="C41" s="992"/>
      <c r="D41" s="992"/>
      <c r="E41" s="31"/>
      <c r="F41" s="992"/>
      <c r="G41" s="1630"/>
      <c r="H41" s="856"/>
      <c r="I41" s="1631"/>
      <c r="J41" s="993"/>
      <c r="K41" s="1631"/>
      <c r="L41" s="838"/>
      <c r="M41" s="839"/>
      <c r="N41" s="31"/>
      <c r="O41" s="2159"/>
      <c r="P41" s="2159"/>
      <c r="Q41" s="2159"/>
      <c r="R41" s="2159"/>
      <c r="S41" s="758"/>
      <c r="T41" s="840" t="str">
        <f t="shared" si="2"/>
        <v>2 (1402)</v>
      </c>
      <c r="U41" s="1615" t="str">
        <f t="shared" si="3"/>
        <v/>
      </c>
      <c r="V41" s="190"/>
      <c r="W41" s="841"/>
      <c r="X41" s="841"/>
      <c r="Y41" s="195"/>
      <c r="Z41" s="673"/>
      <c r="AA41" s="674"/>
      <c r="AB41" s="673"/>
      <c r="AC41" s="674"/>
      <c r="AD41" s="673"/>
      <c r="AE41" s="674"/>
      <c r="AF41" s="673"/>
      <c r="AG41" s="674"/>
      <c r="AH41" s="1"/>
      <c r="AI41" s="7"/>
      <c r="AJ41" s="777"/>
      <c r="AK41" s="445"/>
      <c r="AL41" s="778"/>
      <c r="AM41" s="778"/>
      <c r="AN41" s="744"/>
      <c r="AO41" s="779"/>
      <c r="AP41" s="780"/>
      <c r="AQ41" s="673"/>
      <c r="AR41" s="663"/>
      <c r="AS41" s="13"/>
      <c r="AT41" s="781"/>
      <c r="AU41" s="781"/>
      <c r="AV41" s="781"/>
      <c r="AW41" s="781"/>
    </row>
    <row r="42" spans="1:49" x14ac:dyDescent="0.25">
      <c r="A42" s="31" t="s">
        <v>3064</v>
      </c>
      <c r="B42" s="602"/>
      <c r="C42" s="992"/>
      <c r="D42" s="992"/>
      <c r="E42" s="31"/>
      <c r="F42" s="992"/>
      <c r="G42" s="1630"/>
      <c r="H42" s="856"/>
      <c r="I42" s="1631"/>
      <c r="J42" s="993"/>
      <c r="K42" s="1631"/>
      <c r="L42" s="838"/>
      <c r="M42" s="839"/>
      <c r="N42" s="31"/>
      <c r="O42" s="2159"/>
      <c r="P42" s="2159"/>
      <c r="Q42" s="2159"/>
      <c r="R42" s="2159"/>
      <c r="S42" s="758"/>
      <c r="T42" s="840" t="str">
        <f t="shared" si="2"/>
        <v>3 (1403)</v>
      </c>
      <c r="U42" s="1615" t="str">
        <f t="shared" si="3"/>
        <v/>
      </c>
      <c r="V42" s="190"/>
      <c r="W42" s="841"/>
      <c r="X42" s="841"/>
      <c r="Y42" s="195"/>
      <c r="Z42" s="673"/>
      <c r="AA42" s="674"/>
      <c r="AB42" s="673"/>
      <c r="AC42" s="674"/>
      <c r="AD42" s="673"/>
      <c r="AE42" s="674"/>
      <c r="AF42" s="673"/>
      <c r="AG42" s="674"/>
      <c r="AH42" s="1"/>
      <c r="AI42" s="7"/>
      <c r="AJ42" s="777"/>
      <c r="AK42" s="445"/>
      <c r="AL42" s="778"/>
      <c r="AM42" s="778"/>
      <c r="AN42" s="744"/>
      <c r="AO42" s="779"/>
      <c r="AP42" s="780"/>
      <c r="AQ42" s="673"/>
      <c r="AR42" s="663"/>
      <c r="AS42" s="13"/>
      <c r="AT42" s="781"/>
      <c r="AU42" s="781"/>
      <c r="AV42" s="781"/>
      <c r="AW42" s="781"/>
    </row>
    <row r="43" spans="1:49" x14ac:dyDescent="0.25">
      <c r="A43" s="31" t="s">
        <v>3065</v>
      </c>
      <c r="B43" s="602"/>
      <c r="C43" s="992"/>
      <c r="D43" s="992"/>
      <c r="E43" s="31"/>
      <c r="F43" s="992"/>
      <c r="G43" s="1630"/>
      <c r="H43" s="856"/>
      <c r="I43" s="1631"/>
      <c r="J43" s="993"/>
      <c r="K43" s="1631"/>
      <c r="L43" s="838"/>
      <c r="M43" s="839"/>
      <c r="N43" s="31"/>
      <c r="O43" s="2159"/>
      <c r="P43" s="2159"/>
      <c r="Q43" s="2159"/>
      <c r="R43" s="2159"/>
      <c r="S43" s="758"/>
      <c r="T43" s="840" t="str">
        <f t="shared" si="2"/>
        <v>4 (1404)</v>
      </c>
      <c r="U43" s="1615" t="str">
        <f t="shared" si="3"/>
        <v/>
      </c>
      <c r="V43" s="190"/>
      <c r="W43" s="841"/>
      <c r="X43" s="841"/>
      <c r="Y43" s="195"/>
      <c r="Z43" s="673"/>
      <c r="AA43" s="674"/>
      <c r="AB43" s="673"/>
      <c r="AC43" s="674"/>
      <c r="AD43" s="673"/>
      <c r="AE43" s="674"/>
      <c r="AF43" s="673"/>
      <c r="AG43" s="674"/>
      <c r="AH43" s="1"/>
      <c r="AI43" s="7"/>
      <c r="AJ43" s="777"/>
      <c r="AK43" s="445"/>
      <c r="AL43" s="778"/>
      <c r="AM43" s="778"/>
      <c r="AN43" s="744"/>
      <c r="AO43" s="779"/>
      <c r="AP43" s="780"/>
      <c r="AQ43" s="673"/>
      <c r="AR43" s="663"/>
      <c r="AS43" s="13"/>
      <c r="AT43" s="781"/>
      <c r="AU43" s="781"/>
      <c r="AV43" s="781"/>
      <c r="AW43" s="781"/>
    </row>
    <row r="44" spans="1:49" ht="10.7" hidden="1" customHeight="1" x14ac:dyDescent="0.25">
      <c r="A44" s="31" t="s">
        <v>3066</v>
      </c>
      <c r="B44" s="602"/>
      <c r="C44" s="992"/>
      <c r="D44" s="992"/>
      <c r="E44" s="31"/>
      <c r="F44" s="992"/>
      <c r="G44" s="1630"/>
      <c r="H44" s="856"/>
      <c r="I44" s="1631"/>
      <c r="J44" s="993"/>
      <c r="K44" s="1631"/>
      <c r="L44" s="838"/>
      <c r="M44" s="839"/>
      <c r="N44" s="31"/>
      <c r="O44" s="2159"/>
      <c r="P44" s="2159"/>
      <c r="Q44" s="2159"/>
      <c r="R44" s="2159"/>
      <c r="S44" s="758"/>
      <c r="T44" s="840" t="str">
        <f t="shared" si="2"/>
        <v>5 (1405)</v>
      </c>
      <c r="U44" s="1615" t="str">
        <f t="shared" si="3"/>
        <v/>
      </c>
      <c r="V44" s="190"/>
      <c r="W44" s="841"/>
      <c r="X44" s="841"/>
      <c r="Y44" s="195"/>
      <c r="Z44" s="673"/>
      <c r="AA44" s="674"/>
      <c r="AB44" s="673"/>
      <c r="AC44" s="674"/>
      <c r="AD44" s="673"/>
      <c r="AE44" s="674"/>
      <c r="AF44" s="673"/>
      <c r="AG44" s="674"/>
      <c r="AH44" s="1"/>
      <c r="AI44" s="7"/>
      <c r="AJ44" s="777"/>
      <c r="AK44" s="445"/>
      <c r="AL44" s="778"/>
      <c r="AM44" s="778"/>
      <c r="AN44" s="744"/>
      <c r="AO44" s="779"/>
      <c r="AP44" s="780"/>
      <c r="AQ44" s="673"/>
      <c r="AR44" s="663"/>
      <c r="AS44" s="13"/>
      <c r="AT44" s="781"/>
      <c r="AU44" s="781"/>
      <c r="AV44" s="781"/>
      <c r="AW44" s="781"/>
    </row>
    <row r="45" spans="1:49" ht="10.7" hidden="1" customHeight="1" x14ac:dyDescent="0.25">
      <c r="A45" s="31" t="s">
        <v>3067</v>
      </c>
      <c r="B45" s="602"/>
      <c r="C45" s="992"/>
      <c r="D45" s="992"/>
      <c r="E45" s="31"/>
      <c r="F45" s="992"/>
      <c r="G45" s="1630"/>
      <c r="H45" s="856"/>
      <c r="I45" s="1631"/>
      <c r="J45" s="993"/>
      <c r="K45" s="1631"/>
      <c r="L45" s="838"/>
      <c r="M45" s="839"/>
      <c r="N45" s="31"/>
      <c r="O45" s="2159"/>
      <c r="P45" s="2159"/>
      <c r="Q45" s="2159"/>
      <c r="R45" s="2159"/>
      <c r="S45" s="758"/>
      <c r="T45" s="840" t="str">
        <f t="shared" si="2"/>
        <v>6 (1406)</v>
      </c>
      <c r="U45" s="1615" t="str">
        <f t="shared" si="3"/>
        <v/>
      </c>
      <c r="V45" s="190"/>
      <c r="W45" s="841"/>
      <c r="X45" s="841"/>
      <c r="Y45" s="195"/>
      <c r="Z45" s="673"/>
      <c r="AA45" s="674"/>
      <c r="AB45" s="673"/>
      <c r="AC45" s="674"/>
      <c r="AD45" s="673"/>
      <c r="AE45" s="674"/>
      <c r="AF45" s="673"/>
      <c r="AG45" s="674"/>
      <c r="AH45" s="1"/>
      <c r="AI45" s="7"/>
      <c r="AJ45" s="777"/>
      <c r="AK45" s="445"/>
      <c r="AL45" s="778"/>
      <c r="AM45" s="778"/>
      <c r="AN45" s="744"/>
      <c r="AO45" s="779"/>
      <c r="AP45" s="780"/>
      <c r="AQ45" s="673"/>
      <c r="AR45" s="663"/>
      <c r="AS45" s="13"/>
      <c r="AT45" s="781"/>
      <c r="AU45" s="781"/>
      <c r="AV45" s="781"/>
      <c r="AW45" s="781"/>
    </row>
    <row r="46" spans="1:49" ht="10.7" hidden="1" customHeight="1" x14ac:dyDescent="0.25">
      <c r="A46" s="31" t="s">
        <v>3068</v>
      </c>
      <c r="B46" s="602"/>
      <c r="C46" s="992"/>
      <c r="D46" s="992"/>
      <c r="E46" s="31"/>
      <c r="F46" s="992"/>
      <c r="G46" s="1630"/>
      <c r="H46" s="856"/>
      <c r="I46" s="1631"/>
      <c r="J46" s="993"/>
      <c r="K46" s="1631"/>
      <c r="L46" s="838"/>
      <c r="M46" s="839"/>
      <c r="N46" s="31"/>
      <c r="O46" s="2159"/>
      <c r="P46" s="2159"/>
      <c r="Q46" s="2159"/>
      <c r="R46" s="2159"/>
      <c r="S46" s="758"/>
      <c r="T46" s="840" t="str">
        <f t="shared" si="2"/>
        <v>7 (1407)</v>
      </c>
      <c r="U46" s="1615" t="str">
        <f t="shared" si="3"/>
        <v/>
      </c>
      <c r="V46" s="190"/>
      <c r="W46" s="841"/>
      <c r="X46" s="841"/>
      <c r="Y46" s="195"/>
      <c r="Z46" s="673"/>
      <c r="AA46" s="674"/>
      <c r="AB46" s="673"/>
      <c r="AC46" s="674"/>
      <c r="AD46" s="673"/>
      <c r="AE46" s="674"/>
      <c r="AF46" s="673"/>
      <c r="AG46" s="674"/>
      <c r="AH46" s="1"/>
      <c r="AI46" s="7"/>
      <c r="AJ46" s="777"/>
      <c r="AK46" s="445"/>
      <c r="AL46" s="778"/>
      <c r="AM46" s="778"/>
      <c r="AN46" s="744"/>
      <c r="AO46" s="779"/>
      <c r="AP46" s="780"/>
      <c r="AQ46" s="673"/>
      <c r="AR46" s="663"/>
      <c r="AS46" s="13"/>
      <c r="AT46" s="781"/>
      <c r="AU46" s="781"/>
      <c r="AV46" s="781"/>
      <c r="AW46" s="781"/>
    </row>
    <row r="47" spans="1:49" ht="10.7" hidden="1" customHeight="1" x14ac:dyDescent="0.25">
      <c r="A47" s="31" t="s">
        <v>3069</v>
      </c>
      <c r="B47" s="602"/>
      <c r="C47" s="992" t="s">
        <v>3322</v>
      </c>
      <c r="D47" s="992"/>
      <c r="E47" s="31"/>
      <c r="F47" s="992"/>
      <c r="G47" s="1630"/>
      <c r="H47" s="856"/>
      <c r="I47" s="1631"/>
      <c r="J47" s="993"/>
      <c r="K47" s="1631"/>
      <c r="L47" s="838"/>
      <c r="M47" s="839"/>
      <c r="N47" s="31"/>
      <c r="O47" s="2159"/>
      <c r="P47" s="2159"/>
      <c r="Q47" s="2159"/>
      <c r="R47" s="2159"/>
      <c r="S47" s="758"/>
      <c r="T47" s="840" t="str">
        <f t="shared" si="2"/>
        <v>8 (1408)</v>
      </c>
      <c r="U47" s="1615" t="str">
        <f t="shared" si="3"/>
        <v/>
      </c>
      <c r="V47" s="190"/>
      <c r="W47" s="841"/>
      <c r="X47" s="841"/>
      <c r="Y47" s="195"/>
      <c r="Z47" s="673"/>
      <c r="AA47" s="674"/>
      <c r="AB47" s="673"/>
      <c r="AC47" s="674"/>
      <c r="AD47" s="673"/>
      <c r="AE47" s="674"/>
      <c r="AF47" s="673"/>
      <c r="AG47" s="674"/>
      <c r="AH47" s="1"/>
      <c r="AI47" s="7"/>
      <c r="AJ47" s="777"/>
      <c r="AK47" s="445"/>
      <c r="AL47" s="778"/>
      <c r="AM47" s="778"/>
      <c r="AN47" s="744"/>
      <c r="AO47" s="779"/>
      <c r="AP47" s="780"/>
      <c r="AQ47" s="673"/>
      <c r="AR47" s="663"/>
      <c r="AS47" s="13"/>
      <c r="AT47" s="781"/>
      <c r="AU47" s="781"/>
      <c r="AV47" s="781"/>
      <c r="AW47" s="781"/>
    </row>
    <row r="48" spans="1:49" ht="10.7" hidden="1" customHeight="1" x14ac:dyDescent="0.25">
      <c r="A48" s="31" t="s">
        <v>3070</v>
      </c>
      <c r="B48" s="602"/>
      <c r="C48" s="992" t="s">
        <v>3323</v>
      </c>
      <c r="D48" s="992"/>
      <c r="E48" s="31"/>
      <c r="F48" s="992"/>
      <c r="G48" s="1630"/>
      <c r="H48" s="856"/>
      <c r="I48" s="1631"/>
      <c r="J48" s="993"/>
      <c r="K48" s="1631"/>
      <c r="L48" s="838"/>
      <c r="M48" s="839"/>
      <c r="N48" s="31"/>
      <c r="O48" s="2159"/>
      <c r="P48" s="2159"/>
      <c r="Q48" s="2159"/>
      <c r="R48" s="2159"/>
      <c r="S48" s="758"/>
      <c r="T48" s="840" t="str">
        <f t="shared" si="2"/>
        <v>9 (1409)</v>
      </c>
      <c r="U48" s="1615" t="str">
        <f t="shared" si="3"/>
        <v/>
      </c>
      <c r="V48" s="190"/>
      <c r="W48" s="841"/>
      <c r="X48" s="841"/>
      <c r="Y48" s="195"/>
      <c r="Z48" s="673"/>
      <c r="AA48" s="674"/>
      <c r="AB48" s="673"/>
      <c r="AC48" s="674"/>
      <c r="AD48" s="673"/>
      <c r="AE48" s="674"/>
      <c r="AF48" s="673"/>
      <c r="AG48" s="674"/>
      <c r="AH48" s="1"/>
      <c r="AI48" s="7"/>
      <c r="AJ48" s="777"/>
      <c r="AK48" s="445"/>
      <c r="AL48" s="778"/>
      <c r="AM48" s="778"/>
      <c r="AN48" s="744"/>
      <c r="AO48" s="779"/>
      <c r="AP48" s="780"/>
      <c r="AQ48" s="673"/>
      <c r="AR48" s="663"/>
      <c r="AS48" s="13"/>
      <c r="AT48" s="781"/>
      <c r="AU48" s="781"/>
      <c r="AV48" s="781"/>
      <c r="AW48" s="781"/>
    </row>
    <row r="49" spans="1:49" ht="10.7" hidden="1" customHeight="1" x14ac:dyDescent="0.25">
      <c r="A49" s="31" t="s">
        <v>3071</v>
      </c>
      <c r="B49" s="602"/>
      <c r="C49" s="992"/>
      <c r="D49" s="992"/>
      <c r="E49" s="31"/>
      <c r="F49" s="992"/>
      <c r="G49" s="1630"/>
      <c r="H49" s="856"/>
      <c r="I49" s="1631"/>
      <c r="J49" s="993"/>
      <c r="K49" s="1631"/>
      <c r="L49" s="838"/>
      <c r="M49" s="839"/>
      <c r="N49" s="31"/>
      <c r="O49" s="2159"/>
      <c r="P49" s="2159"/>
      <c r="Q49" s="2159"/>
      <c r="R49" s="2159"/>
      <c r="S49" s="758"/>
      <c r="T49" s="840" t="str">
        <f t="shared" si="2"/>
        <v>10 (1410)</v>
      </c>
      <c r="U49" s="1615" t="str">
        <f t="shared" si="3"/>
        <v/>
      </c>
      <c r="V49" s="190"/>
      <c r="W49" s="841"/>
      <c r="X49" s="841"/>
      <c r="Y49" s="195"/>
      <c r="Z49" s="673"/>
      <c r="AA49" s="674"/>
      <c r="AB49" s="673"/>
      <c r="AC49" s="674"/>
      <c r="AD49" s="673"/>
      <c r="AE49" s="674"/>
      <c r="AF49" s="673"/>
      <c r="AG49" s="674"/>
      <c r="AH49" s="1"/>
      <c r="AI49" s="7"/>
      <c r="AJ49" s="777"/>
      <c r="AK49" s="445"/>
      <c r="AL49" s="778"/>
      <c r="AM49" s="778"/>
      <c r="AN49" s="744"/>
      <c r="AO49" s="779"/>
      <c r="AP49" s="780"/>
      <c r="AQ49" s="673"/>
      <c r="AR49" s="663"/>
      <c r="AS49" s="13"/>
      <c r="AT49" s="781"/>
      <c r="AU49" s="781"/>
      <c r="AV49" s="781"/>
      <c r="AW49" s="781"/>
    </row>
    <row r="50" spans="1:49" ht="10.7" hidden="1" customHeight="1" x14ac:dyDescent="0.25">
      <c r="A50" s="31" t="s">
        <v>3072</v>
      </c>
      <c r="B50" s="602"/>
      <c r="C50" s="992"/>
      <c r="D50" s="992"/>
      <c r="E50" s="31"/>
      <c r="F50" s="992"/>
      <c r="G50" s="1630"/>
      <c r="H50" s="856"/>
      <c r="I50" s="1631"/>
      <c r="J50" s="993"/>
      <c r="K50" s="1631"/>
      <c r="L50" s="838"/>
      <c r="M50" s="839"/>
      <c r="N50" s="31"/>
      <c r="O50" s="2159"/>
      <c r="P50" s="2159"/>
      <c r="Q50" s="2159"/>
      <c r="R50" s="2159"/>
      <c r="S50" s="758"/>
      <c r="T50" s="840" t="str">
        <f t="shared" si="2"/>
        <v>11 (1411)</v>
      </c>
      <c r="U50" s="1615" t="str">
        <f t="shared" si="3"/>
        <v/>
      </c>
      <c r="V50" s="190"/>
      <c r="W50" s="841"/>
      <c r="X50" s="841"/>
      <c r="Y50" s="195"/>
      <c r="Z50" s="673"/>
      <c r="AA50" s="674"/>
      <c r="AB50" s="673"/>
      <c r="AC50" s="674"/>
      <c r="AD50" s="673"/>
      <c r="AE50" s="674"/>
      <c r="AF50" s="673"/>
      <c r="AG50" s="674"/>
      <c r="AH50" s="1"/>
      <c r="AI50" s="7"/>
      <c r="AJ50" s="777"/>
      <c r="AK50" s="445"/>
      <c r="AL50" s="778"/>
      <c r="AM50" s="778"/>
      <c r="AN50" s="744"/>
      <c r="AO50" s="779"/>
      <c r="AP50" s="780"/>
      <c r="AQ50" s="673"/>
      <c r="AR50" s="663"/>
      <c r="AS50" s="13"/>
      <c r="AT50" s="781"/>
      <c r="AU50" s="781"/>
      <c r="AV50" s="781"/>
      <c r="AW50" s="781"/>
    </row>
    <row r="51" spans="1:49" ht="10.7" hidden="1" customHeight="1" x14ac:dyDescent="0.25">
      <c r="A51" s="31" t="s">
        <v>3073</v>
      </c>
      <c r="B51" s="602"/>
      <c r="C51" s="992"/>
      <c r="D51" s="992"/>
      <c r="E51" s="31"/>
      <c r="F51" s="992"/>
      <c r="G51" s="1630"/>
      <c r="H51" s="856"/>
      <c r="I51" s="1631"/>
      <c r="J51" s="993"/>
      <c r="K51" s="1631"/>
      <c r="L51" s="838"/>
      <c r="M51" s="839"/>
      <c r="N51" s="31"/>
      <c r="O51" s="2159"/>
      <c r="P51" s="2159"/>
      <c r="Q51" s="2159"/>
      <c r="R51" s="2159"/>
      <c r="S51" s="758"/>
      <c r="T51" s="840" t="str">
        <f t="shared" si="2"/>
        <v>12 (1412)</v>
      </c>
      <c r="U51" s="1615" t="str">
        <f t="shared" si="3"/>
        <v/>
      </c>
      <c r="V51" s="190"/>
      <c r="W51" s="841"/>
      <c r="X51" s="841"/>
      <c r="Y51" s="195"/>
      <c r="Z51" s="673"/>
      <c r="AA51" s="674"/>
      <c r="AB51" s="673"/>
      <c r="AC51" s="674"/>
      <c r="AD51" s="673"/>
      <c r="AE51" s="674"/>
      <c r="AF51" s="673"/>
      <c r="AG51" s="674"/>
      <c r="AH51" s="1"/>
      <c r="AI51" s="7"/>
      <c r="AJ51" s="777"/>
      <c r="AK51" s="445"/>
      <c r="AL51" s="778"/>
      <c r="AM51" s="778"/>
      <c r="AN51" s="744"/>
      <c r="AO51" s="779"/>
      <c r="AP51" s="780"/>
      <c r="AQ51" s="673"/>
      <c r="AR51" s="663"/>
      <c r="AS51" s="13"/>
      <c r="AT51" s="781"/>
      <c r="AU51" s="781"/>
      <c r="AV51" s="781"/>
      <c r="AW51" s="781"/>
    </row>
    <row r="52" spans="1:49" ht="10.7" hidden="1" customHeight="1" x14ac:dyDescent="0.25">
      <c r="A52" s="31" t="s">
        <v>3074</v>
      </c>
      <c r="B52" s="602"/>
      <c r="C52" s="992"/>
      <c r="D52" s="992"/>
      <c r="E52" s="31"/>
      <c r="F52" s="992"/>
      <c r="G52" s="1630"/>
      <c r="H52" s="856"/>
      <c r="I52" s="1631"/>
      <c r="J52" s="993"/>
      <c r="K52" s="1631"/>
      <c r="L52" s="838"/>
      <c r="M52" s="839"/>
      <c r="N52" s="31"/>
      <c r="O52" s="2159"/>
      <c r="P52" s="2159"/>
      <c r="Q52" s="2159"/>
      <c r="R52" s="2159"/>
      <c r="S52" s="758"/>
      <c r="T52" s="840" t="str">
        <f t="shared" si="2"/>
        <v>13 (1413)</v>
      </c>
      <c r="U52" s="1615" t="str">
        <f t="shared" si="3"/>
        <v/>
      </c>
      <c r="V52" s="190"/>
      <c r="W52" s="841"/>
      <c r="X52" s="841"/>
      <c r="Y52" s="195"/>
      <c r="Z52" s="673"/>
      <c r="AA52" s="674"/>
      <c r="AB52" s="673"/>
      <c r="AC52" s="674"/>
      <c r="AD52" s="673"/>
      <c r="AE52" s="674"/>
      <c r="AF52" s="673"/>
      <c r="AG52" s="674"/>
      <c r="AH52" s="1"/>
      <c r="AI52" s="7"/>
      <c r="AJ52" s="777"/>
      <c r="AK52" s="445"/>
      <c r="AL52" s="778"/>
      <c r="AM52" s="778"/>
      <c r="AN52" s="744"/>
      <c r="AO52" s="779"/>
      <c r="AP52" s="780"/>
      <c r="AQ52" s="673"/>
      <c r="AR52" s="663"/>
      <c r="AS52" s="13"/>
      <c r="AT52" s="781"/>
      <c r="AU52" s="781"/>
      <c r="AV52" s="781"/>
      <c r="AW52" s="781"/>
    </row>
    <row r="53" spans="1:49" ht="10.7" hidden="1" customHeight="1" x14ac:dyDescent="0.25">
      <c r="A53" s="31" t="s">
        <v>3075</v>
      </c>
      <c r="B53" s="602"/>
      <c r="C53" s="992"/>
      <c r="D53" s="992"/>
      <c r="E53" s="31"/>
      <c r="F53" s="992"/>
      <c r="G53" s="1630"/>
      <c r="H53" s="856"/>
      <c r="I53" s="1631"/>
      <c r="J53" s="993"/>
      <c r="K53" s="1631"/>
      <c r="L53" s="838"/>
      <c r="M53" s="839"/>
      <c r="N53" s="31"/>
      <c r="O53" s="2159"/>
      <c r="P53" s="2159"/>
      <c r="Q53" s="2159"/>
      <c r="R53" s="2159"/>
      <c r="S53" s="758"/>
      <c r="T53" s="840" t="str">
        <f t="shared" si="2"/>
        <v>14 (1414)</v>
      </c>
      <c r="U53" s="1615" t="str">
        <f t="shared" si="3"/>
        <v/>
      </c>
      <c r="V53" s="190"/>
      <c r="W53" s="841"/>
      <c r="X53" s="841"/>
      <c r="Y53" s="195"/>
      <c r="Z53" s="673"/>
      <c r="AA53" s="674"/>
      <c r="AB53" s="673"/>
      <c r="AC53" s="674"/>
      <c r="AD53" s="673"/>
      <c r="AE53" s="674"/>
      <c r="AF53" s="673"/>
      <c r="AG53" s="674"/>
      <c r="AH53" s="1"/>
      <c r="AI53" s="7"/>
      <c r="AJ53" s="777"/>
      <c r="AK53" s="445"/>
      <c r="AL53" s="778"/>
      <c r="AM53" s="778"/>
      <c r="AN53" s="744"/>
      <c r="AO53" s="779"/>
      <c r="AP53" s="780"/>
      <c r="AQ53" s="673"/>
      <c r="AR53" s="663"/>
      <c r="AS53" s="13"/>
      <c r="AT53" s="781"/>
      <c r="AU53" s="781"/>
      <c r="AV53" s="781"/>
      <c r="AW53" s="781"/>
    </row>
    <row r="54" spans="1:49" ht="10.7" hidden="1" customHeight="1" x14ac:dyDescent="0.25">
      <c r="A54" s="31" t="s">
        <v>3076</v>
      </c>
      <c r="B54" s="602"/>
      <c r="C54" s="992"/>
      <c r="D54" s="992"/>
      <c r="E54" s="31"/>
      <c r="F54" s="992"/>
      <c r="G54" s="1630"/>
      <c r="H54" s="856"/>
      <c r="I54" s="1631"/>
      <c r="J54" s="993"/>
      <c r="K54" s="1631"/>
      <c r="L54" s="838"/>
      <c r="M54" s="839"/>
      <c r="N54" s="31"/>
      <c r="O54" s="2159"/>
      <c r="P54" s="2159"/>
      <c r="Q54" s="2159"/>
      <c r="R54" s="2159"/>
      <c r="S54" s="758"/>
      <c r="T54" s="840" t="str">
        <f t="shared" si="2"/>
        <v>15 (1415)</v>
      </c>
      <c r="U54" s="1615" t="str">
        <f t="shared" si="3"/>
        <v/>
      </c>
      <c r="V54" s="190"/>
      <c r="W54" s="841"/>
      <c r="X54" s="841"/>
      <c r="Y54" s="195"/>
      <c r="Z54" s="673"/>
      <c r="AA54" s="674"/>
      <c r="AB54" s="673"/>
      <c r="AC54" s="674"/>
      <c r="AD54" s="673"/>
      <c r="AE54" s="674"/>
      <c r="AF54" s="673"/>
      <c r="AG54" s="674"/>
      <c r="AH54" s="1"/>
      <c r="AI54" s="7"/>
      <c r="AJ54" s="777"/>
      <c r="AK54" s="445"/>
      <c r="AL54" s="778"/>
      <c r="AM54" s="778"/>
      <c r="AN54" s="744"/>
      <c r="AO54" s="779"/>
      <c r="AP54" s="780"/>
      <c r="AQ54" s="673"/>
      <c r="AR54" s="663"/>
      <c r="AS54" s="13"/>
      <c r="AT54" s="781"/>
      <c r="AU54" s="781"/>
      <c r="AV54" s="781"/>
      <c r="AW54" s="781"/>
    </row>
    <row r="55" spans="1:49" ht="10.7" hidden="1" customHeight="1" x14ac:dyDescent="0.25">
      <c r="A55" s="31" t="s">
        <v>3077</v>
      </c>
      <c r="B55" s="602"/>
      <c r="C55" s="992"/>
      <c r="D55" s="992"/>
      <c r="E55" s="31"/>
      <c r="F55" s="992"/>
      <c r="G55" s="1630"/>
      <c r="H55" s="856"/>
      <c r="I55" s="1631"/>
      <c r="J55" s="993"/>
      <c r="K55" s="1631"/>
      <c r="L55" s="838"/>
      <c r="M55" s="839"/>
      <c r="N55" s="31"/>
      <c r="O55" s="2159"/>
      <c r="P55" s="2159"/>
      <c r="Q55" s="2159"/>
      <c r="R55" s="2159"/>
      <c r="S55" s="758"/>
      <c r="T55" s="840" t="str">
        <f t="shared" si="2"/>
        <v>16 (1416)</v>
      </c>
      <c r="U55" s="1615" t="str">
        <f t="shared" si="3"/>
        <v/>
      </c>
      <c r="V55" s="190"/>
      <c r="W55" s="841"/>
      <c r="X55" s="841"/>
      <c r="Y55" s="195"/>
      <c r="Z55" s="673"/>
      <c r="AA55" s="674"/>
      <c r="AB55" s="673"/>
      <c r="AC55" s="674"/>
      <c r="AD55" s="673"/>
      <c r="AE55" s="674"/>
      <c r="AF55" s="673"/>
      <c r="AG55" s="674"/>
      <c r="AH55" s="1"/>
      <c r="AI55" s="7"/>
      <c r="AJ55" s="777"/>
      <c r="AK55" s="445"/>
      <c r="AL55" s="778"/>
      <c r="AM55" s="778"/>
      <c r="AN55" s="744"/>
      <c r="AO55" s="779"/>
      <c r="AP55" s="780"/>
      <c r="AQ55" s="673"/>
      <c r="AR55" s="663"/>
      <c r="AS55" s="13"/>
      <c r="AT55" s="781"/>
      <c r="AU55" s="781"/>
      <c r="AV55" s="781"/>
      <c r="AW55" s="781"/>
    </row>
    <row r="56" spans="1:49" ht="10.7" hidden="1" customHeight="1" x14ac:dyDescent="0.25">
      <c r="A56" s="31" t="s">
        <v>3078</v>
      </c>
      <c r="B56" s="602"/>
      <c r="C56" s="992"/>
      <c r="D56" s="992"/>
      <c r="E56" s="31"/>
      <c r="F56" s="992"/>
      <c r="G56" s="1630"/>
      <c r="H56" s="856"/>
      <c r="I56" s="1631"/>
      <c r="J56" s="993"/>
      <c r="K56" s="1631"/>
      <c r="L56" s="838"/>
      <c r="M56" s="839"/>
      <c r="N56" s="31"/>
      <c r="O56" s="2159"/>
      <c r="P56" s="2159"/>
      <c r="Q56" s="2159"/>
      <c r="R56" s="2159"/>
      <c r="S56" s="758"/>
      <c r="T56" s="840" t="str">
        <f t="shared" si="2"/>
        <v>17 (1417)</v>
      </c>
      <c r="U56" s="1615" t="str">
        <f t="shared" si="3"/>
        <v/>
      </c>
      <c r="V56" s="190"/>
      <c r="W56" s="841"/>
      <c r="X56" s="841"/>
      <c r="Y56" s="195"/>
      <c r="Z56" s="673"/>
      <c r="AA56" s="674"/>
      <c r="AB56" s="673"/>
      <c r="AC56" s="674"/>
      <c r="AD56" s="673"/>
      <c r="AE56" s="674"/>
      <c r="AF56" s="673"/>
      <c r="AG56" s="674"/>
      <c r="AH56" s="1"/>
      <c r="AI56" s="7"/>
      <c r="AJ56" s="777"/>
      <c r="AK56" s="445"/>
      <c r="AL56" s="778"/>
      <c r="AM56" s="778"/>
      <c r="AN56" s="744"/>
      <c r="AO56" s="779"/>
      <c r="AP56" s="780"/>
      <c r="AQ56" s="673"/>
      <c r="AR56" s="663"/>
      <c r="AS56" s="13"/>
      <c r="AT56" s="781"/>
      <c r="AU56" s="781"/>
      <c r="AV56" s="781"/>
      <c r="AW56" s="781"/>
    </row>
    <row r="57" spans="1:49" ht="10.7" hidden="1" customHeight="1" x14ac:dyDescent="0.25">
      <c r="A57" s="31" t="s">
        <v>3079</v>
      </c>
      <c r="B57" s="602"/>
      <c r="C57" s="992"/>
      <c r="D57" s="992"/>
      <c r="E57" s="31"/>
      <c r="F57" s="992"/>
      <c r="G57" s="1630"/>
      <c r="H57" s="856"/>
      <c r="I57" s="1631"/>
      <c r="J57" s="993"/>
      <c r="K57" s="1631"/>
      <c r="L57" s="838"/>
      <c r="M57" s="839"/>
      <c r="N57" s="31"/>
      <c r="O57" s="2159"/>
      <c r="P57" s="2159"/>
      <c r="Q57" s="2159"/>
      <c r="R57" s="2159"/>
      <c r="S57" s="758"/>
      <c r="T57" s="840" t="str">
        <f t="shared" si="2"/>
        <v>18 (1418)</v>
      </c>
      <c r="U57" s="1615" t="str">
        <f t="shared" si="3"/>
        <v/>
      </c>
      <c r="V57" s="190"/>
      <c r="W57" s="841"/>
      <c r="X57" s="841"/>
      <c r="Y57" s="195"/>
      <c r="Z57" s="673"/>
      <c r="AA57" s="674"/>
      <c r="AB57" s="673"/>
      <c r="AC57" s="674"/>
      <c r="AD57" s="673"/>
      <c r="AE57" s="674"/>
      <c r="AF57" s="673"/>
      <c r="AG57" s="674"/>
      <c r="AH57" s="1"/>
      <c r="AI57" s="7"/>
      <c r="AJ57" s="777"/>
      <c r="AK57" s="445"/>
      <c r="AL57" s="778"/>
      <c r="AM57" s="778"/>
      <c r="AN57" s="744"/>
      <c r="AO57" s="779"/>
      <c r="AP57" s="780"/>
      <c r="AQ57" s="673"/>
      <c r="AR57" s="663"/>
      <c r="AS57" s="13"/>
      <c r="AT57" s="781"/>
      <c r="AU57" s="781"/>
      <c r="AV57" s="781"/>
      <c r="AW57" s="781"/>
    </row>
    <row r="58" spans="1:49" ht="10.7" hidden="1" customHeight="1" x14ac:dyDescent="0.25">
      <c r="A58" s="31" t="s">
        <v>3080</v>
      </c>
      <c r="B58" s="602"/>
      <c r="C58" s="992"/>
      <c r="D58" s="992"/>
      <c r="E58" s="31"/>
      <c r="F58" s="992"/>
      <c r="G58" s="1630"/>
      <c r="H58" s="856"/>
      <c r="I58" s="1631"/>
      <c r="J58" s="993"/>
      <c r="K58" s="1631"/>
      <c r="L58" s="838"/>
      <c r="M58" s="839"/>
      <c r="N58" s="31"/>
      <c r="O58" s="2159"/>
      <c r="P58" s="2159"/>
      <c r="Q58" s="2159"/>
      <c r="R58" s="2159"/>
      <c r="S58" s="758"/>
      <c r="T58" s="840" t="str">
        <f t="shared" si="2"/>
        <v>19 (1419)</v>
      </c>
      <c r="U58" s="1615" t="str">
        <f t="shared" si="3"/>
        <v/>
      </c>
      <c r="V58" s="190"/>
      <c r="W58" s="841"/>
      <c r="X58" s="841"/>
      <c r="Y58" s="195"/>
      <c r="Z58" s="673"/>
      <c r="AA58" s="674"/>
      <c r="AB58" s="673"/>
      <c r="AC58" s="674"/>
      <c r="AD58" s="673"/>
      <c r="AE58" s="674"/>
      <c r="AF58" s="673"/>
      <c r="AG58" s="674"/>
      <c r="AH58" s="1"/>
      <c r="AI58" s="7"/>
      <c r="AJ58" s="777"/>
      <c r="AK58" s="445"/>
      <c r="AL58" s="778"/>
      <c r="AM58" s="778"/>
      <c r="AN58" s="744"/>
      <c r="AO58" s="779"/>
      <c r="AP58" s="780"/>
      <c r="AQ58" s="673"/>
      <c r="AR58" s="663"/>
      <c r="AS58" s="13"/>
      <c r="AT58" s="781"/>
      <c r="AU58" s="781"/>
      <c r="AV58" s="781"/>
      <c r="AW58" s="781"/>
    </row>
    <row r="59" spans="1:49" ht="10.7" hidden="1" customHeight="1" x14ac:dyDescent="0.25">
      <c r="A59" s="31" t="s">
        <v>3081</v>
      </c>
      <c r="B59" s="602"/>
      <c r="C59" s="992"/>
      <c r="D59" s="992"/>
      <c r="E59" s="31"/>
      <c r="F59" s="992"/>
      <c r="G59" s="1630"/>
      <c r="H59" s="856"/>
      <c r="I59" s="1631"/>
      <c r="J59" s="993"/>
      <c r="K59" s="1631"/>
      <c r="L59" s="838"/>
      <c r="M59" s="839"/>
      <c r="N59" s="31"/>
      <c r="O59" s="2159"/>
      <c r="P59" s="2159"/>
      <c r="Q59" s="2159"/>
      <c r="R59" s="2159"/>
      <c r="S59" s="758"/>
      <c r="T59" s="840" t="str">
        <f t="shared" si="2"/>
        <v>20 (1420)</v>
      </c>
      <c r="U59" s="1615" t="str">
        <f t="shared" si="3"/>
        <v/>
      </c>
      <c r="V59" s="190"/>
      <c r="W59" s="841"/>
      <c r="X59" s="841"/>
      <c r="Y59" s="195"/>
      <c r="Z59" s="673"/>
      <c r="AA59" s="674"/>
      <c r="AB59" s="673"/>
      <c r="AC59" s="674"/>
      <c r="AD59" s="673"/>
      <c r="AE59" s="674"/>
      <c r="AF59" s="673"/>
      <c r="AG59" s="674"/>
      <c r="AH59" s="1"/>
      <c r="AI59" s="7"/>
      <c r="AJ59" s="777"/>
      <c r="AK59" s="445"/>
      <c r="AL59" s="778"/>
      <c r="AM59" s="778"/>
      <c r="AN59" s="744"/>
      <c r="AO59" s="779"/>
      <c r="AP59" s="780"/>
      <c r="AQ59" s="673"/>
      <c r="AR59" s="663"/>
      <c r="AS59" s="13"/>
      <c r="AT59" s="781"/>
      <c r="AU59" s="781"/>
      <c r="AV59" s="781"/>
      <c r="AW59" s="781"/>
    </row>
    <row r="60" spans="1:49" ht="10.7" hidden="1" customHeight="1" x14ac:dyDescent="0.25">
      <c r="A60" s="31" t="s">
        <v>3082</v>
      </c>
      <c r="B60" s="602"/>
      <c r="C60" s="992"/>
      <c r="D60" s="992"/>
      <c r="E60" s="31"/>
      <c r="F60" s="992"/>
      <c r="G60" s="1630"/>
      <c r="H60" s="856"/>
      <c r="I60" s="1631"/>
      <c r="J60" s="993"/>
      <c r="K60" s="1631"/>
      <c r="L60" s="838"/>
      <c r="M60" s="839"/>
      <c r="N60" s="31"/>
      <c r="O60" s="2159"/>
      <c r="P60" s="2159"/>
      <c r="Q60" s="2159"/>
      <c r="R60" s="2159"/>
      <c r="S60" s="758"/>
      <c r="T60" s="840" t="str">
        <f t="shared" si="2"/>
        <v>21 (1421)</v>
      </c>
      <c r="U60" s="1615" t="str">
        <f t="shared" si="3"/>
        <v/>
      </c>
      <c r="V60" s="190"/>
      <c r="W60" s="841"/>
      <c r="X60" s="841"/>
      <c r="Y60" s="195"/>
      <c r="Z60" s="673"/>
      <c r="AA60" s="674"/>
      <c r="AB60" s="673"/>
      <c r="AC60" s="674"/>
      <c r="AD60" s="673"/>
      <c r="AE60" s="674"/>
      <c r="AF60" s="673"/>
      <c r="AG60" s="674"/>
      <c r="AH60" s="1"/>
      <c r="AI60" s="7"/>
      <c r="AJ60" s="777"/>
      <c r="AK60" s="445"/>
      <c r="AL60" s="778"/>
      <c r="AM60" s="778"/>
      <c r="AN60" s="744"/>
      <c r="AO60" s="779"/>
      <c r="AP60" s="780"/>
      <c r="AQ60" s="673"/>
      <c r="AR60" s="663"/>
      <c r="AS60" s="13"/>
      <c r="AT60" s="781"/>
      <c r="AU60" s="781"/>
      <c r="AV60" s="781"/>
      <c r="AW60" s="781"/>
    </row>
    <row r="61" spans="1:49" ht="10.7" hidden="1" customHeight="1" x14ac:dyDescent="0.25">
      <c r="A61" s="31" t="s">
        <v>3083</v>
      </c>
      <c r="B61" s="602"/>
      <c r="C61" s="992"/>
      <c r="D61" s="992"/>
      <c r="E61" s="31"/>
      <c r="F61" s="992"/>
      <c r="G61" s="1630"/>
      <c r="H61" s="856"/>
      <c r="I61" s="1631"/>
      <c r="J61" s="993"/>
      <c r="K61" s="1631"/>
      <c r="L61" s="838"/>
      <c r="M61" s="839"/>
      <c r="N61" s="31"/>
      <c r="O61" s="2159"/>
      <c r="P61" s="2159"/>
      <c r="Q61" s="2159"/>
      <c r="R61" s="2159"/>
      <c r="S61" s="758"/>
      <c r="T61" s="840" t="str">
        <f t="shared" si="2"/>
        <v>22 (1422)</v>
      </c>
      <c r="U61" s="1615" t="str">
        <f t="shared" si="3"/>
        <v/>
      </c>
      <c r="V61" s="190"/>
      <c r="W61" s="841"/>
      <c r="X61" s="841"/>
      <c r="Y61" s="195"/>
      <c r="Z61" s="673"/>
      <c r="AA61" s="674"/>
      <c r="AB61" s="673"/>
      <c r="AC61" s="674"/>
      <c r="AD61" s="673"/>
      <c r="AE61" s="674"/>
      <c r="AF61" s="673"/>
      <c r="AG61" s="674"/>
      <c r="AH61" s="1"/>
      <c r="AI61" s="7"/>
      <c r="AJ61" s="777"/>
      <c r="AK61" s="445"/>
      <c r="AL61" s="778"/>
      <c r="AM61" s="778"/>
      <c r="AN61" s="744"/>
      <c r="AO61" s="779"/>
      <c r="AP61" s="780"/>
      <c r="AQ61" s="673"/>
      <c r="AR61" s="663"/>
      <c r="AS61" s="13"/>
      <c r="AT61" s="781"/>
      <c r="AU61" s="781"/>
      <c r="AV61" s="781"/>
      <c r="AW61" s="781"/>
    </row>
    <row r="62" spans="1:49" ht="10.7" hidden="1" customHeight="1" x14ac:dyDescent="0.25">
      <c r="A62" s="31" t="s">
        <v>3084</v>
      </c>
      <c r="B62" s="602"/>
      <c r="C62" s="992"/>
      <c r="D62" s="992"/>
      <c r="E62" s="31"/>
      <c r="F62" s="992"/>
      <c r="G62" s="1630"/>
      <c r="H62" s="856"/>
      <c r="I62" s="1631"/>
      <c r="J62" s="993"/>
      <c r="K62" s="1631"/>
      <c r="L62" s="838"/>
      <c r="M62" s="839"/>
      <c r="N62" s="31"/>
      <c r="O62" s="2159"/>
      <c r="P62" s="2159"/>
      <c r="Q62" s="2159"/>
      <c r="R62" s="2159"/>
      <c r="S62" s="758"/>
      <c r="T62" s="840" t="str">
        <f t="shared" si="2"/>
        <v>23 (1423)</v>
      </c>
      <c r="U62" s="1615" t="str">
        <f t="shared" si="3"/>
        <v/>
      </c>
      <c r="V62" s="190"/>
      <c r="W62" s="841"/>
      <c r="X62" s="841"/>
      <c r="Y62" s="195"/>
      <c r="Z62" s="673"/>
      <c r="AA62" s="674"/>
      <c r="AB62" s="673"/>
      <c r="AC62" s="674"/>
      <c r="AD62" s="673"/>
      <c r="AE62" s="674"/>
      <c r="AF62" s="673"/>
      <c r="AG62" s="674"/>
      <c r="AH62" s="1"/>
      <c r="AI62" s="7"/>
      <c r="AJ62" s="777"/>
      <c r="AK62" s="445"/>
      <c r="AL62" s="778"/>
      <c r="AM62" s="778"/>
      <c r="AN62" s="744"/>
      <c r="AO62" s="779"/>
      <c r="AP62" s="780"/>
      <c r="AQ62" s="673"/>
      <c r="AR62" s="663"/>
      <c r="AS62" s="13"/>
      <c r="AT62" s="781"/>
      <c r="AU62" s="781"/>
      <c r="AV62" s="781"/>
      <c r="AW62" s="781"/>
    </row>
    <row r="63" spans="1:49" ht="10.7" hidden="1" customHeight="1" x14ac:dyDescent="0.25">
      <c r="A63" s="31" t="s">
        <v>3085</v>
      </c>
      <c r="B63" s="602"/>
      <c r="C63" s="992"/>
      <c r="D63" s="992"/>
      <c r="E63" s="31"/>
      <c r="F63" s="992"/>
      <c r="G63" s="1630"/>
      <c r="H63" s="856"/>
      <c r="I63" s="1631"/>
      <c r="J63" s="993"/>
      <c r="K63" s="1631"/>
      <c r="L63" s="838"/>
      <c r="M63" s="839"/>
      <c r="N63" s="31"/>
      <c r="O63" s="2159"/>
      <c r="P63" s="2159"/>
      <c r="Q63" s="2159"/>
      <c r="R63" s="2159"/>
      <c r="S63" s="758"/>
      <c r="T63" s="840" t="str">
        <f t="shared" si="2"/>
        <v>24 (1424)</v>
      </c>
      <c r="U63" s="1615" t="str">
        <f t="shared" si="3"/>
        <v/>
      </c>
      <c r="V63" s="190"/>
      <c r="W63" s="841"/>
      <c r="X63" s="841"/>
      <c r="Y63" s="195"/>
      <c r="Z63" s="673"/>
      <c r="AA63" s="674"/>
      <c r="AB63" s="673"/>
      <c r="AC63" s="674"/>
      <c r="AD63" s="673"/>
      <c r="AE63" s="674"/>
      <c r="AF63" s="673"/>
      <c r="AG63" s="674"/>
      <c r="AH63" s="1"/>
      <c r="AI63" s="7"/>
      <c r="AJ63" s="777"/>
      <c r="AK63" s="445"/>
      <c r="AL63" s="778"/>
      <c r="AM63" s="778"/>
      <c r="AN63" s="744"/>
      <c r="AO63" s="779"/>
      <c r="AP63" s="780"/>
      <c r="AQ63" s="673"/>
      <c r="AR63" s="663"/>
      <c r="AS63" s="13"/>
      <c r="AT63" s="781"/>
      <c r="AU63" s="781"/>
      <c r="AV63" s="781"/>
      <c r="AW63" s="781"/>
    </row>
    <row r="64" spans="1:49" ht="10.7" hidden="1" customHeight="1" x14ac:dyDescent="0.25">
      <c r="A64" s="31" t="s">
        <v>3086</v>
      </c>
      <c r="B64" s="602"/>
      <c r="C64" s="992"/>
      <c r="D64" s="992"/>
      <c r="E64" s="31"/>
      <c r="F64" s="992"/>
      <c r="G64" s="1630"/>
      <c r="H64" s="856"/>
      <c r="I64" s="1631"/>
      <c r="J64" s="993"/>
      <c r="K64" s="1631"/>
      <c r="L64" s="838"/>
      <c r="M64" s="839"/>
      <c r="N64" s="31"/>
      <c r="O64" s="2159"/>
      <c r="P64" s="2159"/>
      <c r="Q64" s="2159"/>
      <c r="R64" s="2159"/>
      <c r="S64" s="758"/>
      <c r="T64" s="840" t="str">
        <f t="shared" si="2"/>
        <v>25 (1425)</v>
      </c>
      <c r="U64" s="1615" t="str">
        <f t="shared" si="3"/>
        <v/>
      </c>
      <c r="V64" s="190"/>
      <c r="W64" s="841"/>
      <c r="X64" s="841"/>
      <c r="Y64" s="195"/>
      <c r="Z64" s="673"/>
      <c r="AA64" s="674"/>
      <c r="AB64" s="673"/>
      <c r="AC64" s="674"/>
      <c r="AD64" s="673"/>
      <c r="AE64" s="674"/>
      <c r="AF64" s="673"/>
      <c r="AG64" s="674"/>
      <c r="AH64" s="1"/>
      <c r="AI64" s="7"/>
      <c r="AJ64" s="777"/>
      <c r="AK64" s="445"/>
      <c r="AL64" s="778"/>
      <c r="AM64" s="778"/>
      <c r="AN64" s="744"/>
      <c r="AO64" s="779"/>
      <c r="AP64" s="780"/>
      <c r="AQ64" s="673"/>
      <c r="AR64" s="663"/>
      <c r="AS64" s="13"/>
      <c r="AT64" s="781"/>
      <c r="AU64" s="781"/>
      <c r="AV64" s="781"/>
      <c r="AW64" s="781"/>
    </row>
    <row r="65" spans="1:49" x14ac:dyDescent="0.25">
      <c r="A65" s="239" t="s">
        <v>3087</v>
      </c>
      <c r="B65" s="1598">
        <v>100</v>
      </c>
      <c r="C65" s="992"/>
      <c r="D65" s="992"/>
      <c r="E65" s="31"/>
      <c r="F65" s="992"/>
      <c r="G65" s="1629"/>
      <c r="H65" s="894"/>
      <c r="I65" s="1631"/>
      <c r="J65" s="993"/>
      <c r="K65" s="1631"/>
      <c r="L65" s="838"/>
      <c r="M65" s="1655"/>
      <c r="N65" s="31"/>
      <c r="O65" s="2162"/>
      <c r="P65" s="2162"/>
      <c r="Q65" s="2162"/>
      <c r="R65" s="2162"/>
      <c r="S65" s="782"/>
      <c r="T65" s="887" t="str">
        <f>$A$65</f>
        <v>(1426)</v>
      </c>
      <c r="U65" s="1619">
        <f>$B65</f>
        <v>100</v>
      </c>
      <c r="V65" s="190"/>
      <c r="W65" s="841"/>
      <c r="X65" s="841"/>
      <c r="Y65" s="195"/>
      <c r="Z65" s="673"/>
      <c r="AA65" s="674"/>
      <c r="AB65" s="673"/>
      <c r="AC65" s="674"/>
      <c r="AD65" s="673"/>
      <c r="AE65" s="674"/>
      <c r="AF65" s="673"/>
      <c r="AG65" s="674"/>
      <c r="AH65" s="1"/>
      <c r="AI65" s="7"/>
      <c r="AJ65" s="777"/>
      <c r="AK65" s="445"/>
      <c r="AL65" s="778"/>
      <c r="AM65" s="778"/>
      <c r="AN65" s="744"/>
      <c r="AO65" s="779"/>
      <c r="AP65" s="780"/>
      <c r="AQ65" s="673"/>
      <c r="AR65" s="663"/>
      <c r="AS65" s="13"/>
      <c r="AT65" s="781"/>
      <c r="AU65" s="781"/>
      <c r="AV65" s="781"/>
      <c r="AW65" s="781"/>
    </row>
    <row r="66" spans="1:49" x14ac:dyDescent="0.25">
      <c r="A66" s="83" t="s">
        <v>3088</v>
      </c>
      <c r="B66" s="1494" t="s">
        <v>3089</v>
      </c>
      <c r="C66" s="993"/>
      <c r="D66" s="993"/>
      <c r="E66" s="82"/>
      <c r="F66" s="1656"/>
      <c r="G66" s="1658"/>
      <c r="H66" s="895"/>
      <c r="I66" s="1631"/>
      <c r="J66" s="993"/>
      <c r="K66" s="1631"/>
      <c r="L66" s="844"/>
      <c r="M66" s="845"/>
      <c r="N66" s="82"/>
      <c r="O66" s="2161"/>
      <c r="P66" s="2161"/>
      <c r="Q66" s="2161"/>
      <c r="R66" s="2161"/>
      <c r="S66" s="407"/>
      <c r="T66" s="887" t="str">
        <f>$A$66</f>
        <v>(1400)</v>
      </c>
      <c r="U66" s="1495" t="str">
        <f>$B66</f>
        <v>Global</v>
      </c>
      <c r="V66" s="190"/>
      <c r="W66" s="846"/>
      <c r="X66" s="846"/>
      <c r="Y66" s="195"/>
      <c r="Z66" s="673"/>
      <c r="AA66" s="674"/>
      <c r="AB66" s="673"/>
      <c r="AC66" s="674"/>
      <c r="AD66" s="673"/>
      <c r="AE66" s="674"/>
      <c r="AF66" s="673"/>
      <c r="AG66" s="674"/>
      <c r="AH66" s="1"/>
      <c r="AI66" s="13"/>
      <c r="AJ66" s="783"/>
      <c r="AK66" s="445"/>
      <c r="AL66" s="778"/>
      <c r="AM66" s="778"/>
      <c r="AN66" s="744"/>
      <c r="AO66" s="152"/>
      <c r="AP66" s="784"/>
      <c r="AQ66" s="673"/>
      <c r="AR66" s="663"/>
      <c r="AS66" s="13"/>
      <c r="AT66" s="439"/>
      <c r="AU66" s="439"/>
      <c r="AV66" s="439"/>
      <c r="AW66" s="439"/>
    </row>
    <row r="67" spans="1:49" ht="10.35" customHeight="1" x14ac:dyDescent="0.25">
      <c r="C67" s="82"/>
      <c r="D67" s="82"/>
      <c r="E67" s="82"/>
      <c r="F67" s="849"/>
      <c r="G67" s="849"/>
      <c r="H67" s="849"/>
      <c r="I67" s="849"/>
      <c r="J67" s="849"/>
      <c r="K67" s="849"/>
      <c r="L67" s="849"/>
      <c r="M67" s="849"/>
      <c r="N67" s="82"/>
      <c r="O67" s="82"/>
      <c r="P67" s="82"/>
      <c r="Q67" s="82"/>
      <c r="R67" s="82"/>
      <c r="S67" s="1"/>
      <c r="T67" s="835"/>
      <c r="U67" s="835"/>
      <c r="V67" s="82"/>
      <c r="W67" s="82"/>
      <c r="X67" s="82"/>
      <c r="Y67" s="195"/>
      <c r="Z67" s="675"/>
      <c r="AA67" s="676"/>
      <c r="AB67" s="675"/>
      <c r="AC67" s="676"/>
      <c r="AD67" s="675"/>
      <c r="AE67" s="676"/>
      <c r="AF67" s="675"/>
      <c r="AG67" s="676"/>
      <c r="AH67" s="1"/>
      <c r="AI67" s="13"/>
      <c r="AJ67" s="411"/>
      <c r="AK67" s="445"/>
      <c r="AL67" s="778"/>
      <c r="AM67" s="778"/>
      <c r="AN67" s="744"/>
      <c r="AO67" s="152"/>
      <c r="AP67" s="785"/>
      <c r="AQ67" s="675"/>
      <c r="AR67" s="786"/>
      <c r="AS67" s="13"/>
      <c r="AT67" s="440"/>
      <c r="AU67" s="440"/>
      <c r="AV67" s="440"/>
      <c r="AW67" s="440"/>
    </row>
    <row r="68" spans="1:49" s="1" customFormat="1" ht="12.75" x14ac:dyDescent="0.2">
      <c r="A68" s="82"/>
      <c r="B68" s="88" t="s">
        <v>1876</v>
      </c>
      <c r="C68" s="82"/>
      <c r="D68" s="82"/>
      <c r="E68" s="82"/>
      <c r="F68" s="849"/>
      <c r="G68" s="849"/>
      <c r="H68" s="849"/>
      <c r="I68" s="849"/>
      <c r="J68" s="849"/>
      <c r="K68" s="849"/>
      <c r="L68" s="849"/>
      <c r="M68" s="849"/>
      <c r="N68" s="82"/>
      <c r="O68" s="82"/>
      <c r="P68" s="82"/>
      <c r="Q68" s="82"/>
      <c r="R68" s="82"/>
      <c r="S68" s="12"/>
      <c r="T68" s="835"/>
      <c r="U68" s="836" t="str">
        <f>$B68</f>
        <v>Transactions assimilables à des pensions (503)</v>
      </c>
      <c r="V68" s="82"/>
      <c r="W68" s="82"/>
      <c r="X68" s="82"/>
    </row>
    <row r="69" spans="1:49" s="1" customFormat="1" ht="12.75" x14ac:dyDescent="0.2">
      <c r="A69" s="31" t="s">
        <v>3062</v>
      </c>
      <c r="B69" s="602"/>
      <c r="C69" s="1654"/>
      <c r="D69" s="992"/>
      <c r="E69" s="31"/>
      <c r="F69" s="992"/>
      <c r="G69" s="992"/>
      <c r="H69" s="896"/>
      <c r="I69" s="992"/>
      <c r="J69" s="992"/>
      <c r="K69" s="838"/>
      <c r="L69" s="838"/>
      <c r="M69" s="839"/>
      <c r="N69" s="31"/>
      <c r="O69" s="2159"/>
      <c r="P69" s="2159"/>
      <c r="Q69" s="2159"/>
      <c r="R69" s="2159"/>
      <c r="S69" s="12"/>
      <c r="T69" s="840" t="str">
        <f t="shared" ref="T69:T93" si="4">$A69</f>
        <v>1 (1401)</v>
      </c>
      <c r="U69" s="1615" t="str">
        <f t="shared" ref="U69:U93" si="5">IF($B69="","",$B69)</f>
        <v/>
      </c>
      <c r="V69" s="190"/>
      <c r="W69" s="841"/>
      <c r="X69" s="841"/>
    </row>
    <row r="70" spans="1:49" s="1" customFormat="1" ht="12.75" x14ac:dyDescent="0.2">
      <c r="A70" s="31" t="s">
        <v>3063</v>
      </c>
      <c r="B70" s="602"/>
      <c r="C70" s="1654"/>
      <c r="D70" s="992"/>
      <c r="E70" s="31"/>
      <c r="F70" s="992"/>
      <c r="G70" s="992"/>
      <c r="H70" s="896"/>
      <c r="I70" s="992"/>
      <c r="J70" s="992"/>
      <c r="K70" s="838"/>
      <c r="L70" s="838"/>
      <c r="M70" s="839"/>
      <c r="N70" s="31"/>
      <c r="O70" s="2159"/>
      <c r="P70" s="2159"/>
      <c r="Q70" s="2159"/>
      <c r="R70" s="2159"/>
      <c r="S70" s="12"/>
      <c r="T70" s="840" t="str">
        <f t="shared" si="4"/>
        <v>2 (1402)</v>
      </c>
      <c r="U70" s="1615" t="str">
        <f t="shared" si="5"/>
        <v/>
      </c>
      <c r="V70" s="190"/>
      <c r="W70" s="841"/>
      <c r="X70" s="841"/>
    </row>
    <row r="71" spans="1:49" s="1" customFormat="1" ht="12.75" x14ac:dyDescent="0.2">
      <c r="A71" s="31" t="s">
        <v>3064</v>
      </c>
      <c r="B71" s="602"/>
      <c r="C71" s="1654"/>
      <c r="D71" s="992"/>
      <c r="E71" s="31"/>
      <c r="F71" s="992"/>
      <c r="G71" s="992"/>
      <c r="H71" s="896"/>
      <c r="I71" s="992"/>
      <c r="J71" s="992"/>
      <c r="K71" s="838"/>
      <c r="L71" s="838"/>
      <c r="M71" s="839"/>
      <c r="N71" s="31"/>
      <c r="O71" s="2159"/>
      <c r="P71" s="2159"/>
      <c r="Q71" s="2159"/>
      <c r="R71" s="2159"/>
      <c r="S71" s="12"/>
      <c r="T71" s="840" t="str">
        <f t="shared" si="4"/>
        <v>3 (1403)</v>
      </c>
      <c r="U71" s="1615" t="str">
        <f t="shared" si="5"/>
        <v/>
      </c>
      <c r="V71" s="190"/>
      <c r="W71" s="841"/>
      <c r="X71" s="841"/>
    </row>
    <row r="72" spans="1:49" s="1" customFormat="1" ht="12.75" hidden="1" customHeight="1" x14ac:dyDescent="0.2">
      <c r="A72" s="31" t="s">
        <v>3065</v>
      </c>
      <c r="B72" s="602"/>
      <c r="C72" s="1654"/>
      <c r="D72" s="992"/>
      <c r="E72" s="31"/>
      <c r="F72" s="992"/>
      <c r="G72" s="992"/>
      <c r="H72" s="896"/>
      <c r="I72" s="992"/>
      <c r="J72" s="992"/>
      <c r="K72" s="838"/>
      <c r="L72" s="838"/>
      <c r="M72" s="839"/>
      <c r="N72" s="31"/>
      <c r="O72" s="2159"/>
      <c r="P72" s="2159"/>
      <c r="Q72" s="2159"/>
      <c r="R72" s="2159"/>
      <c r="S72" s="12"/>
      <c r="T72" s="840" t="str">
        <f t="shared" si="4"/>
        <v>4 (1404)</v>
      </c>
      <c r="U72" s="1615" t="str">
        <f t="shared" si="5"/>
        <v/>
      </c>
      <c r="V72" s="190"/>
      <c r="W72" s="841"/>
      <c r="X72" s="841"/>
    </row>
    <row r="73" spans="1:49" s="1" customFormat="1" ht="12.75" hidden="1" customHeight="1" x14ac:dyDescent="0.2">
      <c r="A73" s="31" t="s">
        <v>3066</v>
      </c>
      <c r="B73" s="602"/>
      <c r="C73" s="1654"/>
      <c r="D73" s="992"/>
      <c r="E73" s="31"/>
      <c r="F73" s="992"/>
      <c r="G73" s="992"/>
      <c r="H73" s="896"/>
      <c r="I73" s="992"/>
      <c r="J73" s="992"/>
      <c r="K73" s="838"/>
      <c r="L73" s="838"/>
      <c r="M73" s="839"/>
      <c r="N73" s="31"/>
      <c r="O73" s="2159"/>
      <c r="P73" s="2159"/>
      <c r="Q73" s="2159"/>
      <c r="R73" s="2159"/>
      <c r="S73" s="12"/>
      <c r="T73" s="840" t="str">
        <f t="shared" si="4"/>
        <v>5 (1405)</v>
      </c>
      <c r="U73" s="1615" t="str">
        <f t="shared" si="5"/>
        <v/>
      </c>
      <c r="V73" s="190"/>
      <c r="W73" s="841"/>
      <c r="X73" s="841"/>
    </row>
    <row r="74" spans="1:49" s="1" customFormat="1" ht="12.75" hidden="1" customHeight="1" x14ac:dyDescent="0.2">
      <c r="A74" s="31" t="s">
        <v>3067</v>
      </c>
      <c r="B74" s="602"/>
      <c r="C74" s="1654"/>
      <c r="D74" s="992"/>
      <c r="E74" s="31"/>
      <c r="F74" s="992"/>
      <c r="G74" s="992"/>
      <c r="H74" s="896"/>
      <c r="I74" s="992"/>
      <c r="J74" s="992"/>
      <c r="K74" s="838"/>
      <c r="L74" s="838"/>
      <c r="M74" s="839"/>
      <c r="N74" s="31"/>
      <c r="O74" s="2159"/>
      <c r="P74" s="2159"/>
      <c r="Q74" s="2159"/>
      <c r="R74" s="2159"/>
      <c r="S74" s="12"/>
      <c r="T74" s="840" t="str">
        <f t="shared" si="4"/>
        <v>6 (1406)</v>
      </c>
      <c r="U74" s="1615" t="str">
        <f t="shared" si="5"/>
        <v/>
      </c>
      <c r="V74" s="190"/>
      <c r="W74" s="841"/>
      <c r="X74" s="841"/>
    </row>
    <row r="75" spans="1:49" s="1" customFormat="1" ht="12.75" hidden="1" customHeight="1" x14ac:dyDescent="0.2">
      <c r="A75" s="31" t="s">
        <v>3068</v>
      </c>
      <c r="B75" s="602"/>
      <c r="C75" s="1654"/>
      <c r="D75" s="992"/>
      <c r="E75" s="31"/>
      <c r="F75" s="992"/>
      <c r="G75" s="992"/>
      <c r="H75" s="896"/>
      <c r="I75" s="992"/>
      <c r="J75" s="992"/>
      <c r="K75" s="838"/>
      <c r="L75" s="838"/>
      <c r="M75" s="839"/>
      <c r="N75" s="31"/>
      <c r="O75" s="2159"/>
      <c r="P75" s="2159"/>
      <c r="Q75" s="2159"/>
      <c r="R75" s="2159"/>
      <c r="S75" s="12"/>
      <c r="T75" s="840" t="str">
        <f t="shared" si="4"/>
        <v>7 (1407)</v>
      </c>
      <c r="U75" s="1615" t="str">
        <f t="shared" si="5"/>
        <v/>
      </c>
      <c r="V75" s="190"/>
      <c r="W75" s="841"/>
      <c r="X75" s="841"/>
    </row>
    <row r="76" spans="1:49" s="1" customFormat="1" ht="12.75" hidden="1" customHeight="1" x14ac:dyDescent="0.2">
      <c r="A76" s="31" t="s">
        <v>3069</v>
      </c>
      <c r="B76" s="602"/>
      <c r="C76" s="1654"/>
      <c r="D76" s="992"/>
      <c r="E76" s="31"/>
      <c r="F76" s="992"/>
      <c r="G76" s="992"/>
      <c r="H76" s="896"/>
      <c r="I76" s="992"/>
      <c r="J76" s="992"/>
      <c r="K76" s="838"/>
      <c r="L76" s="838"/>
      <c r="M76" s="839"/>
      <c r="N76" s="31"/>
      <c r="O76" s="2159"/>
      <c r="P76" s="2159"/>
      <c r="Q76" s="2159"/>
      <c r="R76" s="2159"/>
      <c r="S76" s="12"/>
      <c r="T76" s="840" t="str">
        <f t="shared" si="4"/>
        <v>8 (1408)</v>
      </c>
      <c r="U76" s="1615" t="str">
        <f t="shared" si="5"/>
        <v/>
      </c>
      <c r="V76" s="190"/>
      <c r="W76" s="841"/>
      <c r="X76" s="841"/>
    </row>
    <row r="77" spans="1:49" s="1" customFormat="1" ht="12.75" hidden="1" customHeight="1" x14ac:dyDescent="0.2">
      <c r="A77" s="31" t="s">
        <v>3070</v>
      </c>
      <c r="B77" s="602"/>
      <c r="C77" s="1654"/>
      <c r="D77" s="992"/>
      <c r="E77" s="31"/>
      <c r="F77" s="992"/>
      <c r="G77" s="992"/>
      <c r="H77" s="896"/>
      <c r="I77" s="992"/>
      <c r="J77" s="992"/>
      <c r="K77" s="838"/>
      <c r="L77" s="838"/>
      <c r="M77" s="839"/>
      <c r="N77" s="31"/>
      <c r="O77" s="2159"/>
      <c r="P77" s="2159"/>
      <c r="Q77" s="2159"/>
      <c r="R77" s="2159"/>
      <c r="S77" s="12"/>
      <c r="T77" s="840" t="str">
        <f t="shared" si="4"/>
        <v>9 (1409)</v>
      </c>
      <c r="U77" s="1615" t="str">
        <f t="shared" si="5"/>
        <v/>
      </c>
      <c r="V77" s="190"/>
      <c r="W77" s="841"/>
      <c r="X77" s="841"/>
    </row>
    <row r="78" spans="1:49" s="1" customFormat="1" ht="12.75" hidden="1" customHeight="1" x14ac:dyDescent="0.2">
      <c r="A78" s="31" t="s">
        <v>3071</v>
      </c>
      <c r="B78" s="602"/>
      <c r="C78" s="1654"/>
      <c r="D78" s="992"/>
      <c r="E78" s="31"/>
      <c r="F78" s="992"/>
      <c r="G78" s="992"/>
      <c r="H78" s="896"/>
      <c r="I78" s="992"/>
      <c r="J78" s="992"/>
      <c r="K78" s="838"/>
      <c r="L78" s="838"/>
      <c r="M78" s="839"/>
      <c r="N78" s="31"/>
      <c r="O78" s="2159"/>
      <c r="P78" s="2159"/>
      <c r="Q78" s="2159"/>
      <c r="R78" s="2159"/>
      <c r="S78" s="12"/>
      <c r="T78" s="840" t="str">
        <f t="shared" si="4"/>
        <v>10 (1410)</v>
      </c>
      <c r="U78" s="1615" t="str">
        <f t="shared" si="5"/>
        <v/>
      </c>
      <c r="V78" s="190"/>
      <c r="W78" s="841"/>
      <c r="X78" s="841"/>
    </row>
    <row r="79" spans="1:49" s="1" customFormat="1" ht="12.75" hidden="1" customHeight="1" x14ac:dyDescent="0.2">
      <c r="A79" s="31" t="s">
        <v>3072</v>
      </c>
      <c r="B79" s="602"/>
      <c r="C79" s="1654"/>
      <c r="D79" s="992"/>
      <c r="E79" s="31"/>
      <c r="F79" s="992"/>
      <c r="G79" s="992"/>
      <c r="H79" s="896"/>
      <c r="I79" s="992"/>
      <c r="J79" s="992"/>
      <c r="K79" s="838"/>
      <c r="L79" s="838"/>
      <c r="M79" s="839"/>
      <c r="N79" s="31"/>
      <c r="O79" s="2159"/>
      <c r="P79" s="2159"/>
      <c r="Q79" s="2159"/>
      <c r="R79" s="2159"/>
      <c r="S79" s="12"/>
      <c r="T79" s="840" t="str">
        <f t="shared" si="4"/>
        <v>11 (1411)</v>
      </c>
      <c r="U79" s="1615" t="str">
        <f t="shared" si="5"/>
        <v/>
      </c>
      <c r="V79" s="190"/>
      <c r="W79" s="841"/>
      <c r="X79" s="841"/>
    </row>
    <row r="80" spans="1:49" s="1" customFormat="1" ht="12.75" hidden="1" customHeight="1" x14ac:dyDescent="0.2">
      <c r="A80" s="31" t="s">
        <v>3073</v>
      </c>
      <c r="B80" s="602"/>
      <c r="C80" s="1654"/>
      <c r="D80" s="992"/>
      <c r="E80" s="31"/>
      <c r="F80" s="992"/>
      <c r="G80" s="992"/>
      <c r="H80" s="896"/>
      <c r="I80" s="992"/>
      <c r="J80" s="992"/>
      <c r="K80" s="838"/>
      <c r="L80" s="838"/>
      <c r="M80" s="839"/>
      <c r="N80" s="31"/>
      <c r="O80" s="2159"/>
      <c r="P80" s="2159"/>
      <c r="Q80" s="2159"/>
      <c r="R80" s="2159"/>
      <c r="S80" s="12"/>
      <c r="T80" s="840" t="str">
        <f t="shared" si="4"/>
        <v>12 (1412)</v>
      </c>
      <c r="U80" s="1615" t="str">
        <f t="shared" si="5"/>
        <v/>
      </c>
      <c r="V80" s="190"/>
      <c r="W80" s="841"/>
      <c r="X80" s="841"/>
    </row>
    <row r="81" spans="1:24" s="1" customFormat="1" ht="12.75" hidden="1" customHeight="1" x14ac:dyDescent="0.2">
      <c r="A81" s="31" t="s">
        <v>3074</v>
      </c>
      <c r="B81" s="602"/>
      <c r="C81" s="1654"/>
      <c r="D81" s="992"/>
      <c r="E81" s="31"/>
      <c r="F81" s="992"/>
      <c r="G81" s="992"/>
      <c r="H81" s="896"/>
      <c r="I81" s="992"/>
      <c r="J81" s="992"/>
      <c r="K81" s="838"/>
      <c r="L81" s="838"/>
      <c r="M81" s="839"/>
      <c r="N81" s="31"/>
      <c r="O81" s="2159"/>
      <c r="P81" s="2159"/>
      <c r="Q81" s="2159"/>
      <c r="R81" s="2159"/>
      <c r="S81" s="12"/>
      <c r="T81" s="840" t="str">
        <f t="shared" si="4"/>
        <v>13 (1413)</v>
      </c>
      <c r="U81" s="1615" t="str">
        <f t="shared" si="5"/>
        <v/>
      </c>
      <c r="V81" s="190"/>
      <c r="W81" s="841"/>
      <c r="X81" s="841"/>
    </row>
    <row r="82" spans="1:24" s="1" customFormat="1" ht="12.75" hidden="1" customHeight="1" x14ac:dyDescent="0.2">
      <c r="A82" s="31" t="s">
        <v>3075</v>
      </c>
      <c r="B82" s="602"/>
      <c r="C82" s="1654"/>
      <c r="D82" s="992"/>
      <c r="E82" s="31"/>
      <c r="F82" s="992"/>
      <c r="G82" s="992"/>
      <c r="H82" s="896"/>
      <c r="I82" s="992"/>
      <c r="J82" s="992"/>
      <c r="K82" s="838"/>
      <c r="L82" s="838"/>
      <c r="M82" s="839"/>
      <c r="N82" s="31"/>
      <c r="O82" s="2159"/>
      <c r="P82" s="2159"/>
      <c r="Q82" s="2159"/>
      <c r="R82" s="2159"/>
      <c r="S82" s="12"/>
      <c r="T82" s="840" t="str">
        <f t="shared" si="4"/>
        <v>14 (1414)</v>
      </c>
      <c r="U82" s="1615" t="str">
        <f t="shared" si="5"/>
        <v/>
      </c>
      <c r="V82" s="190"/>
      <c r="W82" s="841"/>
      <c r="X82" s="841"/>
    </row>
    <row r="83" spans="1:24" s="1" customFormat="1" ht="12.75" hidden="1" customHeight="1" x14ac:dyDescent="0.2">
      <c r="A83" s="31" t="s">
        <v>3076</v>
      </c>
      <c r="B83" s="602"/>
      <c r="C83" s="1654"/>
      <c r="D83" s="992"/>
      <c r="E83" s="31"/>
      <c r="F83" s="992"/>
      <c r="G83" s="992"/>
      <c r="H83" s="896"/>
      <c r="I83" s="992"/>
      <c r="J83" s="992"/>
      <c r="K83" s="838"/>
      <c r="L83" s="838"/>
      <c r="M83" s="839"/>
      <c r="N83" s="31"/>
      <c r="O83" s="2159"/>
      <c r="P83" s="2159"/>
      <c r="Q83" s="2159"/>
      <c r="R83" s="2159"/>
      <c r="S83" s="12"/>
      <c r="T83" s="840" t="str">
        <f t="shared" si="4"/>
        <v>15 (1415)</v>
      </c>
      <c r="U83" s="1615" t="str">
        <f t="shared" si="5"/>
        <v/>
      </c>
      <c r="V83" s="190"/>
      <c r="W83" s="841"/>
      <c r="X83" s="841"/>
    </row>
    <row r="84" spans="1:24" s="1" customFormat="1" ht="12.75" hidden="1" customHeight="1" x14ac:dyDescent="0.2">
      <c r="A84" s="31" t="s">
        <v>3077</v>
      </c>
      <c r="B84" s="602"/>
      <c r="C84" s="1654"/>
      <c r="D84" s="992"/>
      <c r="E84" s="31"/>
      <c r="F84" s="992"/>
      <c r="G84" s="992"/>
      <c r="H84" s="896"/>
      <c r="I84" s="992"/>
      <c r="J84" s="992"/>
      <c r="K84" s="838"/>
      <c r="L84" s="838"/>
      <c r="M84" s="839"/>
      <c r="N84" s="31"/>
      <c r="O84" s="2159"/>
      <c r="P84" s="2159"/>
      <c r="Q84" s="2159"/>
      <c r="R84" s="2159"/>
      <c r="S84" s="12"/>
      <c r="T84" s="840" t="str">
        <f t="shared" si="4"/>
        <v>16 (1416)</v>
      </c>
      <c r="U84" s="1615" t="str">
        <f t="shared" si="5"/>
        <v/>
      </c>
      <c r="V84" s="190"/>
      <c r="W84" s="841"/>
      <c r="X84" s="841"/>
    </row>
    <row r="85" spans="1:24" s="1" customFormat="1" ht="12.75" hidden="1" customHeight="1" x14ac:dyDescent="0.2">
      <c r="A85" s="31" t="s">
        <v>3078</v>
      </c>
      <c r="B85" s="602"/>
      <c r="C85" s="1654"/>
      <c r="D85" s="992"/>
      <c r="E85" s="31"/>
      <c r="F85" s="992"/>
      <c r="G85" s="992"/>
      <c r="H85" s="896"/>
      <c r="I85" s="992"/>
      <c r="J85" s="992"/>
      <c r="K85" s="838"/>
      <c r="L85" s="838"/>
      <c r="M85" s="839"/>
      <c r="N85" s="31"/>
      <c r="O85" s="2159"/>
      <c r="P85" s="2159"/>
      <c r="Q85" s="2159"/>
      <c r="R85" s="2159"/>
      <c r="S85" s="12"/>
      <c r="T85" s="840" t="str">
        <f t="shared" si="4"/>
        <v>17 (1417)</v>
      </c>
      <c r="U85" s="1615" t="str">
        <f t="shared" si="5"/>
        <v/>
      </c>
      <c r="V85" s="190"/>
      <c r="W85" s="841"/>
      <c r="X85" s="841"/>
    </row>
    <row r="86" spans="1:24" s="1" customFormat="1" ht="12.75" hidden="1" customHeight="1" x14ac:dyDescent="0.2">
      <c r="A86" s="31" t="s">
        <v>3079</v>
      </c>
      <c r="B86" s="602"/>
      <c r="C86" s="1654"/>
      <c r="D86" s="992"/>
      <c r="E86" s="31"/>
      <c r="F86" s="992"/>
      <c r="G86" s="992"/>
      <c r="H86" s="896"/>
      <c r="I86" s="992"/>
      <c r="J86" s="992"/>
      <c r="K86" s="838"/>
      <c r="L86" s="838"/>
      <c r="M86" s="839"/>
      <c r="N86" s="31"/>
      <c r="O86" s="2159"/>
      <c r="P86" s="2159"/>
      <c r="Q86" s="2159"/>
      <c r="R86" s="2159"/>
      <c r="S86" s="12"/>
      <c r="T86" s="840" t="str">
        <f t="shared" si="4"/>
        <v>18 (1418)</v>
      </c>
      <c r="U86" s="1615" t="str">
        <f t="shared" si="5"/>
        <v/>
      </c>
      <c r="V86" s="190"/>
      <c r="W86" s="841"/>
      <c r="X86" s="841"/>
    </row>
    <row r="87" spans="1:24" s="1" customFormat="1" ht="12.75" hidden="1" customHeight="1" x14ac:dyDescent="0.2">
      <c r="A87" s="31" t="s">
        <v>3080</v>
      </c>
      <c r="B87" s="602"/>
      <c r="C87" s="1654"/>
      <c r="D87" s="992"/>
      <c r="E87" s="31"/>
      <c r="F87" s="992"/>
      <c r="G87" s="992"/>
      <c r="H87" s="896"/>
      <c r="I87" s="992"/>
      <c r="J87" s="992"/>
      <c r="K87" s="838"/>
      <c r="L87" s="838"/>
      <c r="M87" s="839"/>
      <c r="N87" s="31"/>
      <c r="O87" s="2159"/>
      <c r="P87" s="2159"/>
      <c r="Q87" s="2159"/>
      <c r="R87" s="2159"/>
      <c r="S87" s="12"/>
      <c r="T87" s="840" t="str">
        <f t="shared" si="4"/>
        <v>19 (1419)</v>
      </c>
      <c r="U87" s="1615" t="str">
        <f t="shared" si="5"/>
        <v/>
      </c>
      <c r="V87" s="190"/>
      <c r="W87" s="841"/>
      <c r="X87" s="841"/>
    </row>
    <row r="88" spans="1:24" s="1" customFormat="1" ht="12.75" hidden="1" customHeight="1" x14ac:dyDescent="0.2">
      <c r="A88" s="31" t="s">
        <v>3081</v>
      </c>
      <c r="B88" s="602"/>
      <c r="C88" s="1654"/>
      <c r="D88" s="992"/>
      <c r="E88" s="31"/>
      <c r="F88" s="992"/>
      <c r="G88" s="992"/>
      <c r="H88" s="896"/>
      <c r="I88" s="992"/>
      <c r="J88" s="992"/>
      <c r="K88" s="838"/>
      <c r="L88" s="838"/>
      <c r="M88" s="839"/>
      <c r="N88" s="31"/>
      <c r="O88" s="2159"/>
      <c r="P88" s="2159"/>
      <c r="Q88" s="2159"/>
      <c r="R88" s="2159"/>
      <c r="S88" s="12"/>
      <c r="T88" s="840" t="str">
        <f t="shared" si="4"/>
        <v>20 (1420)</v>
      </c>
      <c r="U88" s="1615" t="str">
        <f t="shared" si="5"/>
        <v/>
      </c>
      <c r="V88" s="190"/>
      <c r="W88" s="841"/>
      <c r="X88" s="841"/>
    </row>
    <row r="89" spans="1:24" s="1" customFormat="1" ht="12.75" hidden="1" customHeight="1" x14ac:dyDescent="0.2">
      <c r="A89" s="31" t="s">
        <v>3082</v>
      </c>
      <c r="B89" s="602"/>
      <c r="C89" s="1654"/>
      <c r="D89" s="992"/>
      <c r="E89" s="31"/>
      <c r="F89" s="992"/>
      <c r="G89" s="992"/>
      <c r="H89" s="896"/>
      <c r="I89" s="992"/>
      <c r="J89" s="992"/>
      <c r="K89" s="838"/>
      <c r="L89" s="838"/>
      <c r="M89" s="839"/>
      <c r="N89" s="31"/>
      <c r="O89" s="2159"/>
      <c r="P89" s="2159"/>
      <c r="Q89" s="2159"/>
      <c r="R89" s="2159"/>
      <c r="S89" s="12"/>
      <c r="T89" s="840" t="str">
        <f t="shared" si="4"/>
        <v>21 (1421)</v>
      </c>
      <c r="U89" s="1615" t="str">
        <f t="shared" si="5"/>
        <v/>
      </c>
      <c r="V89" s="190"/>
      <c r="W89" s="841"/>
      <c r="X89" s="841"/>
    </row>
    <row r="90" spans="1:24" s="1" customFormat="1" ht="12.75" hidden="1" customHeight="1" x14ac:dyDescent="0.2">
      <c r="A90" s="31" t="s">
        <v>3083</v>
      </c>
      <c r="B90" s="602"/>
      <c r="C90" s="1654"/>
      <c r="D90" s="992"/>
      <c r="E90" s="31"/>
      <c r="F90" s="992"/>
      <c r="G90" s="992"/>
      <c r="H90" s="896"/>
      <c r="I90" s="992"/>
      <c r="J90" s="992"/>
      <c r="K90" s="838"/>
      <c r="L90" s="838"/>
      <c r="M90" s="839"/>
      <c r="N90" s="31"/>
      <c r="O90" s="2159"/>
      <c r="P90" s="2159"/>
      <c r="Q90" s="2159"/>
      <c r="R90" s="2159"/>
      <c r="S90" s="12"/>
      <c r="T90" s="840" t="str">
        <f t="shared" si="4"/>
        <v>22 (1422)</v>
      </c>
      <c r="U90" s="1615" t="str">
        <f t="shared" si="5"/>
        <v/>
      </c>
      <c r="V90" s="190"/>
      <c r="W90" s="841"/>
      <c r="X90" s="841"/>
    </row>
    <row r="91" spans="1:24" s="1" customFormat="1" ht="12.75" hidden="1" customHeight="1" x14ac:dyDescent="0.2">
      <c r="A91" s="31" t="s">
        <v>3084</v>
      </c>
      <c r="B91" s="602"/>
      <c r="C91" s="1654"/>
      <c r="D91" s="992"/>
      <c r="E91" s="31"/>
      <c r="F91" s="992"/>
      <c r="G91" s="992"/>
      <c r="H91" s="896"/>
      <c r="I91" s="992"/>
      <c r="J91" s="992"/>
      <c r="K91" s="838"/>
      <c r="L91" s="838"/>
      <c r="M91" s="839"/>
      <c r="N91" s="31"/>
      <c r="O91" s="2159"/>
      <c r="P91" s="2159"/>
      <c r="Q91" s="2159"/>
      <c r="R91" s="2159"/>
      <c r="S91" s="12"/>
      <c r="T91" s="840" t="str">
        <f t="shared" si="4"/>
        <v>23 (1423)</v>
      </c>
      <c r="U91" s="1615" t="str">
        <f t="shared" si="5"/>
        <v/>
      </c>
      <c r="V91" s="190"/>
      <c r="W91" s="841"/>
      <c r="X91" s="841"/>
    </row>
    <row r="92" spans="1:24" s="1" customFormat="1" ht="12.75" hidden="1" customHeight="1" x14ac:dyDescent="0.2">
      <c r="A92" s="31" t="s">
        <v>3085</v>
      </c>
      <c r="B92" s="602"/>
      <c r="C92" s="1654"/>
      <c r="D92" s="992"/>
      <c r="E92" s="31"/>
      <c r="F92" s="992"/>
      <c r="G92" s="992"/>
      <c r="H92" s="896"/>
      <c r="I92" s="992"/>
      <c r="J92" s="992"/>
      <c r="K92" s="838"/>
      <c r="L92" s="838"/>
      <c r="M92" s="839"/>
      <c r="N92" s="31"/>
      <c r="O92" s="2159"/>
      <c r="P92" s="2159"/>
      <c r="Q92" s="2159"/>
      <c r="R92" s="2159"/>
      <c r="S92" s="12"/>
      <c r="T92" s="840" t="str">
        <f t="shared" si="4"/>
        <v>24 (1424)</v>
      </c>
      <c r="U92" s="1615" t="str">
        <f t="shared" si="5"/>
        <v/>
      </c>
      <c r="V92" s="190"/>
      <c r="W92" s="841"/>
      <c r="X92" s="841"/>
    </row>
    <row r="93" spans="1:24" s="1" customFormat="1" ht="12.75" x14ac:dyDescent="0.2">
      <c r="A93" s="31" t="s">
        <v>3086</v>
      </c>
      <c r="B93" s="602"/>
      <c r="C93" s="1654"/>
      <c r="D93" s="992"/>
      <c r="E93" s="31"/>
      <c r="F93" s="992"/>
      <c r="G93" s="992"/>
      <c r="H93" s="896"/>
      <c r="I93" s="992"/>
      <c r="J93" s="992"/>
      <c r="K93" s="838"/>
      <c r="L93" s="838"/>
      <c r="M93" s="839"/>
      <c r="N93" s="31"/>
      <c r="O93" s="2159"/>
      <c r="P93" s="2159"/>
      <c r="Q93" s="2159"/>
      <c r="R93" s="2159"/>
      <c r="S93" s="12"/>
      <c r="T93" s="840" t="str">
        <f t="shared" si="4"/>
        <v>25 (1425)</v>
      </c>
      <c r="U93" s="1615" t="str">
        <f t="shared" si="5"/>
        <v/>
      </c>
      <c r="V93" s="190"/>
      <c r="W93" s="841"/>
      <c r="X93" s="841"/>
    </row>
    <row r="94" spans="1:24" s="1" customFormat="1" ht="12.75" x14ac:dyDescent="0.2">
      <c r="A94" s="239" t="s">
        <v>3087</v>
      </c>
      <c r="B94" s="1598">
        <v>100</v>
      </c>
      <c r="C94" s="1617"/>
      <c r="D94" s="992"/>
      <c r="E94" s="31"/>
      <c r="F94" s="992"/>
      <c r="G94" s="992"/>
      <c r="H94" s="896"/>
      <c r="I94" s="992"/>
      <c r="J94" s="992"/>
      <c r="K94" s="838"/>
      <c r="L94" s="838"/>
      <c r="M94" s="1655"/>
      <c r="N94" s="31"/>
      <c r="O94" s="2162"/>
      <c r="P94" s="2162"/>
      <c r="Q94" s="2162"/>
      <c r="R94" s="2162"/>
      <c r="S94" s="12"/>
      <c r="T94" s="887" t="str">
        <f>$A$94</f>
        <v>(1426)</v>
      </c>
      <c r="U94" s="1619">
        <f>$B94</f>
        <v>100</v>
      </c>
      <c r="V94" s="190"/>
      <c r="W94" s="841"/>
      <c r="X94" s="841"/>
    </row>
    <row r="95" spans="1:24" s="1" customFormat="1" ht="12.75" x14ac:dyDescent="0.2">
      <c r="A95" s="83" t="s">
        <v>3088</v>
      </c>
      <c r="B95" s="1494" t="s">
        <v>3089</v>
      </c>
      <c r="C95" s="1495"/>
      <c r="D95" s="993"/>
      <c r="E95" s="82"/>
      <c r="F95" s="1656"/>
      <c r="G95" s="993"/>
      <c r="H95" s="897"/>
      <c r="I95" s="993"/>
      <c r="J95" s="993"/>
      <c r="K95" s="844"/>
      <c r="L95" s="844"/>
      <c r="M95" s="845"/>
      <c r="N95" s="82"/>
      <c r="O95" s="2161"/>
      <c r="P95" s="2161"/>
      <c r="Q95" s="2161"/>
      <c r="R95" s="2161"/>
      <c r="S95" s="12"/>
      <c r="T95" s="887" t="str">
        <f>$A$95</f>
        <v>(1400)</v>
      </c>
      <c r="U95" s="1495" t="str">
        <f>$B95</f>
        <v>Global</v>
      </c>
      <c r="V95" s="190"/>
      <c r="W95" s="846"/>
      <c r="X95" s="846"/>
    </row>
    <row r="96" spans="1:24" s="1" customFormat="1" ht="12.75" x14ac:dyDescent="0.2">
      <c r="A96" s="82"/>
      <c r="B96" s="82"/>
      <c r="C96" s="82"/>
      <c r="D96" s="82"/>
      <c r="E96" s="82"/>
      <c r="F96" s="849"/>
      <c r="G96" s="849"/>
      <c r="H96" s="849"/>
      <c r="I96" s="849"/>
      <c r="J96" s="849"/>
      <c r="K96" s="849"/>
      <c r="L96" s="849"/>
      <c r="M96" s="849"/>
      <c r="N96" s="82"/>
      <c r="O96" s="82"/>
      <c r="P96" s="82"/>
      <c r="Q96" s="82"/>
      <c r="R96" s="82"/>
      <c r="S96" s="12"/>
      <c r="T96" s="835"/>
      <c r="U96" s="835"/>
      <c r="V96" s="82"/>
      <c r="W96" s="82"/>
      <c r="X96" s="82"/>
    </row>
    <row r="97" spans="1:24" s="1" customFormat="1" ht="12.75" x14ac:dyDescent="0.2">
      <c r="A97" s="82"/>
      <c r="B97" s="88" t="s">
        <v>1877</v>
      </c>
      <c r="C97" s="82"/>
      <c r="D97" s="82"/>
      <c r="E97" s="82"/>
      <c r="F97" s="849"/>
      <c r="G97" s="849"/>
      <c r="H97" s="849"/>
      <c r="I97" s="849"/>
      <c r="J97" s="82"/>
      <c r="K97" s="849"/>
      <c r="L97" s="849"/>
      <c r="M97" s="849"/>
      <c r="N97" s="82"/>
      <c r="O97" s="82"/>
      <c r="P97" s="82"/>
      <c r="Q97" s="82"/>
      <c r="R97" s="82"/>
      <c r="S97" s="12"/>
      <c r="T97" s="835"/>
      <c r="U97" s="836" t="str">
        <f>$B97</f>
        <v>Dérivés hors cote (504)</v>
      </c>
      <c r="V97" s="82"/>
      <c r="W97" s="82"/>
      <c r="X97" s="82"/>
    </row>
    <row r="98" spans="1:24" s="1" customFormat="1" ht="12.75" x14ac:dyDescent="0.2">
      <c r="A98" s="31" t="s">
        <v>3062</v>
      </c>
      <c r="B98" s="602"/>
      <c r="C98" s="992"/>
      <c r="D98" s="992"/>
      <c r="E98" s="31"/>
      <c r="F98" s="992"/>
      <c r="G98" s="1659"/>
      <c r="H98" s="856"/>
      <c r="I98" s="992"/>
      <c r="J98" s="1660"/>
      <c r="K98" s="838"/>
      <c r="L98" s="1660"/>
      <c r="M98" s="839"/>
      <c r="N98" s="31"/>
      <c r="O98" s="2159"/>
      <c r="P98" s="2159"/>
      <c r="Q98" s="2159"/>
      <c r="R98" s="2159"/>
      <c r="S98" s="12"/>
      <c r="T98" s="840" t="str">
        <f t="shared" ref="T98:T122" si="6">$A98</f>
        <v>1 (1401)</v>
      </c>
      <c r="U98" s="1615" t="str">
        <f t="shared" ref="U98:U122" si="7">IF($B98="","",$B98)</f>
        <v/>
      </c>
      <c r="V98" s="190"/>
      <c r="W98" s="841"/>
      <c r="X98" s="841"/>
    </row>
    <row r="99" spans="1:24" s="1" customFormat="1" ht="12.75" x14ac:dyDescent="0.2">
      <c r="A99" s="31" t="s">
        <v>3063</v>
      </c>
      <c r="B99" s="602"/>
      <c r="C99" s="992"/>
      <c r="D99" s="992"/>
      <c r="E99" s="31"/>
      <c r="F99" s="992"/>
      <c r="G99" s="1659"/>
      <c r="H99" s="856"/>
      <c r="I99" s="992"/>
      <c r="J99" s="1660"/>
      <c r="K99" s="838"/>
      <c r="L99" s="1660"/>
      <c r="M99" s="839"/>
      <c r="N99" s="31"/>
      <c r="O99" s="2159"/>
      <c r="P99" s="2159"/>
      <c r="Q99" s="2159"/>
      <c r="R99" s="2159"/>
      <c r="S99" s="12"/>
      <c r="T99" s="840" t="str">
        <f t="shared" si="6"/>
        <v>2 (1402)</v>
      </c>
      <c r="U99" s="1615" t="str">
        <f t="shared" si="7"/>
        <v/>
      </c>
      <c r="V99" s="190"/>
      <c r="W99" s="841"/>
      <c r="X99" s="841"/>
    </row>
    <row r="100" spans="1:24" s="1" customFormat="1" ht="12.75" x14ac:dyDescent="0.2">
      <c r="A100" s="31" t="s">
        <v>3064</v>
      </c>
      <c r="B100" s="602"/>
      <c r="C100" s="992"/>
      <c r="D100" s="992"/>
      <c r="E100" s="31"/>
      <c r="F100" s="992"/>
      <c r="G100" s="1659"/>
      <c r="H100" s="856"/>
      <c r="I100" s="992"/>
      <c r="J100" s="1660"/>
      <c r="K100" s="838"/>
      <c r="L100" s="1660"/>
      <c r="M100" s="839"/>
      <c r="N100" s="31"/>
      <c r="O100" s="2159"/>
      <c r="P100" s="2159"/>
      <c r="Q100" s="2159"/>
      <c r="R100" s="2159"/>
      <c r="S100" s="12"/>
      <c r="T100" s="840" t="str">
        <f t="shared" si="6"/>
        <v>3 (1403)</v>
      </c>
      <c r="U100" s="1615" t="str">
        <f t="shared" si="7"/>
        <v/>
      </c>
      <c r="V100" s="190"/>
      <c r="W100" s="841"/>
      <c r="X100" s="841"/>
    </row>
    <row r="101" spans="1:24" s="1" customFormat="1" ht="12.75" hidden="1" customHeight="1" x14ac:dyDescent="0.2">
      <c r="A101" s="31" t="s">
        <v>3065</v>
      </c>
      <c r="B101" s="602"/>
      <c r="C101" s="992"/>
      <c r="D101" s="992"/>
      <c r="E101" s="31"/>
      <c r="F101" s="992"/>
      <c r="G101" s="1659"/>
      <c r="H101" s="856"/>
      <c r="I101" s="992"/>
      <c r="J101" s="1660"/>
      <c r="K101" s="838"/>
      <c r="L101" s="1660"/>
      <c r="M101" s="839"/>
      <c r="N101" s="31"/>
      <c r="O101" s="2159"/>
      <c r="P101" s="2159"/>
      <c r="Q101" s="2159"/>
      <c r="R101" s="2159"/>
      <c r="S101" s="12"/>
      <c r="T101" s="840" t="str">
        <f t="shared" si="6"/>
        <v>4 (1404)</v>
      </c>
      <c r="U101" s="1615" t="str">
        <f t="shared" si="7"/>
        <v/>
      </c>
      <c r="V101" s="190"/>
      <c r="W101" s="841"/>
      <c r="X101" s="841"/>
    </row>
    <row r="102" spans="1:24" s="1" customFormat="1" ht="12.75" hidden="1" customHeight="1" x14ac:dyDescent="0.2">
      <c r="A102" s="31" t="s">
        <v>3066</v>
      </c>
      <c r="B102" s="602"/>
      <c r="C102" s="992"/>
      <c r="D102" s="992"/>
      <c r="E102" s="31"/>
      <c r="F102" s="992"/>
      <c r="G102" s="1659"/>
      <c r="H102" s="856"/>
      <c r="I102" s="992"/>
      <c r="J102" s="1660"/>
      <c r="K102" s="838"/>
      <c r="L102" s="1660"/>
      <c r="M102" s="839"/>
      <c r="N102" s="31"/>
      <c r="O102" s="2159"/>
      <c r="P102" s="2159"/>
      <c r="Q102" s="2159"/>
      <c r="R102" s="2159"/>
      <c r="S102" s="12"/>
      <c r="T102" s="840" t="str">
        <f t="shared" si="6"/>
        <v>5 (1405)</v>
      </c>
      <c r="U102" s="1615" t="str">
        <f t="shared" si="7"/>
        <v/>
      </c>
      <c r="V102" s="190"/>
      <c r="W102" s="841"/>
      <c r="X102" s="841"/>
    </row>
    <row r="103" spans="1:24" s="1" customFormat="1" ht="12.75" hidden="1" customHeight="1" x14ac:dyDescent="0.2">
      <c r="A103" s="31" t="s">
        <v>3067</v>
      </c>
      <c r="B103" s="602"/>
      <c r="C103" s="992"/>
      <c r="D103" s="992"/>
      <c r="E103" s="31"/>
      <c r="F103" s="992"/>
      <c r="G103" s="1659"/>
      <c r="H103" s="856"/>
      <c r="I103" s="992"/>
      <c r="J103" s="1660"/>
      <c r="K103" s="838"/>
      <c r="L103" s="1660"/>
      <c r="M103" s="839"/>
      <c r="N103" s="31"/>
      <c r="O103" s="2159"/>
      <c r="P103" s="2159"/>
      <c r="Q103" s="2159"/>
      <c r="R103" s="2159"/>
      <c r="S103" s="12"/>
      <c r="T103" s="840" t="str">
        <f t="shared" si="6"/>
        <v>6 (1406)</v>
      </c>
      <c r="U103" s="1615" t="str">
        <f t="shared" si="7"/>
        <v/>
      </c>
      <c r="V103" s="190"/>
      <c r="W103" s="841"/>
      <c r="X103" s="841"/>
    </row>
    <row r="104" spans="1:24" s="1" customFormat="1" ht="12.75" hidden="1" customHeight="1" x14ac:dyDescent="0.2">
      <c r="A104" s="31" t="s">
        <v>3068</v>
      </c>
      <c r="B104" s="602"/>
      <c r="C104" s="992"/>
      <c r="D104" s="992"/>
      <c r="E104" s="31"/>
      <c r="F104" s="992"/>
      <c r="G104" s="1659"/>
      <c r="H104" s="856"/>
      <c r="I104" s="992"/>
      <c r="J104" s="1660"/>
      <c r="K104" s="838"/>
      <c r="L104" s="1660"/>
      <c r="M104" s="839"/>
      <c r="N104" s="31"/>
      <c r="O104" s="2159"/>
      <c r="P104" s="2159"/>
      <c r="Q104" s="2159"/>
      <c r="R104" s="2159"/>
      <c r="S104" s="12"/>
      <c r="T104" s="840" t="str">
        <f t="shared" si="6"/>
        <v>7 (1407)</v>
      </c>
      <c r="U104" s="1615" t="str">
        <f t="shared" si="7"/>
        <v/>
      </c>
      <c r="V104" s="190"/>
      <c r="W104" s="841"/>
      <c r="X104" s="841"/>
    </row>
    <row r="105" spans="1:24" s="1" customFormat="1" ht="12.75" hidden="1" customHeight="1" x14ac:dyDescent="0.2">
      <c r="A105" s="31" t="s">
        <v>3069</v>
      </c>
      <c r="B105" s="602"/>
      <c r="C105" s="992"/>
      <c r="D105" s="992"/>
      <c r="E105" s="31"/>
      <c r="F105" s="992"/>
      <c r="G105" s="1659"/>
      <c r="H105" s="856"/>
      <c r="I105" s="992"/>
      <c r="J105" s="1660"/>
      <c r="K105" s="838"/>
      <c r="L105" s="1660"/>
      <c r="M105" s="839"/>
      <c r="N105" s="31"/>
      <c r="O105" s="2159"/>
      <c r="P105" s="2159"/>
      <c r="Q105" s="2159"/>
      <c r="R105" s="2159"/>
      <c r="S105" s="12"/>
      <c r="T105" s="840" t="str">
        <f t="shared" si="6"/>
        <v>8 (1408)</v>
      </c>
      <c r="U105" s="1615" t="str">
        <f t="shared" si="7"/>
        <v/>
      </c>
      <c r="V105" s="190"/>
      <c r="W105" s="841"/>
      <c r="X105" s="841"/>
    </row>
    <row r="106" spans="1:24" s="1" customFormat="1" ht="12.75" hidden="1" customHeight="1" x14ac:dyDescent="0.2">
      <c r="A106" s="31" t="s">
        <v>3070</v>
      </c>
      <c r="B106" s="602"/>
      <c r="C106" s="992"/>
      <c r="D106" s="992"/>
      <c r="E106" s="31"/>
      <c r="F106" s="992"/>
      <c r="G106" s="1659"/>
      <c r="H106" s="856"/>
      <c r="I106" s="992"/>
      <c r="J106" s="1660"/>
      <c r="K106" s="838"/>
      <c r="L106" s="1660"/>
      <c r="M106" s="839"/>
      <c r="N106" s="31"/>
      <c r="O106" s="2159"/>
      <c r="P106" s="2159"/>
      <c r="Q106" s="2159"/>
      <c r="R106" s="2159"/>
      <c r="S106" s="12"/>
      <c r="T106" s="840" t="str">
        <f t="shared" si="6"/>
        <v>9 (1409)</v>
      </c>
      <c r="U106" s="1615" t="str">
        <f t="shared" si="7"/>
        <v/>
      </c>
      <c r="V106" s="190"/>
      <c r="W106" s="841"/>
      <c r="X106" s="841"/>
    </row>
    <row r="107" spans="1:24" s="1" customFormat="1" ht="12.75" hidden="1" customHeight="1" x14ac:dyDescent="0.2">
      <c r="A107" s="31" t="s">
        <v>3071</v>
      </c>
      <c r="B107" s="602"/>
      <c r="C107" s="992"/>
      <c r="D107" s="992"/>
      <c r="E107" s="31"/>
      <c r="F107" s="992"/>
      <c r="G107" s="1659"/>
      <c r="H107" s="856"/>
      <c r="I107" s="992"/>
      <c r="J107" s="1660"/>
      <c r="K107" s="838"/>
      <c r="L107" s="1660"/>
      <c r="M107" s="839"/>
      <c r="N107" s="31"/>
      <c r="O107" s="2159"/>
      <c r="P107" s="2159"/>
      <c r="Q107" s="2159"/>
      <c r="R107" s="2159"/>
      <c r="S107" s="12"/>
      <c r="T107" s="840" t="str">
        <f t="shared" si="6"/>
        <v>10 (1410)</v>
      </c>
      <c r="U107" s="1615" t="str">
        <f t="shared" si="7"/>
        <v/>
      </c>
      <c r="V107" s="190"/>
      <c r="W107" s="841"/>
      <c r="X107" s="841"/>
    </row>
    <row r="108" spans="1:24" s="1" customFormat="1" ht="12.75" hidden="1" customHeight="1" x14ac:dyDescent="0.2">
      <c r="A108" s="31" t="s">
        <v>3072</v>
      </c>
      <c r="B108" s="602"/>
      <c r="C108" s="992"/>
      <c r="D108" s="992"/>
      <c r="E108" s="31"/>
      <c r="F108" s="992"/>
      <c r="G108" s="1659"/>
      <c r="H108" s="856"/>
      <c r="I108" s="992"/>
      <c r="J108" s="1660"/>
      <c r="K108" s="838"/>
      <c r="L108" s="1660"/>
      <c r="M108" s="839"/>
      <c r="N108" s="31"/>
      <c r="O108" s="2159"/>
      <c r="P108" s="2159"/>
      <c r="Q108" s="2159"/>
      <c r="R108" s="2159"/>
      <c r="S108" s="12"/>
      <c r="T108" s="840" t="str">
        <f t="shared" si="6"/>
        <v>11 (1411)</v>
      </c>
      <c r="U108" s="1615" t="str">
        <f t="shared" si="7"/>
        <v/>
      </c>
      <c r="V108" s="190"/>
      <c r="W108" s="841"/>
      <c r="X108" s="841"/>
    </row>
    <row r="109" spans="1:24" s="1" customFormat="1" ht="12.75" hidden="1" customHeight="1" x14ac:dyDescent="0.2">
      <c r="A109" s="31" t="s">
        <v>3073</v>
      </c>
      <c r="B109" s="602"/>
      <c r="C109" s="992"/>
      <c r="D109" s="992"/>
      <c r="E109" s="31"/>
      <c r="F109" s="992"/>
      <c r="G109" s="1659"/>
      <c r="H109" s="856"/>
      <c r="I109" s="992"/>
      <c r="J109" s="1660"/>
      <c r="K109" s="838"/>
      <c r="L109" s="1660"/>
      <c r="M109" s="839"/>
      <c r="N109" s="31"/>
      <c r="O109" s="2159"/>
      <c r="P109" s="2159"/>
      <c r="Q109" s="2159"/>
      <c r="R109" s="2159"/>
      <c r="S109" s="12"/>
      <c r="T109" s="840" t="str">
        <f t="shared" si="6"/>
        <v>12 (1412)</v>
      </c>
      <c r="U109" s="1615" t="str">
        <f t="shared" si="7"/>
        <v/>
      </c>
      <c r="V109" s="190"/>
      <c r="W109" s="841"/>
      <c r="X109" s="841"/>
    </row>
    <row r="110" spans="1:24" s="1" customFormat="1" ht="12.75" hidden="1" customHeight="1" x14ac:dyDescent="0.2">
      <c r="A110" s="31" t="s">
        <v>3074</v>
      </c>
      <c r="B110" s="602"/>
      <c r="C110" s="992"/>
      <c r="D110" s="992"/>
      <c r="E110" s="31"/>
      <c r="F110" s="992"/>
      <c r="G110" s="1659"/>
      <c r="H110" s="856"/>
      <c r="I110" s="992"/>
      <c r="J110" s="1660"/>
      <c r="K110" s="838"/>
      <c r="L110" s="1660"/>
      <c r="M110" s="839"/>
      <c r="N110" s="31"/>
      <c r="O110" s="2159"/>
      <c r="P110" s="2159"/>
      <c r="Q110" s="2159"/>
      <c r="R110" s="2159"/>
      <c r="S110" s="12"/>
      <c r="T110" s="840" t="str">
        <f t="shared" si="6"/>
        <v>13 (1413)</v>
      </c>
      <c r="U110" s="1615" t="str">
        <f t="shared" si="7"/>
        <v/>
      </c>
      <c r="V110" s="190"/>
      <c r="W110" s="841"/>
      <c r="X110" s="841"/>
    </row>
    <row r="111" spans="1:24" s="1" customFormat="1" ht="12.75" hidden="1" customHeight="1" x14ac:dyDescent="0.2">
      <c r="A111" s="31" t="s">
        <v>3075</v>
      </c>
      <c r="B111" s="602"/>
      <c r="C111" s="992"/>
      <c r="D111" s="992"/>
      <c r="E111" s="31"/>
      <c r="F111" s="992"/>
      <c r="G111" s="1659"/>
      <c r="H111" s="856"/>
      <c r="I111" s="992"/>
      <c r="J111" s="1660"/>
      <c r="K111" s="838"/>
      <c r="L111" s="1660"/>
      <c r="M111" s="839"/>
      <c r="N111" s="31"/>
      <c r="O111" s="2159"/>
      <c r="P111" s="2159"/>
      <c r="Q111" s="2159"/>
      <c r="R111" s="2159"/>
      <c r="S111" s="12"/>
      <c r="T111" s="840" t="str">
        <f t="shared" si="6"/>
        <v>14 (1414)</v>
      </c>
      <c r="U111" s="1615" t="str">
        <f t="shared" si="7"/>
        <v/>
      </c>
      <c r="V111" s="190"/>
      <c r="W111" s="841"/>
      <c r="X111" s="841"/>
    </row>
    <row r="112" spans="1:24" s="1" customFormat="1" ht="12.75" hidden="1" customHeight="1" x14ac:dyDescent="0.2">
      <c r="A112" s="31" t="s">
        <v>3076</v>
      </c>
      <c r="B112" s="602"/>
      <c r="C112" s="992"/>
      <c r="D112" s="992"/>
      <c r="E112" s="31"/>
      <c r="F112" s="992"/>
      <c r="G112" s="1659"/>
      <c r="H112" s="856"/>
      <c r="I112" s="992"/>
      <c r="J112" s="1660"/>
      <c r="K112" s="838"/>
      <c r="L112" s="1660"/>
      <c r="M112" s="839"/>
      <c r="N112" s="31"/>
      <c r="O112" s="2159"/>
      <c r="P112" s="2159"/>
      <c r="Q112" s="2159"/>
      <c r="R112" s="2159"/>
      <c r="S112" s="12"/>
      <c r="T112" s="840" t="str">
        <f t="shared" si="6"/>
        <v>15 (1415)</v>
      </c>
      <c r="U112" s="1615" t="str">
        <f t="shared" si="7"/>
        <v/>
      </c>
      <c r="V112" s="190"/>
      <c r="W112" s="841"/>
      <c r="X112" s="841"/>
    </row>
    <row r="113" spans="1:49" s="1" customFormat="1" ht="12.75" hidden="1" customHeight="1" x14ac:dyDescent="0.2">
      <c r="A113" s="31" t="s">
        <v>3077</v>
      </c>
      <c r="B113" s="602"/>
      <c r="C113" s="992"/>
      <c r="D113" s="992"/>
      <c r="E113" s="31"/>
      <c r="F113" s="992"/>
      <c r="G113" s="1659"/>
      <c r="H113" s="856"/>
      <c r="I113" s="992"/>
      <c r="J113" s="1660"/>
      <c r="K113" s="838"/>
      <c r="L113" s="1660"/>
      <c r="M113" s="839"/>
      <c r="N113" s="31"/>
      <c r="O113" s="2159"/>
      <c r="P113" s="2159"/>
      <c r="Q113" s="2159"/>
      <c r="R113" s="2159"/>
      <c r="S113" s="12"/>
      <c r="T113" s="840" t="str">
        <f t="shared" si="6"/>
        <v>16 (1416)</v>
      </c>
      <c r="U113" s="1615" t="str">
        <f t="shared" si="7"/>
        <v/>
      </c>
      <c r="V113" s="190"/>
      <c r="W113" s="841"/>
      <c r="X113" s="841"/>
    </row>
    <row r="114" spans="1:49" s="1" customFormat="1" ht="12.75" hidden="1" customHeight="1" x14ac:dyDescent="0.2">
      <c r="A114" s="31" t="s">
        <v>3078</v>
      </c>
      <c r="B114" s="602"/>
      <c r="C114" s="992"/>
      <c r="D114" s="992"/>
      <c r="E114" s="31"/>
      <c r="F114" s="992"/>
      <c r="G114" s="1659"/>
      <c r="H114" s="856"/>
      <c r="I114" s="992"/>
      <c r="J114" s="1660"/>
      <c r="K114" s="838"/>
      <c r="L114" s="1660"/>
      <c r="M114" s="839"/>
      <c r="N114" s="31"/>
      <c r="O114" s="2159"/>
      <c r="P114" s="2159"/>
      <c r="Q114" s="2159"/>
      <c r="R114" s="2159"/>
      <c r="S114" s="12"/>
      <c r="T114" s="840" t="str">
        <f t="shared" si="6"/>
        <v>17 (1417)</v>
      </c>
      <c r="U114" s="1615" t="str">
        <f t="shared" si="7"/>
        <v/>
      </c>
      <c r="V114" s="190"/>
      <c r="W114" s="841"/>
      <c r="X114" s="841"/>
    </row>
    <row r="115" spans="1:49" s="1" customFormat="1" ht="12.75" hidden="1" customHeight="1" x14ac:dyDescent="0.2">
      <c r="A115" s="31" t="s">
        <v>3079</v>
      </c>
      <c r="B115" s="602"/>
      <c r="C115" s="992"/>
      <c r="D115" s="992"/>
      <c r="E115" s="31"/>
      <c r="F115" s="992"/>
      <c r="G115" s="1659"/>
      <c r="H115" s="856"/>
      <c r="I115" s="992"/>
      <c r="J115" s="1660"/>
      <c r="K115" s="838"/>
      <c r="L115" s="1660"/>
      <c r="M115" s="839"/>
      <c r="N115" s="31"/>
      <c r="O115" s="2159"/>
      <c r="P115" s="2159"/>
      <c r="Q115" s="2159"/>
      <c r="R115" s="2159"/>
      <c r="S115" s="12"/>
      <c r="T115" s="840" t="str">
        <f t="shared" si="6"/>
        <v>18 (1418)</v>
      </c>
      <c r="U115" s="1615" t="str">
        <f t="shared" si="7"/>
        <v/>
      </c>
      <c r="V115" s="190"/>
      <c r="W115" s="841"/>
      <c r="X115" s="841"/>
    </row>
    <row r="116" spans="1:49" s="1" customFormat="1" ht="12.75" hidden="1" customHeight="1" x14ac:dyDescent="0.2">
      <c r="A116" s="31" t="s">
        <v>3080</v>
      </c>
      <c r="B116" s="602"/>
      <c r="C116" s="992"/>
      <c r="D116" s="992"/>
      <c r="E116" s="31"/>
      <c r="F116" s="992"/>
      <c r="G116" s="1659"/>
      <c r="H116" s="856"/>
      <c r="I116" s="992"/>
      <c r="J116" s="1660"/>
      <c r="K116" s="838"/>
      <c r="L116" s="1660"/>
      <c r="M116" s="839"/>
      <c r="N116" s="31"/>
      <c r="O116" s="2159"/>
      <c r="P116" s="2159"/>
      <c r="Q116" s="2159"/>
      <c r="R116" s="2159"/>
      <c r="S116" s="12"/>
      <c r="T116" s="840" t="str">
        <f t="shared" si="6"/>
        <v>19 (1419)</v>
      </c>
      <c r="U116" s="1615" t="str">
        <f t="shared" si="7"/>
        <v/>
      </c>
      <c r="V116" s="190"/>
      <c r="W116" s="841"/>
      <c r="X116" s="841"/>
    </row>
    <row r="117" spans="1:49" s="1" customFormat="1" ht="12.75" hidden="1" customHeight="1" x14ac:dyDescent="0.2">
      <c r="A117" s="31" t="s">
        <v>3081</v>
      </c>
      <c r="B117" s="602"/>
      <c r="C117" s="992"/>
      <c r="D117" s="992"/>
      <c r="E117" s="31"/>
      <c r="F117" s="992"/>
      <c r="G117" s="1659"/>
      <c r="H117" s="856"/>
      <c r="I117" s="992"/>
      <c r="J117" s="1660"/>
      <c r="K117" s="838"/>
      <c r="L117" s="1660"/>
      <c r="M117" s="839"/>
      <c r="N117" s="31"/>
      <c r="O117" s="2159"/>
      <c r="P117" s="2159"/>
      <c r="Q117" s="2159"/>
      <c r="R117" s="2159"/>
      <c r="S117" s="12"/>
      <c r="T117" s="840" t="str">
        <f t="shared" si="6"/>
        <v>20 (1420)</v>
      </c>
      <c r="U117" s="1615" t="str">
        <f t="shared" si="7"/>
        <v/>
      </c>
      <c r="V117" s="190"/>
      <c r="W117" s="841"/>
      <c r="X117" s="841"/>
    </row>
    <row r="118" spans="1:49" s="1" customFormat="1" ht="12.75" hidden="1" customHeight="1" x14ac:dyDescent="0.2">
      <c r="A118" s="31" t="s">
        <v>3082</v>
      </c>
      <c r="B118" s="602"/>
      <c r="C118" s="992"/>
      <c r="D118" s="992"/>
      <c r="E118" s="31"/>
      <c r="F118" s="992"/>
      <c r="G118" s="1659"/>
      <c r="H118" s="856"/>
      <c r="I118" s="992"/>
      <c r="J118" s="1660"/>
      <c r="K118" s="838"/>
      <c r="L118" s="1660"/>
      <c r="M118" s="839"/>
      <c r="N118" s="31"/>
      <c r="O118" s="2159"/>
      <c r="P118" s="2159"/>
      <c r="Q118" s="2159"/>
      <c r="R118" s="2159"/>
      <c r="S118" s="12"/>
      <c r="T118" s="840" t="str">
        <f t="shared" si="6"/>
        <v>21 (1421)</v>
      </c>
      <c r="U118" s="1615" t="str">
        <f t="shared" si="7"/>
        <v/>
      </c>
      <c r="V118" s="190"/>
      <c r="W118" s="841"/>
      <c r="X118" s="841"/>
    </row>
    <row r="119" spans="1:49" s="1" customFormat="1" ht="12.75" hidden="1" customHeight="1" x14ac:dyDescent="0.2">
      <c r="A119" s="31" t="s">
        <v>3083</v>
      </c>
      <c r="B119" s="602"/>
      <c r="C119" s="992"/>
      <c r="D119" s="992"/>
      <c r="E119" s="31"/>
      <c r="F119" s="992"/>
      <c r="G119" s="1659"/>
      <c r="H119" s="856"/>
      <c r="I119" s="992"/>
      <c r="J119" s="1660"/>
      <c r="K119" s="838"/>
      <c r="L119" s="1660"/>
      <c r="M119" s="839"/>
      <c r="N119" s="31"/>
      <c r="O119" s="2159"/>
      <c r="P119" s="2159"/>
      <c r="Q119" s="2159"/>
      <c r="R119" s="2159"/>
      <c r="S119" s="12"/>
      <c r="T119" s="840" t="str">
        <f t="shared" si="6"/>
        <v>22 (1422)</v>
      </c>
      <c r="U119" s="1615" t="str">
        <f t="shared" si="7"/>
        <v/>
      </c>
      <c r="V119" s="190"/>
      <c r="W119" s="841"/>
      <c r="X119" s="841"/>
    </row>
    <row r="120" spans="1:49" s="1" customFormat="1" ht="12.75" hidden="1" customHeight="1" x14ac:dyDescent="0.2">
      <c r="A120" s="31" t="s">
        <v>3084</v>
      </c>
      <c r="B120" s="602"/>
      <c r="C120" s="992"/>
      <c r="D120" s="992"/>
      <c r="E120" s="31"/>
      <c r="F120" s="992"/>
      <c r="G120" s="1659"/>
      <c r="H120" s="856"/>
      <c r="I120" s="992"/>
      <c r="J120" s="1660"/>
      <c r="K120" s="838"/>
      <c r="L120" s="1660"/>
      <c r="M120" s="839"/>
      <c r="N120" s="31"/>
      <c r="O120" s="2159"/>
      <c r="P120" s="2159"/>
      <c r="Q120" s="2159"/>
      <c r="R120" s="2159"/>
      <c r="S120" s="12"/>
      <c r="T120" s="840" t="str">
        <f t="shared" si="6"/>
        <v>23 (1423)</v>
      </c>
      <c r="U120" s="1615" t="str">
        <f t="shared" si="7"/>
        <v/>
      </c>
      <c r="V120" s="190"/>
      <c r="W120" s="841"/>
      <c r="X120" s="841"/>
    </row>
    <row r="121" spans="1:49" s="1" customFormat="1" ht="12.75" hidden="1" customHeight="1" x14ac:dyDescent="0.2">
      <c r="A121" s="31" t="s">
        <v>3085</v>
      </c>
      <c r="B121" s="602"/>
      <c r="C121" s="992"/>
      <c r="D121" s="992"/>
      <c r="E121" s="31"/>
      <c r="F121" s="992"/>
      <c r="G121" s="1659"/>
      <c r="H121" s="856"/>
      <c r="I121" s="992"/>
      <c r="J121" s="1660"/>
      <c r="K121" s="838"/>
      <c r="L121" s="1660"/>
      <c r="M121" s="839"/>
      <c r="N121" s="31"/>
      <c r="O121" s="2159"/>
      <c r="P121" s="2159"/>
      <c r="Q121" s="2159"/>
      <c r="R121" s="2159"/>
      <c r="S121" s="12"/>
      <c r="T121" s="840" t="str">
        <f t="shared" si="6"/>
        <v>24 (1424)</v>
      </c>
      <c r="U121" s="1615" t="str">
        <f t="shared" si="7"/>
        <v/>
      </c>
      <c r="V121" s="190"/>
      <c r="W121" s="841"/>
      <c r="X121" s="841"/>
    </row>
    <row r="122" spans="1:49" s="1" customFormat="1" ht="12.75" x14ac:dyDescent="0.2">
      <c r="A122" s="31" t="s">
        <v>3086</v>
      </c>
      <c r="B122" s="602"/>
      <c r="C122" s="992"/>
      <c r="D122" s="992"/>
      <c r="E122" s="31"/>
      <c r="F122" s="992"/>
      <c r="G122" s="1659"/>
      <c r="H122" s="856"/>
      <c r="I122" s="992"/>
      <c r="J122" s="1660"/>
      <c r="K122" s="838"/>
      <c r="L122" s="1660"/>
      <c r="M122" s="839"/>
      <c r="N122" s="31"/>
      <c r="O122" s="2159"/>
      <c r="P122" s="2159"/>
      <c r="Q122" s="2159"/>
      <c r="R122" s="2159"/>
      <c r="S122" s="12"/>
      <c r="T122" s="840" t="str">
        <f t="shared" si="6"/>
        <v>25 (1425)</v>
      </c>
      <c r="U122" s="1615" t="str">
        <f t="shared" si="7"/>
        <v/>
      </c>
      <c r="V122" s="190"/>
      <c r="W122" s="841"/>
      <c r="X122" s="841"/>
    </row>
    <row r="123" spans="1:49" s="1" customFormat="1" ht="12.75" x14ac:dyDescent="0.2">
      <c r="A123" s="239" t="s">
        <v>3087</v>
      </c>
      <c r="B123" s="1598">
        <v>100</v>
      </c>
      <c r="C123" s="992"/>
      <c r="D123" s="992"/>
      <c r="E123" s="31"/>
      <c r="F123" s="992"/>
      <c r="G123" s="1383"/>
      <c r="H123" s="894"/>
      <c r="I123" s="992"/>
      <c r="J123" s="1324"/>
      <c r="K123" s="838"/>
      <c r="L123" s="1324"/>
      <c r="M123" s="1655"/>
      <c r="N123" s="31"/>
      <c r="O123" s="2162"/>
      <c r="P123" s="2162"/>
      <c r="Q123" s="2162"/>
      <c r="R123" s="2162"/>
      <c r="S123" s="12"/>
      <c r="T123" s="887" t="str">
        <f>$A$123</f>
        <v>(1426)</v>
      </c>
      <c r="U123" s="1619">
        <f>$B123</f>
        <v>100</v>
      </c>
      <c r="V123" s="190"/>
      <c r="W123" s="841"/>
      <c r="X123" s="841"/>
    </row>
    <row r="124" spans="1:49" s="1" customFormat="1" ht="12.75" x14ac:dyDescent="0.2">
      <c r="A124" s="83" t="s">
        <v>3088</v>
      </c>
      <c r="B124" s="1494" t="s">
        <v>3089</v>
      </c>
      <c r="C124" s="993"/>
      <c r="D124" s="993"/>
      <c r="E124" s="82"/>
      <c r="F124" s="1656"/>
      <c r="G124" s="1622"/>
      <c r="H124" s="895"/>
      <c r="I124" s="993"/>
      <c r="J124" s="1649"/>
      <c r="K124" s="844"/>
      <c r="L124" s="1649"/>
      <c r="M124" s="845"/>
      <c r="N124" s="82"/>
      <c r="O124" s="2161"/>
      <c r="P124" s="2161"/>
      <c r="Q124" s="2161"/>
      <c r="R124" s="2161"/>
      <c r="S124" s="12"/>
      <c r="T124" s="887" t="str">
        <f>$A$124</f>
        <v>(1400)</v>
      </c>
      <c r="U124" s="1495" t="str">
        <f>$B124</f>
        <v>Global</v>
      </c>
      <c r="V124" s="190"/>
      <c r="W124" s="846"/>
      <c r="X124" s="846"/>
    </row>
    <row r="125" spans="1:49" x14ac:dyDescent="0.25">
      <c r="C125" s="82"/>
      <c r="D125" s="82"/>
      <c r="E125" s="82"/>
      <c r="F125" s="849"/>
      <c r="G125" s="849"/>
      <c r="H125" s="849"/>
      <c r="I125" s="849"/>
      <c r="J125" s="849"/>
      <c r="K125" s="849"/>
      <c r="L125" s="849"/>
      <c r="M125" s="849"/>
      <c r="N125" s="82"/>
      <c r="O125" s="82"/>
      <c r="P125" s="82"/>
      <c r="Q125" s="82"/>
      <c r="R125" s="82"/>
      <c r="S125" s="1"/>
      <c r="T125" s="835"/>
      <c r="U125" s="835"/>
      <c r="V125" s="82"/>
      <c r="W125" s="82"/>
      <c r="X125" s="82"/>
      <c r="Y125" s="195"/>
      <c r="Z125" s="675"/>
      <c r="AA125" s="676"/>
      <c r="AB125" s="675"/>
      <c r="AC125" s="676"/>
      <c r="AD125" s="675"/>
      <c r="AE125" s="676"/>
      <c r="AF125" s="675"/>
      <c r="AG125" s="676"/>
      <c r="AH125" s="1"/>
      <c r="AI125" s="13"/>
      <c r="AJ125" s="411"/>
      <c r="AK125" s="445"/>
      <c r="AL125" s="778"/>
      <c r="AM125" s="778"/>
      <c r="AN125" s="744"/>
      <c r="AO125" s="152"/>
      <c r="AP125" s="785"/>
      <c r="AQ125" s="675"/>
      <c r="AR125" s="786"/>
      <c r="AS125" s="13"/>
      <c r="AT125" s="440"/>
      <c r="AU125" s="440"/>
      <c r="AV125" s="440"/>
      <c r="AW125" s="440"/>
    </row>
    <row r="126" spans="1:49" x14ac:dyDescent="0.25">
      <c r="A126" s="82"/>
      <c r="B126" s="88" t="s">
        <v>1878</v>
      </c>
      <c r="C126" s="82"/>
      <c r="D126" s="82"/>
      <c r="E126" s="82"/>
      <c r="F126" s="849"/>
      <c r="G126" s="849"/>
      <c r="H126" s="849"/>
      <c r="I126" s="849"/>
      <c r="J126" s="849"/>
      <c r="K126" s="849"/>
      <c r="L126" s="849"/>
      <c r="M126" s="849"/>
      <c r="N126" s="82"/>
      <c r="O126" s="82"/>
      <c r="P126" s="82"/>
      <c r="Q126" s="82"/>
      <c r="R126" s="82"/>
      <c r="S126" s="12"/>
      <c r="T126" s="835"/>
      <c r="U126" s="836" t="str">
        <f>$B126</f>
        <v>Autres éléments hors bilan (505)</v>
      </c>
      <c r="V126" s="82"/>
      <c r="W126" s="82"/>
      <c r="X126" s="82"/>
      <c r="Y126" s="195"/>
      <c r="Z126" s="13"/>
      <c r="AA126" s="13"/>
      <c r="AB126" s="13"/>
      <c r="AC126" s="13"/>
      <c r="AD126" s="13"/>
      <c r="AE126" s="13"/>
      <c r="AF126" s="13"/>
      <c r="AG126" s="13"/>
      <c r="AH126" s="1"/>
      <c r="AI126" s="13"/>
      <c r="AJ126" s="13"/>
      <c r="AK126" s="717"/>
      <c r="AL126" s="717"/>
      <c r="AM126" s="717"/>
      <c r="AN126" s="744"/>
      <c r="AO126" s="152"/>
      <c r="AP126" s="152"/>
      <c r="AQ126" s="776"/>
      <c r="AR126" s="13"/>
      <c r="AS126" s="13"/>
      <c r="AT126" s="13"/>
      <c r="AU126" s="13"/>
      <c r="AV126" s="13"/>
      <c r="AW126" s="13"/>
    </row>
    <row r="127" spans="1:49" x14ac:dyDescent="0.25">
      <c r="A127" s="31" t="s">
        <v>3062</v>
      </c>
      <c r="B127" s="602"/>
      <c r="C127" s="992"/>
      <c r="D127" s="992"/>
      <c r="E127" s="31"/>
      <c r="F127" s="992"/>
      <c r="G127" s="1630"/>
      <c r="H127" s="856"/>
      <c r="I127" s="1631"/>
      <c r="J127" s="993"/>
      <c r="K127" s="1631"/>
      <c r="L127" s="838"/>
      <c r="M127" s="839"/>
      <c r="N127" s="31"/>
      <c r="O127" s="2159"/>
      <c r="P127" s="2159"/>
      <c r="Q127" s="2159"/>
      <c r="R127" s="2159"/>
      <c r="S127" s="758"/>
      <c r="T127" s="840" t="str">
        <f t="shared" ref="T127:T151" si="8">$A127</f>
        <v>1 (1401)</v>
      </c>
      <c r="U127" s="1615" t="str">
        <f t="shared" ref="U127:U151" si="9">IF($B127="","",$B127)</f>
        <v/>
      </c>
      <c r="V127" s="190"/>
      <c r="W127" s="841"/>
      <c r="X127" s="841"/>
      <c r="Y127" s="195"/>
      <c r="Z127" s="13"/>
      <c r="AA127" s="13"/>
      <c r="AB127" s="13"/>
      <c r="AC127" s="13"/>
      <c r="AD127" s="13"/>
      <c r="AE127" s="13"/>
      <c r="AF127" s="13"/>
      <c r="AG127" s="13"/>
      <c r="AH127" s="1"/>
      <c r="AI127" s="13"/>
      <c r="AJ127" s="430"/>
      <c r="AK127" s="717"/>
      <c r="AL127" s="717"/>
      <c r="AM127" s="717"/>
      <c r="AN127" s="744"/>
      <c r="AO127" s="152"/>
      <c r="AP127" s="775"/>
      <c r="AQ127" s="776"/>
      <c r="AR127" s="13"/>
      <c r="AS127" s="13"/>
      <c r="AT127" s="13"/>
      <c r="AU127" s="13"/>
      <c r="AV127" s="13"/>
      <c r="AW127" s="13"/>
    </row>
    <row r="128" spans="1:49" x14ac:dyDescent="0.25">
      <c r="A128" s="31" t="s">
        <v>3063</v>
      </c>
      <c r="B128" s="602"/>
      <c r="C128" s="992"/>
      <c r="D128" s="992"/>
      <c r="E128" s="31"/>
      <c r="F128" s="992"/>
      <c r="G128" s="1630"/>
      <c r="H128" s="856"/>
      <c r="I128" s="1631"/>
      <c r="J128" s="993"/>
      <c r="K128" s="1631"/>
      <c r="L128" s="838"/>
      <c r="M128" s="839"/>
      <c r="N128" s="31"/>
      <c r="O128" s="2159"/>
      <c r="P128" s="2159"/>
      <c r="Q128" s="2159"/>
      <c r="R128" s="2159"/>
      <c r="S128" s="758"/>
      <c r="T128" s="840" t="str">
        <f t="shared" si="8"/>
        <v>2 (1402)</v>
      </c>
      <c r="U128" s="1615" t="str">
        <f t="shared" si="9"/>
        <v/>
      </c>
      <c r="V128" s="190"/>
      <c r="W128" s="841"/>
      <c r="X128" s="841"/>
      <c r="Y128" s="195"/>
      <c r="Z128" s="673"/>
      <c r="AA128" s="674"/>
      <c r="AB128" s="673"/>
      <c r="AC128" s="674"/>
      <c r="AD128" s="673"/>
      <c r="AE128" s="674"/>
      <c r="AF128" s="673"/>
      <c r="AG128" s="674"/>
      <c r="AH128" s="1"/>
      <c r="AI128" s="7"/>
      <c r="AJ128" s="777"/>
      <c r="AK128" s="445"/>
      <c r="AL128" s="778"/>
      <c r="AM128" s="778"/>
      <c r="AN128" s="744"/>
      <c r="AO128" s="779"/>
      <c r="AP128" s="780"/>
      <c r="AQ128" s="673"/>
      <c r="AR128" s="663"/>
      <c r="AS128" s="13"/>
      <c r="AT128" s="781"/>
      <c r="AU128" s="781"/>
      <c r="AV128" s="781"/>
      <c r="AW128" s="781"/>
    </row>
    <row r="129" spans="1:49" x14ac:dyDescent="0.25">
      <c r="A129" s="31" t="s">
        <v>3064</v>
      </c>
      <c r="B129" s="602"/>
      <c r="C129" s="992"/>
      <c r="D129" s="992"/>
      <c r="E129" s="31"/>
      <c r="F129" s="992"/>
      <c r="G129" s="1630"/>
      <c r="H129" s="856"/>
      <c r="I129" s="1631"/>
      <c r="J129" s="993"/>
      <c r="K129" s="1631"/>
      <c r="L129" s="838"/>
      <c r="M129" s="839"/>
      <c r="N129" s="31"/>
      <c r="O129" s="2159"/>
      <c r="P129" s="2159"/>
      <c r="Q129" s="2159"/>
      <c r="R129" s="2159"/>
      <c r="S129" s="758"/>
      <c r="T129" s="840" t="str">
        <f t="shared" si="8"/>
        <v>3 (1403)</v>
      </c>
      <c r="U129" s="1615" t="str">
        <f t="shared" si="9"/>
        <v/>
      </c>
      <c r="V129" s="190"/>
      <c r="W129" s="841"/>
      <c r="X129" s="841"/>
      <c r="Y129" s="195"/>
      <c r="Z129" s="673"/>
      <c r="AA129" s="674"/>
      <c r="AB129" s="673"/>
      <c r="AC129" s="674"/>
      <c r="AD129" s="673"/>
      <c r="AE129" s="674"/>
      <c r="AF129" s="673"/>
      <c r="AG129" s="674"/>
      <c r="AH129" s="1"/>
      <c r="AI129" s="7"/>
      <c r="AJ129" s="777"/>
      <c r="AK129" s="445"/>
      <c r="AL129" s="778"/>
      <c r="AM129" s="778"/>
      <c r="AN129" s="744"/>
      <c r="AO129" s="779"/>
      <c r="AP129" s="780"/>
      <c r="AQ129" s="673"/>
      <c r="AR129" s="663"/>
      <c r="AS129" s="13"/>
      <c r="AT129" s="781"/>
      <c r="AU129" s="781"/>
      <c r="AV129" s="781"/>
      <c r="AW129" s="781"/>
    </row>
    <row r="130" spans="1:49" x14ac:dyDescent="0.25">
      <c r="A130" s="31" t="s">
        <v>3065</v>
      </c>
      <c r="B130" s="602"/>
      <c r="C130" s="992"/>
      <c r="D130" s="992"/>
      <c r="E130" s="31"/>
      <c r="F130" s="992"/>
      <c r="G130" s="1630"/>
      <c r="H130" s="856"/>
      <c r="I130" s="1631"/>
      <c r="J130" s="993"/>
      <c r="K130" s="1631"/>
      <c r="L130" s="838"/>
      <c r="M130" s="839"/>
      <c r="N130" s="31"/>
      <c r="O130" s="2159"/>
      <c r="P130" s="2159"/>
      <c r="Q130" s="2159"/>
      <c r="R130" s="2159"/>
      <c r="S130" s="758"/>
      <c r="T130" s="840" t="str">
        <f t="shared" si="8"/>
        <v>4 (1404)</v>
      </c>
      <c r="U130" s="1615" t="str">
        <f t="shared" si="9"/>
        <v/>
      </c>
      <c r="V130" s="190"/>
      <c r="W130" s="841"/>
      <c r="X130" s="841"/>
      <c r="Y130" s="195"/>
      <c r="Z130" s="673"/>
      <c r="AA130" s="674"/>
      <c r="AB130" s="673"/>
      <c r="AC130" s="674"/>
      <c r="AD130" s="673"/>
      <c r="AE130" s="674"/>
      <c r="AF130" s="673"/>
      <c r="AG130" s="674"/>
      <c r="AH130" s="1"/>
      <c r="AI130" s="7"/>
      <c r="AJ130" s="777"/>
      <c r="AK130" s="445"/>
      <c r="AL130" s="778"/>
      <c r="AM130" s="778"/>
      <c r="AN130" s="744"/>
      <c r="AO130" s="779"/>
      <c r="AP130" s="780"/>
      <c r="AQ130" s="673"/>
      <c r="AR130" s="663"/>
      <c r="AS130" s="13"/>
      <c r="AT130" s="781"/>
      <c r="AU130" s="781"/>
      <c r="AV130" s="781"/>
      <c r="AW130" s="781"/>
    </row>
    <row r="131" spans="1:49" ht="15" hidden="1" customHeight="1" x14ac:dyDescent="0.25">
      <c r="A131" s="31" t="s">
        <v>3066</v>
      </c>
      <c r="B131" s="602"/>
      <c r="C131" s="992"/>
      <c r="D131" s="992"/>
      <c r="E131" s="31"/>
      <c r="F131" s="992"/>
      <c r="G131" s="1630"/>
      <c r="H131" s="856"/>
      <c r="I131" s="1631"/>
      <c r="J131" s="993"/>
      <c r="K131" s="1631"/>
      <c r="L131" s="838"/>
      <c r="M131" s="839"/>
      <c r="N131" s="31"/>
      <c r="O131" s="2159"/>
      <c r="P131" s="2159"/>
      <c r="Q131" s="2159"/>
      <c r="R131" s="2159"/>
      <c r="S131" s="758"/>
      <c r="T131" s="840" t="str">
        <f t="shared" si="8"/>
        <v>5 (1405)</v>
      </c>
      <c r="U131" s="1615" t="str">
        <f t="shared" si="9"/>
        <v/>
      </c>
      <c r="V131" s="190"/>
      <c r="W131" s="841"/>
      <c r="X131" s="841"/>
      <c r="Y131" s="195"/>
      <c r="Z131" s="673"/>
      <c r="AA131" s="674"/>
      <c r="AB131" s="673"/>
      <c r="AC131" s="674"/>
      <c r="AD131" s="673"/>
      <c r="AE131" s="674"/>
      <c r="AF131" s="673"/>
      <c r="AG131" s="674"/>
      <c r="AH131" s="1"/>
      <c r="AI131" s="7"/>
      <c r="AJ131" s="777"/>
      <c r="AK131" s="445"/>
      <c r="AL131" s="778"/>
      <c r="AM131" s="778"/>
      <c r="AN131" s="744"/>
      <c r="AO131" s="779"/>
      <c r="AP131" s="780"/>
      <c r="AQ131" s="673"/>
      <c r="AR131" s="663"/>
      <c r="AS131" s="13"/>
      <c r="AT131" s="781"/>
      <c r="AU131" s="781"/>
      <c r="AV131" s="781"/>
      <c r="AW131" s="781"/>
    </row>
    <row r="132" spans="1:49" ht="15" hidden="1" customHeight="1" x14ac:dyDescent="0.25">
      <c r="A132" s="31" t="s">
        <v>3067</v>
      </c>
      <c r="B132" s="602"/>
      <c r="C132" s="992"/>
      <c r="D132" s="992"/>
      <c r="E132" s="31"/>
      <c r="F132" s="992"/>
      <c r="G132" s="1630"/>
      <c r="H132" s="856"/>
      <c r="I132" s="1631"/>
      <c r="J132" s="993"/>
      <c r="K132" s="1631"/>
      <c r="L132" s="838"/>
      <c r="M132" s="839"/>
      <c r="N132" s="31"/>
      <c r="O132" s="2159"/>
      <c r="P132" s="2159"/>
      <c r="Q132" s="2159"/>
      <c r="R132" s="2159"/>
      <c r="S132" s="758"/>
      <c r="T132" s="840" t="str">
        <f t="shared" si="8"/>
        <v>6 (1406)</v>
      </c>
      <c r="U132" s="1615" t="str">
        <f t="shared" si="9"/>
        <v/>
      </c>
      <c r="V132" s="190"/>
      <c r="W132" s="841"/>
      <c r="X132" s="841"/>
      <c r="Y132" s="195"/>
      <c r="Z132" s="673"/>
      <c r="AA132" s="674"/>
      <c r="AB132" s="673"/>
      <c r="AC132" s="674"/>
      <c r="AD132" s="673"/>
      <c r="AE132" s="674"/>
      <c r="AF132" s="673"/>
      <c r="AG132" s="674"/>
      <c r="AH132" s="1"/>
      <c r="AI132" s="7"/>
      <c r="AJ132" s="777"/>
      <c r="AK132" s="445"/>
      <c r="AL132" s="778"/>
      <c r="AM132" s="778"/>
      <c r="AN132" s="744"/>
      <c r="AO132" s="779"/>
      <c r="AP132" s="780"/>
      <c r="AQ132" s="673"/>
      <c r="AR132" s="663"/>
      <c r="AS132" s="13"/>
      <c r="AT132" s="781"/>
      <c r="AU132" s="781"/>
      <c r="AV132" s="781"/>
      <c r="AW132" s="781"/>
    </row>
    <row r="133" spans="1:49" ht="15" hidden="1" customHeight="1" x14ac:dyDescent="0.25">
      <c r="A133" s="31" t="s">
        <v>3068</v>
      </c>
      <c r="B133" s="602"/>
      <c r="C133" s="992"/>
      <c r="D133" s="992"/>
      <c r="E133" s="31"/>
      <c r="F133" s="992"/>
      <c r="G133" s="1630"/>
      <c r="H133" s="856"/>
      <c r="I133" s="1631"/>
      <c r="J133" s="993"/>
      <c r="K133" s="1631"/>
      <c r="L133" s="838"/>
      <c r="M133" s="839"/>
      <c r="N133" s="31"/>
      <c r="O133" s="2159"/>
      <c r="P133" s="2159"/>
      <c r="Q133" s="2159"/>
      <c r="R133" s="2159"/>
      <c r="S133" s="758"/>
      <c r="T133" s="840" t="str">
        <f t="shared" si="8"/>
        <v>7 (1407)</v>
      </c>
      <c r="U133" s="1615" t="str">
        <f t="shared" si="9"/>
        <v/>
      </c>
      <c r="V133" s="190"/>
      <c r="W133" s="841"/>
      <c r="X133" s="841"/>
      <c r="Y133" s="195"/>
      <c r="Z133" s="673"/>
      <c r="AA133" s="674"/>
      <c r="AB133" s="673"/>
      <c r="AC133" s="674"/>
      <c r="AD133" s="673"/>
      <c r="AE133" s="674"/>
      <c r="AF133" s="673"/>
      <c r="AG133" s="674"/>
      <c r="AH133" s="1"/>
      <c r="AI133" s="7"/>
      <c r="AJ133" s="777"/>
      <c r="AK133" s="445"/>
      <c r="AL133" s="778"/>
      <c r="AM133" s="778"/>
      <c r="AN133" s="744"/>
      <c r="AO133" s="779"/>
      <c r="AP133" s="780"/>
      <c r="AQ133" s="673"/>
      <c r="AR133" s="663"/>
      <c r="AS133" s="13"/>
      <c r="AT133" s="781"/>
      <c r="AU133" s="781"/>
      <c r="AV133" s="781"/>
      <c r="AW133" s="781"/>
    </row>
    <row r="134" spans="1:49" ht="15" hidden="1" customHeight="1" x14ac:dyDescent="0.25">
      <c r="A134" s="31" t="s">
        <v>3069</v>
      </c>
      <c r="B134" s="602"/>
      <c r="C134" s="992"/>
      <c r="D134" s="992"/>
      <c r="E134" s="31"/>
      <c r="F134" s="992"/>
      <c r="G134" s="1630"/>
      <c r="H134" s="856"/>
      <c r="I134" s="1631"/>
      <c r="J134" s="993"/>
      <c r="K134" s="1631"/>
      <c r="L134" s="838"/>
      <c r="M134" s="839"/>
      <c r="N134" s="31"/>
      <c r="O134" s="2159"/>
      <c r="P134" s="2159"/>
      <c r="Q134" s="2159"/>
      <c r="R134" s="2159"/>
      <c r="S134" s="758"/>
      <c r="T134" s="840" t="str">
        <f t="shared" si="8"/>
        <v>8 (1408)</v>
      </c>
      <c r="U134" s="1615" t="str">
        <f t="shared" si="9"/>
        <v/>
      </c>
      <c r="V134" s="190"/>
      <c r="W134" s="841"/>
      <c r="X134" s="841"/>
      <c r="Y134" s="195"/>
      <c r="Z134" s="673"/>
      <c r="AA134" s="674"/>
      <c r="AB134" s="673"/>
      <c r="AC134" s="674"/>
      <c r="AD134" s="673"/>
      <c r="AE134" s="674"/>
      <c r="AF134" s="673"/>
      <c r="AG134" s="674"/>
      <c r="AH134" s="1"/>
      <c r="AI134" s="7"/>
      <c r="AJ134" s="777"/>
      <c r="AK134" s="445"/>
      <c r="AL134" s="778"/>
      <c r="AM134" s="778"/>
      <c r="AN134" s="744"/>
      <c r="AO134" s="779"/>
      <c r="AP134" s="780"/>
      <c r="AQ134" s="673"/>
      <c r="AR134" s="663"/>
      <c r="AS134" s="13"/>
      <c r="AT134" s="781"/>
      <c r="AU134" s="781"/>
      <c r="AV134" s="781"/>
      <c r="AW134" s="781"/>
    </row>
    <row r="135" spans="1:49" ht="15" hidden="1" customHeight="1" x14ac:dyDescent="0.25">
      <c r="A135" s="31" t="s">
        <v>3070</v>
      </c>
      <c r="B135" s="602"/>
      <c r="C135" s="992"/>
      <c r="D135" s="992"/>
      <c r="E135" s="31"/>
      <c r="F135" s="992"/>
      <c r="G135" s="1630"/>
      <c r="H135" s="856"/>
      <c r="I135" s="1631"/>
      <c r="J135" s="993"/>
      <c r="K135" s="1631"/>
      <c r="L135" s="838"/>
      <c r="M135" s="839"/>
      <c r="N135" s="31"/>
      <c r="O135" s="2159"/>
      <c r="P135" s="2159"/>
      <c r="Q135" s="2159"/>
      <c r="R135" s="2159"/>
      <c r="S135" s="758"/>
      <c r="T135" s="840" t="str">
        <f t="shared" si="8"/>
        <v>9 (1409)</v>
      </c>
      <c r="U135" s="1615" t="str">
        <f t="shared" si="9"/>
        <v/>
      </c>
      <c r="V135" s="190"/>
      <c r="W135" s="841"/>
      <c r="X135" s="841"/>
      <c r="Y135" s="195"/>
      <c r="Z135" s="673"/>
      <c r="AA135" s="674"/>
      <c r="AB135" s="673"/>
      <c r="AC135" s="674"/>
      <c r="AD135" s="673"/>
      <c r="AE135" s="674"/>
      <c r="AF135" s="673"/>
      <c r="AG135" s="674"/>
      <c r="AH135" s="1"/>
      <c r="AI135" s="7"/>
      <c r="AJ135" s="777"/>
      <c r="AK135" s="445"/>
      <c r="AL135" s="778"/>
      <c r="AM135" s="778"/>
      <c r="AN135" s="744"/>
      <c r="AO135" s="779"/>
      <c r="AP135" s="780"/>
      <c r="AQ135" s="673"/>
      <c r="AR135" s="663"/>
      <c r="AS135" s="13"/>
      <c r="AT135" s="781"/>
      <c r="AU135" s="781"/>
      <c r="AV135" s="781"/>
      <c r="AW135" s="781"/>
    </row>
    <row r="136" spans="1:49" ht="15" hidden="1" customHeight="1" x14ac:dyDescent="0.25">
      <c r="A136" s="31" t="s">
        <v>3071</v>
      </c>
      <c r="B136" s="602"/>
      <c r="C136" s="992"/>
      <c r="D136" s="992"/>
      <c r="E136" s="31"/>
      <c r="F136" s="992"/>
      <c r="G136" s="1630"/>
      <c r="H136" s="856"/>
      <c r="I136" s="1631"/>
      <c r="J136" s="993"/>
      <c r="K136" s="1631"/>
      <c r="L136" s="838"/>
      <c r="M136" s="839"/>
      <c r="N136" s="31"/>
      <c r="O136" s="2159"/>
      <c r="P136" s="2159"/>
      <c r="Q136" s="2159"/>
      <c r="R136" s="2159"/>
      <c r="S136" s="758"/>
      <c r="T136" s="840" t="str">
        <f t="shared" si="8"/>
        <v>10 (1410)</v>
      </c>
      <c r="U136" s="1615" t="str">
        <f t="shared" si="9"/>
        <v/>
      </c>
      <c r="V136" s="190"/>
      <c r="W136" s="841"/>
      <c r="X136" s="841"/>
      <c r="Y136" s="195"/>
      <c r="Z136" s="673"/>
      <c r="AA136" s="674"/>
      <c r="AB136" s="673"/>
      <c r="AC136" s="674"/>
      <c r="AD136" s="673"/>
      <c r="AE136" s="674"/>
      <c r="AF136" s="673"/>
      <c r="AG136" s="674"/>
      <c r="AH136" s="1"/>
      <c r="AI136" s="7"/>
      <c r="AJ136" s="777"/>
      <c r="AK136" s="445"/>
      <c r="AL136" s="778"/>
      <c r="AM136" s="778"/>
      <c r="AN136" s="744"/>
      <c r="AO136" s="779"/>
      <c r="AP136" s="780"/>
      <c r="AQ136" s="673"/>
      <c r="AR136" s="663"/>
      <c r="AS136" s="13"/>
      <c r="AT136" s="781"/>
      <c r="AU136" s="781"/>
      <c r="AV136" s="781"/>
      <c r="AW136" s="781"/>
    </row>
    <row r="137" spans="1:49" ht="15" hidden="1" customHeight="1" x14ac:dyDescent="0.25">
      <c r="A137" s="31" t="s">
        <v>3072</v>
      </c>
      <c r="B137" s="602"/>
      <c r="C137" s="992"/>
      <c r="D137" s="992"/>
      <c r="E137" s="31"/>
      <c r="F137" s="992"/>
      <c r="G137" s="1630"/>
      <c r="H137" s="856"/>
      <c r="I137" s="1631"/>
      <c r="J137" s="993"/>
      <c r="K137" s="1631"/>
      <c r="L137" s="838"/>
      <c r="M137" s="839"/>
      <c r="N137" s="31"/>
      <c r="O137" s="2159"/>
      <c r="P137" s="2159"/>
      <c r="Q137" s="2159"/>
      <c r="R137" s="2159"/>
      <c r="S137" s="758"/>
      <c r="T137" s="840" t="str">
        <f t="shared" si="8"/>
        <v>11 (1411)</v>
      </c>
      <c r="U137" s="1615" t="str">
        <f t="shared" si="9"/>
        <v/>
      </c>
      <c r="V137" s="190"/>
      <c r="W137" s="841"/>
      <c r="X137" s="841"/>
      <c r="Y137" s="195"/>
      <c r="Z137" s="673"/>
      <c r="AA137" s="674"/>
      <c r="AB137" s="673"/>
      <c r="AC137" s="674"/>
      <c r="AD137" s="673"/>
      <c r="AE137" s="674"/>
      <c r="AF137" s="673"/>
      <c r="AG137" s="674"/>
      <c r="AH137" s="1"/>
      <c r="AI137" s="7"/>
      <c r="AJ137" s="777"/>
      <c r="AK137" s="445"/>
      <c r="AL137" s="778"/>
      <c r="AM137" s="778"/>
      <c r="AN137" s="744"/>
      <c r="AO137" s="779"/>
      <c r="AP137" s="780"/>
      <c r="AQ137" s="673"/>
      <c r="AR137" s="663"/>
      <c r="AS137" s="13"/>
      <c r="AT137" s="781"/>
      <c r="AU137" s="781"/>
      <c r="AV137" s="781"/>
      <c r="AW137" s="781"/>
    </row>
    <row r="138" spans="1:49" ht="15" hidden="1" customHeight="1" x14ac:dyDescent="0.25">
      <c r="A138" s="31" t="s">
        <v>3073</v>
      </c>
      <c r="B138" s="602"/>
      <c r="C138" s="992"/>
      <c r="D138" s="992"/>
      <c r="E138" s="31"/>
      <c r="F138" s="992"/>
      <c r="G138" s="1630"/>
      <c r="H138" s="856"/>
      <c r="I138" s="1631"/>
      <c r="J138" s="993"/>
      <c r="K138" s="1631"/>
      <c r="L138" s="838"/>
      <c r="M138" s="839"/>
      <c r="N138" s="31"/>
      <c r="O138" s="2159"/>
      <c r="P138" s="2159"/>
      <c r="Q138" s="2159"/>
      <c r="R138" s="2159"/>
      <c r="S138" s="758"/>
      <c r="T138" s="840" t="str">
        <f t="shared" si="8"/>
        <v>12 (1412)</v>
      </c>
      <c r="U138" s="1615" t="str">
        <f t="shared" si="9"/>
        <v/>
      </c>
      <c r="V138" s="190"/>
      <c r="W138" s="841"/>
      <c r="X138" s="841"/>
      <c r="Y138" s="195"/>
      <c r="Z138" s="673"/>
      <c r="AA138" s="674"/>
      <c r="AB138" s="673"/>
      <c r="AC138" s="674"/>
      <c r="AD138" s="673"/>
      <c r="AE138" s="674"/>
      <c r="AF138" s="673"/>
      <c r="AG138" s="674"/>
      <c r="AH138" s="1"/>
      <c r="AI138" s="7"/>
      <c r="AJ138" s="777"/>
      <c r="AK138" s="445"/>
      <c r="AL138" s="778"/>
      <c r="AM138" s="778"/>
      <c r="AN138" s="744"/>
      <c r="AO138" s="779"/>
      <c r="AP138" s="780"/>
      <c r="AQ138" s="673"/>
      <c r="AR138" s="663"/>
      <c r="AS138" s="13"/>
      <c r="AT138" s="781"/>
      <c r="AU138" s="781"/>
      <c r="AV138" s="781"/>
      <c r="AW138" s="781"/>
    </row>
    <row r="139" spans="1:49" ht="15" hidden="1" customHeight="1" x14ac:dyDescent="0.25">
      <c r="A139" s="31" t="s">
        <v>3074</v>
      </c>
      <c r="B139" s="602"/>
      <c r="C139" s="992"/>
      <c r="D139" s="992"/>
      <c r="E139" s="31"/>
      <c r="F139" s="992"/>
      <c r="G139" s="1630"/>
      <c r="H139" s="856"/>
      <c r="I139" s="1631"/>
      <c r="J139" s="993"/>
      <c r="K139" s="1631"/>
      <c r="L139" s="838"/>
      <c r="M139" s="839"/>
      <c r="N139" s="31"/>
      <c r="O139" s="2159"/>
      <c r="P139" s="2159"/>
      <c r="Q139" s="2159"/>
      <c r="R139" s="2159"/>
      <c r="S139" s="758"/>
      <c r="T139" s="840" t="str">
        <f t="shared" si="8"/>
        <v>13 (1413)</v>
      </c>
      <c r="U139" s="1615" t="str">
        <f t="shared" si="9"/>
        <v/>
      </c>
      <c r="V139" s="190"/>
      <c r="W139" s="841"/>
      <c r="X139" s="841"/>
      <c r="Y139" s="195"/>
      <c r="Z139" s="673"/>
      <c r="AA139" s="674"/>
      <c r="AB139" s="673"/>
      <c r="AC139" s="674"/>
      <c r="AD139" s="673"/>
      <c r="AE139" s="674"/>
      <c r="AF139" s="673"/>
      <c r="AG139" s="674"/>
      <c r="AH139" s="1"/>
      <c r="AI139" s="7"/>
      <c r="AJ139" s="777"/>
      <c r="AK139" s="445"/>
      <c r="AL139" s="778"/>
      <c r="AM139" s="778"/>
      <c r="AN139" s="744"/>
      <c r="AO139" s="779"/>
      <c r="AP139" s="780"/>
      <c r="AQ139" s="673"/>
      <c r="AR139" s="663"/>
      <c r="AS139" s="13"/>
      <c r="AT139" s="781"/>
      <c r="AU139" s="781"/>
      <c r="AV139" s="781"/>
      <c r="AW139" s="781"/>
    </row>
    <row r="140" spans="1:49" ht="15" hidden="1" customHeight="1" x14ac:dyDescent="0.25">
      <c r="A140" s="31" t="s">
        <v>3075</v>
      </c>
      <c r="B140" s="602"/>
      <c r="C140" s="992"/>
      <c r="D140" s="992"/>
      <c r="E140" s="31"/>
      <c r="F140" s="992"/>
      <c r="G140" s="1630"/>
      <c r="H140" s="856"/>
      <c r="I140" s="1631"/>
      <c r="J140" s="993"/>
      <c r="K140" s="1631"/>
      <c r="L140" s="838"/>
      <c r="M140" s="839"/>
      <c r="N140" s="31"/>
      <c r="O140" s="2159"/>
      <c r="P140" s="2159"/>
      <c r="Q140" s="2159"/>
      <c r="R140" s="2159"/>
      <c r="S140" s="758"/>
      <c r="T140" s="840" t="str">
        <f t="shared" si="8"/>
        <v>14 (1414)</v>
      </c>
      <c r="U140" s="1615" t="str">
        <f t="shared" si="9"/>
        <v/>
      </c>
      <c r="V140" s="190"/>
      <c r="W140" s="841"/>
      <c r="X140" s="841"/>
      <c r="Y140" s="195"/>
      <c r="Z140" s="673"/>
      <c r="AA140" s="674"/>
      <c r="AB140" s="673"/>
      <c r="AC140" s="674"/>
      <c r="AD140" s="673"/>
      <c r="AE140" s="674"/>
      <c r="AF140" s="673"/>
      <c r="AG140" s="674"/>
      <c r="AH140" s="1"/>
      <c r="AI140" s="7"/>
      <c r="AJ140" s="777"/>
      <c r="AK140" s="445"/>
      <c r="AL140" s="778"/>
      <c r="AM140" s="778"/>
      <c r="AN140" s="744"/>
      <c r="AO140" s="779"/>
      <c r="AP140" s="780"/>
      <c r="AQ140" s="673"/>
      <c r="AR140" s="663"/>
      <c r="AS140" s="13"/>
      <c r="AT140" s="781"/>
      <c r="AU140" s="781"/>
      <c r="AV140" s="781"/>
      <c r="AW140" s="781"/>
    </row>
    <row r="141" spans="1:49" ht="15" hidden="1" customHeight="1" x14ac:dyDescent="0.25">
      <c r="A141" s="31" t="s">
        <v>3076</v>
      </c>
      <c r="B141" s="602"/>
      <c r="C141" s="992"/>
      <c r="D141" s="992"/>
      <c r="E141" s="31"/>
      <c r="F141" s="992"/>
      <c r="G141" s="1630"/>
      <c r="H141" s="856"/>
      <c r="I141" s="1631"/>
      <c r="J141" s="993"/>
      <c r="K141" s="1631"/>
      <c r="L141" s="838"/>
      <c r="M141" s="839"/>
      <c r="N141" s="31"/>
      <c r="O141" s="2159"/>
      <c r="P141" s="2159"/>
      <c r="Q141" s="2159"/>
      <c r="R141" s="2159"/>
      <c r="S141" s="758"/>
      <c r="T141" s="840" t="str">
        <f t="shared" si="8"/>
        <v>15 (1415)</v>
      </c>
      <c r="U141" s="1615" t="str">
        <f t="shared" si="9"/>
        <v/>
      </c>
      <c r="V141" s="190"/>
      <c r="W141" s="841"/>
      <c r="X141" s="841"/>
      <c r="Y141" s="195"/>
      <c r="Z141" s="673"/>
      <c r="AA141" s="674"/>
      <c r="AB141" s="673"/>
      <c r="AC141" s="674"/>
      <c r="AD141" s="673"/>
      <c r="AE141" s="674"/>
      <c r="AF141" s="673"/>
      <c r="AG141" s="674"/>
      <c r="AH141" s="1"/>
      <c r="AI141" s="7"/>
      <c r="AJ141" s="777"/>
      <c r="AK141" s="445"/>
      <c r="AL141" s="778"/>
      <c r="AM141" s="778"/>
      <c r="AN141" s="744"/>
      <c r="AO141" s="779"/>
      <c r="AP141" s="780"/>
      <c r="AQ141" s="673"/>
      <c r="AR141" s="663"/>
      <c r="AS141" s="13"/>
      <c r="AT141" s="781"/>
      <c r="AU141" s="781"/>
      <c r="AV141" s="781"/>
      <c r="AW141" s="781"/>
    </row>
    <row r="142" spans="1:49" ht="15" hidden="1" customHeight="1" x14ac:dyDescent="0.25">
      <c r="A142" s="31" t="s">
        <v>3077</v>
      </c>
      <c r="B142" s="602"/>
      <c r="C142" s="992"/>
      <c r="D142" s="992"/>
      <c r="E142" s="31"/>
      <c r="F142" s="992"/>
      <c r="G142" s="1630"/>
      <c r="H142" s="856"/>
      <c r="I142" s="1631"/>
      <c r="J142" s="993"/>
      <c r="K142" s="1631"/>
      <c r="L142" s="838"/>
      <c r="M142" s="839"/>
      <c r="N142" s="31"/>
      <c r="O142" s="2159"/>
      <c r="P142" s="2159"/>
      <c r="Q142" s="2159"/>
      <c r="R142" s="2159"/>
      <c r="S142" s="758"/>
      <c r="T142" s="840" t="str">
        <f t="shared" si="8"/>
        <v>16 (1416)</v>
      </c>
      <c r="U142" s="1615" t="str">
        <f t="shared" si="9"/>
        <v/>
      </c>
      <c r="V142" s="190"/>
      <c r="W142" s="841"/>
      <c r="X142" s="841"/>
      <c r="Y142" s="195"/>
      <c r="Z142" s="673"/>
      <c r="AA142" s="674"/>
      <c r="AB142" s="673"/>
      <c r="AC142" s="674"/>
      <c r="AD142" s="673"/>
      <c r="AE142" s="674"/>
      <c r="AF142" s="673"/>
      <c r="AG142" s="674"/>
      <c r="AH142" s="1"/>
      <c r="AI142" s="7"/>
      <c r="AJ142" s="777"/>
      <c r="AK142" s="445"/>
      <c r="AL142" s="778"/>
      <c r="AM142" s="778"/>
      <c r="AN142" s="744"/>
      <c r="AO142" s="779"/>
      <c r="AP142" s="780"/>
      <c r="AQ142" s="673"/>
      <c r="AR142" s="663"/>
      <c r="AS142" s="13"/>
      <c r="AT142" s="781"/>
      <c r="AU142" s="781"/>
      <c r="AV142" s="781"/>
      <c r="AW142" s="781"/>
    </row>
    <row r="143" spans="1:49" ht="15" hidden="1" customHeight="1" x14ac:dyDescent="0.25">
      <c r="A143" s="31" t="s">
        <v>3078</v>
      </c>
      <c r="B143" s="602"/>
      <c r="C143" s="992"/>
      <c r="D143" s="992"/>
      <c r="E143" s="31"/>
      <c r="F143" s="992"/>
      <c r="G143" s="1630"/>
      <c r="H143" s="856"/>
      <c r="I143" s="1631"/>
      <c r="J143" s="993"/>
      <c r="K143" s="1631"/>
      <c r="L143" s="838"/>
      <c r="M143" s="839"/>
      <c r="N143" s="31"/>
      <c r="O143" s="2159"/>
      <c r="P143" s="2159"/>
      <c r="Q143" s="2159"/>
      <c r="R143" s="2159"/>
      <c r="S143" s="758"/>
      <c r="T143" s="840" t="str">
        <f t="shared" si="8"/>
        <v>17 (1417)</v>
      </c>
      <c r="U143" s="1615" t="str">
        <f t="shared" si="9"/>
        <v/>
      </c>
      <c r="V143" s="190"/>
      <c r="W143" s="841"/>
      <c r="X143" s="841"/>
      <c r="Y143" s="195"/>
      <c r="Z143" s="673"/>
      <c r="AA143" s="674"/>
      <c r="AB143" s="673"/>
      <c r="AC143" s="674"/>
      <c r="AD143" s="673"/>
      <c r="AE143" s="674"/>
      <c r="AF143" s="673"/>
      <c r="AG143" s="674"/>
      <c r="AH143" s="1"/>
      <c r="AI143" s="7"/>
      <c r="AJ143" s="777"/>
      <c r="AK143" s="445"/>
      <c r="AL143" s="778"/>
      <c r="AM143" s="778"/>
      <c r="AN143" s="744"/>
      <c r="AO143" s="779"/>
      <c r="AP143" s="780"/>
      <c r="AQ143" s="673"/>
      <c r="AR143" s="663"/>
      <c r="AS143" s="13"/>
      <c r="AT143" s="781"/>
      <c r="AU143" s="781"/>
      <c r="AV143" s="781"/>
      <c r="AW143" s="781"/>
    </row>
    <row r="144" spans="1:49" ht="15" hidden="1" customHeight="1" x14ac:dyDescent="0.25">
      <c r="A144" s="31" t="s">
        <v>3079</v>
      </c>
      <c r="B144" s="602"/>
      <c r="C144" s="992"/>
      <c r="D144" s="992"/>
      <c r="E144" s="31"/>
      <c r="F144" s="992"/>
      <c r="G144" s="1630"/>
      <c r="H144" s="856"/>
      <c r="I144" s="1631"/>
      <c r="J144" s="993"/>
      <c r="K144" s="1631"/>
      <c r="L144" s="838"/>
      <c r="M144" s="839"/>
      <c r="N144" s="31"/>
      <c r="O144" s="2159"/>
      <c r="P144" s="2159"/>
      <c r="Q144" s="2159"/>
      <c r="R144" s="2159"/>
      <c r="S144" s="758"/>
      <c r="T144" s="840" t="str">
        <f t="shared" si="8"/>
        <v>18 (1418)</v>
      </c>
      <c r="U144" s="1615" t="str">
        <f t="shared" si="9"/>
        <v/>
      </c>
      <c r="V144" s="190"/>
      <c r="W144" s="841"/>
      <c r="X144" s="841"/>
      <c r="Y144" s="195"/>
      <c r="Z144" s="673"/>
      <c r="AA144" s="674"/>
      <c r="AB144" s="673"/>
      <c r="AC144" s="674"/>
      <c r="AD144" s="673"/>
      <c r="AE144" s="674"/>
      <c r="AF144" s="673"/>
      <c r="AG144" s="674"/>
      <c r="AH144" s="1"/>
      <c r="AI144" s="7"/>
      <c r="AJ144" s="777"/>
      <c r="AK144" s="445"/>
      <c r="AL144" s="778"/>
      <c r="AM144" s="778"/>
      <c r="AN144" s="744"/>
      <c r="AO144" s="779"/>
      <c r="AP144" s="780"/>
      <c r="AQ144" s="673"/>
      <c r="AR144" s="663"/>
      <c r="AS144" s="13"/>
      <c r="AT144" s="781"/>
      <c r="AU144" s="781"/>
      <c r="AV144" s="781"/>
      <c r="AW144" s="781"/>
    </row>
    <row r="145" spans="1:57" ht="15" hidden="1" customHeight="1" x14ac:dyDescent="0.25">
      <c r="A145" s="31" t="s">
        <v>3080</v>
      </c>
      <c r="B145" s="602"/>
      <c r="C145" s="992"/>
      <c r="D145" s="992"/>
      <c r="E145" s="31"/>
      <c r="F145" s="992"/>
      <c r="G145" s="1630"/>
      <c r="H145" s="856"/>
      <c r="I145" s="1631"/>
      <c r="J145" s="993"/>
      <c r="K145" s="1631"/>
      <c r="L145" s="838"/>
      <c r="M145" s="839"/>
      <c r="N145" s="31"/>
      <c r="O145" s="2159"/>
      <c r="P145" s="2159"/>
      <c r="Q145" s="2159"/>
      <c r="R145" s="2159"/>
      <c r="S145" s="758"/>
      <c r="T145" s="840" t="str">
        <f t="shared" si="8"/>
        <v>19 (1419)</v>
      </c>
      <c r="U145" s="1615" t="str">
        <f t="shared" si="9"/>
        <v/>
      </c>
      <c r="V145" s="190"/>
      <c r="W145" s="841"/>
      <c r="X145" s="841"/>
      <c r="Y145" s="195"/>
      <c r="Z145" s="673"/>
      <c r="AA145" s="674"/>
      <c r="AB145" s="673"/>
      <c r="AC145" s="674"/>
      <c r="AD145" s="673"/>
      <c r="AE145" s="674"/>
      <c r="AF145" s="673"/>
      <c r="AG145" s="674"/>
      <c r="AH145" s="1"/>
      <c r="AI145" s="7"/>
      <c r="AJ145" s="777"/>
      <c r="AK145" s="445"/>
      <c r="AL145" s="778"/>
      <c r="AM145" s="778"/>
      <c r="AN145" s="744"/>
      <c r="AO145" s="779"/>
      <c r="AP145" s="780"/>
      <c r="AQ145" s="673"/>
      <c r="AR145" s="663"/>
      <c r="AS145" s="13"/>
      <c r="AT145" s="781"/>
      <c r="AU145" s="781"/>
      <c r="AV145" s="781"/>
      <c r="AW145" s="781"/>
    </row>
    <row r="146" spans="1:57" ht="15" hidden="1" customHeight="1" x14ac:dyDescent="0.25">
      <c r="A146" s="31" t="s">
        <v>3081</v>
      </c>
      <c r="B146" s="602"/>
      <c r="C146" s="992"/>
      <c r="D146" s="992"/>
      <c r="E146" s="31"/>
      <c r="F146" s="992"/>
      <c r="G146" s="1630"/>
      <c r="H146" s="856"/>
      <c r="I146" s="1631"/>
      <c r="J146" s="993"/>
      <c r="K146" s="1631"/>
      <c r="L146" s="838"/>
      <c r="M146" s="839"/>
      <c r="N146" s="31"/>
      <c r="O146" s="2159"/>
      <c r="P146" s="2159"/>
      <c r="Q146" s="2159"/>
      <c r="R146" s="2159"/>
      <c r="S146" s="758"/>
      <c r="T146" s="840" t="str">
        <f t="shared" si="8"/>
        <v>20 (1420)</v>
      </c>
      <c r="U146" s="1615" t="str">
        <f t="shared" si="9"/>
        <v/>
      </c>
      <c r="V146" s="190"/>
      <c r="W146" s="841"/>
      <c r="X146" s="841"/>
      <c r="Y146" s="195"/>
      <c r="Z146" s="673"/>
      <c r="AA146" s="674"/>
      <c r="AB146" s="673"/>
      <c r="AC146" s="674"/>
      <c r="AD146" s="673"/>
      <c r="AE146" s="674"/>
      <c r="AF146" s="673"/>
      <c r="AG146" s="674"/>
      <c r="AH146" s="1"/>
      <c r="AI146" s="7"/>
      <c r="AJ146" s="777"/>
      <c r="AK146" s="445"/>
      <c r="AL146" s="778"/>
      <c r="AM146" s="778"/>
      <c r="AN146" s="744"/>
      <c r="AO146" s="779"/>
      <c r="AP146" s="780"/>
      <c r="AQ146" s="673"/>
      <c r="AR146" s="663"/>
      <c r="AS146" s="13"/>
      <c r="AT146" s="781"/>
      <c r="AU146" s="781"/>
      <c r="AV146" s="781"/>
      <c r="AW146" s="781"/>
    </row>
    <row r="147" spans="1:57" ht="15" hidden="1" customHeight="1" x14ac:dyDescent="0.25">
      <c r="A147" s="31" t="s">
        <v>3082</v>
      </c>
      <c r="B147" s="602"/>
      <c r="C147" s="992"/>
      <c r="D147" s="992"/>
      <c r="E147" s="31"/>
      <c r="F147" s="992"/>
      <c r="G147" s="1630"/>
      <c r="H147" s="856"/>
      <c r="I147" s="1631"/>
      <c r="J147" s="993"/>
      <c r="K147" s="1631"/>
      <c r="L147" s="838"/>
      <c r="M147" s="839"/>
      <c r="N147" s="31"/>
      <c r="O147" s="2159"/>
      <c r="P147" s="2159"/>
      <c r="Q147" s="2159"/>
      <c r="R147" s="2159"/>
      <c r="S147" s="758"/>
      <c r="T147" s="840" t="str">
        <f t="shared" si="8"/>
        <v>21 (1421)</v>
      </c>
      <c r="U147" s="1615" t="str">
        <f t="shared" si="9"/>
        <v/>
      </c>
      <c r="V147" s="190"/>
      <c r="W147" s="841"/>
      <c r="X147" s="841"/>
      <c r="Y147" s="195"/>
      <c r="Z147" s="673"/>
      <c r="AA147" s="674"/>
      <c r="AB147" s="673"/>
      <c r="AC147" s="674"/>
      <c r="AD147" s="673"/>
      <c r="AE147" s="674"/>
      <c r="AF147" s="673"/>
      <c r="AG147" s="674"/>
      <c r="AH147" s="1"/>
      <c r="AI147" s="7"/>
      <c r="AJ147" s="777"/>
      <c r="AK147" s="445"/>
      <c r="AL147" s="778"/>
      <c r="AM147" s="778"/>
      <c r="AN147" s="744"/>
      <c r="AO147" s="779"/>
      <c r="AP147" s="780"/>
      <c r="AQ147" s="673"/>
      <c r="AR147" s="663"/>
      <c r="AS147" s="13"/>
      <c r="AT147" s="781"/>
      <c r="AU147" s="781"/>
      <c r="AV147" s="781"/>
      <c r="AW147" s="781"/>
    </row>
    <row r="148" spans="1:57" ht="15" hidden="1" customHeight="1" x14ac:dyDescent="0.25">
      <c r="A148" s="31" t="s">
        <v>3083</v>
      </c>
      <c r="B148" s="602"/>
      <c r="C148" s="992"/>
      <c r="D148" s="992"/>
      <c r="E148" s="31"/>
      <c r="F148" s="992"/>
      <c r="G148" s="1630"/>
      <c r="H148" s="856"/>
      <c r="I148" s="1631"/>
      <c r="J148" s="993"/>
      <c r="K148" s="1631"/>
      <c r="L148" s="838"/>
      <c r="M148" s="839"/>
      <c r="N148" s="31"/>
      <c r="O148" s="2159"/>
      <c r="P148" s="2159"/>
      <c r="Q148" s="2159"/>
      <c r="R148" s="2159"/>
      <c r="S148" s="758"/>
      <c r="T148" s="840" t="str">
        <f t="shared" si="8"/>
        <v>22 (1422)</v>
      </c>
      <c r="U148" s="1615" t="str">
        <f t="shared" si="9"/>
        <v/>
      </c>
      <c r="V148" s="190"/>
      <c r="W148" s="841"/>
      <c r="X148" s="841"/>
      <c r="Y148" s="195"/>
      <c r="Z148" s="673"/>
      <c r="AA148" s="674"/>
      <c r="AB148" s="673"/>
      <c r="AC148" s="674"/>
      <c r="AD148" s="673"/>
      <c r="AE148" s="674"/>
      <c r="AF148" s="673"/>
      <c r="AG148" s="674"/>
      <c r="AH148" s="1"/>
      <c r="AI148" s="7"/>
      <c r="AJ148" s="777"/>
      <c r="AK148" s="445"/>
      <c r="AL148" s="778"/>
      <c r="AM148" s="778"/>
      <c r="AN148" s="744"/>
      <c r="AO148" s="779"/>
      <c r="AP148" s="780"/>
      <c r="AQ148" s="673"/>
      <c r="AR148" s="663"/>
      <c r="AS148" s="13"/>
      <c r="AT148" s="781"/>
      <c r="AU148" s="781"/>
      <c r="AV148" s="781"/>
      <c r="AW148" s="781"/>
    </row>
    <row r="149" spans="1:57" ht="15" hidden="1" customHeight="1" x14ac:dyDescent="0.25">
      <c r="A149" s="31" t="s">
        <v>3084</v>
      </c>
      <c r="B149" s="602"/>
      <c r="C149" s="992"/>
      <c r="D149" s="992"/>
      <c r="E149" s="31"/>
      <c r="F149" s="992"/>
      <c r="G149" s="1630"/>
      <c r="H149" s="856"/>
      <c r="I149" s="1631"/>
      <c r="J149" s="993"/>
      <c r="K149" s="1631"/>
      <c r="L149" s="838"/>
      <c r="M149" s="839"/>
      <c r="N149" s="31"/>
      <c r="O149" s="2159"/>
      <c r="P149" s="2159"/>
      <c r="Q149" s="2159"/>
      <c r="R149" s="2159"/>
      <c r="S149" s="758"/>
      <c r="T149" s="840" t="str">
        <f t="shared" si="8"/>
        <v>23 (1423)</v>
      </c>
      <c r="U149" s="1615" t="str">
        <f t="shared" si="9"/>
        <v/>
      </c>
      <c r="V149" s="190"/>
      <c r="W149" s="841"/>
      <c r="X149" s="841"/>
      <c r="Y149" s="195"/>
      <c r="Z149" s="673"/>
      <c r="AA149" s="674"/>
      <c r="AB149" s="673"/>
      <c r="AC149" s="674"/>
      <c r="AD149" s="673"/>
      <c r="AE149" s="674"/>
      <c r="AF149" s="673"/>
      <c r="AG149" s="674"/>
      <c r="AH149" s="1"/>
      <c r="AI149" s="7"/>
      <c r="AJ149" s="777"/>
      <c r="AK149" s="445"/>
      <c r="AL149" s="778"/>
      <c r="AM149" s="778"/>
      <c r="AN149" s="744"/>
      <c r="AO149" s="779"/>
      <c r="AP149" s="780"/>
      <c r="AQ149" s="673"/>
      <c r="AR149" s="663"/>
      <c r="AS149" s="13"/>
      <c r="AT149" s="781"/>
      <c r="AU149" s="781"/>
      <c r="AV149" s="781"/>
      <c r="AW149" s="781"/>
    </row>
    <row r="150" spans="1:57" ht="15" hidden="1" customHeight="1" x14ac:dyDescent="0.25">
      <c r="A150" s="31" t="s">
        <v>3085</v>
      </c>
      <c r="B150" s="602"/>
      <c r="C150" s="992"/>
      <c r="D150" s="992"/>
      <c r="E150" s="31"/>
      <c r="F150" s="992"/>
      <c r="G150" s="1630"/>
      <c r="H150" s="856"/>
      <c r="I150" s="1631"/>
      <c r="J150" s="993"/>
      <c r="K150" s="1631"/>
      <c r="L150" s="838"/>
      <c r="M150" s="839"/>
      <c r="N150" s="31"/>
      <c r="O150" s="2159"/>
      <c r="P150" s="2159"/>
      <c r="Q150" s="2159"/>
      <c r="R150" s="2159"/>
      <c r="S150" s="758"/>
      <c r="T150" s="840" t="str">
        <f t="shared" si="8"/>
        <v>24 (1424)</v>
      </c>
      <c r="U150" s="1615" t="str">
        <f t="shared" si="9"/>
        <v/>
      </c>
      <c r="V150" s="190"/>
      <c r="W150" s="841"/>
      <c r="X150" s="841"/>
      <c r="Y150" s="195"/>
      <c r="Z150" s="673"/>
      <c r="AA150" s="674"/>
      <c r="AB150" s="673"/>
      <c r="AC150" s="674"/>
      <c r="AD150" s="673"/>
      <c r="AE150" s="674"/>
      <c r="AF150" s="673"/>
      <c r="AG150" s="674"/>
      <c r="AH150" s="1"/>
      <c r="AI150" s="7"/>
      <c r="AJ150" s="777"/>
      <c r="AK150" s="445"/>
      <c r="AL150" s="778"/>
      <c r="AM150" s="778"/>
      <c r="AN150" s="744"/>
      <c r="AO150" s="779"/>
      <c r="AP150" s="780"/>
      <c r="AQ150" s="673"/>
      <c r="AR150" s="663"/>
      <c r="AS150" s="13"/>
      <c r="AT150" s="781"/>
      <c r="AU150" s="781"/>
      <c r="AV150" s="781"/>
      <c r="AW150" s="781"/>
    </row>
    <row r="151" spans="1:57" ht="15" hidden="1" customHeight="1" x14ac:dyDescent="0.25">
      <c r="A151" s="31" t="s">
        <v>3086</v>
      </c>
      <c r="B151" s="602"/>
      <c r="C151" s="992"/>
      <c r="D151" s="992"/>
      <c r="E151" s="31"/>
      <c r="F151" s="992"/>
      <c r="G151" s="1630"/>
      <c r="H151" s="856"/>
      <c r="I151" s="1631"/>
      <c r="J151" s="993"/>
      <c r="K151" s="1631"/>
      <c r="L151" s="838"/>
      <c r="M151" s="839"/>
      <c r="N151" s="31"/>
      <c r="O151" s="2159"/>
      <c r="P151" s="2159"/>
      <c r="Q151" s="2159"/>
      <c r="R151" s="2159"/>
      <c r="S151" s="758"/>
      <c r="T151" s="840" t="str">
        <f t="shared" si="8"/>
        <v>25 (1425)</v>
      </c>
      <c r="U151" s="1615" t="str">
        <f t="shared" si="9"/>
        <v/>
      </c>
      <c r="V151" s="190"/>
      <c r="W151" s="841"/>
      <c r="X151" s="841"/>
      <c r="Y151" s="195"/>
      <c r="Z151" s="673"/>
      <c r="AA151" s="674"/>
      <c r="AB151" s="673"/>
      <c r="AC151" s="674"/>
      <c r="AD151" s="673"/>
      <c r="AE151" s="674"/>
      <c r="AF151" s="673"/>
      <c r="AG151" s="674"/>
      <c r="AH151" s="1"/>
      <c r="AI151" s="7"/>
      <c r="AJ151" s="777"/>
      <c r="AK151" s="445"/>
      <c r="AL151" s="778"/>
      <c r="AM151" s="778"/>
      <c r="AN151" s="744"/>
      <c r="AO151" s="779"/>
      <c r="AP151" s="780"/>
      <c r="AQ151" s="673"/>
      <c r="AR151" s="663"/>
      <c r="AS151" s="13"/>
      <c r="AT151" s="781"/>
      <c r="AU151" s="781"/>
      <c r="AV151" s="781"/>
      <c r="AW151" s="781"/>
    </row>
    <row r="152" spans="1:57" x14ac:dyDescent="0.25">
      <c r="A152" s="239" t="s">
        <v>3087</v>
      </c>
      <c r="B152" s="1598">
        <v>100</v>
      </c>
      <c r="C152" s="992"/>
      <c r="D152" s="992"/>
      <c r="E152" s="31"/>
      <c r="F152" s="992"/>
      <c r="G152" s="1629"/>
      <c r="H152" s="894"/>
      <c r="I152" s="1631"/>
      <c r="J152" s="993"/>
      <c r="K152" s="1631"/>
      <c r="L152" s="838"/>
      <c r="M152" s="1655"/>
      <c r="N152" s="31"/>
      <c r="O152" s="2162"/>
      <c r="P152" s="2162"/>
      <c r="Q152" s="2162"/>
      <c r="R152" s="2162"/>
      <c r="S152" s="782"/>
      <c r="T152" s="887" t="str">
        <f>$A$152</f>
        <v>(1426)</v>
      </c>
      <c r="U152" s="1619">
        <f>$B152</f>
        <v>100</v>
      </c>
      <c r="V152" s="190"/>
      <c r="W152" s="841"/>
      <c r="X152" s="841"/>
      <c r="Y152" s="195"/>
      <c r="Z152" s="673"/>
      <c r="AA152" s="674"/>
      <c r="AB152" s="673"/>
      <c r="AC152" s="674"/>
      <c r="AD152" s="673"/>
      <c r="AE152" s="674"/>
      <c r="AF152" s="673"/>
      <c r="AG152" s="674"/>
      <c r="AH152" s="1"/>
      <c r="AI152" s="7"/>
      <c r="AJ152" s="777"/>
      <c r="AK152" s="445"/>
      <c r="AL152" s="778"/>
      <c r="AM152" s="778"/>
      <c r="AN152" s="744"/>
      <c r="AO152" s="779"/>
      <c r="AP152" s="780"/>
      <c r="AQ152" s="673"/>
      <c r="AR152" s="663"/>
      <c r="AS152" s="13"/>
      <c r="AT152" s="781"/>
      <c r="AU152" s="781"/>
      <c r="AV152" s="781"/>
      <c r="AW152" s="781"/>
    </row>
    <row r="153" spans="1:57" x14ac:dyDescent="0.25">
      <c r="A153" s="83" t="s">
        <v>3088</v>
      </c>
      <c r="B153" s="1494" t="s">
        <v>3089</v>
      </c>
      <c r="C153" s="993"/>
      <c r="D153" s="993"/>
      <c r="E153" s="82"/>
      <c r="F153" s="1656"/>
      <c r="G153" s="1658"/>
      <c r="H153" s="895"/>
      <c r="I153" s="1631"/>
      <c r="J153" s="993"/>
      <c r="K153" s="1631"/>
      <c r="L153" s="844"/>
      <c r="M153" s="845"/>
      <c r="N153" s="82"/>
      <c r="O153" s="2161"/>
      <c r="P153" s="2161"/>
      <c r="Q153" s="2161"/>
      <c r="R153" s="2161"/>
      <c r="S153" s="407"/>
      <c r="T153" s="887" t="str">
        <f>$A$153</f>
        <v>(1400)</v>
      </c>
      <c r="U153" s="1495" t="str">
        <f>$B153</f>
        <v>Global</v>
      </c>
      <c r="V153" s="190"/>
      <c r="W153" s="846"/>
      <c r="X153" s="846"/>
      <c r="Y153" s="195"/>
      <c r="Z153" s="673"/>
      <c r="AA153" s="674"/>
      <c r="AB153" s="673"/>
      <c r="AC153" s="674"/>
      <c r="AD153" s="673"/>
      <c r="AE153" s="674"/>
      <c r="AF153" s="673"/>
      <c r="AG153" s="674"/>
      <c r="AH153" s="1"/>
      <c r="AI153" s="13"/>
      <c r="AJ153" s="783"/>
      <c r="AK153" s="445"/>
      <c r="AL153" s="778"/>
      <c r="AM153" s="778"/>
      <c r="AN153" s="744"/>
      <c r="AO153" s="152"/>
      <c r="AP153" s="784"/>
      <c r="AQ153" s="673"/>
      <c r="AR153" s="663"/>
      <c r="AS153" s="13"/>
      <c r="AT153" s="439"/>
      <c r="AU153" s="439"/>
      <c r="AV153" s="439"/>
      <c r="AW153" s="439"/>
    </row>
    <row r="154" spans="1:57" x14ac:dyDescent="0.25">
      <c r="C154" s="806"/>
      <c r="D154" s="806"/>
      <c r="E154" s="82"/>
      <c r="F154" s="542"/>
      <c r="G154" s="807"/>
      <c r="H154" s="807"/>
      <c r="I154" s="806"/>
      <c r="J154" s="806"/>
      <c r="K154" s="806"/>
      <c r="L154" s="806"/>
      <c r="M154" s="854"/>
      <c r="N154" s="82"/>
      <c r="O154" s="296"/>
      <c r="P154" s="296"/>
      <c r="Q154" s="296"/>
      <c r="R154" s="296"/>
      <c r="S154" s="1"/>
      <c r="T154" s="853"/>
      <c r="U154" s="853"/>
      <c r="V154" s="507"/>
      <c r="W154" s="507"/>
      <c r="X154" s="507"/>
      <c r="Y154" s="195"/>
      <c r="Z154" s="675"/>
      <c r="AA154" s="676"/>
      <c r="AB154" s="675"/>
      <c r="AC154" s="676"/>
      <c r="AD154" s="675"/>
      <c r="AE154" s="676"/>
      <c r="AF154" s="675"/>
      <c r="AG154" s="676"/>
      <c r="AH154" s="1"/>
      <c r="AI154" s="13"/>
      <c r="AJ154" s="411"/>
      <c r="AK154" s="445"/>
      <c r="AL154" s="778"/>
      <c r="AM154" s="778"/>
      <c r="AN154" s="744"/>
      <c r="AO154" s="152"/>
      <c r="AP154" s="785"/>
      <c r="AQ154" s="675"/>
      <c r="AR154" s="786"/>
      <c r="AS154" s="13"/>
      <c r="AT154" s="440"/>
      <c r="AU154" s="440"/>
      <c r="AV154" s="440"/>
      <c r="AW154" s="440"/>
    </row>
    <row r="155" spans="1:57" x14ac:dyDescent="0.25">
      <c r="A155" s="82"/>
      <c r="B155" s="805" t="s">
        <v>3090</v>
      </c>
      <c r="C155" s="806"/>
      <c r="D155" s="806"/>
      <c r="E155" s="82"/>
      <c r="F155" s="542"/>
      <c r="G155" s="807"/>
      <c r="H155" s="807"/>
      <c r="I155" s="806"/>
      <c r="J155" s="806"/>
      <c r="K155" s="806"/>
      <c r="L155" s="806"/>
      <c r="M155" s="854"/>
      <c r="N155" s="82"/>
      <c r="O155" s="296"/>
      <c r="P155" s="296"/>
      <c r="Q155" s="296"/>
      <c r="R155" s="296"/>
      <c r="S155" s="618"/>
      <c r="T155" s="855"/>
      <c r="U155" s="855"/>
      <c r="V155" s="296"/>
      <c r="W155" s="296"/>
      <c r="X155" s="296"/>
      <c r="Y155" s="353"/>
      <c r="Z155" s="664"/>
      <c r="AA155" s="664"/>
      <c r="AB155" s="664"/>
      <c r="AC155" s="664"/>
      <c r="AD155" s="664"/>
      <c r="AE155" s="664"/>
      <c r="AF155" s="664"/>
      <c r="AG155" s="664"/>
      <c r="AH155" s="1"/>
      <c r="AI155" s="664"/>
      <c r="AJ155" s="664"/>
      <c r="AK155" s="664"/>
      <c r="AL155" s="664"/>
      <c r="AM155" s="664"/>
      <c r="AN155" s="353"/>
      <c r="AO155" s="664"/>
      <c r="AP155" s="664"/>
      <c r="AQ155" s="412"/>
      <c r="AR155" s="13"/>
      <c r="AS155" s="13"/>
      <c r="AT155" s="13"/>
      <c r="AU155" s="13"/>
      <c r="AV155" s="13"/>
      <c r="AW155" s="13"/>
    </row>
    <row r="156" spans="1:57" x14ac:dyDescent="0.25">
      <c r="A156" s="83" t="s">
        <v>3088</v>
      </c>
      <c r="B156" s="1628" t="s">
        <v>3089</v>
      </c>
      <c r="C156" s="1658"/>
      <c r="D156" s="1658"/>
      <c r="E156" s="808"/>
      <c r="F156" s="1658"/>
      <c r="G156" s="1658"/>
      <c r="H156" s="856"/>
      <c r="I156" s="1658"/>
      <c r="J156" s="1658"/>
      <c r="K156" s="1658"/>
      <c r="L156" s="1658"/>
      <c r="M156" s="1658"/>
      <c r="N156" s="31"/>
      <c r="O156" s="2262"/>
      <c r="P156" s="2263"/>
      <c r="Q156" s="2264"/>
      <c r="R156" s="2265"/>
      <c r="S156" s="763"/>
      <c r="T156" s="855"/>
      <c r="U156" s="855"/>
      <c r="V156" s="296"/>
      <c r="W156" s="296"/>
      <c r="X156" s="296"/>
      <c r="Y156" s="618"/>
      <c r="Z156" s="618"/>
      <c r="AA156" s="618"/>
      <c r="AB156" s="618"/>
      <c r="AC156" s="618"/>
      <c r="AD156" s="618"/>
      <c r="AE156" s="412"/>
      <c r="AF156" s="412"/>
      <c r="AG156" s="412"/>
      <c r="AH156" s="412"/>
      <c r="AI156" s="412"/>
      <c r="AJ156" s="412"/>
      <c r="AK156" s="412"/>
      <c r="AL156" s="412"/>
      <c r="AM156" s="1"/>
      <c r="AN156" s="650"/>
      <c r="AO156" s="650"/>
      <c r="AP156" s="620"/>
      <c r="AQ156" s="620"/>
      <c r="AR156" s="620"/>
      <c r="AS156" s="620"/>
      <c r="AT156" s="621"/>
      <c r="AU156" s="620"/>
      <c r="AV156" s="620"/>
      <c r="AW156" s="620"/>
      <c r="AX156" s="620"/>
      <c r="AY156" s="620"/>
      <c r="AZ156" s="620"/>
      <c r="BA156" s="619"/>
      <c r="BB156" s="619"/>
      <c r="BC156" s="620"/>
      <c r="BD156" s="620"/>
      <c r="BE156" s="620"/>
    </row>
    <row r="157" spans="1:57" x14ac:dyDescent="0.25">
      <c r="G157" s="82"/>
      <c r="T157" s="935"/>
      <c r="U157" s="936"/>
      <c r="V157" s="558"/>
      <c r="W157" s="558"/>
      <c r="X157" s="558"/>
      <c r="Y157" s="618"/>
      <c r="Z157" s="618"/>
      <c r="AA157" s="618"/>
      <c r="AB157" s="618"/>
      <c r="AC157" s="618"/>
      <c r="AD157" s="618"/>
      <c r="AE157" s="412"/>
      <c r="AF157" s="412"/>
      <c r="AG157" s="412"/>
      <c r="AH157" s="412"/>
      <c r="AI157" s="412"/>
      <c r="AJ157" s="412"/>
      <c r="AK157" s="412"/>
      <c r="AL157" s="412"/>
      <c r="AM157" s="1"/>
      <c r="AN157" s="650"/>
      <c r="AO157" s="650"/>
      <c r="AP157" s="620"/>
      <c r="AQ157" s="620"/>
      <c r="AR157" s="620"/>
      <c r="AS157" s="620"/>
      <c r="AT157" s="621"/>
      <c r="AU157" s="620"/>
      <c r="AV157" s="620"/>
      <c r="AW157" s="620"/>
      <c r="AX157" s="620"/>
      <c r="AY157" s="620"/>
      <c r="AZ157" s="620"/>
      <c r="BA157" s="619"/>
      <c r="BB157" s="619"/>
      <c r="BC157" s="620"/>
      <c r="BD157" s="620"/>
      <c r="BE157" s="620"/>
    </row>
    <row r="158" spans="1:57" x14ac:dyDescent="0.25">
      <c r="B158" s="511" t="s">
        <v>811</v>
      </c>
      <c r="D158" s="993"/>
      <c r="H158" s="82"/>
      <c r="I158" s="82"/>
      <c r="K158" s="82"/>
      <c r="L158" s="82"/>
      <c r="M158" s="82"/>
      <c r="N158" s="82"/>
      <c r="O158" s="82"/>
      <c r="P158" s="82"/>
      <c r="Q158" s="82"/>
      <c r="R158" s="82"/>
      <c r="S158" s="442"/>
      <c r="T158" s="860"/>
      <c r="U158" s="836" t="str">
        <f>$B158</f>
        <v>Total (500)</v>
      </c>
      <c r="V158" s="190"/>
      <c r="W158" s="82"/>
      <c r="X158" s="861"/>
      <c r="Y158" s="1"/>
      <c r="Z158" s="13"/>
      <c r="AA158" s="13"/>
      <c r="AB158" s="13"/>
      <c r="AC158" s="13"/>
      <c r="AD158" s="13"/>
      <c r="AE158" s="13"/>
      <c r="AF158" s="13"/>
      <c r="AG158" s="13"/>
      <c r="AH158" s="1"/>
      <c r="AI158" s="1"/>
      <c r="AJ158" s="1"/>
      <c r="AK158" s="1"/>
      <c r="AL158" s="1"/>
      <c r="AM158" s="1"/>
      <c r="AN158" s="1"/>
      <c r="AO158" s="1"/>
      <c r="AP158" s="1"/>
      <c r="AQ158" s="1"/>
      <c r="AR158" s="1"/>
      <c r="AS158" s="1"/>
      <c r="AT158" s="1"/>
      <c r="AU158" s="1"/>
      <c r="AV158" s="1"/>
      <c r="AW158" s="1"/>
    </row>
    <row r="159" spans="1:57" x14ac:dyDescent="0.25">
      <c r="H159" s="82"/>
      <c r="I159" s="82"/>
      <c r="W159" s="82"/>
      <c r="X159" s="82"/>
      <c r="Y159" s="186"/>
      <c r="Z159" s="675"/>
      <c r="AA159" s="653"/>
      <c r="AB159" s="675"/>
      <c r="AC159" s="653"/>
      <c r="AD159" s="675"/>
      <c r="AE159" s="653"/>
      <c r="AF159" s="675"/>
      <c r="AG159" s="653"/>
      <c r="AH159" s="1"/>
      <c r="AI159" s="787"/>
      <c r="AJ159" s="430"/>
      <c r="AK159" s="445"/>
      <c r="AL159" s="717"/>
      <c r="AM159" s="653"/>
      <c r="AN159" s="186"/>
      <c r="AO159" s="787"/>
      <c r="AP159" s="775"/>
      <c r="AQ159" s="675"/>
      <c r="AR159" s="13"/>
      <c r="AS159" s="13"/>
      <c r="AT159" s="440"/>
      <c r="AU159" s="440"/>
      <c r="AV159" s="440"/>
      <c r="AW159" s="440"/>
    </row>
    <row r="160" spans="1:57" ht="34.5" x14ac:dyDescent="0.25">
      <c r="A160" s="558"/>
      <c r="B160" s="885" t="s">
        <v>3144</v>
      </c>
      <c r="C160" s="82"/>
      <c r="D160" s="82"/>
      <c r="E160" s="82"/>
      <c r="F160" s="82"/>
      <c r="G160" s="82"/>
      <c r="H160" s="82"/>
      <c r="I160" s="82"/>
      <c r="J160" s="82"/>
      <c r="O160" s="1357" t="s">
        <v>3145</v>
      </c>
      <c r="P160" s="1357" t="s">
        <v>3146</v>
      </c>
      <c r="Q160" s="1357" t="s">
        <v>3145</v>
      </c>
      <c r="R160" s="1357" t="s">
        <v>3146</v>
      </c>
      <c r="S160" s="761"/>
      <c r="T160" s="558"/>
      <c r="U160" s="558"/>
      <c r="V160" s="558"/>
      <c r="W160" s="558"/>
      <c r="X160" s="558"/>
      <c r="Y160" s="1"/>
      <c r="Z160" s="13"/>
      <c r="AA160" s="13"/>
      <c r="AB160" s="13"/>
      <c r="AC160" s="13"/>
      <c r="AD160" s="13"/>
      <c r="AE160" s="13"/>
      <c r="AF160" s="13"/>
      <c r="AG160" s="13"/>
      <c r="AH160" s="1"/>
      <c r="AI160" s="717"/>
      <c r="AJ160" s="717"/>
      <c r="AK160" s="717"/>
      <c r="AL160" s="717"/>
      <c r="AM160" s="717"/>
      <c r="AN160" s="718"/>
      <c r="AO160" s="717"/>
      <c r="AP160" s="717"/>
      <c r="AQ160" s="13"/>
      <c r="AR160" s="13"/>
      <c r="AS160" s="13"/>
      <c r="AT160" s="13"/>
      <c r="AU160" s="13"/>
      <c r="AV160" s="13"/>
      <c r="AW160" s="13"/>
    </row>
    <row r="161" spans="1:49" s="13" customFormat="1" ht="33.75" x14ac:dyDescent="0.2">
      <c r="A161" s="558"/>
      <c r="B161" s="1539" t="s">
        <v>1874</v>
      </c>
      <c r="C161" s="1646"/>
      <c r="D161" s="992"/>
      <c r="E161" s="82"/>
      <c r="F161" s="1646"/>
      <c r="G161" s="1646"/>
      <c r="H161" s="886"/>
      <c r="I161" s="1661"/>
      <c r="J161" s="993"/>
      <c r="K161" s="1661"/>
      <c r="L161" s="838"/>
      <c r="M161" s="839"/>
      <c r="N161" s="82"/>
      <c r="O161" s="992"/>
      <c r="P161" s="992"/>
      <c r="Q161" s="992"/>
      <c r="R161" s="992"/>
      <c r="S161" s="782"/>
      <c r="T161" s="558"/>
      <c r="U161" s="558"/>
      <c r="V161" s="558"/>
      <c r="W161" s="558"/>
      <c r="X161" s="888"/>
      <c r="AI161" s="717"/>
      <c r="AJ161" s="717"/>
      <c r="AK161" s="717"/>
      <c r="AL161" s="717"/>
      <c r="AM161" s="717"/>
      <c r="AN161" s="717"/>
      <c r="AO161" s="717"/>
      <c r="AP161" s="717"/>
    </row>
    <row r="162" spans="1:49" s="13" customFormat="1" ht="33.75" x14ac:dyDescent="0.2">
      <c r="A162" s="558"/>
      <c r="B162" s="1648" t="s">
        <v>1875</v>
      </c>
      <c r="C162" s="992"/>
      <c r="D162" s="992"/>
      <c r="E162" s="82"/>
      <c r="F162" s="1646"/>
      <c r="G162" s="1646"/>
      <c r="H162" s="886"/>
      <c r="I162" s="1661"/>
      <c r="J162" s="993"/>
      <c r="K162" s="1661"/>
      <c r="L162" s="838"/>
      <c r="M162" s="839"/>
      <c r="N162" s="82"/>
      <c r="O162" s="992"/>
      <c r="P162" s="992"/>
      <c r="Q162" s="992"/>
      <c r="R162" s="992"/>
      <c r="S162" s="782"/>
      <c r="T162" s="558"/>
      <c r="U162" s="558"/>
      <c r="V162" s="558"/>
      <c r="W162" s="558"/>
      <c r="X162" s="558"/>
      <c r="AI162" s="717"/>
      <c r="AJ162" s="717"/>
      <c r="AK162" s="717"/>
      <c r="AL162" s="717"/>
      <c r="AM162" s="717"/>
      <c r="AN162" s="717"/>
      <c r="AO162" s="717"/>
      <c r="AP162" s="717"/>
    </row>
    <row r="163" spans="1:49" s="13" customFormat="1" ht="12.75" x14ac:dyDescent="0.2">
      <c r="A163" s="82"/>
      <c r="B163" s="82"/>
      <c r="C163" s="82"/>
      <c r="D163" s="82"/>
      <c r="E163" s="82"/>
      <c r="F163" s="82"/>
      <c r="G163" s="82"/>
      <c r="H163" s="82"/>
      <c r="I163" s="82"/>
      <c r="J163" s="82"/>
      <c r="K163" s="82"/>
      <c r="L163" s="82"/>
      <c r="M163" s="82"/>
      <c r="N163" s="82"/>
      <c r="O163" s="82"/>
      <c r="P163" s="82"/>
      <c r="Q163" s="82"/>
      <c r="R163" s="82"/>
      <c r="S163" s="1"/>
      <c r="T163" s="82"/>
      <c r="U163" s="82"/>
      <c r="V163" s="82"/>
      <c r="W163" s="82"/>
      <c r="X163" s="82"/>
      <c r="AI163" s="717"/>
      <c r="AJ163" s="717"/>
      <c r="AK163" s="717"/>
      <c r="AL163" s="717"/>
      <c r="AM163" s="717"/>
      <c r="AN163" s="717"/>
      <c r="AO163" s="717"/>
      <c r="AP163" s="717"/>
    </row>
    <row r="164" spans="1:49" ht="24.75" customHeight="1" x14ac:dyDescent="0.25">
      <c r="A164" s="708">
        <v>1</v>
      </c>
      <c r="B164" s="1857" t="s">
        <v>3091</v>
      </c>
      <c r="C164" s="2235"/>
      <c r="D164" s="2235"/>
      <c r="E164" s="2235"/>
      <c r="F164" s="2235"/>
      <c r="G164" s="2235"/>
      <c r="H164" s="970"/>
      <c r="I164" s="927">
        <v>4</v>
      </c>
      <c r="J164" s="1984" t="s">
        <v>3092</v>
      </c>
      <c r="K164" s="2235"/>
      <c r="L164" s="2235"/>
      <c r="M164" s="2235"/>
      <c r="N164" s="2235"/>
      <c r="O164" s="2235"/>
      <c r="P164" s="2235"/>
      <c r="Q164" s="2235"/>
      <c r="R164" s="966"/>
      <c r="S164" s="966"/>
      <c r="T164" s="997"/>
      <c r="U164" s="997"/>
      <c r="V164" s="997"/>
      <c r="W164" s="997"/>
      <c r="Y164" s="1"/>
      <c r="Z164" s="13"/>
      <c r="AA164" s="13"/>
      <c r="AB164" s="13"/>
      <c r="AC164" s="13"/>
      <c r="AD164" s="13"/>
      <c r="AE164" s="13"/>
      <c r="AF164" s="13"/>
      <c r="AG164" s="13"/>
      <c r="AH164" s="1"/>
      <c r="AI164" s="717"/>
      <c r="AJ164" s="717"/>
      <c r="AK164" s="717"/>
      <c r="AL164" s="717"/>
      <c r="AM164" s="717"/>
      <c r="AN164" s="718"/>
      <c r="AO164" s="717"/>
      <c r="AP164" s="717"/>
      <c r="AQ164" s="13"/>
      <c r="AR164" s="13"/>
      <c r="AS164" s="13"/>
      <c r="AT164" s="13"/>
      <c r="AU164" s="13"/>
      <c r="AV164" s="13"/>
      <c r="AW164" s="13"/>
    </row>
    <row r="165" spans="1:49" ht="45" customHeight="1" x14ac:dyDescent="0.25">
      <c r="A165" s="708">
        <v>2</v>
      </c>
      <c r="B165" s="1857" t="s">
        <v>3093</v>
      </c>
      <c r="C165" s="2235"/>
      <c r="D165" s="2235"/>
      <c r="E165" s="2235"/>
      <c r="F165" s="2235"/>
      <c r="G165" s="2235"/>
      <c r="I165" s="943">
        <v>5</v>
      </c>
      <c r="J165" s="50" t="s">
        <v>3094</v>
      </c>
      <c r="S165" s="760"/>
      <c r="T165" s="1000"/>
      <c r="U165" s="1000"/>
      <c r="V165" s="82"/>
      <c r="W165" s="82"/>
      <c r="Y165" s="1"/>
      <c r="Z165" s="13"/>
      <c r="AA165" s="13"/>
      <c r="AB165" s="13"/>
      <c r="AC165" s="13"/>
      <c r="AD165" s="13"/>
      <c r="AE165" s="13"/>
      <c r="AF165" s="13"/>
      <c r="AG165" s="13"/>
      <c r="AH165" s="1"/>
      <c r="AI165" s="717"/>
      <c r="AJ165" s="717"/>
      <c r="AK165" s="717"/>
      <c r="AL165" s="717"/>
      <c r="AM165" s="717"/>
      <c r="AN165" s="718"/>
      <c r="AO165" s="717"/>
      <c r="AP165" s="717"/>
      <c r="AQ165" s="13"/>
      <c r="AR165" s="13"/>
      <c r="AS165" s="13"/>
      <c r="AT165" s="13"/>
      <c r="AU165" s="13"/>
      <c r="AV165" s="13"/>
      <c r="AW165" s="13"/>
    </row>
    <row r="166" spans="1:49" ht="54" customHeight="1" x14ac:dyDescent="0.25">
      <c r="A166" s="708">
        <v>3</v>
      </c>
      <c r="B166" s="1857" t="s">
        <v>3095</v>
      </c>
      <c r="C166" s="2235"/>
      <c r="D166" s="2235"/>
      <c r="E166" s="2235"/>
      <c r="F166" s="2235"/>
      <c r="G166" s="2235"/>
      <c r="I166" s="929">
        <v>6</v>
      </c>
      <c r="J166" s="1984" t="s">
        <v>3096</v>
      </c>
      <c r="K166" s="2235"/>
      <c r="L166" s="2235"/>
      <c r="M166" s="2235"/>
      <c r="N166" s="2235"/>
      <c r="O166" s="2235"/>
      <c r="P166" s="2235"/>
      <c r="Q166" s="2235"/>
      <c r="R166" s="976"/>
      <c r="S166" s="1005"/>
      <c r="T166" s="82"/>
      <c r="U166" s="82"/>
      <c r="V166" s="82"/>
      <c r="W166" s="82"/>
      <c r="X166" s="82"/>
      <c r="Y166" s="1"/>
      <c r="Z166" s="13"/>
      <c r="AA166" s="13"/>
      <c r="AB166" s="13"/>
      <c r="AC166" s="13"/>
      <c r="AD166" s="13"/>
      <c r="AE166" s="13"/>
      <c r="AF166" s="13"/>
      <c r="AG166" s="13"/>
      <c r="AH166" s="1"/>
      <c r="AI166" s="717"/>
      <c r="AJ166" s="717"/>
      <c r="AK166" s="717"/>
      <c r="AL166" s="717"/>
      <c r="AM166" s="717"/>
      <c r="AN166" s="718"/>
      <c r="AO166" s="717"/>
      <c r="AP166" s="717"/>
      <c r="AQ166" s="13"/>
      <c r="AR166" s="13"/>
      <c r="AS166" s="13"/>
      <c r="AT166" s="13"/>
      <c r="AU166" s="13"/>
      <c r="AV166" s="13"/>
      <c r="AW166" s="13"/>
    </row>
    <row r="167" spans="1:49" x14ac:dyDescent="0.25">
      <c r="A167" s="8"/>
      <c r="B167" s="1"/>
      <c r="C167" s="1"/>
      <c r="D167" s="1"/>
      <c r="E167" s="1"/>
      <c r="F167" s="1"/>
      <c r="H167" s="1"/>
      <c r="I167" s="1"/>
      <c r="J167" s="1"/>
      <c r="K167" s="1"/>
      <c r="L167" s="1"/>
      <c r="M167" s="1"/>
      <c r="N167" s="1"/>
      <c r="O167" s="1"/>
      <c r="P167" s="1"/>
      <c r="Q167" s="1"/>
      <c r="R167" s="1"/>
      <c r="S167" s="1"/>
      <c r="T167" s="82"/>
      <c r="U167" s="82"/>
      <c r="V167" s="82"/>
      <c r="W167" s="82"/>
      <c r="X167" s="82"/>
      <c r="Y167" s="1"/>
      <c r="Z167" s="13"/>
      <c r="AA167" s="13"/>
      <c r="AB167" s="13"/>
      <c r="AC167" s="13"/>
      <c r="AD167" s="13"/>
      <c r="AE167" s="13"/>
      <c r="AF167" s="13"/>
      <c r="AG167" s="13"/>
      <c r="AH167" s="1"/>
      <c r="AI167" s="717"/>
      <c r="AJ167" s="717"/>
      <c r="AK167" s="717"/>
      <c r="AL167" s="717"/>
      <c r="AM167" s="717"/>
      <c r="AN167" s="718"/>
      <c r="AO167" s="717"/>
      <c r="AP167" s="717"/>
      <c r="AQ167" s="13"/>
      <c r="AR167" s="13"/>
      <c r="AS167" s="13"/>
      <c r="AT167" s="13"/>
      <c r="AU167" s="13"/>
      <c r="AV167" s="13"/>
      <c r="AW167" s="13"/>
    </row>
    <row r="168" spans="1:49" x14ac:dyDescent="0.25">
      <c r="A168" s="8"/>
      <c r="B168" s="13"/>
      <c r="C168" s="1"/>
      <c r="D168" s="1"/>
      <c r="E168" s="1"/>
      <c r="F168" s="1"/>
      <c r="H168" s="1"/>
      <c r="I168" s="1"/>
      <c r="J168" s="1"/>
      <c r="K168" s="1"/>
      <c r="L168" s="1"/>
      <c r="M168" s="1"/>
      <c r="N168" s="1"/>
      <c r="O168" s="1"/>
      <c r="P168" s="1"/>
      <c r="Q168" s="1"/>
      <c r="R168" s="1"/>
      <c r="S168" s="1"/>
      <c r="T168" s="82"/>
      <c r="U168" s="82"/>
      <c r="V168" s="82"/>
      <c r="W168" s="82"/>
      <c r="X168" s="82"/>
      <c r="Y168" s="1"/>
      <c r="Z168" s="13"/>
      <c r="AA168" s="13"/>
      <c r="AB168" s="13"/>
      <c r="AC168" s="13"/>
      <c r="AD168" s="13"/>
      <c r="AE168" s="13"/>
      <c r="AF168" s="13"/>
      <c r="AG168" s="13"/>
      <c r="AH168" s="1"/>
      <c r="AI168" s="717"/>
      <c r="AJ168" s="717"/>
      <c r="AK168" s="717"/>
      <c r="AL168" s="717"/>
      <c r="AM168" s="717"/>
      <c r="AN168" s="718"/>
      <c r="AO168" s="717"/>
      <c r="AP168" s="717"/>
      <c r="AQ168" s="13"/>
      <c r="AR168" s="13"/>
      <c r="AS168" s="13"/>
      <c r="AT168" s="13"/>
      <c r="AU168" s="13"/>
      <c r="AV168" s="13"/>
      <c r="AW168" s="13"/>
    </row>
    <row r="169" spans="1:49" x14ac:dyDescent="0.25">
      <c r="A169" s="8"/>
      <c r="B169" s="1"/>
      <c r="C169" s="1"/>
      <c r="D169" s="1"/>
      <c r="E169" s="1"/>
      <c r="F169" s="1"/>
      <c r="H169" s="1"/>
      <c r="I169" s="1"/>
      <c r="J169" s="1"/>
      <c r="K169" s="1"/>
      <c r="L169" s="1"/>
      <c r="M169" s="1"/>
      <c r="N169" s="1"/>
      <c r="O169" s="1"/>
      <c r="P169" s="1"/>
      <c r="Q169" s="1"/>
      <c r="R169" s="1"/>
      <c r="S169" s="1"/>
      <c r="T169" s="82"/>
      <c r="U169" s="82"/>
      <c r="V169" s="82"/>
      <c r="W169" s="82"/>
      <c r="X169" s="82"/>
      <c r="Y169" s="1"/>
      <c r="Z169" s="13"/>
      <c r="AA169" s="13"/>
      <c r="AB169" s="13"/>
      <c r="AC169" s="13"/>
      <c r="AD169" s="13"/>
      <c r="AE169" s="13"/>
      <c r="AF169" s="13"/>
      <c r="AG169" s="13"/>
      <c r="AH169" s="1"/>
      <c r="AI169" s="717"/>
      <c r="AJ169" s="717"/>
      <c r="AK169" s="717"/>
      <c r="AL169" s="717"/>
      <c r="AM169" s="717"/>
      <c r="AN169" s="718"/>
      <c r="AO169" s="717"/>
      <c r="AP169" s="717"/>
      <c r="AQ169" s="13"/>
      <c r="AR169" s="13"/>
      <c r="AS169" s="13"/>
      <c r="AT169" s="13"/>
      <c r="AU169" s="13"/>
      <c r="AV169" s="13"/>
      <c r="AW169" s="13"/>
    </row>
    <row r="170" spans="1:49" x14ac:dyDescent="0.25">
      <c r="A170" s="8"/>
      <c r="B170" s="1"/>
      <c r="C170" s="1"/>
      <c r="D170" s="1"/>
      <c r="E170" s="1"/>
      <c r="F170" s="1"/>
      <c r="H170" s="1"/>
      <c r="I170" s="1"/>
      <c r="J170" s="1"/>
      <c r="K170" s="1"/>
      <c r="L170" s="1"/>
      <c r="M170" s="1"/>
      <c r="N170" s="1"/>
      <c r="O170" s="1"/>
      <c r="P170" s="1"/>
      <c r="Q170" s="1"/>
      <c r="R170" s="1"/>
      <c r="S170" s="1"/>
      <c r="T170" s="82"/>
      <c r="U170" s="82"/>
      <c r="V170" s="82"/>
      <c r="W170" s="82"/>
      <c r="X170" s="82"/>
      <c r="Y170" s="1"/>
      <c r="Z170" s="13"/>
      <c r="AA170" s="13"/>
      <c r="AB170" s="13"/>
      <c r="AC170" s="13"/>
      <c r="AD170" s="13"/>
      <c r="AE170" s="13"/>
      <c r="AF170" s="13"/>
      <c r="AG170" s="13"/>
      <c r="AH170" s="1"/>
      <c r="AI170" s="717"/>
      <c r="AJ170" s="717"/>
      <c r="AK170" s="717"/>
      <c r="AL170" s="717"/>
      <c r="AM170" s="717"/>
      <c r="AN170" s="718"/>
      <c r="AO170" s="717"/>
      <c r="AP170" s="717"/>
      <c r="AQ170" s="13"/>
      <c r="AR170" s="13"/>
      <c r="AS170" s="13"/>
      <c r="AT170" s="13"/>
      <c r="AU170" s="13"/>
      <c r="AV170" s="13"/>
      <c r="AW170" s="13"/>
    </row>
    <row r="171" spans="1:49" x14ac:dyDescent="0.25">
      <c r="A171" s="8"/>
      <c r="B171" s="1"/>
      <c r="C171" s="1"/>
      <c r="D171" s="1"/>
      <c r="E171" s="1"/>
      <c r="F171" s="1"/>
      <c r="H171" s="1"/>
      <c r="I171" s="1"/>
      <c r="J171" s="1"/>
      <c r="K171" s="1"/>
      <c r="L171" s="1"/>
      <c r="M171" s="1"/>
      <c r="N171" s="1"/>
      <c r="O171" s="1"/>
      <c r="P171" s="1"/>
      <c r="Q171" s="1"/>
      <c r="R171" s="1"/>
      <c r="S171" s="1"/>
      <c r="T171" s="82"/>
      <c r="U171" s="82"/>
      <c r="V171" s="82"/>
      <c r="W171" s="82"/>
      <c r="X171" s="82"/>
      <c r="Y171" s="1"/>
      <c r="Z171" s="13"/>
      <c r="AA171" s="13"/>
      <c r="AB171" s="13"/>
      <c r="AC171" s="13"/>
      <c r="AD171" s="13"/>
      <c r="AE171" s="13"/>
      <c r="AF171" s="13"/>
      <c r="AG171" s="13"/>
      <c r="AH171" s="1"/>
      <c r="AI171" s="717"/>
      <c r="AJ171" s="717"/>
      <c r="AK171" s="717"/>
      <c r="AL171" s="717"/>
      <c r="AM171" s="717"/>
      <c r="AN171" s="718"/>
      <c r="AO171" s="717"/>
      <c r="AP171" s="717"/>
      <c r="AQ171" s="13"/>
      <c r="AR171" s="13"/>
      <c r="AS171" s="13"/>
      <c r="AT171" s="13"/>
      <c r="AU171" s="13"/>
      <c r="AV171" s="13"/>
      <c r="AW171" s="13"/>
    </row>
    <row r="172" spans="1:49" x14ac:dyDescent="0.25">
      <c r="A172" s="8"/>
      <c r="B172" s="1"/>
      <c r="C172" s="1"/>
      <c r="D172" s="1"/>
      <c r="E172" s="1"/>
      <c r="F172" s="1"/>
      <c r="H172" s="1"/>
      <c r="I172" s="1"/>
      <c r="J172" s="1"/>
      <c r="K172" s="1"/>
      <c r="L172" s="1"/>
      <c r="M172" s="1"/>
      <c r="N172" s="1"/>
      <c r="O172" s="1"/>
      <c r="P172" s="1"/>
      <c r="Q172" s="1"/>
      <c r="R172" s="1"/>
      <c r="S172" s="1"/>
      <c r="T172" s="82"/>
      <c r="U172" s="82"/>
      <c r="V172" s="82"/>
      <c r="W172" s="82"/>
      <c r="X172" s="82"/>
      <c r="Y172" s="1"/>
      <c r="Z172" s="13"/>
      <c r="AA172" s="13"/>
      <c r="AB172" s="13"/>
      <c r="AC172" s="13"/>
      <c r="AD172" s="13"/>
      <c r="AE172" s="13"/>
      <c r="AF172" s="13"/>
      <c r="AG172" s="13"/>
      <c r="AH172" s="1"/>
      <c r="AI172" s="717"/>
      <c r="AJ172" s="717"/>
      <c r="AK172" s="717"/>
      <c r="AL172" s="717"/>
      <c r="AM172" s="717"/>
      <c r="AN172" s="718"/>
      <c r="AO172" s="717"/>
      <c r="AP172" s="717"/>
      <c r="AQ172" s="13"/>
      <c r="AR172" s="13"/>
      <c r="AS172" s="13"/>
      <c r="AT172" s="13"/>
      <c r="AU172" s="13"/>
      <c r="AV172" s="13"/>
      <c r="AW172" s="13"/>
    </row>
    <row r="173" spans="1:49" x14ac:dyDescent="0.25">
      <c r="A173" s="8"/>
      <c r="B173" s="1"/>
      <c r="C173" s="1"/>
      <c r="D173" s="1"/>
      <c r="E173" s="1"/>
      <c r="F173" s="1"/>
      <c r="H173" s="1"/>
      <c r="I173" s="1"/>
      <c r="J173" s="1"/>
      <c r="K173" s="1"/>
      <c r="L173" s="1"/>
      <c r="M173" s="1"/>
      <c r="N173" s="1"/>
      <c r="O173" s="1"/>
      <c r="P173" s="1"/>
      <c r="Q173" s="1"/>
      <c r="R173" s="1"/>
      <c r="S173" s="1"/>
      <c r="T173" s="82"/>
      <c r="U173" s="82"/>
      <c r="V173" s="82"/>
      <c r="W173" s="82"/>
      <c r="X173" s="82"/>
      <c r="Y173" s="1"/>
      <c r="Z173" s="13"/>
      <c r="AA173" s="13"/>
      <c r="AB173" s="13"/>
      <c r="AC173" s="13"/>
      <c r="AD173" s="13"/>
      <c r="AE173" s="13"/>
      <c r="AF173" s="13"/>
      <c r="AG173" s="13"/>
      <c r="AH173" s="1"/>
      <c r="AI173" s="717"/>
      <c r="AJ173" s="717"/>
      <c r="AK173" s="717"/>
      <c r="AL173" s="717"/>
      <c r="AM173" s="717"/>
      <c r="AN173" s="718"/>
      <c r="AO173" s="717"/>
      <c r="AP173" s="717"/>
      <c r="AQ173" s="13"/>
      <c r="AR173" s="13"/>
      <c r="AS173" s="13"/>
      <c r="AT173" s="13"/>
      <c r="AU173" s="13"/>
      <c r="AV173" s="13"/>
      <c r="AW173" s="13"/>
    </row>
    <row r="174" spans="1:49" x14ac:dyDescent="0.25">
      <c r="A174" s="8"/>
      <c r="B174" s="1"/>
      <c r="C174" s="1"/>
      <c r="D174" s="1"/>
      <c r="E174" s="1"/>
      <c r="F174" s="1"/>
      <c r="H174" s="1"/>
      <c r="I174" s="1"/>
      <c r="J174" s="1"/>
      <c r="K174" s="1"/>
      <c r="L174" s="1"/>
      <c r="M174" s="1"/>
      <c r="N174" s="1"/>
      <c r="O174" s="1"/>
      <c r="P174" s="1"/>
      <c r="Q174" s="1"/>
      <c r="R174" s="1"/>
      <c r="S174" s="1"/>
      <c r="T174" s="82"/>
      <c r="U174" s="82"/>
      <c r="V174" s="82"/>
      <c r="W174" s="82"/>
      <c r="X174" s="82"/>
      <c r="Y174" s="1"/>
      <c r="Z174" s="13"/>
      <c r="AA174" s="13"/>
      <c r="AB174" s="13"/>
      <c r="AC174" s="13"/>
      <c r="AD174" s="13"/>
      <c r="AE174" s="13"/>
      <c r="AF174" s="13"/>
      <c r="AG174" s="13"/>
      <c r="AH174" s="1"/>
      <c r="AI174" s="717"/>
      <c r="AJ174" s="717"/>
      <c r="AK174" s="717"/>
      <c r="AL174" s="717"/>
      <c r="AM174" s="717"/>
      <c r="AN174" s="718"/>
      <c r="AO174" s="717"/>
      <c r="AP174" s="717"/>
      <c r="AQ174" s="13"/>
      <c r="AR174" s="13"/>
      <c r="AS174" s="13"/>
      <c r="AT174" s="13"/>
      <c r="AU174" s="13"/>
      <c r="AV174" s="13"/>
      <c r="AW174" s="13"/>
    </row>
    <row r="175" spans="1:49" x14ac:dyDescent="0.25">
      <c r="A175" s="8"/>
      <c r="B175" s="1"/>
      <c r="C175" s="1"/>
      <c r="D175" s="1"/>
      <c r="E175" s="1"/>
      <c r="F175" s="1"/>
      <c r="H175" s="1"/>
      <c r="I175" s="1"/>
      <c r="J175" s="1"/>
      <c r="K175" s="1"/>
      <c r="L175" s="1"/>
      <c r="M175" s="1"/>
      <c r="N175" s="1"/>
      <c r="O175" s="1"/>
      <c r="P175" s="1"/>
      <c r="Q175" s="1"/>
      <c r="R175" s="1"/>
      <c r="S175" s="1"/>
      <c r="T175" s="82"/>
      <c r="U175" s="82"/>
      <c r="V175" s="82"/>
      <c r="W175" s="82"/>
      <c r="X175" s="82"/>
      <c r="Y175" s="1"/>
      <c r="Z175" s="13"/>
      <c r="AA175" s="13"/>
      <c r="AB175" s="13"/>
      <c r="AC175" s="13"/>
      <c r="AD175" s="13"/>
      <c r="AE175" s="13"/>
      <c r="AF175" s="13"/>
      <c r="AG175" s="13"/>
      <c r="AH175" s="1"/>
      <c r="AI175" s="717"/>
      <c r="AJ175" s="717"/>
      <c r="AK175" s="717"/>
      <c r="AL175" s="717"/>
      <c r="AM175" s="717"/>
      <c r="AN175" s="718"/>
      <c r="AO175" s="717"/>
      <c r="AP175" s="717"/>
      <c r="AQ175" s="13"/>
      <c r="AR175" s="13"/>
      <c r="AS175" s="13"/>
      <c r="AT175" s="13"/>
      <c r="AU175" s="13"/>
      <c r="AV175" s="13"/>
      <c r="AW175" s="13"/>
    </row>
    <row r="176" spans="1:49" x14ac:dyDescent="0.25">
      <c r="A176" s="8"/>
      <c r="B176" s="1"/>
      <c r="C176" s="1"/>
      <c r="D176" s="1"/>
      <c r="E176" s="1"/>
      <c r="F176" s="1"/>
      <c r="H176" s="1"/>
      <c r="I176" s="1"/>
      <c r="J176" s="1"/>
      <c r="K176" s="1"/>
      <c r="L176" s="1"/>
      <c r="M176" s="1"/>
      <c r="N176" s="1"/>
      <c r="O176" s="1"/>
      <c r="P176" s="1"/>
      <c r="Q176" s="1"/>
      <c r="R176" s="1"/>
      <c r="S176" s="1"/>
      <c r="T176" s="82"/>
      <c r="U176" s="82"/>
      <c r="V176" s="82"/>
      <c r="W176" s="82"/>
      <c r="X176" s="82"/>
      <c r="Y176" s="1"/>
      <c r="Z176" s="13"/>
      <c r="AA176" s="13"/>
      <c r="AB176" s="13"/>
      <c r="AC176" s="13"/>
      <c r="AD176" s="13"/>
      <c r="AE176" s="13"/>
      <c r="AF176" s="13"/>
      <c r="AG176" s="13"/>
      <c r="AH176" s="1"/>
      <c r="AI176" s="717"/>
      <c r="AJ176" s="717"/>
      <c r="AK176" s="717"/>
      <c r="AL176" s="717"/>
      <c r="AM176" s="717"/>
      <c r="AN176" s="718"/>
      <c r="AO176" s="717"/>
      <c r="AP176" s="717"/>
      <c r="AQ176" s="13"/>
      <c r="AR176" s="13"/>
      <c r="AS176" s="13"/>
      <c r="AT176" s="13"/>
      <c r="AU176" s="13"/>
      <c r="AV176" s="13"/>
      <c r="AW176" s="13"/>
    </row>
    <row r="177" spans="1:49" x14ac:dyDescent="0.25">
      <c r="A177" s="8"/>
      <c r="B177" s="1"/>
      <c r="C177" s="1"/>
      <c r="D177" s="1"/>
      <c r="E177" s="1"/>
      <c r="F177" s="1"/>
      <c r="H177" s="1"/>
      <c r="I177" s="1"/>
      <c r="J177" s="1"/>
      <c r="K177" s="1"/>
      <c r="L177" s="1"/>
      <c r="M177" s="1"/>
      <c r="N177" s="1"/>
      <c r="O177" s="1"/>
      <c r="P177" s="1"/>
      <c r="Q177" s="1"/>
      <c r="R177" s="1"/>
      <c r="S177" s="1"/>
      <c r="T177" s="82"/>
      <c r="U177" s="82"/>
      <c r="V177" s="82"/>
      <c r="W177" s="82"/>
      <c r="X177" s="82"/>
      <c r="Y177" s="1"/>
      <c r="Z177" s="13"/>
      <c r="AA177" s="13"/>
      <c r="AB177" s="13"/>
      <c r="AC177" s="13"/>
      <c r="AD177" s="13"/>
      <c r="AE177" s="13"/>
      <c r="AF177" s="13"/>
      <c r="AG177" s="13"/>
      <c r="AH177" s="1"/>
      <c r="AI177" s="717"/>
      <c r="AJ177" s="717"/>
      <c r="AK177" s="717"/>
      <c r="AL177" s="717"/>
      <c r="AM177" s="717"/>
      <c r="AN177" s="718"/>
      <c r="AO177" s="717"/>
      <c r="AP177" s="717"/>
      <c r="AQ177" s="13"/>
      <c r="AR177" s="13"/>
      <c r="AS177" s="13"/>
      <c r="AT177" s="13"/>
      <c r="AU177" s="13"/>
      <c r="AV177" s="13"/>
      <c r="AW177" s="13"/>
    </row>
    <row r="178" spans="1:49" x14ac:dyDescent="0.25">
      <c r="A178" s="8"/>
      <c r="B178" s="1"/>
      <c r="C178" s="1"/>
      <c r="D178" s="1"/>
      <c r="E178" s="1"/>
      <c r="F178" s="1"/>
      <c r="H178" s="1"/>
      <c r="I178" s="1"/>
      <c r="J178" s="1"/>
      <c r="K178" s="1"/>
      <c r="L178" s="1"/>
      <c r="M178" s="1"/>
      <c r="N178" s="1"/>
      <c r="O178" s="1"/>
      <c r="P178" s="1"/>
      <c r="Q178" s="1"/>
      <c r="R178" s="1"/>
      <c r="S178" s="1"/>
      <c r="T178" s="82"/>
      <c r="U178" s="82"/>
      <c r="V178" s="82"/>
      <c r="W178" s="82"/>
      <c r="X178" s="82"/>
      <c r="Y178" s="1"/>
      <c r="Z178" s="13"/>
      <c r="AA178" s="13"/>
      <c r="AB178" s="13"/>
      <c r="AC178" s="13"/>
      <c r="AD178" s="13"/>
      <c r="AE178" s="13"/>
      <c r="AF178" s="13"/>
      <c r="AG178" s="13"/>
      <c r="AH178" s="1"/>
      <c r="AI178" s="717"/>
      <c r="AJ178" s="717"/>
      <c r="AK178" s="717"/>
      <c r="AL178" s="717"/>
      <c r="AM178" s="717"/>
      <c r="AN178" s="718"/>
      <c r="AO178" s="717"/>
      <c r="AP178" s="717"/>
      <c r="AQ178" s="13"/>
      <c r="AR178" s="13"/>
      <c r="AS178" s="13"/>
      <c r="AT178" s="13"/>
      <c r="AU178" s="13"/>
      <c r="AV178" s="13"/>
      <c r="AW178" s="13"/>
    </row>
    <row r="179" spans="1:49" x14ac:dyDescent="0.25">
      <c r="A179" s="8"/>
      <c r="B179" s="1"/>
      <c r="C179" s="1"/>
      <c r="D179" s="1"/>
      <c r="E179" s="1"/>
      <c r="F179" s="1"/>
      <c r="H179" s="1"/>
      <c r="I179" s="1"/>
      <c r="J179" s="1"/>
      <c r="K179" s="1"/>
      <c r="L179" s="1"/>
      <c r="M179" s="1"/>
      <c r="N179" s="1"/>
      <c r="O179" s="1"/>
      <c r="P179" s="1"/>
      <c r="Q179" s="1"/>
      <c r="R179" s="1"/>
      <c r="S179" s="1"/>
      <c r="T179" s="82"/>
      <c r="U179" s="82"/>
      <c r="V179" s="82"/>
      <c r="W179" s="82"/>
      <c r="X179" s="82"/>
      <c r="Y179" s="1"/>
      <c r="Z179" s="13"/>
      <c r="AA179" s="13"/>
      <c r="AB179" s="13"/>
      <c r="AC179" s="13"/>
      <c r="AD179" s="13"/>
      <c r="AE179" s="13"/>
      <c r="AF179" s="13"/>
      <c r="AG179" s="13"/>
      <c r="AH179" s="1"/>
      <c r="AI179" s="717"/>
      <c r="AJ179" s="717"/>
      <c r="AK179" s="717"/>
      <c r="AL179" s="717"/>
      <c r="AM179" s="717"/>
      <c r="AN179" s="718"/>
      <c r="AO179" s="717"/>
      <c r="AP179" s="717"/>
      <c r="AQ179" s="13"/>
      <c r="AR179" s="13"/>
      <c r="AS179" s="13"/>
      <c r="AT179" s="13"/>
      <c r="AU179" s="13"/>
      <c r="AV179" s="13"/>
      <c r="AW179" s="13"/>
    </row>
    <row r="180" spans="1:49" x14ac:dyDescent="0.25">
      <c r="A180" s="8"/>
      <c r="B180" s="1"/>
      <c r="C180" s="1"/>
      <c r="D180" s="1"/>
      <c r="E180" s="1"/>
      <c r="F180" s="1"/>
      <c r="H180" s="1"/>
      <c r="I180" s="1"/>
      <c r="J180" s="1"/>
      <c r="K180" s="1"/>
      <c r="L180" s="1"/>
      <c r="M180" s="1"/>
      <c r="N180" s="1"/>
      <c r="O180" s="1"/>
      <c r="P180" s="1"/>
      <c r="Q180" s="1"/>
      <c r="R180" s="1"/>
      <c r="S180" s="1"/>
      <c r="T180" s="82"/>
      <c r="U180" s="82"/>
      <c r="V180" s="82"/>
      <c r="W180" s="82"/>
      <c r="X180" s="82"/>
      <c r="Y180" s="1"/>
      <c r="Z180" s="13"/>
      <c r="AA180" s="13"/>
      <c r="AB180" s="13"/>
      <c r="AC180" s="13"/>
      <c r="AD180" s="13"/>
      <c r="AE180" s="13"/>
      <c r="AF180" s="13"/>
      <c r="AG180" s="13"/>
      <c r="AH180" s="1"/>
      <c r="AI180" s="717"/>
      <c r="AJ180" s="717"/>
      <c r="AK180" s="717"/>
      <c r="AL180" s="717"/>
      <c r="AM180" s="717"/>
      <c r="AN180" s="718"/>
      <c r="AO180" s="717"/>
      <c r="AP180" s="717"/>
      <c r="AQ180" s="13"/>
      <c r="AR180" s="13"/>
      <c r="AS180" s="13"/>
      <c r="AT180" s="13"/>
      <c r="AU180" s="13"/>
      <c r="AV180" s="13"/>
      <c r="AW180" s="13"/>
    </row>
    <row r="181" spans="1:49" x14ac:dyDescent="0.25">
      <c r="A181" s="8"/>
      <c r="B181" s="1"/>
      <c r="C181" s="1"/>
      <c r="D181" s="1"/>
      <c r="E181" s="1"/>
      <c r="F181" s="1"/>
      <c r="H181" s="1"/>
      <c r="I181" s="1"/>
      <c r="J181" s="1"/>
      <c r="K181" s="1"/>
      <c r="L181" s="1"/>
      <c r="M181" s="1"/>
      <c r="N181" s="1"/>
      <c r="O181" s="1"/>
      <c r="P181" s="1"/>
      <c r="Q181" s="1"/>
      <c r="R181" s="1"/>
      <c r="S181" s="1"/>
      <c r="T181" s="82"/>
      <c r="U181" s="82"/>
      <c r="V181" s="82"/>
      <c r="W181" s="82"/>
      <c r="X181" s="82"/>
      <c r="Y181" s="1"/>
      <c r="Z181" s="13"/>
      <c r="AA181" s="13"/>
      <c r="AB181" s="13"/>
      <c r="AC181" s="13"/>
      <c r="AD181" s="13"/>
      <c r="AE181" s="13"/>
      <c r="AF181" s="13"/>
      <c r="AG181" s="13"/>
      <c r="AH181" s="1"/>
      <c r="AI181" s="717"/>
      <c r="AJ181" s="717"/>
      <c r="AK181" s="717"/>
      <c r="AL181" s="717"/>
      <c r="AM181" s="717"/>
      <c r="AN181" s="718"/>
      <c r="AO181" s="717"/>
      <c r="AP181" s="717"/>
      <c r="AQ181" s="13"/>
      <c r="AR181" s="13"/>
      <c r="AS181" s="13"/>
      <c r="AT181" s="13"/>
      <c r="AU181" s="13"/>
      <c r="AV181" s="13"/>
      <c r="AW181" s="13"/>
    </row>
    <row r="182" spans="1:49" x14ac:dyDescent="0.25">
      <c r="A182" s="8"/>
      <c r="B182" s="1"/>
      <c r="C182" s="1"/>
      <c r="D182" s="1"/>
      <c r="E182" s="1"/>
      <c r="F182" s="1"/>
      <c r="H182" s="1"/>
      <c r="I182" s="1"/>
      <c r="J182" s="1"/>
      <c r="K182" s="1"/>
      <c r="L182" s="1"/>
      <c r="M182" s="1"/>
      <c r="N182" s="1"/>
      <c r="O182" s="1"/>
      <c r="P182" s="1"/>
      <c r="Q182" s="1"/>
      <c r="R182" s="1"/>
      <c r="S182" s="1"/>
      <c r="T182" s="82"/>
      <c r="U182" s="82"/>
      <c r="V182" s="82"/>
      <c r="W182" s="82"/>
      <c r="X182" s="82"/>
      <c r="Y182" s="1"/>
      <c r="Z182" s="13"/>
      <c r="AA182" s="13"/>
      <c r="AB182" s="13"/>
      <c r="AC182" s="13"/>
      <c r="AD182" s="13"/>
      <c r="AE182" s="13"/>
      <c r="AF182" s="13"/>
      <c r="AG182" s="13"/>
      <c r="AH182" s="1"/>
      <c r="AI182" s="717"/>
      <c r="AJ182" s="717"/>
      <c r="AK182" s="717"/>
      <c r="AL182" s="717"/>
      <c r="AM182" s="717"/>
      <c r="AN182" s="718"/>
      <c r="AO182" s="717"/>
      <c r="AP182" s="717"/>
      <c r="AQ182" s="13"/>
      <c r="AR182" s="13"/>
      <c r="AS182" s="13"/>
      <c r="AT182" s="13"/>
      <c r="AU182" s="13"/>
      <c r="AV182" s="13"/>
      <c r="AW182" s="13"/>
    </row>
    <row r="183" spans="1:49" x14ac:dyDescent="0.25">
      <c r="A183" s="8"/>
      <c r="B183" s="1"/>
      <c r="C183" s="1"/>
      <c r="D183" s="1"/>
      <c r="E183" s="1"/>
      <c r="F183" s="1"/>
      <c r="H183" s="1"/>
      <c r="I183" s="1"/>
      <c r="J183" s="1"/>
      <c r="K183" s="1"/>
      <c r="L183" s="1"/>
      <c r="M183" s="1"/>
      <c r="N183" s="1"/>
      <c r="O183" s="1"/>
      <c r="P183" s="1"/>
      <c r="Q183" s="1"/>
      <c r="R183" s="1"/>
      <c r="S183" s="1"/>
      <c r="T183" s="82"/>
      <c r="U183" s="82"/>
      <c r="V183" s="82"/>
      <c r="W183" s="82"/>
      <c r="X183" s="82"/>
      <c r="Y183" s="1"/>
      <c r="Z183" s="13"/>
      <c r="AA183" s="13"/>
      <c r="AB183" s="13"/>
      <c r="AC183" s="13"/>
      <c r="AD183" s="13"/>
      <c r="AE183" s="13"/>
      <c r="AF183" s="13"/>
      <c r="AG183" s="13"/>
      <c r="AH183" s="1"/>
      <c r="AI183" s="717"/>
      <c r="AJ183" s="717"/>
      <c r="AK183" s="717"/>
      <c r="AL183" s="717"/>
      <c r="AM183" s="717"/>
      <c r="AN183" s="718"/>
      <c r="AO183" s="717"/>
      <c r="AP183" s="717"/>
      <c r="AQ183" s="13"/>
      <c r="AR183" s="13"/>
      <c r="AS183" s="13"/>
      <c r="AT183" s="13"/>
      <c r="AU183" s="13"/>
      <c r="AV183" s="13"/>
      <c r="AW183" s="13"/>
    </row>
    <row r="184" spans="1:49" x14ac:dyDescent="0.25">
      <c r="A184" s="8"/>
      <c r="B184" s="1"/>
      <c r="C184" s="1"/>
      <c r="D184" s="1"/>
      <c r="E184" s="1"/>
      <c r="F184" s="1"/>
      <c r="H184" s="1"/>
      <c r="I184" s="1"/>
      <c r="J184" s="1"/>
      <c r="K184" s="1"/>
      <c r="L184" s="1"/>
      <c r="M184" s="1"/>
      <c r="N184" s="1"/>
      <c r="O184" s="1"/>
      <c r="P184" s="1"/>
      <c r="Q184" s="1"/>
      <c r="R184" s="1"/>
      <c r="S184" s="1"/>
      <c r="T184" s="82"/>
      <c r="U184" s="82"/>
      <c r="V184" s="82"/>
      <c r="W184" s="82"/>
      <c r="X184" s="82"/>
      <c r="Y184" s="1"/>
      <c r="Z184" s="13"/>
      <c r="AA184" s="13"/>
      <c r="AB184" s="13"/>
      <c r="AC184" s="13"/>
      <c r="AD184" s="13"/>
      <c r="AE184" s="13"/>
      <c r="AF184" s="13"/>
      <c r="AG184" s="13"/>
      <c r="AH184" s="1"/>
      <c r="AI184" s="717"/>
      <c r="AJ184" s="717"/>
      <c r="AK184" s="717"/>
      <c r="AL184" s="717"/>
      <c r="AM184" s="717"/>
      <c r="AN184" s="718"/>
      <c r="AO184" s="717"/>
      <c r="AP184" s="717"/>
      <c r="AQ184" s="13"/>
      <c r="AR184" s="13"/>
      <c r="AS184" s="13"/>
      <c r="AT184" s="13"/>
      <c r="AU184" s="13"/>
      <c r="AV184" s="13"/>
      <c r="AW184" s="13"/>
    </row>
    <row r="185" spans="1:49" x14ac:dyDescent="0.25">
      <c r="A185" s="51"/>
      <c r="B185" s="1"/>
      <c r="C185" s="1"/>
      <c r="D185" s="1"/>
      <c r="E185" s="1"/>
      <c r="F185" s="1"/>
      <c r="H185" s="1"/>
      <c r="I185" s="1"/>
      <c r="J185" s="1"/>
      <c r="K185" s="1"/>
      <c r="L185" s="1"/>
      <c r="M185" s="1"/>
      <c r="N185" s="1"/>
      <c r="O185" s="1"/>
      <c r="P185" s="1"/>
      <c r="Q185" s="1"/>
      <c r="R185" s="1"/>
      <c r="S185" s="1"/>
      <c r="T185" s="82"/>
      <c r="U185" s="82"/>
      <c r="V185" s="82"/>
      <c r="W185" s="82"/>
      <c r="X185" s="82"/>
      <c r="Y185" s="1"/>
      <c r="Z185" s="13"/>
      <c r="AA185" s="13"/>
      <c r="AB185" s="13"/>
      <c r="AC185" s="13"/>
      <c r="AD185" s="13"/>
      <c r="AE185" s="13"/>
      <c r="AF185" s="13"/>
      <c r="AG185" s="13"/>
      <c r="AH185" s="1"/>
      <c r="AI185" s="717"/>
      <c r="AJ185" s="717"/>
      <c r="AK185" s="717"/>
      <c r="AL185" s="717"/>
      <c r="AM185" s="717"/>
      <c r="AN185" s="718"/>
      <c r="AO185" s="717"/>
      <c r="AP185" s="717"/>
      <c r="AQ185" s="13"/>
      <c r="AR185" s="13"/>
      <c r="AS185" s="13"/>
      <c r="AT185" s="13"/>
      <c r="AU185" s="13"/>
      <c r="AV185" s="13"/>
      <c r="AW185" s="13"/>
    </row>
    <row r="186" spans="1:49" x14ac:dyDescent="0.25">
      <c r="A186" s="24"/>
      <c r="B186" s="1"/>
      <c r="C186" s="1"/>
      <c r="D186" s="1"/>
      <c r="E186" s="1"/>
      <c r="F186" s="1"/>
      <c r="H186" s="1"/>
      <c r="I186" s="1"/>
      <c r="J186" s="1"/>
      <c r="K186" s="1"/>
      <c r="L186" s="1"/>
      <c r="M186" s="1"/>
      <c r="N186" s="1"/>
      <c r="O186" s="1"/>
      <c r="P186" s="1"/>
      <c r="Q186" s="1"/>
      <c r="R186" s="1"/>
      <c r="S186" s="1"/>
      <c r="T186" s="82"/>
      <c r="U186" s="82"/>
      <c r="V186" s="82"/>
      <c r="W186" s="82"/>
      <c r="X186" s="82"/>
      <c r="Y186" s="1"/>
      <c r="Z186" s="13"/>
      <c r="AA186" s="13"/>
      <c r="AB186" s="13"/>
      <c r="AC186" s="13"/>
      <c r="AD186" s="13"/>
      <c r="AE186" s="13"/>
      <c r="AF186" s="13"/>
      <c r="AG186" s="13"/>
      <c r="AH186" s="1"/>
      <c r="AI186" s="717"/>
      <c r="AJ186" s="717"/>
      <c r="AK186" s="717"/>
      <c r="AL186" s="717"/>
      <c r="AM186" s="717"/>
      <c r="AN186" s="718"/>
      <c r="AO186" s="717"/>
      <c r="AP186" s="717"/>
      <c r="AQ186" s="13"/>
      <c r="AR186" s="13"/>
      <c r="AS186" s="13"/>
      <c r="AT186" s="13"/>
      <c r="AU186" s="13"/>
      <c r="AV186" s="13"/>
      <c r="AW186" s="13"/>
    </row>
    <row r="187" spans="1:49" x14ac:dyDescent="0.25">
      <c r="A187" s="1"/>
      <c r="B187" s="1"/>
      <c r="C187" s="1"/>
      <c r="D187" s="1"/>
      <c r="E187" s="1"/>
      <c r="F187" s="1"/>
      <c r="H187" s="1"/>
      <c r="I187" s="1"/>
      <c r="J187" s="1"/>
      <c r="K187" s="1"/>
      <c r="L187" s="1"/>
      <c r="M187" s="1"/>
      <c r="N187" s="1"/>
      <c r="O187" s="1"/>
      <c r="P187" s="1"/>
      <c r="Q187" s="1"/>
      <c r="R187" s="1"/>
      <c r="S187" s="1"/>
      <c r="T187" s="82"/>
      <c r="U187" s="82"/>
      <c r="V187" s="82"/>
      <c r="W187" s="82"/>
      <c r="X187" s="82"/>
      <c r="Y187" s="1"/>
      <c r="Z187" s="13"/>
      <c r="AA187" s="13"/>
      <c r="AB187" s="13"/>
      <c r="AC187" s="13"/>
      <c r="AD187" s="13"/>
      <c r="AE187" s="13"/>
      <c r="AF187" s="13"/>
      <c r="AG187" s="13"/>
      <c r="AH187" s="1"/>
      <c r="AI187" s="717"/>
      <c r="AJ187" s="717"/>
      <c r="AK187" s="717"/>
      <c r="AL187" s="717"/>
      <c r="AM187" s="717"/>
      <c r="AN187" s="718"/>
      <c r="AO187" s="717"/>
      <c r="AP187" s="717"/>
      <c r="AQ187" s="13"/>
      <c r="AR187" s="13"/>
      <c r="AS187" s="13"/>
      <c r="AT187" s="13"/>
      <c r="AU187" s="13"/>
      <c r="AV187" s="13"/>
      <c r="AW187" s="13"/>
    </row>
    <row r="188" spans="1:49" x14ac:dyDescent="0.25">
      <c r="A188" s="1"/>
      <c r="B188" s="1"/>
      <c r="C188" s="1"/>
      <c r="D188" s="1"/>
      <c r="E188" s="1"/>
      <c r="F188" s="1"/>
      <c r="H188" s="1"/>
      <c r="I188" s="1"/>
      <c r="J188" s="1"/>
      <c r="K188" s="1"/>
      <c r="L188" s="1"/>
      <c r="M188" s="1"/>
      <c r="N188" s="1"/>
      <c r="O188" s="1"/>
      <c r="P188" s="1"/>
      <c r="Q188" s="1"/>
      <c r="R188" s="1"/>
      <c r="S188" s="1"/>
      <c r="T188" s="82"/>
      <c r="U188" s="82"/>
      <c r="V188" s="82"/>
      <c r="W188" s="82"/>
      <c r="X188" s="82"/>
      <c r="Y188" s="1"/>
      <c r="Z188" s="13"/>
      <c r="AA188" s="13"/>
      <c r="AB188" s="13"/>
      <c r="AC188" s="13"/>
      <c r="AD188" s="13"/>
      <c r="AE188" s="13"/>
      <c r="AF188" s="13"/>
      <c r="AG188" s="13"/>
      <c r="AH188" s="1"/>
      <c r="AI188" s="717"/>
      <c r="AJ188" s="717"/>
      <c r="AK188" s="717"/>
      <c r="AL188" s="717"/>
      <c r="AM188" s="717"/>
      <c r="AN188" s="718"/>
      <c r="AO188" s="717"/>
      <c r="AP188" s="717"/>
      <c r="AQ188" s="13"/>
      <c r="AR188" s="13"/>
      <c r="AS188" s="13"/>
      <c r="AT188" s="13"/>
      <c r="AU188" s="13"/>
      <c r="AV188" s="13"/>
      <c r="AW188" s="13"/>
    </row>
    <row r="189" spans="1:49" x14ac:dyDescent="0.25">
      <c r="A189" s="8"/>
      <c r="B189" s="1"/>
      <c r="C189" s="1"/>
      <c r="D189" s="1"/>
      <c r="E189" s="1"/>
      <c r="F189" s="1"/>
      <c r="H189" s="1"/>
      <c r="I189" s="1"/>
      <c r="J189" s="1"/>
      <c r="K189" s="1"/>
      <c r="L189" s="1"/>
      <c r="M189" s="1"/>
      <c r="N189" s="1"/>
      <c r="O189" s="1"/>
      <c r="P189" s="1"/>
      <c r="Q189" s="1"/>
      <c r="R189" s="1"/>
      <c r="S189" s="1"/>
      <c r="T189" s="82"/>
      <c r="U189" s="82"/>
      <c r="V189" s="82"/>
      <c r="W189" s="82"/>
      <c r="X189" s="82"/>
      <c r="Y189" s="1"/>
      <c r="Z189" s="13"/>
      <c r="AA189" s="13"/>
      <c r="AB189" s="13"/>
      <c r="AC189" s="13"/>
      <c r="AD189" s="13"/>
      <c r="AE189" s="13"/>
      <c r="AF189" s="13"/>
      <c r="AG189" s="13"/>
      <c r="AH189" s="1"/>
      <c r="AI189" s="717"/>
      <c r="AJ189" s="717"/>
      <c r="AK189" s="717"/>
      <c r="AL189" s="717"/>
      <c r="AM189" s="717"/>
      <c r="AN189" s="718"/>
      <c r="AO189" s="717"/>
      <c r="AP189" s="717"/>
      <c r="AQ189" s="13"/>
      <c r="AR189" s="13"/>
      <c r="AS189" s="13"/>
      <c r="AT189" s="13"/>
      <c r="AU189" s="13"/>
      <c r="AV189" s="13"/>
      <c r="AW189" s="13"/>
    </row>
    <row r="190" spans="1:49" x14ac:dyDescent="0.25">
      <c r="A190" s="8"/>
      <c r="B190" s="1"/>
      <c r="C190" s="1"/>
      <c r="D190" s="1"/>
      <c r="E190" s="1"/>
      <c r="F190" s="1"/>
      <c r="H190" s="1"/>
      <c r="I190" s="1"/>
      <c r="J190" s="1"/>
      <c r="K190" s="1"/>
      <c r="L190" s="1"/>
      <c r="M190" s="1"/>
      <c r="N190" s="1"/>
      <c r="O190" s="1"/>
      <c r="P190" s="1"/>
      <c r="Q190" s="1"/>
      <c r="R190" s="1"/>
      <c r="S190" s="1"/>
      <c r="T190" s="82"/>
      <c r="U190" s="82"/>
      <c r="V190" s="82"/>
      <c r="W190" s="82"/>
      <c r="X190" s="82"/>
      <c r="Y190" s="1"/>
      <c r="Z190" s="13"/>
      <c r="AA190" s="13"/>
      <c r="AB190" s="13"/>
      <c r="AC190" s="13"/>
      <c r="AD190" s="13"/>
      <c r="AE190" s="13"/>
      <c r="AF190" s="13"/>
      <c r="AG190" s="13"/>
      <c r="AH190" s="1"/>
      <c r="AI190" s="717"/>
      <c r="AJ190" s="717"/>
      <c r="AK190" s="717"/>
      <c r="AL190" s="717"/>
      <c r="AM190" s="717"/>
      <c r="AN190" s="718"/>
      <c r="AO190" s="717"/>
      <c r="AP190" s="717"/>
      <c r="AQ190" s="13"/>
      <c r="AR190" s="13"/>
      <c r="AS190" s="13"/>
      <c r="AT190" s="13"/>
      <c r="AU190" s="13"/>
      <c r="AV190" s="13"/>
      <c r="AW190" s="13"/>
    </row>
    <row r="191" spans="1:49" x14ac:dyDescent="0.25">
      <c r="A191" s="8"/>
      <c r="B191" s="1"/>
      <c r="C191" s="1"/>
      <c r="D191" s="1"/>
      <c r="E191" s="1"/>
      <c r="F191" s="1"/>
      <c r="H191" s="1"/>
      <c r="I191" s="1"/>
      <c r="J191" s="1"/>
      <c r="K191" s="1"/>
      <c r="L191" s="1"/>
      <c r="M191" s="1"/>
      <c r="N191" s="1"/>
      <c r="O191" s="1"/>
      <c r="P191" s="1"/>
      <c r="Q191" s="1"/>
      <c r="R191" s="1"/>
      <c r="S191" s="1"/>
      <c r="T191" s="82"/>
      <c r="U191" s="82"/>
      <c r="V191" s="82"/>
      <c r="W191" s="82"/>
      <c r="X191" s="82"/>
      <c r="Y191" s="1"/>
      <c r="Z191" s="13"/>
      <c r="AA191" s="13"/>
      <c r="AB191" s="13"/>
      <c r="AC191" s="13"/>
      <c r="AD191" s="13"/>
      <c r="AE191" s="13"/>
      <c r="AF191" s="13"/>
      <c r="AG191" s="13"/>
      <c r="AH191" s="1"/>
      <c r="AI191" s="717"/>
      <c r="AJ191" s="717"/>
      <c r="AK191" s="717"/>
      <c r="AL191" s="717"/>
      <c r="AM191" s="717"/>
      <c r="AN191" s="718"/>
      <c r="AO191" s="717"/>
      <c r="AP191" s="717"/>
      <c r="AQ191" s="13"/>
      <c r="AR191" s="13"/>
      <c r="AS191" s="13"/>
      <c r="AT191" s="13"/>
      <c r="AU191" s="13"/>
      <c r="AV191" s="13"/>
      <c r="AW191" s="13"/>
    </row>
    <row r="192" spans="1:49" x14ac:dyDescent="0.25">
      <c r="A192" s="8"/>
      <c r="B192" s="1"/>
      <c r="C192" s="1"/>
      <c r="D192" s="1"/>
      <c r="E192" s="1"/>
      <c r="F192" s="1"/>
      <c r="H192" s="1"/>
      <c r="I192" s="1"/>
      <c r="J192" s="1"/>
      <c r="K192" s="1"/>
      <c r="L192" s="1"/>
      <c r="M192" s="1"/>
      <c r="N192" s="1"/>
      <c r="O192" s="1"/>
      <c r="P192" s="1"/>
      <c r="Q192" s="1"/>
      <c r="R192" s="1"/>
      <c r="S192" s="1"/>
      <c r="T192" s="82"/>
      <c r="U192" s="82"/>
      <c r="V192" s="82"/>
      <c r="W192" s="82"/>
      <c r="X192" s="82"/>
      <c r="Y192" s="1"/>
      <c r="Z192" s="13"/>
      <c r="AA192" s="13"/>
      <c r="AB192" s="13"/>
      <c r="AC192" s="13"/>
      <c r="AD192" s="13"/>
      <c r="AE192" s="13"/>
      <c r="AF192" s="13"/>
      <c r="AG192" s="13"/>
      <c r="AH192" s="1"/>
      <c r="AI192" s="717"/>
      <c r="AJ192" s="717"/>
      <c r="AK192" s="717"/>
      <c r="AL192" s="717"/>
      <c r="AM192" s="717"/>
      <c r="AN192" s="718"/>
      <c r="AO192" s="717"/>
      <c r="AP192" s="717"/>
      <c r="AQ192" s="13"/>
      <c r="AR192" s="13"/>
      <c r="AS192" s="13"/>
      <c r="AT192" s="13"/>
      <c r="AU192" s="13"/>
      <c r="AV192" s="13"/>
      <c r="AW192" s="13"/>
    </row>
    <row r="193" spans="1:49" x14ac:dyDescent="0.25">
      <c r="A193" s="8"/>
      <c r="B193" s="1"/>
      <c r="C193" s="1"/>
      <c r="D193" s="1"/>
      <c r="E193" s="1"/>
      <c r="F193" s="1"/>
      <c r="H193" s="1"/>
      <c r="I193" s="1"/>
      <c r="J193" s="1"/>
      <c r="K193" s="1"/>
      <c r="L193" s="1"/>
      <c r="M193" s="1"/>
      <c r="N193" s="1"/>
      <c r="O193" s="1"/>
      <c r="P193" s="1"/>
      <c r="Q193" s="1"/>
      <c r="R193" s="1"/>
      <c r="S193" s="1"/>
      <c r="T193" s="82"/>
      <c r="U193" s="82"/>
      <c r="V193" s="82"/>
      <c r="W193" s="82"/>
      <c r="X193" s="82"/>
      <c r="Y193" s="1"/>
      <c r="Z193" s="13"/>
      <c r="AA193" s="13"/>
      <c r="AB193" s="13"/>
      <c r="AC193" s="13"/>
      <c r="AD193" s="13"/>
      <c r="AE193" s="13"/>
      <c r="AF193" s="13"/>
      <c r="AG193" s="13"/>
      <c r="AH193" s="1"/>
      <c r="AI193" s="717"/>
      <c r="AJ193" s="717"/>
      <c r="AK193" s="717"/>
      <c r="AL193" s="717"/>
      <c r="AM193" s="717"/>
      <c r="AN193" s="718"/>
      <c r="AO193" s="717"/>
      <c r="AP193" s="717"/>
      <c r="AQ193" s="13"/>
      <c r="AR193" s="13"/>
      <c r="AS193" s="13"/>
      <c r="AT193" s="13"/>
      <c r="AU193" s="13"/>
      <c r="AV193" s="13"/>
      <c r="AW193" s="13"/>
    </row>
    <row r="194" spans="1:49" x14ac:dyDescent="0.25">
      <c r="A194" s="8"/>
      <c r="B194" s="1"/>
      <c r="C194" s="1"/>
      <c r="D194" s="1"/>
      <c r="E194" s="1"/>
      <c r="F194" s="1"/>
      <c r="H194" s="1"/>
      <c r="I194" s="1"/>
      <c r="J194" s="1"/>
      <c r="K194" s="1"/>
      <c r="L194" s="1"/>
      <c r="M194" s="1"/>
      <c r="N194" s="1"/>
      <c r="O194" s="1"/>
      <c r="P194" s="1"/>
      <c r="Q194" s="1"/>
      <c r="R194" s="1"/>
      <c r="S194" s="1"/>
      <c r="T194" s="82"/>
      <c r="U194" s="82"/>
      <c r="V194" s="82"/>
      <c r="W194" s="82"/>
      <c r="X194" s="82"/>
      <c r="Y194" s="1"/>
      <c r="Z194" s="13"/>
      <c r="AA194" s="13"/>
      <c r="AB194" s="13"/>
      <c r="AC194" s="13"/>
      <c r="AD194" s="13"/>
      <c r="AE194" s="13"/>
      <c r="AF194" s="13"/>
      <c r="AG194" s="13"/>
      <c r="AH194" s="1"/>
      <c r="AI194" s="717"/>
      <c r="AJ194" s="717"/>
      <c r="AK194" s="717"/>
      <c r="AL194" s="717"/>
      <c r="AM194" s="717"/>
      <c r="AN194" s="718"/>
      <c r="AO194" s="717"/>
      <c r="AP194" s="717"/>
      <c r="AQ194" s="13"/>
      <c r="AR194" s="13"/>
      <c r="AS194" s="13"/>
      <c r="AT194" s="13"/>
      <c r="AU194" s="13"/>
      <c r="AV194" s="13"/>
      <c r="AW194" s="13"/>
    </row>
    <row r="195" spans="1:49" x14ac:dyDescent="0.25">
      <c r="A195" s="8"/>
      <c r="B195" s="1"/>
      <c r="C195" s="1"/>
      <c r="D195" s="1"/>
      <c r="E195" s="1"/>
      <c r="F195" s="1"/>
      <c r="H195" s="1"/>
      <c r="I195" s="1"/>
      <c r="J195" s="1"/>
      <c r="K195" s="1"/>
      <c r="L195" s="1"/>
      <c r="M195" s="1"/>
      <c r="N195" s="1"/>
      <c r="O195" s="1"/>
      <c r="P195" s="1"/>
      <c r="Q195" s="1"/>
      <c r="R195" s="1"/>
      <c r="S195" s="1"/>
      <c r="T195" s="82"/>
      <c r="U195" s="82"/>
      <c r="V195" s="82"/>
      <c r="W195" s="82"/>
      <c r="X195" s="82"/>
      <c r="Y195" s="1"/>
      <c r="Z195" s="13"/>
      <c r="AA195" s="13"/>
      <c r="AB195" s="13"/>
      <c r="AC195" s="13"/>
      <c r="AD195" s="13"/>
      <c r="AE195" s="13"/>
      <c r="AF195" s="13"/>
      <c r="AG195" s="13"/>
      <c r="AH195" s="1"/>
      <c r="AI195" s="717"/>
      <c r="AJ195" s="717"/>
      <c r="AK195" s="717"/>
      <c r="AL195" s="717"/>
      <c r="AM195" s="717"/>
      <c r="AN195" s="718"/>
      <c r="AO195" s="717"/>
      <c r="AP195" s="717"/>
      <c r="AQ195" s="13"/>
      <c r="AR195" s="13"/>
      <c r="AS195" s="13"/>
      <c r="AT195" s="13"/>
      <c r="AU195" s="13"/>
      <c r="AV195" s="13"/>
      <c r="AW195" s="13"/>
    </row>
    <row r="196" spans="1:49" x14ac:dyDescent="0.25">
      <c r="A196" s="8"/>
      <c r="B196" s="1"/>
      <c r="C196" s="1"/>
      <c r="D196" s="1"/>
      <c r="E196" s="1"/>
      <c r="F196" s="1"/>
      <c r="H196" s="1"/>
      <c r="I196" s="1"/>
      <c r="J196" s="1"/>
      <c r="K196" s="1"/>
      <c r="L196" s="1"/>
      <c r="M196" s="1"/>
      <c r="N196" s="1"/>
      <c r="O196" s="1"/>
      <c r="P196" s="1"/>
      <c r="Q196" s="1"/>
      <c r="R196" s="1"/>
      <c r="S196" s="1"/>
      <c r="T196" s="82"/>
      <c r="U196" s="82"/>
      <c r="V196" s="82"/>
      <c r="W196" s="82"/>
      <c r="X196" s="82"/>
      <c r="Y196" s="1"/>
      <c r="Z196" s="13"/>
      <c r="AA196" s="13"/>
      <c r="AB196" s="13"/>
      <c r="AC196" s="13"/>
      <c r="AD196" s="13"/>
      <c r="AE196" s="13"/>
      <c r="AF196" s="13"/>
      <c r="AG196" s="13"/>
      <c r="AH196" s="1"/>
      <c r="AI196" s="717"/>
      <c r="AJ196" s="717"/>
      <c r="AK196" s="717"/>
      <c r="AL196" s="717"/>
      <c r="AM196" s="717"/>
      <c r="AN196" s="718"/>
      <c r="AO196" s="717"/>
      <c r="AP196" s="717"/>
      <c r="AQ196" s="13"/>
      <c r="AR196" s="13"/>
      <c r="AS196" s="13"/>
      <c r="AT196" s="13"/>
      <c r="AU196" s="13"/>
      <c r="AV196" s="13"/>
      <c r="AW196" s="13"/>
    </row>
    <row r="197" spans="1:49" x14ac:dyDescent="0.25">
      <c r="A197" s="8"/>
    </row>
    <row r="198" spans="1:49" x14ac:dyDescent="0.25">
      <c r="A198" s="8"/>
    </row>
    <row r="199" spans="1:49" x14ac:dyDescent="0.25">
      <c r="A199" s="8"/>
    </row>
    <row r="200" spans="1:49" x14ac:dyDescent="0.25">
      <c r="A200" s="8"/>
    </row>
    <row r="201" spans="1:49" x14ac:dyDescent="0.25">
      <c r="A201" s="8"/>
    </row>
    <row r="202" spans="1:49" x14ac:dyDescent="0.25">
      <c r="A202" s="8"/>
    </row>
    <row r="203" spans="1:49" x14ac:dyDescent="0.25">
      <c r="A203" s="8"/>
    </row>
    <row r="204" spans="1:49" x14ac:dyDescent="0.25">
      <c r="A204" s="8"/>
    </row>
    <row r="205" spans="1:49" x14ac:dyDescent="0.25">
      <c r="A205" s="8"/>
    </row>
    <row r="206" spans="1:49" x14ac:dyDescent="0.25">
      <c r="A206" s="8"/>
    </row>
    <row r="207" spans="1:49" x14ac:dyDescent="0.25">
      <c r="A207" s="8"/>
    </row>
    <row r="208" spans="1:49" x14ac:dyDescent="0.25">
      <c r="A208" s="8"/>
    </row>
    <row r="209" spans="1:1" x14ac:dyDescent="0.25">
      <c r="A209" s="8"/>
    </row>
    <row r="210" spans="1:1" x14ac:dyDescent="0.25">
      <c r="A210" s="8"/>
    </row>
    <row r="211" spans="1:1" x14ac:dyDescent="0.25">
      <c r="A211" s="8"/>
    </row>
    <row r="212" spans="1:1" x14ac:dyDescent="0.25">
      <c r="A212" s="8"/>
    </row>
    <row r="213" spans="1:1" x14ac:dyDescent="0.25">
      <c r="A213" s="8"/>
    </row>
    <row r="214" spans="1:1" x14ac:dyDescent="0.25">
      <c r="A214" s="51"/>
    </row>
    <row r="215" spans="1:1" x14ac:dyDescent="0.25">
      <c r="A215" s="24"/>
    </row>
  </sheetData>
  <mergeCells count="292">
    <mergeCell ref="B4:N4"/>
    <mergeCell ref="I6:M6"/>
    <mergeCell ref="AJ9:AK9"/>
    <mergeCell ref="AL9:AM9"/>
    <mergeCell ref="O11:P11"/>
    <mergeCell ref="Q11:R11"/>
    <mergeCell ref="T2:AA3"/>
    <mergeCell ref="B6:D7"/>
    <mergeCell ref="F6:G7"/>
    <mergeCell ref="B2:E2"/>
    <mergeCell ref="O12:P12"/>
    <mergeCell ref="Q12:R12"/>
    <mergeCell ref="I7:J7"/>
    <mergeCell ref="K7:L7"/>
    <mergeCell ref="M7:M8"/>
    <mergeCell ref="W7:X7"/>
    <mergeCell ref="O8:P8"/>
    <mergeCell ref="Q8:R8"/>
    <mergeCell ref="O16:P16"/>
    <mergeCell ref="Q16:R16"/>
    <mergeCell ref="I10:J10"/>
    <mergeCell ref="O17:P17"/>
    <mergeCell ref="Q17:R17"/>
    <mergeCell ref="O18:P18"/>
    <mergeCell ref="Q18:R18"/>
    <mergeCell ref="O13:P13"/>
    <mergeCell ref="Q13:R13"/>
    <mergeCell ref="O14:P14"/>
    <mergeCell ref="Q14:R14"/>
    <mergeCell ref="O15:P15"/>
    <mergeCell ref="Q15:R15"/>
    <mergeCell ref="O22:P22"/>
    <mergeCell ref="Q22:R22"/>
    <mergeCell ref="O23:P23"/>
    <mergeCell ref="Q23:R23"/>
    <mergeCell ref="O24:P24"/>
    <mergeCell ref="Q24:R24"/>
    <mergeCell ref="O19:P19"/>
    <mergeCell ref="Q19:R19"/>
    <mergeCell ref="O20:P20"/>
    <mergeCell ref="Q20:R20"/>
    <mergeCell ref="O21:P21"/>
    <mergeCell ref="Q21:R21"/>
    <mergeCell ref="O28:P28"/>
    <mergeCell ref="Q28:R28"/>
    <mergeCell ref="O29:P29"/>
    <mergeCell ref="Q29:R29"/>
    <mergeCell ref="O30:P30"/>
    <mergeCell ref="Q30:R30"/>
    <mergeCell ref="O25:P25"/>
    <mergeCell ref="Q25:R25"/>
    <mergeCell ref="O26:P26"/>
    <mergeCell ref="Q26:R26"/>
    <mergeCell ref="O27:P27"/>
    <mergeCell ref="Q27:R27"/>
    <mergeCell ref="O34:P34"/>
    <mergeCell ref="Q34:R34"/>
    <mergeCell ref="O35:P35"/>
    <mergeCell ref="Q35:R35"/>
    <mergeCell ref="O36:P36"/>
    <mergeCell ref="Q36:R36"/>
    <mergeCell ref="O31:P31"/>
    <mergeCell ref="Q31:R31"/>
    <mergeCell ref="O32:P32"/>
    <mergeCell ref="Q32:R32"/>
    <mergeCell ref="O33:P33"/>
    <mergeCell ref="Q33:R33"/>
    <mergeCell ref="O42:P42"/>
    <mergeCell ref="Q42:R42"/>
    <mergeCell ref="O43:P43"/>
    <mergeCell ref="Q43:R43"/>
    <mergeCell ref="O44:P44"/>
    <mergeCell ref="Q44:R44"/>
    <mergeCell ref="O37:P37"/>
    <mergeCell ref="Q37:R37"/>
    <mergeCell ref="O40:P40"/>
    <mergeCell ref="Q40:R40"/>
    <mergeCell ref="O41:P41"/>
    <mergeCell ref="Q41:R41"/>
    <mergeCell ref="O48:P48"/>
    <mergeCell ref="Q48:R48"/>
    <mergeCell ref="O49:P49"/>
    <mergeCell ref="Q49:R49"/>
    <mergeCell ref="O50:P50"/>
    <mergeCell ref="Q50:R50"/>
    <mergeCell ref="O45:P45"/>
    <mergeCell ref="Q45:R45"/>
    <mergeCell ref="O46:P46"/>
    <mergeCell ref="Q46:R46"/>
    <mergeCell ref="O47:P47"/>
    <mergeCell ref="Q47:R47"/>
    <mergeCell ref="O54:P54"/>
    <mergeCell ref="Q54:R54"/>
    <mergeCell ref="O55:P55"/>
    <mergeCell ref="Q55:R55"/>
    <mergeCell ref="O56:P56"/>
    <mergeCell ref="Q56:R56"/>
    <mergeCell ref="O51:P51"/>
    <mergeCell ref="Q51:R51"/>
    <mergeCell ref="O52:P52"/>
    <mergeCell ref="Q52:R52"/>
    <mergeCell ref="O53:P53"/>
    <mergeCell ref="Q53:R53"/>
    <mergeCell ref="O60:P60"/>
    <mergeCell ref="Q60:R60"/>
    <mergeCell ref="O61:P61"/>
    <mergeCell ref="Q61:R61"/>
    <mergeCell ref="O62:P62"/>
    <mergeCell ref="Q62:R62"/>
    <mergeCell ref="O57:P57"/>
    <mergeCell ref="Q57:R57"/>
    <mergeCell ref="O58:P58"/>
    <mergeCell ref="Q58:R58"/>
    <mergeCell ref="O59:P59"/>
    <mergeCell ref="Q59:R59"/>
    <mergeCell ref="O66:P66"/>
    <mergeCell ref="Q66:R66"/>
    <mergeCell ref="O69:P69"/>
    <mergeCell ref="Q69:R69"/>
    <mergeCell ref="O70:P70"/>
    <mergeCell ref="Q70:R70"/>
    <mergeCell ref="O63:P63"/>
    <mergeCell ref="Q63:R63"/>
    <mergeCell ref="O64:P64"/>
    <mergeCell ref="Q64:R64"/>
    <mergeCell ref="O65:P65"/>
    <mergeCell ref="Q65:R65"/>
    <mergeCell ref="O74:P74"/>
    <mergeCell ref="Q74:R74"/>
    <mergeCell ref="O75:P75"/>
    <mergeCell ref="Q75:R75"/>
    <mergeCell ref="O76:P76"/>
    <mergeCell ref="Q76:R76"/>
    <mergeCell ref="O71:P71"/>
    <mergeCell ref="Q71:R71"/>
    <mergeCell ref="O72:P72"/>
    <mergeCell ref="Q72:R72"/>
    <mergeCell ref="O73:P73"/>
    <mergeCell ref="Q73:R73"/>
    <mergeCell ref="O80:P80"/>
    <mergeCell ref="Q80:R80"/>
    <mergeCell ref="O81:P81"/>
    <mergeCell ref="Q81:R81"/>
    <mergeCell ref="O82:P82"/>
    <mergeCell ref="Q82:R82"/>
    <mergeCell ref="O77:P77"/>
    <mergeCell ref="Q77:R77"/>
    <mergeCell ref="O78:P78"/>
    <mergeCell ref="Q78:R78"/>
    <mergeCell ref="O79:P79"/>
    <mergeCell ref="Q79:R79"/>
    <mergeCell ref="O86:P86"/>
    <mergeCell ref="Q86:R86"/>
    <mergeCell ref="O87:P87"/>
    <mergeCell ref="Q87:R87"/>
    <mergeCell ref="O88:P88"/>
    <mergeCell ref="Q88:R88"/>
    <mergeCell ref="O83:P83"/>
    <mergeCell ref="Q83:R83"/>
    <mergeCell ref="O84:P84"/>
    <mergeCell ref="Q84:R84"/>
    <mergeCell ref="O85:P85"/>
    <mergeCell ref="Q85:R85"/>
    <mergeCell ref="O92:P92"/>
    <mergeCell ref="Q92:R92"/>
    <mergeCell ref="O93:P93"/>
    <mergeCell ref="Q93:R93"/>
    <mergeCell ref="O94:P94"/>
    <mergeCell ref="Q94:R94"/>
    <mergeCell ref="O89:P89"/>
    <mergeCell ref="Q89:R89"/>
    <mergeCell ref="O90:P90"/>
    <mergeCell ref="Q90:R90"/>
    <mergeCell ref="O91:P91"/>
    <mergeCell ref="Q91:R91"/>
    <mergeCell ref="O100:P100"/>
    <mergeCell ref="Q100:R100"/>
    <mergeCell ref="O101:P101"/>
    <mergeCell ref="Q101:R101"/>
    <mergeCell ref="O102:P102"/>
    <mergeCell ref="Q102:R102"/>
    <mergeCell ref="O95:P95"/>
    <mergeCell ref="Q95:R95"/>
    <mergeCell ref="O98:P98"/>
    <mergeCell ref="Q98:R98"/>
    <mergeCell ref="O99:P99"/>
    <mergeCell ref="Q99:R99"/>
    <mergeCell ref="O106:P106"/>
    <mergeCell ref="Q106:R106"/>
    <mergeCell ref="O107:P107"/>
    <mergeCell ref="Q107:R107"/>
    <mergeCell ref="O108:P108"/>
    <mergeCell ref="Q108:R108"/>
    <mergeCell ref="O103:P103"/>
    <mergeCell ref="Q103:R103"/>
    <mergeCell ref="O104:P104"/>
    <mergeCell ref="Q104:R104"/>
    <mergeCell ref="O105:P105"/>
    <mergeCell ref="Q105:R105"/>
    <mergeCell ref="O112:P112"/>
    <mergeCell ref="Q112:R112"/>
    <mergeCell ref="O113:P113"/>
    <mergeCell ref="Q113:R113"/>
    <mergeCell ref="O114:P114"/>
    <mergeCell ref="Q114:R114"/>
    <mergeCell ref="O109:P109"/>
    <mergeCell ref="Q109:R109"/>
    <mergeCell ref="O110:P110"/>
    <mergeCell ref="Q110:R110"/>
    <mergeCell ref="O111:P111"/>
    <mergeCell ref="Q111:R111"/>
    <mergeCell ref="O118:P118"/>
    <mergeCell ref="Q118:R118"/>
    <mergeCell ref="O119:P119"/>
    <mergeCell ref="Q119:R119"/>
    <mergeCell ref="O120:P120"/>
    <mergeCell ref="Q120:R120"/>
    <mergeCell ref="O115:P115"/>
    <mergeCell ref="Q115:R115"/>
    <mergeCell ref="O116:P116"/>
    <mergeCell ref="Q116:R116"/>
    <mergeCell ref="O117:P117"/>
    <mergeCell ref="Q117:R117"/>
    <mergeCell ref="O124:P124"/>
    <mergeCell ref="Q124:R124"/>
    <mergeCell ref="O127:P127"/>
    <mergeCell ref="Q127:R127"/>
    <mergeCell ref="O128:P128"/>
    <mergeCell ref="Q128:R128"/>
    <mergeCell ref="O121:P121"/>
    <mergeCell ref="Q121:R121"/>
    <mergeCell ref="O122:P122"/>
    <mergeCell ref="Q122:R122"/>
    <mergeCell ref="O123:P123"/>
    <mergeCell ref="Q123:R123"/>
    <mergeCell ref="O132:P132"/>
    <mergeCell ref="Q132:R132"/>
    <mergeCell ref="O133:P133"/>
    <mergeCell ref="Q133:R133"/>
    <mergeCell ref="O134:P134"/>
    <mergeCell ref="Q134:R134"/>
    <mergeCell ref="O129:P129"/>
    <mergeCell ref="Q129:R129"/>
    <mergeCell ref="O130:P130"/>
    <mergeCell ref="Q130:R130"/>
    <mergeCell ref="O131:P131"/>
    <mergeCell ref="Q131:R131"/>
    <mergeCell ref="O138:P138"/>
    <mergeCell ref="Q138:R138"/>
    <mergeCell ref="O139:P139"/>
    <mergeCell ref="Q139:R139"/>
    <mergeCell ref="O140:P140"/>
    <mergeCell ref="Q140:R140"/>
    <mergeCell ref="O135:P135"/>
    <mergeCell ref="Q135:R135"/>
    <mergeCell ref="O136:P136"/>
    <mergeCell ref="Q136:R136"/>
    <mergeCell ref="O137:P137"/>
    <mergeCell ref="Q137:R137"/>
    <mergeCell ref="O144:P144"/>
    <mergeCell ref="Q144:R144"/>
    <mergeCell ref="O145:P145"/>
    <mergeCell ref="Q145:R145"/>
    <mergeCell ref="O146:P146"/>
    <mergeCell ref="Q146:R146"/>
    <mergeCell ref="O141:P141"/>
    <mergeCell ref="Q141:R141"/>
    <mergeCell ref="O142:P142"/>
    <mergeCell ref="Q142:R142"/>
    <mergeCell ref="O143:P143"/>
    <mergeCell ref="Q143:R143"/>
    <mergeCell ref="O150:P150"/>
    <mergeCell ref="Q150:R150"/>
    <mergeCell ref="O151:P151"/>
    <mergeCell ref="Q151:R151"/>
    <mergeCell ref="O152:P152"/>
    <mergeCell ref="Q152:R152"/>
    <mergeCell ref="O147:P147"/>
    <mergeCell ref="Q147:R147"/>
    <mergeCell ref="O148:P148"/>
    <mergeCell ref="Q148:R148"/>
    <mergeCell ref="O149:P149"/>
    <mergeCell ref="Q149:R149"/>
    <mergeCell ref="B165:G165"/>
    <mergeCell ref="B166:G166"/>
    <mergeCell ref="J166:Q166"/>
    <mergeCell ref="O153:P153"/>
    <mergeCell ref="Q153:R153"/>
    <mergeCell ref="O156:P156"/>
    <mergeCell ref="Q156:R156"/>
    <mergeCell ref="B164:G164"/>
    <mergeCell ref="J164:Q164"/>
  </mergeCells>
  <hyperlinks>
    <hyperlink ref="B2:E2" location="'Liste tableaux'!A1" display="Retour à la liste des tableaux" xr:uid="{D3EA5BE2-913D-4118-B023-88A3BB57F992}"/>
  </hyperlinks>
  <pageMargins left="0.7" right="0.7" top="0.75" bottom="0.75" header="0.3" footer="0.3"/>
  <headerFooter>
    <oddHeader>&amp;R&amp;"Calibri"&amp;10&amp;K000000 Protected B - Internal / Protégé B - Interne&amp;1#_x000D_</oddHead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3811E-E995-49DE-8DDA-D536CB0776C2}">
  <sheetPr codeName="Feuil80"/>
  <dimension ref="A1:BA167"/>
  <sheetViews>
    <sheetView showGridLines="0" topLeftCell="A124" workbookViewId="0">
      <selection activeCell="C47" sqref="C47"/>
    </sheetView>
  </sheetViews>
  <sheetFormatPr defaultColWidth="9.140625" defaultRowHeight="15" x14ac:dyDescent="0.25"/>
  <cols>
    <col min="18" max="18" width="11.85546875" customWidth="1"/>
    <col min="20" max="24" width="9.140625" style="803"/>
  </cols>
  <sheetData>
    <row r="1" spans="1:51" ht="15.75" x14ac:dyDescent="0.25">
      <c r="B1" s="216" t="s">
        <v>3324</v>
      </c>
      <c r="C1" s="18"/>
      <c r="D1" s="18"/>
      <c r="H1" s="1"/>
      <c r="I1" s="1"/>
      <c r="P1" s="18"/>
      <c r="Q1" s="1"/>
      <c r="R1" s="1"/>
      <c r="S1" s="1"/>
      <c r="T1" s="216" t="s">
        <v>3324</v>
      </c>
      <c r="U1" s="82"/>
      <c r="V1" s="558"/>
      <c r="W1" s="558"/>
      <c r="X1" s="558"/>
      <c r="Y1" s="13"/>
      <c r="Z1" s="13"/>
      <c r="AA1" s="13"/>
      <c r="AB1" s="13"/>
      <c r="AC1" s="13"/>
      <c r="AD1" s="1"/>
      <c r="AE1" s="657"/>
      <c r="AF1" s="13"/>
      <c r="AG1" s="13"/>
      <c r="AH1" s="13"/>
      <c r="AI1" s="13"/>
      <c r="AJ1" s="1"/>
      <c r="AK1" s="657"/>
      <c r="AL1" s="152"/>
      <c r="AM1" s="13"/>
      <c r="AN1" s="13"/>
      <c r="AO1" s="13"/>
      <c r="AP1" s="13"/>
      <c r="AQ1" s="13"/>
      <c r="AR1" s="13"/>
      <c r="AS1" s="13"/>
      <c r="AT1" s="1"/>
      <c r="AU1" s="1"/>
      <c r="AV1" s="1"/>
      <c r="AW1" s="1"/>
      <c r="AX1" s="1"/>
      <c r="AY1" s="1"/>
    </row>
    <row r="2" spans="1:51" ht="12" customHeight="1" x14ac:dyDescent="0.25">
      <c r="A2" s="20">
        <v>32</v>
      </c>
      <c r="B2" s="1867" t="s">
        <v>145</v>
      </c>
      <c r="C2" s="1868"/>
      <c r="D2" s="1868"/>
      <c r="E2" s="1869"/>
      <c r="F2" s="39"/>
      <c r="H2" s="1"/>
      <c r="I2" s="1"/>
      <c r="AA2" s="932"/>
      <c r="AB2" s="932"/>
      <c r="AC2" s="932"/>
      <c r="AD2" s="1"/>
      <c r="AE2" s="759"/>
      <c r="AF2" s="759"/>
      <c r="AG2" s="759"/>
      <c r="AH2" s="759"/>
      <c r="AI2" s="759"/>
      <c r="AJ2" s="932"/>
      <c r="AK2" s="759"/>
      <c r="AL2" s="759"/>
      <c r="AM2" s="759"/>
      <c r="AN2" s="759"/>
      <c r="AO2" s="759"/>
      <c r="AP2" s="759"/>
      <c r="AQ2" s="759"/>
      <c r="AR2" s="759"/>
      <c r="AS2" s="759"/>
      <c r="AT2" s="1"/>
      <c r="AU2" s="1"/>
      <c r="AV2" s="1"/>
      <c r="AW2" s="1"/>
      <c r="AX2" s="1"/>
      <c r="AY2" s="1"/>
    </row>
    <row r="3" spans="1:51" ht="15.75" x14ac:dyDescent="0.25">
      <c r="A3" s="20"/>
      <c r="B3" s="568"/>
      <c r="C3" s="195"/>
      <c r="D3" s="195"/>
      <c r="E3" s="195"/>
      <c r="F3" s="39"/>
      <c r="H3" s="1"/>
      <c r="I3" s="1"/>
      <c r="T3" s="329" t="s">
        <v>3135</v>
      </c>
      <c r="AA3" s="933"/>
      <c r="AB3" s="933"/>
      <c r="AC3" s="933"/>
      <c r="AD3" s="1"/>
      <c r="AE3" s="759"/>
      <c r="AF3" s="759"/>
      <c r="AG3" s="759"/>
      <c r="AH3" s="759"/>
      <c r="AI3" s="759"/>
      <c r="AJ3" s="933"/>
      <c r="AK3" s="759"/>
      <c r="AL3" s="759"/>
      <c r="AM3" s="759"/>
      <c r="AN3" s="759"/>
      <c r="AO3" s="759"/>
      <c r="AP3" s="759"/>
      <c r="AQ3" s="759"/>
      <c r="AR3" s="759"/>
      <c r="AS3" s="759"/>
      <c r="AT3" s="1"/>
      <c r="AU3" s="1"/>
      <c r="AV3" s="1"/>
      <c r="AW3" s="1"/>
      <c r="AX3" s="1"/>
      <c r="AY3" s="1"/>
    </row>
    <row r="4" spans="1:51" ht="14.25" customHeight="1" x14ac:dyDescent="0.25">
      <c r="B4" s="2069" t="s">
        <v>3325</v>
      </c>
      <c r="C4" s="1970"/>
      <c r="D4" s="1970"/>
      <c r="E4" s="1970"/>
      <c r="F4" s="1970"/>
      <c r="G4" s="1970"/>
      <c r="H4" s="1970"/>
      <c r="I4" s="1970"/>
      <c r="J4" s="1970"/>
      <c r="K4" s="1970"/>
      <c r="L4" s="1970"/>
      <c r="M4" s="1970"/>
      <c r="N4" s="1970"/>
      <c r="T4" s="329" t="str">
        <f>$B4</f>
        <v>Pour le portefeuille bancaire – Expositions sur l'immobilier commercial de rapport (138)</v>
      </c>
      <c r="AA4" s="932"/>
      <c r="AB4" s="932"/>
      <c r="AC4" s="932"/>
      <c r="AD4" s="1"/>
      <c r="AE4" s="759"/>
      <c r="AF4" s="759"/>
      <c r="AG4" s="759"/>
      <c r="AH4" s="759"/>
      <c r="AI4" s="759"/>
      <c r="AJ4" s="932"/>
      <c r="AK4" s="766"/>
      <c r="AL4" s="766"/>
      <c r="AM4" s="766"/>
      <c r="AN4" s="766"/>
      <c r="AO4" s="766"/>
      <c r="AP4" s="766"/>
      <c r="AQ4" s="766"/>
      <c r="AR4" s="766"/>
      <c r="AS4" s="766"/>
      <c r="AT4" s="1"/>
      <c r="AU4" s="1"/>
      <c r="AV4" s="1"/>
      <c r="AW4" s="1"/>
      <c r="AX4" s="1"/>
      <c r="AY4" s="1"/>
    </row>
    <row r="5" spans="1:51" ht="15.75" x14ac:dyDescent="0.25">
      <c r="B5" s="181" t="s">
        <v>3040</v>
      </c>
      <c r="C5" s="329"/>
      <c r="H5" s="82"/>
      <c r="I5" s="82"/>
      <c r="T5" s="181" t="str">
        <f>$B5</f>
        <v>Dollars, en milliers, Type d’enregistrement 010</v>
      </c>
      <c r="U5" s="830"/>
      <c r="V5" s="497"/>
      <c r="W5" s="497"/>
      <c r="X5" s="497"/>
      <c r="Y5" s="1"/>
      <c r="Z5" s="13"/>
      <c r="AA5" s="13"/>
      <c r="AB5" s="13"/>
      <c r="AC5" s="13"/>
      <c r="AD5" s="1"/>
      <c r="AE5" s="449"/>
      <c r="AF5" s="13"/>
      <c r="AG5" s="13"/>
      <c r="AH5" s="717"/>
      <c r="AI5" s="717"/>
      <c r="AJ5" s="718"/>
      <c r="AK5" s="449"/>
      <c r="AL5" s="13"/>
      <c r="AM5" s="13"/>
      <c r="AN5" s="717"/>
      <c r="AO5" s="717"/>
      <c r="AP5" s="449"/>
      <c r="AQ5" s="13"/>
      <c r="AR5" s="13"/>
      <c r="AS5" s="717"/>
      <c r="AT5" s="1"/>
      <c r="AU5" s="1"/>
      <c r="AV5" s="1"/>
      <c r="AW5" s="1"/>
      <c r="AX5" s="1"/>
      <c r="AY5" s="1"/>
    </row>
    <row r="6" spans="1:51" ht="28.35" customHeight="1" x14ac:dyDescent="0.25">
      <c r="A6" s="82"/>
      <c r="B6" s="2174" t="s">
        <v>2440</v>
      </c>
      <c r="C6" s="2175"/>
      <c r="D6" s="2176"/>
      <c r="E6" s="495"/>
      <c r="F6" s="2174" t="s">
        <v>2441</v>
      </c>
      <c r="G6" s="2176"/>
      <c r="I6" s="1854" t="s">
        <v>2902</v>
      </c>
      <c r="J6" s="2241"/>
      <c r="K6" s="2241"/>
      <c r="L6" s="2241"/>
      <c r="M6" s="2238"/>
      <c r="N6" s="495"/>
      <c r="O6" s="139"/>
      <c r="P6" s="139"/>
      <c r="Q6" s="139"/>
      <c r="R6" s="139"/>
      <c r="S6" s="139"/>
      <c r="T6" s="989"/>
      <c r="U6" s="989"/>
      <c r="V6" s="576"/>
      <c r="Y6" s="1004"/>
      <c r="Z6" s="1004"/>
      <c r="AA6" s="1004"/>
      <c r="AB6" s="1004"/>
      <c r="AC6" s="1004"/>
      <c r="AD6" s="1"/>
      <c r="AE6" s="1004"/>
      <c r="AF6" s="1004"/>
      <c r="AG6" s="661"/>
      <c r="AH6" s="726"/>
      <c r="AI6" s="717"/>
      <c r="AJ6" s="718"/>
      <c r="AK6" s="768"/>
      <c r="AL6" s="768"/>
      <c r="AM6" s="1004"/>
      <c r="AN6" s="1004"/>
      <c r="AO6" s="1004"/>
      <c r="AP6" s="1004"/>
      <c r="AQ6" s="1004"/>
      <c r="AR6" s="1004"/>
      <c r="AS6" s="1004"/>
      <c r="AT6" s="1"/>
      <c r="AU6" s="1"/>
      <c r="AV6" s="1"/>
      <c r="AW6" s="1"/>
      <c r="AX6" s="1"/>
      <c r="AY6" s="1"/>
    </row>
    <row r="7" spans="1:51" ht="24.75" customHeight="1" x14ac:dyDescent="0.25">
      <c r="A7" s="82"/>
      <c r="B7" s="2177"/>
      <c r="C7" s="2178"/>
      <c r="D7" s="2179"/>
      <c r="E7" s="495"/>
      <c r="F7" s="2177"/>
      <c r="G7" s="2179"/>
      <c r="I7" s="1861" t="s">
        <v>3042</v>
      </c>
      <c r="J7" s="2266"/>
      <c r="K7" s="1861" t="s">
        <v>3043</v>
      </c>
      <c r="L7" s="2266"/>
      <c r="M7" s="1985" t="s">
        <v>3044</v>
      </c>
      <c r="N7" s="495"/>
      <c r="O7" s="139"/>
      <c r="P7" s="139"/>
      <c r="Q7" s="139"/>
      <c r="R7" s="139"/>
      <c r="S7" s="139"/>
      <c r="T7" s="989"/>
      <c r="U7" s="989"/>
      <c r="V7" s="576"/>
      <c r="W7" s="1861" t="s">
        <v>3101</v>
      </c>
      <c r="X7" s="2260"/>
      <c r="Y7" s="1004"/>
      <c r="Z7" s="1004"/>
      <c r="AA7" s="1004"/>
      <c r="AB7" s="1004"/>
      <c r="AC7" s="1004"/>
      <c r="AD7" s="1"/>
      <c r="AE7" s="1004"/>
      <c r="AF7" s="1004"/>
      <c r="AG7" s="661"/>
      <c r="AH7" s="771"/>
      <c r="AI7" s="771"/>
      <c r="AJ7" s="733"/>
      <c r="AK7" s="768"/>
      <c r="AL7" s="768"/>
      <c r="AM7" s="1004"/>
      <c r="AN7" s="770"/>
      <c r="AO7" s="13"/>
      <c r="AP7" s="660"/>
      <c r="AQ7" s="660"/>
      <c r="AR7" s="660"/>
      <c r="AS7" s="660"/>
      <c r="AT7" s="1"/>
      <c r="AU7" s="1"/>
      <c r="AV7" s="1"/>
      <c r="AW7" s="1"/>
      <c r="AX7" s="1"/>
      <c r="AY7" s="1"/>
    </row>
    <row r="8" spans="1:51" ht="83.25" customHeight="1" x14ac:dyDescent="0.25">
      <c r="A8" s="1387" t="s">
        <v>3045</v>
      </c>
      <c r="B8" s="1387" t="s">
        <v>3046</v>
      </c>
      <c r="C8" s="1387" t="s">
        <v>2443</v>
      </c>
      <c r="D8" s="1387" t="s">
        <v>3241</v>
      </c>
      <c r="E8" s="123"/>
      <c r="F8" s="1684" t="s">
        <v>3242</v>
      </c>
      <c r="G8" s="1387" t="s">
        <v>3104</v>
      </c>
      <c r="I8" s="1387" t="s">
        <v>3050</v>
      </c>
      <c r="J8" s="1387" t="s">
        <v>3051</v>
      </c>
      <c r="K8" s="1387" t="s">
        <v>3052</v>
      </c>
      <c r="L8" s="1387" t="s">
        <v>3053</v>
      </c>
      <c r="M8" s="2267"/>
      <c r="O8" s="1861" t="s">
        <v>2450</v>
      </c>
      <c r="P8" s="2073"/>
      <c r="Q8" s="1861" t="s">
        <v>3055</v>
      </c>
      <c r="R8" s="2073"/>
      <c r="S8" s="769"/>
      <c r="T8" s="1606" t="str">
        <f>$A8</f>
        <v>Fourchette de probabilité de défaut (PD)</v>
      </c>
      <c r="U8" s="1606" t="str">
        <f>$B8</f>
        <v>PD estimative (%) (M3)</v>
      </c>
      <c r="V8" s="1387" t="s">
        <v>3321</v>
      </c>
      <c r="W8" s="1387" t="s">
        <v>3057</v>
      </c>
      <c r="X8" s="1387" t="s">
        <v>3058</v>
      </c>
      <c r="Y8" s="1004"/>
      <c r="Z8" s="1004"/>
      <c r="AA8" s="1004"/>
      <c r="AB8" s="1004"/>
      <c r="AC8" s="1004"/>
      <c r="AD8" s="1"/>
      <c r="AE8" s="1004"/>
      <c r="AF8" s="1004"/>
      <c r="AG8" s="771"/>
      <c r="AH8" s="771"/>
      <c r="AI8" s="771"/>
      <c r="AJ8" s="736"/>
      <c r="AK8" s="768"/>
      <c r="AL8" s="768"/>
      <c r="AM8" s="1004"/>
      <c r="AN8" s="771"/>
      <c r="AO8" s="772"/>
      <c r="AP8" s="768"/>
      <c r="AQ8" s="768"/>
      <c r="AR8" s="768"/>
      <c r="AS8" s="768"/>
      <c r="AT8" s="1"/>
      <c r="AU8" s="1"/>
      <c r="AV8" s="1"/>
      <c r="AW8" s="1"/>
      <c r="AX8" s="1"/>
      <c r="AY8" s="1"/>
    </row>
    <row r="9" spans="1:51" s="490" customFormat="1" x14ac:dyDescent="0.25">
      <c r="A9" s="576"/>
      <c r="B9" s="229" t="s">
        <v>299</v>
      </c>
      <c r="C9" s="229"/>
      <c r="D9" s="229" t="s">
        <v>300</v>
      </c>
      <c r="E9" s="229"/>
      <c r="F9" s="229" t="s">
        <v>301</v>
      </c>
      <c r="G9" s="863"/>
      <c r="H9" s="229"/>
      <c r="I9"/>
      <c r="J9"/>
      <c r="K9"/>
      <c r="L9"/>
      <c r="M9"/>
      <c r="N9" s="229"/>
      <c r="O9" s="155"/>
      <c r="P9" s="155"/>
      <c r="Q9" s="155"/>
      <c r="R9" s="155"/>
      <c r="S9" s="155"/>
      <c r="T9" s="833"/>
      <c r="U9" s="834" t="s">
        <v>3060</v>
      </c>
      <c r="V9" s="229"/>
      <c r="W9" s="82"/>
      <c r="X9" s="229"/>
      <c r="Y9" s="586"/>
      <c r="Z9" s="586"/>
      <c r="AA9" s="586"/>
      <c r="AB9" s="586"/>
      <c r="AC9" s="586"/>
      <c r="AE9" s="662"/>
      <c r="AF9" s="773"/>
      <c r="AG9" s="727"/>
      <c r="AH9" s="717"/>
      <c r="AI9" s="727"/>
      <c r="AJ9" s="722"/>
      <c r="AK9" s="728"/>
      <c r="AL9" s="774"/>
      <c r="AM9" s="662"/>
      <c r="AN9" s="586"/>
      <c r="AO9" s="662"/>
      <c r="AP9" s="586"/>
      <c r="AQ9" s="586"/>
      <c r="AR9" s="586"/>
      <c r="AS9" s="586"/>
    </row>
    <row r="10" spans="1:51" x14ac:dyDescent="0.25">
      <c r="A10" s="82"/>
      <c r="B10" s="88" t="s">
        <v>1874</v>
      </c>
      <c r="C10" s="82"/>
      <c r="D10" s="337"/>
      <c r="E10" s="337"/>
      <c r="F10" s="337"/>
      <c r="G10" s="337"/>
      <c r="H10" s="337"/>
      <c r="I10" s="337"/>
      <c r="J10" s="337"/>
      <c r="K10" s="337"/>
      <c r="L10" s="337"/>
      <c r="M10" s="337"/>
      <c r="N10" s="82"/>
      <c r="O10" s="1"/>
      <c r="P10" s="1"/>
      <c r="Q10" s="1"/>
      <c r="R10" s="1"/>
      <c r="S10" s="1"/>
      <c r="T10" s="835"/>
      <c r="U10" s="836" t="str">
        <f>$B10</f>
        <v>Engagements utilisés (501)</v>
      </c>
      <c r="V10" s="82"/>
      <c r="W10" s="82"/>
      <c r="X10" s="82"/>
      <c r="Y10" s="13"/>
      <c r="Z10" s="13"/>
      <c r="AA10" s="13"/>
      <c r="AB10" s="13"/>
      <c r="AC10" s="13"/>
      <c r="AD10" s="1"/>
      <c r="AE10" s="13"/>
      <c r="AF10" s="430"/>
      <c r="AG10" s="717"/>
      <c r="AH10" s="717"/>
      <c r="AI10" s="717"/>
      <c r="AJ10" s="718"/>
      <c r="AK10" s="152"/>
      <c r="AL10" s="775"/>
      <c r="AM10" s="776"/>
      <c r="AN10" s="13"/>
      <c r="AO10" s="13"/>
      <c r="AP10" s="13"/>
      <c r="AQ10" s="13"/>
      <c r="AR10" s="13"/>
      <c r="AS10" s="13"/>
      <c r="AT10" s="1"/>
      <c r="AU10" s="1"/>
      <c r="AV10" s="1"/>
      <c r="AW10" s="1"/>
      <c r="AX10" s="1"/>
      <c r="AY10" s="1"/>
    </row>
    <row r="11" spans="1:51" ht="11.25" customHeight="1" x14ac:dyDescent="0.25">
      <c r="A11" s="31" t="s">
        <v>3062</v>
      </c>
      <c r="B11" s="602"/>
      <c r="C11" s="1654"/>
      <c r="D11" s="992"/>
      <c r="E11" s="31"/>
      <c r="F11" s="992"/>
      <c r="G11" s="1630"/>
      <c r="H11" s="856"/>
      <c r="I11" s="1631"/>
      <c r="J11" s="993"/>
      <c r="K11" s="1631"/>
      <c r="L11" s="838"/>
      <c r="M11" s="839"/>
      <c r="N11" s="31"/>
      <c r="O11" s="2269"/>
      <c r="P11" s="2269"/>
      <c r="Q11" s="2269"/>
      <c r="R11" s="2269"/>
      <c r="S11" s="758"/>
      <c r="T11" s="840" t="str">
        <f t="shared" ref="T11:T35" si="0">$A11</f>
        <v>1 (1401)</v>
      </c>
      <c r="U11" s="1615" t="str">
        <f t="shared" ref="U11:U35" si="1">IF($B11="","",$B11)</f>
        <v/>
      </c>
      <c r="V11" s="190"/>
      <c r="W11" s="841"/>
      <c r="X11" s="841"/>
      <c r="Y11" s="674"/>
      <c r="Z11" s="673"/>
      <c r="AA11" s="674"/>
      <c r="AB11" s="673"/>
      <c r="AC11" s="674"/>
      <c r="AD11" s="1"/>
      <c r="AE11" s="7"/>
      <c r="AF11" s="777"/>
      <c r="AG11" s="445"/>
      <c r="AH11" s="778"/>
      <c r="AI11" s="778"/>
      <c r="AJ11" s="744"/>
      <c r="AK11" s="779"/>
      <c r="AL11" s="780"/>
      <c r="AM11" s="673"/>
      <c r="AN11" s="663"/>
      <c r="AO11" s="13"/>
      <c r="AP11" s="781"/>
      <c r="AQ11" s="781"/>
      <c r="AR11" s="781"/>
      <c r="AS11" s="781"/>
      <c r="AT11" s="1"/>
      <c r="AU11" s="1"/>
      <c r="AV11" s="1"/>
      <c r="AW11" s="1"/>
      <c r="AX11" s="1"/>
      <c r="AY11" s="1"/>
    </row>
    <row r="12" spans="1:51" x14ac:dyDescent="0.25">
      <c r="A12" s="31" t="s">
        <v>3063</v>
      </c>
      <c r="B12" s="602"/>
      <c r="C12" s="1654"/>
      <c r="D12" s="992"/>
      <c r="E12" s="31"/>
      <c r="F12" s="992"/>
      <c r="G12" s="1630"/>
      <c r="H12" s="856"/>
      <c r="I12" s="1631"/>
      <c r="J12" s="993"/>
      <c r="K12" s="1631"/>
      <c r="L12" s="838"/>
      <c r="M12" s="839"/>
      <c r="N12" s="31"/>
      <c r="O12" s="2269"/>
      <c r="P12" s="2269"/>
      <c r="Q12" s="2269"/>
      <c r="R12" s="2269"/>
      <c r="S12" s="758"/>
      <c r="T12" s="840" t="str">
        <f t="shared" si="0"/>
        <v>2 (1402)</v>
      </c>
      <c r="U12" s="1615" t="str">
        <f t="shared" si="1"/>
        <v/>
      </c>
      <c r="V12" s="190"/>
      <c r="W12" s="841"/>
      <c r="X12" s="841"/>
      <c r="Y12" s="674"/>
      <c r="Z12" s="673"/>
      <c r="AA12" s="674"/>
      <c r="AB12" s="673"/>
      <c r="AC12" s="674"/>
      <c r="AD12" s="1"/>
      <c r="AE12" s="7"/>
      <c r="AF12" s="777"/>
      <c r="AG12" s="445"/>
      <c r="AH12" s="778"/>
      <c r="AI12" s="778"/>
      <c r="AJ12" s="744"/>
      <c r="AK12" s="779"/>
      <c r="AL12" s="780"/>
      <c r="AM12" s="673"/>
      <c r="AN12" s="663"/>
      <c r="AO12" s="13"/>
      <c r="AP12" s="781"/>
      <c r="AQ12" s="781"/>
      <c r="AR12" s="781"/>
      <c r="AS12" s="781"/>
      <c r="AT12" s="1"/>
      <c r="AU12" s="1"/>
      <c r="AV12" s="1"/>
      <c r="AW12" s="1"/>
      <c r="AX12" s="1"/>
      <c r="AY12" s="1"/>
    </row>
    <row r="13" spans="1:51" x14ac:dyDescent="0.25">
      <c r="A13" s="31" t="s">
        <v>3064</v>
      </c>
      <c r="B13" s="602"/>
      <c r="C13" s="1654"/>
      <c r="D13" s="992"/>
      <c r="E13" s="31"/>
      <c r="F13" s="992"/>
      <c r="G13" s="1630"/>
      <c r="H13" s="856"/>
      <c r="I13" s="1631"/>
      <c r="J13" s="993"/>
      <c r="K13" s="1631"/>
      <c r="L13" s="838"/>
      <c r="M13" s="839"/>
      <c r="N13" s="31"/>
      <c r="O13" s="2269"/>
      <c r="P13" s="2269"/>
      <c r="Q13" s="2269"/>
      <c r="R13" s="2269"/>
      <c r="S13" s="758"/>
      <c r="T13" s="840" t="str">
        <f t="shared" si="0"/>
        <v>3 (1403)</v>
      </c>
      <c r="U13" s="1615" t="str">
        <f t="shared" si="1"/>
        <v/>
      </c>
      <c r="V13" s="190"/>
      <c r="W13" s="841"/>
      <c r="X13" s="841"/>
      <c r="Y13" s="674"/>
      <c r="Z13" s="673"/>
      <c r="AA13" s="674"/>
      <c r="AB13" s="673"/>
      <c r="AC13" s="674"/>
      <c r="AD13" s="1"/>
      <c r="AE13" s="7"/>
      <c r="AF13" s="777"/>
      <c r="AG13" s="445"/>
      <c r="AH13" s="778"/>
      <c r="AI13" s="778"/>
      <c r="AJ13" s="744"/>
      <c r="AK13" s="779"/>
      <c r="AL13" s="780"/>
      <c r="AM13" s="673"/>
      <c r="AN13" s="663"/>
      <c r="AO13" s="13"/>
      <c r="AP13" s="781"/>
      <c r="AQ13" s="781"/>
      <c r="AR13" s="781"/>
      <c r="AS13" s="781"/>
      <c r="AT13" s="1"/>
      <c r="AU13" s="1"/>
      <c r="AV13" s="1"/>
      <c r="AW13" s="1"/>
      <c r="AX13" s="1"/>
      <c r="AY13" s="1"/>
    </row>
    <row r="14" spans="1:51" ht="10.7" hidden="1" customHeight="1" x14ac:dyDescent="0.25">
      <c r="A14" s="31" t="s">
        <v>3065</v>
      </c>
      <c r="B14" s="602"/>
      <c r="C14" s="1654"/>
      <c r="D14" s="992"/>
      <c r="E14" s="31"/>
      <c r="F14" s="992"/>
      <c r="G14" s="1630"/>
      <c r="H14" s="856"/>
      <c r="I14" s="1631"/>
      <c r="J14" s="993"/>
      <c r="K14" s="1631"/>
      <c r="L14" s="838"/>
      <c r="M14" s="839"/>
      <c r="N14" s="31"/>
      <c r="O14" s="2269"/>
      <c r="P14" s="2269"/>
      <c r="Q14" s="2269"/>
      <c r="R14" s="2269"/>
      <c r="S14" s="758"/>
      <c r="T14" s="840" t="str">
        <f t="shared" si="0"/>
        <v>4 (1404)</v>
      </c>
      <c r="U14" s="1615" t="str">
        <f t="shared" si="1"/>
        <v/>
      </c>
      <c r="V14" s="190"/>
      <c r="W14" s="841"/>
      <c r="X14" s="841"/>
      <c r="Y14" s="674"/>
      <c r="Z14" s="673"/>
      <c r="AA14" s="674"/>
      <c r="AB14" s="673"/>
      <c r="AC14" s="674"/>
      <c r="AD14" s="1"/>
      <c r="AE14" s="7"/>
      <c r="AF14" s="777"/>
      <c r="AG14" s="445"/>
      <c r="AH14" s="778"/>
      <c r="AI14" s="778"/>
      <c r="AJ14" s="744"/>
      <c r="AK14" s="779"/>
      <c r="AL14" s="780"/>
      <c r="AM14" s="673"/>
      <c r="AN14" s="663"/>
      <c r="AO14" s="13"/>
      <c r="AP14" s="781"/>
      <c r="AQ14" s="781"/>
      <c r="AR14" s="781"/>
      <c r="AS14" s="781"/>
      <c r="AT14" s="1"/>
      <c r="AU14" s="1"/>
      <c r="AV14" s="1"/>
      <c r="AW14" s="1"/>
      <c r="AX14" s="1"/>
      <c r="AY14" s="1"/>
    </row>
    <row r="15" spans="1:51" ht="10.7" hidden="1" customHeight="1" x14ac:dyDescent="0.25">
      <c r="A15" s="31" t="s">
        <v>3066</v>
      </c>
      <c r="B15" s="602"/>
      <c r="C15" s="1654"/>
      <c r="D15" s="992"/>
      <c r="E15" s="31"/>
      <c r="F15" s="992"/>
      <c r="G15" s="1630"/>
      <c r="H15" s="856"/>
      <c r="I15" s="1631"/>
      <c r="J15" s="993"/>
      <c r="K15" s="1631"/>
      <c r="L15" s="838"/>
      <c r="M15" s="839"/>
      <c r="N15" s="31"/>
      <c r="O15" s="2269"/>
      <c r="P15" s="2269"/>
      <c r="Q15" s="2269"/>
      <c r="R15" s="2269"/>
      <c r="S15" s="758"/>
      <c r="T15" s="840" t="str">
        <f t="shared" si="0"/>
        <v>5 (1405)</v>
      </c>
      <c r="U15" s="1615" t="str">
        <f t="shared" si="1"/>
        <v/>
      </c>
      <c r="V15" s="190"/>
      <c r="W15" s="841"/>
      <c r="X15" s="841"/>
      <c r="Y15" s="674"/>
      <c r="Z15" s="673"/>
      <c r="AA15" s="674"/>
      <c r="AB15" s="673"/>
      <c r="AC15" s="674"/>
      <c r="AD15" s="1"/>
      <c r="AE15" s="7"/>
      <c r="AF15" s="777"/>
      <c r="AG15" s="445"/>
      <c r="AH15" s="778"/>
      <c r="AI15" s="778"/>
      <c r="AJ15" s="744"/>
      <c r="AK15" s="779"/>
      <c r="AL15" s="780"/>
      <c r="AM15" s="673"/>
      <c r="AN15" s="663"/>
      <c r="AO15" s="13"/>
      <c r="AP15" s="781"/>
      <c r="AQ15" s="781"/>
      <c r="AR15" s="781"/>
      <c r="AS15" s="781"/>
      <c r="AT15" s="1"/>
      <c r="AU15" s="1"/>
      <c r="AV15" s="1"/>
      <c r="AW15" s="1"/>
      <c r="AX15" s="1"/>
      <c r="AY15" s="1"/>
    </row>
    <row r="16" spans="1:51" ht="10.7" hidden="1" customHeight="1" x14ac:dyDescent="0.25">
      <c r="A16" s="31" t="s">
        <v>3067</v>
      </c>
      <c r="B16" s="602"/>
      <c r="C16" s="1654"/>
      <c r="D16" s="992"/>
      <c r="E16" s="31"/>
      <c r="F16" s="992"/>
      <c r="G16" s="1630"/>
      <c r="H16" s="856"/>
      <c r="I16" s="1631"/>
      <c r="J16" s="993"/>
      <c r="K16" s="1631"/>
      <c r="L16" s="838"/>
      <c r="M16" s="839"/>
      <c r="N16" s="31"/>
      <c r="O16" s="2269"/>
      <c r="P16" s="2269"/>
      <c r="Q16" s="2269"/>
      <c r="R16" s="2269"/>
      <c r="S16" s="758"/>
      <c r="T16" s="840" t="str">
        <f t="shared" si="0"/>
        <v>6 (1406)</v>
      </c>
      <c r="U16" s="1615" t="str">
        <f t="shared" si="1"/>
        <v/>
      </c>
      <c r="V16" s="190"/>
      <c r="W16" s="841"/>
      <c r="X16" s="841"/>
      <c r="Y16" s="674"/>
      <c r="Z16" s="673"/>
      <c r="AA16" s="674"/>
      <c r="AB16" s="673"/>
      <c r="AC16" s="674"/>
      <c r="AD16" s="1"/>
      <c r="AE16" s="7"/>
      <c r="AF16" s="777"/>
      <c r="AG16" s="445"/>
      <c r="AH16" s="778"/>
      <c r="AI16" s="778"/>
      <c r="AJ16" s="744"/>
      <c r="AK16" s="779"/>
      <c r="AL16" s="780"/>
      <c r="AM16" s="673"/>
      <c r="AN16" s="663"/>
      <c r="AO16" s="13"/>
      <c r="AP16" s="781"/>
      <c r="AQ16" s="781"/>
      <c r="AR16" s="781"/>
      <c r="AS16" s="781"/>
      <c r="AT16" s="1"/>
      <c r="AU16" s="1"/>
      <c r="AV16" s="1"/>
      <c r="AW16" s="1"/>
      <c r="AX16" s="1"/>
      <c r="AY16" s="1"/>
    </row>
    <row r="17" spans="1:51" ht="10.7" hidden="1" customHeight="1" x14ac:dyDescent="0.25">
      <c r="A17" s="31" t="s">
        <v>3068</v>
      </c>
      <c r="B17" s="602"/>
      <c r="C17" s="1654"/>
      <c r="D17" s="992"/>
      <c r="E17" s="31"/>
      <c r="F17" s="992"/>
      <c r="G17" s="1630"/>
      <c r="H17" s="856"/>
      <c r="I17" s="1631"/>
      <c r="J17" s="993"/>
      <c r="K17" s="1631"/>
      <c r="L17" s="838"/>
      <c r="M17" s="839"/>
      <c r="N17" s="31"/>
      <c r="O17" s="2269"/>
      <c r="P17" s="2269"/>
      <c r="Q17" s="2269"/>
      <c r="R17" s="2269"/>
      <c r="S17" s="758"/>
      <c r="T17" s="840" t="str">
        <f t="shared" si="0"/>
        <v>7 (1407)</v>
      </c>
      <c r="U17" s="1615" t="str">
        <f t="shared" si="1"/>
        <v/>
      </c>
      <c r="V17" s="190"/>
      <c r="W17" s="841"/>
      <c r="X17" s="841"/>
      <c r="Y17" s="674"/>
      <c r="Z17" s="673"/>
      <c r="AA17" s="674"/>
      <c r="AB17" s="673"/>
      <c r="AC17" s="674"/>
      <c r="AD17" s="1"/>
      <c r="AE17" s="7"/>
      <c r="AF17" s="777"/>
      <c r="AG17" s="445"/>
      <c r="AH17" s="778"/>
      <c r="AI17" s="778"/>
      <c r="AJ17" s="744"/>
      <c r="AK17" s="779"/>
      <c r="AL17" s="780"/>
      <c r="AM17" s="673"/>
      <c r="AN17" s="663"/>
      <c r="AO17" s="13"/>
      <c r="AP17" s="781"/>
      <c r="AQ17" s="781"/>
      <c r="AR17" s="781"/>
      <c r="AS17" s="781"/>
      <c r="AT17" s="1"/>
      <c r="AU17" s="1"/>
      <c r="AV17" s="1"/>
      <c r="AW17" s="1"/>
      <c r="AX17" s="1"/>
      <c r="AY17" s="1"/>
    </row>
    <row r="18" spans="1:51" ht="10.7" hidden="1" customHeight="1" x14ac:dyDescent="0.25">
      <c r="A18" s="31" t="s">
        <v>3069</v>
      </c>
      <c r="B18" s="602"/>
      <c r="C18" s="1654"/>
      <c r="D18" s="992"/>
      <c r="E18" s="31"/>
      <c r="F18" s="992"/>
      <c r="G18" s="1630"/>
      <c r="H18" s="856"/>
      <c r="I18" s="1631"/>
      <c r="J18" s="993"/>
      <c r="K18" s="1631"/>
      <c r="L18" s="838"/>
      <c r="M18" s="839"/>
      <c r="N18" s="31"/>
      <c r="O18" s="2269"/>
      <c r="P18" s="2269"/>
      <c r="Q18" s="2269"/>
      <c r="R18" s="2269"/>
      <c r="S18" s="758"/>
      <c r="T18" s="840" t="str">
        <f t="shared" si="0"/>
        <v>8 (1408)</v>
      </c>
      <c r="U18" s="1615" t="str">
        <f t="shared" si="1"/>
        <v/>
      </c>
      <c r="V18" s="190"/>
      <c r="W18" s="841"/>
      <c r="X18" s="841"/>
      <c r="Y18" s="674"/>
      <c r="Z18" s="673"/>
      <c r="AA18" s="674"/>
      <c r="AB18" s="673"/>
      <c r="AC18" s="674"/>
      <c r="AD18" s="1"/>
      <c r="AE18" s="7"/>
      <c r="AF18" s="777"/>
      <c r="AG18" s="445"/>
      <c r="AH18" s="778"/>
      <c r="AI18" s="778"/>
      <c r="AJ18" s="744"/>
      <c r="AK18" s="779"/>
      <c r="AL18" s="780"/>
      <c r="AM18" s="673"/>
      <c r="AN18" s="663"/>
      <c r="AO18" s="13"/>
      <c r="AP18" s="781"/>
      <c r="AQ18" s="781"/>
      <c r="AR18" s="781"/>
      <c r="AS18" s="781"/>
      <c r="AT18" s="1"/>
      <c r="AU18" s="1"/>
      <c r="AV18" s="1"/>
      <c r="AW18" s="1"/>
      <c r="AX18" s="1"/>
      <c r="AY18" s="1"/>
    </row>
    <row r="19" spans="1:51" ht="10.7" hidden="1" customHeight="1" x14ac:dyDescent="0.25">
      <c r="A19" s="31" t="s">
        <v>3070</v>
      </c>
      <c r="B19" s="602"/>
      <c r="C19" s="1654"/>
      <c r="D19" s="992"/>
      <c r="E19" s="31"/>
      <c r="F19" s="992"/>
      <c r="G19" s="1630"/>
      <c r="H19" s="856"/>
      <c r="I19" s="1631"/>
      <c r="J19" s="993"/>
      <c r="K19" s="1631"/>
      <c r="L19" s="838"/>
      <c r="M19" s="839"/>
      <c r="N19" s="31"/>
      <c r="O19" s="2269"/>
      <c r="P19" s="2269"/>
      <c r="Q19" s="2269"/>
      <c r="R19" s="2269"/>
      <c r="S19" s="758"/>
      <c r="T19" s="840" t="str">
        <f t="shared" si="0"/>
        <v>9 (1409)</v>
      </c>
      <c r="U19" s="1615" t="str">
        <f t="shared" si="1"/>
        <v/>
      </c>
      <c r="V19" s="190"/>
      <c r="W19" s="841"/>
      <c r="X19" s="841"/>
      <c r="Y19" s="674"/>
      <c r="Z19" s="673"/>
      <c r="AA19" s="674"/>
      <c r="AB19" s="673"/>
      <c r="AC19" s="674"/>
      <c r="AD19" s="1"/>
      <c r="AE19" s="7"/>
      <c r="AF19" s="777"/>
      <c r="AG19" s="445"/>
      <c r="AH19" s="778"/>
      <c r="AI19" s="778"/>
      <c r="AJ19" s="744"/>
      <c r="AK19" s="779"/>
      <c r="AL19" s="780"/>
      <c r="AM19" s="673"/>
      <c r="AN19" s="663"/>
      <c r="AO19" s="13"/>
      <c r="AP19" s="781"/>
      <c r="AQ19" s="781"/>
      <c r="AR19" s="781"/>
      <c r="AS19" s="781"/>
      <c r="AT19" s="1"/>
      <c r="AU19" s="1"/>
      <c r="AV19" s="1"/>
      <c r="AW19" s="1"/>
      <c r="AX19" s="1"/>
      <c r="AY19" s="1"/>
    </row>
    <row r="20" spans="1:51" ht="10.7" hidden="1" customHeight="1" x14ac:dyDescent="0.25">
      <c r="A20" s="31" t="s">
        <v>3071</v>
      </c>
      <c r="B20" s="602"/>
      <c r="C20" s="1654"/>
      <c r="D20" s="992"/>
      <c r="E20" s="31"/>
      <c r="F20" s="992"/>
      <c r="G20" s="1630"/>
      <c r="H20" s="856"/>
      <c r="I20" s="1631"/>
      <c r="J20" s="993"/>
      <c r="K20" s="1631"/>
      <c r="L20" s="838"/>
      <c r="M20" s="839"/>
      <c r="N20" s="31"/>
      <c r="O20" s="2269"/>
      <c r="P20" s="2269"/>
      <c r="Q20" s="2269"/>
      <c r="R20" s="2269"/>
      <c r="S20" s="758"/>
      <c r="T20" s="840" t="str">
        <f t="shared" si="0"/>
        <v>10 (1410)</v>
      </c>
      <c r="U20" s="1615" t="str">
        <f t="shared" si="1"/>
        <v/>
      </c>
      <c r="V20" s="190"/>
      <c r="W20" s="841"/>
      <c r="X20" s="841"/>
      <c r="Y20" s="674"/>
      <c r="Z20" s="673"/>
      <c r="AA20" s="674"/>
      <c r="AB20" s="673"/>
      <c r="AC20" s="674"/>
      <c r="AD20" s="1"/>
      <c r="AE20" s="7"/>
      <c r="AF20" s="777"/>
      <c r="AG20" s="445"/>
      <c r="AH20" s="778"/>
      <c r="AI20" s="778"/>
      <c r="AJ20" s="744"/>
      <c r="AK20" s="779"/>
      <c r="AL20" s="780"/>
      <c r="AM20" s="673"/>
      <c r="AN20" s="663"/>
      <c r="AO20" s="13"/>
      <c r="AP20" s="781"/>
      <c r="AQ20" s="781"/>
      <c r="AR20" s="781"/>
      <c r="AS20" s="781"/>
      <c r="AT20" s="1"/>
      <c r="AU20" s="1"/>
      <c r="AV20" s="1"/>
      <c r="AW20" s="1"/>
      <c r="AX20" s="1"/>
      <c r="AY20" s="1"/>
    </row>
    <row r="21" spans="1:51" ht="10.7" hidden="1" customHeight="1" x14ac:dyDescent="0.25">
      <c r="A21" s="31" t="s">
        <v>3072</v>
      </c>
      <c r="B21" s="602"/>
      <c r="C21" s="1654"/>
      <c r="D21" s="992"/>
      <c r="E21" s="31"/>
      <c r="F21" s="992"/>
      <c r="G21" s="1630"/>
      <c r="H21" s="856"/>
      <c r="I21" s="1631"/>
      <c r="J21" s="993"/>
      <c r="K21" s="1631"/>
      <c r="L21" s="838"/>
      <c r="M21" s="839"/>
      <c r="N21" s="31"/>
      <c r="O21" s="2269"/>
      <c r="P21" s="2269"/>
      <c r="Q21" s="2269"/>
      <c r="R21" s="2269"/>
      <c r="S21" s="758"/>
      <c r="T21" s="840" t="str">
        <f t="shared" si="0"/>
        <v>11 (1411)</v>
      </c>
      <c r="U21" s="1615" t="str">
        <f t="shared" si="1"/>
        <v/>
      </c>
      <c r="V21" s="190"/>
      <c r="W21" s="841"/>
      <c r="X21" s="841"/>
      <c r="Y21" s="674"/>
      <c r="Z21" s="673"/>
      <c r="AA21" s="674"/>
      <c r="AB21" s="673"/>
      <c r="AC21" s="674"/>
      <c r="AD21" s="1"/>
      <c r="AE21" s="7"/>
      <c r="AF21" s="777"/>
      <c r="AG21" s="445"/>
      <c r="AH21" s="778"/>
      <c r="AI21" s="778"/>
      <c r="AJ21" s="744"/>
      <c r="AK21" s="779"/>
      <c r="AL21" s="780"/>
      <c r="AM21" s="673"/>
      <c r="AN21" s="663"/>
      <c r="AO21" s="13"/>
      <c r="AP21" s="781"/>
      <c r="AQ21" s="781"/>
      <c r="AR21" s="781"/>
      <c r="AS21" s="781"/>
      <c r="AT21" s="1"/>
      <c r="AU21" s="1"/>
      <c r="AV21" s="1"/>
      <c r="AW21" s="1"/>
      <c r="AX21" s="1"/>
      <c r="AY21" s="1"/>
    </row>
    <row r="22" spans="1:51" ht="10.7" hidden="1" customHeight="1" x14ac:dyDescent="0.25">
      <c r="A22" s="31" t="s">
        <v>3073</v>
      </c>
      <c r="B22" s="602"/>
      <c r="C22" s="1654"/>
      <c r="D22" s="992"/>
      <c r="E22" s="31"/>
      <c r="F22" s="992"/>
      <c r="G22" s="1630"/>
      <c r="H22" s="856"/>
      <c r="I22" s="1631"/>
      <c r="J22" s="993"/>
      <c r="K22" s="1631"/>
      <c r="L22" s="838"/>
      <c r="M22" s="839"/>
      <c r="N22" s="31"/>
      <c r="O22" s="2269"/>
      <c r="P22" s="2269"/>
      <c r="Q22" s="2269"/>
      <c r="R22" s="2269"/>
      <c r="S22" s="758"/>
      <c r="T22" s="840" t="str">
        <f t="shared" si="0"/>
        <v>12 (1412)</v>
      </c>
      <c r="U22" s="1615" t="str">
        <f t="shared" si="1"/>
        <v/>
      </c>
      <c r="V22" s="190"/>
      <c r="W22" s="841"/>
      <c r="X22" s="841"/>
      <c r="Y22" s="674"/>
      <c r="Z22" s="673"/>
      <c r="AA22" s="674"/>
      <c r="AB22" s="673"/>
      <c r="AC22" s="674"/>
      <c r="AD22" s="1"/>
      <c r="AE22" s="7"/>
      <c r="AF22" s="777"/>
      <c r="AG22" s="445"/>
      <c r="AH22" s="778"/>
      <c r="AI22" s="778"/>
      <c r="AJ22" s="744"/>
      <c r="AK22" s="779"/>
      <c r="AL22" s="780"/>
      <c r="AM22" s="673"/>
      <c r="AN22" s="663"/>
      <c r="AO22" s="13"/>
      <c r="AP22" s="781"/>
      <c r="AQ22" s="781"/>
      <c r="AR22" s="781"/>
      <c r="AS22" s="781"/>
      <c r="AT22" s="1"/>
      <c r="AU22" s="1"/>
      <c r="AV22" s="1"/>
      <c r="AW22" s="1"/>
      <c r="AX22" s="1"/>
      <c r="AY22" s="1"/>
    </row>
    <row r="23" spans="1:51" ht="10.7" hidden="1" customHeight="1" x14ac:dyDescent="0.25">
      <c r="A23" s="31" t="s">
        <v>3074</v>
      </c>
      <c r="B23" s="602"/>
      <c r="C23" s="1654"/>
      <c r="D23" s="992"/>
      <c r="E23" s="31"/>
      <c r="F23" s="992"/>
      <c r="G23" s="1630"/>
      <c r="H23" s="856"/>
      <c r="I23" s="1631"/>
      <c r="J23" s="993"/>
      <c r="K23" s="1631"/>
      <c r="L23" s="838"/>
      <c r="M23" s="839"/>
      <c r="N23" s="31"/>
      <c r="O23" s="2269"/>
      <c r="P23" s="2269"/>
      <c r="Q23" s="2269"/>
      <c r="R23" s="2269"/>
      <c r="S23" s="758"/>
      <c r="T23" s="840" t="str">
        <f t="shared" si="0"/>
        <v>13 (1413)</v>
      </c>
      <c r="U23" s="1615" t="str">
        <f t="shared" si="1"/>
        <v/>
      </c>
      <c r="V23" s="190"/>
      <c r="W23" s="841"/>
      <c r="X23" s="841"/>
      <c r="Y23" s="674"/>
      <c r="Z23" s="673"/>
      <c r="AA23" s="674"/>
      <c r="AB23" s="673"/>
      <c r="AC23" s="674"/>
      <c r="AD23" s="1"/>
      <c r="AE23" s="7"/>
      <c r="AF23" s="777"/>
      <c r="AG23" s="445"/>
      <c r="AH23" s="778"/>
      <c r="AI23" s="778"/>
      <c r="AJ23" s="744"/>
      <c r="AK23" s="779"/>
      <c r="AL23" s="780"/>
      <c r="AM23" s="673"/>
      <c r="AN23" s="663"/>
      <c r="AO23" s="13"/>
      <c r="AP23" s="781"/>
      <c r="AQ23" s="781"/>
      <c r="AR23" s="781"/>
      <c r="AS23" s="781"/>
      <c r="AT23" s="1"/>
      <c r="AU23" s="1"/>
      <c r="AV23" s="1"/>
      <c r="AW23" s="1"/>
      <c r="AX23" s="1"/>
      <c r="AY23" s="1"/>
    </row>
    <row r="24" spans="1:51" ht="10.7" hidden="1" customHeight="1" x14ac:dyDescent="0.25">
      <c r="A24" s="31" t="s">
        <v>3075</v>
      </c>
      <c r="B24" s="602"/>
      <c r="C24" s="1654"/>
      <c r="D24" s="992"/>
      <c r="E24" s="31"/>
      <c r="F24" s="992"/>
      <c r="G24" s="1630"/>
      <c r="H24" s="856"/>
      <c r="I24" s="1631"/>
      <c r="J24" s="993"/>
      <c r="K24" s="1631"/>
      <c r="L24" s="838"/>
      <c r="M24" s="839"/>
      <c r="N24" s="31"/>
      <c r="O24" s="2269"/>
      <c r="P24" s="2269"/>
      <c r="Q24" s="2269"/>
      <c r="R24" s="2269"/>
      <c r="S24" s="758"/>
      <c r="T24" s="840" t="str">
        <f t="shared" si="0"/>
        <v>14 (1414)</v>
      </c>
      <c r="U24" s="1615" t="str">
        <f t="shared" si="1"/>
        <v/>
      </c>
      <c r="V24" s="190"/>
      <c r="W24" s="841"/>
      <c r="X24" s="841"/>
      <c r="Y24" s="674"/>
      <c r="Z24" s="673"/>
      <c r="AA24" s="674"/>
      <c r="AB24" s="673"/>
      <c r="AC24" s="674"/>
      <c r="AD24" s="1"/>
      <c r="AE24" s="7"/>
      <c r="AF24" s="777"/>
      <c r="AG24" s="445"/>
      <c r="AH24" s="778"/>
      <c r="AI24" s="778"/>
      <c r="AJ24" s="744"/>
      <c r="AK24" s="779"/>
      <c r="AL24" s="780"/>
      <c r="AM24" s="673"/>
      <c r="AN24" s="663"/>
      <c r="AO24" s="13"/>
      <c r="AP24" s="781"/>
      <c r="AQ24" s="781"/>
      <c r="AR24" s="781"/>
      <c r="AS24" s="781"/>
      <c r="AT24" s="1"/>
      <c r="AU24" s="1"/>
      <c r="AV24" s="1"/>
      <c r="AW24" s="1"/>
      <c r="AX24" s="1"/>
      <c r="AY24" s="1"/>
    </row>
    <row r="25" spans="1:51" ht="10.7" hidden="1" customHeight="1" x14ac:dyDescent="0.25">
      <c r="A25" s="31" t="s">
        <v>3076</v>
      </c>
      <c r="B25" s="602"/>
      <c r="C25" s="1654"/>
      <c r="D25" s="992"/>
      <c r="E25" s="31"/>
      <c r="F25" s="992"/>
      <c r="G25" s="1630"/>
      <c r="H25" s="856"/>
      <c r="I25" s="1631"/>
      <c r="J25" s="993"/>
      <c r="K25" s="1631"/>
      <c r="L25" s="838"/>
      <c r="M25" s="839"/>
      <c r="N25" s="31"/>
      <c r="O25" s="2269"/>
      <c r="P25" s="2269"/>
      <c r="Q25" s="2269"/>
      <c r="R25" s="2269"/>
      <c r="S25" s="758"/>
      <c r="T25" s="840" t="str">
        <f t="shared" si="0"/>
        <v>15 (1415)</v>
      </c>
      <c r="U25" s="1615" t="str">
        <f t="shared" si="1"/>
        <v/>
      </c>
      <c r="V25" s="190"/>
      <c r="W25" s="841"/>
      <c r="X25" s="841"/>
      <c r="Y25" s="674"/>
      <c r="Z25" s="673"/>
      <c r="AA25" s="674"/>
      <c r="AB25" s="673"/>
      <c r="AC25" s="674"/>
      <c r="AD25" s="1"/>
      <c r="AE25" s="7"/>
      <c r="AF25" s="777"/>
      <c r="AG25" s="445"/>
      <c r="AH25" s="778"/>
      <c r="AI25" s="778"/>
      <c r="AJ25" s="744"/>
      <c r="AK25" s="779"/>
      <c r="AL25" s="780"/>
      <c r="AM25" s="673"/>
      <c r="AN25" s="663"/>
      <c r="AO25" s="13"/>
      <c r="AP25" s="781"/>
      <c r="AQ25" s="781"/>
      <c r="AR25" s="781"/>
      <c r="AS25" s="781"/>
      <c r="AT25" s="1"/>
      <c r="AU25" s="1"/>
      <c r="AV25" s="1"/>
      <c r="AW25" s="1"/>
      <c r="AX25" s="1"/>
      <c r="AY25" s="1"/>
    </row>
    <row r="26" spans="1:51" ht="10.7" hidden="1" customHeight="1" x14ac:dyDescent="0.25">
      <c r="A26" s="31" t="s">
        <v>3077</v>
      </c>
      <c r="B26" s="602"/>
      <c r="C26" s="1654"/>
      <c r="D26" s="992"/>
      <c r="E26" s="31"/>
      <c r="F26" s="992"/>
      <c r="G26" s="1630"/>
      <c r="H26" s="856"/>
      <c r="I26" s="1631"/>
      <c r="J26" s="993"/>
      <c r="K26" s="1631"/>
      <c r="L26" s="838"/>
      <c r="M26" s="839"/>
      <c r="N26" s="31"/>
      <c r="O26" s="2269"/>
      <c r="P26" s="2269"/>
      <c r="Q26" s="2269"/>
      <c r="R26" s="2269"/>
      <c r="S26" s="758"/>
      <c r="T26" s="840" t="str">
        <f t="shared" si="0"/>
        <v>16 (1416)</v>
      </c>
      <c r="U26" s="1615" t="str">
        <f t="shared" si="1"/>
        <v/>
      </c>
      <c r="V26" s="190"/>
      <c r="W26" s="841"/>
      <c r="X26" s="841"/>
      <c r="Y26" s="674"/>
      <c r="Z26" s="673"/>
      <c r="AA26" s="674"/>
      <c r="AB26" s="673"/>
      <c r="AC26" s="674"/>
      <c r="AD26" s="1"/>
      <c r="AE26" s="7"/>
      <c r="AF26" s="777"/>
      <c r="AG26" s="445"/>
      <c r="AH26" s="778"/>
      <c r="AI26" s="778"/>
      <c r="AJ26" s="744"/>
      <c r="AK26" s="779"/>
      <c r="AL26" s="780"/>
      <c r="AM26" s="673"/>
      <c r="AN26" s="663"/>
      <c r="AO26" s="13"/>
      <c r="AP26" s="781"/>
      <c r="AQ26" s="781"/>
      <c r="AR26" s="781"/>
      <c r="AS26" s="781"/>
      <c r="AT26" s="1"/>
      <c r="AU26" s="1"/>
      <c r="AV26" s="1"/>
      <c r="AW26" s="1"/>
      <c r="AX26" s="1"/>
      <c r="AY26" s="1"/>
    </row>
    <row r="27" spans="1:51" ht="10.7" hidden="1" customHeight="1" x14ac:dyDescent="0.25">
      <c r="A27" s="31" t="s">
        <v>3078</v>
      </c>
      <c r="B27" s="602"/>
      <c r="C27" s="1654"/>
      <c r="D27" s="992"/>
      <c r="E27" s="31"/>
      <c r="F27" s="992"/>
      <c r="G27" s="1630"/>
      <c r="H27" s="856"/>
      <c r="I27" s="1631"/>
      <c r="J27" s="993"/>
      <c r="K27" s="1631"/>
      <c r="L27" s="838"/>
      <c r="M27" s="839"/>
      <c r="N27" s="31"/>
      <c r="O27" s="2269"/>
      <c r="P27" s="2269"/>
      <c r="Q27" s="2269"/>
      <c r="R27" s="2269"/>
      <c r="S27" s="758"/>
      <c r="T27" s="840" t="str">
        <f t="shared" si="0"/>
        <v>17 (1417)</v>
      </c>
      <c r="U27" s="1615" t="str">
        <f t="shared" si="1"/>
        <v/>
      </c>
      <c r="V27" s="190"/>
      <c r="W27" s="841"/>
      <c r="X27" s="841"/>
      <c r="Y27" s="674"/>
      <c r="Z27" s="673"/>
      <c r="AA27" s="674"/>
      <c r="AB27" s="673"/>
      <c r="AC27" s="674"/>
      <c r="AD27" s="1"/>
      <c r="AE27" s="7"/>
      <c r="AF27" s="777"/>
      <c r="AG27" s="445"/>
      <c r="AH27" s="778"/>
      <c r="AI27" s="778"/>
      <c r="AJ27" s="744"/>
      <c r="AK27" s="779"/>
      <c r="AL27" s="780"/>
      <c r="AM27" s="673"/>
      <c r="AN27" s="663"/>
      <c r="AO27" s="13"/>
      <c r="AP27" s="781"/>
      <c r="AQ27" s="781"/>
      <c r="AR27" s="781"/>
      <c r="AS27" s="781"/>
      <c r="AT27" s="1"/>
      <c r="AU27" s="1"/>
      <c r="AV27" s="1"/>
      <c r="AW27" s="1"/>
      <c r="AX27" s="1"/>
      <c r="AY27" s="1"/>
    </row>
    <row r="28" spans="1:51" ht="10.7" hidden="1" customHeight="1" x14ac:dyDescent="0.25">
      <c r="A28" s="31" t="s">
        <v>3079</v>
      </c>
      <c r="B28" s="602"/>
      <c r="C28" s="1654"/>
      <c r="D28" s="992"/>
      <c r="E28" s="31"/>
      <c r="F28" s="992"/>
      <c r="G28" s="1630"/>
      <c r="H28" s="856"/>
      <c r="I28" s="1631"/>
      <c r="J28" s="993"/>
      <c r="K28" s="1631"/>
      <c r="L28" s="838"/>
      <c r="M28" s="839"/>
      <c r="N28" s="31"/>
      <c r="O28" s="2269"/>
      <c r="P28" s="2269"/>
      <c r="Q28" s="2269"/>
      <c r="R28" s="2269"/>
      <c r="S28" s="758"/>
      <c r="T28" s="840" t="str">
        <f t="shared" si="0"/>
        <v>18 (1418)</v>
      </c>
      <c r="U28" s="1615" t="str">
        <f t="shared" si="1"/>
        <v/>
      </c>
      <c r="V28" s="190"/>
      <c r="W28" s="841"/>
      <c r="X28" s="841"/>
      <c r="Y28" s="674"/>
      <c r="Z28" s="673"/>
      <c r="AA28" s="674"/>
      <c r="AB28" s="673"/>
      <c r="AC28" s="674"/>
      <c r="AD28" s="1"/>
      <c r="AE28" s="7"/>
      <c r="AF28" s="777"/>
      <c r="AG28" s="445"/>
      <c r="AH28" s="778"/>
      <c r="AI28" s="778"/>
      <c r="AJ28" s="744"/>
      <c r="AK28" s="779"/>
      <c r="AL28" s="780"/>
      <c r="AM28" s="673"/>
      <c r="AN28" s="663"/>
      <c r="AO28" s="13"/>
      <c r="AP28" s="781"/>
      <c r="AQ28" s="781"/>
      <c r="AR28" s="781"/>
      <c r="AS28" s="781"/>
      <c r="AT28" s="1"/>
      <c r="AU28" s="1"/>
      <c r="AV28" s="1"/>
      <c r="AW28" s="1"/>
      <c r="AX28" s="1"/>
      <c r="AY28" s="1"/>
    </row>
    <row r="29" spans="1:51" ht="10.7" hidden="1" customHeight="1" x14ac:dyDescent="0.25">
      <c r="A29" s="31" t="s">
        <v>3080</v>
      </c>
      <c r="B29" s="602"/>
      <c r="C29" s="1654"/>
      <c r="D29" s="992"/>
      <c r="E29" s="31"/>
      <c r="F29" s="992"/>
      <c r="G29" s="1630"/>
      <c r="H29" s="856"/>
      <c r="I29" s="1631"/>
      <c r="J29" s="993"/>
      <c r="K29" s="1631"/>
      <c r="L29" s="838"/>
      <c r="M29" s="839"/>
      <c r="N29" s="31"/>
      <c r="O29" s="2269"/>
      <c r="P29" s="2269"/>
      <c r="Q29" s="2269"/>
      <c r="R29" s="2269"/>
      <c r="S29" s="758"/>
      <c r="T29" s="840" t="str">
        <f t="shared" si="0"/>
        <v>19 (1419)</v>
      </c>
      <c r="U29" s="1615" t="str">
        <f t="shared" si="1"/>
        <v/>
      </c>
      <c r="V29" s="190"/>
      <c r="W29" s="841"/>
      <c r="X29" s="841"/>
      <c r="Y29" s="674"/>
      <c r="Z29" s="673"/>
      <c r="AA29" s="674"/>
      <c r="AB29" s="673"/>
      <c r="AC29" s="674"/>
      <c r="AD29" s="1"/>
      <c r="AE29" s="7"/>
      <c r="AF29" s="777"/>
      <c r="AG29" s="445"/>
      <c r="AH29" s="778"/>
      <c r="AI29" s="778"/>
      <c r="AJ29" s="744"/>
      <c r="AK29" s="779"/>
      <c r="AL29" s="780"/>
      <c r="AM29" s="673"/>
      <c r="AN29" s="663"/>
      <c r="AO29" s="13"/>
      <c r="AP29" s="781"/>
      <c r="AQ29" s="781"/>
      <c r="AR29" s="781"/>
      <c r="AS29" s="781"/>
      <c r="AT29" s="1"/>
      <c r="AU29" s="1"/>
      <c r="AV29" s="1"/>
      <c r="AW29" s="1"/>
      <c r="AX29" s="1"/>
      <c r="AY29" s="1"/>
    </row>
    <row r="30" spans="1:51" ht="10.7" hidden="1" customHeight="1" x14ac:dyDescent="0.25">
      <c r="A30" s="31" t="s">
        <v>3081</v>
      </c>
      <c r="B30" s="602"/>
      <c r="C30" s="1654"/>
      <c r="D30" s="992"/>
      <c r="E30" s="31"/>
      <c r="F30" s="992"/>
      <c r="G30" s="1630"/>
      <c r="H30" s="856"/>
      <c r="I30" s="1631"/>
      <c r="J30" s="993"/>
      <c r="K30" s="1631"/>
      <c r="L30" s="838"/>
      <c r="M30" s="839"/>
      <c r="N30" s="31"/>
      <c r="O30" s="2269"/>
      <c r="P30" s="2269"/>
      <c r="Q30" s="2269"/>
      <c r="R30" s="2269"/>
      <c r="S30" s="758"/>
      <c r="T30" s="840" t="str">
        <f t="shared" si="0"/>
        <v>20 (1420)</v>
      </c>
      <c r="U30" s="1615" t="str">
        <f t="shared" si="1"/>
        <v/>
      </c>
      <c r="V30" s="190"/>
      <c r="W30" s="841"/>
      <c r="X30" s="841"/>
      <c r="Y30" s="674"/>
      <c r="Z30" s="673"/>
      <c r="AA30" s="674"/>
      <c r="AB30" s="673"/>
      <c r="AC30" s="674"/>
      <c r="AD30" s="1"/>
      <c r="AE30" s="7"/>
      <c r="AF30" s="777"/>
      <c r="AG30" s="445"/>
      <c r="AH30" s="778"/>
      <c r="AI30" s="778"/>
      <c r="AJ30" s="744"/>
      <c r="AK30" s="779"/>
      <c r="AL30" s="780"/>
      <c r="AM30" s="673"/>
      <c r="AN30" s="663"/>
      <c r="AO30" s="13"/>
      <c r="AP30" s="781"/>
      <c r="AQ30" s="781"/>
      <c r="AR30" s="781"/>
      <c r="AS30" s="781"/>
      <c r="AT30" s="1"/>
      <c r="AU30" s="1"/>
      <c r="AV30" s="1"/>
      <c r="AW30" s="1"/>
      <c r="AX30" s="1"/>
      <c r="AY30" s="1"/>
    </row>
    <row r="31" spans="1:51" ht="10.7" hidden="1" customHeight="1" x14ac:dyDescent="0.25">
      <c r="A31" s="31" t="s">
        <v>3082</v>
      </c>
      <c r="B31" s="602"/>
      <c r="C31" s="1654"/>
      <c r="D31" s="992"/>
      <c r="E31" s="31"/>
      <c r="F31" s="992"/>
      <c r="G31" s="1630"/>
      <c r="H31" s="856"/>
      <c r="I31" s="1631"/>
      <c r="J31" s="993"/>
      <c r="K31" s="1631"/>
      <c r="L31" s="838"/>
      <c r="M31" s="839"/>
      <c r="N31" s="31"/>
      <c r="O31" s="2269"/>
      <c r="P31" s="2269"/>
      <c r="Q31" s="2269"/>
      <c r="R31" s="2269"/>
      <c r="S31" s="758"/>
      <c r="T31" s="840" t="str">
        <f t="shared" si="0"/>
        <v>21 (1421)</v>
      </c>
      <c r="U31" s="1615" t="str">
        <f t="shared" si="1"/>
        <v/>
      </c>
      <c r="V31" s="190"/>
      <c r="W31" s="841"/>
      <c r="X31" s="841"/>
      <c r="Y31" s="674"/>
      <c r="Z31" s="673"/>
      <c r="AA31" s="674"/>
      <c r="AB31" s="673"/>
      <c r="AC31" s="674"/>
      <c r="AD31" s="1"/>
      <c r="AE31" s="7"/>
      <c r="AF31" s="777"/>
      <c r="AG31" s="445"/>
      <c r="AH31" s="778"/>
      <c r="AI31" s="778"/>
      <c r="AJ31" s="744"/>
      <c r="AK31" s="779"/>
      <c r="AL31" s="780"/>
      <c r="AM31" s="673"/>
      <c r="AN31" s="663"/>
      <c r="AO31" s="13"/>
      <c r="AP31" s="781"/>
      <c r="AQ31" s="781"/>
      <c r="AR31" s="781"/>
      <c r="AS31" s="781"/>
      <c r="AT31" s="1"/>
      <c r="AU31" s="1"/>
      <c r="AV31" s="1"/>
      <c r="AW31" s="1"/>
      <c r="AX31" s="1"/>
      <c r="AY31" s="1"/>
    </row>
    <row r="32" spans="1:51" ht="10.7" hidden="1" customHeight="1" x14ac:dyDescent="0.25">
      <c r="A32" s="31" t="s">
        <v>3083</v>
      </c>
      <c r="B32" s="602"/>
      <c r="C32" s="1654"/>
      <c r="D32" s="992"/>
      <c r="E32" s="31"/>
      <c r="F32" s="992"/>
      <c r="G32" s="1630"/>
      <c r="H32" s="856"/>
      <c r="I32" s="1631"/>
      <c r="J32" s="993"/>
      <c r="K32" s="1631"/>
      <c r="L32" s="838"/>
      <c r="M32" s="839"/>
      <c r="N32" s="31"/>
      <c r="O32" s="2269"/>
      <c r="P32" s="2269"/>
      <c r="Q32" s="2269"/>
      <c r="R32" s="2269"/>
      <c r="S32" s="758"/>
      <c r="T32" s="840" t="str">
        <f t="shared" si="0"/>
        <v>22 (1422)</v>
      </c>
      <c r="U32" s="1615" t="str">
        <f t="shared" si="1"/>
        <v/>
      </c>
      <c r="V32" s="190"/>
      <c r="W32" s="841"/>
      <c r="X32" s="841"/>
      <c r="Y32" s="674"/>
      <c r="Z32" s="673"/>
      <c r="AA32" s="674"/>
      <c r="AB32" s="673"/>
      <c r="AC32" s="674"/>
      <c r="AD32" s="1"/>
      <c r="AE32" s="7"/>
      <c r="AF32" s="777"/>
      <c r="AG32" s="445"/>
      <c r="AH32" s="778"/>
      <c r="AI32" s="778"/>
      <c r="AJ32" s="744"/>
      <c r="AK32" s="779"/>
      <c r="AL32" s="780"/>
      <c r="AM32" s="673"/>
      <c r="AN32" s="663"/>
      <c r="AO32" s="13"/>
      <c r="AP32" s="781"/>
      <c r="AQ32" s="781"/>
      <c r="AR32" s="781"/>
      <c r="AS32" s="781"/>
      <c r="AT32" s="1"/>
      <c r="AU32" s="1"/>
      <c r="AV32" s="1"/>
      <c r="AW32" s="1"/>
      <c r="AX32" s="1"/>
      <c r="AY32" s="1"/>
    </row>
    <row r="33" spans="1:51" ht="10.7" hidden="1" customHeight="1" x14ac:dyDescent="0.25">
      <c r="A33" s="31" t="s">
        <v>3084</v>
      </c>
      <c r="B33" s="602"/>
      <c r="C33" s="1654"/>
      <c r="D33" s="992"/>
      <c r="E33" s="31"/>
      <c r="F33" s="992"/>
      <c r="G33" s="1630"/>
      <c r="H33" s="856"/>
      <c r="I33" s="1631"/>
      <c r="J33" s="993"/>
      <c r="K33" s="1631"/>
      <c r="L33" s="838"/>
      <c r="M33" s="839"/>
      <c r="N33" s="31"/>
      <c r="O33" s="2269"/>
      <c r="P33" s="2269"/>
      <c r="Q33" s="2269"/>
      <c r="R33" s="2269"/>
      <c r="S33" s="758"/>
      <c r="T33" s="840" t="str">
        <f t="shared" si="0"/>
        <v>23 (1423)</v>
      </c>
      <c r="U33" s="1615" t="str">
        <f t="shared" si="1"/>
        <v/>
      </c>
      <c r="V33" s="190"/>
      <c r="W33" s="841"/>
      <c r="X33" s="841"/>
      <c r="Y33" s="674"/>
      <c r="Z33" s="673"/>
      <c r="AA33" s="674"/>
      <c r="AB33" s="673"/>
      <c r="AC33" s="674"/>
      <c r="AD33" s="1"/>
      <c r="AE33" s="7"/>
      <c r="AF33" s="777"/>
      <c r="AG33" s="445"/>
      <c r="AH33" s="778"/>
      <c r="AI33" s="778"/>
      <c r="AJ33" s="744"/>
      <c r="AK33" s="779"/>
      <c r="AL33" s="780"/>
      <c r="AM33" s="673"/>
      <c r="AN33" s="663"/>
      <c r="AO33" s="13"/>
      <c r="AP33" s="781"/>
      <c r="AQ33" s="781"/>
      <c r="AR33" s="781"/>
      <c r="AS33" s="781"/>
      <c r="AT33" s="1"/>
      <c r="AU33" s="1"/>
      <c r="AV33" s="1"/>
      <c r="AW33" s="1"/>
      <c r="AX33" s="1"/>
      <c r="AY33" s="1"/>
    </row>
    <row r="34" spans="1:51" ht="10.7" hidden="1" customHeight="1" x14ac:dyDescent="0.25">
      <c r="A34" s="31" t="s">
        <v>3085</v>
      </c>
      <c r="B34" s="602"/>
      <c r="C34" s="1654"/>
      <c r="D34" s="992"/>
      <c r="E34" s="31"/>
      <c r="F34" s="992"/>
      <c r="G34" s="1630"/>
      <c r="H34" s="856"/>
      <c r="I34" s="1631"/>
      <c r="J34" s="993"/>
      <c r="K34" s="1631"/>
      <c r="L34" s="838"/>
      <c r="M34" s="839"/>
      <c r="N34" s="31"/>
      <c r="O34" s="2269"/>
      <c r="P34" s="2269"/>
      <c r="Q34" s="2269"/>
      <c r="R34" s="2269"/>
      <c r="S34" s="758"/>
      <c r="T34" s="840" t="str">
        <f t="shared" si="0"/>
        <v>24 (1424)</v>
      </c>
      <c r="U34" s="1615" t="str">
        <f t="shared" si="1"/>
        <v/>
      </c>
      <c r="V34" s="190"/>
      <c r="W34" s="841"/>
      <c r="X34" s="841"/>
      <c r="Y34" s="674"/>
      <c r="Z34" s="673"/>
      <c r="AA34" s="674"/>
      <c r="AB34" s="673"/>
      <c r="AC34" s="674"/>
      <c r="AD34" s="1"/>
      <c r="AE34" s="7"/>
      <c r="AF34" s="777"/>
      <c r="AG34" s="445"/>
      <c r="AH34" s="778"/>
      <c r="AI34" s="778"/>
      <c r="AJ34" s="744"/>
      <c r="AK34" s="779"/>
      <c r="AL34" s="780"/>
      <c r="AM34" s="673"/>
      <c r="AN34" s="663"/>
      <c r="AO34" s="13"/>
      <c r="AP34" s="781"/>
      <c r="AQ34" s="781"/>
      <c r="AR34" s="781"/>
      <c r="AS34" s="781"/>
      <c r="AT34" s="1"/>
      <c r="AU34" s="1"/>
      <c r="AV34" s="1"/>
      <c r="AW34" s="1"/>
      <c r="AX34" s="1"/>
      <c r="AY34" s="1"/>
    </row>
    <row r="35" spans="1:51" x14ac:dyDescent="0.25">
      <c r="A35" s="31" t="s">
        <v>3086</v>
      </c>
      <c r="B35" s="602"/>
      <c r="C35" s="1654"/>
      <c r="D35" s="992"/>
      <c r="E35" s="31"/>
      <c r="F35" s="992"/>
      <c r="G35" s="1630"/>
      <c r="H35" s="856"/>
      <c r="I35" s="1631"/>
      <c r="J35" s="993"/>
      <c r="K35" s="1631"/>
      <c r="L35" s="838"/>
      <c r="M35" s="839"/>
      <c r="N35" s="31"/>
      <c r="O35" s="2269"/>
      <c r="P35" s="2269"/>
      <c r="Q35" s="2269"/>
      <c r="R35" s="2269"/>
      <c r="S35" s="758"/>
      <c r="T35" s="840" t="str">
        <f t="shared" si="0"/>
        <v>25 (1425)</v>
      </c>
      <c r="U35" s="1615" t="str">
        <f t="shared" si="1"/>
        <v/>
      </c>
      <c r="V35" s="190"/>
      <c r="W35" s="841"/>
      <c r="X35" s="841"/>
      <c r="Y35" s="674"/>
      <c r="Z35" s="673"/>
      <c r="AA35" s="674"/>
      <c r="AB35" s="673"/>
      <c r="AC35" s="674"/>
      <c r="AD35" s="1"/>
      <c r="AE35" s="7"/>
      <c r="AF35" s="777"/>
      <c r="AG35" s="445"/>
      <c r="AH35" s="778"/>
      <c r="AI35" s="778"/>
      <c r="AJ35" s="744"/>
      <c r="AK35" s="779"/>
      <c r="AL35" s="780"/>
      <c r="AM35" s="673"/>
      <c r="AN35" s="663"/>
      <c r="AO35" s="13"/>
      <c r="AP35" s="781"/>
      <c r="AQ35" s="781"/>
      <c r="AR35" s="781"/>
      <c r="AS35" s="781"/>
      <c r="AT35" s="1"/>
      <c r="AU35" s="1"/>
      <c r="AV35" s="1"/>
      <c r="AW35" s="1"/>
      <c r="AX35" s="1"/>
      <c r="AY35" s="1"/>
    </row>
    <row r="36" spans="1:51" x14ac:dyDescent="0.25">
      <c r="A36" s="239" t="s">
        <v>3087</v>
      </c>
      <c r="B36" s="1598">
        <v>100</v>
      </c>
      <c r="C36" s="1617"/>
      <c r="D36" s="992"/>
      <c r="E36" s="31"/>
      <c r="F36" s="992"/>
      <c r="G36" s="1629"/>
      <c r="H36" s="894"/>
      <c r="I36" s="1631"/>
      <c r="J36" s="993"/>
      <c r="K36" s="1631"/>
      <c r="L36" s="838"/>
      <c r="M36" s="1655"/>
      <c r="N36" s="31"/>
      <c r="O36" s="2270"/>
      <c r="P36" s="2270"/>
      <c r="Q36" s="2270"/>
      <c r="R36" s="2270"/>
      <c r="S36" s="782"/>
      <c r="T36" s="887" t="str">
        <f>$A$36</f>
        <v>(1426)</v>
      </c>
      <c r="U36" s="1619">
        <f>$B36</f>
        <v>100</v>
      </c>
      <c r="V36" s="190"/>
      <c r="W36" s="841"/>
      <c r="X36" s="841"/>
      <c r="Y36" s="674"/>
      <c r="Z36" s="673"/>
      <c r="AA36" s="674"/>
      <c r="AB36" s="673"/>
      <c r="AC36" s="674"/>
      <c r="AD36" s="1"/>
      <c r="AE36" s="13"/>
      <c r="AF36" s="783"/>
      <c r="AG36" s="445"/>
      <c r="AH36" s="778"/>
      <c r="AI36" s="778"/>
      <c r="AJ36" s="744"/>
      <c r="AK36" s="152"/>
      <c r="AL36" s="784"/>
      <c r="AM36" s="673"/>
      <c r="AN36" s="663"/>
      <c r="AO36" s="13"/>
      <c r="AP36" s="439"/>
      <c r="AQ36" s="439"/>
      <c r="AR36" s="439"/>
      <c r="AS36" s="439"/>
      <c r="AT36" s="1"/>
      <c r="AU36" s="1"/>
      <c r="AV36" s="1"/>
      <c r="AW36" s="1"/>
      <c r="AX36" s="1"/>
      <c r="AY36" s="1"/>
    </row>
    <row r="37" spans="1:51" x14ac:dyDescent="0.25">
      <c r="A37" s="83" t="s">
        <v>3088</v>
      </c>
      <c r="B37" s="1494" t="s">
        <v>3089</v>
      </c>
      <c r="C37" s="1495"/>
      <c r="D37" s="993"/>
      <c r="E37" s="82"/>
      <c r="F37" s="1656"/>
      <c r="G37" s="1657"/>
      <c r="H37" s="895"/>
      <c r="I37" s="1631"/>
      <c r="J37" s="993"/>
      <c r="K37" s="1631"/>
      <c r="L37" s="844"/>
      <c r="M37" s="845"/>
      <c r="N37" s="82"/>
      <c r="O37" s="2271"/>
      <c r="P37" s="2271"/>
      <c r="Q37" s="2271"/>
      <c r="R37" s="2271"/>
      <c r="S37" s="407"/>
      <c r="T37" s="887" t="str">
        <f>$A$37</f>
        <v>(1400)</v>
      </c>
      <c r="U37" s="1495" t="str">
        <f>$B37</f>
        <v>Global</v>
      </c>
      <c r="V37" s="190"/>
      <c r="W37" s="846"/>
      <c r="X37" s="846"/>
      <c r="Y37" s="676"/>
      <c r="Z37" s="675"/>
      <c r="AA37" s="676"/>
      <c r="AB37" s="675"/>
      <c r="AC37" s="676"/>
      <c r="AD37" s="1"/>
      <c r="AE37" s="13"/>
      <c r="AF37" s="411"/>
      <c r="AG37" s="445"/>
      <c r="AH37" s="778"/>
      <c r="AI37" s="778"/>
      <c r="AJ37" s="744"/>
      <c r="AK37" s="152"/>
      <c r="AL37" s="785"/>
      <c r="AM37" s="675"/>
      <c r="AN37" s="786"/>
      <c r="AO37" s="13"/>
      <c r="AP37" s="440"/>
      <c r="AQ37" s="440"/>
      <c r="AR37" s="440"/>
      <c r="AS37" s="440"/>
      <c r="AT37" s="1"/>
      <c r="AU37" s="1"/>
      <c r="AV37" s="1"/>
      <c r="AW37" s="1"/>
      <c r="AX37" s="1"/>
      <c r="AY37" s="1"/>
    </row>
    <row r="38" spans="1:51" ht="14.45" customHeight="1" x14ac:dyDescent="0.25">
      <c r="A38" s="82"/>
      <c r="B38" s="82"/>
      <c r="C38" s="82"/>
      <c r="D38" s="82"/>
      <c r="E38" s="82"/>
      <c r="F38" s="849"/>
      <c r="G38" s="849"/>
      <c r="H38" s="849"/>
      <c r="I38" s="849"/>
      <c r="J38" s="849"/>
      <c r="K38" s="849"/>
      <c r="L38" s="849"/>
      <c r="M38" s="849"/>
      <c r="N38" s="82"/>
      <c r="O38" s="12"/>
      <c r="P38" s="12"/>
      <c r="Q38" s="12"/>
      <c r="R38" s="12"/>
      <c r="S38" s="1"/>
      <c r="T38" s="835"/>
      <c r="U38" s="835"/>
      <c r="V38" s="82"/>
      <c r="W38" s="82"/>
      <c r="X38" s="82"/>
      <c r="Y38" s="13"/>
      <c r="Z38" s="13"/>
      <c r="AA38" s="13"/>
      <c r="AB38" s="13"/>
      <c r="AC38" s="13"/>
      <c r="AD38" s="1"/>
      <c r="AE38" s="13"/>
      <c r="AF38" s="13"/>
      <c r="AG38" s="717"/>
      <c r="AH38" s="717"/>
      <c r="AI38" s="717"/>
      <c r="AJ38" s="744"/>
      <c r="AK38" s="152"/>
      <c r="AL38" s="152"/>
      <c r="AM38" s="776"/>
      <c r="AN38" s="13"/>
      <c r="AO38" s="13"/>
      <c r="AP38" s="13"/>
      <c r="AQ38" s="13"/>
      <c r="AR38" s="13"/>
      <c r="AS38" s="13"/>
      <c r="AT38" s="1"/>
      <c r="AU38" s="1"/>
      <c r="AV38" s="1"/>
      <c r="AW38" s="1"/>
      <c r="AX38" s="1"/>
      <c r="AY38" s="1"/>
    </row>
    <row r="39" spans="1:51" x14ac:dyDescent="0.25">
      <c r="A39" s="82"/>
      <c r="B39" s="88" t="s">
        <v>1875</v>
      </c>
      <c r="C39" s="82"/>
      <c r="D39" s="82"/>
      <c r="E39" s="82"/>
      <c r="F39" s="849"/>
      <c r="G39" s="849"/>
      <c r="H39" s="849"/>
      <c r="I39" s="849"/>
      <c r="J39" s="849"/>
      <c r="K39" s="849"/>
      <c r="L39" s="849"/>
      <c r="M39" s="849"/>
      <c r="N39" s="82"/>
      <c r="O39" s="12"/>
      <c r="P39" s="12"/>
      <c r="Q39" s="12"/>
      <c r="R39" s="12"/>
      <c r="S39" s="1"/>
      <c r="T39" s="835"/>
      <c r="U39" s="836" t="str">
        <f>$B39</f>
        <v>Engagements inutilisés (502)</v>
      </c>
      <c r="V39" s="82"/>
      <c r="W39" s="82"/>
      <c r="X39" s="82"/>
      <c r="Y39" s="13"/>
      <c r="Z39" s="13"/>
      <c r="AA39" s="13"/>
      <c r="AB39" s="13"/>
      <c r="AC39" s="13"/>
      <c r="AD39" s="1"/>
      <c r="AE39" s="13"/>
      <c r="AF39" s="430"/>
      <c r="AG39" s="717"/>
      <c r="AH39" s="717"/>
      <c r="AI39" s="717"/>
      <c r="AJ39" s="744"/>
      <c r="AK39" s="152"/>
      <c r="AL39" s="775"/>
      <c r="AM39" s="776"/>
      <c r="AN39" s="13"/>
      <c r="AO39" s="13"/>
      <c r="AP39" s="13"/>
      <c r="AQ39" s="13"/>
      <c r="AR39" s="13"/>
      <c r="AS39" s="13"/>
      <c r="AT39" s="1"/>
      <c r="AU39" s="1"/>
      <c r="AV39" s="1"/>
      <c r="AW39" s="1"/>
      <c r="AX39" s="1"/>
      <c r="AY39" s="1"/>
    </row>
    <row r="40" spans="1:51" x14ac:dyDescent="0.25">
      <c r="A40" s="31" t="s">
        <v>3062</v>
      </c>
      <c r="B40" s="602"/>
      <c r="C40" s="992"/>
      <c r="D40" s="992"/>
      <c r="E40" s="31"/>
      <c r="F40" s="992"/>
      <c r="G40" s="1630"/>
      <c r="H40" s="856"/>
      <c r="I40" s="1631"/>
      <c r="J40" s="993"/>
      <c r="K40" s="1631"/>
      <c r="L40" s="838"/>
      <c r="M40" s="839"/>
      <c r="N40" s="31"/>
      <c r="O40" s="2269"/>
      <c r="P40" s="2269"/>
      <c r="Q40" s="2269"/>
      <c r="R40" s="2269"/>
      <c r="S40" s="758"/>
      <c r="T40" s="840" t="str">
        <f t="shared" ref="T40:T64" si="2">$A40</f>
        <v>1 (1401)</v>
      </c>
      <c r="U40" s="1615" t="str">
        <f t="shared" ref="U40:U64" si="3">IF($B40="","",$B40)</f>
        <v/>
      </c>
      <c r="V40" s="190"/>
      <c r="W40" s="841"/>
      <c r="X40" s="841"/>
      <c r="Y40" s="674"/>
      <c r="Z40" s="673"/>
      <c r="AA40" s="674"/>
      <c r="AB40" s="673"/>
      <c r="AC40" s="674"/>
      <c r="AD40" s="1"/>
      <c r="AE40" s="7"/>
      <c r="AF40" s="777"/>
      <c r="AG40" s="445"/>
      <c r="AH40" s="778"/>
      <c r="AI40" s="778"/>
      <c r="AJ40" s="744"/>
      <c r="AK40" s="779"/>
      <c r="AL40" s="780"/>
      <c r="AM40" s="673"/>
      <c r="AN40" s="663"/>
      <c r="AO40" s="13"/>
      <c r="AP40" s="781"/>
      <c r="AQ40" s="781"/>
      <c r="AR40" s="781"/>
      <c r="AS40" s="781"/>
      <c r="AT40" s="1"/>
      <c r="AU40" s="1"/>
      <c r="AV40" s="1"/>
      <c r="AW40" s="1"/>
      <c r="AX40" s="1"/>
      <c r="AY40" s="1"/>
    </row>
    <row r="41" spans="1:51" x14ac:dyDescent="0.25">
      <c r="A41" s="31" t="s">
        <v>3063</v>
      </c>
      <c r="B41" s="602"/>
      <c r="C41" s="992"/>
      <c r="D41" s="992"/>
      <c r="E41" s="31"/>
      <c r="F41" s="992"/>
      <c r="G41" s="1630"/>
      <c r="H41" s="856"/>
      <c r="I41" s="1631"/>
      <c r="J41" s="993"/>
      <c r="K41" s="1631"/>
      <c r="L41" s="838"/>
      <c r="M41" s="839"/>
      <c r="N41" s="31"/>
      <c r="O41" s="2269"/>
      <c r="P41" s="2269"/>
      <c r="Q41" s="2269"/>
      <c r="R41" s="2269"/>
      <c r="S41" s="758"/>
      <c r="T41" s="840" t="str">
        <f t="shared" si="2"/>
        <v>2 (1402)</v>
      </c>
      <c r="U41" s="1615" t="str">
        <f t="shared" si="3"/>
        <v/>
      </c>
      <c r="V41" s="190"/>
      <c r="W41" s="841"/>
      <c r="X41" s="841"/>
      <c r="Y41" s="674"/>
      <c r="Z41" s="673"/>
      <c r="AA41" s="674"/>
      <c r="AB41" s="673"/>
      <c r="AC41" s="674"/>
      <c r="AD41" s="1"/>
      <c r="AE41" s="7"/>
      <c r="AF41" s="777"/>
      <c r="AG41" s="445"/>
      <c r="AH41" s="778"/>
      <c r="AI41" s="778"/>
      <c r="AJ41" s="744"/>
      <c r="AK41" s="779"/>
      <c r="AL41" s="780"/>
      <c r="AM41" s="673"/>
      <c r="AN41" s="663"/>
      <c r="AO41" s="13"/>
      <c r="AP41" s="781"/>
      <c r="AQ41" s="781"/>
      <c r="AR41" s="781"/>
      <c r="AS41" s="781"/>
      <c r="AT41" s="1"/>
      <c r="AU41" s="1"/>
      <c r="AV41" s="1"/>
      <c r="AW41" s="1"/>
      <c r="AX41" s="1"/>
      <c r="AY41" s="1"/>
    </row>
    <row r="42" spans="1:51" x14ac:dyDescent="0.25">
      <c r="A42" s="31" t="s">
        <v>3064</v>
      </c>
      <c r="B42" s="602"/>
      <c r="C42" s="992"/>
      <c r="D42" s="992"/>
      <c r="E42" s="31"/>
      <c r="F42" s="992"/>
      <c r="G42" s="1630"/>
      <c r="H42" s="856"/>
      <c r="I42" s="1631"/>
      <c r="J42" s="993"/>
      <c r="K42" s="1631"/>
      <c r="L42" s="838"/>
      <c r="M42" s="839"/>
      <c r="N42" s="31"/>
      <c r="O42" s="2269"/>
      <c r="P42" s="2269"/>
      <c r="Q42" s="2269"/>
      <c r="R42" s="2269"/>
      <c r="S42" s="758"/>
      <c r="T42" s="840" t="str">
        <f t="shared" si="2"/>
        <v>3 (1403)</v>
      </c>
      <c r="U42" s="1615" t="str">
        <f t="shared" si="3"/>
        <v/>
      </c>
      <c r="V42" s="190"/>
      <c r="W42" s="841"/>
      <c r="X42" s="841"/>
      <c r="Y42" s="674"/>
      <c r="Z42" s="673"/>
      <c r="AA42" s="674"/>
      <c r="AB42" s="673"/>
      <c r="AC42" s="674"/>
      <c r="AD42" s="1"/>
      <c r="AE42" s="7"/>
      <c r="AF42" s="777"/>
      <c r="AG42" s="445"/>
      <c r="AH42" s="778"/>
      <c r="AI42" s="778"/>
      <c r="AJ42" s="744"/>
      <c r="AK42" s="779"/>
      <c r="AL42" s="780"/>
      <c r="AM42" s="673"/>
      <c r="AN42" s="663"/>
      <c r="AO42" s="13"/>
      <c r="AP42" s="781"/>
      <c r="AQ42" s="781"/>
      <c r="AR42" s="781"/>
      <c r="AS42" s="781"/>
      <c r="AT42" s="1"/>
      <c r="AU42" s="1"/>
      <c r="AV42" s="1"/>
      <c r="AW42" s="1"/>
      <c r="AX42" s="1"/>
      <c r="AY42" s="1"/>
    </row>
    <row r="43" spans="1:51" ht="10.7" hidden="1" customHeight="1" x14ac:dyDescent="0.25">
      <c r="A43" s="31" t="s">
        <v>3065</v>
      </c>
      <c r="B43" s="602"/>
      <c r="C43" s="992"/>
      <c r="D43" s="992"/>
      <c r="E43" s="31"/>
      <c r="F43" s="992"/>
      <c r="G43" s="1630"/>
      <c r="H43" s="856"/>
      <c r="I43" s="1631"/>
      <c r="J43" s="993"/>
      <c r="K43" s="1631"/>
      <c r="L43" s="838"/>
      <c r="M43" s="839"/>
      <c r="N43" s="31"/>
      <c r="O43" s="2269"/>
      <c r="P43" s="2269"/>
      <c r="Q43" s="2269"/>
      <c r="R43" s="2269"/>
      <c r="S43" s="758"/>
      <c r="T43" s="840" t="str">
        <f t="shared" si="2"/>
        <v>4 (1404)</v>
      </c>
      <c r="U43" s="1615" t="str">
        <f t="shared" si="3"/>
        <v/>
      </c>
      <c r="V43" s="190"/>
      <c r="W43" s="841"/>
      <c r="X43" s="841"/>
      <c r="Y43" s="674"/>
      <c r="Z43" s="673"/>
      <c r="AA43" s="674"/>
      <c r="AB43" s="673"/>
      <c r="AC43" s="674"/>
      <c r="AD43" s="1"/>
      <c r="AE43" s="7"/>
      <c r="AF43" s="777"/>
      <c r="AG43" s="445"/>
      <c r="AH43" s="778"/>
      <c r="AI43" s="778"/>
      <c r="AJ43" s="744"/>
      <c r="AK43" s="779"/>
      <c r="AL43" s="780"/>
      <c r="AM43" s="673"/>
      <c r="AN43" s="663"/>
      <c r="AO43" s="13"/>
      <c r="AP43" s="781"/>
      <c r="AQ43" s="781"/>
      <c r="AR43" s="781"/>
      <c r="AS43" s="781"/>
      <c r="AT43" s="1"/>
      <c r="AU43" s="1"/>
      <c r="AV43" s="1"/>
      <c r="AW43" s="1"/>
      <c r="AX43" s="1"/>
      <c r="AY43" s="1"/>
    </row>
    <row r="44" spans="1:51" ht="10.7" hidden="1" customHeight="1" x14ac:dyDescent="0.25">
      <c r="A44" s="31" t="s">
        <v>3066</v>
      </c>
      <c r="B44" s="602"/>
      <c r="C44" s="992"/>
      <c r="D44" s="992"/>
      <c r="E44" s="31"/>
      <c r="F44" s="992"/>
      <c r="G44" s="1630"/>
      <c r="H44" s="856"/>
      <c r="I44" s="1631"/>
      <c r="J44" s="993"/>
      <c r="K44" s="1631"/>
      <c r="L44" s="838"/>
      <c r="M44" s="839"/>
      <c r="N44" s="31"/>
      <c r="O44" s="2269"/>
      <c r="P44" s="2269"/>
      <c r="Q44" s="2269"/>
      <c r="R44" s="2269"/>
      <c r="S44" s="758"/>
      <c r="T44" s="840" t="str">
        <f t="shared" si="2"/>
        <v>5 (1405)</v>
      </c>
      <c r="U44" s="1615" t="str">
        <f t="shared" si="3"/>
        <v/>
      </c>
      <c r="V44" s="190"/>
      <c r="W44" s="841"/>
      <c r="X44" s="841"/>
      <c r="Y44" s="674"/>
      <c r="Z44" s="673"/>
      <c r="AA44" s="674"/>
      <c r="AB44" s="673"/>
      <c r="AC44" s="674"/>
      <c r="AD44" s="1"/>
      <c r="AE44" s="7"/>
      <c r="AF44" s="777"/>
      <c r="AG44" s="445"/>
      <c r="AH44" s="778"/>
      <c r="AI44" s="778"/>
      <c r="AJ44" s="744"/>
      <c r="AK44" s="779"/>
      <c r="AL44" s="780"/>
      <c r="AM44" s="673"/>
      <c r="AN44" s="663"/>
      <c r="AO44" s="13"/>
      <c r="AP44" s="781"/>
      <c r="AQ44" s="781"/>
      <c r="AR44" s="781"/>
      <c r="AS44" s="781"/>
      <c r="AT44" s="1"/>
      <c r="AU44" s="1"/>
      <c r="AV44" s="1"/>
      <c r="AW44" s="1"/>
      <c r="AX44" s="1"/>
      <c r="AY44" s="1"/>
    </row>
    <row r="45" spans="1:51" ht="10.7" hidden="1" customHeight="1" x14ac:dyDescent="0.25">
      <c r="A45" s="31" t="s">
        <v>3067</v>
      </c>
      <c r="B45" s="602"/>
      <c r="C45" s="992"/>
      <c r="D45" s="992"/>
      <c r="E45" s="31"/>
      <c r="F45" s="992"/>
      <c r="G45" s="1630"/>
      <c r="H45" s="856"/>
      <c r="I45" s="1631"/>
      <c r="J45" s="993"/>
      <c r="K45" s="1631"/>
      <c r="L45" s="838"/>
      <c r="M45" s="839"/>
      <c r="N45" s="31"/>
      <c r="O45" s="2269"/>
      <c r="P45" s="2269"/>
      <c r="Q45" s="2269"/>
      <c r="R45" s="2269"/>
      <c r="S45" s="758"/>
      <c r="T45" s="840" t="str">
        <f t="shared" si="2"/>
        <v>6 (1406)</v>
      </c>
      <c r="U45" s="1615" t="str">
        <f t="shared" si="3"/>
        <v/>
      </c>
      <c r="V45" s="190"/>
      <c r="W45" s="841"/>
      <c r="X45" s="841"/>
      <c r="Y45" s="674"/>
      <c r="Z45" s="673"/>
      <c r="AA45" s="674"/>
      <c r="AB45" s="673"/>
      <c r="AC45" s="674"/>
      <c r="AD45" s="1"/>
      <c r="AE45" s="7"/>
      <c r="AF45" s="777"/>
      <c r="AG45" s="445"/>
      <c r="AH45" s="778"/>
      <c r="AI45" s="778"/>
      <c r="AJ45" s="744"/>
      <c r="AK45" s="779"/>
      <c r="AL45" s="780"/>
      <c r="AM45" s="673"/>
      <c r="AN45" s="663"/>
      <c r="AO45" s="13"/>
      <c r="AP45" s="781"/>
      <c r="AQ45" s="781"/>
      <c r="AR45" s="781"/>
      <c r="AS45" s="781"/>
      <c r="AT45" s="1"/>
      <c r="AU45" s="1"/>
      <c r="AV45" s="1"/>
      <c r="AW45" s="1"/>
      <c r="AX45" s="1"/>
      <c r="AY45" s="1"/>
    </row>
    <row r="46" spans="1:51" ht="10.7" hidden="1" customHeight="1" x14ac:dyDescent="0.25">
      <c r="A46" s="31" t="s">
        <v>3068</v>
      </c>
      <c r="B46" s="602"/>
      <c r="C46" s="992"/>
      <c r="D46" s="992"/>
      <c r="E46" s="31"/>
      <c r="F46" s="992"/>
      <c r="G46" s="1630"/>
      <c r="H46" s="856"/>
      <c r="I46" s="1631"/>
      <c r="J46" s="993"/>
      <c r="K46" s="1631"/>
      <c r="L46" s="838"/>
      <c r="M46" s="839"/>
      <c r="N46" s="31"/>
      <c r="O46" s="2269"/>
      <c r="P46" s="2269"/>
      <c r="Q46" s="2269"/>
      <c r="R46" s="2269"/>
      <c r="S46" s="758"/>
      <c r="T46" s="840" t="str">
        <f t="shared" si="2"/>
        <v>7 (1407)</v>
      </c>
      <c r="U46" s="1615" t="str">
        <f t="shared" si="3"/>
        <v/>
      </c>
      <c r="V46" s="190"/>
      <c r="W46" s="841"/>
      <c r="X46" s="841"/>
      <c r="Y46" s="674"/>
      <c r="Z46" s="673"/>
      <c r="AA46" s="674"/>
      <c r="AB46" s="673"/>
      <c r="AC46" s="674"/>
      <c r="AD46" s="1"/>
      <c r="AE46" s="7"/>
      <c r="AF46" s="777"/>
      <c r="AG46" s="445"/>
      <c r="AH46" s="778"/>
      <c r="AI46" s="778"/>
      <c r="AJ46" s="744"/>
      <c r="AK46" s="779"/>
      <c r="AL46" s="780"/>
      <c r="AM46" s="673"/>
      <c r="AN46" s="663"/>
      <c r="AO46" s="13"/>
      <c r="AP46" s="781"/>
      <c r="AQ46" s="781"/>
      <c r="AR46" s="781"/>
      <c r="AS46" s="781"/>
      <c r="AT46" s="1"/>
      <c r="AU46" s="1"/>
      <c r="AV46" s="1"/>
      <c r="AW46" s="1"/>
      <c r="AX46" s="1"/>
      <c r="AY46" s="1"/>
    </row>
    <row r="47" spans="1:51" ht="10.7" hidden="1" customHeight="1" x14ac:dyDescent="0.25">
      <c r="A47" s="31" t="s">
        <v>3069</v>
      </c>
      <c r="B47" s="602"/>
      <c r="C47" s="992" t="s">
        <v>3322</v>
      </c>
      <c r="D47" s="992"/>
      <c r="E47" s="31"/>
      <c r="F47" s="992"/>
      <c r="G47" s="1630"/>
      <c r="H47" s="856"/>
      <c r="I47" s="1631"/>
      <c r="J47" s="993"/>
      <c r="K47" s="1631"/>
      <c r="L47" s="838"/>
      <c r="M47" s="839"/>
      <c r="N47" s="31"/>
      <c r="O47" s="2269"/>
      <c r="P47" s="2269"/>
      <c r="Q47" s="2269"/>
      <c r="R47" s="2269"/>
      <c r="S47" s="758"/>
      <c r="T47" s="840" t="str">
        <f t="shared" si="2"/>
        <v>8 (1408)</v>
      </c>
      <c r="U47" s="1615" t="str">
        <f t="shared" si="3"/>
        <v/>
      </c>
      <c r="V47" s="190"/>
      <c r="W47" s="841"/>
      <c r="X47" s="841"/>
      <c r="Y47" s="674"/>
      <c r="Z47" s="673"/>
      <c r="AA47" s="674"/>
      <c r="AB47" s="673"/>
      <c r="AC47" s="674"/>
      <c r="AD47" s="1"/>
      <c r="AE47" s="7"/>
      <c r="AF47" s="777"/>
      <c r="AG47" s="445"/>
      <c r="AH47" s="778"/>
      <c r="AI47" s="778"/>
      <c r="AJ47" s="744"/>
      <c r="AK47" s="779"/>
      <c r="AL47" s="780"/>
      <c r="AM47" s="673"/>
      <c r="AN47" s="663"/>
      <c r="AO47" s="13"/>
      <c r="AP47" s="781"/>
      <c r="AQ47" s="781"/>
      <c r="AR47" s="781"/>
      <c r="AS47" s="781"/>
      <c r="AT47" s="1"/>
      <c r="AU47" s="1"/>
      <c r="AV47" s="1"/>
      <c r="AW47" s="1"/>
      <c r="AX47" s="1"/>
      <c r="AY47" s="1"/>
    </row>
    <row r="48" spans="1:51" ht="10.7" hidden="1" customHeight="1" x14ac:dyDescent="0.25">
      <c r="A48" s="31" t="s">
        <v>3070</v>
      </c>
      <c r="B48" s="602"/>
      <c r="C48" s="992" t="s">
        <v>3323</v>
      </c>
      <c r="D48" s="992"/>
      <c r="E48" s="31"/>
      <c r="F48" s="992"/>
      <c r="G48" s="1630"/>
      <c r="H48" s="856"/>
      <c r="I48" s="1631"/>
      <c r="J48" s="993"/>
      <c r="K48" s="1631"/>
      <c r="L48" s="838"/>
      <c r="M48" s="839"/>
      <c r="N48" s="31"/>
      <c r="O48" s="2269"/>
      <c r="P48" s="2269"/>
      <c r="Q48" s="2269"/>
      <c r="R48" s="2269"/>
      <c r="S48" s="758"/>
      <c r="T48" s="840" t="str">
        <f t="shared" si="2"/>
        <v>9 (1409)</v>
      </c>
      <c r="U48" s="1615" t="str">
        <f t="shared" si="3"/>
        <v/>
      </c>
      <c r="V48" s="190"/>
      <c r="W48" s="841"/>
      <c r="X48" s="841"/>
      <c r="Y48" s="674"/>
      <c r="Z48" s="673"/>
      <c r="AA48" s="674"/>
      <c r="AB48" s="673"/>
      <c r="AC48" s="674"/>
      <c r="AD48" s="1"/>
      <c r="AE48" s="7"/>
      <c r="AF48" s="777"/>
      <c r="AG48" s="445"/>
      <c r="AH48" s="778"/>
      <c r="AI48" s="778"/>
      <c r="AJ48" s="744"/>
      <c r="AK48" s="779"/>
      <c r="AL48" s="780"/>
      <c r="AM48" s="673"/>
      <c r="AN48" s="663"/>
      <c r="AO48" s="13"/>
      <c r="AP48" s="781"/>
      <c r="AQ48" s="781"/>
      <c r="AR48" s="781"/>
      <c r="AS48" s="781"/>
      <c r="AT48" s="1"/>
      <c r="AU48" s="1"/>
      <c r="AV48" s="1"/>
      <c r="AW48" s="1"/>
      <c r="AX48" s="1"/>
      <c r="AY48" s="1"/>
    </row>
    <row r="49" spans="1:51" ht="10.7" hidden="1" customHeight="1" x14ac:dyDescent="0.25">
      <c r="A49" s="31" t="s">
        <v>3071</v>
      </c>
      <c r="B49" s="602"/>
      <c r="C49" s="992"/>
      <c r="D49" s="992"/>
      <c r="E49" s="31"/>
      <c r="F49" s="992"/>
      <c r="G49" s="1630"/>
      <c r="H49" s="856"/>
      <c r="I49" s="1631"/>
      <c r="J49" s="993"/>
      <c r="K49" s="1631"/>
      <c r="L49" s="838"/>
      <c r="M49" s="839"/>
      <c r="N49" s="31"/>
      <c r="O49" s="2269"/>
      <c r="P49" s="2269"/>
      <c r="Q49" s="2269"/>
      <c r="R49" s="2269"/>
      <c r="S49" s="758"/>
      <c r="T49" s="840" t="str">
        <f t="shared" si="2"/>
        <v>10 (1410)</v>
      </c>
      <c r="U49" s="1615" t="str">
        <f t="shared" si="3"/>
        <v/>
      </c>
      <c r="V49" s="190"/>
      <c r="W49" s="841"/>
      <c r="X49" s="841"/>
      <c r="Y49" s="674"/>
      <c r="Z49" s="673"/>
      <c r="AA49" s="674"/>
      <c r="AB49" s="673"/>
      <c r="AC49" s="674"/>
      <c r="AD49" s="1"/>
      <c r="AE49" s="7"/>
      <c r="AF49" s="777"/>
      <c r="AG49" s="445"/>
      <c r="AH49" s="778"/>
      <c r="AI49" s="778"/>
      <c r="AJ49" s="744"/>
      <c r="AK49" s="779"/>
      <c r="AL49" s="780"/>
      <c r="AM49" s="673"/>
      <c r="AN49" s="663"/>
      <c r="AO49" s="13"/>
      <c r="AP49" s="781"/>
      <c r="AQ49" s="781"/>
      <c r="AR49" s="781"/>
      <c r="AS49" s="781"/>
      <c r="AT49" s="1"/>
      <c r="AU49" s="1"/>
      <c r="AV49" s="1"/>
      <c r="AW49" s="1"/>
      <c r="AX49" s="1"/>
      <c r="AY49" s="1"/>
    </row>
    <row r="50" spans="1:51" ht="10.7" hidden="1" customHeight="1" x14ac:dyDescent="0.25">
      <c r="A50" s="31" t="s">
        <v>3072</v>
      </c>
      <c r="B50" s="602"/>
      <c r="C50" s="992"/>
      <c r="D50" s="992"/>
      <c r="E50" s="31"/>
      <c r="F50" s="992"/>
      <c r="G50" s="1630"/>
      <c r="H50" s="856"/>
      <c r="I50" s="1631"/>
      <c r="J50" s="993"/>
      <c r="K50" s="1631"/>
      <c r="L50" s="838"/>
      <c r="M50" s="839"/>
      <c r="N50" s="31"/>
      <c r="O50" s="2269"/>
      <c r="P50" s="2269"/>
      <c r="Q50" s="2269"/>
      <c r="R50" s="2269"/>
      <c r="S50" s="758"/>
      <c r="T50" s="840" t="str">
        <f t="shared" si="2"/>
        <v>11 (1411)</v>
      </c>
      <c r="U50" s="1615" t="str">
        <f t="shared" si="3"/>
        <v/>
      </c>
      <c r="V50" s="190"/>
      <c r="W50" s="841"/>
      <c r="X50" s="841"/>
      <c r="Y50" s="674"/>
      <c r="Z50" s="673"/>
      <c r="AA50" s="674"/>
      <c r="AB50" s="673"/>
      <c r="AC50" s="674"/>
      <c r="AD50" s="1"/>
      <c r="AE50" s="7"/>
      <c r="AF50" s="777"/>
      <c r="AG50" s="445"/>
      <c r="AH50" s="778"/>
      <c r="AI50" s="778"/>
      <c r="AJ50" s="744"/>
      <c r="AK50" s="779"/>
      <c r="AL50" s="780"/>
      <c r="AM50" s="673"/>
      <c r="AN50" s="663"/>
      <c r="AO50" s="13"/>
      <c r="AP50" s="781"/>
      <c r="AQ50" s="781"/>
      <c r="AR50" s="781"/>
      <c r="AS50" s="781"/>
      <c r="AT50" s="1"/>
      <c r="AU50" s="1"/>
      <c r="AV50" s="1"/>
      <c r="AW50" s="1"/>
      <c r="AX50" s="1"/>
      <c r="AY50" s="1"/>
    </row>
    <row r="51" spans="1:51" ht="10.7" hidden="1" customHeight="1" x14ac:dyDescent="0.25">
      <c r="A51" s="31" t="s">
        <v>3073</v>
      </c>
      <c r="B51" s="602"/>
      <c r="C51" s="992"/>
      <c r="D51" s="992"/>
      <c r="E51" s="31"/>
      <c r="F51" s="992"/>
      <c r="G51" s="1630"/>
      <c r="H51" s="856"/>
      <c r="I51" s="1631"/>
      <c r="J51" s="993"/>
      <c r="K51" s="1631"/>
      <c r="L51" s="838"/>
      <c r="M51" s="839"/>
      <c r="N51" s="31"/>
      <c r="O51" s="2269"/>
      <c r="P51" s="2269"/>
      <c r="Q51" s="2269"/>
      <c r="R51" s="2269"/>
      <c r="S51" s="758"/>
      <c r="T51" s="840" t="str">
        <f t="shared" si="2"/>
        <v>12 (1412)</v>
      </c>
      <c r="U51" s="1615" t="str">
        <f t="shared" si="3"/>
        <v/>
      </c>
      <c r="V51" s="190"/>
      <c r="W51" s="841"/>
      <c r="X51" s="841"/>
      <c r="Y51" s="674"/>
      <c r="Z51" s="673"/>
      <c r="AA51" s="674"/>
      <c r="AB51" s="673"/>
      <c r="AC51" s="674"/>
      <c r="AD51" s="1"/>
      <c r="AE51" s="7"/>
      <c r="AF51" s="777"/>
      <c r="AG51" s="445"/>
      <c r="AH51" s="778"/>
      <c r="AI51" s="778"/>
      <c r="AJ51" s="744"/>
      <c r="AK51" s="779"/>
      <c r="AL51" s="780"/>
      <c r="AM51" s="673"/>
      <c r="AN51" s="663"/>
      <c r="AO51" s="13"/>
      <c r="AP51" s="781"/>
      <c r="AQ51" s="781"/>
      <c r="AR51" s="781"/>
      <c r="AS51" s="781"/>
      <c r="AT51" s="1"/>
      <c r="AU51" s="1"/>
      <c r="AV51" s="1"/>
      <c r="AW51" s="1"/>
      <c r="AX51" s="1"/>
      <c r="AY51" s="1"/>
    </row>
    <row r="52" spans="1:51" ht="10.7" hidden="1" customHeight="1" x14ac:dyDescent="0.25">
      <c r="A52" s="31" t="s">
        <v>3074</v>
      </c>
      <c r="B52" s="602"/>
      <c r="C52" s="992"/>
      <c r="D52" s="992"/>
      <c r="E52" s="31"/>
      <c r="F52" s="992"/>
      <c r="G52" s="1630"/>
      <c r="H52" s="856"/>
      <c r="I52" s="1631"/>
      <c r="J52" s="993"/>
      <c r="K52" s="1631"/>
      <c r="L52" s="838"/>
      <c r="M52" s="839"/>
      <c r="N52" s="31"/>
      <c r="O52" s="2269"/>
      <c r="P52" s="2269"/>
      <c r="Q52" s="2269"/>
      <c r="R52" s="2269"/>
      <c r="S52" s="758"/>
      <c r="T52" s="840" t="str">
        <f t="shared" si="2"/>
        <v>13 (1413)</v>
      </c>
      <c r="U52" s="1615" t="str">
        <f t="shared" si="3"/>
        <v/>
      </c>
      <c r="V52" s="190"/>
      <c r="W52" s="841"/>
      <c r="X52" s="841"/>
      <c r="Y52" s="674"/>
      <c r="Z52" s="673"/>
      <c r="AA52" s="674"/>
      <c r="AB52" s="673"/>
      <c r="AC52" s="674"/>
      <c r="AD52" s="1"/>
      <c r="AE52" s="7"/>
      <c r="AF52" s="777"/>
      <c r="AG52" s="445"/>
      <c r="AH52" s="778"/>
      <c r="AI52" s="778"/>
      <c r="AJ52" s="744"/>
      <c r="AK52" s="779"/>
      <c r="AL52" s="780"/>
      <c r="AM52" s="673"/>
      <c r="AN52" s="663"/>
      <c r="AO52" s="13"/>
      <c r="AP52" s="781"/>
      <c r="AQ52" s="781"/>
      <c r="AR52" s="781"/>
      <c r="AS52" s="781"/>
      <c r="AT52" s="1"/>
      <c r="AU52" s="1"/>
      <c r="AV52" s="1"/>
      <c r="AW52" s="1"/>
      <c r="AX52" s="1"/>
      <c r="AY52" s="1"/>
    </row>
    <row r="53" spans="1:51" ht="10.7" hidden="1" customHeight="1" x14ac:dyDescent="0.25">
      <c r="A53" s="31" t="s">
        <v>3075</v>
      </c>
      <c r="B53" s="602"/>
      <c r="C53" s="992"/>
      <c r="D53" s="992"/>
      <c r="E53" s="31"/>
      <c r="F53" s="992"/>
      <c r="G53" s="1630"/>
      <c r="H53" s="856"/>
      <c r="I53" s="1631"/>
      <c r="J53" s="993"/>
      <c r="K53" s="1631"/>
      <c r="L53" s="838"/>
      <c r="M53" s="839"/>
      <c r="N53" s="31"/>
      <c r="O53" s="2269"/>
      <c r="P53" s="2269"/>
      <c r="Q53" s="2269"/>
      <c r="R53" s="2269"/>
      <c r="S53" s="758"/>
      <c r="T53" s="840" t="str">
        <f t="shared" si="2"/>
        <v>14 (1414)</v>
      </c>
      <c r="U53" s="1615" t="str">
        <f t="shared" si="3"/>
        <v/>
      </c>
      <c r="V53" s="190"/>
      <c r="W53" s="841"/>
      <c r="X53" s="841"/>
      <c r="Y53" s="674"/>
      <c r="Z53" s="673"/>
      <c r="AA53" s="674"/>
      <c r="AB53" s="673"/>
      <c r="AC53" s="674"/>
      <c r="AD53" s="1"/>
      <c r="AE53" s="7"/>
      <c r="AF53" s="777"/>
      <c r="AG53" s="445"/>
      <c r="AH53" s="778"/>
      <c r="AI53" s="778"/>
      <c r="AJ53" s="744"/>
      <c r="AK53" s="779"/>
      <c r="AL53" s="780"/>
      <c r="AM53" s="673"/>
      <c r="AN53" s="663"/>
      <c r="AO53" s="13"/>
      <c r="AP53" s="781"/>
      <c r="AQ53" s="781"/>
      <c r="AR53" s="781"/>
      <c r="AS53" s="781"/>
      <c r="AT53" s="1"/>
      <c r="AU53" s="1"/>
      <c r="AV53" s="1"/>
      <c r="AW53" s="1"/>
      <c r="AX53" s="1"/>
      <c r="AY53" s="1"/>
    </row>
    <row r="54" spans="1:51" ht="10.7" hidden="1" customHeight="1" x14ac:dyDescent="0.25">
      <c r="A54" s="31" t="s">
        <v>3076</v>
      </c>
      <c r="B54" s="602"/>
      <c r="C54" s="992"/>
      <c r="D54" s="992"/>
      <c r="E54" s="31"/>
      <c r="F54" s="992"/>
      <c r="G54" s="1630"/>
      <c r="H54" s="856"/>
      <c r="I54" s="1631"/>
      <c r="J54" s="993"/>
      <c r="K54" s="1631"/>
      <c r="L54" s="838"/>
      <c r="M54" s="839"/>
      <c r="N54" s="31"/>
      <c r="O54" s="2269"/>
      <c r="P54" s="2269"/>
      <c r="Q54" s="2269"/>
      <c r="R54" s="2269"/>
      <c r="S54" s="758"/>
      <c r="T54" s="840" t="str">
        <f t="shared" si="2"/>
        <v>15 (1415)</v>
      </c>
      <c r="U54" s="1615" t="str">
        <f t="shared" si="3"/>
        <v/>
      </c>
      <c r="V54" s="190"/>
      <c r="W54" s="841"/>
      <c r="X54" s="841"/>
      <c r="Y54" s="674"/>
      <c r="Z54" s="673"/>
      <c r="AA54" s="674"/>
      <c r="AB54" s="673"/>
      <c r="AC54" s="674"/>
      <c r="AD54" s="1"/>
      <c r="AE54" s="7"/>
      <c r="AF54" s="777"/>
      <c r="AG54" s="445"/>
      <c r="AH54" s="778"/>
      <c r="AI54" s="778"/>
      <c r="AJ54" s="744"/>
      <c r="AK54" s="779"/>
      <c r="AL54" s="780"/>
      <c r="AM54" s="673"/>
      <c r="AN54" s="663"/>
      <c r="AO54" s="13"/>
      <c r="AP54" s="781"/>
      <c r="AQ54" s="781"/>
      <c r="AR54" s="781"/>
      <c r="AS54" s="781"/>
      <c r="AT54" s="1"/>
      <c r="AU54" s="1"/>
      <c r="AV54" s="1"/>
      <c r="AW54" s="1"/>
      <c r="AX54" s="1"/>
      <c r="AY54" s="1"/>
    </row>
    <row r="55" spans="1:51" ht="10.7" hidden="1" customHeight="1" x14ac:dyDescent="0.25">
      <c r="A55" s="31" t="s">
        <v>3077</v>
      </c>
      <c r="B55" s="602"/>
      <c r="C55" s="992"/>
      <c r="D55" s="992"/>
      <c r="E55" s="31"/>
      <c r="F55" s="992"/>
      <c r="G55" s="1630"/>
      <c r="H55" s="856"/>
      <c r="I55" s="1631"/>
      <c r="J55" s="993"/>
      <c r="K55" s="1631"/>
      <c r="L55" s="838"/>
      <c r="M55" s="839"/>
      <c r="N55" s="31"/>
      <c r="O55" s="2269"/>
      <c r="P55" s="2269"/>
      <c r="Q55" s="2269"/>
      <c r="R55" s="2269"/>
      <c r="S55" s="758"/>
      <c r="T55" s="840" t="str">
        <f t="shared" si="2"/>
        <v>16 (1416)</v>
      </c>
      <c r="U55" s="1615" t="str">
        <f t="shared" si="3"/>
        <v/>
      </c>
      <c r="V55" s="190"/>
      <c r="W55" s="841"/>
      <c r="X55" s="841"/>
      <c r="Y55" s="674"/>
      <c r="Z55" s="673"/>
      <c r="AA55" s="674"/>
      <c r="AB55" s="673"/>
      <c r="AC55" s="674"/>
      <c r="AD55" s="1"/>
      <c r="AE55" s="7"/>
      <c r="AF55" s="777"/>
      <c r="AG55" s="445"/>
      <c r="AH55" s="778"/>
      <c r="AI55" s="778"/>
      <c r="AJ55" s="744"/>
      <c r="AK55" s="779"/>
      <c r="AL55" s="780"/>
      <c r="AM55" s="673"/>
      <c r="AN55" s="663"/>
      <c r="AO55" s="13"/>
      <c r="AP55" s="781"/>
      <c r="AQ55" s="781"/>
      <c r="AR55" s="781"/>
      <c r="AS55" s="781"/>
      <c r="AT55" s="1"/>
      <c r="AU55" s="1"/>
      <c r="AV55" s="1"/>
      <c r="AW55" s="1"/>
      <c r="AX55" s="1"/>
      <c r="AY55" s="1"/>
    </row>
    <row r="56" spans="1:51" ht="10.7" hidden="1" customHeight="1" x14ac:dyDescent="0.25">
      <c r="A56" s="31" t="s">
        <v>3078</v>
      </c>
      <c r="B56" s="602"/>
      <c r="C56" s="992"/>
      <c r="D56" s="992"/>
      <c r="E56" s="31"/>
      <c r="F56" s="992"/>
      <c r="G56" s="1630"/>
      <c r="H56" s="856"/>
      <c r="I56" s="1631"/>
      <c r="J56" s="993"/>
      <c r="K56" s="1631"/>
      <c r="L56" s="838"/>
      <c r="M56" s="839"/>
      <c r="N56" s="31"/>
      <c r="O56" s="2269"/>
      <c r="P56" s="2269"/>
      <c r="Q56" s="2269"/>
      <c r="R56" s="2269"/>
      <c r="S56" s="758"/>
      <c r="T56" s="840" t="str">
        <f t="shared" si="2"/>
        <v>17 (1417)</v>
      </c>
      <c r="U56" s="1615" t="str">
        <f t="shared" si="3"/>
        <v/>
      </c>
      <c r="V56" s="190"/>
      <c r="W56" s="841"/>
      <c r="X56" s="841"/>
      <c r="Y56" s="674"/>
      <c r="Z56" s="673"/>
      <c r="AA56" s="674"/>
      <c r="AB56" s="673"/>
      <c r="AC56" s="674"/>
      <c r="AD56" s="1"/>
      <c r="AE56" s="7"/>
      <c r="AF56" s="777"/>
      <c r="AG56" s="445"/>
      <c r="AH56" s="778"/>
      <c r="AI56" s="778"/>
      <c r="AJ56" s="744"/>
      <c r="AK56" s="779"/>
      <c r="AL56" s="780"/>
      <c r="AM56" s="673"/>
      <c r="AN56" s="663"/>
      <c r="AO56" s="13"/>
      <c r="AP56" s="781"/>
      <c r="AQ56" s="781"/>
      <c r="AR56" s="781"/>
      <c r="AS56" s="781"/>
      <c r="AT56" s="1"/>
      <c r="AU56" s="1"/>
      <c r="AV56" s="1"/>
      <c r="AW56" s="1"/>
      <c r="AX56" s="1"/>
      <c r="AY56" s="1"/>
    </row>
    <row r="57" spans="1:51" ht="10.7" hidden="1" customHeight="1" x14ac:dyDescent="0.25">
      <c r="A57" s="31" t="s">
        <v>3079</v>
      </c>
      <c r="B57" s="602"/>
      <c r="C57" s="992"/>
      <c r="D57" s="992"/>
      <c r="E57" s="31"/>
      <c r="F57" s="992"/>
      <c r="G57" s="1630"/>
      <c r="H57" s="856"/>
      <c r="I57" s="1631"/>
      <c r="J57" s="993"/>
      <c r="K57" s="1631"/>
      <c r="L57" s="838"/>
      <c r="M57" s="839"/>
      <c r="N57" s="31"/>
      <c r="O57" s="2269"/>
      <c r="P57" s="2269"/>
      <c r="Q57" s="2269"/>
      <c r="R57" s="2269"/>
      <c r="S57" s="758"/>
      <c r="T57" s="840" t="str">
        <f t="shared" si="2"/>
        <v>18 (1418)</v>
      </c>
      <c r="U57" s="1615" t="str">
        <f t="shared" si="3"/>
        <v/>
      </c>
      <c r="V57" s="190"/>
      <c r="W57" s="841"/>
      <c r="X57" s="841"/>
      <c r="Y57" s="674"/>
      <c r="Z57" s="673"/>
      <c r="AA57" s="674"/>
      <c r="AB57" s="673"/>
      <c r="AC57" s="674"/>
      <c r="AD57" s="1"/>
      <c r="AE57" s="7"/>
      <c r="AF57" s="777"/>
      <c r="AG57" s="445"/>
      <c r="AH57" s="778"/>
      <c r="AI57" s="778"/>
      <c r="AJ57" s="744"/>
      <c r="AK57" s="779"/>
      <c r="AL57" s="780"/>
      <c r="AM57" s="673"/>
      <c r="AN57" s="663"/>
      <c r="AO57" s="13"/>
      <c r="AP57" s="781"/>
      <c r="AQ57" s="781"/>
      <c r="AR57" s="781"/>
      <c r="AS57" s="781"/>
      <c r="AT57" s="1"/>
      <c r="AU57" s="1"/>
      <c r="AV57" s="1"/>
      <c r="AW57" s="1"/>
      <c r="AX57" s="1"/>
      <c r="AY57" s="1"/>
    </row>
    <row r="58" spans="1:51" ht="10.7" hidden="1" customHeight="1" x14ac:dyDescent="0.25">
      <c r="A58" s="31" t="s">
        <v>3080</v>
      </c>
      <c r="B58" s="602"/>
      <c r="C58" s="992"/>
      <c r="D58" s="992"/>
      <c r="E58" s="31"/>
      <c r="F58" s="992"/>
      <c r="G58" s="1630"/>
      <c r="H58" s="856"/>
      <c r="I58" s="1631"/>
      <c r="J58" s="993"/>
      <c r="K58" s="1631"/>
      <c r="L58" s="838"/>
      <c r="M58" s="839"/>
      <c r="N58" s="31"/>
      <c r="O58" s="2269"/>
      <c r="P58" s="2269"/>
      <c r="Q58" s="2269"/>
      <c r="R58" s="2269"/>
      <c r="S58" s="758"/>
      <c r="T58" s="840" t="str">
        <f t="shared" si="2"/>
        <v>19 (1419)</v>
      </c>
      <c r="U58" s="1615" t="str">
        <f t="shared" si="3"/>
        <v/>
      </c>
      <c r="V58" s="190"/>
      <c r="W58" s="841"/>
      <c r="X58" s="841"/>
      <c r="Y58" s="674"/>
      <c r="Z58" s="673"/>
      <c r="AA58" s="674"/>
      <c r="AB58" s="673"/>
      <c r="AC58" s="674"/>
      <c r="AD58" s="1"/>
      <c r="AE58" s="7"/>
      <c r="AF58" s="777"/>
      <c r="AG58" s="445"/>
      <c r="AH58" s="778"/>
      <c r="AI58" s="778"/>
      <c r="AJ58" s="744"/>
      <c r="AK58" s="779"/>
      <c r="AL58" s="780"/>
      <c r="AM58" s="673"/>
      <c r="AN58" s="663"/>
      <c r="AO58" s="13"/>
      <c r="AP58" s="781"/>
      <c r="AQ58" s="781"/>
      <c r="AR58" s="781"/>
      <c r="AS58" s="781"/>
      <c r="AT58" s="1"/>
      <c r="AU58" s="1"/>
      <c r="AV58" s="1"/>
      <c r="AW58" s="1"/>
      <c r="AX58" s="1"/>
      <c r="AY58" s="1"/>
    </row>
    <row r="59" spans="1:51" ht="10.7" hidden="1" customHeight="1" x14ac:dyDescent="0.25">
      <c r="A59" s="31" t="s">
        <v>3081</v>
      </c>
      <c r="B59" s="602"/>
      <c r="C59" s="992"/>
      <c r="D59" s="992"/>
      <c r="E59" s="31"/>
      <c r="F59" s="992"/>
      <c r="G59" s="1630"/>
      <c r="H59" s="856"/>
      <c r="I59" s="1631"/>
      <c r="J59" s="993"/>
      <c r="K59" s="1631"/>
      <c r="L59" s="838"/>
      <c r="M59" s="839"/>
      <c r="N59" s="31"/>
      <c r="O59" s="2269"/>
      <c r="P59" s="2269"/>
      <c r="Q59" s="2269"/>
      <c r="R59" s="2269"/>
      <c r="S59" s="758"/>
      <c r="T59" s="840" t="str">
        <f t="shared" si="2"/>
        <v>20 (1420)</v>
      </c>
      <c r="U59" s="1615" t="str">
        <f t="shared" si="3"/>
        <v/>
      </c>
      <c r="V59" s="190"/>
      <c r="W59" s="841"/>
      <c r="X59" s="841"/>
      <c r="Y59" s="674"/>
      <c r="Z59" s="673"/>
      <c r="AA59" s="674"/>
      <c r="AB59" s="673"/>
      <c r="AC59" s="674"/>
      <c r="AD59" s="1"/>
      <c r="AE59" s="7"/>
      <c r="AF59" s="777"/>
      <c r="AG59" s="445"/>
      <c r="AH59" s="778"/>
      <c r="AI59" s="778"/>
      <c r="AJ59" s="744"/>
      <c r="AK59" s="779"/>
      <c r="AL59" s="780"/>
      <c r="AM59" s="673"/>
      <c r="AN59" s="663"/>
      <c r="AO59" s="13"/>
      <c r="AP59" s="781"/>
      <c r="AQ59" s="781"/>
      <c r="AR59" s="781"/>
      <c r="AS59" s="781"/>
      <c r="AT59" s="1"/>
      <c r="AU59" s="1"/>
      <c r="AV59" s="1"/>
      <c r="AW59" s="1"/>
      <c r="AX59" s="1"/>
      <c r="AY59" s="1"/>
    </row>
    <row r="60" spans="1:51" ht="10.7" hidden="1" customHeight="1" x14ac:dyDescent="0.25">
      <c r="A60" s="31" t="s">
        <v>3082</v>
      </c>
      <c r="B60" s="602"/>
      <c r="C60" s="992"/>
      <c r="D60" s="992"/>
      <c r="E60" s="31"/>
      <c r="F60" s="992"/>
      <c r="G60" s="1630"/>
      <c r="H60" s="856"/>
      <c r="I60" s="1631"/>
      <c r="J60" s="993"/>
      <c r="K60" s="1631"/>
      <c r="L60" s="838"/>
      <c r="M60" s="839"/>
      <c r="N60" s="31"/>
      <c r="O60" s="2269"/>
      <c r="P60" s="2269"/>
      <c r="Q60" s="2269"/>
      <c r="R60" s="2269"/>
      <c r="S60" s="758"/>
      <c r="T60" s="840" t="str">
        <f t="shared" si="2"/>
        <v>21 (1421)</v>
      </c>
      <c r="U60" s="1615" t="str">
        <f t="shared" si="3"/>
        <v/>
      </c>
      <c r="V60" s="190"/>
      <c r="W60" s="841"/>
      <c r="X60" s="841"/>
      <c r="Y60" s="674"/>
      <c r="Z60" s="673"/>
      <c r="AA60" s="674"/>
      <c r="AB60" s="673"/>
      <c r="AC60" s="674"/>
      <c r="AD60" s="1"/>
      <c r="AE60" s="7"/>
      <c r="AF60" s="777"/>
      <c r="AG60" s="445"/>
      <c r="AH60" s="778"/>
      <c r="AI60" s="778"/>
      <c r="AJ60" s="744"/>
      <c r="AK60" s="779"/>
      <c r="AL60" s="780"/>
      <c r="AM60" s="673"/>
      <c r="AN60" s="663"/>
      <c r="AO60" s="13"/>
      <c r="AP60" s="781"/>
      <c r="AQ60" s="781"/>
      <c r="AR60" s="781"/>
      <c r="AS60" s="781"/>
      <c r="AT60" s="1"/>
      <c r="AU60" s="1"/>
      <c r="AV60" s="1"/>
      <c r="AW60" s="1"/>
      <c r="AX60" s="1"/>
      <c r="AY60" s="1"/>
    </row>
    <row r="61" spans="1:51" ht="10.7" hidden="1" customHeight="1" x14ac:dyDescent="0.25">
      <c r="A61" s="31" t="s">
        <v>3083</v>
      </c>
      <c r="B61" s="602"/>
      <c r="C61" s="992"/>
      <c r="D61" s="992"/>
      <c r="E61" s="31"/>
      <c r="F61" s="992"/>
      <c r="G61" s="1630"/>
      <c r="H61" s="856"/>
      <c r="I61" s="1631"/>
      <c r="J61" s="993"/>
      <c r="K61" s="1631"/>
      <c r="L61" s="838"/>
      <c r="M61" s="839"/>
      <c r="N61" s="31"/>
      <c r="O61" s="2269"/>
      <c r="P61" s="2269"/>
      <c r="Q61" s="2269"/>
      <c r="R61" s="2269"/>
      <c r="S61" s="758"/>
      <c r="T61" s="840" t="str">
        <f t="shared" si="2"/>
        <v>22 (1422)</v>
      </c>
      <c r="U61" s="1615" t="str">
        <f t="shared" si="3"/>
        <v/>
      </c>
      <c r="V61" s="190"/>
      <c r="W61" s="841"/>
      <c r="X61" s="841"/>
      <c r="Y61" s="674"/>
      <c r="Z61" s="673"/>
      <c r="AA61" s="674"/>
      <c r="AB61" s="673"/>
      <c r="AC61" s="674"/>
      <c r="AD61" s="1"/>
      <c r="AE61" s="7"/>
      <c r="AF61" s="777"/>
      <c r="AG61" s="445"/>
      <c r="AH61" s="778"/>
      <c r="AI61" s="778"/>
      <c r="AJ61" s="744"/>
      <c r="AK61" s="779"/>
      <c r="AL61" s="780"/>
      <c r="AM61" s="673"/>
      <c r="AN61" s="663"/>
      <c r="AO61" s="13"/>
      <c r="AP61" s="781"/>
      <c r="AQ61" s="781"/>
      <c r="AR61" s="781"/>
      <c r="AS61" s="781"/>
      <c r="AT61" s="1"/>
      <c r="AU61" s="1"/>
      <c r="AV61" s="1"/>
      <c r="AW61" s="1"/>
      <c r="AX61" s="1"/>
      <c r="AY61" s="1"/>
    </row>
    <row r="62" spans="1:51" ht="10.7" hidden="1" customHeight="1" x14ac:dyDescent="0.25">
      <c r="A62" s="31" t="s">
        <v>3084</v>
      </c>
      <c r="B62" s="602"/>
      <c r="C62" s="992"/>
      <c r="D62" s="992"/>
      <c r="E62" s="31"/>
      <c r="F62" s="992"/>
      <c r="G62" s="1630"/>
      <c r="H62" s="856"/>
      <c r="I62" s="1631"/>
      <c r="J62" s="993"/>
      <c r="K62" s="1631"/>
      <c r="L62" s="838"/>
      <c r="M62" s="839"/>
      <c r="N62" s="31"/>
      <c r="O62" s="2269"/>
      <c r="P62" s="2269"/>
      <c r="Q62" s="2269"/>
      <c r="R62" s="2269"/>
      <c r="S62" s="758"/>
      <c r="T62" s="840" t="str">
        <f t="shared" si="2"/>
        <v>23 (1423)</v>
      </c>
      <c r="U62" s="1615" t="str">
        <f t="shared" si="3"/>
        <v/>
      </c>
      <c r="V62" s="190"/>
      <c r="W62" s="841"/>
      <c r="X62" s="841"/>
      <c r="Y62" s="674"/>
      <c r="Z62" s="673"/>
      <c r="AA62" s="674"/>
      <c r="AB62" s="673"/>
      <c r="AC62" s="674"/>
      <c r="AD62" s="1"/>
      <c r="AE62" s="7"/>
      <c r="AF62" s="777"/>
      <c r="AG62" s="445"/>
      <c r="AH62" s="778"/>
      <c r="AI62" s="778"/>
      <c r="AJ62" s="744"/>
      <c r="AK62" s="779"/>
      <c r="AL62" s="780"/>
      <c r="AM62" s="673"/>
      <c r="AN62" s="663"/>
      <c r="AO62" s="13"/>
      <c r="AP62" s="781"/>
      <c r="AQ62" s="781"/>
      <c r="AR62" s="781"/>
      <c r="AS62" s="781"/>
      <c r="AT62" s="1"/>
      <c r="AU62" s="1"/>
      <c r="AV62" s="1"/>
      <c r="AW62" s="1"/>
      <c r="AX62" s="1"/>
      <c r="AY62" s="1"/>
    </row>
    <row r="63" spans="1:51" ht="10.7" hidden="1" customHeight="1" x14ac:dyDescent="0.25">
      <c r="A63" s="31" t="s">
        <v>3085</v>
      </c>
      <c r="B63" s="602"/>
      <c r="C63" s="992"/>
      <c r="D63" s="992"/>
      <c r="E63" s="31"/>
      <c r="F63" s="992"/>
      <c r="G63" s="1630"/>
      <c r="H63" s="856"/>
      <c r="I63" s="1631"/>
      <c r="J63" s="993"/>
      <c r="K63" s="1631"/>
      <c r="L63" s="838"/>
      <c r="M63" s="839"/>
      <c r="N63" s="31"/>
      <c r="O63" s="2269"/>
      <c r="P63" s="2269"/>
      <c r="Q63" s="2269"/>
      <c r="R63" s="2269"/>
      <c r="S63" s="758"/>
      <c r="T63" s="840" t="str">
        <f t="shared" si="2"/>
        <v>24 (1424)</v>
      </c>
      <c r="U63" s="1615" t="str">
        <f t="shared" si="3"/>
        <v/>
      </c>
      <c r="V63" s="190"/>
      <c r="W63" s="841"/>
      <c r="X63" s="841"/>
      <c r="Y63" s="674"/>
      <c r="Z63" s="673"/>
      <c r="AA63" s="674"/>
      <c r="AB63" s="673"/>
      <c r="AC63" s="674"/>
      <c r="AD63" s="1"/>
      <c r="AE63" s="7"/>
      <c r="AF63" s="777"/>
      <c r="AG63" s="445"/>
      <c r="AH63" s="778"/>
      <c r="AI63" s="778"/>
      <c r="AJ63" s="744"/>
      <c r="AK63" s="779"/>
      <c r="AL63" s="780"/>
      <c r="AM63" s="673"/>
      <c r="AN63" s="663"/>
      <c r="AO63" s="13"/>
      <c r="AP63" s="781"/>
      <c r="AQ63" s="781"/>
      <c r="AR63" s="781"/>
      <c r="AS63" s="781"/>
      <c r="AT63" s="1"/>
      <c r="AU63" s="1"/>
      <c r="AV63" s="1"/>
      <c r="AW63" s="1"/>
      <c r="AX63" s="1"/>
      <c r="AY63" s="1"/>
    </row>
    <row r="64" spans="1:51" x14ac:dyDescent="0.25">
      <c r="A64" s="31" t="s">
        <v>3086</v>
      </c>
      <c r="B64" s="602"/>
      <c r="C64" s="992"/>
      <c r="D64" s="992"/>
      <c r="E64" s="31"/>
      <c r="F64" s="992"/>
      <c r="G64" s="1630"/>
      <c r="H64" s="856"/>
      <c r="I64" s="1631"/>
      <c r="J64" s="993"/>
      <c r="K64" s="1631"/>
      <c r="L64" s="838"/>
      <c r="M64" s="839"/>
      <c r="N64" s="31"/>
      <c r="O64" s="2269"/>
      <c r="P64" s="2269"/>
      <c r="Q64" s="2269"/>
      <c r="R64" s="2269"/>
      <c r="S64" s="758"/>
      <c r="T64" s="840" t="str">
        <f t="shared" si="2"/>
        <v>25 (1425)</v>
      </c>
      <c r="U64" s="1615" t="str">
        <f t="shared" si="3"/>
        <v/>
      </c>
      <c r="V64" s="190"/>
      <c r="W64" s="841"/>
      <c r="X64" s="841"/>
      <c r="Y64" s="674"/>
      <c r="Z64" s="673"/>
      <c r="AA64" s="674"/>
      <c r="AB64" s="673"/>
      <c r="AC64" s="674"/>
      <c r="AD64" s="1"/>
      <c r="AE64" s="7"/>
      <c r="AF64" s="777"/>
      <c r="AG64" s="445"/>
      <c r="AH64" s="778"/>
      <c r="AI64" s="778"/>
      <c r="AJ64" s="744"/>
      <c r="AK64" s="779"/>
      <c r="AL64" s="780"/>
      <c r="AM64" s="673"/>
      <c r="AN64" s="663"/>
      <c r="AO64" s="13"/>
      <c r="AP64" s="781"/>
      <c r="AQ64" s="781"/>
      <c r="AR64" s="781"/>
      <c r="AS64" s="781"/>
      <c r="AT64" s="1"/>
      <c r="AU64" s="1"/>
      <c r="AV64" s="1"/>
      <c r="AW64" s="1"/>
      <c r="AX64" s="1"/>
      <c r="AY64" s="1"/>
    </row>
    <row r="65" spans="1:51" x14ac:dyDescent="0.25">
      <c r="A65" s="239" t="s">
        <v>3087</v>
      </c>
      <c r="B65" s="1598">
        <v>100</v>
      </c>
      <c r="C65" s="992"/>
      <c r="D65" s="992"/>
      <c r="E65" s="31"/>
      <c r="F65" s="992"/>
      <c r="G65" s="1629"/>
      <c r="H65" s="894"/>
      <c r="I65" s="1631"/>
      <c r="J65" s="993"/>
      <c r="K65" s="1631"/>
      <c r="L65" s="838"/>
      <c r="M65" s="1655"/>
      <c r="N65" s="31"/>
      <c r="O65" s="2270"/>
      <c r="P65" s="2270"/>
      <c r="Q65" s="2270"/>
      <c r="R65" s="2270"/>
      <c r="S65" s="782"/>
      <c r="T65" s="887" t="str">
        <f>$A$65</f>
        <v>(1426)</v>
      </c>
      <c r="U65" s="1619">
        <f>$B65</f>
        <v>100</v>
      </c>
      <c r="V65" s="190"/>
      <c r="W65" s="841"/>
      <c r="X65" s="841"/>
      <c r="Y65" s="674"/>
      <c r="Z65" s="673"/>
      <c r="AA65" s="674"/>
      <c r="AB65" s="673"/>
      <c r="AC65" s="674"/>
      <c r="AD65" s="1"/>
      <c r="AE65" s="13"/>
      <c r="AF65" s="783"/>
      <c r="AG65" s="445"/>
      <c r="AH65" s="778"/>
      <c r="AI65" s="778"/>
      <c r="AJ65" s="744"/>
      <c r="AK65" s="152"/>
      <c r="AL65" s="784"/>
      <c r="AM65" s="673"/>
      <c r="AN65" s="663"/>
      <c r="AO65" s="13"/>
      <c r="AP65" s="439"/>
      <c r="AQ65" s="439"/>
      <c r="AR65" s="439"/>
      <c r="AS65" s="439"/>
      <c r="AT65" s="1"/>
      <c r="AU65" s="1"/>
      <c r="AV65" s="1"/>
      <c r="AW65" s="1"/>
      <c r="AX65" s="1"/>
      <c r="AY65" s="1"/>
    </row>
    <row r="66" spans="1:51" ht="13.5" customHeight="1" x14ac:dyDescent="0.25">
      <c r="A66" s="83" t="s">
        <v>3088</v>
      </c>
      <c r="B66" s="1494" t="s">
        <v>3089</v>
      </c>
      <c r="C66" s="993"/>
      <c r="D66" s="993"/>
      <c r="E66" s="82"/>
      <c r="F66" s="1656"/>
      <c r="G66" s="1658"/>
      <c r="H66" s="895"/>
      <c r="I66" s="1631"/>
      <c r="J66" s="993"/>
      <c r="K66" s="1631"/>
      <c r="L66" s="844"/>
      <c r="M66" s="845"/>
      <c r="N66" s="82"/>
      <c r="O66" s="2271"/>
      <c r="P66" s="2271"/>
      <c r="Q66" s="2271"/>
      <c r="R66" s="2271"/>
      <c r="S66" s="407"/>
      <c r="T66" s="887" t="str">
        <f>$A$66</f>
        <v>(1400)</v>
      </c>
      <c r="U66" s="1495" t="str">
        <f>$B66</f>
        <v>Global</v>
      </c>
      <c r="V66" s="190"/>
      <c r="W66" s="846"/>
      <c r="X66" s="846"/>
      <c r="Y66" s="676"/>
      <c r="Z66" s="675"/>
      <c r="AA66" s="676"/>
      <c r="AB66" s="675"/>
      <c r="AC66" s="676"/>
      <c r="AD66" s="1"/>
      <c r="AE66" s="13"/>
      <c r="AF66" s="411"/>
      <c r="AG66" s="445"/>
      <c r="AH66" s="778"/>
      <c r="AI66" s="778"/>
      <c r="AJ66" s="744"/>
      <c r="AK66" s="152"/>
      <c r="AL66" s="785"/>
      <c r="AM66" s="675"/>
      <c r="AN66" s="786"/>
      <c r="AO66" s="13"/>
      <c r="AP66" s="440"/>
      <c r="AQ66" s="440"/>
      <c r="AR66" s="440"/>
      <c r="AS66" s="440"/>
      <c r="AT66" s="1"/>
      <c r="AU66" s="1"/>
      <c r="AV66" s="1"/>
      <c r="AW66" s="1"/>
      <c r="AX66" s="1"/>
      <c r="AY66" s="1"/>
    </row>
    <row r="67" spans="1:51" ht="15.6" customHeight="1" x14ac:dyDescent="0.25">
      <c r="C67" s="82"/>
      <c r="D67" s="82"/>
      <c r="E67" s="82"/>
      <c r="F67" s="849"/>
      <c r="G67" s="849"/>
      <c r="H67" s="849"/>
      <c r="I67" s="849"/>
      <c r="J67" s="849"/>
      <c r="K67" s="849"/>
      <c r="L67" s="849"/>
      <c r="M67" s="849"/>
      <c r="N67" s="82"/>
      <c r="O67" s="12"/>
      <c r="P67" s="12"/>
      <c r="Q67" s="12"/>
      <c r="R67" s="12"/>
      <c r="S67" s="1"/>
      <c r="T67" s="835"/>
      <c r="U67" s="835"/>
      <c r="V67" s="82"/>
      <c r="W67" s="82"/>
      <c r="X67" s="82"/>
      <c r="Y67" s="13"/>
      <c r="Z67" s="13"/>
      <c r="AA67" s="13"/>
      <c r="AB67" s="13"/>
      <c r="AC67" s="13"/>
      <c r="AD67" s="1"/>
      <c r="AE67" s="13"/>
      <c r="AF67" s="13"/>
      <c r="AG67" s="717"/>
      <c r="AH67" s="717"/>
      <c r="AI67" s="717"/>
      <c r="AJ67" s="744"/>
      <c r="AK67" s="152"/>
      <c r="AL67" s="152"/>
      <c r="AM67" s="776"/>
      <c r="AN67" s="13"/>
      <c r="AO67" s="13"/>
      <c r="AP67" s="13"/>
      <c r="AQ67" s="13"/>
      <c r="AR67" s="13"/>
      <c r="AS67" s="13"/>
      <c r="AT67" s="1"/>
      <c r="AU67" s="1"/>
      <c r="AV67" s="1"/>
      <c r="AW67" s="1"/>
      <c r="AX67" s="1"/>
      <c r="AY67" s="1"/>
    </row>
    <row r="68" spans="1:51" x14ac:dyDescent="0.25">
      <c r="A68" s="82"/>
      <c r="B68" s="88" t="s">
        <v>1876</v>
      </c>
      <c r="C68" s="82"/>
      <c r="D68" s="82"/>
      <c r="E68" s="82"/>
      <c r="F68" s="849"/>
      <c r="G68" s="849"/>
      <c r="H68" s="849"/>
      <c r="I68" s="849"/>
      <c r="J68" s="849"/>
      <c r="K68" s="849"/>
      <c r="L68" s="849"/>
      <c r="M68" s="849"/>
      <c r="N68" s="82"/>
      <c r="O68" s="12"/>
      <c r="P68" s="12"/>
      <c r="Q68" s="12"/>
      <c r="R68" s="12"/>
      <c r="S68" s="12"/>
      <c r="T68" s="835"/>
      <c r="U68" s="836" t="str">
        <f>$B68</f>
        <v>Transactions assimilables à des pensions (503)</v>
      </c>
      <c r="V68" s="82"/>
      <c r="W68" s="82"/>
      <c r="X68" s="82"/>
      <c r="Y68" s="13"/>
      <c r="Z68" s="13"/>
      <c r="AA68" s="13"/>
      <c r="AB68" s="13"/>
      <c r="AC68" s="13"/>
      <c r="AD68" s="1"/>
      <c r="AE68" s="13"/>
      <c r="AF68" s="430"/>
      <c r="AG68" s="717"/>
      <c r="AH68" s="717"/>
      <c r="AI68" s="717"/>
      <c r="AJ68" s="744"/>
      <c r="AK68" s="152"/>
      <c r="AL68" s="775"/>
      <c r="AM68" s="776"/>
      <c r="AN68" s="13"/>
      <c r="AO68" s="13"/>
      <c r="AP68" s="13"/>
      <c r="AQ68" s="13"/>
      <c r="AR68" s="13"/>
      <c r="AS68" s="13"/>
      <c r="AT68" s="1"/>
      <c r="AU68" s="1"/>
      <c r="AV68" s="1"/>
      <c r="AW68" s="1"/>
      <c r="AX68" s="1"/>
      <c r="AY68" s="1"/>
    </row>
    <row r="69" spans="1:51" x14ac:dyDescent="0.25">
      <c r="A69" s="31" t="s">
        <v>3062</v>
      </c>
      <c r="B69" s="602"/>
      <c r="C69" s="1654"/>
      <c r="D69" s="992"/>
      <c r="E69" s="31"/>
      <c r="F69" s="992"/>
      <c r="G69" s="992"/>
      <c r="H69" s="896"/>
      <c r="I69" s="992"/>
      <c r="J69" s="992"/>
      <c r="K69" s="838"/>
      <c r="L69" s="838"/>
      <c r="M69" s="839"/>
      <c r="N69" s="31"/>
      <c r="O69" s="2269"/>
      <c r="P69" s="2269"/>
      <c r="Q69" s="2269"/>
      <c r="R69" s="2269"/>
      <c r="S69" s="12"/>
      <c r="T69" s="840" t="str">
        <f t="shared" ref="T69:T93" si="4">$A69</f>
        <v>1 (1401)</v>
      </c>
      <c r="U69" s="1615" t="str">
        <f t="shared" ref="U69:U93" si="5">IF($B69="","",$B69)</f>
        <v/>
      </c>
      <c r="V69" s="190"/>
      <c r="W69" s="841"/>
      <c r="X69" s="841"/>
      <c r="Y69" s="674"/>
      <c r="Z69" s="673"/>
      <c r="AA69" s="674"/>
      <c r="AB69" s="673"/>
      <c r="AC69" s="674"/>
      <c r="AD69" s="1"/>
      <c r="AE69" s="7"/>
      <c r="AF69" s="777"/>
      <c r="AG69" s="445"/>
      <c r="AH69" s="778"/>
      <c r="AI69" s="778"/>
      <c r="AJ69" s="744"/>
      <c r="AK69" s="779"/>
      <c r="AL69" s="780"/>
      <c r="AM69" s="673"/>
      <c r="AN69" s="663"/>
      <c r="AO69" s="13"/>
      <c r="AP69" s="781"/>
      <c r="AQ69" s="781"/>
      <c r="AR69" s="781"/>
      <c r="AS69" s="781"/>
      <c r="AT69" s="1"/>
      <c r="AU69" s="1"/>
      <c r="AV69" s="1"/>
      <c r="AW69" s="1"/>
      <c r="AX69" s="1"/>
      <c r="AY69" s="1"/>
    </row>
    <row r="70" spans="1:51" x14ac:dyDescent="0.25">
      <c r="A70" s="31" t="s">
        <v>3063</v>
      </c>
      <c r="B70" s="602"/>
      <c r="C70" s="1654"/>
      <c r="D70" s="992"/>
      <c r="E70" s="31"/>
      <c r="F70" s="992"/>
      <c r="G70" s="992"/>
      <c r="H70" s="896"/>
      <c r="I70" s="992"/>
      <c r="J70" s="992"/>
      <c r="K70" s="838"/>
      <c r="L70" s="838"/>
      <c r="M70" s="839"/>
      <c r="N70" s="31"/>
      <c r="O70" s="2269"/>
      <c r="P70" s="2269"/>
      <c r="Q70" s="2269"/>
      <c r="R70" s="2269"/>
      <c r="S70" s="12"/>
      <c r="T70" s="840" t="str">
        <f t="shared" si="4"/>
        <v>2 (1402)</v>
      </c>
      <c r="U70" s="1615" t="str">
        <f t="shared" si="5"/>
        <v/>
      </c>
      <c r="V70" s="190"/>
      <c r="W70" s="841"/>
      <c r="X70" s="841"/>
      <c r="Y70" s="674"/>
      <c r="Z70" s="673"/>
      <c r="AA70" s="674"/>
      <c r="AB70" s="673"/>
      <c r="AC70" s="674"/>
      <c r="AD70" s="1"/>
      <c r="AE70" s="7"/>
      <c r="AF70" s="777"/>
      <c r="AG70" s="445"/>
      <c r="AH70" s="778"/>
      <c r="AI70" s="778"/>
      <c r="AJ70" s="744"/>
      <c r="AK70" s="779"/>
      <c r="AL70" s="780"/>
      <c r="AM70" s="673"/>
      <c r="AN70" s="663"/>
      <c r="AO70" s="13"/>
      <c r="AP70" s="781"/>
      <c r="AQ70" s="781"/>
      <c r="AR70" s="781"/>
      <c r="AS70" s="781"/>
      <c r="AT70" s="1"/>
      <c r="AU70" s="1"/>
      <c r="AV70" s="1"/>
      <c r="AW70" s="1"/>
      <c r="AX70" s="1"/>
      <c r="AY70" s="1"/>
    </row>
    <row r="71" spans="1:51" x14ac:dyDescent="0.25">
      <c r="A71" s="31" t="s">
        <v>3064</v>
      </c>
      <c r="B71" s="602"/>
      <c r="C71" s="1654"/>
      <c r="D71" s="992"/>
      <c r="E71" s="31"/>
      <c r="F71" s="992"/>
      <c r="G71" s="992"/>
      <c r="H71" s="896"/>
      <c r="I71" s="992"/>
      <c r="J71" s="992"/>
      <c r="K71" s="838"/>
      <c r="L71" s="838"/>
      <c r="M71" s="839"/>
      <c r="N71" s="31"/>
      <c r="O71" s="2269"/>
      <c r="P71" s="2269"/>
      <c r="Q71" s="2269"/>
      <c r="R71" s="2269"/>
      <c r="S71" s="12"/>
      <c r="T71" s="840" t="str">
        <f t="shared" si="4"/>
        <v>3 (1403)</v>
      </c>
      <c r="U71" s="1615" t="str">
        <f t="shared" si="5"/>
        <v/>
      </c>
      <c r="V71" s="190"/>
      <c r="W71" s="841"/>
      <c r="X71" s="841"/>
      <c r="Y71" s="674"/>
      <c r="Z71" s="673"/>
      <c r="AA71" s="674"/>
      <c r="AB71" s="673"/>
      <c r="AC71" s="674"/>
      <c r="AD71" s="1"/>
      <c r="AE71" s="7"/>
      <c r="AF71" s="777"/>
      <c r="AG71" s="445"/>
      <c r="AH71" s="778"/>
      <c r="AI71" s="778"/>
      <c r="AJ71" s="744"/>
      <c r="AK71" s="779"/>
      <c r="AL71" s="780"/>
      <c r="AM71" s="673"/>
      <c r="AN71" s="663"/>
      <c r="AO71" s="13"/>
      <c r="AP71" s="781"/>
      <c r="AQ71" s="781"/>
      <c r="AR71" s="781"/>
      <c r="AS71" s="781"/>
      <c r="AT71" s="1"/>
      <c r="AU71" s="1"/>
      <c r="AV71" s="1"/>
      <c r="AW71" s="1"/>
      <c r="AX71" s="1"/>
      <c r="AY71" s="1"/>
    </row>
    <row r="72" spans="1:51" ht="10.7" hidden="1" customHeight="1" x14ac:dyDescent="0.25">
      <c r="A72" s="31" t="s">
        <v>3065</v>
      </c>
      <c r="B72" s="602"/>
      <c r="C72" s="1654"/>
      <c r="D72" s="992"/>
      <c r="E72" s="31"/>
      <c r="F72" s="992"/>
      <c r="G72" s="992"/>
      <c r="H72" s="896"/>
      <c r="I72" s="992"/>
      <c r="J72" s="992"/>
      <c r="K72" s="838"/>
      <c r="L72" s="838"/>
      <c r="M72" s="839"/>
      <c r="N72" s="31"/>
      <c r="O72" s="2269"/>
      <c r="P72" s="2269"/>
      <c r="Q72" s="2269"/>
      <c r="R72" s="2269"/>
      <c r="S72" s="12"/>
      <c r="T72" s="840" t="str">
        <f t="shared" si="4"/>
        <v>4 (1404)</v>
      </c>
      <c r="U72" s="1615" t="str">
        <f t="shared" si="5"/>
        <v/>
      </c>
      <c r="V72" s="190"/>
      <c r="W72" s="841"/>
      <c r="X72" s="841"/>
      <c r="Y72" s="674"/>
      <c r="Z72" s="673"/>
      <c r="AA72" s="674"/>
      <c r="AB72" s="673"/>
      <c r="AC72" s="674"/>
      <c r="AD72" s="1"/>
      <c r="AE72" s="7"/>
      <c r="AF72" s="777"/>
      <c r="AG72" s="445"/>
      <c r="AH72" s="778"/>
      <c r="AI72" s="778"/>
      <c r="AJ72" s="744"/>
      <c r="AK72" s="779"/>
      <c r="AL72" s="780"/>
      <c r="AM72" s="673"/>
      <c r="AN72" s="663"/>
      <c r="AO72" s="13"/>
      <c r="AP72" s="781"/>
      <c r="AQ72" s="781"/>
      <c r="AR72" s="781"/>
      <c r="AS72" s="781"/>
      <c r="AT72" s="1"/>
      <c r="AU72" s="1"/>
      <c r="AV72" s="1"/>
      <c r="AW72" s="1"/>
      <c r="AX72" s="1"/>
      <c r="AY72" s="1"/>
    </row>
    <row r="73" spans="1:51" ht="10.7" hidden="1" customHeight="1" x14ac:dyDescent="0.25">
      <c r="A73" s="31" t="s">
        <v>3066</v>
      </c>
      <c r="B73" s="602"/>
      <c r="C73" s="1654"/>
      <c r="D73" s="992"/>
      <c r="E73" s="31"/>
      <c r="F73" s="992"/>
      <c r="G73" s="992"/>
      <c r="H73" s="896"/>
      <c r="I73" s="992"/>
      <c r="J73" s="992"/>
      <c r="K73" s="838"/>
      <c r="L73" s="838"/>
      <c r="M73" s="839"/>
      <c r="N73" s="31"/>
      <c r="O73" s="2269"/>
      <c r="P73" s="2269"/>
      <c r="Q73" s="2269"/>
      <c r="R73" s="2269"/>
      <c r="S73" s="12"/>
      <c r="T73" s="840" t="str">
        <f t="shared" si="4"/>
        <v>5 (1405)</v>
      </c>
      <c r="U73" s="1615" t="str">
        <f t="shared" si="5"/>
        <v/>
      </c>
      <c r="V73" s="190"/>
      <c r="W73" s="841"/>
      <c r="X73" s="841"/>
      <c r="Y73" s="674"/>
      <c r="Z73" s="673"/>
      <c r="AA73" s="674"/>
      <c r="AB73" s="673"/>
      <c r="AC73" s="674"/>
      <c r="AD73" s="1"/>
      <c r="AE73" s="7"/>
      <c r="AF73" s="777"/>
      <c r="AG73" s="445"/>
      <c r="AH73" s="778"/>
      <c r="AI73" s="778"/>
      <c r="AJ73" s="744"/>
      <c r="AK73" s="779"/>
      <c r="AL73" s="780"/>
      <c r="AM73" s="673"/>
      <c r="AN73" s="663"/>
      <c r="AO73" s="13"/>
      <c r="AP73" s="781"/>
      <c r="AQ73" s="781"/>
      <c r="AR73" s="781"/>
      <c r="AS73" s="781"/>
      <c r="AT73" s="1"/>
      <c r="AU73" s="1"/>
      <c r="AV73" s="1"/>
      <c r="AW73" s="1"/>
      <c r="AX73" s="1"/>
      <c r="AY73" s="1"/>
    </row>
    <row r="74" spans="1:51" ht="10.7" hidden="1" customHeight="1" x14ac:dyDescent="0.25">
      <c r="A74" s="31" t="s">
        <v>3067</v>
      </c>
      <c r="B74" s="602"/>
      <c r="C74" s="1654"/>
      <c r="D74" s="992"/>
      <c r="E74" s="31"/>
      <c r="F74" s="992"/>
      <c r="G74" s="992"/>
      <c r="H74" s="896"/>
      <c r="I74" s="992"/>
      <c r="J74" s="992"/>
      <c r="K74" s="838"/>
      <c r="L74" s="838"/>
      <c r="M74" s="839"/>
      <c r="N74" s="31"/>
      <c r="O74" s="2269"/>
      <c r="P74" s="2269"/>
      <c r="Q74" s="2269"/>
      <c r="R74" s="2269"/>
      <c r="S74" s="12"/>
      <c r="T74" s="840" t="str">
        <f t="shared" si="4"/>
        <v>6 (1406)</v>
      </c>
      <c r="U74" s="1615" t="str">
        <f t="shared" si="5"/>
        <v/>
      </c>
      <c r="V74" s="190"/>
      <c r="W74" s="841"/>
      <c r="X74" s="841"/>
      <c r="Y74" s="674"/>
      <c r="Z74" s="673"/>
      <c r="AA74" s="674"/>
      <c r="AB74" s="673"/>
      <c r="AC74" s="674"/>
      <c r="AD74" s="1"/>
      <c r="AE74" s="7"/>
      <c r="AF74" s="777"/>
      <c r="AG74" s="445"/>
      <c r="AH74" s="778"/>
      <c r="AI74" s="778"/>
      <c r="AJ74" s="744"/>
      <c r="AK74" s="779"/>
      <c r="AL74" s="780"/>
      <c r="AM74" s="673"/>
      <c r="AN74" s="663"/>
      <c r="AO74" s="13"/>
      <c r="AP74" s="781"/>
      <c r="AQ74" s="781"/>
      <c r="AR74" s="781"/>
      <c r="AS74" s="781"/>
      <c r="AT74" s="1"/>
      <c r="AU74" s="1"/>
      <c r="AV74" s="1"/>
      <c r="AW74" s="1"/>
      <c r="AX74" s="1"/>
      <c r="AY74" s="1"/>
    </row>
    <row r="75" spans="1:51" ht="10.7" hidden="1" customHeight="1" x14ac:dyDescent="0.25">
      <c r="A75" s="31" t="s">
        <v>3068</v>
      </c>
      <c r="B75" s="602"/>
      <c r="C75" s="1654"/>
      <c r="D75" s="992"/>
      <c r="E75" s="31"/>
      <c r="F75" s="992"/>
      <c r="G75" s="992"/>
      <c r="H75" s="896"/>
      <c r="I75" s="992"/>
      <c r="J75" s="992"/>
      <c r="K75" s="838"/>
      <c r="L75" s="838"/>
      <c r="M75" s="839"/>
      <c r="N75" s="31"/>
      <c r="O75" s="2269"/>
      <c r="P75" s="2269"/>
      <c r="Q75" s="2269"/>
      <c r="R75" s="2269"/>
      <c r="S75" s="12"/>
      <c r="T75" s="840" t="str">
        <f t="shared" si="4"/>
        <v>7 (1407)</v>
      </c>
      <c r="U75" s="1615" t="str">
        <f t="shared" si="5"/>
        <v/>
      </c>
      <c r="V75" s="190"/>
      <c r="W75" s="841"/>
      <c r="X75" s="841"/>
      <c r="Y75" s="674"/>
      <c r="Z75" s="673"/>
      <c r="AA75" s="674"/>
      <c r="AB75" s="673"/>
      <c r="AC75" s="674"/>
      <c r="AD75" s="1"/>
      <c r="AE75" s="7"/>
      <c r="AF75" s="777"/>
      <c r="AG75" s="445"/>
      <c r="AH75" s="778"/>
      <c r="AI75" s="778"/>
      <c r="AJ75" s="744"/>
      <c r="AK75" s="779"/>
      <c r="AL75" s="780"/>
      <c r="AM75" s="673"/>
      <c r="AN75" s="663"/>
      <c r="AO75" s="13"/>
      <c r="AP75" s="781"/>
      <c r="AQ75" s="781"/>
      <c r="AR75" s="781"/>
      <c r="AS75" s="781"/>
      <c r="AT75" s="1"/>
      <c r="AU75" s="1"/>
      <c r="AV75" s="1"/>
      <c r="AW75" s="1"/>
      <c r="AX75" s="1"/>
      <c r="AY75" s="1"/>
    </row>
    <row r="76" spans="1:51" ht="10.7" hidden="1" customHeight="1" x14ac:dyDescent="0.25">
      <c r="A76" s="31" t="s">
        <v>3069</v>
      </c>
      <c r="B76" s="602"/>
      <c r="C76" s="1654"/>
      <c r="D76" s="992"/>
      <c r="E76" s="31"/>
      <c r="F76" s="992"/>
      <c r="G76" s="992"/>
      <c r="H76" s="896"/>
      <c r="I76" s="992"/>
      <c r="J76" s="992"/>
      <c r="K76" s="838"/>
      <c r="L76" s="838"/>
      <c r="M76" s="839"/>
      <c r="N76" s="31"/>
      <c r="O76" s="2269"/>
      <c r="P76" s="2269"/>
      <c r="Q76" s="2269"/>
      <c r="R76" s="2269"/>
      <c r="S76" s="12"/>
      <c r="T76" s="840" t="str">
        <f t="shared" si="4"/>
        <v>8 (1408)</v>
      </c>
      <c r="U76" s="1615" t="str">
        <f t="shared" si="5"/>
        <v/>
      </c>
      <c r="V76" s="190"/>
      <c r="W76" s="841"/>
      <c r="X76" s="841"/>
      <c r="Y76" s="674"/>
      <c r="Z76" s="673"/>
      <c r="AA76" s="674"/>
      <c r="AB76" s="673"/>
      <c r="AC76" s="674"/>
      <c r="AD76" s="1"/>
      <c r="AE76" s="7"/>
      <c r="AF76" s="777"/>
      <c r="AG76" s="445"/>
      <c r="AH76" s="778"/>
      <c r="AI76" s="778"/>
      <c r="AJ76" s="744"/>
      <c r="AK76" s="779"/>
      <c r="AL76" s="780"/>
      <c r="AM76" s="673"/>
      <c r="AN76" s="663"/>
      <c r="AO76" s="13"/>
      <c r="AP76" s="781"/>
      <c r="AQ76" s="781"/>
      <c r="AR76" s="781"/>
      <c r="AS76" s="781"/>
      <c r="AT76" s="1"/>
      <c r="AU76" s="1"/>
      <c r="AV76" s="1"/>
      <c r="AW76" s="1"/>
      <c r="AX76" s="1"/>
      <c r="AY76" s="1"/>
    </row>
    <row r="77" spans="1:51" ht="10.7" hidden="1" customHeight="1" x14ac:dyDescent="0.25">
      <c r="A77" s="31" t="s">
        <v>3070</v>
      </c>
      <c r="B77" s="602"/>
      <c r="C77" s="1654"/>
      <c r="D77" s="992"/>
      <c r="E77" s="31"/>
      <c r="F77" s="992"/>
      <c r="G77" s="992"/>
      <c r="H77" s="896"/>
      <c r="I77" s="992"/>
      <c r="J77" s="992"/>
      <c r="K77" s="838"/>
      <c r="L77" s="838"/>
      <c r="M77" s="839"/>
      <c r="N77" s="31"/>
      <c r="O77" s="2269"/>
      <c r="P77" s="2269"/>
      <c r="Q77" s="2269"/>
      <c r="R77" s="2269"/>
      <c r="S77" s="12"/>
      <c r="T77" s="840" t="str">
        <f t="shared" si="4"/>
        <v>9 (1409)</v>
      </c>
      <c r="U77" s="1615" t="str">
        <f t="shared" si="5"/>
        <v/>
      </c>
      <c r="V77" s="190"/>
      <c r="W77" s="841"/>
      <c r="X77" s="841"/>
      <c r="Y77" s="674"/>
      <c r="Z77" s="673"/>
      <c r="AA77" s="674"/>
      <c r="AB77" s="673"/>
      <c r="AC77" s="674"/>
      <c r="AD77" s="1"/>
      <c r="AE77" s="7"/>
      <c r="AF77" s="777"/>
      <c r="AG77" s="445"/>
      <c r="AH77" s="778"/>
      <c r="AI77" s="778"/>
      <c r="AJ77" s="744"/>
      <c r="AK77" s="779"/>
      <c r="AL77" s="780"/>
      <c r="AM77" s="673"/>
      <c r="AN77" s="663"/>
      <c r="AO77" s="13"/>
      <c r="AP77" s="781"/>
      <c r="AQ77" s="781"/>
      <c r="AR77" s="781"/>
      <c r="AS77" s="781"/>
      <c r="AT77" s="1"/>
      <c r="AU77" s="1"/>
      <c r="AV77" s="1"/>
      <c r="AW77" s="1"/>
      <c r="AX77" s="1"/>
      <c r="AY77" s="1"/>
    </row>
    <row r="78" spans="1:51" ht="10.7" hidden="1" customHeight="1" x14ac:dyDescent="0.25">
      <c r="A78" s="31" t="s">
        <v>3071</v>
      </c>
      <c r="B78" s="602"/>
      <c r="C78" s="1654"/>
      <c r="D78" s="992"/>
      <c r="E78" s="31"/>
      <c r="F78" s="992"/>
      <c r="G78" s="992"/>
      <c r="H78" s="896"/>
      <c r="I78" s="992"/>
      <c r="J78" s="992"/>
      <c r="K78" s="838"/>
      <c r="L78" s="838"/>
      <c r="M78" s="839"/>
      <c r="N78" s="31"/>
      <c r="O78" s="2269"/>
      <c r="P78" s="2269"/>
      <c r="Q78" s="2269"/>
      <c r="R78" s="2269"/>
      <c r="S78" s="12"/>
      <c r="T78" s="840" t="str">
        <f t="shared" si="4"/>
        <v>10 (1410)</v>
      </c>
      <c r="U78" s="1615" t="str">
        <f t="shared" si="5"/>
        <v/>
      </c>
      <c r="V78" s="190"/>
      <c r="W78" s="841"/>
      <c r="X78" s="841"/>
      <c r="Y78" s="674"/>
      <c r="Z78" s="673"/>
      <c r="AA78" s="674"/>
      <c r="AB78" s="673"/>
      <c r="AC78" s="674"/>
      <c r="AD78" s="1"/>
      <c r="AE78" s="7"/>
      <c r="AF78" s="777"/>
      <c r="AG78" s="445"/>
      <c r="AH78" s="778"/>
      <c r="AI78" s="778"/>
      <c r="AJ78" s="744"/>
      <c r="AK78" s="779"/>
      <c r="AL78" s="780"/>
      <c r="AM78" s="673"/>
      <c r="AN78" s="663"/>
      <c r="AO78" s="13"/>
      <c r="AP78" s="781"/>
      <c r="AQ78" s="781"/>
      <c r="AR78" s="781"/>
      <c r="AS78" s="781"/>
      <c r="AT78" s="1"/>
      <c r="AU78" s="1"/>
      <c r="AV78" s="1"/>
      <c r="AW78" s="1"/>
      <c r="AX78" s="1"/>
      <c r="AY78" s="1"/>
    </row>
    <row r="79" spans="1:51" ht="10.7" hidden="1" customHeight="1" x14ac:dyDescent="0.25">
      <c r="A79" s="31" t="s">
        <v>3072</v>
      </c>
      <c r="B79" s="602"/>
      <c r="C79" s="1654"/>
      <c r="D79" s="992"/>
      <c r="E79" s="31"/>
      <c r="F79" s="992"/>
      <c r="G79" s="992"/>
      <c r="H79" s="896"/>
      <c r="I79" s="992"/>
      <c r="J79" s="992"/>
      <c r="K79" s="838"/>
      <c r="L79" s="838"/>
      <c r="M79" s="839"/>
      <c r="N79" s="31"/>
      <c r="O79" s="2269"/>
      <c r="P79" s="2269"/>
      <c r="Q79" s="2269"/>
      <c r="R79" s="2269"/>
      <c r="S79" s="12"/>
      <c r="T79" s="840" t="str">
        <f t="shared" si="4"/>
        <v>11 (1411)</v>
      </c>
      <c r="U79" s="1615" t="str">
        <f t="shared" si="5"/>
        <v/>
      </c>
      <c r="V79" s="190"/>
      <c r="W79" s="841"/>
      <c r="X79" s="841"/>
      <c r="Y79" s="674"/>
      <c r="Z79" s="673"/>
      <c r="AA79" s="674"/>
      <c r="AB79" s="673"/>
      <c r="AC79" s="674"/>
      <c r="AD79" s="1"/>
      <c r="AE79" s="7"/>
      <c r="AF79" s="777"/>
      <c r="AG79" s="445"/>
      <c r="AH79" s="778"/>
      <c r="AI79" s="778"/>
      <c r="AJ79" s="744"/>
      <c r="AK79" s="779"/>
      <c r="AL79" s="780"/>
      <c r="AM79" s="673"/>
      <c r="AN79" s="663"/>
      <c r="AO79" s="13"/>
      <c r="AP79" s="781"/>
      <c r="AQ79" s="781"/>
      <c r="AR79" s="781"/>
      <c r="AS79" s="781"/>
      <c r="AT79" s="1"/>
      <c r="AU79" s="1"/>
      <c r="AV79" s="1"/>
      <c r="AW79" s="1"/>
      <c r="AX79" s="1"/>
      <c r="AY79" s="1"/>
    </row>
    <row r="80" spans="1:51" ht="10.7" hidden="1" customHeight="1" x14ac:dyDescent="0.25">
      <c r="A80" s="31" t="s">
        <v>3073</v>
      </c>
      <c r="B80" s="602"/>
      <c r="C80" s="1654"/>
      <c r="D80" s="992"/>
      <c r="E80" s="31"/>
      <c r="F80" s="992"/>
      <c r="G80" s="992"/>
      <c r="H80" s="896"/>
      <c r="I80" s="992"/>
      <c r="J80" s="992"/>
      <c r="K80" s="838"/>
      <c r="L80" s="838"/>
      <c r="M80" s="839"/>
      <c r="N80" s="31"/>
      <c r="O80" s="2269"/>
      <c r="P80" s="2269"/>
      <c r="Q80" s="2269"/>
      <c r="R80" s="2269"/>
      <c r="S80" s="12"/>
      <c r="T80" s="840" t="str">
        <f t="shared" si="4"/>
        <v>12 (1412)</v>
      </c>
      <c r="U80" s="1615" t="str">
        <f t="shared" si="5"/>
        <v/>
      </c>
      <c r="V80" s="190"/>
      <c r="W80" s="841"/>
      <c r="X80" s="841"/>
      <c r="Y80" s="674"/>
      <c r="Z80" s="673"/>
      <c r="AA80" s="674"/>
      <c r="AB80" s="673"/>
      <c r="AC80" s="674"/>
      <c r="AD80" s="1"/>
      <c r="AE80" s="7"/>
      <c r="AF80" s="777"/>
      <c r="AG80" s="445"/>
      <c r="AH80" s="778"/>
      <c r="AI80" s="778"/>
      <c r="AJ80" s="744"/>
      <c r="AK80" s="779"/>
      <c r="AL80" s="780"/>
      <c r="AM80" s="673"/>
      <c r="AN80" s="663"/>
      <c r="AO80" s="13"/>
      <c r="AP80" s="781"/>
      <c r="AQ80" s="781"/>
      <c r="AR80" s="781"/>
      <c r="AS80" s="781"/>
      <c r="AT80" s="1"/>
      <c r="AU80" s="1"/>
      <c r="AV80" s="1"/>
      <c r="AW80" s="1"/>
      <c r="AX80" s="1"/>
      <c r="AY80" s="1"/>
    </row>
    <row r="81" spans="1:51" ht="10.7" hidden="1" customHeight="1" x14ac:dyDescent="0.25">
      <c r="A81" s="31" t="s">
        <v>3074</v>
      </c>
      <c r="B81" s="602"/>
      <c r="C81" s="1654"/>
      <c r="D81" s="992"/>
      <c r="E81" s="31"/>
      <c r="F81" s="992"/>
      <c r="G81" s="992"/>
      <c r="H81" s="896"/>
      <c r="I81" s="992"/>
      <c r="J81" s="992"/>
      <c r="K81" s="838"/>
      <c r="L81" s="838"/>
      <c r="M81" s="839"/>
      <c r="N81" s="31"/>
      <c r="O81" s="2269"/>
      <c r="P81" s="2269"/>
      <c r="Q81" s="2269"/>
      <c r="R81" s="2269"/>
      <c r="S81" s="12"/>
      <c r="T81" s="840" t="str">
        <f t="shared" si="4"/>
        <v>13 (1413)</v>
      </c>
      <c r="U81" s="1615" t="str">
        <f t="shared" si="5"/>
        <v/>
      </c>
      <c r="V81" s="190"/>
      <c r="W81" s="841"/>
      <c r="X81" s="841"/>
      <c r="Y81" s="674"/>
      <c r="Z81" s="673"/>
      <c r="AA81" s="674"/>
      <c r="AB81" s="673"/>
      <c r="AC81" s="674"/>
      <c r="AD81" s="1"/>
      <c r="AE81" s="7"/>
      <c r="AF81" s="777"/>
      <c r="AG81" s="445"/>
      <c r="AH81" s="778"/>
      <c r="AI81" s="778"/>
      <c r="AJ81" s="744"/>
      <c r="AK81" s="779"/>
      <c r="AL81" s="780"/>
      <c r="AM81" s="673"/>
      <c r="AN81" s="663"/>
      <c r="AO81" s="13"/>
      <c r="AP81" s="781"/>
      <c r="AQ81" s="781"/>
      <c r="AR81" s="781"/>
      <c r="AS81" s="781"/>
      <c r="AT81" s="1"/>
      <c r="AU81" s="1"/>
      <c r="AV81" s="1"/>
      <c r="AW81" s="1"/>
      <c r="AX81" s="1"/>
      <c r="AY81" s="1"/>
    </row>
    <row r="82" spans="1:51" ht="10.7" hidden="1" customHeight="1" x14ac:dyDescent="0.25">
      <c r="A82" s="31" t="s">
        <v>3075</v>
      </c>
      <c r="B82" s="602"/>
      <c r="C82" s="1654"/>
      <c r="D82" s="992"/>
      <c r="E82" s="31"/>
      <c r="F82" s="992"/>
      <c r="G82" s="992"/>
      <c r="H82" s="896"/>
      <c r="I82" s="992"/>
      <c r="J82" s="992"/>
      <c r="K82" s="838"/>
      <c r="L82" s="838"/>
      <c r="M82" s="839"/>
      <c r="N82" s="31"/>
      <c r="O82" s="2269"/>
      <c r="P82" s="2269"/>
      <c r="Q82" s="2269"/>
      <c r="R82" s="2269"/>
      <c r="S82" s="12"/>
      <c r="T82" s="840" t="str">
        <f t="shared" si="4"/>
        <v>14 (1414)</v>
      </c>
      <c r="U82" s="1615" t="str">
        <f t="shared" si="5"/>
        <v/>
      </c>
      <c r="V82" s="190"/>
      <c r="W82" s="841"/>
      <c r="X82" s="841"/>
      <c r="Y82" s="674"/>
      <c r="Z82" s="673"/>
      <c r="AA82" s="674"/>
      <c r="AB82" s="673"/>
      <c r="AC82" s="674"/>
      <c r="AD82" s="1"/>
      <c r="AE82" s="7"/>
      <c r="AF82" s="777"/>
      <c r="AG82" s="445"/>
      <c r="AH82" s="778"/>
      <c r="AI82" s="778"/>
      <c r="AJ82" s="744"/>
      <c r="AK82" s="779"/>
      <c r="AL82" s="780"/>
      <c r="AM82" s="673"/>
      <c r="AN82" s="663"/>
      <c r="AO82" s="13"/>
      <c r="AP82" s="781"/>
      <c r="AQ82" s="781"/>
      <c r="AR82" s="781"/>
      <c r="AS82" s="781"/>
      <c r="AT82" s="1"/>
      <c r="AU82" s="1"/>
      <c r="AV82" s="1"/>
      <c r="AW82" s="1"/>
      <c r="AX82" s="1"/>
      <c r="AY82" s="1"/>
    </row>
    <row r="83" spans="1:51" ht="10.7" hidden="1" customHeight="1" x14ac:dyDescent="0.25">
      <c r="A83" s="31" t="s">
        <v>3076</v>
      </c>
      <c r="B83" s="602"/>
      <c r="C83" s="1654"/>
      <c r="D83" s="992"/>
      <c r="E83" s="31"/>
      <c r="F83" s="992"/>
      <c r="G83" s="992"/>
      <c r="H83" s="896"/>
      <c r="I83" s="992"/>
      <c r="J83" s="992"/>
      <c r="K83" s="838"/>
      <c r="L83" s="838"/>
      <c r="M83" s="839"/>
      <c r="N83" s="31"/>
      <c r="O83" s="2269"/>
      <c r="P83" s="2269"/>
      <c r="Q83" s="2269"/>
      <c r="R83" s="2269"/>
      <c r="S83" s="12"/>
      <c r="T83" s="840" t="str">
        <f t="shared" si="4"/>
        <v>15 (1415)</v>
      </c>
      <c r="U83" s="1615" t="str">
        <f t="shared" si="5"/>
        <v/>
      </c>
      <c r="V83" s="190"/>
      <c r="W83" s="841"/>
      <c r="X83" s="841"/>
      <c r="Y83" s="674"/>
      <c r="Z83" s="673"/>
      <c r="AA83" s="674"/>
      <c r="AB83" s="673"/>
      <c r="AC83" s="674"/>
      <c r="AD83" s="1"/>
      <c r="AE83" s="7"/>
      <c r="AF83" s="777"/>
      <c r="AG83" s="445"/>
      <c r="AH83" s="778"/>
      <c r="AI83" s="778"/>
      <c r="AJ83" s="744"/>
      <c r="AK83" s="779"/>
      <c r="AL83" s="780"/>
      <c r="AM83" s="673"/>
      <c r="AN83" s="663"/>
      <c r="AO83" s="13"/>
      <c r="AP83" s="781"/>
      <c r="AQ83" s="781"/>
      <c r="AR83" s="781"/>
      <c r="AS83" s="781"/>
      <c r="AT83" s="1"/>
      <c r="AU83" s="1"/>
      <c r="AV83" s="1"/>
      <c r="AW83" s="1"/>
      <c r="AX83" s="1"/>
      <c r="AY83" s="1"/>
    </row>
    <row r="84" spans="1:51" ht="10.7" hidden="1" customHeight="1" x14ac:dyDescent="0.25">
      <c r="A84" s="31" t="s">
        <v>3077</v>
      </c>
      <c r="B84" s="602"/>
      <c r="C84" s="1654"/>
      <c r="D84" s="992"/>
      <c r="E84" s="31"/>
      <c r="F84" s="992"/>
      <c r="G84" s="992"/>
      <c r="H84" s="896"/>
      <c r="I84" s="992"/>
      <c r="J84" s="992"/>
      <c r="K84" s="838"/>
      <c r="L84" s="838"/>
      <c r="M84" s="839"/>
      <c r="N84" s="31"/>
      <c r="O84" s="2269"/>
      <c r="P84" s="2269"/>
      <c r="Q84" s="2269"/>
      <c r="R84" s="2269"/>
      <c r="S84" s="12"/>
      <c r="T84" s="840" t="str">
        <f t="shared" si="4"/>
        <v>16 (1416)</v>
      </c>
      <c r="U84" s="1615" t="str">
        <f t="shared" si="5"/>
        <v/>
      </c>
      <c r="V84" s="190"/>
      <c r="W84" s="841"/>
      <c r="X84" s="841"/>
      <c r="Y84" s="674"/>
      <c r="Z84" s="673"/>
      <c r="AA84" s="674"/>
      <c r="AB84" s="673"/>
      <c r="AC84" s="674"/>
      <c r="AD84" s="1"/>
      <c r="AE84" s="7"/>
      <c r="AF84" s="777"/>
      <c r="AG84" s="445"/>
      <c r="AH84" s="778"/>
      <c r="AI84" s="778"/>
      <c r="AJ84" s="744"/>
      <c r="AK84" s="779"/>
      <c r="AL84" s="780"/>
      <c r="AM84" s="673"/>
      <c r="AN84" s="663"/>
      <c r="AO84" s="13"/>
      <c r="AP84" s="781"/>
      <c r="AQ84" s="781"/>
      <c r="AR84" s="781"/>
      <c r="AS84" s="781"/>
      <c r="AT84" s="1"/>
      <c r="AU84" s="1"/>
      <c r="AV84" s="1"/>
      <c r="AW84" s="1"/>
      <c r="AX84" s="1"/>
      <c r="AY84" s="1"/>
    </row>
    <row r="85" spans="1:51" ht="10.7" hidden="1" customHeight="1" x14ac:dyDescent="0.25">
      <c r="A85" s="31" t="s">
        <v>3078</v>
      </c>
      <c r="B85" s="602"/>
      <c r="C85" s="1654"/>
      <c r="D85" s="992"/>
      <c r="E85" s="31"/>
      <c r="F85" s="992"/>
      <c r="G85" s="992"/>
      <c r="H85" s="896"/>
      <c r="I85" s="992"/>
      <c r="J85" s="992"/>
      <c r="K85" s="838"/>
      <c r="L85" s="838"/>
      <c r="M85" s="839"/>
      <c r="N85" s="31"/>
      <c r="O85" s="2269"/>
      <c r="P85" s="2269"/>
      <c r="Q85" s="2269"/>
      <c r="R85" s="2269"/>
      <c r="S85" s="12"/>
      <c r="T85" s="840" t="str">
        <f t="shared" si="4"/>
        <v>17 (1417)</v>
      </c>
      <c r="U85" s="1615" t="str">
        <f t="shared" si="5"/>
        <v/>
      </c>
      <c r="V85" s="190"/>
      <c r="W85" s="841"/>
      <c r="X85" s="841"/>
      <c r="Y85" s="674"/>
      <c r="Z85" s="673"/>
      <c r="AA85" s="674"/>
      <c r="AB85" s="673"/>
      <c r="AC85" s="674"/>
      <c r="AD85" s="1"/>
      <c r="AE85" s="7"/>
      <c r="AF85" s="777"/>
      <c r="AG85" s="445"/>
      <c r="AH85" s="778"/>
      <c r="AI85" s="778"/>
      <c r="AJ85" s="744"/>
      <c r="AK85" s="779"/>
      <c r="AL85" s="780"/>
      <c r="AM85" s="673"/>
      <c r="AN85" s="663"/>
      <c r="AO85" s="13"/>
      <c r="AP85" s="781"/>
      <c r="AQ85" s="781"/>
      <c r="AR85" s="781"/>
      <c r="AS85" s="781"/>
      <c r="AT85" s="1"/>
      <c r="AU85" s="1"/>
      <c r="AV85" s="1"/>
      <c r="AW85" s="1"/>
      <c r="AX85" s="1"/>
      <c r="AY85" s="1"/>
    </row>
    <row r="86" spans="1:51" ht="10.7" hidden="1" customHeight="1" x14ac:dyDescent="0.25">
      <c r="A86" s="31" t="s">
        <v>3079</v>
      </c>
      <c r="B86" s="602"/>
      <c r="C86" s="1654"/>
      <c r="D86" s="992"/>
      <c r="E86" s="31"/>
      <c r="F86" s="992"/>
      <c r="G86" s="992"/>
      <c r="H86" s="896"/>
      <c r="I86" s="992"/>
      <c r="J86" s="992"/>
      <c r="K86" s="838"/>
      <c r="L86" s="838"/>
      <c r="M86" s="839"/>
      <c r="N86" s="31"/>
      <c r="O86" s="2269"/>
      <c r="P86" s="2269"/>
      <c r="Q86" s="2269"/>
      <c r="R86" s="2269"/>
      <c r="S86" s="12"/>
      <c r="T86" s="840" t="str">
        <f t="shared" si="4"/>
        <v>18 (1418)</v>
      </c>
      <c r="U86" s="1615" t="str">
        <f t="shared" si="5"/>
        <v/>
      </c>
      <c r="V86" s="190"/>
      <c r="W86" s="841"/>
      <c r="X86" s="841"/>
      <c r="Y86" s="674"/>
      <c r="Z86" s="673"/>
      <c r="AA86" s="674"/>
      <c r="AB86" s="673"/>
      <c r="AC86" s="674"/>
      <c r="AD86" s="1"/>
      <c r="AE86" s="7"/>
      <c r="AF86" s="777"/>
      <c r="AG86" s="445"/>
      <c r="AH86" s="778"/>
      <c r="AI86" s="778"/>
      <c r="AJ86" s="744"/>
      <c r="AK86" s="779"/>
      <c r="AL86" s="780"/>
      <c r="AM86" s="673"/>
      <c r="AN86" s="663"/>
      <c r="AO86" s="13"/>
      <c r="AP86" s="781"/>
      <c r="AQ86" s="781"/>
      <c r="AR86" s="781"/>
      <c r="AS86" s="781"/>
      <c r="AT86" s="1"/>
      <c r="AU86" s="1"/>
      <c r="AV86" s="1"/>
      <c r="AW86" s="1"/>
      <c r="AX86" s="1"/>
      <c r="AY86" s="1"/>
    </row>
    <row r="87" spans="1:51" ht="10.7" hidden="1" customHeight="1" x14ac:dyDescent="0.25">
      <c r="A87" s="31" t="s">
        <v>3080</v>
      </c>
      <c r="B87" s="602"/>
      <c r="C87" s="1654"/>
      <c r="D87" s="992"/>
      <c r="E87" s="31"/>
      <c r="F87" s="992"/>
      <c r="G87" s="992"/>
      <c r="H87" s="896"/>
      <c r="I87" s="992"/>
      <c r="J87" s="992"/>
      <c r="K87" s="838"/>
      <c r="L87" s="838"/>
      <c r="M87" s="839"/>
      <c r="N87" s="31"/>
      <c r="O87" s="2269"/>
      <c r="P87" s="2269"/>
      <c r="Q87" s="2269"/>
      <c r="R87" s="2269"/>
      <c r="S87" s="12"/>
      <c r="T87" s="840" t="str">
        <f t="shared" si="4"/>
        <v>19 (1419)</v>
      </c>
      <c r="U87" s="1615" t="str">
        <f t="shared" si="5"/>
        <v/>
      </c>
      <c r="V87" s="190"/>
      <c r="W87" s="841"/>
      <c r="X87" s="841"/>
      <c r="Y87" s="674"/>
      <c r="Z87" s="673"/>
      <c r="AA87" s="674"/>
      <c r="AB87" s="673"/>
      <c r="AC87" s="674"/>
      <c r="AD87" s="1"/>
      <c r="AE87" s="7"/>
      <c r="AF87" s="777"/>
      <c r="AG87" s="445"/>
      <c r="AH87" s="778"/>
      <c r="AI87" s="778"/>
      <c r="AJ87" s="744"/>
      <c r="AK87" s="779"/>
      <c r="AL87" s="780"/>
      <c r="AM87" s="673"/>
      <c r="AN87" s="663"/>
      <c r="AO87" s="13"/>
      <c r="AP87" s="781"/>
      <c r="AQ87" s="781"/>
      <c r="AR87" s="781"/>
      <c r="AS87" s="781"/>
      <c r="AT87" s="1"/>
      <c r="AU87" s="1"/>
      <c r="AV87" s="1"/>
      <c r="AW87" s="1"/>
      <c r="AX87" s="1"/>
      <c r="AY87" s="1"/>
    </row>
    <row r="88" spans="1:51" ht="10.7" hidden="1" customHeight="1" x14ac:dyDescent="0.25">
      <c r="A88" s="31" t="s">
        <v>3081</v>
      </c>
      <c r="B88" s="602"/>
      <c r="C88" s="1654"/>
      <c r="D88" s="992"/>
      <c r="E88" s="31"/>
      <c r="F88" s="992"/>
      <c r="G88" s="992"/>
      <c r="H88" s="896"/>
      <c r="I88" s="992"/>
      <c r="J88" s="992"/>
      <c r="K88" s="838"/>
      <c r="L88" s="838"/>
      <c r="M88" s="839"/>
      <c r="N88" s="31"/>
      <c r="O88" s="2269"/>
      <c r="P88" s="2269"/>
      <c r="Q88" s="2269"/>
      <c r="R88" s="2269"/>
      <c r="S88" s="12"/>
      <c r="T88" s="840" t="str">
        <f t="shared" si="4"/>
        <v>20 (1420)</v>
      </c>
      <c r="U88" s="1615" t="str">
        <f t="shared" si="5"/>
        <v/>
      </c>
      <c r="V88" s="190"/>
      <c r="W88" s="841"/>
      <c r="X88" s="841"/>
      <c r="Y88" s="674"/>
      <c r="Z88" s="673"/>
      <c r="AA88" s="674"/>
      <c r="AB88" s="673"/>
      <c r="AC88" s="674"/>
      <c r="AD88" s="1"/>
      <c r="AE88" s="7"/>
      <c r="AF88" s="777"/>
      <c r="AG88" s="445"/>
      <c r="AH88" s="778"/>
      <c r="AI88" s="778"/>
      <c r="AJ88" s="744"/>
      <c r="AK88" s="779"/>
      <c r="AL88" s="780"/>
      <c r="AM88" s="673"/>
      <c r="AN88" s="663"/>
      <c r="AO88" s="13"/>
      <c r="AP88" s="781"/>
      <c r="AQ88" s="781"/>
      <c r="AR88" s="781"/>
      <c r="AS88" s="781"/>
      <c r="AT88" s="1"/>
      <c r="AU88" s="1"/>
      <c r="AV88" s="1"/>
      <c r="AW88" s="1"/>
      <c r="AX88" s="1"/>
      <c r="AY88" s="1"/>
    </row>
    <row r="89" spans="1:51" ht="10.7" hidden="1" customHeight="1" x14ac:dyDescent="0.25">
      <c r="A89" s="31" t="s">
        <v>3082</v>
      </c>
      <c r="B89" s="602"/>
      <c r="C89" s="1654"/>
      <c r="D89" s="992"/>
      <c r="E89" s="31"/>
      <c r="F89" s="992"/>
      <c r="G89" s="992"/>
      <c r="H89" s="896"/>
      <c r="I89" s="992"/>
      <c r="J89" s="992"/>
      <c r="K89" s="838"/>
      <c r="L89" s="838"/>
      <c r="M89" s="839"/>
      <c r="N89" s="31"/>
      <c r="O89" s="2269"/>
      <c r="P89" s="2269"/>
      <c r="Q89" s="2269"/>
      <c r="R89" s="2269"/>
      <c r="S89" s="12"/>
      <c r="T89" s="840" t="str">
        <f t="shared" si="4"/>
        <v>21 (1421)</v>
      </c>
      <c r="U89" s="1615" t="str">
        <f t="shared" si="5"/>
        <v/>
      </c>
      <c r="V89" s="190"/>
      <c r="W89" s="841"/>
      <c r="X89" s="841"/>
      <c r="Y89" s="674"/>
      <c r="Z89" s="673"/>
      <c r="AA89" s="674"/>
      <c r="AB89" s="673"/>
      <c r="AC89" s="674"/>
      <c r="AD89" s="1"/>
      <c r="AE89" s="7"/>
      <c r="AF89" s="777"/>
      <c r="AG89" s="445"/>
      <c r="AH89" s="778"/>
      <c r="AI89" s="778"/>
      <c r="AJ89" s="744"/>
      <c r="AK89" s="779"/>
      <c r="AL89" s="780"/>
      <c r="AM89" s="673"/>
      <c r="AN89" s="663"/>
      <c r="AO89" s="13"/>
      <c r="AP89" s="781"/>
      <c r="AQ89" s="781"/>
      <c r="AR89" s="781"/>
      <c r="AS89" s="781"/>
      <c r="AT89" s="1"/>
      <c r="AU89" s="1"/>
      <c r="AV89" s="1"/>
      <c r="AW89" s="1"/>
      <c r="AX89" s="1"/>
      <c r="AY89" s="1"/>
    </row>
    <row r="90" spans="1:51" ht="10.7" hidden="1" customHeight="1" x14ac:dyDescent="0.25">
      <c r="A90" s="31" t="s">
        <v>3083</v>
      </c>
      <c r="B90" s="602"/>
      <c r="C90" s="1654"/>
      <c r="D90" s="992"/>
      <c r="E90" s="31"/>
      <c r="F90" s="992"/>
      <c r="G90" s="992"/>
      <c r="H90" s="896"/>
      <c r="I90" s="992"/>
      <c r="J90" s="992"/>
      <c r="K90" s="838"/>
      <c r="L90" s="838"/>
      <c r="M90" s="839"/>
      <c r="N90" s="31"/>
      <c r="O90" s="2269"/>
      <c r="P90" s="2269"/>
      <c r="Q90" s="2269"/>
      <c r="R90" s="2269"/>
      <c r="S90" s="12"/>
      <c r="T90" s="840" t="str">
        <f t="shared" si="4"/>
        <v>22 (1422)</v>
      </c>
      <c r="U90" s="1615" t="str">
        <f t="shared" si="5"/>
        <v/>
      </c>
      <c r="V90" s="190"/>
      <c r="W90" s="841"/>
      <c r="X90" s="841"/>
      <c r="Y90" s="674"/>
      <c r="Z90" s="673"/>
      <c r="AA90" s="674"/>
      <c r="AB90" s="673"/>
      <c r="AC90" s="674"/>
      <c r="AD90" s="1"/>
      <c r="AE90" s="7"/>
      <c r="AF90" s="777"/>
      <c r="AG90" s="445"/>
      <c r="AH90" s="778"/>
      <c r="AI90" s="778"/>
      <c r="AJ90" s="744"/>
      <c r="AK90" s="779"/>
      <c r="AL90" s="780"/>
      <c r="AM90" s="673"/>
      <c r="AN90" s="663"/>
      <c r="AO90" s="13"/>
      <c r="AP90" s="781"/>
      <c r="AQ90" s="781"/>
      <c r="AR90" s="781"/>
      <c r="AS90" s="781"/>
      <c r="AT90" s="1"/>
      <c r="AU90" s="1"/>
      <c r="AV90" s="1"/>
      <c r="AW90" s="1"/>
      <c r="AX90" s="1"/>
      <c r="AY90" s="1"/>
    </row>
    <row r="91" spans="1:51" ht="10.7" hidden="1" customHeight="1" x14ac:dyDescent="0.25">
      <c r="A91" s="31" t="s">
        <v>3084</v>
      </c>
      <c r="B91" s="602"/>
      <c r="C91" s="1654"/>
      <c r="D91" s="992"/>
      <c r="E91" s="31"/>
      <c r="F91" s="992"/>
      <c r="G91" s="992"/>
      <c r="H91" s="896"/>
      <c r="I91" s="992"/>
      <c r="J91" s="992"/>
      <c r="K91" s="838"/>
      <c r="L91" s="838"/>
      <c r="M91" s="839"/>
      <c r="N91" s="31"/>
      <c r="O91" s="2269"/>
      <c r="P91" s="2269"/>
      <c r="Q91" s="2269"/>
      <c r="R91" s="2269"/>
      <c r="S91" s="12"/>
      <c r="T91" s="840" t="str">
        <f t="shared" si="4"/>
        <v>23 (1423)</v>
      </c>
      <c r="U91" s="1615" t="str">
        <f t="shared" si="5"/>
        <v/>
      </c>
      <c r="V91" s="190"/>
      <c r="W91" s="841"/>
      <c r="X91" s="841"/>
      <c r="Y91" s="674"/>
      <c r="Z91" s="673"/>
      <c r="AA91" s="674"/>
      <c r="AB91" s="673"/>
      <c r="AC91" s="674"/>
      <c r="AD91" s="1"/>
      <c r="AE91" s="7"/>
      <c r="AF91" s="777"/>
      <c r="AG91" s="445"/>
      <c r="AH91" s="778"/>
      <c r="AI91" s="778"/>
      <c r="AJ91" s="744"/>
      <c r="AK91" s="779"/>
      <c r="AL91" s="780"/>
      <c r="AM91" s="673"/>
      <c r="AN91" s="663"/>
      <c r="AO91" s="13"/>
      <c r="AP91" s="781"/>
      <c r="AQ91" s="781"/>
      <c r="AR91" s="781"/>
      <c r="AS91" s="781"/>
      <c r="AT91" s="1"/>
      <c r="AU91" s="1"/>
      <c r="AV91" s="1"/>
      <c r="AW91" s="1"/>
      <c r="AX91" s="1"/>
      <c r="AY91" s="1"/>
    </row>
    <row r="92" spans="1:51" ht="10.7" hidden="1" customHeight="1" x14ac:dyDescent="0.25">
      <c r="A92" s="31" t="s">
        <v>3085</v>
      </c>
      <c r="B92" s="602"/>
      <c r="C92" s="1654"/>
      <c r="D92" s="992"/>
      <c r="E92" s="31"/>
      <c r="F92" s="992"/>
      <c r="G92" s="992"/>
      <c r="H92" s="896"/>
      <c r="I92" s="992"/>
      <c r="J92" s="992"/>
      <c r="K92" s="838"/>
      <c r="L92" s="838"/>
      <c r="M92" s="839"/>
      <c r="N92" s="31"/>
      <c r="O92" s="2269"/>
      <c r="P92" s="2269"/>
      <c r="Q92" s="2269"/>
      <c r="R92" s="2269"/>
      <c r="S92" s="12"/>
      <c r="T92" s="840" t="str">
        <f t="shared" si="4"/>
        <v>24 (1424)</v>
      </c>
      <c r="U92" s="1615" t="str">
        <f t="shared" si="5"/>
        <v/>
      </c>
      <c r="V92" s="190"/>
      <c r="W92" s="841"/>
      <c r="X92" s="841"/>
      <c r="Y92" s="674"/>
      <c r="Z92" s="673"/>
      <c r="AA92" s="674"/>
      <c r="AB92" s="673"/>
      <c r="AC92" s="674"/>
      <c r="AD92" s="1"/>
      <c r="AE92" s="7"/>
      <c r="AF92" s="777"/>
      <c r="AG92" s="445"/>
      <c r="AH92" s="778"/>
      <c r="AI92" s="778"/>
      <c r="AJ92" s="744"/>
      <c r="AK92" s="779"/>
      <c r="AL92" s="780"/>
      <c r="AM92" s="673"/>
      <c r="AN92" s="663"/>
      <c r="AO92" s="13"/>
      <c r="AP92" s="781"/>
      <c r="AQ92" s="781"/>
      <c r="AR92" s="781"/>
      <c r="AS92" s="781"/>
      <c r="AT92" s="1"/>
      <c r="AU92" s="1"/>
      <c r="AV92" s="1"/>
      <c r="AW92" s="1"/>
      <c r="AX92" s="1"/>
      <c r="AY92" s="1"/>
    </row>
    <row r="93" spans="1:51" x14ac:dyDescent="0.25">
      <c r="A93" s="31" t="s">
        <v>3086</v>
      </c>
      <c r="B93" s="602"/>
      <c r="C93" s="1654"/>
      <c r="D93" s="992"/>
      <c r="E93" s="31"/>
      <c r="F93" s="992"/>
      <c r="G93" s="992"/>
      <c r="H93" s="896"/>
      <c r="I93" s="992"/>
      <c r="J93" s="992"/>
      <c r="K93" s="838"/>
      <c r="L93" s="838"/>
      <c r="M93" s="839"/>
      <c r="N93" s="31"/>
      <c r="O93" s="2269"/>
      <c r="P93" s="2269"/>
      <c r="Q93" s="2269"/>
      <c r="R93" s="2269"/>
      <c r="S93" s="12"/>
      <c r="T93" s="840" t="str">
        <f t="shared" si="4"/>
        <v>25 (1425)</v>
      </c>
      <c r="U93" s="1615" t="str">
        <f t="shared" si="5"/>
        <v/>
      </c>
      <c r="V93" s="190"/>
      <c r="W93" s="841"/>
      <c r="X93" s="841"/>
      <c r="Y93" s="674"/>
      <c r="Z93" s="673"/>
      <c r="AA93" s="674"/>
      <c r="AB93" s="673"/>
      <c r="AC93" s="674"/>
      <c r="AD93" s="1"/>
      <c r="AE93" s="7"/>
      <c r="AF93" s="777"/>
      <c r="AG93" s="445"/>
      <c r="AH93" s="778"/>
      <c r="AI93" s="778"/>
      <c r="AJ93" s="744"/>
      <c r="AK93" s="779"/>
      <c r="AL93" s="780"/>
      <c r="AM93" s="673"/>
      <c r="AN93" s="663"/>
      <c r="AO93" s="13"/>
      <c r="AP93" s="781"/>
      <c r="AQ93" s="781"/>
      <c r="AR93" s="781"/>
      <c r="AS93" s="781"/>
      <c r="AT93" s="1"/>
      <c r="AU93" s="1"/>
      <c r="AV93" s="1"/>
      <c r="AW93" s="1"/>
      <c r="AX93" s="1"/>
      <c r="AY93" s="1"/>
    </row>
    <row r="94" spans="1:51" x14ac:dyDescent="0.25">
      <c r="A94" s="239" t="s">
        <v>3087</v>
      </c>
      <c r="B94" s="1598">
        <v>100</v>
      </c>
      <c r="C94" s="1617"/>
      <c r="D94" s="992"/>
      <c r="E94" s="31"/>
      <c r="F94" s="992"/>
      <c r="G94" s="992"/>
      <c r="H94" s="896"/>
      <c r="I94" s="992"/>
      <c r="J94" s="992"/>
      <c r="K94" s="838"/>
      <c r="L94" s="838"/>
      <c r="M94" s="1655"/>
      <c r="N94" s="31"/>
      <c r="O94" s="2270"/>
      <c r="P94" s="2270"/>
      <c r="Q94" s="2270"/>
      <c r="R94" s="2270"/>
      <c r="S94" s="12"/>
      <c r="T94" s="887" t="str">
        <f>$A$94</f>
        <v>(1426)</v>
      </c>
      <c r="U94" s="1619">
        <f>$B94</f>
        <v>100</v>
      </c>
      <c r="V94" s="190"/>
      <c r="W94" s="841"/>
      <c r="X94" s="841"/>
      <c r="Y94" s="674"/>
      <c r="Z94" s="673"/>
      <c r="AA94" s="674"/>
      <c r="AB94" s="673"/>
      <c r="AC94" s="674"/>
      <c r="AD94" s="1"/>
      <c r="AE94" s="13"/>
      <c r="AF94" s="783"/>
      <c r="AG94" s="445"/>
      <c r="AH94" s="778"/>
      <c r="AI94" s="778"/>
      <c r="AJ94" s="744"/>
      <c r="AK94" s="152"/>
      <c r="AL94" s="784"/>
      <c r="AM94" s="673"/>
      <c r="AN94" s="663"/>
      <c r="AO94" s="13"/>
      <c r="AP94" s="439"/>
      <c r="AQ94" s="439"/>
      <c r="AR94" s="439"/>
      <c r="AS94" s="439"/>
      <c r="AT94" s="1"/>
      <c r="AU94" s="1"/>
      <c r="AV94" s="1"/>
      <c r="AW94" s="1"/>
      <c r="AX94" s="1"/>
      <c r="AY94" s="1"/>
    </row>
    <row r="95" spans="1:51" x14ac:dyDescent="0.25">
      <c r="A95" s="83" t="s">
        <v>3088</v>
      </c>
      <c r="B95" s="1494" t="s">
        <v>3089</v>
      </c>
      <c r="C95" s="1495"/>
      <c r="D95" s="993"/>
      <c r="E95" s="82"/>
      <c r="F95" s="1656"/>
      <c r="G95" s="993"/>
      <c r="H95" s="897"/>
      <c r="I95" s="993"/>
      <c r="J95" s="993"/>
      <c r="K95" s="844"/>
      <c r="L95" s="844"/>
      <c r="M95" s="845"/>
      <c r="N95" s="82"/>
      <c r="O95" s="2271"/>
      <c r="P95" s="2271"/>
      <c r="Q95" s="2271"/>
      <c r="R95" s="2271"/>
      <c r="S95" s="12"/>
      <c r="T95" s="887" t="str">
        <f>$A$95</f>
        <v>(1400)</v>
      </c>
      <c r="U95" s="1495" t="str">
        <f>$B95</f>
        <v>Global</v>
      </c>
      <c r="V95" s="190"/>
      <c r="W95" s="846"/>
      <c r="X95" s="846"/>
      <c r="Y95" s="676"/>
      <c r="Z95" s="675"/>
      <c r="AA95" s="676"/>
      <c r="AB95" s="675"/>
      <c r="AC95" s="676"/>
      <c r="AD95" s="1"/>
      <c r="AE95" s="13"/>
      <c r="AF95" s="411"/>
      <c r="AG95" s="445"/>
      <c r="AH95" s="778"/>
      <c r="AI95" s="778"/>
      <c r="AJ95" s="744"/>
      <c r="AK95" s="152"/>
      <c r="AL95" s="785"/>
      <c r="AM95" s="675"/>
      <c r="AN95" s="786"/>
      <c r="AO95" s="13"/>
      <c r="AP95" s="440"/>
      <c r="AQ95" s="440"/>
      <c r="AR95" s="440"/>
      <c r="AS95" s="440"/>
      <c r="AT95" s="1"/>
      <c r="AU95" s="1"/>
      <c r="AV95" s="1"/>
      <c r="AW95" s="1"/>
      <c r="AX95" s="1"/>
      <c r="AY95" s="1"/>
    </row>
    <row r="96" spans="1:51" x14ac:dyDescent="0.25">
      <c r="A96" s="82"/>
      <c r="B96" s="82"/>
      <c r="C96" s="82"/>
      <c r="D96" s="82"/>
      <c r="E96" s="82"/>
      <c r="F96" s="849"/>
      <c r="G96" s="849"/>
      <c r="H96" s="849"/>
      <c r="I96" s="849"/>
      <c r="J96" s="849"/>
      <c r="K96" s="849"/>
      <c r="L96" s="849"/>
      <c r="M96" s="849"/>
      <c r="N96" s="82"/>
      <c r="O96" s="12"/>
      <c r="P96" s="12"/>
      <c r="Q96" s="12"/>
      <c r="R96" s="12"/>
      <c r="S96" s="12"/>
      <c r="T96" s="835"/>
      <c r="U96" s="835"/>
      <c r="V96" s="82"/>
      <c r="W96" s="82"/>
      <c r="X96" s="82"/>
      <c r="Y96" s="664"/>
      <c r="Z96" s="664"/>
      <c r="AA96" s="664"/>
      <c r="AB96" s="664"/>
      <c r="AC96" s="664"/>
      <c r="AD96" s="1"/>
      <c r="AE96" s="664"/>
      <c r="AF96" s="664"/>
      <c r="AG96" s="664"/>
      <c r="AH96" s="664"/>
      <c r="AI96" s="664"/>
      <c r="AJ96" s="353"/>
      <c r="AK96" s="664"/>
      <c r="AL96" s="664"/>
      <c r="AM96" s="412"/>
      <c r="AN96" s="13"/>
      <c r="AO96" s="13"/>
      <c r="AP96" s="13"/>
      <c r="AQ96" s="13"/>
      <c r="AR96" s="13"/>
      <c r="AS96" s="13"/>
      <c r="AT96" s="1"/>
      <c r="AU96" s="1"/>
      <c r="AV96" s="1"/>
      <c r="AW96" s="1"/>
      <c r="AX96" s="1"/>
      <c r="AY96" s="1"/>
    </row>
    <row r="97" spans="1:53" x14ac:dyDescent="0.25">
      <c r="A97" s="82"/>
      <c r="B97" s="88" t="s">
        <v>1877</v>
      </c>
      <c r="C97" s="82"/>
      <c r="D97" s="82"/>
      <c r="E97" s="82"/>
      <c r="F97" s="849"/>
      <c r="G97" s="849"/>
      <c r="H97" s="849"/>
      <c r="I97" s="849"/>
      <c r="J97" s="82"/>
      <c r="K97" s="849"/>
      <c r="L97" s="849"/>
      <c r="M97" s="849"/>
      <c r="N97" s="82"/>
      <c r="O97" s="12"/>
      <c r="P97" s="12"/>
      <c r="Q97" s="12"/>
      <c r="R97" s="12"/>
      <c r="S97" s="12"/>
      <c r="T97" s="835"/>
      <c r="U97" s="836" t="str">
        <f>$B97</f>
        <v>Dérivés hors cote (504)</v>
      </c>
      <c r="V97" s="82"/>
      <c r="W97" s="82"/>
      <c r="X97" s="82"/>
      <c r="Y97" s="618"/>
      <c r="Z97" s="618"/>
      <c r="AA97" s="412"/>
      <c r="AB97" s="412"/>
      <c r="AC97" s="412"/>
      <c r="AD97" s="412"/>
      <c r="AE97" s="412"/>
      <c r="AF97" s="412"/>
      <c r="AG97" s="412"/>
      <c r="AH97" s="412"/>
      <c r="AI97" s="1"/>
      <c r="AJ97" s="650"/>
      <c r="AK97" s="650"/>
      <c r="AL97" s="620"/>
      <c r="AM97" s="620"/>
      <c r="AN97" s="620"/>
      <c r="AO97" s="620"/>
      <c r="AP97" s="621"/>
      <c r="AQ97" s="620"/>
      <c r="AR97" s="620"/>
      <c r="AS97" s="620"/>
      <c r="AT97" s="620"/>
      <c r="AU97" s="620"/>
      <c r="AV97" s="620"/>
      <c r="AW97" s="650"/>
      <c r="AX97" s="650"/>
      <c r="AY97" s="620"/>
      <c r="AZ97" s="620"/>
      <c r="BA97" s="620"/>
    </row>
    <row r="98" spans="1:53" x14ac:dyDescent="0.25">
      <c r="A98" s="31" t="s">
        <v>3062</v>
      </c>
      <c r="B98" s="602"/>
      <c r="C98" s="992"/>
      <c r="D98" s="992"/>
      <c r="E98" s="31"/>
      <c r="F98" s="992"/>
      <c r="G98" s="1659"/>
      <c r="H98" s="856"/>
      <c r="I98" s="992"/>
      <c r="J98" s="1660"/>
      <c r="K98" s="838"/>
      <c r="L98" s="1660"/>
      <c r="M98" s="839"/>
      <c r="N98" s="31"/>
      <c r="O98" s="2269"/>
      <c r="P98" s="2269"/>
      <c r="Q98" s="2269"/>
      <c r="R98" s="2269"/>
      <c r="S98" s="12"/>
      <c r="T98" s="840" t="str">
        <f t="shared" ref="T98:T122" si="6">$A98</f>
        <v>1 (1401)</v>
      </c>
      <c r="U98" s="1615" t="str">
        <f t="shared" ref="U98:U122" si="7">IF($B98="","",$B98)</f>
        <v/>
      </c>
      <c r="V98" s="190"/>
      <c r="W98" s="841"/>
      <c r="X98" s="841"/>
      <c r="Y98" s="618"/>
      <c r="Z98" s="618"/>
      <c r="AA98" s="412"/>
      <c r="AB98" s="412"/>
      <c r="AC98" s="412"/>
      <c r="AD98" s="412"/>
      <c r="AE98" s="412"/>
      <c r="AF98" s="412"/>
      <c r="AG98" s="412"/>
      <c r="AH98" s="412"/>
      <c r="AI98" s="1"/>
      <c r="AJ98" s="650"/>
      <c r="AK98" s="650"/>
      <c r="AL98" s="620"/>
      <c r="AM98" s="620"/>
      <c r="AN98" s="620"/>
      <c r="AO98" s="620"/>
      <c r="AP98" s="621"/>
      <c r="AQ98" s="620"/>
      <c r="AR98" s="620"/>
      <c r="AS98" s="620"/>
      <c r="AT98" s="620"/>
      <c r="AU98" s="620"/>
      <c r="AV98" s="620"/>
      <c r="AW98" s="650"/>
      <c r="AX98" s="650"/>
      <c r="AY98" s="620"/>
      <c r="AZ98" s="620"/>
      <c r="BA98" s="620"/>
    </row>
    <row r="99" spans="1:53" x14ac:dyDescent="0.25">
      <c r="A99" s="31" t="s">
        <v>3063</v>
      </c>
      <c r="B99" s="602"/>
      <c r="C99" s="992"/>
      <c r="D99" s="992"/>
      <c r="E99" s="31"/>
      <c r="F99" s="992"/>
      <c r="G99" s="1659"/>
      <c r="H99" s="856"/>
      <c r="I99" s="992"/>
      <c r="J99" s="1660"/>
      <c r="K99" s="838"/>
      <c r="L99" s="1660"/>
      <c r="M99" s="839"/>
      <c r="N99" s="31"/>
      <c r="O99" s="2269"/>
      <c r="P99" s="2269"/>
      <c r="Q99" s="2269"/>
      <c r="R99" s="2269"/>
      <c r="S99" s="12"/>
      <c r="T99" s="840" t="str">
        <f t="shared" si="6"/>
        <v>2 (1402)</v>
      </c>
      <c r="U99" s="1615" t="str">
        <f t="shared" si="7"/>
        <v/>
      </c>
      <c r="V99" s="190"/>
      <c r="W99" s="841"/>
      <c r="X99" s="841"/>
      <c r="Y99" s="13"/>
      <c r="Z99" s="13"/>
      <c r="AA99" s="13"/>
      <c r="AB99" s="13"/>
      <c r="AC99" s="13"/>
      <c r="AD99" s="1"/>
      <c r="AE99" s="1"/>
      <c r="AF99" s="1"/>
      <c r="AG99" s="1"/>
      <c r="AH99" s="1"/>
      <c r="AI99" s="1"/>
      <c r="AJ99" s="1"/>
      <c r="AK99" s="1"/>
      <c r="AL99" s="1"/>
      <c r="AM99" s="1"/>
      <c r="AN99" s="1"/>
      <c r="AO99" s="1"/>
      <c r="AP99" s="1"/>
      <c r="AQ99" s="1"/>
      <c r="AR99" s="1"/>
      <c r="AS99" s="1"/>
      <c r="AT99" s="1"/>
      <c r="AU99" s="1"/>
      <c r="AV99" s="1"/>
      <c r="AW99" s="1"/>
      <c r="AX99" s="1"/>
      <c r="AY99" s="1"/>
    </row>
    <row r="100" spans="1:53" hidden="1" x14ac:dyDescent="0.25">
      <c r="A100" s="31" t="s">
        <v>3064</v>
      </c>
      <c r="B100" s="602"/>
      <c r="C100" s="992"/>
      <c r="D100" s="992"/>
      <c r="E100" s="31"/>
      <c r="F100" s="992"/>
      <c r="G100" s="1659"/>
      <c r="H100" s="856"/>
      <c r="I100" s="992"/>
      <c r="J100" s="1660"/>
      <c r="K100" s="838"/>
      <c r="L100" s="1660"/>
      <c r="M100" s="839"/>
      <c r="N100" s="31"/>
      <c r="O100" s="2269"/>
      <c r="P100" s="2269"/>
      <c r="Q100" s="2269"/>
      <c r="R100" s="2269"/>
      <c r="S100" s="12"/>
      <c r="T100" s="840" t="str">
        <f t="shared" si="6"/>
        <v>3 (1403)</v>
      </c>
      <c r="U100" s="1615" t="str">
        <f t="shared" si="7"/>
        <v/>
      </c>
      <c r="V100" s="190"/>
      <c r="W100" s="841"/>
      <c r="X100" s="841"/>
      <c r="Y100" s="653"/>
      <c r="Z100" s="675"/>
      <c r="AA100" s="653"/>
      <c r="AB100" s="675"/>
      <c r="AC100" s="653"/>
      <c r="AD100" s="1"/>
      <c r="AE100" s="787"/>
      <c r="AF100" s="430"/>
      <c r="AG100" s="445"/>
      <c r="AH100" s="717"/>
      <c r="AI100" s="653"/>
      <c r="AJ100" s="186"/>
      <c r="AK100" s="787"/>
      <c r="AL100" s="775"/>
      <c r="AM100" s="675"/>
      <c r="AN100" s="13"/>
      <c r="AO100" s="13"/>
      <c r="AP100" s="440"/>
      <c r="AQ100" s="440"/>
      <c r="AR100" s="440"/>
      <c r="AS100" s="440"/>
      <c r="AT100" s="1"/>
      <c r="AU100" s="1"/>
      <c r="AV100" s="1"/>
      <c r="AW100" s="1"/>
      <c r="AX100" s="1"/>
      <c r="AY100" s="1"/>
    </row>
    <row r="101" spans="1:53" hidden="1" x14ac:dyDescent="0.25">
      <c r="A101" s="31" t="s">
        <v>3065</v>
      </c>
      <c r="B101" s="602"/>
      <c r="C101" s="992"/>
      <c r="D101" s="992"/>
      <c r="E101" s="31"/>
      <c r="F101" s="992"/>
      <c r="G101" s="1659"/>
      <c r="H101" s="856"/>
      <c r="I101" s="992"/>
      <c r="J101" s="1660"/>
      <c r="K101" s="838"/>
      <c r="L101" s="1660"/>
      <c r="M101" s="839"/>
      <c r="N101" s="31"/>
      <c r="O101" s="2269"/>
      <c r="P101" s="2269"/>
      <c r="Q101" s="2269"/>
      <c r="R101" s="2269"/>
      <c r="S101" s="12"/>
      <c r="T101" s="840" t="str">
        <f t="shared" si="6"/>
        <v>4 (1404)</v>
      </c>
      <c r="U101" s="1615" t="str">
        <f t="shared" si="7"/>
        <v/>
      </c>
      <c r="V101" s="190"/>
      <c r="W101" s="841"/>
      <c r="X101" s="841"/>
      <c r="Y101" s="13"/>
      <c r="Z101" s="13"/>
      <c r="AA101" s="13"/>
      <c r="AB101" s="13"/>
      <c r="AC101" s="13"/>
      <c r="AD101" s="1"/>
      <c r="AE101" s="717"/>
      <c r="AF101" s="717"/>
      <c r="AG101" s="717"/>
      <c r="AH101" s="717"/>
      <c r="AI101" s="717"/>
      <c r="AJ101" s="718"/>
      <c r="AK101" s="717"/>
      <c r="AL101" s="717"/>
      <c r="AM101" s="13"/>
      <c r="AN101" s="13"/>
      <c r="AO101" s="13"/>
      <c r="AP101" s="13"/>
      <c r="AQ101" s="13"/>
      <c r="AR101" s="13"/>
      <c r="AS101" s="13"/>
      <c r="AT101" s="1"/>
      <c r="AU101" s="1"/>
      <c r="AV101" s="1"/>
      <c r="AW101" s="1"/>
      <c r="AX101" s="1"/>
      <c r="AY101" s="1"/>
    </row>
    <row r="102" spans="1:53" s="13" customFormat="1" ht="34.700000000000003" hidden="1" customHeight="1" x14ac:dyDescent="0.2">
      <c r="A102" s="31" t="s">
        <v>3066</v>
      </c>
      <c r="B102" s="602"/>
      <c r="C102" s="992"/>
      <c r="D102" s="992"/>
      <c r="E102" s="31"/>
      <c r="F102" s="992"/>
      <c r="G102" s="1659"/>
      <c r="H102" s="856"/>
      <c r="I102" s="992"/>
      <c r="J102" s="1660"/>
      <c r="K102" s="838"/>
      <c r="L102" s="1660"/>
      <c r="M102" s="839"/>
      <c r="N102" s="31"/>
      <c r="O102" s="2269"/>
      <c r="P102" s="2269"/>
      <c r="Q102" s="2269"/>
      <c r="R102" s="2269"/>
      <c r="S102" s="12"/>
      <c r="T102" s="840" t="str">
        <f t="shared" si="6"/>
        <v>5 (1405)</v>
      </c>
      <c r="U102" s="1615" t="str">
        <f t="shared" si="7"/>
        <v/>
      </c>
      <c r="V102" s="190"/>
      <c r="W102" s="841"/>
      <c r="X102" s="841"/>
      <c r="AE102" s="717"/>
      <c r="AF102" s="717"/>
      <c r="AG102" s="717"/>
      <c r="AH102" s="717"/>
      <c r="AI102" s="717"/>
      <c r="AJ102" s="717"/>
      <c r="AK102" s="717"/>
      <c r="AL102" s="717"/>
    </row>
    <row r="103" spans="1:53" s="13" customFormat="1" ht="33.200000000000003" hidden="1" customHeight="1" x14ac:dyDescent="0.2">
      <c r="A103" s="31" t="s">
        <v>3067</v>
      </c>
      <c r="B103" s="602"/>
      <c r="C103" s="992"/>
      <c r="D103" s="992"/>
      <c r="E103" s="31"/>
      <c r="F103" s="992"/>
      <c r="G103" s="1659"/>
      <c r="H103" s="856"/>
      <c r="I103" s="992"/>
      <c r="J103" s="1660"/>
      <c r="K103" s="838"/>
      <c r="L103" s="1660"/>
      <c r="M103" s="839"/>
      <c r="N103" s="31"/>
      <c r="O103" s="2269"/>
      <c r="P103" s="2269"/>
      <c r="Q103" s="2269"/>
      <c r="R103" s="2269"/>
      <c r="S103" s="12"/>
      <c r="T103" s="840" t="str">
        <f t="shared" si="6"/>
        <v>6 (1406)</v>
      </c>
      <c r="U103" s="1615" t="str">
        <f t="shared" si="7"/>
        <v/>
      </c>
      <c r="V103" s="190"/>
      <c r="W103" s="841"/>
      <c r="X103" s="841"/>
      <c r="AE103" s="717"/>
      <c r="AF103" s="717"/>
      <c r="AG103" s="717"/>
      <c r="AH103" s="717"/>
      <c r="AI103" s="717"/>
      <c r="AJ103" s="717"/>
      <c r="AK103" s="717"/>
      <c r="AL103" s="717"/>
    </row>
    <row r="104" spans="1:53" s="13" customFormat="1" ht="35.1" hidden="1" customHeight="1" x14ac:dyDescent="0.2">
      <c r="A104" s="31" t="s">
        <v>3068</v>
      </c>
      <c r="B104" s="602"/>
      <c r="C104" s="992"/>
      <c r="D104" s="992"/>
      <c r="E104" s="31"/>
      <c r="F104" s="992"/>
      <c r="G104" s="1659"/>
      <c r="H104" s="856"/>
      <c r="I104" s="992"/>
      <c r="J104" s="1660"/>
      <c r="K104" s="838"/>
      <c r="L104" s="1660"/>
      <c r="M104" s="839"/>
      <c r="N104" s="31"/>
      <c r="O104" s="2269"/>
      <c r="P104" s="2269"/>
      <c r="Q104" s="2269"/>
      <c r="R104" s="2269"/>
      <c r="S104" s="12"/>
      <c r="T104" s="840" t="str">
        <f t="shared" si="6"/>
        <v>7 (1407)</v>
      </c>
      <c r="U104" s="1615" t="str">
        <f t="shared" si="7"/>
        <v/>
      </c>
      <c r="V104" s="190"/>
      <c r="W104" s="841"/>
      <c r="X104" s="841"/>
      <c r="AE104" s="717"/>
      <c r="AF104" s="717"/>
      <c r="AG104" s="717"/>
      <c r="AH104" s="717"/>
      <c r="AI104" s="717"/>
      <c r="AJ104" s="717"/>
      <c r="AK104" s="717"/>
      <c r="AL104" s="717"/>
    </row>
    <row r="105" spans="1:53" ht="20.100000000000001" hidden="1" customHeight="1" x14ac:dyDescent="0.25">
      <c r="A105" s="31" t="s">
        <v>3069</v>
      </c>
      <c r="B105" s="602"/>
      <c r="C105" s="992"/>
      <c r="D105" s="992"/>
      <c r="E105" s="31"/>
      <c r="F105" s="992"/>
      <c r="G105" s="1659"/>
      <c r="H105" s="856"/>
      <c r="I105" s="992"/>
      <c r="J105" s="1660"/>
      <c r="K105" s="838"/>
      <c r="L105" s="1660"/>
      <c r="M105" s="839"/>
      <c r="N105" s="31"/>
      <c r="O105" s="2269"/>
      <c r="P105" s="2269"/>
      <c r="Q105" s="2269"/>
      <c r="R105" s="2269"/>
      <c r="S105" s="12"/>
      <c r="T105" s="840" t="str">
        <f t="shared" si="6"/>
        <v>8 (1408)</v>
      </c>
      <c r="U105" s="1615" t="str">
        <f t="shared" si="7"/>
        <v/>
      </c>
      <c r="V105" s="190"/>
      <c r="W105" s="841"/>
      <c r="X105" s="841"/>
      <c r="Y105" s="13"/>
      <c r="Z105" s="13"/>
      <c r="AA105" s="13"/>
      <c r="AB105" s="13"/>
      <c r="AC105" s="13"/>
      <c r="AD105" s="1"/>
      <c r="AE105" s="717"/>
      <c r="AF105" s="717"/>
      <c r="AG105" s="717"/>
      <c r="AH105" s="717"/>
      <c r="AI105" s="717"/>
      <c r="AJ105" s="718"/>
      <c r="AK105" s="717"/>
      <c r="AL105" s="717"/>
      <c r="AM105" s="13"/>
      <c r="AN105" s="13"/>
      <c r="AO105" s="13"/>
      <c r="AP105" s="13"/>
      <c r="AQ105" s="13"/>
      <c r="AR105" s="13"/>
      <c r="AS105" s="13"/>
      <c r="AT105" s="1"/>
      <c r="AU105" s="1"/>
      <c r="AV105" s="1"/>
      <c r="AW105" s="1"/>
      <c r="AX105" s="1"/>
      <c r="AY105" s="1"/>
    </row>
    <row r="106" spans="1:53" ht="12" hidden="1" customHeight="1" x14ac:dyDescent="0.25">
      <c r="A106" s="31" t="s">
        <v>3070</v>
      </c>
      <c r="B106" s="602"/>
      <c r="C106" s="992"/>
      <c r="D106" s="992"/>
      <c r="E106" s="31"/>
      <c r="F106" s="992"/>
      <c r="G106" s="1659"/>
      <c r="H106" s="856"/>
      <c r="I106" s="992"/>
      <c r="J106" s="1660"/>
      <c r="K106" s="838"/>
      <c r="L106" s="1660"/>
      <c r="M106" s="839"/>
      <c r="N106" s="31"/>
      <c r="O106" s="2269"/>
      <c r="P106" s="2269"/>
      <c r="Q106" s="2269"/>
      <c r="R106" s="2269"/>
      <c r="S106" s="12"/>
      <c r="T106" s="840" t="str">
        <f t="shared" si="6"/>
        <v>9 (1409)</v>
      </c>
      <c r="U106" s="1615" t="str">
        <f t="shared" si="7"/>
        <v/>
      </c>
      <c r="V106" s="190"/>
      <c r="W106" s="841"/>
      <c r="X106" s="841"/>
      <c r="Y106" s="13"/>
      <c r="Z106" s="13"/>
      <c r="AA106" s="13"/>
      <c r="AB106" s="13"/>
      <c r="AC106" s="13"/>
      <c r="AD106" s="1"/>
      <c r="AE106" s="717"/>
      <c r="AF106" s="717"/>
      <c r="AG106" s="717"/>
      <c r="AH106" s="717"/>
      <c r="AI106" s="717"/>
      <c r="AJ106" s="718"/>
      <c r="AK106" s="717"/>
      <c r="AL106" s="717"/>
      <c r="AM106" s="13"/>
      <c r="AN106" s="13"/>
      <c r="AO106" s="13"/>
      <c r="AP106" s="13"/>
      <c r="AQ106" s="13"/>
      <c r="AR106" s="13"/>
      <c r="AS106" s="13"/>
      <c r="AT106" s="1"/>
      <c r="AU106" s="1"/>
      <c r="AV106" s="1"/>
      <c r="AW106" s="1"/>
      <c r="AX106" s="1"/>
      <c r="AY106" s="1"/>
    </row>
    <row r="107" spans="1:53" ht="18" hidden="1" customHeight="1" x14ac:dyDescent="0.25">
      <c r="A107" s="31" t="s">
        <v>3071</v>
      </c>
      <c r="B107" s="602"/>
      <c r="C107" s="992"/>
      <c r="D107" s="992"/>
      <c r="E107" s="31"/>
      <c r="F107" s="992"/>
      <c r="G107" s="1659"/>
      <c r="H107" s="856"/>
      <c r="I107" s="992"/>
      <c r="J107" s="1660"/>
      <c r="K107" s="838"/>
      <c r="L107" s="1660"/>
      <c r="M107" s="839"/>
      <c r="N107" s="31"/>
      <c r="O107" s="2269"/>
      <c r="P107" s="2269"/>
      <c r="Q107" s="2269"/>
      <c r="R107" s="2269"/>
      <c r="S107" s="12"/>
      <c r="T107" s="840" t="str">
        <f t="shared" si="6"/>
        <v>10 (1410)</v>
      </c>
      <c r="U107" s="1615" t="str">
        <f t="shared" si="7"/>
        <v/>
      </c>
      <c r="V107" s="190"/>
      <c r="W107" s="841"/>
      <c r="X107" s="841"/>
      <c r="Y107" s="13"/>
      <c r="Z107" s="13"/>
      <c r="AA107" s="13"/>
      <c r="AB107" s="13"/>
      <c r="AC107" s="13"/>
      <c r="AD107" s="1"/>
      <c r="AE107" s="717"/>
      <c r="AF107" s="717"/>
      <c r="AG107" s="717"/>
      <c r="AH107" s="717"/>
      <c r="AI107" s="717"/>
      <c r="AJ107" s="718"/>
      <c r="AK107" s="717"/>
      <c r="AL107" s="717"/>
      <c r="AM107" s="13"/>
      <c r="AN107" s="13"/>
      <c r="AO107" s="13"/>
      <c r="AP107" s="13"/>
      <c r="AQ107" s="13"/>
      <c r="AR107" s="13"/>
      <c r="AS107" s="13"/>
      <c r="AT107" s="1"/>
      <c r="AU107" s="1"/>
      <c r="AV107" s="1"/>
      <c r="AW107" s="1"/>
      <c r="AX107" s="1"/>
      <c r="AY107" s="1"/>
    </row>
    <row r="108" spans="1:53" hidden="1" x14ac:dyDescent="0.25">
      <c r="A108" s="31" t="s">
        <v>3072</v>
      </c>
      <c r="B108" s="602"/>
      <c r="C108" s="992"/>
      <c r="D108" s="992"/>
      <c r="E108" s="31"/>
      <c r="F108" s="992"/>
      <c r="G108" s="1659"/>
      <c r="H108" s="856"/>
      <c r="I108" s="992"/>
      <c r="J108" s="1660"/>
      <c r="K108" s="838"/>
      <c r="L108" s="1660"/>
      <c r="M108" s="839"/>
      <c r="N108" s="31"/>
      <c r="O108" s="2269"/>
      <c r="P108" s="2269"/>
      <c r="Q108" s="2269"/>
      <c r="R108" s="2269"/>
      <c r="S108" s="12"/>
      <c r="T108" s="840" t="str">
        <f t="shared" si="6"/>
        <v>11 (1411)</v>
      </c>
      <c r="U108" s="1615" t="str">
        <f t="shared" si="7"/>
        <v/>
      </c>
      <c r="V108" s="190"/>
      <c r="W108" s="841"/>
      <c r="X108" s="841"/>
      <c r="Y108" s="13"/>
      <c r="Z108" s="13"/>
      <c r="AA108" s="13"/>
      <c r="AB108" s="13"/>
      <c r="AC108" s="13"/>
      <c r="AD108" s="1"/>
      <c r="AE108" s="717"/>
      <c r="AF108" s="717"/>
      <c r="AG108" s="717"/>
      <c r="AH108" s="717"/>
      <c r="AI108" s="717"/>
      <c r="AJ108" s="718"/>
      <c r="AK108" s="717"/>
      <c r="AL108" s="717"/>
      <c r="AM108" s="13"/>
      <c r="AN108" s="13"/>
      <c r="AO108" s="13"/>
      <c r="AP108" s="13"/>
      <c r="AQ108" s="13"/>
      <c r="AR108" s="13"/>
      <c r="AS108" s="13"/>
      <c r="AT108" s="1"/>
      <c r="AU108" s="1"/>
      <c r="AV108" s="1"/>
      <c r="AW108" s="1"/>
      <c r="AX108" s="1"/>
      <c r="AY108" s="1"/>
    </row>
    <row r="109" spans="1:53" hidden="1" x14ac:dyDescent="0.25">
      <c r="A109" s="31" t="s">
        <v>3073</v>
      </c>
      <c r="B109" s="602"/>
      <c r="C109" s="992"/>
      <c r="D109" s="992"/>
      <c r="E109" s="31"/>
      <c r="F109" s="992"/>
      <c r="G109" s="1659"/>
      <c r="H109" s="856"/>
      <c r="I109" s="992"/>
      <c r="J109" s="1660"/>
      <c r="K109" s="838"/>
      <c r="L109" s="1660"/>
      <c r="M109" s="839"/>
      <c r="N109" s="31"/>
      <c r="O109" s="2269"/>
      <c r="P109" s="2269"/>
      <c r="Q109" s="2269"/>
      <c r="R109" s="2269"/>
      <c r="S109" s="12"/>
      <c r="T109" s="840" t="str">
        <f t="shared" si="6"/>
        <v>12 (1412)</v>
      </c>
      <c r="U109" s="1615" t="str">
        <f t="shared" si="7"/>
        <v/>
      </c>
      <c r="V109" s="190"/>
      <c r="W109" s="841"/>
      <c r="X109" s="841"/>
      <c r="Y109" s="13"/>
      <c r="Z109" s="13"/>
      <c r="AA109" s="13"/>
      <c r="AB109" s="13"/>
      <c r="AC109" s="13"/>
      <c r="AD109" s="1"/>
      <c r="AE109" s="717"/>
      <c r="AF109" s="717"/>
      <c r="AG109" s="717"/>
      <c r="AH109" s="717"/>
      <c r="AI109" s="717"/>
      <c r="AJ109" s="718"/>
      <c r="AK109" s="717"/>
      <c r="AL109" s="717"/>
      <c r="AM109" s="13"/>
      <c r="AN109" s="13"/>
      <c r="AO109" s="13"/>
      <c r="AP109" s="13"/>
      <c r="AQ109" s="13"/>
      <c r="AR109" s="13"/>
      <c r="AS109" s="13"/>
      <c r="AT109" s="1"/>
      <c r="AU109" s="1"/>
      <c r="AV109" s="1"/>
      <c r="AW109" s="1"/>
      <c r="AX109" s="1"/>
      <c r="AY109" s="1"/>
    </row>
    <row r="110" spans="1:53" hidden="1" x14ac:dyDescent="0.25">
      <c r="A110" s="31" t="s">
        <v>3074</v>
      </c>
      <c r="B110" s="602"/>
      <c r="C110" s="992"/>
      <c r="D110" s="992"/>
      <c r="E110" s="31"/>
      <c r="F110" s="992"/>
      <c r="G110" s="1659"/>
      <c r="H110" s="856"/>
      <c r="I110" s="992"/>
      <c r="J110" s="1660"/>
      <c r="K110" s="838"/>
      <c r="L110" s="1660"/>
      <c r="M110" s="839"/>
      <c r="N110" s="31"/>
      <c r="O110" s="2269"/>
      <c r="P110" s="2269"/>
      <c r="Q110" s="2269"/>
      <c r="R110" s="2269"/>
      <c r="S110" s="12"/>
      <c r="T110" s="840" t="str">
        <f t="shared" si="6"/>
        <v>13 (1413)</v>
      </c>
      <c r="U110" s="1615" t="str">
        <f t="shared" si="7"/>
        <v/>
      </c>
      <c r="V110" s="190"/>
      <c r="W110" s="841"/>
      <c r="X110" s="841"/>
    </row>
    <row r="111" spans="1:53" hidden="1" x14ac:dyDescent="0.25">
      <c r="A111" s="31" t="s">
        <v>3075</v>
      </c>
      <c r="B111" s="602"/>
      <c r="C111" s="992"/>
      <c r="D111" s="992"/>
      <c r="E111" s="31"/>
      <c r="F111" s="992"/>
      <c r="G111" s="1659"/>
      <c r="H111" s="856"/>
      <c r="I111" s="992"/>
      <c r="J111" s="1660"/>
      <c r="K111" s="838"/>
      <c r="L111" s="1660"/>
      <c r="M111" s="839"/>
      <c r="N111" s="31"/>
      <c r="O111" s="2269"/>
      <c r="P111" s="2269"/>
      <c r="Q111" s="2269"/>
      <c r="R111" s="2269"/>
      <c r="S111" s="12"/>
      <c r="T111" s="840" t="str">
        <f t="shared" si="6"/>
        <v>14 (1414)</v>
      </c>
      <c r="U111" s="1615" t="str">
        <f t="shared" si="7"/>
        <v/>
      </c>
      <c r="V111" s="190"/>
      <c r="W111" s="841"/>
      <c r="X111" s="841"/>
    </row>
    <row r="112" spans="1:53" hidden="1" x14ac:dyDescent="0.25">
      <c r="A112" s="31" t="s">
        <v>3076</v>
      </c>
      <c r="B112" s="602"/>
      <c r="C112" s="992"/>
      <c r="D112" s="992"/>
      <c r="E112" s="31"/>
      <c r="F112" s="992"/>
      <c r="G112" s="1659"/>
      <c r="H112" s="856"/>
      <c r="I112" s="992"/>
      <c r="J112" s="1660"/>
      <c r="K112" s="838"/>
      <c r="L112" s="1660"/>
      <c r="M112" s="839"/>
      <c r="N112" s="31"/>
      <c r="O112" s="2269"/>
      <c r="P112" s="2269"/>
      <c r="Q112" s="2269"/>
      <c r="R112" s="2269"/>
      <c r="S112" s="12"/>
      <c r="T112" s="840" t="str">
        <f t="shared" si="6"/>
        <v>15 (1415)</v>
      </c>
      <c r="U112" s="1615" t="str">
        <f t="shared" si="7"/>
        <v/>
      </c>
      <c r="V112" s="190"/>
      <c r="W112" s="841"/>
      <c r="X112" s="841"/>
    </row>
    <row r="113" spans="1:24" hidden="1" x14ac:dyDescent="0.25">
      <c r="A113" s="31" t="s">
        <v>3077</v>
      </c>
      <c r="B113" s="602"/>
      <c r="C113" s="992"/>
      <c r="D113" s="992"/>
      <c r="E113" s="31"/>
      <c r="F113" s="992"/>
      <c r="G113" s="1659"/>
      <c r="H113" s="856"/>
      <c r="I113" s="992"/>
      <c r="J113" s="1660"/>
      <c r="K113" s="838"/>
      <c r="L113" s="1660"/>
      <c r="M113" s="839"/>
      <c r="N113" s="31"/>
      <c r="O113" s="2269"/>
      <c r="P113" s="2269"/>
      <c r="Q113" s="2269"/>
      <c r="R113" s="2269"/>
      <c r="S113" s="12"/>
      <c r="T113" s="840" t="str">
        <f t="shared" si="6"/>
        <v>16 (1416)</v>
      </c>
      <c r="U113" s="1615" t="str">
        <f t="shared" si="7"/>
        <v/>
      </c>
      <c r="V113" s="190"/>
      <c r="W113" s="841"/>
      <c r="X113" s="841"/>
    </row>
    <row r="114" spans="1:24" hidden="1" x14ac:dyDescent="0.25">
      <c r="A114" s="31" t="s">
        <v>3078</v>
      </c>
      <c r="B114" s="602"/>
      <c r="C114" s="992"/>
      <c r="D114" s="992"/>
      <c r="E114" s="31"/>
      <c r="F114" s="992"/>
      <c r="G114" s="1659"/>
      <c r="H114" s="856"/>
      <c r="I114" s="992"/>
      <c r="J114" s="1660"/>
      <c r="K114" s="838"/>
      <c r="L114" s="1660"/>
      <c r="M114" s="839"/>
      <c r="N114" s="31"/>
      <c r="O114" s="2269"/>
      <c r="P114" s="2269"/>
      <c r="Q114" s="2269"/>
      <c r="R114" s="2269"/>
      <c r="S114" s="12"/>
      <c r="T114" s="840" t="str">
        <f t="shared" si="6"/>
        <v>17 (1417)</v>
      </c>
      <c r="U114" s="1615" t="str">
        <f t="shared" si="7"/>
        <v/>
      </c>
      <c r="V114" s="190"/>
      <c r="W114" s="841"/>
      <c r="X114" s="841"/>
    </row>
    <row r="115" spans="1:24" hidden="1" x14ac:dyDescent="0.25">
      <c r="A115" s="31" t="s">
        <v>3079</v>
      </c>
      <c r="B115" s="602"/>
      <c r="C115" s="992"/>
      <c r="D115" s="992"/>
      <c r="E115" s="31"/>
      <c r="F115" s="992"/>
      <c r="G115" s="1659"/>
      <c r="H115" s="856"/>
      <c r="I115" s="992"/>
      <c r="J115" s="1660"/>
      <c r="K115" s="838"/>
      <c r="L115" s="1660"/>
      <c r="M115" s="839"/>
      <c r="N115" s="31"/>
      <c r="O115" s="2269"/>
      <c r="P115" s="2269"/>
      <c r="Q115" s="2269"/>
      <c r="R115" s="2269"/>
      <c r="S115" s="12"/>
      <c r="T115" s="840" t="str">
        <f t="shared" si="6"/>
        <v>18 (1418)</v>
      </c>
      <c r="U115" s="1615" t="str">
        <f t="shared" si="7"/>
        <v/>
      </c>
      <c r="V115" s="190"/>
      <c r="W115" s="841"/>
      <c r="X115" s="841"/>
    </row>
    <row r="116" spans="1:24" hidden="1" x14ac:dyDescent="0.25">
      <c r="A116" s="31" t="s">
        <v>3080</v>
      </c>
      <c r="B116" s="602"/>
      <c r="C116" s="992"/>
      <c r="D116" s="992"/>
      <c r="E116" s="31"/>
      <c r="F116" s="992"/>
      <c r="G116" s="1659"/>
      <c r="H116" s="856"/>
      <c r="I116" s="992"/>
      <c r="J116" s="1660"/>
      <c r="K116" s="838"/>
      <c r="L116" s="1660"/>
      <c r="M116" s="839"/>
      <c r="N116" s="31"/>
      <c r="O116" s="2269"/>
      <c r="P116" s="2269"/>
      <c r="Q116" s="2269"/>
      <c r="R116" s="2269"/>
      <c r="S116" s="12"/>
      <c r="T116" s="840" t="str">
        <f t="shared" si="6"/>
        <v>19 (1419)</v>
      </c>
      <c r="U116" s="1615" t="str">
        <f t="shared" si="7"/>
        <v/>
      </c>
      <c r="V116" s="190"/>
      <c r="W116" s="841"/>
      <c r="X116" s="841"/>
    </row>
    <row r="117" spans="1:24" hidden="1" x14ac:dyDescent="0.25">
      <c r="A117" s="31" t="s">
        <v>3081</v>
      </c>
      <c r="B117" s="602"/>
      <c r="C117" s="992"/>
      <c r="D117" s="992"/>
      <c r="E117" s="31"/>
      <c r="F117" s="992"/>
      <c r="G117" s="1659"/>
      <c r="H117" s="856"/>
      <c r="I117" s="992"/>
      <c r="J117" s="1660"/>
      <c r="K117" s="838"/>
      <c r="L117" s="1660"/>
      <c r="M117" s="839"/>
      <c r="N117" s="31"/>
      <c r="O117" s="2269"/>
      <c r="P117" s="2269"/>
      <c r="Q117" s="2269"/>
      <c r="R117" s="2269"/>
      <c r="S117" s="12"/>
      <c r="T117" s="840" t="str">
        <f t="shared" si="6"/>
        <v>20 (1420)</v>
      </c>
      <c r="U117" s="1615" t="str">
        <f t="shared" si="7"/>
        <v/>
      </c>
      <c r="V117" s="190"/>
      <c r="W117" s="841"/>
      <c r="X117" s="841"/>
    </row>
    <row r="118" spans="1:24" hidden="1" x14ac:dyDescent="0.25">
      <c r="A118" s="31" t="s">
        <v>3082</v>
      </c>
      <c r="B118" s="602"/>
      <c r="C118" s="992"/>
      <c r="D118" s="992"/>
      <c r="E118" s="31"/>
      <c r="F118" s="992"/>
      <c r="G118" s="1659"/>
      <c r="H118" s="856"/>
      <c r="I118" s="992"/>
      <c r="J118" s="1660"/>
      <c r="K118" s="838"/>
      <c r="L118" s="1660"/>
      <c r="M118" s="839"/>
      <c r="N118" s="31"/>
      <c r="O118" s="2269"/>
      <c r="P118" s="2269"/>
      <c r="Q118" s="2269"/>
      <c r="R118" s="2269"/>
      <c r="S118" s="12"/>
      <c r="T118" s="840" t="str">
        <f t="shared" si="6"/>
        <v>21 (1421)</v>
      </c>
      <c r="U118" s="1615" t="str">
        <f t="shared" si="7"/>
        <v/>
      </c>
      <c r="V118" s="190"/>
      <c r="W118" s="841"/>
      <c r="X118" s="841"/>
    </row>
    <row r="119" spans="1:24" hidden="1" x14ac:dyDescent="0.25">
      <c r="A119" s="31" t="s">
        <v>3083</v>
      </c>
      <c r="B119" s="602"/>
      <c r="C119" s="992"/>
      <c r="D119" s="992"/>
      <c r="E119" s="31"/>
      <c r="F119" s="992"/>
      <c r="G119" s="1659"/>
      <c r="H119" s="856"/>
      <c r="I119" s="992"/>
      <c r="J119" s="1660"/>
      <c r="K119" s="838"/>
      <c r="L119" s="1660"/>
      <c r="M119" s="839"/>
      <c r="N119" s="31"/>
      <c r="O119" s="2269"/>
      <c r="P119" s="2269"/>
      <c r="Q119" s="2269"/>
      <c r="R119" s="2269"/>
      <c r="S119" s="12"/>
      <c r="T119" s="840" t="str">
        <f t="shared" si="6"/>
        <v>22 (1422)</v>
      </c>
      <c r="U119" s="1615" t="str">
        <f t="shared" si="7"/>
        <v/>
      </c>
      <c r="V119" s="190"/>
      <c r="W119" s="841"/>
      <c r="X119" s="841"/>
    </row>
    <row r="120" spans="1:24" hidden="1" x14ac:dyDescent="0.25">
      <c r="A120" s="31" t="s">
        <v>3084</v>
      </c>
      <c r="B120" s="602"/>
      <c r="C120" s="992"/>
      <c r="D120" s="992"/>
      <c r="E120" s="31"/>
      <c r="F120" s="992"/>
      <c r="G120" s="1659"/>
      <c r="H120" s="856"/>
      <c r="I120" s="992"/>
      <c r="J120" s="1660"/>
      <c r="K120" s="838"/>
      <c r="L120" s="1660"/>
      <c r="M120" s="839"/>
      <c r="N120" s="31"/>
      <c r="O120" s="2269"/>
      <c r="P120" s="2269"/>
      <c r="Q120" s="2269"/>
      <c r="R120" s="2269"/>
      <c r="S120" s="12"/>
      <c r="T120" s="840" t="str">
        <f t="shared" si="6"/>
        <v>23 (1423)</v>
      </c>
      <c r="U120" s="1615" t="str">
        <f t="shared" si="7"/>
        <v/>
      </c>
      <c r="V120" s="190"/>
      <c r="W120" s="841"/>
      <c r="X120" s="841"/>
    </row>
    <row r="121" spans="1:24" hidden="1" x14ac:dyDescent="0.25">
      <c r="A121" s="31" t="s">
        <v>3085</v>
      </c>
      <c r="B121" s="602"/>
      <c r="C121" s="992"/>
      <c r="D121" s="992"/>
      <c r="E121" s="31"/>
      <c r="F121" s="992"/>
      <c r="G121" s="1659"/>
      <c r="H121" s="856"/>
      <c r="I121" s="992"/>
      <c r="J121" s="1660"/>
      <c r="K121" s="838"/>
      <c r="L121" s="1660"/>
      <c r="M121" s="839"/>
      <c r="N121" s="31"/>
      <c r="O121" s="2269"/>
      <c r="P121" s="2269"/>
      <c r="Q121" s="2269"/>
      <c r="R121" s="2269"/>
      <c r="S121" s="12"/>
      <c r="T121" s="840" t="str">
        <f t="shared" si="6"/>
        <v>24 (1424)</v>
      </c>
      <c r="U121" s="1615" t="str">
        <f t="shared" si="7"/>
        <v/>
      </c>
      <c r="V121" s="190"/>
      <c r="W121" s="841"/>
      <c r="X121" s="841"/>
    </row>
    <row r="122" spans="1:24" x14ac:dyDescent="0.25">
      <c r="A122" s="31" t="s">
        <v>3086</v>
      </c>
      <c r="B122" s="602"/>
      <c r="C122" s="992"/>
      <c r="D122" s="992"/>
      <c r="E122" s="31"/>
      <c r="F122" s="992"/>
      <c r="G122" s="1659"/>
      <c r="H122" s="856"/>
      <c r="I122" s="992"/>
      <c r="J122" s="1660"/>
      <c r="K122" s="838"/>
      <c r="L122" s="1660"/>
      <c r="M122" s="839"/>
      <c r="N122" s="31"/>
      <c r="O122" s="2269"/>
      <c r="P122" s="2269"/>
      <c r="Q122" s="2269"/>
      <c r="R122" s="2269"/>
      <c r="S122" s="12"/>
      <c r="T122" s="840" t="str">
        <f t="shared" si="6"/>
        <v>25 (1425)</v>
      </c>
      <c r="U122" s="1615" t="str">
        <f t="shared" si="7"/>
        <v/>
      </c>
      <c r="V122" s="190"/>
      <c r="W122" s="841"/>
      <c r="X122" s="841"/>
    </row>
    <row r="123" spans="1:24" x14ac:dyDescent="0.25">
      <c r="A123" s="239" t="s">
        <v>3087</v>
      </c>
      <c r="B123" s="1598">
        <v>100</v>
      </c>
      <c r="C123" s="992"/>
      <c r="D123" s="992"/>
      <c r="E123" s="31"/>
      <c r="F123" s="992"/>
      <c r="G123" s="1383"/>
      <c r="H123" s="894"/>
      <c r="I123" s="992"/>
      <c r="J123" s="1324"/>
      <c r="K123" s="838"/>
      <c r="L123" s="1324"/>
      <c r="M123" s="1655"/>
      <c r="N123" s="31"/>
      <c r="O123" s="2270"/>
      <c r="P123" s="2270"/>
      <c r="Q123" s="2270"/>
      <c r="R123" s="2270"/>
      <c r="S123" s="12"/>
      <c r="T123" s="887" t="str">
        <f>$A$123</f>
        <v>(1426)</v>
      </c>
      <c r="U123" s="1619">
        <f>$B123</f>
        <v>100</v>
      </c>
      <c r="V123" s="190"/>
      <c r="W123" s="841"/>
      <c r="X123" s="841"/>
    </row>
    <row r="124" spans="1:24" x14ac:dyDescent="0.25">
      <c r="A124" s="83" t="s">
        <v>3088</v>
      </c>
      <c r="B124" s="1494" t="s">
        <v>3089</v>
      </c>
      <c r="C124" s="993"/>
      <c r="D124" s="993"/>
      <c r="E124" s="82"/>
      <c r="F124" s="1656"/>
      <c r="G124" s="1622"/>
      <c r="H124" s="895"/>
      <c r="I124" s="993"/>
      <c r="J124" s="1649"/>
      <c r="K124" s="844"/>
      <c r="L124" s="1649"/>
      <c r="M124" s="845"/>
      <c r="N124" s="82"/>
      <c r="O124" s="2271"/>
      <c r="P124" s="2271"/>
      <c r="Q124" s="2271"/>
      <c r="R124" s="2271"/>
      <c r="S124" s="12"/>
      <c r="T124" s="887" t="str">
        <f>$A$124</f>
        <v>(1400)</v>
      </c>
      <c r="U124" s="1495" t="str">
        <f>$B124</f>
        <v>Global</v>
      </c>
      <c r="V124" s="190"/>
      <c r="W124" s="846"/>
      <c r="X124" s="846"/>
    </row>
    <row r="125" spans="1:24" x14ac:dyDescent="0.25">
      <c r="C125" s="82"/>
      <c r="D125" s="82"/>
      <c r="E125" s="82"/>
      <c r="F125" s="849"/>
      <c r="G125" s="849"/>
      <c r="H125" s="849"/>
      <c r="I125" s="849"/>
      <c r="J125" s="849"/>
      <c r="K125" s="849"/>
      <c r="L125" s="849"/>
      <c r="M125" s="849"/>
      <c r="N125" s="82"/>
      <c r="O125" s="12"/>
      <c r="P125" s="12"/>
      <c r="Q125" s="12"/>
      <c r="R125" s="12"/>
      <c r="S125" s="1"/>
      <c r="T125" s="835"/>
      <c r="U125" s="835"/>
      <c r="V125" s="82"/>
      <c r="W125" s="82"/>
      <c r="X125" s="82"/>
    </row>
    <row r="126" spans="1:24" x14ac:dyDescent="0.25">
      <c r="A126" s="82"/>
      <c r="B126" s="88" t="s">
        <v>1878</v>
      </c>
      <c r="C126" s="82"/>
      <c r="D126" s="82"/>
      <c r="E126" s="82"/>
      <c r="F126" s="849"/>
      <c r="G126" s="849"/>
      <c r="H126" s="849"/>
      <c r="I126" s="849"/>
      <c r="J126" s="849"/>
      <c r="K126" s="849"/>
      <c r="L126" s="849"/>
      <c r="M126" s="849"/>
      <c r="N126" s="82"/>
      <c r="O126" s="12"/>
      <c r="P126" s="12"/>
      <c r="Q126" s="12"/>
      <c r="R126" s="12"/>
      <c r="S126" s="12"/>
      <c r="T126" s="835"/>
      <c r="U126" s="836" t="str">
        <f>$B126</f>
        <v>Autres éléments hors bilan (505)</v>
      </c>
      <c r="V126" s="82"/>
      <c r="W126" s="82"/>
      <c r="X126" s="82"/>
    </row>
    <row r="127" spans="1:24" x14ac:dyDescent="0.25">
      <c r="A127" s="31" t="s">
        <v>3062</v>
      </c>
      <c r="B127" s="602"/>
      <c r="C127" s="992"/>
      <c r="D127" s="992"/>
      <c r="E127" s="31"/>
      <c r="F127" s="992"/>
      <c r="G127" s="1630"/>
      <c r="H127" s="856"/>
      <c r="I127" s="1631"/>
      <c r="J127" s="993"/>
      <c r="K127" s="1631"/>
      <c r="L127" s="838"/>
      <c r="M127" s="839"/>
      <c r="N127" s="31"/>
      <c r="O127" s="2269"/>
      <c r="P127" s="2269"/>
      <c r="Q127" s="2269"/>
      <c r="R127" s="2269"/>
      <c r="S127" s="758"/>
      <c r="T127" s="840" t="str">
        <f t="shared" ref="T127:T151" si="8">$A127</f>
        <v>1 (1401)</v>
      </c>
      <c r="U127" s="1615" t="str">
        <f t="shared" ref="U127:U151" si="9">IF($B127="","",$B127)</f>
        <v/>
      </c>
      <c r="V127" s="190"/>
      <c r="W127" s="841"/>
      <c r="X127" s="841"/>
    </row>
    <row r="128" spans="1:24" x14ac:dyDescent="0.25">
      <c r="A128" s="31" t="s">
        <v>3063</v>
      </c>
      <c r="B128" s="602"/>
      <c r="C128" s="992"/>
      <c r="D128" s="992"/>
      <c r="E128" s="31"/>
      <c r="F128" s="992"/>
      <c r="G128" s="1630"/>
      <c r="H128" s="856"/>
      <c r="I128" s="1631"/>
      <c r="J128" s="993"/>
      <c r="K128" s="1631"/>
      <c r="L128" s="838"/>
      <c r="M128" s="839"/>
      <c r="N128" s="31"/>
      <c r="O128" s="2269"/>
      <c r="P128" s="2269"/>
      <c r="Q128" s="2269"/>
      <c r="R128" s="2269"/>
      <c r="S128" s="758"/>
      <c r="T128" s="840" t="str">
        <f t="shared" si="8"/>
        <v>2 (1402)</v>
      </c>
      <c r="U128" s="1615" t="str">
        <f t="shared" si="9"/>
        <v/>
      </c>
      <c r="V128" s="190"/>
      <c r="W128" s="841"/>
      <c r="X128" s="841"/>
    </row>
    <row r="129" spans="1:24" x14ac:dyDescent="0.25">
      <c r="A129" s="31" t="s">
        <v>3064</v>
      </c>
      <c r="B129" s="602"/>
      <c r="C129" s="992"/>
      <c r="D129" s="992"/>
      <c r="E129" s="31"/>
      <c r="F129" s="992"/>
      <c r="G129" s="1630"/>
      <c r="H129" s="856"/>
      <c r="I129" s="1631"/>
      <c r="J129" s="993"/>
      <c r="K129" s="1631"/>
      <c r="L129" s="838"/>
      <c r="M129" s="839"/>
      <c r="N129" s="31"/>
      <c r="O129" s="2269"/>
      <c r="P129" s="2269"/>
      <c r="Q129" s="2269"/>
      <c r="R129" s="2269"/>
      <c r="S129" s="758"/>
      <c r="T129" s="840" t="str">
        <f t="shared" si="8"/>
        <v>3 (1403)</v>
      </c>
      <c r="U129" s="1615" t="str">
        <f t="shared" si="9"/>
        <v/>
      </c>
      <c r="V129" s="190"/>
      <c r="W129" s="841"/>
      <c r="X129" s="841"/>
    </row>
    <row r="130" spans="1:24" hidden="1" x14ac:dyDescent="0.25">
      <c r="A130" s="31" t="s">
        <v>3065</v>
      </c>
      <c r="B130" s="602"/>
      <c r="C130" s="992"/>
      <c r="D130" s="992"/>
      <c r="E130" s="31"/>
      <c r="F130" s="992"/>
      <c r="G130" s="1630"/>
      <c r="H130" s="856"/>
      <c r="I130" s="1631"/>
      <c r="J130" s="993"/>
      <c r="K130" s="1631"/>
      <c r="L130" s="838"/>
      <c r="M130" s="839"/>
      <c r="N130" s="31"/>
      <c r="O130" s="2269"/>
      <c r="P130" s="2269"/>
      <c r="Q130" s="2269"/>
      <c r="R130" s="2269"/>
      <c r="S130" s="758"/>
      <c r="T130" s="840" t="str">
        <f t="shared" si="8"/>
        <v>4 (1404)</v>
      </c>
      <c r="U130" s="1615" t="str">
        <f t="shared" si="9"/>
        <v/>
      </c>
      <c r="V130" s="190"/>
      <c r="W130" s="841"/>
      <c r="X130" s="841"/>
    </row>
    <row r="131" spans="1:24" hidden="1" x14ac:dyDescent="0.25">
      <c r="A131" s="31" t="s">
        <v>3066</v>
      </c>
      <c r="B131" s="602"/>
      <c r="C131" s="992"/>
      <c r="D131" s="992"/>
      <c r="E131" s="31"/>
      <c r="F131" s="992"/>
      <c r="G131" s="1630"/>
      <c r="H131" s="856"/>
      <c r="I131" s="1631"/>
      <c r="J131" s="993"/>
      <c r="K131" s="1631"/>
      <c r="L131" s="838"/>
      <c r="M131" s="839"/>
      <c r="N131" s="31"/>
      <c r="O131" s="2269"/>
      <c r="P131" s="2269"/>
      <c r="Q131" s="2269"/>
      <c r="R131" s="2269"/>
      <c r="S131" s="758"/>
      <c r="T131" s="840" t="str">
        <f t="shared" si="8"/>
        <v>5 (1405)</v>
      </c>
      <c r="U131" s="1615" t="str">
        <f t="shared" si="9"/>
        <v/>
      </c>
      <c r="V131" s="190"/>
      <c r="W131" s="841"/>
      <c r="X131" s="841"/>
    </row>
    <row r="132" spans="1:24" hidden="1" x14ac:dyDescent="0.25">
      <c r="A132" s="31" t="s">
        <v>3067</v>
      </c>
      <c r="B132" s="602"/>
      <c r="C132" s="992"/>
      <c r="D132" s="992"/>
      <c r="E132" s="31"/>
      <c r="F132" s="992"/>
      <c r="G132" s="1630"/>
      <c r="H132" s="856"/>
      <c r="I132" s="1631"/>
      <c r="J132" s="993"/>
      <c r="K132" s="1631"/>
      <c r="L132" s="838"/>
      <c r="M132" s="839"/>
      <c r="N132" s="31"/>
      <c r="O132" s="2269"/>
      <c r="P132" s="2269"/>
      <c r="Q132" s="2269"/>
      <c r="R132" s="2269"/>
      <c r="S132" s="758"/>
      <c r="T132" s="840" t="str">
        <f t="shared" si="8"/>
        <v>6 (1406)</v>
      </c>
      <c r="U132" s="1615" t="str">
        <f t="shared" si="9"/>
        <v/>
      </c>
      <c r="V132" s="190"/>
      <c r="W132" s="841"/>
      <c r="X132" s="841"/>
    </row>
    <row r="133" spans="1:24" hidden="1" x14ac:dyDescent="0.25">
      <c r="A133" s="31" t="s">
        <v>3068</v>
      </c>
      <c r="B133" s="602"/>
      <c r="C133" s="992"/>
      <c r="D133" s="992"/>
      <c r="E133" s="31"/>
      <c r="F133" s="992"/>
      <c r="G133" s="1630"/>
      <c r="H133" s="856"/>
      <c r="I133" s="1631"/>
      <c r="J133" s="993"/>
      <c r="K133" s="1631"/>
      <c r="L133" s="838"/>
      <c r="M133" s="839"/>
      <c r="N133" s="31"/>
      <c r="O133" s="2269"/>
      <c r="P133" s="2269"/>
      <c r="Q133" s="2269"/>
      <c r="R133" s="2269"/>
      <c r="S133" s="758"/>
      <c r="T133" s="840" t="str">
        <f t="shared" si="8"/>
        <v>7 (1407)</v>
      </c>
      <c r="U133" s="1615" t="str">
        <f t="shared" si="9"/>
        <v/>
      </c>
      <c r="V133" s="190"/>
      <c r="W133" s="841"/>
      <c r="X133" s="841"/>
    </row>
    <row r="134" spans="1:24" hidden="1" x14ac:dyDescent="0.25">
      <c r="A134" s="31" t="s">
        <v>3069</v>
      </c>
      <c r="B134" s="602"/>
      <c r="C134" s="992"/>
      <c r="D134" s="992"/>
      <c r="E134" s="31"/>
      <c r="F134" s="992"/>
      <c r="G134" s="1630"/>
      <c r="H134" s="856"/>
      <c r="I134" s="1631"/>
      <c r="J134" s="993"/>
      <c r="K134" s="1631"/>
      <c r="L134" s="838"/>
      <c r="M134" s="839"/>
      <c r="N134" s="31"/>
      <c r="O134" s="2269"/>
      <c r="P134" s="2269"/>
      <c r="Q134" s="2269"/>
      <c r="R134" s="2269"/>
      <c r="S134" s="758"/>
      <c r="T134" s="840" t="str">
        <f t="shared" si="8"/>
        <v>8 (1408)</v>
      </c>
      <c r="U134" s="1615" t="str">
        <f t="shared" si="9"/>
        <v/>
      </c>
      <c r="V134" s="190"/>
      <c r="W134" s="841"/>
      <c r="X134" s="841"/>
    </row>
    <row r="135" spans="1:24" hidden="1" x14ac:dyDescent="0.25">
      <c r="A135" s="31" t="s">
        <v>3070</v>
      </c>
      <c r="B135" s="602"/>
      <c r="C135" s="992"/>
      <c r="D135" s="992"/>
      <c r="E135" s="31"/>
      <c r="F135" s="992"/>
      <c r="G135" s="1630"/>
      <c r="H135" s="856"/>
      <c r="I135" s="1631"/>
      <c r="J135" s="993"/>
      <c r="K135" s="1631"/>
      <c r="L135" s="838"/>
      <c r="M135" s="839"/>
      <c r="N135" s="31"/>
      <c r="O135" s="2269"/>
      <c r="P135" s="2269"/>
      <c r="Q135" s="2269"/>
      <c r="R135" s="2269"/>
      <c r="S135" s="758"/>
      <c r="T135" s="840" t="str">
        <f t="shared" si="8"/>
        <v>9 (1409)</v>
      </c>
      <c r="U135" s="1615" t="str">
        <f t="shared" si="9"/>
        <v/>
      </c>
      <c r="V135" s="190"/>
      <c r="W135" s="841"/>
      <c r="X135" s="841"/>
    </row>
    <row r="136" spans="1:24" hidden="1" x14ac:dyDescent="0.25">
      <c r="A136" s="31" t="s">
        <v>3071</v>
      </c>
      <c r="B136" s="602"/>
      <c r="C136" s="992"/>
      <c r="D136" s="992"/>
      <c r="E136" s="31"/>
      <c r="F136" s="992"/>
      <c r="G136" s="1630"/>
      <c r="H136" s="856"/>
      <c r="I136" s="1631"/>
      <c r="J136" s="993"/>
      <c r="K136" s="1631"/>
      <c r="L136" s="838"/>
      <c r="M136" s="839"/>
      <c r="N136" s="31"/>
      <c r="O136" s="2269"/>
      <c r="P136" s="2269"/>
      <c r="Q136" s="2269"/>
      <c r="R136" s="2269"/>
      <c r="S136" s="758"/>
      <c r="T136" s="840" t="str">
        <f t="shared" si="8"/>
        <v>10 (1410)</v>
      </c>
      <c r="U136" s="1615" t="str">
        <f t="shared" si="9"/>
        <v/>
      </c>
      <c r="V136" s="190"/>
      <c r="W136" s="841"/>
      <c r="X136" s="841"/>
    </row>
    <row r="137" spans="1:24" hidden="1" x14ac:dyDescent="0.25">
      <c r="A137" s="31" t="s">
        <v>3072</v>
      </c>
      <c r="B137" s="602"/>
      <c r="C137" s="992"/>
      <c r="D137" s="992"/>
      <c r="E137" s="31"/>
      <c r="F137" s="992"/>
      <c r="G137" s="1630"/>
      <c r="H137" s="856"/>
      <c r="I137" s="1631"/>
      <c r="J137" s="993"/>
      <c r="K137" s="1631"/>
      <c r="L137" s="838"/>
      <c r="M137" s="839"/>
      <c r="N137" s="31"/>
      <c r="O137" s="2269"/>
      <c r="P137" s="2269"/>
      <c r="Q137" s="2269"/>
      <c r="R137" s="2269"/>
      <c r="S137" s="758"/>
      <c r="T137" s="840" t="str">
        <f t="shared" si="8"/>
        <v>11 (1411)</v>
      </c>
      <c r="U137" s="1615" t="str">
        <f t="shared" si="9"/>
        <v/>
      </c>
      <c r="V137" s="190"/>
      <c r="W137" s="841"/>
      <c r="X137" s="841"/>
    </row>
    <row r="138" spans="1:24" hidden="1" x14ac:dyDescent="0.25">
      <c r="A138" s="31" t="s">
        <v>3073</v>
      </c>
      <c r="B138" s="602"/>
      <c r="C138" s="992"/>
      <c r="D138" s="992"/>
      <c r="E138" s="31"/>
      <c r="F138" s="992"/>
      <c r="G138" s="1630"/>
      <c r="H138" s="856"/>
      <c r="I138" s="1631"/>
      <c r="J138" s="993"/>
      <c r="K138" s="1631"/>
      <c r="L138" s="838"/>
      <c r="M138" s="839"/>
      <c r="N138" s="31"/>
      <c r="O138" s="2269"/>
      <c r="P138" s="2269"/>
      <c r="Q138" s="2269"/>
      <c r="R138" s="2269"/>
      <c r="S138" s="758"/>
      <c r="T138" s="840" t="str">
        <f t="shared" si="8"/>
        <v>12 (1412)</v>
      </c>
      <c r="U138" s="1615" t="str">
        <f t="shared" si="9"/>
        <v/>
      </c>
      <c r="V138" s="190"/>
      <c r="W138" s="841"/>
      <c r="X138" s="841"/>
    </row>
    <row r="139" spans="1:24" hidden="1" x14ac:dyDescent="0.25">
      <c r="A139" s="31" t="s">
        <v>3074</v>
      </c>
      <c r="B139" s="602"/>
      <c r="C139" s="992"/>
      <c r="D139" s="992"/>
      <c r="E139" s="31"/>
      <c r="F139" s="992"/>
      <c r="G139" s="1630"/>
      <c r="H139" s="856"/>
      <c r="I139" s="1631"/>
      <c r="J139" s="993"/>
      <c r="K139" s="1631"/>
      <c r="L139" s="838"/>
      <c r="M139" s="839"/>
      <c r="N139" s="31"/>
      <c r="O139" s="2269"/>
      <c r="P139" s="2269"/>
      <c r="Q139" s="2269"/>
      <c r="R139" s="2269"/>
      <c r="S139" s="758"/>
      <c r="T139" s="840" t="str">
        <f t="shared" si="8"/>
        <v>13 (1413)</v>
      </c>
      <c r="U139" s="1615" t="str">
        <f t="shared" si="9"/>
        <v/>
      </c>
      <c r="V139" s="190"/>
      <c r="W139" s="841"/>
      <c r="X139" s="841"/>
    </row>
    <row r="140" spans="1:24" hidden="1" x14ac:dyDescent="0.25">
      <c r="A140" s="31" t="s">
        <v>3075</v>
      </c>
      <c r="B140" s="602"/>
      <c r="C140" s="992"/>
      <c r="D140" s="992"/>
      <c r="E140" s="31"/>
      <c r="F140" s="992"/>
      <c r="G140" s="1630"/>
      <c r="H140" s="856"/>
      <c r="I140" s="1631"/>
      <c r="J140" s="993"/>
      <c r="K140" s="1631"/>
      <c r="L140" s="838"/>
      <c r="M140" s="839"/>
      <c r="N140" s="31"/>
      <c r="O140" s="2269"/>
      <c r="P140" s="2269"/>
      <c r="Q140" s="2269"/>
      <c r="R140" s="2269"/>
      <c r="S140" s="758"/>
      <c r="T140" s="840" t="str">
        <f t="shared" si="8"/>
        <v>14 (1414)</v>
      </c>
      <c r="U140" s="1615" t="str">
        <f t="shared" si="9"/>
        <v/>
      </c>
      <c r="V140" s="190"/>
      <c r="W140" s="841"/>
      <c r="X140" s="841"/>
    </row>
    <row r="141" spans="1:24" hidden="1" x14ac:dyDescent="0.25">
      <c r="A141" s="31" t="s">
        <v>3076</v>
      </c>
      <c r="B141" s="602"/>
      <c r="C141" s="992"/>
      <c r="D141" s="992"/>
      <c r="E141" s="31"/>
      <c r="F141" s="992"/>
      <c r="G141" s="1630"/>
      <c r="H141" s="856"/>
      <c r="I141" s="1631"/>
      <c r="J141" s="993"/>
      <c r="K141" s="1631"/>
      <c r="L141" s="838"/>
      <c r="M141" s="839"/>
      <c r="N141" s="31"/>
      <c r="O141" s="2269"/>
      <c r="P141" s="2269"/>
      <c r="Q141" s="2269"/>
      <c r="R141" s="2269"/>
      <c r="S141" s="758"/>
      <c r="T141" s="840" t="str">
        <f t="shared" si="8"/>
        <v>15 (1415)</v>
      </c>
      <c r="U141" s="1615" t="str">
        <f t="shared" si="9"/>
        <v/>
      </c>
      <c r="V141" s="190"/>
      <c r="W141" s="841"/>
      <c r="X141" s="841"/>
    </row>
    <row r="142" spans="1:24" hidden="1" x14ac:dyDescent="0.25">
      <c r="A142" s="31" t="s">
        <v>3077</v>
      </c>
      <c r="B142" s="602"/>
      <c r="C142" s="992"/>
      <c r="D142" s="992"/>
      <c r="E142" s="31"/>
      <c r="F142" s="992"/>
      <c r="G142" s="1630"/>
      <c r="H142" s="856"/>
      <c r="I142" s="1631"/>
      <c r="J142" s="993"/>
      <c r="K142" s="1631"/>
      <c r="L142" s="838"/>
      <c r="M142" s="839"/>
      <c r="N142" s="31"/>
      <c r="O142" s="2269"/>
      <c r="P142" s="2269"/>
      <c r="Q142" s="2269"/>
      <c r="R142" s="2269"/>
      <c r="S142" s="758"/>
      <c r="T142" s="840" t="str">
        <f t="shared" si="8"/>
        <v>16 (1416)</v>
      </c>
      <c r="U142" s="1615" t="str">
        <f t="shared" si="9"/>
        <v/>
      </c>
      <c r="V142" s="190"/>
      <c r="W142" s="841"/>
      <c r="X142" s="841"/>
    </row>
    <row r="143" spans="1:24" hidden="1" x14ac:dyDescent="0.25">
      <c r="A143" s="31" t="s">
        <v>3078</v>
      </c>
      <c r="B143" s="602"/>
      <c r="C143" s="992"/>
      <c r="D143" s="992"/>
      <c r="E143" s="31"/>
      <c r="F143" s="992"/>
      <c r="G143" s="1630"/>
      <c r="H143" s="856"/>
      <c r="I143" s="1631"/>
      <c r="J143" s="993"/>
      <c r="K143" s="1631"/>
      <c r="L143" s="838"/>
      <c r="M143" s="839"/>
      <c r="N143" s="31"/>
      <c r="O143" s="2269"/>
      <c r="P143" s="2269"/>
      <c r="Q143" s="2269"/>
      <c r="R143" s="2269"/>
      <c r="S143" s="758"/>
      <c r="T143" s="840" t="str">
        <f t="shared" si="8"/>
        <v>17 (1417)</v>
      </c>
      <c r="U143" s="1615" t="str">
        <f t="shared" si="9"/>
        <v/>
      </c>
      <c r="V143" s="190"/>
      <c r="W143" s="841"/>
      <c r="X143" s="841"/>
    </row>
    <row r="144" spans="1:24" hidden="1" x14ac:dyDescent="0.25">
      <c r="A144" s="31" t="s">
        <v>3079</v>
      </c>
      <c r="B144" s="602"/>
      <c r="C144" s="992"/>
      <c r="D144" s="992"/>
      <c r="E144" s="31"/>
      <c r="F144" s="992"/>
      <c r="G144" s="1630"/>
      <c r="H144" s="856"/>
      <c r="I144" s="1631"/>
      <c r="J144" s="993"/>
      <c r="K144" s="1631"/>
      <c r="L144" s="838"/>
      <c r="M144" s="839"/>
      <c r="N144" s="31"/>
      <c r="O144" s="2269"/>
      <c r="P144" s="2269"/>
      <c r="Q144" s="2269"/>
      <c r="R144" s="2269"/>
      <c r="S144" s="758"/>
      <c r="T144" s="840" t="str">
        <f t="shared" si="8"/>
        <v>18 (1418)</v>
      </c>
      <c r="U144" s="1615" t="str">
        <f t="shared" si="9"/>
        <v/>
      </c>
      <c r="V144" s="190"/>
      <c r="W144" s="841"/>
      <c r="X144" s="841"/>
    </row>
    <row r="145" spans="1:24" hidden="1" x14ac:dyDescent="0.25">
      <c r="A145" s="31" t="s">
        <v>3080</v>
      </c>
      <c r="B145" s="602"/>
      <c r="C145" s="992"/>
      <c r="D145" s="992"/>
      <c r="E145" s="31"/>
      <c r="F145" s="992"/>
      <c r="G145" s="1630"/>
      <c r="H145" s="856"/>
      <c r="I145" s="1631"/>
      <c r="J145" s="993"/>
      <c r="K145" s="1631"/>
      <c r="L145" s="838"/>
      <c r="M145" s="839"/>
      <c r="N145" s="31"/>
      <c r="O145" s="2269"/>
      <c r="P145" s="2269"/>
      <c r="Q145" s="2269"/>
      <c r="R145" s="2269"/>
      <c r="S145" s="758"/>
      <c r="T145" s="840" t="str">
        <f t="shared" si="8"/>
        <v>19 (1419)</v>
      </c>
      <c r="U145" s="1615" t="str">
        <f t="shared" si="9"/>
        <v/>
      </c>
      <c r="V145" s="190"/>
      <c r="W145" s="841"/>
      <c r="X145" s="841"/>
    </row>
    <row r="146" spans="1:24" hidden="1" x14ac:dyDescent="0.25">
      <c r="A146" s="31" t="s">
        <v>3081</v>
      </c>
      <c r="B146" s="602"/>
      <c r="C146" s="992"/>
      <c r="D146" s="992"/>
      <c r="E146" s="31"/>
      <c r="F146" s="992"/>
      <c r="G146" s="1630"/>
      <c r="H146" s="856"/>
      <c r="I146" s="1631"/>
      <c r="J146" s="993"/>
      <c r="K146" s="1631"/>
      <c r="L146" s="838"/>
      <c r="M146" s="839"/>
      <c r="N146" s="31"/>
      <c r="O146" s="2269"/>
      <c r="P146" s="2269"/>
      <c r="Q146" s="2269"/>
      <c r="R146" s="2269"/>
      <c r="S146" s="758"/>
      <c r="T146" s="840" t="str">
        <f t="shared" si="8"/>
        <v>20 (1420)</v>
      </c>
      <c r="U146" s="1615" t="str">
        <f t="shared" si="9"/>
        <v/>
      </c>
      <c r="V146" s="190"/>
      <c r="W146" s="841"/>
      <c r="X146" s="841"/>
    </row>
    <row r="147" spans="1:24" hidden="1" x14ac:dyDescent="0.25">
      <c r="A147" s="31" t="s">
        <v>3082</v>
      </c>
      <c r="B147" s="602"/>
      <c r="C147" s="992"/>
      <c r="D147" s="992"/>
      <c r="E147" s="31"/>
      <c r="F147" s="992"/>
      <c r="G147" s="1630"/>
      <c r="H147" s="856"/>
      <c r="I147" s="1631"/>
      <c r="J147" s="993"/>
      <c r="K147" s="1631"/>
      <c r="L147" s="838"/>
      <c r="M147" s="839"/>
      <c r="N147" s="31"/>
      <c r="O147" s="2269"/>
      <c r="P147" s="2269"/>
      <c r="Q147" s="2269"/>
      <c r="R147" s="2269"/>
      <c r="S147" s="758"/>
      <c r="T147" s="840" t="str">
        <f t="shared" si="8"/>
        <v>21 (1421)</v>
      </c>
      <c r="U147" s="1615" t="str">
        <f t="shared" si="9"/>
        <v/>
      </c>
      <c r="V147" s="190"/>
      <c r="W147" s="841"/>
      <c r="X147" s="841"/>
    </row>
    <row r="148" spans="1:24" hidden="1" x14ac:dyDescent="0.25">
      <c r="A148" s="31" t="s">
        <v>3083</v>
      </c>
      <c r="B148" s="602"/>
      <c r="C148" s="992"/>
      <c r="D148" s="992"/>
      <c r="E148" s="31"/>
      <c r="F148" s="992"/>
      <c r="G148" s="1630"/>
      <c r="H148" s="856"/>
      <c r="I148" s="1631"/>
      <c r="J148" s="993"/>
      <c r="K148" s="1631"/>
      <c r="L148" s="838"/>
      <c r="M148" s="839"/>
      <c r="N148" s="31"/>
      <c r="O148" s="2269"/>
      <c r="P148" s="2269"/>
      <c r="Q148" s="2269"/>
      <c r="R148" s="2269"/>
      <c r="S148" s="758"/>
      <c r="T148" s="840" t="str">
        <f t="shared" si="8"/>
        <v>22 (1422)</v>
      </c>
      <c r="U148" s="1615" t="str">
        <f t="shared" si="9"/>
        <v/>
      </c>
      <c r="V148" s="190"/>
      <c r="W148" s="841"/>
      <c r="X148" s="841"/>
    </row>
    <row r="149" spans="1:24" hidden="1" x14ac:dyDescent="0.25">
      <c r="A149" s="31" t="s">
        <v>3084</v>
      </c>
      <c r="B149" s="602"/>
      <c r="C149" s="992"/>
      <c r="D149" s="992"/>
      <c r="E149" s="31"/>
      <c r="F149" s="992"/>
      <c r="G149" s="1630"/>
      <c r="H149" s="856"/>
      <c r="I149" s="1631"/>
      <c r="J149" s="993"/>
      <c r="K149" s="1631"/>
      <c r="L149" s="838"/>
      <c r="M149" s="839"/>
      <c r="N149" s="31"/>
      <c r="O149" s="2269"/>
      <c r="P149" s="2269"/>
      <c r="Q149" s="2269"/>
      <c r="R149" s="2269"/>
      <c r="S149" s="758"/>
      <c r="T149" s="840" t="str">
        <f t="shared" si="8"/>
        <v>23 (1423)</v>
      </c>
      <c r="U149" s="1615" t="str">
        <f t="shared" si="9"/>
        <v/>
      </c>
      <c r="V149" s="190"/>
      <c r="W149" s="841"/>
      <c r="X149" s="841"/>
    </row>
    <row r="150" spans="1:24" hidden="1" x14ac:dyDescent="0.25">
      <c r="A150" s="31" t="s">
        <v>3085</v>
      </c>
      <c r="B150" s="602"/>
      <c r="C150" s="992"/>
      <c r="D150" s="992"/>
      <c r="E150" s="31"/>
      <c r="F150" s="992"/>
      <c r="G150" s="1630"/>
      <c r="H150" s="856"/>
      <c r="I150" s="1631"/>
      <c r="J150" s="993"/>
      <c r="K150" s="1631"/>
      <c r="L150" s="838"/>
      <c r="M150" s="839"/>
      <c r="N150" s="31"/>
      <c r="O150" s="2269"/>
      <c r="P150" s="2269"/>
      <c r="Q150" s="2269"/>
      <c r="R150" s="2269"/>
      <c r="S150" s="758"/>
      <c r="T150" s="840" t="str">
        <f t="shared" si="8"/>
        <v>24 (1424)</v>
      </c>
      <c r="U150" s="1615" t="str">
        <f t="shared" si="9"/>
        <v/>
      </c>
      <c r="V150" s="190"/>
      <c r="W150" s="841"/>
      <c r="X150" s="841"/>
    </row>
    <row r="151" spans="1:24" x14ac:dyDescent="0.25">
      <c r="A151" s="31" t="s">
        <v>3086</v>
      </c>
      <c r="B151" s="602"/>
      <c r="C151" s="992"/>
      <c r="D151" s="992"/>
      <c r="E151" s="31"/>
      <c r="F151" s="992"/>
      <c r="G151" s="1630"/>
      <c r="H151" s="856"/>
      <c r="I151" s="1631"/>
      <c r="J151" s="993"/>
      <c r="K151" s="1631"/>
      <c r="L151" s="838"/>
      <c r="M151" s="839"/>
      <c r="N151" s="31"/>
      <c r="O151" s="2269"/>
      <c r="P151" s="2269"/>
      <c r="Q151" s="2269"/>
      <c r="R151" s="2269"/>
      <c r="S151" s="758"/>
      <c r="T151" s="840" t="str">
        <f t="shared" si="8"/>
        <v>25 (1425)</v>
      </c>
      <c r="U151" s="1615" t="str">
        <f t="shared" si="9"/>
        <v/>
      </c>
      <c r="V151" s="190"/>
      <c r="W151" s="841"/>
      <c r="X151" s="841"/>
    </row>
    <row r="152" spans="1:24" x14ac:dyDescent="0.25">
      <c r="A152" s="239" t="s">
        <v>3087</v>
      </c>
      <c r="B152" s="1598">
        <v>100</v>
      </c>
      <c r="C152" s="992"/>
      <c r="D152" s="992"/>
      <c r="E152" s="31"/>
      <c r="F152" s="992"/>
      <c r="G152" s="1629"/>
      <c r="H152" s="894"/>
      <c r="I152" s="1631"/>
      <c r="J152" s="993"/>
      <c r="K152" s="1631"/>
      <c r="L152" s="838"/>
      <c r="M152" s="1655"/>
      <c r="N152" s="31"/>
      <c r="O152" s="2270"/>
      <c r="P152" s="2270"/>
      <c r="Q152" s="2270"/>
      <c r="R152" s="2270"/>
      <c r="S152" s="782"/>
      <c r="T152" s="887" t="str">
        <f>$A$152</f>
        <v>(1426)</v>
      </c>
      <c r="U152" s="1619">
        <f>$B152</f>
        <v>100</v>
      </c>
      <c r="V152" s="190"/>
      <c r="W152" s="841"/>
      <c r="X152" s="841"/>
    </row>
    <row r="153" spans="1:24" x14ac:dyDescent="0.25">
      <c r="A153" s="83" t="s">
        <v>3088</v>
      </c>
      <c r="B153" s="1494" t="s">
        <v>3089</v>
      </c>
      <c r="C153" s="993"/>
      <c r="D153" s="993"/>
      <c r="E153" s="82"/>
      <c r="F153" s="1656"/>
      <c r="G153" s="1658"/>
      <c r="H153" s="895"/>
      <c r="I153" s="1631"/>
      <c r="J153" s="993"/>
      <c r="K153" s="1631"/>
      <c r="L153" s="844"/>
      <c r="M153" s="845"/>
      <c r="N153" s="82"/>
      <c r="O153" s="2271"/>
      <c r="P153" s="2271"/>
      <c r="Q153" s="2271"/>
      <c r="R153" s="2271"/>
      <c r="S153" s="407"/>
      <c r="T153" s="887" t="str">
        <f>$A$153</f>
        <v>(1400)</v>
      </c>
      <c r="U153" s="1495" t="str">
        <f>$B153</f>
        <v>Global</v>
      </c>
      <c r="V153" s="190"/>
      <c r="W153" s="846"/>
      <c r="X153" s="846"/>
    </row>
    <row r="154" spans="1:24" x14ac:dyDescent="0.25">
      <c r="C154" s="640"/>
      <c r="D154" s="640"/>
      <c r="E154" s="12"/>
      <c r="F154" s="432"/>
      <c r="G154" s="670"/>
      <c r="H154" s="670"/>
      <c r="I154" s="640"/>
      <c r="J154" s="640"/>
      <c r="K154" s="640"/>
      <c r="L154" s="640"/>
      <c r="M154" s="671"/>
      <c r="N154" s="12"/>
      <c r="O154" s="397"/>
      <c r="P154" s="397"/>
      <c r="Q154" s="397"/>
      <c r="R154" s="397"/>
      <c r="S154" s="1"/>
      <c r="T154" s="853"/>
      <c r="U154" s="853"/>
      <c r="V154" s="507"/>
      <c r="W154" s="507"/>
    </row>
    <row r="155" spans="1:24" x14ac:dyDescent="0.25">
      <c r="A155" s="82"/>
      <c r="B155" s="805" t="s">
        <v>3090</v>
      </c>
      <c r="C155" s="806"/>
      <c r="D155" s="806"/>
      <c r="E155" s="82"/>
      <c r="F155" s="542"/>
      <c r="G155" s="807"/>
      <c r="H155" s="807"/>
      <c r="I155" s="806"/>
      <c r="J155" s="806"/>
      <c r="K155" s="806"/>
      <c r="L155" s="806"/>
      <c r="M155" s="854"/>
      <c r="N155" s="82"/>
      <c r="O155" s="296"/>
      <c r="P155" s="296"/>
      <c r="Q155" s="296"/>
      <c r="R155" s="296"/>
      <c r="S155" s="618"/>
      <c r="T155" s="855"/>
      <c r="U155" s="855"/>
      <c r="V155" s="296"/>
      <c r="W155" s="296"/>
    </row>
    <row r="156" spans="1:24" x14ac:dyDescent="0.25">
      <c r="A156" s="83" t="s">
        <v>3088</v>
      </c>
      <c r="B156" s="1628" t="s">
        <v>3089</v>
      </c>
      <c r="C156" s="1658"/>
      <c r="D156" s="1658"/>
      <c r="E156" s="808"/>
      <c r="F156" s="1658"/>
      <c r="G156" s="1658"/>
      <c r="H156" s="856"/>
      <c r="I156" s="1658"/>
      <c r="J156" s="1658"/>
      <c r="K156" s="1658"/>
      <c r="L156" s="1658"/>
      <c r="M156" s="1658"/>
      <c r="N156" s="31"/>
      <c r="O156" s="2262"/>
      <c r="P156" s="2263"/>
      <c r="Q156" s="2264"/>
      <c r="R156" s="2265"/>
      <c r="S156" s="763"/>
      <c r="T156" s="855"/>
      <c r="U156" s="855"/>
      <c r="V156" s="296"/>
      <c r="W156" s="296"/>
    </row>
    <row r="157" spans="1:24" x14ac:dyDescent="0.25">
      <c r="A157" s="803"/>
      <c r="B157" s="803"/>
      <c r="C157" s="803"/>
      <c r="D157" s="803"/>
      <c r="E157" s="803"/>
      <c r="F157" s="803"/>
      <c r="G157" s="82"/>
      <c r="H157" s="803"/>
      <c r="I157" s="803"/>
      <c r="J157" s="803"/>
      <c r="K157" s="803"/>
      <c r="L157" s="803"/>
      <c r="M157" s="803"/>
      <c r="N157" s="803"/>
      <c r="O157" s="803"/>
      <c r="P157" s="803"/>
      <c r="Q157" s="803"/>
      <c r="R157" s="803"/>
      <c r="T157" s="935"/>
      <c r="U157" s="936"/>
      <c r="V157" s="558"/>
      <c r="W157" s="558"/>
    </row>
    <row r="158" spans="1:24" x14ac:dyDescent="0.25">
      <c r="A158" s="803"/>
      <c r="B158" s="511" t="s">
        <v>811</v>
      </c>
      <c r="C158" s="803"/>
      <c r="D158" s="993"/>
      <c r="E158" s="803"/>
      <c r="F158" s="803"/>
      <c r="G158" s="803"/>
      <c r="H158" s="82"/>
      <c r="I158" s="82"/>
      <c r="J158" s="803"/>
      <c r="K158" s="82"/>
      <c r="L158" s="82"/>
      <c r="M158" s="82"/>
      <c r="N158" s="82"/>
      <c r="O158" s="82"/>
      <c r="P158" s="82"/>
      <c r="Q158" s="82"/>
      <c r="R158" s="82"/>
      <c r="S158" s="442"/>
      <c r="T158" s="860"/>
      <c r="U158" s="836" t="str">
        <f>$B158</f>
        <v>Total (500)</v>
      </c>
      <c r="V158" s="190"/>
      <c r="W158" s="82"/>
    </row>
    <row r="159" spans="1:24" x14ac:dyDescent="0.25">
      <c r="A159" s="803"/>
      <c r="B159" s="803"/>
      <c r="C159" s="803"/>
      <c r="D159" s="803"/>
      <c r="E159" s="803"/>
      <c r="F159" s="803"/>
      <c r="G159" s="803"/>
      <c r="H159" s="82"/>
      <c r="I159" s="82"/>
      <c r="J159" s="803"/>
      <c r="K159" s="803"/>
      <c r="L159" s="803"/>
      <c r="M159" s="803"/>
      <c r="N159" s="803"/>
      <c r="O159" s="803"/>
      <c r="P159" s="803"/>
      <c r="Q159" s="803"/>
      <c r="R159" s="803"/>
      <c r="W159" s="82"/>
    </row>
    <row r="160" spans="1:24" ht="34.5" x14ac:dyDescent="0.25">
      <c r="A160" s="558"/>
      <c r="B160" s="885" t="s">
        <v>3144</v>
      </c>
      <c r="C160" s="82"/>
      <c r="D160" s="82"/>
      <c r="E160" s="82"/>
      <c r="F160" s="82"/>
      <c r="G160" s="82"/>
      <c r="H160" s="82"/>
      <c r="I160" s="82"/>
      <c r="J160" s="82"/>
      <c r="K160" s="803"/>
      <c r="L160" s="803"/>
      <c r="M160" s="803"/>
      <c r="N160" s="803"/>
      <c r="O160" s="1357" t="s">
        <v>3145</v>
      </c>
      <c r="P160" s="1357" t="s">
        <v>3146</v>
      </c>
      <c r="Q160" s="1357" t="s">
        <v>3145</v>
      </c>
      <c r="R160" s="1357" t="s">
        <v>3146</v>
      </c>
      <c r="S160" s="761"/>
      <c r="T160" s="558"/>
      <c r="U160" s="558"/>
      <c r="V160" s="558"/>
      <c r="W160" s="558"/>
    </row>
    <row r="161" spans="1:23" ht="34.5" x14ac:dyDescent="0.25">
      <c r="A161" s="558"/>
      <c r="B161" s="1539" t="s">
        <v>1874</v>
      </c>
      <c r="C161" s="1646"/>
      <c r="D161" s="992"/>
      <c r="E161" s="82"/>
      <c r="F161" s="1646"/>
      <c r="G161" s="1646"/>
      <c r="H161" s="886"/>
      <c r="I161" s="1661"/>
      <c r="J161" s="993"/>
      <c r="K161" s="1661"/>
      <c r="L161" s="838"/>
      <c r="M161" s="839"/>
      <c r="N161" s="82"/>
      <c r="O161" s="992"/>
      <c r="P161" s="992"/>
      <c r="Q161" s="992"/>
      <c r="R161" s="992"/>
      <c r="S161" s="782"/>
      <c r="T161" s="558"/>
      <c r="U161" s="558"/>
      <c r="V161" s="558"/>
      <c r="W161" s="558"/>
    </row>
    <row r="162" spans="1:23" ht="34.5" x14ac:dyDescent="0.25">
      <c r="A162" s="558"/>
      <c r="B162" s="1648" t="s">
        <v>1875</v>
      </c>
      <c r="C162" s="992"/>
      <c r="D162" s="992"/>
      <c r="E162" s="82"/>
      <c r="F162" s="1646"/>
      <c r="G162" s="1646"/>
      <c r="H162" s="886"/>
      <c r="I162" s="1661"/>
      <c r="J162" s="993"/>
      <c r="K162" s="1661"/>
      <c r="L162" s="838"/>
      <c r="M162" s="839"/>
      <c r="N162" s="82"/>
      <c r="O162" s="992"/>
      <c r="P162" s="992"/>
      <c r="Q162" s="992"/>
      <c r="R162" s="992"/>
      <c r="S162" s="782"/>
      <c r="T162" s="558"/>
      <c r="U162" s="558"/>
      <c r="V162" s="558"/>
      <c r="W162" s="558"/>
    </row>
    <row r="163" spans="1:23" x14ac:dyDescent="0.25">
      <c r="A163" s="82"/>
      <c r="B163" s="82"/>
      <c r="C163" s="82"/>
      <c r="D163" s="82"/>
      <c r="E163" s="82"/>
      <c r="F163" s="82"/>
      <c r="G163" s="82"/>
      <c r="H163" s="82"/>
      <c r="I163" s="82"/>
      <c r="J163" s="82"/>
      <c r="K163" s="82"/>
      <c r="L163" s="82"/>
      <c r="M163" s="82"/>
      <c r="N163" s="82"/>
      <c r="O163" s="82"/>
      <c r="P163" s="82"/>
      <c r="Q163" s="82"/>
      <c r="R163" s="82"/>
      <c r="S163" s="1"/>
      <c r="T163" s="82"/>
      <c r="U163" s="82"/>
      <c r="V163" s="82"/>
      <c r="W163" s="82"/>
    </row>
    <row r="164" spans="1:23" ht="27.75" customHeight="1" x14ac:dyDescent="0.25">
      <c r="A164" s="708">
        <v>1</v>
      </c>
      <c r="B164" s="1857" t="s">
        <v>3091</v>
      </c>
      <c r="C164" s="2043"/>
      <c r="D164" s="2043"/>
      <c r="E164" s="2043"/>
      <c r="F164" s="2043"/>
      <c r="G164" s="2043"/>
      <c r="H164" s="970"/>
      <c r="I164" s="927">
        <v>4</v>
      </c>
      <c r="J164" s="1984" t="s">
        <v>3092</v>
      </c>
      <c r="K164" s="2043"/>
      <c r="L164" s="2043"/>
      <c r="M164" s="2043"/>
      <c r="N164" s="2043"/>
      <c r="O164" s="2043"/>
      <c r="P164" s="2043"/>
      <c r="Q164" s="2043"/>
      <c r="R164" s="998"/>
      <c r="S164" s="966"/>
      <c r="T164" s="997"/>
      <c r="U164" s="997"/>
      <c r="V164" s="997"/>
      <c r="W164" s="997"/>
    </row>
    <row r="165" spans="1:23" ht="33.75" customHeight="1" x14ac:dyDescent="0.25">
      <c r="A165" s="708">
        <v>2</v>
      </c>
      <c r="B165" s="1857" t="s">
        <v>3093</v>
      </c>
      <c r="C165" s="2043"/>
      <c r="D165" s="2043"/>
      <c r="E165" s="2043"/>
      <c r="F165" s="2043"/>
      <c r="G165" s="2043"/>
      <c r="H165" s="803"/>
      <c r="I165" s="943">
        <v>5</v>
      </c>
      <c r="J165" s="31" t="s">
        <v>3094</v>
      </c>
      <c r="K165" s="803"/>
      <c r="L165" s="803"/>
      <c r="M165" s="803"/>
      <c r="N165" s="803"/>
      <c r="O165" s="803"/>
      <c r="P165" s="803"/>
      <c r="Q165" s="803"/>
      <c r="R165" s="803"/>
      <c r="S165" s="760"/>
      <c r="T165" s="1000"/>
      <c r="U165" s="1000"/>
      <c r="V165" s="82"/>
      <c r="W165" s="82"/>
    </row>
    <row r="166" spans="1:23" ht="38.25" customHeight="1" x14ac:dyDescent="0.25">
      <c r="A166" s="708">
        <v>3</v>
      </c>
      <c r="B166" s="1857" t="s">
        <v>3095</v>
      </c>
      <c r="C166" s="2043"/>
      <c r="D166" s="2043"/>
      <c r="E166" s="2043"/>
      <c r="F166" s="2043"/>
      <c r="G166" s="2043"/>
      <c r="H166" s="803"/>
      <c r="I166" s="929">
        <v>6</v>
      </c>
      <c r="J166" s="1984" t="s">
        <v>3096</v>
      </c>
      <c r="K166" s="2043"/>
      <c r="L166" s="2043"/>
      <c r="M166" s="2043"/>
      <c r="N166" s="2043"/>
      <c r="O166" s="2043"/>
      <c r="P166" s="2043"/>
      <c r="Q166" s="2043"/>
      <c r="R166" s="976"/>
      <c r="S166" s="1005"/>
      <c r="T166" s="82"/>
      <c r="U166" s="82"/>
      <c r="V166" s="82"/>
      <c r="W166" s="82"/>
    </row>
    <row r="167" spans="1:23" ht="28.5" customHeight="1" x14ac:dyDescent="0.25"/>
  </sheetData>
  <mergeCells count="288">
    <mergeCell ref="I7:J7"/>
    <mergeCell ref="K7:L7"/>
    <mergeCell ref="M7:M8"/>
    <mergeCell ref="W7:X7"/>
    <mergeCell ref="O8:P8"/>
    <mergeCell ref="Q8:R8"/>
    <mergeCell ref="B4:N4"/>
    <mergeCell ref="I6:M6"/>
    <mergeCell ref="B6:D7"/>
    <mergeCell ref="F6:G7"/>
    <mergeCell ref="O14:P14"/>
    <mergeCell ref="Q14:R14"/>
    <mergeCell ref="O15:P15"/>
    <mergeCell ref="Q15:R15"/>
    <mergeCell ref="O16:P16"/>
    <mergeCell ref="Q16:R16"/>
    <mergeCell ref="O11:P11"/>
    <mergeCell ref="Q11:R11"/>
    <mergeCell ref="O12:P12"/>
    <mergeCell ref="Q12:R12"/>
    <mergeCell ref="O13:P13"/>
    <mergeCell ref="Q13:R13"/>
    <mergeCell ref="O20:P20"/>
    <mergeCell ref="Q20:R20"/>
    <mergeCell ref="O21:P21"/>
    <mergeCell ref="Q21:R21"/>
    <mergeCell ref="O22:P22"/>
    <mergeCell ref="Q22:R22"/>
    <mergeCell ref="O17:P17"/>
    <mergeCell ref="Q17:R17"/>
    <mergeCell ref="O18:P18"/>
    <mergeCell ref="Q18:R18"/>
    <mergeCell ref="O19:P19"/>
    <mergeCell ref="Q19:R19"/>
    <mergeCell ref="O26:P26"/>
    <mergeCell ref="Q26:R26"/>
    <mergeCell ref="O27:P27"/>
    <mergeCell ref="Q27:R27"/>
    <mergeCell ref="O28:P28"/>
    <mergeCell ref="Q28:R28"/>
    <mergeCell ref="O23:P23"/>
    <mergeCell ref="Q23:R23"/>
    <mergeCell ref="O24:P24"/>
    <mergeCell ref="Q24:R24"/>
    <mergeCell ref="O25:P25"/>
    <mergeCell ref="Q25:R25"/>
    <mergeCell ref="O32:P32"/>
    <mergeCell ref="Q32:R32"/>
    <mergeCell ref="O33:P33"/>
    <mergeCell ref="Q33:R33"/>
    <mergeCell ref="O34:P34"/>
    <mergeCell ref="Q34:R34"/>
    <mergeCell ref="O29:P29"/>
    <mergeCell ref="Q29:R29"/>
    <mergeCell ref="O30:P30"/>
    <mergeCell ref="Q30:R30"/>
    <mergeCell ref="O31:P31"/>
    <mergeCell ref="Q31:R31"/>
    <mergeCell ref="O40:P40"/>
    <mergeCell ref="Q40:R40"/>
    <mergeCell ref="O41:P41"/>
    <mergeCell ref="Q41:R41"/>
    <mergeCell ref="O42:P42"/>
    <mergeCell ref="Q42:R42"/>
    <mergeCell ref="O35:P35"/>
    <mergeCell ref="Q35:R35"/>
    <mergeCell ref="O36:P36"/>
    <mergeCell ref="Q36:R36"/>
    <mergeCell ref="O37:P37"/>
    <mergeCell ref="Q37:R37"/>
    <mergeCell ref="O46:P46"/>
    <mergeCell ref="Q46:R46"/>
    <mergeCell ref="O47:P47"/>
    <mergeCell ref="Q47:R47"/>
    <mergeCell ref="O48:P48"/>
    <mergeCell ref="Q48:R48"/>
    <mergeCell ref="O43:P43"/>
    <mergeCell ref="Q43:R43"/>
    <mergeCell ref="O44:P44"/>
    <mergeCell ref="Q44:R44"/>
    <mergeCell ref="O45:P45"/>
    <mergeCell ref="Q45:R45"/>
    <mergeCell ref="O52:P52"/>
    <mergeCell ref="Q52:R52"/>
    <mergeCell ref="O53:P53"/>
    <mergeCell ref="Q53:R53"/>
    <mergeCell ref="O54:P54"/>
    <mergeCell ref="Q54:R54"/>
    <mergeCell ref="O49:P49"/>
    <mergeCell ref="Q49:R49"/>
    <mergeCell ref="O50:P50"/>
    <mergeCell ref="Q50:R50"/>
    <mergeCell ref="O51:P51"/>
    <mergeCell ref="Q51:R51"/>
    <mergeCell ref="O58:P58"/>
    <mergeCell ref="Q58:R58"/>
    <mergeCell ref="O59:P59"/>
    <mergeCell ref="Q59:R59"/>
    <mergeCell ref="O60:P60"/>
    <mergeCell ref="Q60:R60"/>
    <mergeCell ref="O55:P55"/>
    <mergeCell ref="Q55:R55"/>
    <mergeCell ref="O56:P56"/>
    <mergeCell ref="Q56:R56"/>
    <mergeCell ref="O57:P57"/>
    <mergeCell ref="Q57:R57"/>
    <mergeCell ref="O64:P64"/>
    <mergeCell ref="Q64:R64"/>
    <mergeCell ref="O65:P65"/>
    <mergeCell ref="Q65:R65"/>
    <mergeCell ref="O66:P66"/>
    <mergeCell ref="Q66:R66"/>
    <mergeCell ref="O61:P61"/>
    <mergeCell ref="Q61:R61"/>
    <mergeCell ref="O62:P62"/>
    <mergeCell ref="Q62:R62"/>
    <mergeCell ref="O63:P63"/>
    <mergeCell ref="Q63:R63"/>
    <mergeCell ref="O72:P72"/>
    <mergeCell ref="Q72:R72"/>
    <mergeCell ref="O73:P73"/>
    <mergeCell ref="Q73:R73"/>
    <mergeCell ref="O74:P74"/>
    <mergeCell ref="Q74:R74"/>
    <mergeCell ref="O69:P69"/>
    <mergeCell ref="Q69:R69"/>
    <mergeCell ref="O70:P70"/>
    <mergeCell ref="Q70:R70"/>
    <mergeCell ref="O71:P71"/>
    <mergeCell ref="Q71:R71"/>
    <mergeCell ref="O78:P78"/>
    <mergeCell ref="Q78:R78"/>
    <mergeCell ref="O79:P79"/>
    <mergeCell ref="Q79:R79"/>
    <mergeCell ref="O80:P80"/>
    <mergeCell ref="Q80:R80"/>
    <mergeCell ref="O75:P75"/>
    <mergeCell ref="Q75:R75"/>
    <mergeCell ref="O76:P76"/>
    <mergeCell ref="Q76:R76"/>
    <mergeCell ref="O77:P77"/>
    <mergeCell ref="Q77:R77"/>
    <mergeCell ref="O84:P84"/>
    <mergeCell ref="Q84:R84"/>
    <mergeCell ref="O85:P85"/>
    <mergeCell ref="Q85:R85"/>
    <mergeCell ref="O86:P86"/>
    <mergeCell ref="Q86:R86"/>
    <mergeCell ref="O81:P81"/>
    <mergeCell ref="Q81:R81"/>
    <mergeCell ref="O82:P82"/>
    <mergeCell ref="Q82:R82"/>
    <mergeCell ref="O83:P83"/>
    <mergeCell ref="Q83:R83"/>
    <mergeCell ref="O90:P90"/>
    <mergeCell ref="Q90:R90"/>
    <mergeCell ref="O91:P91"/>
    <mergeCell ref="Q91:R91"/>
    <mergeCell ref="O92:P92"/>
    <mergeCell ref="Q92:R92"/>
    <mergeCell ref="O87:P87"/>
    <mergeCell ref="Q87:R87"/>
    <mergeCell ref="O88:P88"/>
    <mergeCell ref="Q88:R88"/>
    <mergeCell ref="O89:P89"/>
    <mergeCell ref="Q89:R89"/>
    <mergeCell ref="O98:P98"/>
    <mergeCell ref="Q98:R98"/>
    <mergeCell ref="O99:P99"/>
    <mergeCell ref="Q99:R99"/>
    <mergeCell ref="O100:P100"/>
    <mergeCell ref="Q100:R100"/>
    <mergeCell ref="O93:P93"/>
    <mergeCell ref="Q93:R93"/>
    <mergeCell ref="O94:P94"/>
    <mergeCell ref="Q94:R94"/>
    <mergeCell ref="O95:P95"/>
    <mergeCell ref="Q95:R95"/>
    <mergeCell ref="O104:P104"/>
    <mergeCell ref="Q104:R104"/>
    <mergeCell ref="O105:P105"/>
    <mergeCell ref="Q105:R105"/>
    <mergeCell ref="O106:P106"/>
    <mergeCell ref="Q106:R106"/>
    <mergeCell ref="O101:P101"/>
    <mergeCell ref="Q101:R101"/>
    <mergeCell ref="O102:P102"/>
    <mergeCell ref="Q102:R102"/>
    <mergeCell ref="O103:P103"/>
    <mergeCell ref="Q103:R103"/>
    <mergeCell ref="O110:P110"/>
    <mergeCell ref="Q110:R110"/>
    <mergeCell ref="O111:P111"/>
    <mergeCell ref="Q111:R111"/>
    <mergeCell ref="O112:P112"/>
    <mergeCell ref="Q112:R112"/>
    <mergeCell ref="O107:P107"/>
    <mergeCell ref="Q107:R107"/>
    <mergeCell ref="O108:P108"/>
    <mergeCell ref="Q108:R108"/>
    <mergeCell ref="O109:P109"/>
    <mergeCell ref="Q109:R109"/>
    <mergeCell ref="O116:P116"/>
    <mergeCell ref="Q116:R116"/>
    <mergeCell ref="O117:P117"/>
    <mergeCell ref="Q117:R117"/>
    <mergeCell ref="O118:P118"/>
    <mergeCell ref="Q118:R118"/>
    <mergeCell ref="O113:P113"/>
    <mergeCell ref="Q113:R113"/>
    <mergeCell ref="O114:P114"/>
    <mergeCell ref="Q114:R114"/>
    <mergeCell ref="O115:P115"/>
    <mergeCell ref="Q115:R115"/>
    <mergeCell ref="O122:P122"/>
    <mergeCell ref="Q122:R122"/>
    <mergeCell ref="O123:P123"/>
    <mergeCell ref="Q123:R123"/>
    <mergeCell ref="O124:P124"/>
    <mergeCell ref="Q124:R124"/>
    <mergeCell ref="O119:P119"/>
    <mergeCell ref="Q119:R119"/>
    <mergeCell ref="O120:P120"/>
    <mergeCell ref="Q120:R120"/>
    <mergeCell ref="O121:P121"/>
    <mergeCell ref="Q121:R121"/>
    <mergeCell ref="O130:P130"/>
    <mergeCell ref="Q130:R130"/>
    <mergeCell ref="O131:P131"/>
    <mergeCell ref="Q131:R131"/>
    <mergeCell ref="O132:P132"/>
    <mergeCell ref="Q132:R132"/>
    <mergeCell ref="O127:P127"/>
    <mergeCell ref="Q127:R127"/>
    <mergeCell ref="O128:P128"/>
    <mergeCell ref="Q128:R128"/>
    <mergeCell ref="O129:P129"/>
    <mergeCell ref="Q129:R129"/>
    <mergeCell ref="O136:P136"/>
    <mergeCell ref="Q136:R136"/>
    <mergeCell ref="O137:P137"/>
    <mergeCell ref="Q137:R137"/>
    <mergeCell ref="O138:P138"/>
    <mergeCell ref="Q138:R138"/>
    <mergeCell ref="O133:P133"/>
    <mergeCell ref="Q133:R133"/>
    <mergeCell ref="O134:P134"/>
    <mergeCell ref="Q134:R134"/>
    <mergeCell ref="O135:P135"/>
    <mergeCell ref="Q135:R135"/>
    <mergeCell ref="O147:P147"/>
    <mergeCell ref="Q147:R147"/>
    <mergeCell ref="O142:P142"/>
    <mergeCell ref="Q142:R142"/>
    <mergeCell ref="O143:P143"/>
    <mergeCell ref="Q143:R143"/>
    <mergeCell ref="O144:P144"/>
    <mergeCell ref="Q144:R144"/>
    <mergeCell ref="O139:P139"/>
    <mergeCell ref="Q139:R139"/>
    <mergeCell ref="O140:P140"/>
    <mergeCell ref="Q140:R140"/>
    <mergeCell ref="O141:P141"/>
    <mergeCell ref="Q141:R141"/>
    <mergeCell ref="B2:E2"/>
    <mergeCell ref="O156:P156"/>
    <mergeCell ref="Q156:R156"/>
    <mergeCell ref="B164:G164"/>
    <mergeCell ref="J164:Q164"/>
    <mergeCell ref="B165:G165"/>
    <mergeCell ref="B166:G166"/>
    <mergeCell ref="J166:Q166"/>
    <mergeCell ref="O151:P151"/>
    <mergeCell ref="Q151:R151"/>
    <mergeCell ref="O152:P152"/>
    <mergeCell ref="Q152:R152"/>
    <mergeCell ref="O153:P153"/>
    <mergeCell ref="Q153:R153"/>
    <mergeCell ref="O148:P148"/>
    <mergeCell ref="Q148:R148"/>
    <mergeCell ref="O149:P149"/>
    <mergeCell ref="Q149:R149"/>
    <mergeCell ref="O150:P150"/>
    <mergeCell ref="Q150:R150"/>
    <mergeCell ref="O145:P145"/>
    <mergeCell ref="Q145:R145"/>
    <mergeCell ref="O146:P146"/>
    <mergeCell ref="Q146:R146"/>
  </mergeCells>
  <hyperlinks>
    <hyperlink ref="B2:E2" location="'Liste tableaux'!A1" display="Retour à la liste des tableaux" xr:uid="{C9EF6C9A-C4B6-4BCE-BA25-115E45AE2743}"/>
  </hyperlinks>
  <pageMargins left="0.7" right="0.7" top="0.75" bottom="0.75" header="0.3" footer="0.3"/>
  <headerFooter>
    <oddHeader>&amp;R&amp;"Calibri"&amp;10&amp;K000000 Protected B - Internal / Protégé B - Interne&amp;1#_x000D_</oddHead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28F41-7DC0-40AA-9D7E-B746F4C5C258}">
  <sheetPr codeName="Feuil81">
    <tabColor rgb="FFFFFF00"/>
  </sheetPr>
  <dimension ref="A1:BA166"/>
  <sheetViews>
    <sheetView showGridLines="0" workbookViewId="0">
      <selection activeCell="O68" sqref="O68"/>
    </sheetView>
  </sheetViews>
  <sheetFormatPr defaultColWidth="9.140625" defaultRowHeight="15" x14ac:dyDescent="0.25"/>
  <cols>
    <col min="11" max="11" width="11.85546875" customWidth="1"/>
    <col min="20" max="24" width="9.140625" style="803"/>
  </cols>
  <sheetData>
    <row r="1" spans="1:45" ht="15.75" x14ac:dyDescent="0.25">
      <c r="B1" s="216" t="s">
        <v>3326</v>
      </c>
      <c r="C1" s="18"/>
      <c r="D1" s="18"/>
      <c r="H1" s="1"/>
      <c r="I1" s="1"/>
      <c r="P1" s="18"/>
      <c r="Q1" s="1"/>
      <c r="R1" s="1"/>
      <c r="S1" s="1"/>
      <c r="T1" s="216" t="s">
        <v>3326</v>
      </c>
      <c r="U1" s="82"/>
      <c r="V1" s="558"/>
      <c r="W1" s="558"/>
      <c r="X1" s="558"/>
      <c r="Y1" s="13"/>
      <c r="Z1" s="13"/>
      <c r="AA1" s="13"/>
      <c r="AB1" s="13"/>
      <c r="AC1" s="13"/>
      <c r="AD1" s="1"/>
      <c r="AE1" s="657"/>
      <c r="AF1" s="13"/>
      <c r="AG1" s="13"/>
      <c r="AH1" s="13"/>
      <c r="AI1" s="13"/>
      <c r="AJ1" s="1"/>
      <c r="AK1" s="657"/>
      <c r="AL1" s="152"/>
      <c r="AM1" s="13"/>
      <c r="AN1" s="13"/>
      <c r="AO1" s="13"/>
      <c r="AP1" s="13"/>
      <c r="AQ1" s="13"/>
      <c r="AR1" s="13"/>
      <c r="AS1" s="13"/>
    </row>
    <row r="2" spans="1:45" ht="12" customHeight="1" x14ac:dyDescent="0.25">
      <c r="A2" s="20">
        <v>32</v>
      </c>
      <c r="B2" s="1867" t="s">
        <v>145</v>
      </c>
      <c r="C2" s="1868"/>
      <c r="D2" s="1868"/>
      <c r="E2" s="1869"/>
      <c r="F2" s="39"/>
      <c r="H2" s="1"/>
      <c r="I2" s="1"/>
      <c r="T2" s="2190" t="s">
        <v>3135</v>
      </c>
      <c r="U2" s="2190"/>
      <c r="V2" s="2190"/>
      <c r="W2" s="2190"/>
      <c r="X2" s="2190"/>
      <c r="Y2" s="2190"/>
      <c r="Z2" s="2190"/>
      <c r="AA2" s="2190"/>
      <c r="AB2" s="932"/>
      <c r="AC2" s="932"/>
      <c r="AD2" s="1"/>
      <c r="AE2" s="759"/>
      <c r="AF2" s="759"/>
      <c r="AG2" s="759"/>
      <c r="AH2" s="759"/>
      <c r="AI2" s="759"/>
      <c r="AJ2" s="932"/>
      <c r="AK2" s="759"/>
      <c r="AL2" s="759"/>
      <c r="AM2" s="759"/>
      <c r="AN2" s="759"/>
      <c r="AO2" s="759"/>
      <c r="AP2" s="759"/>
      <c r="AQ2" s="759"/>
      <c r="AR2" s="759"/>
      <c r="AS2" s="759"/>
    </row>
    <row r="3" spans="1:45" ht="39.75" customHeight="1" x14ac:dyDescent="0.25">
      <c r="A3" s="20"/>
      <c r="B3" s="568"/>
      <c r="C3" s="195"/>
      <c r="D3" s="195"/>
      <c r="E3" s="195"/>
      <c r="F3" s="39"/>
      <c r="H3" s="1"/>
      <c r="I3" s="1"/>
      <c r="T3" s="2190"/>
      <c r="U3" s="2190"/>
      <c r="V3" s="2190"/>
      <c r="W3" s="2190"/>
      <c r="X3" s="2190"/>
      <c r="Y3" s="2190"/>
      <c r="Z3" s="2190"/>
      <c r="AA3" s="2190"/>
      <c r="AB3" s="933"/>
      <c r="AC3" s="933"/>
      <c r="AD3" s="1"/>
      <c r="AE3" s="759"/>
      <c r="AF3" s="759"/>
      <c r="AG3" s="759"/>
      <c r="AH3" s="759"/>
      <c r="AI3" s="759"/>
      <c r="AJ3" s="933"/>
      <c r="AK3" s="759"/>
      <c r="AL3" s="759"/>
      <c r="AM3" s="759"/>
      <c r="AN3" s="759"/>
      <c r="AO3" s="759"/>
      <c r="AP3" s="759"/>
      <c r="AQ3" s="759"/>
      <c r="AR3" s="759"/>
      <c r="AS3" s="759"/>
    </row>
    <row r="4" spans="1:45" ht="42.75" customHeight="1" x14ac:dyDescent="0.25">
      <c r="B4" s="2069" t="s">
        <v>4715</v>
      </c>
      <c r="C4" s="1970"/>
      <c r="D4" s="1970"/>
      <c r="E4" s="1970"/>
      <c r="F4" s="1970"/>
      <c r="G4" s="1970"/>
      <c r="H4" s="1970"/>
      <c r="I4" s="1970"/>
      <c r="J4" s="1970"/>
      <c r="K4" s="1970"/>
      <c r="L4" s="1970"/>
      <c r="M4" s="1970"/>
      <c r="N4" s="1970"/>
      <c r="T4" s="2190" t="str">
        <f>$B4</f>
        <v>Pour le portefeuille bancaire – Expositions sur l'acquisition et l'aménagement de terrains et la construction de bâtiments, à l'exclusion de l'ICFV (139c)</v>
      </c>
      <c r="U4" s="2190"/>
      <c r="V4" s="2190"/>
      <c r="W4" s="2190"/>
      <c r="X4" s="2190"/>
      <c r="Y4" s="2190"/>
      <c r="Z4" s="2190"/>
      <c r="AA4" s="977"/>
      <c r="AB4" s="932"/>
      <c r="AC4" s="932"/>
      <c r="AD4" s="1"/>
      <c r="AE4" s="759"/>
      <c r="AF4" s="759"/>
      <c r="AG4" s="759"/>
      <c r="AH4" s="759"/>
      <c r="AI4" s="759"/>
      <c r="AJ4" s="932"/>
      <c r="AK4" s="766"/>
      <c r="AL4" s="766"/>
      <c r="AM4" s="766"/>
      <c r="AN4" s="766"/>
      <c r="AO4" s="766"/>
      <c r="AP4" s="766"/>
      <c r="AQ4" s="766"/>
      <c r="AR4" s="766"/>
      <c r="AS4" s="766"/>
    </row>
    <row r="5" spans="1:45" ht="15.75" x14ac:dyDescent="0.25">
      <c r="B5" s="181" t="s">
        <v>3040</v>
      </c>
      <c r="C5" s="329"/>
      <c r="H5" s="82"/>
      <c r="I5" s="82"/>
      <c r="Q5" s="830"/>
      <c r="R5" s="497"/>
      <c r="S5" s="646"/>
      <c r="T5" s="181" t="str">
        <f>$B5</f>
        <v>Dollars, en milliers, Type d’enregistrement 010</v>
      </c>
      <c r="U5" s="82"/>
      <c r="V5" s="558"/>
      <c r="W5" s="558"/>
      <c r="X5" s="558"/>
      <c r="Y5" s="13"/>
      <c r="Z5" s="13"/>
      <c r="AA5" s="13"/>
      <c r="AB5" s="13"/>
      <c r="AC5" s="13"/>
      <c r="AD5" s="1"/>
      <c r="AE5" s="449"/>
      <c r="AF5" s="13"/>
      <c r="AG5" s="13"/>
      <c r="AH5" s="717"/>
      <c r="AI5" s="717"/>
      <c r="AJ5" s="718"/>
      <c r="AK5" s="449"/>
      <c r="AL5" s="13"/>
      <c r="AM5" s="13"/>
      <c r="AN5" s="717"/>
      <c r="AO5" s="717"/>
      <c r="AP5" s="449"/>
      <c r="AQ5" s="13"/>
      <c r="AR5" s="13"/>
      <c r="AS5" s="717"/>
    </row>
    <row r="6" spans="1:45" ht="34.35" customHeight="1" x14ac:dyDescent="0.25">
      <c r="A6" s="82"/>
      <c r="B6" s="2189" t="s">
        <v>2440</v>
      </c>
      <c r="C6" s="2080"/>
      <c r="D6" s="2081"/>
      <c r="E6" s="495"/>
      <c r="F6" s="1861" t="s">
        <v>2441</v>
      </c>
      <c r="G6" s="2081"/>
      <c r="I6" s="1854" t="s">
        <v>2902</v>
      </c>
      <c r="J6" s="2241"/>
      <c r="K6" s="2241"/>
      <c r="L6" s="2241"/>
      <c r="M6" s="2238"/>
      <c r="N6" s="495"/>
      <c r="O6" s="495"/>
      <c r="P6" s="495"/>
      <c r="Q6" s="495"/>
      <c r="R6" s="495"/>
      <c r="S6" s="139"/>
      <c r="T6" s="2170" t="s">
        <v>3041</v>
      </c>
      <c r="U6" s="2272"/>
      <c r="V6" s="576"/>
      <c r="Y6" s="1004"/>
      <c r="Z6" s="1004"/>
      <c r="AA6" s="1004"/>
      <c r="AB6" s="1004"/>
      <c r="AC6" s="1004"/>
      <c r="AD6" s="1"/>
      <c r="AE6" s="1004"/>
      <c r="AF6" s="1004"/>
      <c r="AG6" s="661"/>
      <c r="AH6" s="726"/>
      <c r="AI6" s="717"/>
      <c r="AJ6" s="718"/>
      <c r="AK6" s="768"/>
      <c r="AL6" s="768"/>
      <c r="AM6" s="1004"/>
      <c r="AN6" s="1004"/>
      <c r="AO6" s="1004"/>
      <c r="AP6" s="1004"/>
      <c r="AQ6" s="1004"/>
      <c r="AR6" s="1004"/>
      <c r="AS6" s="1004"/>
    </row>
    <row r="7" spans="1:45" ht="23.25" customHeight="1" x14ac:dyDescent="0.25">
      <c r="A7" s="82"/>
      <c r="B7" s="1720"/>
      <c r="C7" s="1721"/>
      <c r="D7" s="1722"/>
      <c r="E7" s="495"/>
      <c r="F7" s="1564"/>
      <c r="G7" s="1722"/>
      <c r="I7" s="1861" t="s">
        <v>3042</v>
      </c>
      <c r="J7" s="2266"/>
      <c r="K7" s="1861" t="s">
        <v>3043</v>
      </c>
      <c r="L7" s="2266"/>
      <c r="M7" s="1985" t="s">
        <v>3044</v>
      </c>
      <c r="N7" s="495"/>
      <c r="O7" s="495"/>
      <c r="P7" s="495"/>
      <c r="Q7" s="495"/>
      <c r="R7" s="495"/>
      <c r="S7" s="139"/>
      <c r="T7" s="2273"/>
      <c r="U7" s="2273"/>
      <c r="V7" s="576"/>
      <c r="W7" s="1861" t="s">
        <v>3101</v>
      </c>
      <c r="X7" s="2260"/>
      <c r="Y7" s="1004"/>
      <c r="Z7" s="1004"/>
      <c r="AA7" s="1004"/>
      <c r="AB7" s="1004"/>
      <c r="AC7" s="1004"/>
      <c r="AD7" s="1"/>
      <c r="AE7" s="1004"/>
      <c r="AF7" s="1004"/>
      <c r="AG7" s="661"/>
      <c r="AH7" s="771"/>
      <c r="AI7" s="771"/>
      <c r="AJ7" s="733"/>
      <c r="AK7" s="768"/>
      <c r="AL7" s="768"/>
      <c r="AM7" s="1004"/>
      <c r="AN7" s="770"/>
      <c r="AO7" s="13"/>
      <c r="AP7" s="660"/>
      <c r="AQ7" s="660"/>
      <c r="AR7" s="660"/>
      <c r="AS7" s="660"/>
    </row>
    <row r="8" spans="1:45" ht="73.5" customHeight="1" x14ac:dyDescent="0.25">
      <c r="A8" s="1387" t="s">
        <v>3045</v>
      </c>
      <c r="B8" s="1387" t="s">
        <v>3046</v>
      </c>
      <c r="C8" s="1387" t="s">
        <v>2443</v>
      </c>
      <c r="D8" s="1387" t="s">
        <v>3241</v>
      </c>
      <c r="E8" s="123"/>
      <c r="F8" s="1684" t="s">
        <v>3242</v>
      </c>
      <c r="G8" s="1387" t="s">
        <v>3104</v>
      </c>
      <c r="I8" s="1387" t="s">
        <v>3050</v>
      </c>
      <c r="J8" s="1387" t="s">
        <v>3051</v>
      </c>
      <c r="K8" s="1387" t="s">
        <v>3052</v>
      </c>
      <c r="L8" s="1387" t="s">
        <v>3053</v>
      </c>
      <c r="M8" s="2267"/>
      <c r="O8" s="1861" t="s">
        <v>2450</v>
      </c>
      <c r="P8" s="2081"/>
      <c r="Q8" s="1861" t="s">
        <v>3055</v>
      </c>
      <c r="R8" s="2081"/>
      <c r="S8" s="769"/>
      <c r="T8" s="1606" t="str">
        <f>$A8</f>
        <v>Fourchette de probabilité de défaut (PD)</v>
      </c>
      <c r="U8" s="1606" t="str">
        <f>$B8</f>
        <v>PD estimative (%) (M3)</v>
      </c>
      <c r="V8" s="1387" t="s">
        <v>3321</v>
      </c>
      <c r="W8" s="1387" t="s">
        <v>3057</v>
      </c>
      <c r="X8" s="1387" t="s">
        <v>3058</v>
      </c>
      <c r="Y8" s="1004"/>
      <c r="Z8" s="1004"/>
      <c r="AA8" s="1004"/>
      <c r="AB8" s="1004"/>
      <c r="AC8" s="1004"/>
      <c r="AD8" s="1"/>
      <c r="AE8" s="1004"/>
      <c r="AF8" s="1004"/>
      <c r="AG8" s="771"/>
      <c r="AH8" s="771"/>
      <c r="AI8" s="771"/>
      <c r="AJ8" s="736"/>
      <c r="AK8" s="768"/>
      <c r="AL8" s="768"/>
      <c r="AM8" s="1004"/>
      <c r="AN8" s="771"/>
      <c r="AO8" s="772"/>
      <c r="AP8" s="768"/>
      <c r="AQ8" s="768"/>
      <c r="AR8" s="768"/>
      <c r="AS8" s="768"/>
    </row>
    <row r="9" spans="1:45" s="490" customFormat="1" x14ac:dyDescent="0.25">
      <c r="A9" s="576"/>
      <c r="B9" s="229" t="s">
        <v>299</v>
      </c>
      <c r="C9" s="229"/>
      <c r="D9" s="229" t="s">
        <v>300</v>
      </c>
      <c r="E9" s="229"/>
      <c r="F9" s="229" t="s">
        <v>301</v>
      </c>
      <c r="G9" s="229" t="s">
        <v>3059</v>
      </c>
      <c r="H9" s="229"/>
      <c r="I9" s="229" t="s">
        <v>466</v>
      </c>
      <c r="J9" s="229" t="s">
        <v>304</v>
      </c>
      <c r="K9"/>
      <c r="L9"/>
      <c r="M9"/>
      <c r="N9" s="229"/>
      <c r="O9" s="229"/>
      <c r="P9" s="229"/>
      <c r="Q9" s="229"/>
      <c r="R9" s="229"/>
      <c r="S9" s="155"/>
      <c r="T9" s="833"/>
      <c r="U9" s="834" t="s">
        <v>3060</v>
      </c>
      <c r="V9" s="229"/>
      <c r="W9" s="82"/>
      <c r="X9" s="229"/>
      <c r="Y9" s="586"/>
      <c r="Z9" s="586"/>
      <c r="AA9" s="586"/>
      <c r="AB9" s="586"/>
      <c r="AC9" s="586"/>
      <c r="AE9" s="662"/>
      <c r="AF9" s="773"/>
      <c r="AG9" s="727"/>
      <c r="AH9" s="717"/>
      <c r="AI9" s="727"/>
      <c r="AJ9" s="722"/>
      <c r="AK9" s="728"/>
      <c r="AL9" s="774"/>
      <c r="AM9" s="662"/>
      <c r="AN9" s="586"/>
      <c r="AO9" s="662"/>
      <c r="AP9" s="586"/>
      <c r="AQ9" s="586"/>
      <c r="AR9" s="586"/>
      <c r="AS9" s="586"/>
    </row>
    <row r="10" spans="1:45" x14ac:dyDescent="0.25">
      <c r="A10" s="82"/>
      <c r="B10" s="88" t="s">
        <v>1874</v>
      </c>
      <c r="C10" s="82"/>
      <c r="D10" s="337"/>
      <c r="E10" s="337"/>
      <c r="F10" s="337"/>
      <c r="G10" s="337"/>
      <c r="H10" s="337"/>
      <c r="I10" s="2205" t="s">
        <v>3157</v>
      </c>
      <c r="J10" s="2205"/>
      <c r="K10" s="337"/>
      <c r="L10" s="337"/>
      <c r="M10" s="337"/>
      <c r="N10" s="82"/>
      <c r="O10" s="82"/>
      <c r="P10" s="82"/>
      <c r="Q10" s="82"/>
      <c r="R10" s="82"/>
      <c r="S10" s="1"/>
      <c r="T10" s="835"/>
      <c r="U10" s="836" t="str">
        <f>$B10</f>
        <v>Engagements utilisés (501)</v>
      </c>
      <c r="V10" s="82"/>
      <c r="W10" s="82"/>
      <c r="X10" s="82"/>
      <c r="Y10" s="13"/>
      <c r="Z10" s="13"/>
      <c r="AA10" s="13"/>
      <c r="AB10" s="13"/>
      <c r="AC10" s="13"/>
      <c r="AD10" s="1"/>
      <c r="AE10" s="13"/>
      <c r="AF10" s="430"/>
      <c r="AG10" s="717"/>
      <c r="AH10" s="717"/>
      <c r="AI10" s="717"/>
      <c r="AJ10" s="718"/>
      <c r="AK10" s="152"/>
      <c r="AL10" s="775"/>
      <c r="AM10" s="776"/>
      <c r="AN10" s="13"/>
      <c r="AO10" s="13"/>
      <c r="AP10" s="13"/>
      <c r="AQ10" s="13"/>
      <c r="AR10" s="13"/>
      <c r="AS10" s="13"/>
    </row>
    <row r="11" spans="1:45" ht="10.35" customHeight="1" x14ac:dyDescent="0.25">
      <c r="A11" s="31" t="s">
        <v>3062</v>
      </c>
      <c r="B11" s="602"/>
      <c r="C11" s="1654"/>
      <c r="D11" s="992"/>
      <c r="E11" s="31"/>
      <c r="F11" s="992"/>
      <c r="G11" s="1630"/>
      <c r="H11" s="856"/>
      <c r="I11" s="1631"/>
      <c r="J11" s="993"/>
      <c r="K11" s="1631"/>
      <c r="L11" s="838"/>
      <c r="M11" s="839"/>
      <c r="N11" s="31"/>
      <c r="O11" s="2159"/>
      <c r="P11" s="2159"/>
      <c r="Q11" s="2159"/>
      <c r="R11" s="2159"/>
      <c r="S11" s="758"/>
      <c r="T11" s="840" t="str">
        <f t="shared" ref="T11:T35" si="0">$A11</f>
        <v>1 (1401)</v>
      </c>
      <c r="U11" s="1615" t="str">
        <f t="shared" ref="U11:U35" si="1">IF($B11="","",$B11)</f>
        <v/>
      </c>
      <c r="V11" s="190"/>
      <c r="W11" s="841"/>
      <c r="X11" s="841"/>
      <c r="Y11" s="674"/>
      <c r="Z11" s="673"/>
      <c r="AA11" s="674"/>
      <c r="AB11" s="673"/>
      <c r="AC11" s="674"/>
      <c r="AD11" s="1"/>
      <c r="AE11" s="7"/>
      <c r="AF11" s="777"/>
      <c r="AG11" s="445"/>
      <c r="AH11" s="778"/>
      <c r="AI11" s="778"/>
      <c r="AJ11" s="744"/>
      <c r="AK11" s="779"/>
      <c r="AL11" s="780"/>
      <c r="AM11" s="673"/>
      <c r="AN11" s="663"/>
      <c r="AO11" s="13"/>
      <c r="AP11" s="781"/>
      <c r="AQ11" s="781"/>
      <c r="AR11" s="781"/>
      <c r="AS11" s="781"/>
    </row>
    <row r="12" spans="1:45" x14ac:dyDescent="0.25">
      <c r="A12" s="31" t="s">
        <v>3063</v>
      </c>
      <c r="B12" s="602"/>
      <c r="C12" s="1654"/>
      <c r="D12" s="992"/>
      <c r="E12" s="31"/>
      <c r="F12" s="992"/>
      <c r="G12" s="1630"/>
      <c r="H12" s="856"/>
      <c r="I12" s="1631"/>
      <c r="J12" s="993"/>
      <c r="K12" s="1631"/>
      <c r="L12" s="838"/>
      <c r="M12" s="839"/>
      <c r="N12" s="31"/>
      <c r="O12" s="2159"/>
      <c r="P12" s="2159"/>
      <c r="Q12" s="2159"/>
      <c r="R12" s="2159"/>
      <c r="S12" s="758"/>
      <c r="T12" s="840" t="str">
        <f t="shared" si="0"/>
        <v>2 (1402)</v>
      </c>
      <c r="U12" s="1615" t="str">
        <f t="shared" si="1"/>
        <v/>
      </c>
      <c r="V12" s="190"/>
      <c r="W12" s="841"/>
      <c r="X12" s="841"/>
      <c r="Y12" s="674"/>
      <c r="Z12" s="673"/>
      <c r="AA12" s="674"/>
      <c r="AB12" s="673"/>
      <c r="AC12" s="674"/>
      <c r="AD12" s="1"/>
      <c r="AE12" s="7"/>
      <c r="AF12" s="777"/>
      <c r="AG12" s="445"/>
      <c r="AH12" s="778"/>
      <c r="AI12" s="778"/>
      <c r="AJ12" s="744"/>
      <c r="AK12" s="779"/>
      <c r="AL12" s="780"/>
      <c r="AM12" s="673"/>
      <c r="AN12" s="663"/>
      <c r="AO12" s="13"/>
      <c r="AP12" s="781"/>
      <c r="AQ12" s="781"/>
      <c r="AR12" s="781"/>
      <c r="AS12" s="781"/>
    </row>
    <row r="13" spans="1:45" x14ac:dyDescent="0.25">
      <c r="A13" s="31" t="s">
        <v>3064</v>
      </c>
      <c r="B13" s="602"/>
      <c r="C13" s="1654"/>
      <c r="D13" s="992"/>
      <c r="E13" s="31"/>
      <c r="F13" s="992"/>
      <c r="G13" s="1630"/>
      <c r="H13" s="856"/>
      <c r="I13" s="1631"/>
      <c r="J13" s="993"/>
      <c r="K13" s="1631"/>
      <c r="L13" s="838"/>
      <c r="M13" s="839"/>
      <c r="N13" s="31"/>
      <c r="O13" s="2159"/>
      <c r="P13" s="2159"/>
      <c r="Q13" s="2159"/>
      <c r="R13" s="2159"/>
      <c r="S13" s="758"/>
      <c r="T13" s="840" t="str">
        <f t="shared" si="0"/>
        <v>3 (1403)</v>
      </c>
      <c r="U13" s="1615" t="str">
        <f t="shared" si="1"/>
        <v/>
      </c>
      <c r="V13" s="190"/>
      <c r="W13" s="841"/>
      <c r="X13" s="841"/>
      <c r="Y13" s="674"/>
      <c r="Z13" s="673"/>
      <c r="AA13" s="674"/>
      <c r="AB13" s="673"/>
      <c r="AC13" s="674"/>
      <c r="AD13" s="1"/>
      <c r="AE13" s="7"/>
      <c r="AF13" s="777"/>
      <c r="AG13" s="445"/>
      <c r="AH13" s="778"/>
      <c r="AI13" s="778"/>
      <c r="AJ13" s="744"/>
      <c r="AK13" s="779"/>
      <c r="AL13" s="780"/>
      <c r="AM13" s="673"/>
      <c r="AN13" s="663"/>
      <c r="AO13" s="13"/>
      <c r="AP13" s="781"/>
      <c r="AQ13" s="781"/>
      <c r="AR13" s="781"/>
      <c r="AS13" s="781"/>
    </row>
    <row r="14" spans="1:45" ht="10.7" hidden="1" customHeight="1" x14ac:dyDescent="0.25">
      <c r="A14" s="31" t="s">
        <v>3065</v>
      </c>
      <c r="B14" s="602"/>
      <c r="C14" s="1654"/>
      <c r="D14" s="992"/>
      <c r="E14" s="31"/>
      <c r="F14" s="992"/>
      <c r="G14" s="1630"/>
      <c r="H14" s="856"/>
      <c r="I14" s="1631"/>
      <c r="J14" s="993"/>
      <c r="K14" s="1631"/>
      <c r="L14" s="838"/>
      <c r="M14" s="839"/>
      <c r="N14" s="31"/>
      <c r="O14" s="2159"/>
      <c r="P14" s="2159"/>
      <c r="Q14" s="2159"/>
      <c r="R14" s="2159"/>
      <c r="S14" s="758"/>
      <c r="T14" s="840" t="str">
        <f t="shared" si="0"/>
        <v>4 (1404)</v>
      </c>
      <c r="U14" s="1615" t="str">
        <f t="shared" si="1"/>
        <v/>
      </c>
      <c r="V14" s="190"/>
      <c r="W14" s="841"/>
      <c r="X14" s="841"/>
      <c r="Y14" s="674"/>
      <c r="Z14" s="673"/>
      <c r="AA14" s="674"/>
      <c r="AB14" s="673"/>
      <c r="AC14" s="674"/>
      <c r="AD14" s="1"/>
      <c r="AE14" s="7"/>
      <c r="AF14" s="777"/>
      <c r="AG14" s="445"/>
      <c r="AH14" s="778"/>
      <c r="AI14" s="778"/>
      <c r="AJ14" s="744"/>
      <c r="AK14" s="779"/>
      <c r="AL14" s="780"/>
      <c r="AM14" s="673"/>
      <c r="AN14" s="663"/>
      <c r="AO14" s="13"/>
      <c r="AP14" s="781"/>
      <c r="AQ14" s="781"/>
      <c r="AR14" s="781"/>
      <c r="AS14" s="781"/>
    </row>
    <row r="15" spans="1:45" ht="10.7" hidden="1" customHeight="1" x14ac:dyDescent="0.25">
      <c r="A15" s="31" t="s">
        <v>3066</v>
      </c>
      <c r="B15" s="602"/>
      <c r="C15" s="1654"/>
      <c r="D15" s="992"/>
      <c r="E15" s="31"/>
      <c r="F15" s="992"/>
      <c r="G15" s="1630"/>
      <c r="H15" s="856"/>
      <c r="I15" s="1631"/>
      <c r="J15" s="993"/>
      <c r="K15" s="1631"/>
      <c r="L15" s="838"/>
      <c r="M15" s="839"/>
      <c r="N15" s="31"/>
      <c r="O15" s="2159"/>
      <c r="P15" s="2159"/>
      <c r="Q15" s="2159"/>
      <c r="R15" s="2159"/>
      <c r="S15" s="758"/>
      <c r="T15" s="840" t="str">
        <f t="shared" si="0"/>
        <v>5 (1405)</v>
      </c>
      <c r="U15" s="1615" t="str">
        <f t="shared" si="1"/>
        <v/>
      </c>
      <c r="V15" s="190"/>
      <c r="W15" s="841"/>
      <c r="X15" s="841"/>
      <c r="Y15" s="674"/>
      <c r="Z15" s="673"/>
      <c r="AA15" s="674"/>
      <c r="AB15" s="673"/>
      <c r="AC15" s="674"/>
      <c r="AD15" s="1"/>
      <c r="AE15" s="7"/>
      <c r="AF15" s="777"/>
      <c r="AG15" s="445"/>
      <c r="AH15" s="778"/>
      <c r="AI15" s="778"/>
      <c r="AJ15" s="744"/>
      <c r="AK15" s="779"/>
      <c r="AL15" s="780"/>
      <c r="AM15" s="673"/>
      <c r="AN15" s="663"/>
      <c r="AO15" s="13"/>
      <c r="AP15" s="781"/>
      <c r="AQ15" s="781"/>
      <c r="AR15" s="781"/>
      <c r="AS15" s="781"/>
    </row>
    <row r="16" spans="1:45" ht="10.7" hidden="1" customHeight="1" x14ac:dyDescent="0.25">
      <c r="A16" s="31" t="s">
        <v>3067</v>
      </c>
      <c r="B16" s="602"/>
      <c r="C16" s="1654"/>
      <c r="D16" s="992"/>
      <c r="E16" s="31"/>
      <c r="F16" s="992"/>
      <c r="G16" s="1630"/>
      <c r="H16" s="856"/>
      <c r="I16" s="1631"/>
      <c r="J16" s="993"/>
      <c r="K16" s="1631"/>
      <c r="L16" s="838"/>
      <c r="M16" s="839"/>
      <c r="N16" s="31"/>
      <c r="O16" s="2159"/>
      <c r="P16" s="2159"/>
      <c r="Q16" s="2159"/>
      <c r="R16" s="2159"/>
      <c r="S16" s="758"/>
      <c r="T16" s="840" t="str">
        <f t="shared" si="0"/>
        <v>6 (1406)</v>
      </c>
      <c r="U16" s="1615" t="str">
        <f t="shared" si="1"/>
        <v/>
      </c>
      <c r="V16" s="190"/>
      <c r="W16" s="841"/>
      <c r="X16" s="841"/>
      <c r="Y16" s="674"/>
      <c r="Z16" s="673"/>
      <c r="AA16" s="674"/>
      <c r="AB16" s="673"/>
      <c r="AC16" s="674"/>
      <c r="AD16" s="1"/>
      <c r="AE16" s="7"/>
      <c r="AF16" s="777"/>
      <c r="AG16" s="445"/>
      <c r="AH16" s="778"/>
      <c r="AI16" s="778"/>
      <c r="AJ16" s="744"/>
      <c r="AK16" s="779"/>
      <c r="AL16" s="780"/>
      <c r="AM16" s="673"/>
      <c r="AN16" s="663"/>
      <c r="AO16" s="13"/>
      <c r="AP16" s="781"/>
      <c r="AQ16" s="781"/>
      <c r="AR16" s="781"/>
      <c r="AS16" s="781"/>
    </row>
    <row r="17" spans="1:45" ht="10.7" hidden="1" customHeight="1" x14ac:dyDescent="0.25">
      <c r="A17" s="31" t="s">
        <v>3068</v>
      </c>
      <c r="B17" s="602"/>
      <c r="C17" s="1654"/>
      <c r="D17" s="992"/>
      <c r="E17" s="31"/>
      <c r="F17" s="992"/>
      <c r="G17" s="1630"/>
      <c r="H17" s="856"/>
      <c r="I17" s="1631"/>
      <c r="J17" s="993"/>
      <c r="K17" s="1631"/>
      <c r="L17" s="838"/>
      <c r="M17" s="839"/>
      <c r="N17" s="31"/>
      <c r="O17" s="2159"/>
      <c r="P17" s="2159"/>
      <c r="Q17" s="2159"/>
      <c r="R17" s="2159"/>
      <c r="S17" s="758"/>
      <c r="T17" s="840" t="str">
        <f t="shared" si="0"/>
        <v>7 (1407)</v>
      </c>
      <c r="U17" s="1615" t="str">
        <f t="shared" si="1"/>
        <v/>
      </c>
      <c r="V17" s="190"/>
      <c r="W17" s="841"/>
      <c r="X17" s="841"/>
      <c r="Y17" s="674"/>
      <c r="Z17" s="673"/>
      <c r="AA17" s="674"/>
      <c r="AB17" s="673"/>
      <c r="AC17" s="674"/>
      <c r="AD17" s="1"/>
      <c r="AE17" s="7"/>
      <c r="AF17" s="777"/>
      <c r="AG17" s="445"/>
      <c r="AH17" s="778"/>
      <c r="AI17" s="778"/>
      <c r="AJ17" s="744"/>
      <c r="AK17" s="779"/>
      <c r="AL17" s="780"/>
      <c r="AM17" s="673"/>
      <c r="AN17" s="663"/>
      <c r="AO17" s="13"/>
      <c r="AP17" s="781"/>
      <c r="AQ17" s="781"/>
      <c r="AR17" s="781"/>
      <c r="AS17" s="781"/>
    </row>
    <row r="18" spans="1:45" ht="10.7" hidden="1" customHeight="1" x14ac:dyDescent="0.25">
      <c r="A18" s="31" t="s">
        <v>3069</v>
      </c>
      <c r="B18" s="602"/>
      <c r="C18" s="1654"/>
      <c r="D18" s="992"/>
      <c r="E18" s="31"/>
      <c r="F18" s="992"/>
      <c r="G18" s="1630"/>
      <c r="H18" s="856"/>
      <c r="I18" s="1631"/>
      <c r="J18" s="993"/>
      <c r="K18" s="1631"/>
      <c r="L18" s="838"/>
      <c r="M18" s="839"/>
      <c r="N18" s="31"/>
      <c r="O18" s="2159"/>
      <c r="P18" s="2159"/>
      <c r="Q18" s="2159"/>
      <c r="R18" s="2159"/>
      <c r="S18" s="758"/>
      <c r="T18" s="840" t="str">
        <f t="shared" si="0"/>
        <v>8 (1408)</v>
      </c>
      <c r="U18" s="1615" t="str">
        <f t="shared" si="1"/>
        <v/>
      </c>
      <c r="V18" s="190"/>
      <c r="W18" s="841"/>
      <c r="X18" s="841"/>
      <c r="Y18" s="674"/>
      <c r="Z18" s="673"/>
      <c r="AA18" s="674"/>
      <c r="AB18" s="673"/>
      <c r="AC18" s="674"/>
      <c r="AD18" s="1"/>
      <c r="AE18" s="7"/>
      <c r="AF18" s="777"/>
      <c r="AG18" s="445"/>
      <c r="AH18" s="778"/>
      <c r="AI18" s="778"/>
      <c r="AJ18" s="744"/>
      <c r="AK18" s="779"/>
      <c r="AL18" s="780"/>
      <c r="AM18" s="673"/>
      <c r="AN18" s="663"/>
      <c r="AO18" s="13"/>
      <c r="AP18" s="781"/>
      <c r="AQ18" s="781"/>
      <c r="AR18" s="781"/>
      <c r="AS18" s="781"/>
    </row>
    <row r="19" spans="1:45" ht="10.7" hidden="1" customHeight="1" x14ac:dyDescent="0.25">
      <c r="A19" s="31" t="s">
        <v>3070</v>
      </c>
      <c r="B19" s="602"/>
      <c r="C19" s="1654"/>
      <c r="D19" s="992"/>
      <c r="E19" s="31"/>
      <c r="F19" s="992"/>
      <c r="G19" s="1630"/>
      <c r="H19" s="856"/>
      <c r="I19" s="1631"/>
      <c r="J19" s="993"/>
      <c r="K19" s="1631"/>
      <c r="L19" s="838"/>
      <c r="M19" s="839"/>
      <c r="N19" s="31"/>
      <c r="O19" s="2159"/>
      <c r="P19" s="2159"/>
      <c r="Q19" s="2159"/>
      <c r="R19" s="2159"/>
      <c r="S19" s="758"/>
      <c r="T19" s="840" t="str">
        <f t="shared" si="0"/>
        <v>9 (1409)</v>
      </c>
      <c r="U19" s="1615" t="str">
        <f t="shared" si="1"/>
        <v/>
      </c>
      <c r="V19" s="190"/>
      <c r="W19" s="841"/>
      <c r="X19" s="841"/>
      <c r="Y19" s="674"/>
      <c r="Z19" s="673"/>
      <c r="AA19" s="674"/>
      <c r="AB19" s="673"/>
      <c r="AC19" s="674"/>
      <c r="AD19" s="1"/>
      <c r="AE19" s="7"/>
      <c r="AF19" s="777"/>
      <c r="AG19" s="445"/>
      <c r="AH19" s="778"/>
      <c r="AI19" s="778"/>
      <c r="AJ19" s="744"/>
      <c r="AK19" s="779"/>
      <c r="AL19" s="780"/>
      <c r="AM19" s="673"/>
      <c r="AN19" s="663"/>
      <c r="AO19" s="13"/>
      <c r="AP19" s="781"/>
      <c r="AQ19" s="781"/>
      <c r="AR19" s="781"/>
      <c r="AS19" s="781"/>
    </row>
    <row r="20" spans="1:45" ht="10.7" hidden="1" customHeight="1" x14ac:dyDescent="0.25">
      <c r="A20" s="31" t="s">
        <v>3071</v>
      </c>
      <c r="B20" s="602"/>
      <c r="C20" s="1654"/>
      <c r="D20" s="992"/>
      <c r="E20" s="31"/>
      <c r="F20" s="992"/>
      <c r="G20" s="1630"/>
      <c r="H20" s="856"/>
      <c r="I20" s="1631"/>
      <c r="J20" s="993"/>
      <c r="K20" s="1631"/>
      <c r="L20" s="838"/>
      <c r="M20" s="839"/>
      <c r="N20" s="31"/>
      <c r="O20" s="2159"/>
      <c r="P20" s="2159"/>
      <c r="Q20" s="2159"/>
      <c r="R20" s="2159"/>
      <c r="S20" s="758"/>
      <c r="T20" s="840" t="str">
        <f t="shared" si="0"/>
        <v>10 (1410)</v>
      </c>
      <c r="U20" s="1615" t="str">
        <f t="shared" si="1"/>
        <v/>
      </c>
      <c r="V20" s="190"/>
      <c r="W20" s="841"/>
      <c r="X20" s="841"/>
      <c r="Y20" s="674"/>
      <c r="Z20" s="673"/>
      <c r="AA20" s="674"/>
      <c r="AB20" s="673"/>
      <c r="AC20" s="674"/>
      <c r="AD20" s="1"/>
      <c r="AE20" s="7"/>
      <c r="AF20" s="777"/>
      <c r="AG20" s="445"/>
      <c r="AH20" s="778"/>
      <c r="AI20" s="778"/>
      <c r="AJ20" s="744"/>
      <c r="AK20" s="779"/>
      <c r="AL20" s="780"/>
      <c r="AM20" s="673"/>
      <c r="AN20" s="663"/>
      <c r="AO20" s="13"/>
      <c r="AP20" s="781"/>
      <c r="AQ20" s="781"/>
      <c r="AR20" s="781"/>
      <c r="AS20" s="781"/>
    </row>
    <row r="21" spans="1:45" ht="10.7" hidden="1" customHeight="1" x14ac:dyDescent="0.25">
      <c r="A21" s="31" t="s">
        <v>3072</v>
      </c>
      <c r="B21" s="602"/>
      <c r="C21" s="1654"/>
      <c r="D21" s="992"/>
      <c r="E21" s="31"/>
      <c r="F21" s="992"/>
      <c r="G21" s="1630"/>
      <c r="H21" s="856"/>
      <c r="I21" s="1631"/>
      <c r="J21" s="993"/>
      <c r="K21" s="1631"/>
      <c r="L21" s="838"/>
      <c r="M21" s="839"/>
      <c r="N21" s="31"/>
      <c r="O21" s="2159"/>
      <c r="P21" s="2159"/>
      <c r="Q21" s="2159"/>
      <c r="R21" s="2159"/>
      <c r="S21" s="758"/>
      <c r="T21" s="840" t="str">
        <f t="shared" si="0"/>
        <v>11 (1411)</v>
      </c>
      <c r="U21" s="1615" t="str">
        <f t="shared" si="1"/>
        <v/>
      </c>
      <c r="V21" s="190"/>
      <c r="W21" s="841"/>
      <c r="X21" s="841"/>
      <c r="Y21" s="674"/>
      <c r="Z21" s="673"/>
      <c r="AA21" s="674"/>
      <c r="AB21" s="673"/>
      <c r="AC21" s="674"/>
      <c r="AD21" s="1"/>
      <c r="AE21" s="7"/>
      <c r="AF21" s="777"/>
      <c r="AG21" s="445"/>
      <c r="AH21" s="778"/>
      <c r="AI21" s="778"/>
      <c r="AJ21" s="744"/>
      <c r="AK21" s="779"/>
      <c r="AL21" s="780"/>
      <c r="AM21" s="673"/>
      <c r="AN21" s="663"/>
      <c r="AO21" s="13"/>
      <c r="AP21" s="781"/>
      <c r="AQ21" s="781"/>
      <c r="AR21" s="781"/>
      <c r="AS21" s="781"/>
    </row>
    <row r="22" spans="1:45" ht="10.7" hidden="1" customHeight="1" x14ac:dyDescent="0.25">
      <c r="A22" s="31" t="s">
        <v>3073</v>
      </c>
      <c r="B22" s="602"/>
      <c r="C22" s="1654"/>
      <c r="D22" s="992"/>
      <c r="E22" s="31"/>
      <c r="F22" s="992"/>
      <c r="G22" s="1630"/>
      <c r="H22" s="856"/>
      <c r="I22" s="1631"/>
      <c r="J22" s="993"/>
      <c r="K22" s="1631"/>
      <c r="L22" s="838"/>
      <c r="M22" s="839"/>
      <c r="N22" s="31"/>
      <c r="O22" s="2159"/>
      <c r="P22" s="2159"/>
      <c r="Q22" s="2159"/>
      <c r="R22" s="2159"/>
      <c r="S22" s="758"/>
      <c r="T22" s="840" t="str">
        <f t="shared" si="0"/>
        <v>12 (1412)</v>
      </c>
      <c r="U22" s="1615" t="str">
        <f t="shared" si="1"/>
        <v/>
      </c>
      <c r="V22" s="190"/>
      <c r="W22" s="841"/>
      <c r="X22" s="841"/>
      <c r="Y22" s="674"/>
      <c r="Z22" s="673"/>
      <c r="AA22" s="674"/>
      <c r="AB22" s="673"/>
      <c r="AC22" s="674"/>
      <c r="AD22" s="1"/>
      <c r="AE22" s="7"/>
      <c r="AF22" s="777"/>
      <c r="AG22" s="445"/>
      <c r="AH22" s="778"/>
      <c r="AI22" s="778"/>
      <c r="AJ22" s="744"/>
      <c r="AK22" s="779"/>
      <c r="AL22" s="780"/>
      <c r="AM22" s="673"/>
      <c r="AN22" s="663"/>
      <c r="AO22" s="13"/>
      <c r="AP22" s="781"/>
      <c r="AQ22" s="781"/>
      <c r="AR22" s="781"/>
      <c r="AS22" s="781"/>
    </row>
    <row r="23" spans="1:45" ht="10.7" hidden="1" customHeight="1" x14ac:dyDescent="0.25">
      <c r="A23" s="31" t="s">
        <v>3074</v>
      </c>
      <c r="B23" s="602"/>
      <c r="C23" s="1654"/>
      <c r="D23" s="992"/>
      <c r="E23" s="31"/>
      <c r="F23" s="992"/>
      <c r="G23" s="1630"/>
      <c r="H23" s="856"/>
      <c r="I23" s="1631"/>
      <c r="J23" s="993"/>
      <c r="K23" s="1631"/>
      <c r="L23" s="838"/>
      <c r="M23" s="839"/>
      <c r="N23" s="31"/>
      <c r="O23" s="2159"/>
      <c r="P23" s="2159"/>
      <c r="Q23" s="2159"/>
      <c r="R23" s="2159"/>
      <c r="S23" s="758"/>
      <c r="T23" s="840" t="str">
        <f t="shared" si="0"/>
        <v>13 (1413)</v>
      </c>
      <c r="U23" s="1615" t="str">
        <f t="shared" si="1"/>
        <v/>
      </c>
      <c r="V23" s="190"/>
      <c r="W23" s="841"/>
      <c r="X23" s="841"/>
      <c r="Y23" s="674"/>
      <c r="Z23" s="673"/>
      <c r="AA23" s="674"/>
      <c r="AB23" s="673"/>
      <c r="AC23" s="674"/>
      <c r="AD23" s="1"/>
      <c r="AE23" s="7"/>
      <c r="AF23" s="777"/>
      <c r="AG23" s="445"/>
      <c r="AH23" s="778"/>
      <c r="AI23" s="778"/>
      <c r="AJ23" s="744"/>
      <c r="AK23" s="779"/>
      <c r="AL23" s="780"/>
      <c r="AM23" s="673"/>
      <c r="AN23" s="663"/>
      <c r="AO23" s="13"/>
      <c r="AP23" s="781"/>
      <c r="AQ23" s="781"/>
      <c r="AR23" s="781"/>
      <c r="AS23" s="781"/>
    </row>
    <row r="24" spans="1:45" ht="10.7" hidden="1" customHeight="1" x14ac:dyDescent="0.25">
      <c r="A24" s="31" t="s">
        <v>3075</v>
      </c>
      <c r="B24" s="602"/>
      <c r="C24" s="1654"/>
      <c r="D24" s="992"/>
      <c r="E24" s="31"/>
      <c r="F24" s="992"/>
      <c r="G24" s="1630"/>
      <c r="H24" s="856"/>
      <c r="I24" s="1631"/>
      <c r="J24" s="993"/>
      <c r="K24" s="1631"/>
      <c r="L24" s="838"/>
      <c r="M24" s="839"/>
      <c r="N24" s="31"/>
      <c r="O24" s="2159"/>
      <c r="P24" s="2159"/>
      <c r="Q24" s="2159"/>
      <c r="R24" s="2159"/>
      <c r="S24" s="758"/>
      <c r="T24" s="840" t="str">
        <f t="shared" si="0"/>
        <v>14 (1414)</v>
      </c>
      <c r="U24" s="1615" t="str">
        <f t="shared" si="1"/>
        <v/>
      </c>
      <c r="V24" s="190"/>
      <c r="W24" s="841"/>
      <c r="X24" s="841"/>
      <c r="Y24" s="674"/>
      <c r="Z24" s="673"/>
      <c r="AA24" s="674"/>
      <c r="AB24" s="673"/>
      <c r="AC24" s="674"/>
      <c r="AD24" s="1"/>
      <c r="AE24" s="7"/>
      <c r="AF24" s="777"/>
      <c r="AG24" s="445"/>
      <c r="AH24" s="778"/>
      <c r="AI24" s="778"/>
      <c r="AJ24" s="744"/>
      <c r="AK24" s="779"/>
      <c r="AL24" s="780"/>
      <c r="AM24" s="673"/>
      <c r="AN24" s="663"/>
      <c r="AO24" s="13"/>
      <c r="AP24" s="781"/>
      <c r="AQ24" s="781"/>
      <c r="AR24" s="781"/>
      <c r="AS24" s="781"/>
    </row>
    <row r="25" spans="1:45" ht="10.7" hidden="1" customHeight="1" x14ac:dyDescent="0.25">
      <c r="A25" s="31" t="s">
        <v>3076</v>
      </c>
      <c r="B25" s="602"/>
      <c r="C25" s="1654"/>
      <c r="D25" s="992"/>
      <c r="E25" s="31"/>
      <c r="F25" s="992"/>
      <c r="G25" s="1630"/>
      <c r="H25" s="856"/>
      <c r="I25" s="1631"/>
      <c r="J25" s="993"/>
      <c r="K25" s="1631"/>
      <c r="L25" s="838"/>
      <c r="M25" s="839"/>
      <c r="N25" s="31"/>
      <c r="O25" s="2159"/>
      <c r="P25" s="2159"/>
      <c r="Q25" s="2159"/>
      <c r="R25" s="2159"/>
      <c r="S25" s="758"/>
      <c r="T25" s="840" t="str">
        <f t="shared" si="0"/>
        <v>15 (1415)</v>
      </c>
      <c r="U25" s="1615" t="str">
        <f t="shared" si="1"/>
        <v/>
      </c>
      <c r="V25" s="190"/>
      <c r="W25" s="841"/>
      <c r="X25" s="841"/>
      <c r="Y25" s="674"/>
      <c r="Z25" s="673"/>
      <c r="AA25" s="674"/>
      <c r="AB25" s="673"/>
      <c r="AC25" s="674"/>
      <c r="AD25" s="1"/>
      <c r="AE25" s="7"/>
      <c r="AF25" s="777"/>
      <c r="AG25" s="445"/>
      <c r="AH25" s="778"/>
      <c r="AI25" s="778"/>
      <c r="AJ25" s="744"/>
      <c r="AK25" s="779"/>
      <c r="AL25" s="780"/>
      <c r="AM25" s="673"/>
      <c r="AN25" s="663"/>
      <c r="AO25" s="13"/>
      <c r="AP25" s="781"/>
      <c r="AQ25" s="781"/>
      <c r="AR25" s="781"/>
      <c r="AS25" s="781"/>
    </row>
    <row r="26" spans="1:45" ht="10.7" hidden="1" customHeight="1" x14ac:dyDescent="0.25">
      <c r="A26" s="31" t="s">
        <v>3077</v>
      </c>
      <c r="B26" s="602"/>
      <c r="C26" s="1654"/>
      <c r="D26" s="992"/>
      <c r="E26" s="31"/>
      <c r="F26" s="992"/>
      <c r="G26" s="1630"/>
      <c r="H26" s="856"/>
      <c r="I26" s="1631"/>
      <c r="J26" s="993"/>
      <c r="K26" s="1631"/>
      <c r="L26" s="838"/>
      <c r="M26" s="839"/>
      <c r="N26" s="31"/>
      <c r="O26" s="2159"/>
      <c r="P26" s="2159"/>
      <c r="Q26" s="2159"/>
      <c r="R26" s="2159"/>
      <c r="S26" s="758"/>
      <c r="T26" s="840" t="str">
        <f t="shared" si="0"/>
        <v>16 (1416)</v>
      </c>
      <c r="U26" s="1615" t="str">
        <f t="shared" si="1"/>
        <v/>
      </c>
      <c r="V26" s="190"/>
      <c r="W26" s="841"/>
      <c r="X26" s="841"/>
      <c r="Y26" s="674"/>
      <c r="Z26" s="673"/>
      <c r="AA26" s="674"/>
      <c r="AB26" s="673"/>
      <c r="AC26" s="674"/>
      <c r="AD26" s="1"/>
      <c r="AE26" s="7"/>
      <c r="AF26" s="777"/>
      <c r="AG26" s="445"/>
      <c r="AH26" s="778"/>
      <c r="AI26" s="778"/>
      <c r="AJ26" s="744"/>
      <c r="AK26" s="779"/>
      <c r="AL26" s="780"/>
      <c r="AM26" s="673"/>
      <c r="AN26" s="663"/>
      <c r="AO26" s="13"/>
      <c r="AP26" s="781"/>
      <c r="AQ26" s="781"/>
      <c r="AR26" s="781"/>
      <c r="AS26" s="781"/>
    </row>
    <row r="27" spans="1:45" ht="10.7" hidden="1" customHeight="1" x14ac:dyDescent="0.25">
      <c r="A27" s="31" t="s">
        <v>3078</v>
      </c>
      <c r="B27" s="602"/>
      <c r="C27" s="1654"/>
      <c r="D27" s="992"/>
      <c r="E27" s="31"/>
      <c r="F27" s="992"/>
      <c r="G27" s="1630"/>
      <c r="H27" s="856"/>
      <c r="I27" s="1631"/>
      <c r="J27" s="993"/>
      <c r="K27" s="1631"/>
      <c r="L27" s="838"/>
      <c r="M27" s="839"/>
      <c r="N27" s="31"/>
      <c r="O27" s="2159"/>
      <c r="P27" s="2159"/>
      <c r="Q27" s="2159"/>
      <c r="R27" s="2159"/>
      <c r="S27" s="758"/>
      <c r="T27" s="840" t="str">
        <f t="shared" si="0"/>
        <v>17 (1417)</v>
      </c>
      <c r="U27" s="1615" t="str">
        <f t="shared" si="1"/>
        <v/>
      </c>
      <c r="V27" s="190"/>
      <c r="W27" s="841"/>
      <c r="X27" s="841"/>
      <c r="Y27" s="674"/>
      <c r="Z27" s="673"/>
      <c r="AA27" s="674"/>
      <c r="AB27" s="673"/>
      <c r="AC27" s="674"/>
      <c r="AD27" s="1"/>
      <c r="AE27" s="7"/>
      <c r="AF27" s="777"/>
      <c r="AG27" s="445"/>
      <c r="AH27" s="778"/>
      <c r="AI27" s="778"/>
      <c r="AJ27" s="744"/>
      <c r="AK27" s="779"/>
      <c r="AL27" s="780"/>
      <c r="AM27" s="673"/>
      <c r="AN27" s="663"/>
      <c r="AO27" s="13"/>
      <c r="AP27" s="781"/>
      <c r="AQ27" s="781"/>
      <c r="AR27" s="781"/>
      <c r="AS27" s="781"/>
    </row>
    <row r="28" spans="1:45" ht="10.7" hidden="1" customHeight="1" x14ac:dyDescent="0.25">
      <c r="A28" s="31" t="s">
        <v>3079</v>
      </c>
      <c r="B28" s="602"/>
      <c r="C28" s="1654"/>
      <c r="D28" s="992"/>
      <c r="E28" s="31"/>
      <c r="F28" s="992"/>
      <c r="G28" s="1630"/>
      <c r="H28" s="856"/>
      <c r="I28" s="1631"/>
      <c r="J28" s="993"/>
      <c r="K28" s="1631"/>
      <c r="L28" s="838"/>
      <c r="M28" s="839"/>
      <c r="N28" s="31"/>
      <c r="O28" s="2159"/>
      <c r="P28" s="2159"/>
      <c r="Q28" s="2159"/>
      <c r="R28" s="2159"/>
      <c r="S28" s="758"/>
      <c r="T28" s="840" t="str">
        <f t="shared" si="0"/>
        <v>18 (1418)</v>
      </c>
      <c r="U28" s="1615" t="str">
        <f t="shared" si="1"/>
        <v/>
      </c>
      <c r="V28" s="190"/>
      <c r="W28" s="841"/>
      <c r="X28" s="841"/>
      <c r="Y28" s="674"/>
      <c r="Z28" s="673"/>
      <c r="AA28" s="674"/>
      <c r="AB28" s="673"/>
      <c r="AC28" s="674"/>
      <c r="AD28" s="1"/>
      <c r="AE28" s="7"/>
      <c r="AF28" s="777"/>
      <c r="AG28" s="445"/>
      <c r="AH28" s="778"/>
      <c r="AI28" s="778"/>
      <c r="AJ28" s="744"/>
      <c r="AK28" s="779"/>
      <c r="AL28" s="780"/>
      <c r="AM28" s="673"/>
      <c r="AN28" s="663"/>
      <c r="AO28" s="13"/>
      <c r="AP28" s="781"/>
      <c r="AQ28" s="781"/>
      <c r="AR28" s="781"/>
      <c r="AS28" s="781"/>
    </row>
    <row r="29" spans="1:45" ht="10.7" hidden="1" customHeight="1" x14ac:dyDescent="0.25">
      <c r="A29" s="31" t="s">
        <v>3080</v>
      </c>
      <c r="B29" s="602"/>
      <c r="C29" s="1654"/>
      <c r="D29" s="992"/>
      <c r="E29" s="31"/>
      <c r="F29" s="992"/>
      <c r="G29" s="1630"/>
      <c r="H29" s="856"/>
      <c r="I29" s="1631"/>
      <c r="J29" s="993"/>
      <c r="K29" s="1631"/>
      <c r="L29" s="838"/>
      <c r="M29" s="839"/>
      <c r="N29" s="31"/>
      <c r="O29" s="2159"/>
      <c r="P29" s="2159"/>
      <c r="Q29" s="2159"/>
      <c r="R29" s="2159"/>
      <c r="S29" s="758"/>
      <c r="T29" s="840" t="str">
        <f t="shared" si="0"/>
        <v>19 (1419)</v>
      </c>
      <c r="U29" s="1615" t="str">
        <f t="shared" si="1"/>
        <v/>
      </c>
      <c r="V29" s="190"/>
      <c r="W29" s="841"/>
      <c r="X29" s="841"/>
      <c r="Y29" s="674"/>
      <c r="Z29" s="673"/>
      <c r="AA29" s="674"/>
      <c r="AB29" s="673"/>
      <c r="AC29" s="674"/>
      <c r="AD29" s="1"/>
      <c r="AE29" s="7"/>
      <c r="AF29" s="777"/>
      <c r="AG29" s="445"/>
      <c r="AH29" s="778"/>
      <c r="AI29" s="778"/>
      <c r="AJ29" s="744"/>
      <c r="AK29" s="779"/>
      <c r="AL29" s="780"/>
      <c r="AM29" s="673"/>
      <c r="AN29" s="663"/>
      <c r="AO29" s="13"/>
      <c r="AP29" s="781"/>
      <c r="AQ29" s="781"/>
      <c r="AR29" s="781"/>
      <c r="AS29" s="781"/>
    </row>
    <row r="30" spans="1:45" ht="10.7" hidden="1" customHeight="1" x14ac:dyDescent="0.25">
      <c r="A30" s="31" t="s">
        <v>3081</v>
      </c>
      <c r="B30" s="602"/>
      <c r="C30" s="1654"/>
      <c r="D30" s="992"/>
      <c r="E30" s="31"/>
      <c r="F30" s="992"/>
      <c r="G30" s="1630"/>
      <c r="H30" s="856"/>
      <c r="I30" s="1631"/>
      <c r="J30" s="993"/>
      <c r="K30" s="1631"/>
      <c r="L30" s="838"/>
      <c r="M30" s="839"/>
      <c r="N30" s="31"/>
      <c r="O30" s="2159"/>
      <c r="P30" s="2159"/>
      <c r="Q30" s="2159"/>
      <c r="R30" s="2159"/>
      <c r="S30" s="758"/>
      <c r="T30" s="840" t="str">
        <f t="shared" si="0"/>
        <v>20 (1420)</v>
      </c>
      <c r="U30" s="1615" t="str">
        <f t="shared" si="1"/>
        <v/>
      </c>
      <c r="V30" s="190"/>
      <c r="W30" s="841"/>
      <c r="X30" s="841"/>
      <c r="Y30" s="674"/>
      <c r="Z30" s="673"/>
      <c r="AA30" s="674"/>
      <c r="AB30" s="673"/>
      <c r="AC30" s="674"/>
      <c r="AD30" s="1"/>
      <c r="AE30" s="7"/>
      <c r="AF30" s="777"/>
      <c r="AG30" s="445"/>
      <c r="AH30" s="778"/>
      <c r="AI30" s="778"/>
      <c r="AJ30" s="744"/>
      <c r="AK30" s="779"/>
      <c r="AL30" s="780"/>
      <c r="AM30" s="673"/>
      <c r="AN30" s="663"/>
      <c r="AO30" s="13"/>
      <c r="AP30" s="781"/>
      <c r="AQ30" s="781"/>
      <c r="AR30" s="781"/>
      <c r="AS30" s="781"/>
    </row>
    <row r="31" spans="1:45" ht="10.7" hidden="1" customHeight="1" x14ac:dyDescent="0.25">
      <c r="A31" s="31" t="s">
        <v>3082</v>
      </c>
      <c r="B31" s="602"/>
      <c r="C31" s="1654"/>
      <c r="D31" s="992"/>
      <c r="E31" s="31"/>
      <c r="F31" s="992"/>
      <c r="G31" s="1630"/>
      <c r="H31" s="856"/>
      <c r="I31" s="1631"/>
      <c r="J31" s="993"/>
      <c r="K31" s="1631"/>
      <c r="L31" s="838"/>
      <c r="M31" s="839"/>
      <c r="N31" s="31"/>
      <c r="O31" s="2159"/>
      <c r="P31" s="2159"/>
      <c r="Q31" s="2159"/>
      <c r="R31" s="2159"/>
      <c r="S31" s="758"/>
      <c r="T31" s="840" t="str">
        <f t="shared" si="0"/>
        <v>21 (1421)</v>
      </c>
      <c r="U31" s="1615" t="str">
        <f t="shared" si="1"/>
        <v/>
      </c>
      <c r="V31" s="190"/>
      <c r="W31" s="841"/>
      <c r="X31" s="841"/>
      <c r="Y31" s="674"/>
      <c r="Z31" s="673"/>
      <c r="AA31" s="674"/>
      <c r="AB31" s="673"/>
      <c r="AC31" s="674"/>
      <c r="AD31" s="1"/>
      <c r="AE31" s="7"/>
      <c r="AF31" s="777"/>
      <c r="AG31" s="445"/>
      <c r="AH31" s="778"/>
      <c r="AI31" s="778"/>
      <c r="AJ31" s="744"/>
      <c r="AK31" s="779"/>
      <c r="AL31" s="780"/>
      <c r="AM31" s="673"/>
      <c r="AN31" s="663"/>
      <c r="AO31" s="13"/>
      <c r="AP31" s="781"/>
      <c r="AQ31" s="781"/>
      <c r="AR31" s="781"/>
      <c r="AS31" s="781"/>
    </row>
    <row r="32" spans="1:45" ht="10.7" hidden="1" customHeight="1" x14ac:dyDescent="0.25">
      <c r="A32" s="31" t="s">
        <v>3083</v>
      </c>
      <c r="B32" s="602"/>
      <c r="C32" s="1654"/>
      <c r="D32" s="992"/>
      <c r="E32" s="31"/>
      <c r="F32" s="992"/>
      <c r="G32" s="1630"/>
      <c r="H32" s="856"/>
      <c r="I32" s="1631"/>
      <c r="J32" s="993"/>
      <c r="K32" s="1631"/>
      <c r="L32" s="838"/>
      <c r="M32" s="839"/>
      <c r="N32" s="31"/>
      <c r="O32" s="2159"/>
      <c r="P32" s="2159"/>
      <c r="Q32" s="2159"/>
      <c r="R32" s="2159"/>
      <c r="S32" s="758"/>
      <c r="T32" s="840" t="str">
        <f t="shared" si="0"/>
        <v>22 (1422)</v>
      </c>
      <c r="U32" s="1615" t="str">
        <f t="shared" si="1"/>
        <v/>
      </c>
      <c r="V32" s="190"/>
      <c r="W32" s="841"/>
      <c r="X32" s="841"/>
      <c r="Y32" s="674"/>
      <c r="Z32" s="673"/>
      <c r="AA32" s="674"/>
      <c r="AB32" s="673"/>
      <c r="AC32" s="674"/>
      <c r="AD32" s="1"/>
      <c r="AE32" s="7"/>
      <c r="AF32" s="777"/>
      <c r="AG32" s="445"/>
      <c r="AH32" s="778"/>
      <c r="AI32" s="778"/>
      <c r="AJ32" s="744"/>
      <c r="AK32" s="779"/>
      <c r="AL32" s="780"/>
      <c r="AM32" s="673"/>
      <c r="AN32" s="663"/>
      <c r="AO32" s="13"/>
      <c r="AP32" s="781"/>
      <c r="AQ32" s="781"/>
      <c r="AR32" s="781"/>
      <c r="AS32" s="781"/>
    </row>
    <row r="33" spans="1:45" ht="10.7" hidden="1" customHeight="1" x14ac:dyDescent="0.25">
      <c r="A33" s="31" t="s">
        <v>3084</v>
      </c>
      <c r="B33" s="602"/>
      <c r="C33" s="1654"/>
      <c r="D33" s="992"/>
      <c r="E33" s="31"/>
      <c r="F33" s="992"/>
      <c r="G33" s="1630"/>
      <c r="H33" s="856"/>
      <c r="I33" s="1631"/>
      <c r="J33" s="993"/>
      <c r="K33" s="1631"/>
      <c r="L33" s="838"/>
      <c r="M33" s="839"/>
      <c r="N33" s="31"/>
      <c r="O33" s="2159"/>
      <c r="P33" s="2159"/>
      <c r="Q33" s="2159"/>
      <c r="R33" s="2159"/>
      <c r="S33" s="758"/>
      <c r="T33" s="840" t="str">
        <f t="shared" si="0"/>
        <v>23 (1423)</v>
      </c>
      <c r="U33" s="1615" t="str">
        <f t="shared" si="1"/>
        <v/>
      </c>
      <c r="V33" s="190"/>
      <c r="W33" s="841"/>
      <c r="X33" s="841"/>
      <c r="Y33" s="674"/>
      <c r="Z33" s="673"/>
      <c r="AA33" s="674"/>
      <c r="AB33" s="673"/>
      <c r="AC33" s="674"/>
      <c r="AD33" s="1"/>
      <c r="AE33" s="7"/>
      <c r="AF33" s="777"/>
      <c r="AG33" s="445"/>
      <c r="AH33" s="778"/>
      <c r="AI33" s="778"/>
      <c r="AJ33" s="744"/>
      <c r="AK33" s="779"/>
      <c r="AL33" s="780"/>
      <c r="AM33" s="673"/>
      <c r="AN33" s="663"/>
      <c r="AO33" s="13"/>
      <c r="AP33" s="781"/>
      <c r="AQ33" s="781"/>
      <c r="AR33" s="781"/>
      <c r="AS33" s="781"/>
    </row>
    <row r="34" spans="1:45" ht="10.7" hidden="1" customHeight="1" x14ac:dyDescent="0.25">
      <c r="A34" s="31" t="s">
        <v>3085</v>
      </c>
      <c r="B34" s="602"/>
      <c r="C34" s="1654"/>
      <c r="D34" s="992"/>
      <c r="E34" s="31"/>
      <c r="F34" s="992"/>
      <c r="G34" s="1630"/>
      <c r="H34" s="856"/>
      <c r="I34" s="1631"/>
      <c r="J34" s="993"/>
      <c r="K34" s="1631"/>
      <c r="L34" s="838"/>
      <c r="M34" s="839"/>
      <c r="N34" s="31"/>
      <c r="O34" s="2159"/>
      <c r="P34" s="2159"/>
      <c r="Q34" s="2159"/>
      <c r="R34" s="2159"/>
      <c r="S34" s="758"/>
      <c r="T34" s="840" t="str">
        <f t="shared" si="0"/>
        <v>24 (1424)</v>
      </c>
      <c r="U34" s="1615" t="str">
        <f t="shared" si="1"/>
        <v/>
      </c>
      <c r="V34" s="190"/>
      <c r="W34" s="841"/>
      <c r="X34" s="841"/>
      <c r="Y34" s="674"/>
      <c r="Z34" s="673"/>
      <c r="AA34" s="674"/>
      <c r="AB34" s="673"/>
      <c r="AC34" s="674"/>
      <c r="AD34" s="1"/>
      <c r="AE34" s="7"/>
      <c r="AF34" s="777"/>
      <c r="AG34" s="445"/>
      <c r="AH34" s="778"/>
      <c r="AI34" s="778"/>
      <c r="AJ34" s="744"/>
      <c r="AK34" s="779"/>
      <c r="AL34" s="780"/>
      <c r="AM34" s="673"/>
      <c r="AN34" s="663"/>
      <c r="AO34" s="13"/>
      <c r="AP34" s="781"/>
      <c r="AQ34" s="781"/>
      <c r="AR34" s="781"/>
      <c r="AS34" s="781"/>
    </row>
    <row r="35" spans="1:45" x14ac:dyDescent="0.25">
      <c r="A35" s="31" t="s">
        <v>3086</v>
      </c>
      <c r="B35" s="602"/>
      <c r="C35" s="1654"/>
      <c r="D35" s="992"/>
      <c r="E35" s="31"/>
      <c r="F35" s="992"/>
      <c r="G35" s="1630"/>
      <c r="H35" s="856"/>
      <c r="I35" s="1631"/>
      <c r="J35" s="993"/>
      <c r="K35" s="1631"/>
      <c r="L35" s="838"/>
      <c r="M35" s="839"/>
      <c r="N35" s="31"/>
      <c r="O35" s="2159"/>
      <c r="P35" s="2159"/>
      <c r="Q35" s="2159"/>
      <c r="R35" s="2159"/>
      <c r="S35" s="758"/>
      <c r="T35" s="840" t="str">
        <f t="shared" si="0"/>
        <v>25 (1425)</v>
      </c>
      <c r="U35" s="1615" t="str">
        <f t="shared" si="1"/>
        <v/>
      </c>
      <c r="V35" s="190"/>
      <c r="W35" s="841"/>
      <c r="X35" s="841"/>
      <c r="Y35" s="674"/>
      <c r="Z35" s="673"/>
      <c r="AA35" s="674"/>
      <c r="AB35" s="673"/>
      <c r="AC35" s="674"/>
      <c r="AD35" s="1"/>
      <c r="AE35" s="7"/>
      <c r="AF35" s="777"/>
      <c r="AG35" s="445"/>
      <c r="AH35" s="778"/>
      <c r="AI35" s="778"/>
      <c r="AJ35" s="744"/>
      <c r="AK35" s="779"/>
      <c r="AL35" s="780"/>
      <c r="AM35" s="673"/>
      <c r="AN35" s="663"/>
      <c r="AO35" s="13"/>
      <c r="AP35" s="781"/>
      <c r="AQ35" s="781"/>
      <c r="AR35" s="781"/>
      <c r="AS35" s="781"/>
    </row>
    <row r="36" spans="1:45" x14ac:dyDescent="0.25">
      <c r="A36" s="239" t="s">
        <v>3087</v>
      </c>
      <c r="B36" s="1598">
        <v>100</v>
      </c>
      <c r="C36" s="1617"/>
      <c r="D36" s="992"/>
      <c r="E36" s="31"/>
      <c r="F36" s="992"/>
      <c r="G36" s="1629"/>
      <c r="H36" s="894"/>
      <c r="I36" s="1631"/>
      <c r="J36" s="993"/>
      <c r="K36" s="1631"/>
      <c r="L36" s="838"/>
      <c r="M36" s="1655"/>
      <c r="N36" s="31"/>
      <c r="O36" s="2162"/>
      <c r="P36" s="2162"/>
      <c r="Q36" s="2162"/>
      <c r="R36" s="2162"/>
      <c r="S36" s="782"/>
      <c r="T36" s="887" t="str">
        <f>$A$36</f>
        <v>(1426)</v>
      </c>
      <c r="U36" s="1619">
        <f>$B36</f>
        <v>100</v>
      </c>
      <c r="V36" s="190"/>
      <c r="W36" s="841"/>
      <c r="X36" s="841"/>
      <c r="Y36" s="674"/>
      <c r="Z36" s="673"/>
      <c r="AA36" s="674"/>
      <c r="AB36" s="673"/>
      <c r="AC36" s="674"/>
      <c r="AD36" s="1"/>
      <c r="AE36" s="13"/>
      <c r="AF36" s="783"/>
      <c r="AG36" s="445"/>
      <c r="AH36" s="778"/>
      <c r="AI36" s="778"/>
      <c r="AJ36" s="744"/>
      <c r="AK36" s="152"/>
      <c r="AL36" s="784"/>
      <c r="AM36" s="673"/>
      <c r="AN36" s="663"/>
      <c r="AO36" s="13"/>
      <c r="AP36" s="439"/>
      <c r="AQ36" s="439"/>
      <c r="AR36" s="439"/>
      <c r="AS36" s="439"/>
    </row>
    <row r="37" spans="1:45" x14ac:dyDescent="0.25">
      <c r="A37" s="83" t="s">
        <v>3088</v>
      </c>
      <c r="B37" s="1494" t="s">
        <v>3089</v>
      </c>
      <c r="C37" s="1495"/>
      <c r="D37" s="993"/>
      <c r="E37" s="82"/>
      <c r="F37" s="1656"/>
      <c r="G37" s="1657"/>
      <c r="H37" s="895"/>
      <c r="I37" s="1631"/>
      <c r="J37" s="993"/>
      <c r="K37" s="1631"/>
      <c r="L37" s="844"/>
      <c r="M37" s="845"/>
      <c r="N37" s="82"/>
      <c r="O37" s="2161"/>
      <c r="P37" s="2161"/>
      <c r="Q37" s="2161"/>
      <c r="R37" s="2161"/>
      <c r="S37" s="407"/>
      <c r="T37" s="887" t="str">
        <f>$A$37</f>
        <v>(1400)</v>
      </c>
      <c r="U37" s="1495" t="str">
        <f>$B37</f>
        <v>Global</v>
      </c>
      <c r="V37" s="190"/>
      <c r="W37" s="846"/>
      <c r="X37" s="846"/>
      <c r="Y37" s="676"/>
      <c r="Z37" s="675"/>
      <c r="AA37" s="676"/>
      <c r="AB37" s="675"/>
      <c r="AC37" s="676"/>
      <c r="AD37" s="1"/>
      <c r="AE37" s="13"/>
      <c r="AF37" s="411"/>
      <c r="AG37" s="445"/>
      <c r="AH37" s="778"/>
      <c r="AI37" s="778"/>
      <c r="AJ37" s="744"/>
      <c r="AK37" s="152"/>
      <c r="AL37" s="785"/>
      <c r="AM37" s="675"/>
      <c r="AN37" s="786"/>
      <c r="AO37" s="13"/>
      <c r="AP37" s="440"/>
      <c r="AQ37" s="440"/>
      <c r="AR37" s="440"/>
      <c r="AS37" s="440"/>
    </row>
    <row r="38" spans="1:45" ht="14.1" customHeight="1" x14ac:dyDescent="0.25">
      <c r="A38" s="82"/>
      <c r="B38" s="82"/>
      <c r="C38" s="82"/>
      <c r="D38" s="82"/>
      <c r="E38" s="82"/>
      <c r="F38" s="849"/>
      <c r="G38" s="849"/>
      <c r="H38" s="849"/>
      <c r="I38" s="849"/>
      <c r="J38" s="849"/>
      <c r="K38" s="849"/>
      <c r="L38" s="849"/>
      <c r="M38" s="849"/>
      <c r="N38" s="82"/>
      <c r="O38" s="82"/>
      <c r="P38" s="82"/>
      <c r="Q38" s="82"/>
      <c r="R38" s="82"/>
      <c r="S38" s="1"/>
      <c r="T38" s="835"/>
      <c r="U38" s="835"/>
      <c r="V38" s="82"/>
      <c r="W38" s="82"/>
      <c r="X38" s="82"/>
      <c r="Y38" s="13"/>
      <c r="Z38" s="13"/>
      <c r="AA38" s="13"/>
      <c r="AB38" s="13"/>
      <c r="AC38" s="13"/>
      <c r="AD38" s="1"/>
      <c r="AE38" s="13"/>
      <c r="AF38" s="13"/>
      <c r="AG38" s="717"/>
      <c r="AH38" s="717"/>
      <c r="AI38" s="717"/>
      <c r="AJ38" s="744"/>
      <c r="AK38" s="152"/>
      <c r="AL38" s="152"/>
      <c r="AM38" s="776"/>
      <c r="AN38" s="13"/>
      <c r="AO38" s="13"/>
      <c r="AP38" s="13"/>
      <c r="AQ38" s="13"/>
      <c r="AR38" s="13"/>
      <c r="AS38" s="13"/>
    </row>
    <row r="39" spans="1:45" x14ac:dyDescent="0.25">
      <c r="A39" s="82"/>
      <c r="B39" s="88" t="s">
        <v>1875</v>
      </c>
      <c r="C39" s="82"/>
      <c r="D39" s="82"/>
      <c r="E39" s="82"/>
      <c r="F39" s="849"/>
      <c r="G39" s="849"/>
      <c r="H39" s="849"/>
      <c r="I39" s="849"/>
      <c r="J39" s="849"/>
      <c r="K39" s="849"/>
      <c r="L39" s="849"/>
      <c r="M39" s="849"/>
      <c r="N39" s="82"/>
      <c r="O39" s="82"/>
      <c r="P39" s="82"/>
      <c r="Q39" s="82"/>
      <c r="R39" s="82"/>
      <c r="S39" s="1"/>
      <c r="T39" s="835"/>
      <c r="U39" s="836" t="str">
        <f>$B39</f>
        <v>Engagements inutilisés (502)</v>
      </c>
      <c r="V39" s="82"/>
      <c r="W39" s="82"/>
      <c r="X39" s="82"/>
      <c r="Y39" s="13"/>
      <c r="Z39" s="13"/>
      <c r="AA39" s="13"/>
      <c r="AB39" s="13"/>
      <c r="AC39" s="13"/>
      <c r="AD39" s="1"/>
      <c r="AE39" s="13"/>
      <c r="AF39" s="430"/>
      <c r="AG39" s="717"/>
      <c r="AH39" s="717"/>
      <c r="AI39" s="717"/>
      <c r="AJ39" s="744"/>
      <c r="AK39" s="152"/>
      <c r="AL39" s="775"/>
      <c r="AM39" s="776"/>
      <c r="AN39" s="13"/>
      <c r="AO39" s="13"/>
      <c r="AP39" s="13"/>
      <c r="AQ39" s="13"/>
      <c r="AR39" s="13"/>
      <c r="AS39" s="13"/>
    </row>
    <row r="40" spans="1:45" x14ac:dyDescent="0.25">
      <c r="A40" s="31" t="s">
        <v>3062</v>
      </c>
      <c r="B40" s="602"/>
      <c r="C40" s="992"/>
      <c r="D40" s="992"/>
      <c r="E40" s="31"/>
      <c r="F40" s="992"/>
      <c r="G40" s="1630"/>
      <c r="H40" s="856"/>
      <c r="I40" s="1631"/>
      <c r="J40" s="993"/>
      <c r="K40" s="1631"/>
      <c r="L40" s="838"/>
      <c r="M40" s="839"/>
      <c r="N40" s="31"/>
      <c r="O40" s="2159"/>
      <c r="P40" s="2159"/>
      <c r="Q40" s="2159"/>
      <c r="R40" s="2159"/>
      <c r="S40" s="758"/>
      <c r="T40" s="840" t="str">
        <f t="shared" ref="T40:T64" si="2">$A40</f>
        <v>1 (1401)</v>
      </c>
      <c r="U40" s="1615" t="str">
        <f t="shared" ref="U40:U64" si="3">IF($B40="","",$B40)</f>
        <v/>
      </c>
      <c r="V40" s="190"/>
      <c r="W40" s="841"/>
      <c r="X40" s="841"/>
      <c r="Y40" s="674"/>
      <c r="Z40" s="673"/>
      <c r="AA40" s="674"/>
      <c r="AB40" s="673"/>
      <c r="AC40" s="674"/>
      <c r="AD40" s="1"/>
      <c r="AE40" s="7"/>
      <c r="AF40" s="777"/>
      <c r="AG40" s="445"/>
      <c r="AH40" s="778"/>
      <c r="AI40" s="778"/>
      <c r="AJ40" s="744"/>
      <c r="AK40" s="779"/>
      <c r="AL40" s="780"/>
      <c r="AM40" s="673"/>
      <c r="AN40" s="663"/>
      <c r="AO40" s="13"/>
      <c r="AP40" s="781"/>
      <c r="AQ40" s="781"/>
      <c r="AR40" s="781"/>
      <c r="AS40" s="781"/>
    </row>
    <row r="41" spans="1:45" x14ac:dyDescent="0.25">
      <c r="A41" s="31" t="s">
        <v>3063</v>
      </c>
      <c r="B41" s="602"/>
      <c r="C41" s="992"/>
      <c r="D41" s="992"/>
      <c r="E41" s="31"/>
      <c r="F41" s="992"/>
      <c r="G41" s="1630"/>
      <c r="H41" s="856"/>
      <c r="I41" s="1631"/>
      <c r="J41" s="993"/>
      <c r="K41" s="1631"/>
      <c r="L41" s="838"/>
      <c r="M41" s="839"/>
      <c r="N41" s="31"/>
      <c r="O41" s="2159"/>
      <c r="P41" s="2159"/>
      <c r="Q41" s="2159"/>
      <c r="R41" s="2159"/>
      <c r="S41" s="758"/>
      <c r="T41" s="840" t="str">
        <f t="shared" si="2"/>
        <v>2 (1402)</v>
      </c>
      <c r="U41" s="1615" t="str">
        <f t="shared" si="3"/>
        <v/>
      </c>
      <c r="V41" s="190"/>
      <c r="W41" s="841"/>
      <c r="X41" s="841"/>
      <c r="Y41" s="674"/>
      <c r="Z41" s="673"/>
      <c r="AA41" s="674"/>
      <c r="AB41" s="673"/>
      <c r="AC41" s="674"/>
      <c r="AD41" s="1"/>
      <c r="AE41" s="7"/>
      <c r="AF41" s="777"/>
      <c r="AG41" s="445"/>
      <c r="AH41" s="778"/>
      <c r="AI41" s="778"/>
      <c r="AJ41" s="744"/>
      <c r="AK41" s="779"/>
      <c r="AL41" s="780"/>
      <c r="AM41" s="673"/>
      <c r="AN41" s="663"/>
      <c r="AO41" s="13"/>
      <c r="AP41" s="781"/>
      <c r="AQ41" s="781"/>
      <c r="AR41" s="781"/>
      <c r="AS41" s="781"/>
    </row>
    <row r="42" spans="1:45" x14ac:dyDescent="0.25">
      <c r="A42" s="31" t="s">
        <v>3064</v>
      </c>
      <c r="B42" s="602"/>
      <c r="C42" s="992"/>
      <c r="D42" s="992"/>
      <c r="E42" s="31"/>
      <c r="F42" s="992"/>
      <c r="G42" s="1630"/>
      <c r="H42" s="856"/>
      <c r="I42" s="1631"/>
      <c r="J42" s="993"/>
      <c r="K42" s="1631"/>
      <c r="L42" s="838"/>
      <c r="M42" s="839"/>
      <c r="N42" s="31"/>
      <c r="O42" s="2159"/>
      <c r="P42" s="2159"/>
      <c r="Q42" s="2159"/>
      <c r="R42" s="2159"/>
      <c r="S42" s="758"/>
      <c r="T42" s="840" t="str">
        <f t="shared" si="2"/>
        <v>3 (1403)</v>
      </c>
      <c r="U42" s="1615" t="str">
        <f t="shared" si="3"/>
        <v/>
      </c>
      <c r="V42" s="190"/>
      <c r="W42" s="841"/>
      <c r="X42" s="841"/>
      <c r="Y42" s="674"/>
      <c r="Z42" s="673"/>
      <c r="AA42" s="674"/>
      <c r="AB42" s="673"/>
      <c r="AC42" s="674"/>
      <c r="AD42" s="1"/>
      <c r="AE42" s="7"/>
      <c r="AF42" s="777"/>
      <c r="AG42" s="445"/>
      <c r="AH42" s="778"/>
      <c r="AI42" s="778"/>
      <c r="AJ42" s="744"/>
      <c r="AK42" s="779"/>
      <c r="AL42" s="780"/>
      <c r="AM42" s="673"/>
      <c r="AN42" s="663"/>
      <c r="AO42" s="13"/>
      <c r="AP42" s="781"/>
      <c r="AQ42" s="781"/>
      <c r="AR42" s="781"/>
      <c r="AS42" s="781"/>
    </row>
    <row r="43" spans="1:45" ht="10.7" hidden="1" customHeight="1" x14ac:dyDescent="0.25">
      <c r="A43" s="31" t="s">
        <v>3065</v>
      </c>
      <c r="B43" s="602"/>
      <c r="C43" s="992"/>
      <c r="D43" s="992"/>
      <c r="E43" s="31"/>
      <c r="F43" s="992"/>
      <c r="G43" s="1630"/>
      <c r="H43" s="856"/>
      <c r="I43" s="1631"/>
      <c r="J43" s="993"/>
      <c r="K43" s="1631"/>
      <c r="L43" s="838"/>
      <c r="M43" s="839"/>
      <c r="N43" s="31"/>
      <c r="O43" s="2159"/>
      <c r="P43" s="2159"/>
      <c r="Q43" s="2159"/>
      <c r="R43" s="2159"/>
      <c r="S43" s="758"/>
      <c r="T43" s="840" t="str">
        <f t="shared" si="2"/>
        <v>4 (1404)</v>
      </c>
      <c r="U43" s="1615" t="str">
        <f t="shared" si="3"/>
        <v/>
      </c>
      <c r="V43" s="190"/>
      <c r="W43" s="841"/>
      <c r="X43" s="841"/>
      <c r="Y43" s="674"/>
      <c r="Z43" s="673"/>
      <c r="AA43" s="674"/>
      <c r="AB43" s="673"/>
      <c r="AC43" s="674"/>
      <c r="AD43" s="1"/>
      <c r="AE43" s="7"/>
      <c r="AF43" s="777"/>
      <c r="AG43" s="445"/>
      <c r="AH43" s="778"/>
      <c r="AI43" s="778"/>
      <c r="AJ43" s="744"/>
      <c r="AK43" s="779"/>
      <c r="AL43" s="780"/>
      <c r="AM43" s="673"/>
      <c r="AN43" s="663"/>
      <c r="AO43" s="13"/>
      <c r="AP43" s="781"/>
      <c r="AQ43" s="781"/>
      <c r="AR43" s="781"/>
      <c r="AS43" s="781"/>
    </row>
    <row r="44" spans="1:45" ht="10.7" hidden="1" customHeight="1" x14ac:dyDescent="0.25">
      <c r="A44" s="31" t="s">
        <v>3066</v>
      </c>
      <c r="B44" s="602"/>
      <c r="C44" s="992"/>
      <c r="D44" s="992"/>
      <c r="E44" s="31"/>
      <c r="F44" s="992"/>
      <c r="G44" s="1630"/>
      <c r="H44" s="856"/>
      <c r="I44" s="1631"/>
      <c r="J44" s="993"/>
      <c r="K44" s="1631"/>
      <c r="L44" s="838"/>
      <c r="M44" s="839"/>
      <c r="N44" s="31"/>
      <c r="O44" s="2159"/>
      <c r="P44" s="2159"/>
      <c r="Q44" s="2159"/>
      <c r="R44" s="2159"/>
      <c r="S44" s="758"/>
      <c r="T44" s="840" t="str">
        <f t="shared" si="2"/>
        <v>5 (1405)</v>
      </c>
      <c r="U44" s="1615" t="str">
        <f t="shared" si="3"/>
        <v/>
      </c>
      <c r="V44" s="190"/>
      <c r="W44" s="841"/>
      <c r="X44" s="841"/>
      <c r="Y44" s="674"/>
      <c r="Z44" s="673"/>
      <c r="AA44" s="674"/>
      <c r="AB44" s="673"/>
      <c r="AC44" s="674"/>
      <c r="AD44" s="1"/>
      <c r="AE44" s="7"/>
      <c r="AF44" s="777"/>
      <c r="AG44" s="445"/>
      <c r="AH44" s="778"/>
      <c r="AI44" s="778"/>
      <c r="AJ44" s="744"/>
      <c r="AK44" s="779"/>
      <c r="AL44" s="780"/>
      <c r="AM44" s="673"/>
      <c r="AN44" s="663"/>
      <c r="AO44" s="13"/>
      <c r="AP44" s="781"/>
      <c r="AQ44" s="781"/>
      <c r="AR44" s="781"/>
      <c r="AS44" s="781"/>
    </row>
    <row r="45" spans="1:45" ht="10.7" hidden="1" customHeight="1" x14ac:dyDescent="0.25">
      <c r="A45" s="31" t="s">
        <v>3067</v>
      </c>
      <c r="B45" s="602"/>
      <c r="C45" s="992"/>
      <c r="D45" s="992"/>
      <c r="E45" s="31"/>
      <c r="F45" s="992"/>
      <c r="G45" s="1630"/>
      <c r="H45" s="856"/>
      <c r="I45" s="1631"/>
      <c r="J45" s="993"/>
      <c r="K45" s="1631"/>
      <c r="L45" s="838"/>
      <c r="M45" s="839"/>
      <c r="N45" s="31"/>
      <c r="O45" s="2159"/>
      <c r="P45" s="2159"/>
      <c r="Q45" s="2159"/>
      <c r="R45" s="2159"/>
      <c r="S45" s="758"/>
      <c r="T45" s="840" t="str">
        <f t="shared" si="2"/>
        <v>6 (1406)</v>
      </c>
      <c r="U45" s="1615" t="str">
        <f t="shared" si="3"/>
        <v/>
      </c>
      <c r="V45" s="190"/>
      <c r="W45" s="841"/>
      <c r="X45" s="841"/>
      <c r="Y45" s="674"/>
      <c r="Z45" s="673"/>
      <c r="AA45" s="674"/>
      <c r="AB45" s="673"/>
      <c r="AC45" s="674"/>
      <c r="AD45" s="1"/>
      <c r="AE45" s="7"/>
      <c r="AF45" s="777"/>
      <c r="AG45" s="445"/>
      <c r="AH45" s="778"/>
      <c r="AI45" s="778"/>
      <c r="AJ45" s="744"/>
      <c r="AK45" s="779"/>
      <c r="AL45" s="780"/>
      <c r="AM45" s="673"/>
      <c r="AN45" s="663"/>
      <c r="AO45" s="13"/>
      <c r="AP45" s="781"/>
      <c r="AQ45" s="781"/>
      <c r="AR45" s="781"/>
      <c r="AS45" s="781"/>
    </row>
    <row r="46" spans="1:45" ht="10.7" hidden="1" customHeight="1" x14ac:dyDescent="0.25">
      <c r="A46" s="31" t="s">
        <v>3068</v>
      </c>
      <c r="B46" s="602"/>
      <c r="C46" s="992"/>
      <c r="D46" s="992"/>
      <c r="E46" s="31"/>
      <c r="F46" s="992"/>
      <c r="G46" s="1630"/>
      <c r="H46" s="856"/>
      <c r="I46" s="1631"/>
      <c r="J46" s="993"/>
      <c r="K46" s="1631"/>
      <c r="L46" s="838"/>
      <c r="M46" s="839"/>
      <c r="N46" s="31"/>
      <c r="O46" s="2159"/>
      <c r="P46" s="2159"/>
      <c r="Q46" s="2159"/>
      <c r="R46" s="2159"/>
      <c r="S46" s="758"/>
      <c r="T46" s="840" t="str">
        <f t="shared" si="2"/>
        <v>7 (1407)</v>
      </c>
      <c r="U46" s="1615" t="str">
        <f t="shared" si="3"/>
        <v/>
      </c>
      <c r="V46" s="190"/>
      <c r="W46" s="841"/>
      <c r="X46" s="841"/>
      <c r="Y46" s="674"/>
      <c r="Z46" s="673"/>
      <c r="AA46" s="674"/>
      <c r="AB46" s="673"/>
      <c r="AC46" s="674"/>
      <c r="AD46" s="1"/>
      <c r="AE46" s="7"/>
      <c r="AF46" s="777"/>
      <c r="AG46" s="445"/>
      <c r="AH46" s="778"/>
      <c r="AI46" s="778"/>
      <c r="AJ46" s="744"/>
      <c r="AK46" s="779"/>
      <c r="AL46" s="780"/>
      <c r="AM46" s="673"/>
      <c r="AN46" s="663"/>
      <c r="AO46" s="13"/>
      <c r="AP46" s="781"/>
      <c r="AQ46" s="781"/>
      <c r="AR46" s="781"/>
      <c r="AS46" s="781"/>
    </row>
    <row r="47" spans="1:45" ht="10.7" hidden="1" customHeight="1" x14ac:dyDescent="0.25">
      <c r="A47" s="31" t="s">
        <v>3069</v>
      </c>
      <c r="B47" s="602"/>
      <c r="C47" s="992" t="s">
        <v>3322</v>
      </c>
      <c r="D47" s="992"/>
      <c r="E47" s="31"/>
      <c r="F47" s="992"/>
      <c r="G47" s="1630"/>
      <c r="H47" s="856"/>
      <c r="I47" s="1631"/>
      <c r="J47" s="993"/>
      <c r="K47" s="1631"/>
      <c r="L47" s="838"/>
      <c r="M47" s="839"/>
      <c r="N47" s="31"/>
      <c r="O47" s="2159"/>
      <c r="P47" s="2159"/>
      <c r="Q47" s="2159"/>
      <c r="R47" s="2159"/>
      <c r="S47" s="758"/>
      <c r="T47" s="840" t="str">
        <f t="shared" si="2"/>
        <v>8 (1408)</v>
      </c>
      <c r="U47" s="1615" t="str">
        <f t="shared" si="3"/>
        <v/>
      </c>
      <c r="V47" s="190"/>
      <c r="W47" s="841"/>
      <c r="X47" s="841"/>
      <c r="Y47" s="674"/>
      <c r="Z47" s="673"/>
      <c r="AA47" s="674"/>
      <c r="AB47" s="673"/>
      <c r="AC47" s="674"/>
      <c r="AD47" s="1"/>
      <c r="AE47" s="7"/>
      <c r="AF47" s="777"/>
      <c r="AG47" s="445"/>
      <c r="AH47" s="778"/>
      <c r="AI47" s="778"/>
      <c r="AJ47" s="744"/>
      <c r="AK47" s="779"/>
      <c r="AL47" s="780"/>
      <c r="AM47" s="673"/>
      <c r="AN47" s="663"/>
      <c r="AO47" s="13"/>
      <c r="AP47" s="781"/>
      <c r="AQ47" s="781"/>
      <c r="AR47" s="781"/>
      <c r="AS47" s="781"/>
    </row>
    <row r="48" spans="1:45" ht="10.7" hidden="1" customHeight="1" x14ac:dyDescent="0.25">
      <c r="A48" s="31" t="s">
        <v>3070</v>
      </c>
      <c r="B48" s="602"/>
      <c r="C48" s="992" t="s">
        <v>3323</v>
      </c>
      <c r="D48" s="992"/>
      <c r="E48" s="31"/>
      <c r="F48" s="992"/>
      <c r="G48" s="1630"/>
      <c r="H48" s="856"/>
      <c r="I48" s="1631"/>
      <c r="J48" s="993"/>
      <c r="K48" s="1631"/>
      <c r="L48" s="838"/>
      <c r="M48" s="839"/>
      <c r="N48" s="31"/>
      <c r="O48" s="2159"/>
      <c r="P48" s="2159"/>
      <c r="Q48" s="2159"/>
      <c r="R48" s="2159"/>
      <c r="S48" s="758"/>
      <c r="T48" s="840" t="str">
        <f t="shared" si="2"/>
        <v>9 (1409)</v>
      </c>
      <c r="U48" s="1615" t="str">
        <f t="shared" si="3"/>
        <v/>
      </c>
      <c r="V48" s="190"/>
      <c r="W48" s="841"/>
      <c r="X48" s="841"/>
      <c r="Y48" s="674"/>
      <c r="Z48" s="673"/>
      <c r="AA48" s="674"/>
      <c r="AB48" s="673"/>
      <c r="AC48" s="674"/>
      <c r="AD48" s="1"/>
      <c r="AE48" s="7"/>
      <c r="AF48" s="777"/>
      <c r="AG48" s="445"/>
      <c r="AH48" s="778"/>
      <c r="AI48" s="778"/>
      <c r="AJ48" s="744"/>
      <c r="AK48" s="779"/>
      <c r="AL48" s="780"/>
      <c r="AM48" s="673"/>
      <c r="AN48" s="663"/>
      <c r="AO48" s="13"/>
      <c r="AP48" s="781"/>
      <c r="AQ48" s="781"/>
      <c r="AR48" s="781"/>
      <c r="AS48" s="781"/>
    </row>
    <row r="49" spans="1:45" ht="10.7" hidden="1" customHeight="1" x14ac:dyDescent="0.25">
      <c r="A49" s="31" t="s">
        <v>3071</v>
      </c>
      <c r="B49" s="602"/>
      <c r="C49" s="992"/>
      <c r="D49" s="992"/>
      <c r="E49" s="31"/>
      <c r="F49" s="992"/>
      <c r="G49" s="1630"/>
      <c r="H49" s="856"/>
      <c r="I49" s="1631"/>
      <c r="J49" s="993"/>
      <c r="K49" s="1631"/>
      <c r="L49" s="838"/>
      <c r="M49" s="839"/>
      <c r="N49" s="31"/>
      <c r="O49" s="2159"/>
      <c r="P49" s="2159"/>
      <c r="Q49" s="2159"/>
      <c r="R49" s="2159"/>
      <c r="S49" s="758"/>
      <c r="T49" s="840" t="str">
        <f t="shared" si="2"/>
        <v>10 (1410)</v>
      </c>
      <c r="U49" s="1615" t="str">
        <f t="shared" si="3"/>
        <v/>
      </c>
      <c r="V49" s="190"/>
      <c r="W49" s="841"/>
      <c r="X49" s="841"/>
      <c r="Y49" s="674"/>
      <c r="Z49" s="673"/>
      <c r="AA49" s="674"/>
      <c r="AB49" s="673"/>
      <c r="AC49" s="674"/>
      <c r="AD49" s="1"/>
      <c r="AE49" s="7"/>
      <c r="AF49" s="777"/>
      <c r="AG49" s="445"/>
      <c r="AH49" s="778"/>
      <c r="AI49" s="778"/>
      <c r="AJ49" s="744"/>
      <c r="AK49" s="779"/>
      <c r="AL49" s="780"/>
      <c r="AM49" s="673"/>
      <c r="AN49" s="663"/>
      <c r="AO49" s="13"/>
      <c r="AP49" s="781"/>
      <c r="AQ49" s="781"/>
      <c r="AR49" s="781"/>
      <c r="AS49" s="781"/>
    </row>
    <row r="50" spans="1:45" ht="10.7" hidden="1" customHeight="1" x14ac:dyDescent="0.25">
      <c r="A50" s="31" t="s">
        <v>3072</v>
      </c>
      <c r="B50" s="602"/>
      <c r="C50" s="992"/>
      <c r="D50" s="992"/>
      <c r="E50" s="31"/>
      <c r="F50" s="992"/>
      <c r="G50" s="1630"/>
      <c r="H50" s="856"/>
      <c r="I50" s="1631"/>
      <c r="J50" s="993"/>
      <c r="K50" s="1631"/>
      <c r="L50" s="838"/>
      <c r="M50" s="839"/>
      <c r="N50" s="31"/>
      <c r="O50" s="2159"/>
      <c r="P50" s="2159"/>
      <c r="Q50" s="2159"/>
      <c r="R50" s="2159"/>
      <c r="S50" s="758"/>
      <c r="T50" s="840" t="str">
        <f t="shared" si="2"/>
        <v>11 (1411)</v>
      </c>
      <c r="U50" s="1615" t="str">
        <f t="shared" si="3"/>
        <v/>
      </c>
      <c r="V50" s="190"/>
      <c r="W50" s="841"/>
      <c r="X50" s="841"/>
      <c r="Y50" s="674"/>
      <c r="Z50" s="673"/>
      <c r="AA50" s="674"/>
      <c r="AB50" s="673"/>
      <c r="AC50" s="674"/>
      <c r="AD50" s="1"/>
      <c r="AE50" s="7"/>
      <c r="AF50" s="777"/>
      <c r="AG50" s="445"/>
      <c r="AH50" s="778"/>
      <c r="AI50" s="778"/>
      <c r="AJ50" s="744"/>
      <c r="AK50" s="779"/>
      <c r="AL50" s="780"/>
      <c r="AM50" s="673"/>
      <c r="AN50" s="663"/>
      <c r="AO50" s="13"/>
      <c r="AP50" s="781"/>
      <c r="AQ50" s="781"/>
      <c r="AR50" s="781"/>
      <c r="AS50" s="781"/>
    </row>
    <row r="51" spans="1:45" ht="10.7" hidden="1" customHeight="1" x14ac:dyDescent="0.25">
      <c r="A51" s="31" t="s">
        <v>3073</v>
      </c>
      <c r="B51" s="602"/>
      <c r="C51" s="992"/>
      <c r="D51" s="992"/>
      <c r="E51" s="31"/>
      <c r="F51" s="992"/>
      <c r="G51" s="1630"/>
      <c r="H51" s="856"/>
      <c r="I51" s="1631"/>
      <c r="J51" s="993"/>
      <c r="K51" s="1631"/>
      <c r="L51" s="838"/>
      <c r="M51" s="839"/>
      <c r="N51" s="31"/>
      <c r="O51" s="2159"/>
      <c r="P51" s="2159"/>
      <c r="Q51" s="2159"/>
      <c r="R51" s="2159"/>
      <c r="S51" s="758"/>
      <c r="T51" s="840" t="str">
        <f t="shared" si="2"/>
        <v>12 (1412)</v>
      </c>
      <c r="U51" s="1615" t="str">
        <f t="shared" si="3"/>
        <v/>
      </c>
      <c r="V51" s="190"/>
      <c r="W51" s="841"/>
      <c r="X51" s="841"/>
      <c r="Y51" s="674"/>
      <c r="Z51" s="673"/>
      <c r="AA51" s="674"/>
      <c r="AB51" s="673"/>
      <c r="AC51" s="674"/>
      <c r="AD51" s="1"/>
      <c r="AE51" s="7"/>
      <c r="AF51" s="777"/>
      <c r="AG51" s="445"/>
      <c r="AH51" s="778"/>
      <c r="AI51" s="778"/>
      <c r="AJ51" s="744"/>
      <c r="AK51" s="779"/>
      <c r="AL51" s="780"/>
      <c r="AM51" s="673"/>
      <c r="AN51" s="663"/>
      <c r="AO51" s="13"/>
      <c r="AP51" s="781"/>
      <c r="AQ51" s="781"/>
      <c r="AR51" s="781"/>
      <c r="AS51" s="781"/>
    </row>
    <row r="52" spans="1:45" ht="10.7" hidden="1" customHeight="1" x14ac:dyDescent="0.25">
      <c r="A52" s="31" t="s">
        <v>3074</v>
      </c>
      <c r="B52" s="602"/>
      <c r="C52" s="992"/>
      <c r="D52" s="992"/>
      <c r="E52" s="31"/>
      <c r="F52" s="992"/>
      <c r="G52" s="1630"/>
      <c r="H52" s="856"/>
      <c r="I52" s="1631"/>
      <c r="J52" s="993"/>
      <c r="K52" s="1631"/>
      <c r="L52" s="838"/>
      <c r="M52" s="839"/>
      <c r="N52" s="31"/>
      <c r="O52" s="2159"/>
      <c r="P52" s="2159"/>
      <c r="Q52" s="2159"/>
      <c r="R52" s="2159"/>
      <c r="S52" s="758"/>
      <c r="T52" s="840" t="str">
        <f t="shared" si="2"/>
        <v>13 (1413)</v>
      </c>
      <c r="U52" s="1615" t="str">
        <f t="shared" si="3"/>
        <v/>
      </c>
      <c r="V52" s="190"/>
      <c r="W52" s="841"/>
      <c r="X52" s="841"/>
      <c r="Y52" s="674"/>
      <c r="Z52" s="673"/>
      <c r="AA52" s="674"/>
      <c r="AB52" s="673"/>
      <c r="AC52" s="674"/>
      <c r="AD52" s="1"/>
      <c r="AE52" s="7"/>
      <c r="AF52" s="777"/>
      <c r="AG52" s="445"/>
      <c r="AH52" s="778"/>
      <c r="AI52" s="778"/>
      <c r="AJ52" s="744"/>
      <c r="AK52" s="779"/>
      <c r="AL52" s="780"/>
      <c r="AM52" s="673"/>
      <c r="AN52" s="663"/>
      <c r="AO52" s="13"/>
      <c r="AP52" s="781"/>
      <c r="AQ52" s="781"/>
      <c r="AR52" s="781"/>
      <c r="AS52" s="781"/>
    </row>
    <row r="53" spans="1:45" ht="10.7" hidden="1" customHeight="1" x14ac:dyDescent="0.25">
      <c r="A53" s="31" t="s">
        <v>3075</v>
      </c>
      <c r="B53" s="602"/>
      <c r="C53" s="992"/>
      <c r="D53" s="992"/>
      <c r="E53" s="31"/>
      <c r="F53" s="992"/>
      <c r="G53" s="1630"/>
      <c r="H53" s="856"/>
      <c r="I53" s="1631"/>
      <c r="J53" s="993"/>
      <c r="K53" s="1631"/>
      <c r="L53" s="838"/>
      <c r="M53" s="839"/>
      <c r="N53" s="31"/>
      <c r="O53" s="2159"/>
      <c r="P53" s="2159"/>
      <c r="Q53" s="2159"/>
      <c r="R53" s="2159"/>
      <c r="S53" s="758"/>
      <c r="T53" s="840" t="str">
        <f t="shared" si="2"/>
        <v>14 (1414)</v>
      </c>
      <c r="U53" s="1615" t="str">
        <f t="shared" si="3"/>
        <v/>
      </c>
      <c r="V53" s="190"/>
      <c r="W53" s="841"/>
      <c r="X53" s="841"/>
      <c r="Y53" s="674"/>
      <c r="Z53" s="673"/>
      <c r="AA53" s="674"/>
      <c r="AB53" s="673"/>
      <c r="AC53" s="674"/>
      <c r="AD53" s="1"/>
      <c r="AE53" s="7"/>
      <c r="AF53" s="777"/>
      <c r="AG53" s="445"/>
      <c r="AH53" s="778"/>
      <c r="AI53" s="778"/>
      <c r="AJ53" s="744"/>
      <c r="AK53" s="779"/>
      <c r="AL53" s="780"/>
      <c r="AM53" s="673"/>
      <c r="AN53" s="663"/>
      <c r="AO53" s="13"/>
      <c r="AP53" s="781"/>
      <c r="AQ53" s="781"/>
      <c r="AR53" s="781"/>
      <c r="AS53" s="781"/>
    </row>
    <row r="54" spans="1:45" ht="10.7" hidden="1" customHeight="1" x14ac:dyDescent="0.25">
      <c r="A54" s="31" t="s">
        <v>3076</v>
      </c>
      <c r="B54" s="602"/>
      <c r="C54" s="992"/>
      <c r="D54" s="992"/>
      <c r="E54" s="31"/>
      <c r="F54" s="992"/>
      <c r="G54" s="1630"/>
      <c r="H54" s="856"/>
      <c r="I54" s="1631"/>
      <c r="J54" s="993"/>
      <c r="K54" s="1631"/>
      <c r="L54" s="838"/>
      <c r="M54" s="839"/>
      <c r="N54" s="31"/>
      <c r="O54" s="2159"/>
      <c r="P54" s="2159"/>
      <c r="Q54" s="2159"/>
      <c r="R54" s="2159"/>
      <c r="S54" s="758"/>
      <c r="T54" s="840" t="str">
        <f t="shared" si="2"/>
        <v>15 (1415)</v>
      </c>
      <c r="U54" s="1615" t="str">
        <f t="shared" si="3"/>
        <v/>
      </c>
      <c r="V54" s="190"/>
      <c r="W54" s="841"/>
      <c r="X54" s="841"/>
      <c r="Y54" s="674"/>
      <c r="Z54" s="673"/>
      <c r="AA54" s="674"/>
      <c r="AB54" s="673"/>
      <c r="AC54" s="674"/>
      <c r="AD54" s="1"/>
      <c r="AE54" s="7"/>
      <c r="AF54" s="777"/>
      <c r="AG54" s="445"/>
      <c r="AH54" s="778"/>
      <c r="AI54" s="778"/>
      <c r="AJ54" s="744"/>
      <c r="AK54" s="779"/>
      <c r="AL54" s="780"/>
      <c r="AM54" s="673"/>
      <c r="AN54" s="663"/>
      <c r="AO54" s="13"/>
      <c r="AP54" s="781"/>
      <c r="AQ54" s="781"/>
      <c r="AR54" s="781"/>
      <c r="AS54" s="781"/>
    </row>
    <row r="55" spans="1:45" ht="10.7" hidden="1" customHeight="1" x14ac:dyDescent="0.25">
      <c r="A55" s="31" t="s">
        <v>3077</v>
      </c>
      <c r="B55" s="602"/>
      <c r="C55" s="992"/>
      <c r="D55" s="992"/>
      <c r="E55" s="31"/>
      <c r="F55" s="992"/>
      <c r="G55" s="1630"/>
      <c r="H55" s="856"/>
      <c r="I55" s="1631"/>
      <c r="J55" s="993"/>
      <c r="K55" s="1631"/>
      <c r="L55" s="838"/>
      <c r="M55" s="839"/>
      <c r="N55" s="31"/>
      <c r="O55" s="2159"/>
      <c r="P55" s="2159"/>
      <c r="Q55" s="2159"/>
      <c r="R55" s="2159"/>
      <c r="S55" s="758"/>
      <c r="T55" s="840" t="str">
        <f t="shared" si="2"/>
        <v>16 (1416)</v>
      </c>
      <c r="U55" s="1615" t="str">
        <f t="shared" si="3"/>
        <v/>
      </c>
      <c r="V55" s="190"/>
      <c r="W55" s="841"/>
      <c r="X55" s="841"/>
      <c r="Y55" s="674"/>
      <c r="Z55" s="673"/>
      <c r="AA55" s="674"/>
      <c r="AB55" s="673"/>
      <c r="AC55" s="674"/>
      <c r="AD55" s="1"/>
      <c r="AE55" s="7"/>
      <c r="AF55" s="777"/>
      <c r="AG55" s="445"/>
      <c r="AH55" s="778"/>
      <c r="AI55" s="778"/>
      <c r="AJ55" s="744"/>
      <c r="AK55" s="779"/>
      <c r="AL55" s="780"/>
      <c r="AM55" s="673"/>
      <c r="AN55" s="663"/>
      <c r="AO55" s="13"/>
      <c r="AP55" s="781"/>
      <c r="AQ55" s="781"/>
      <c r="AR55" s="781"/>
      <c r="AS55" s="781"/>
    </row>
    <row r="56" spans="1:45" ht="10.7" hidden="1" customHeight="1" x14ac:dyDescent="0.25">
      <c r="A56" s="31" t="s">
        <v>3078</v>
      </c>
      <c r="B56" s="602"/>
      <c r="C56" s="992"/>
      <c r="D56" s="992"/>
      <c r="E56" s="31"/>
      <c r="F56" s="992"/>
      <c r="G56" s="1630"/>
      <c r="H56" s="856"/>
      <c r="I56" s="1631"/>
      <c r="J56" s="993"/>
      <c r="K56" s="1631"/>
      <c r="L56" s="838"/>
      <c r="M56" s="839"/>
      <c r="N56" s="31"/>
      <c r="O56" s="2159"/>
      <c r="P56" s="2159"/>
      <c r="Q56" s="2159"/>
      <c r="R56" s="2159"/>
      <c r="S56" s="758"/>
      <c r="T56" s="840" t="str">
        <f t="shared" si="2"/>
        <v>17 (1417)</v>
      </c>
      <c r="U56" s="1615" t="str">
        <f t="shared" si="3"/>
        <v/>
      </c>
      <c r="V56" s="190"/>
      <c r="W56" s="841"/>
      <c r="X56" s="841"/>
      <c r="Y56" s="674"/>
      <c r="Z56" s="673"/>
      <c r="AA56" s="674"/>
      <c r="AB56" s="673"/>
      <c r="AC56" s="674"/>
      <c r="AD56" s="1"/>
      <c r="AE56" s="7"/>
      <c r="AF56" s="777"/>
      <c r="AG56" s="445"/>
      <c r="AH56" s="778"/>
      <c r="AI56" s="778"/>
      <c r="AJ56" s="744"/>
      <c r="AK56" s="779"/>
      <c r="AL56" s="780"/>
      <c r="AM56" s="673"/>
      <c r="AN56" s="663"/>
      <c r="AO56" s="13"/>
      <c r="AP56" s="781"/>
      <c r="AQ56" s="781"/>
      <c r="AR56" s="781"/>
      <c r="AS56" s="781"/>
    </row>
    <row r="57" spans="1:45" ht="10.7" hidden="1" customHeight="1" x14ac:dyDescent="0.25">
      <c r="A57" s="31" t="s">
        <v>3079</v>
      </c>
      <c r="B57" s="602"/>
      <c r="C57" s="992"/>
      <c r="D57" s="992"/>
      <c r="E57" s="31"/>
      <c r="F57" s="992"/>
      <c r="G57" s="1630"/>
      <c r="H57" s="856"/>
      <c r="I57" s="1631"/>
      <c r="J57" s="993"/>
      <c r="K57" s="1631"/>
      <c r="L57" s="838"/>
      <c r="M57" s="839"/>
      <c r="N57" s="31"/>
      <c r="O57" s="2159"/>
      <c r="P57" s="2159"/>
      <c r="Q57" s="2159"/>
      <c r="R57" s="2159"/>
      <c r="S57" s="758"/>
      <c r="T57" s="840" t="str">
        <f t="shared" si="2"/>
        <v>18 (1418)</v>
      </c>
      <c r="U57" s="1615" t="str">
        <f t="shared" si="3"/>
        <v/>
      </c>
      <c r="V57" s="190"/>
      <c r="W57" s="841"/>
      <c r="X57" s="841"/>
      <c r="Y57" s="674"/>
      <c r="Z57" s="673"/>
      <c r="AA57" s="674"/>
      <c r="AB57" s="673"/>
      <c r="AC57" s="674"/>
      <c r="AD57" s="1"/>
      <c r="AE57" s="7"/>
      <c r="AF57" s="777"/>
      <c r="AG57" s="445"/>
      <c r="AH57" s="778"/>
      <c r="AI57" s="778"/>
      <c r="AJ57" s="744"/>
      <c r="AK57" s="779"/>
      <c r="AL57" s="780"/>
      <c r="AM57" s="673"/>
      <c r="AN57" s="663"/>
      <c r="AO57" s="13"/>
      <c r="AP57" s="781"/>
      <c r="AQ57" s="781"/>
      <c r="AR57" s="781"/>
      <c r="AS57" s="781"/>
    </row>
    <row r="58" spans="1:45" ht="10.7" hidden="1" customHeight="1" x14ac:dyDescent="0.25">
      <c r="A58" s="31" t="s">
        <v>3080</v>
      </c>
      <c r="B58" s="602"/>
      <c r="C58" s="992"/>
      <c r="D58" s="992"/>
      <c r="E58" s="31"/>
      <c r="F58" s="992"/>
      <c r="G58" s="1630"/>
      <c r="H58" s="856"/>
      <c r="I58" s="1631"/>
      <c r="J58" s="993"/>
      <c r="K58" s="1631"/>
      <c r="L58" s="838"/>
      <c r="M58" s="839"/>
      <c r="N58" s="31"/>
      <c r="O58" s="2159"/>
      <c r="P58" s="2159"/>
      <c r="Q58" s="2159"/>
      <c r="R58" s="2159"/>
      <c r="S58" s="758"/>
      <c r="T58" s="840" t="str">
        <f t="shared" si="2"/>
        <v>19 (1419)</v>
      </c>
      <c r="U58" s="1615" t="str">
        <f t="shared" si="3"/>
        <v/>
      </c>
      <c r="V58" s="190"/>
      <c r="W58" s="841"/>
      <c r="X58" s="841"/>
      <c r="Y58" s="674"/>
      <c r="Z58" s="673"/>
      <c r="AA58" s="674"/>
      <c r="AB58" s="673"/>
      <c r="AC58" s="674"/>
      <c r="AD58" s="1"/>
      <c r="AE58" s="7"/>
      <c r="AF58" s="777"/>
      <c r="AG58" s="445"/>
      <c r="AH58" s="778"/>
      <c r="AI58" s="778"/>
      <c r="AJ58" s="744"/>
      <c r="AK58" s="779"/>
      <c r="AL58" s="780"/>
      <c r="AM58" s="673"/>
      <c r="AN58" s="663"/>
      <c r="AO58" s="13"/>
      <c r="AP58" s="781"/>
      <c r="AQ58" s="781"/>
      <c r="AR58" s="781"/>
      <c r="AS58" s="781"/>
    </row>
    <row r="59" spans="1:45" ht="10.7" hidden="1" customHeight="1" x14ac:dyDescent="0.25">
      <c r="A59" s="31" t="s">
        <v>3081</v>
      </c>
      <c r="B59" s="602"/>
      <c r="C59" s="992"/>
      <c r="D59" s="992"/>
      <c r="E59" s="31"/>
      <c r="F59" s="992"/>
      <c r="G59" s="1630"/>
      <c r="H59" s="856"/>
      <c r="I59" s="1631"/>
      <c r="J59" s="993"/>
      <c r="K59" s="1631"/>
      <c r="L59" s="838"/>
      <c r="M59" s="839"/>
      <c r="N59" s="31"/>
      <c r="O59" s="2159"/>
      <c r="P59" s="2159"/>
      <c r="Q59" s="2159"/>
      <c r="R59" s="2159"/>
      <c r="S59" s="758"/>
      <c r="T59" s="840" t="str">
        <f t="shared" si="2"/>
        <v>20 (1420)</v>
      </c>
      <c r="U59" s="1615" t="str">
        <f t="shared" si="3"/>
        <v/>
      </c>
      <c r="V59" s="190"/>
      <c r="W59" s="841"/>
      <c r="X59" s="841"/>
      <c r="Y59" s="674"/>
      <c r="Z59" s="673"/>
      <c r="AA59" s="674"/>
      <c r="AB59" s="673"/>
      <c r="AC59" s="674"/>
      <c r="AD59" s="1"/>
      <c r="AE59" s="7"/>
      <c r="AF59" s="777"/>
      <c r="AG59" s="445"/>
      <c r="AH59" s="778"/>
      <c r="AI59" s="778"/>
      <c r="AJ59" s="744"/>
      <c r="AK59" s="779"/>
      <c r="AL59" s="780"/>
      <c r="AM59" s="673"/>
      <c r="AN59" s="663"/>
      <c r="AO59" s="13"/>
      <c r="AP59" s="781"/>
      <c r="AQ59" s="781"/>
      <c r="AR59" s="781"/>
      <c r="AS59" s="781"/>
    </row>
    <row r="60" spans="1:45" ht="10.7" hidden="1" customHeight="1" x14ac:dyDescent="0.25">
      <c r="A60" s="31" t="s">
        <v>3082</v>
      </c>
      <c r="B60" s="602"/>
      <c r="C60" s="992"/>
      <c r="D60" s="992"/>
      <c r="E60" s="31"/>
      <c r="F60" s="992"/>
      <c r="G60" s="1630"/>
      <c r="H60" s="856"/>
      <c r="I60" s="1631"/>
      <c r="J60" s="993"/>
      <c r="K60" s="1631"/>
      <c r="L60" s="838"/>
      <c r="M60" s="839"/>
      <c r="N60" s="31"/>
      <c r="O60" s="2159"/>
      <c r="P60" s="2159"/>
      <c r="Q60" s="2159"/>
      <c r="R60" s="2159"/>
      <c r="S60" s="758"/>
      <c r="T60" s="840" t="str">
        <f t="shared" si="2"/>
        <v>21 (1421)</v>
      </c>
      <c r="U60" s="1615" t="str">
        <f t="shared" si="3"/>
        <v/>
      </c>
      <c r="V60" s="190"/>
      <c r="W60" s="841"/>
      <c r="X60" s="841"/>
      <c r="Y60" s="674"/>
      <c r="Z60" s="673"/>
      <c r="AA60" s="674"/>
      <c r="AB60" s="673"/>
      <c r="AC60" s="674"/>
      <c r="AD60" s="1"/>
      <c r="AE60" s="7"/>
      <c r="AF60" s="777"/>
      <c r="AG60" s="445"/>
      <c r="AH60" s="778"/>
      <c r="AI60" s="778"/>
      <c r="AJ60" s="744"/>
      <c r="AK60" s="779"/>
      <c r="AL60" s="780"/>
      <c r="AM60" s="673"/>
      <c r="AN60" s="663"/>
      <c r="AO60" s="13"/>
      <c r="AP60" s="781"/>
      <c r="AQ60" s="781"/>
      <c r="AR60" s="781"/>
      <c r="AS60" s="781"/>
    </row>
    <row r="61" spans="1:45" ht="10.7" hidden="1" customHeight="1" x14ac:dyDescent="0.25">
      <c r="A61" s="31" t="s">
        <v>3083</v>
      </c>
      <c r="B61" s="602"/>
      <c r="C61" s="992"/>
      <c r="D61" s="992"/>
      <c r="E61" s="31"/>
      <c r="F61" s="992"/>
      <c r="G61" s="1630"/>
      <c r="H61" s="856"/>
      <c r="I61" s="1631"/>
      <c r="J61" s="993"/>
      <c r="K61" s="1631"/>
      <c r="L61" s="838"/>
      <c r="M61" s="839"/>
      <c r="N61" s="31"/>
      <c r="O61" s="2159"/>
      <c r="P61" s="2159"/>
      <c r="Q61" s="2159"/>
      <c r="R61" s="2159"/>
      <c r="S61" s="758"/>
      <c r="T61" s="840" t="str">
        <f t="shared" si="2"/>
        <v>22 (1422)</v>
      </c>
      <c r="U61" s="1615" t="str">
        <f t="shared" si="3"/>
        <v/>
      </c>
      <c r="V61" s="190"/>
      <c r="W61" s="841"/>
      <c r="X61" s="841"/>
      <c r="Y61" s="674"/>
      <c r="Z61" s="673"/>
      <c r="AA61" s="674"/>
      <c r="AB61" s="673"/>
      <c r="AC61" s="674"/>
      <c r="AD61" s="1"/>
      <c r="AE61" s="7"/>
      <c r="AF61" s="777"/>
      <c r="AG61" s="445"/>
      <c r="AH61" s="778"/>
      <c r="AI61" s="778"/>
      <c r="AJ61" s="744"/>
      <c r="AK61" s="779"/>
      <c r="AL61" s="780"/>
      <c r="AM61" s="673"/>
      <c r="AN61" s="663"/>
      <c r="AO61" s="13"/>
      <c r="AP61" s="781"/>
      <c r="AQ61" s="781"/>
      <c r="AR61" s="781"/>
      <c r="AS61" s="781"/>
    </row>
    <row r="62" spans="1:45" ht="10.7" hidden="1" customHeight="1" x14ac:dyDescent="0.25">
      <c r="A62" s="31" t="s">
        <v>3084</v>
      </c>
      <c r="B62" s="602"/>
      <c r="C62" s="992"/>
      <c r="D62" s="992"/>
      <c r="E62" s="31"/>
      <c r="F62" s="992"/>
      <c r="G62" s="1630"/>
      <c r="H62" s="856"/>
      <c r="I62" s="1631"/>
      <c r="J62" s="993"/>
      <c r="K62" s="1631"/>
      <c r="L62" s="838"/>
      <c r="M62" s="839"/>
      <c r="N62" s="31"/>
      <c r="O62" s="2159"/>
      <c r="P62" s="2159"/>
      <c r="Q62" s="2159"/>
      <c r="R62" s="2159"/>
      <c r="S62" s="758"/>
      <c r="T62" s="840" t="str">
        <f t="shared" si="2"/>
        <v>23 (1423)</v>
      </c>
      <c r="U62" s="1615" t="str">
        <f t="shared" si="3"/>
        <v/>
      </c>
      <c r="V62" s="190"/>
      <c r="W62" s="841"/>
      <c r="X62" s="841"/>
      <c r="Y62" s="674"/>
      <c r="Z62" s="673"/>
      <c r="AA62" s="674"/>
      <c r="AB62" s="673"/>
      <c r="AC62" s="674"/>
      <c r="AD62" s="1"/>
      <c r="AE62" s="7"/>
      <c r="AF62" s="777"/>
      <c r="AG62" s="445"/>
      <c r="AH62" s="778"/>
      <c r="AI62" s="778"/>
      <c r="AJ62" s="744"/>
      <c r="AK62" s="779"/>
      <c r="AL62" s="780"/>
      <c r="AM62" s="673"/>
      <c r="AN62" s="663"/>
      <c r="AO62" s="13"/>
      <c r="AP62" s="781"/>
      <c r="AQ62" s="781"/>
      <c r="AR62" s="781"/>
      <c r="AS62" s="781"/>
    </row>
    <row r="63" spans="1:45" ht="10.7" hidden="1" customHeight="1" x14ac:dyDescent="0.25">
      <c r="A63" s="31" t="s">
        <v>3085</v>
      </c>
      <c r="B63" s="602"/>
      <c r="C63" s="992"/>
      <c r="D63" s="992"/>
      <c r="E63" s="31"/>
      <c r="F63" s="992"/>
      <c r="G63" s="1630"/>
      <c r="H63" s="856"/>
      <c r="I63" s="1631"/>
      <c r="J63" s="993"/>
      <c r="K63" s="1631"/>
      <c r="L63" s="838"/>
      <c r="M63" s="839"/>
      <c r="N63" s="31"/>
      <c r="O63" s="2159"/>
      <c r="P63" s="2159"/>
      <c r="Q63" s="2159"/>
      <c r="R63" s="2159"/>
      <c r="S63" s="758"/>
      <c r="T63" s="840" t="str">
        <f t="shared" si="2"/>
        <v>24 (1424)</v>
      </c>
      <c r="U63" s="1615" t="str">
        <f t="shared" si="3"/>
        <v/>
      </c>
      <c r="V63" s="190"/>
      <c r="W63" s="841"/>
      <c r="X63" s="841"/>
      <c r="Y63" s="674"/>
      <c r="Z63" s="673"/>
      <c r="AA63" s="674"/>
      <c r="AB63" s="673"/>
      <c r="AC63" s="674"/>
      <c r="AD63" s="1"/>
      <c r="AE63" s="7"/>
      <c r="AF63" s="777"/>
      <c r="AG63" s="445"/>
      <c r="AH63" s="778"/>
      <c r="AI63" s="778"/>
      <c r="AJ63" s="744"/>
      <c r="AK63" s="779"/>
      <c r="AL63" s="780"/>
      <c r="AM63" s="673"/>
      <c r="AN63" s="663"/>
      <c r="AO63" s="13"/>
      <c r="AP63" s="781"/>
      <c r="AQ63" s="781"/>
      <c r="AR63" s="781"/>
      <c r="AS63" s="781"/>
    </row>
    <row r="64" spans="1:45" x14ac:dyDescent="0.25">
      <c r="A64" s="31" t="s">
        <v>3086</v>
      </c>
      <c r="B64" s="602"/>
      <c r="C64" s="992"/>
      <c r="D64" s="992"/>
      <c r="E64" s="31"/>
      <c r="F64" s="992"/>
      <c r="G64" s="1630"/>
      <c r="H64" s="856"/>
      <c r="I64" s="1631"/>
      <c r="J64" s="993"/>
      <c r="K64" s="1631"/>
      <c r="L64" s="838"/>
      <c r="M64" s="839"/>
      <c r="N64" s="31"/>
      <c r="O64" s="2159"/>
      <c r="P64" s="2159"/>
      <c r="Q64" s="2159"/>
      <c r="R64" s="2159"/>
      <c r="S64" s="758"/>
      <c r="T64" s="840" t="str">
        <f t="shared" si="2"/>
        <v>25 (1425)</v>
      </c>
      <c r="U64" s="1615" t="str">
        <f t="shared" si="3"/>
        <v/>
      </c>
      <c r="V64" s="190"/>
      <c r="W64" s="841"/>
      <c r="X64" s="841"/>
      <c r="Y64" s="674"/>
      <c r="Z64" s="673"/>
      <c r="AA64" s="674"/>
      <c r="AB64" s="673"/>
      <c r="AC64" s="674"/>
      <c r="AD64" s="1"/>
      <c r="AE64" s="7"/>
      <c r="AF64" s="777"/>
      <c r="AG64" s="445"/>
      <c r="AH64" s="778"/>
      <c r="AI64" s="778"/>
      <c r="AJ64" s="744"/>
      <c r="AK64" s="779"/>
      <c r="AL64" s="780"/>
      <c r="AM64" s="673"/>
      <c r="AN64" s="663"/>
      <c r="AO64" s="13"/>
      <c r="AP64" s="781"/>
      <c r="AQ64" s="781"/>
      <c r="AR64" s="781"/>
      <c r="AS64" s="781"/>
    </row>
    <row r="65" spans="1:45" x14ac:dyDescent="0.25">
      <c r="A65" s="239" t="s">
        <v>3087</v>
      </c>
      <c r="B65" s="1598">
        <v>100</v>
      </c>
      <c r="C65" s="992"/>
      <c r="D65" s="992"/>
      <c r="E65" s="31"/>
      <c r="F65" s="992"/>
      <c r="G65" s="1629"/>
      <c r="H65" s="894"/>
      <c r="I65" s="1631"/>
      <c r="J65" s="993"/>
      <c r="K65" s="1631"/>
      <c r="L65" s="838"/>
      <c r="M65" s="1655"/>
      <c r="N65" s="31"/>
      <c r="O65" s="2162"/>
      <c r="P65" s="2162"/>
      <c r="Q65" s="2162"/>
      <c r="R65" s="2162"/>
      <c r="S65" s="782"/>
      <c r="T65" s="887" t="str">
        <f>$A$65</f>
        <v>(1426)</v>
      </c>
      <c r="U65" s="1619">
        <f>$B65</f>
        <v>100</v>
      </c>
      <c r="V65" s="190"/>
      <c r="W65" s="841"/>
      <c r="X65" s="841"/>
      <c r="Y65" s="674"/>
      <c r="Z65" s="673"/>
      <c r="AA65" s="674"/>
      <c r="AB65" s="673"/>
      <c r="AC65" s="674"/>
      <c r="AD65" s="1"/>
      <c r="AE65" s="13"/>
      <c r="AF65" s="783"/>
      <c r="AG65" s="445"/>
      <c r="AH65" s="778"/>
      <c r="AI65" s="778"/>
      <c r="AJ65" s="744"/>
      <c r="AK65" s="152"/>
      <c r="AL65" s="784"/>
      <c r="AM65" s="673"/>
      <c r="AN65" s="663"/>
      <c r="AO65" s="13"/>
      <c r="AP65" s="439"/>
      <c r="AQ65" s="439"/>
      <c r="AR65" s="439"/>
      <c r="AS65" s="439"/>
    </row>
    <row r="66" spans="1:45" ht="10.35" customHeight="1" x14ac:dyDescent="0.25">
      <c r="A66" s="83" t="s">
        <v>3088</v>
      </c>
      <c r="B66" s="1494" t="s">
        <v>3089</v>
      </c>
      <c r="C66" s="993"/>
      <c r="D66" s="993"/>
      <c r="E66" s="82"/>
      <c r="F66" s="1656"/>
      <c r="G66" s="1658"/>
      <c r="H66" s="895"/>
      <c r="I66" s="1631"/>
      <c r="J66" s="993"/>
      <c r="K66" s="1631"/>
      <c r="L66" s="844"/>
      <c r="M66" s="845"/>
      <c r="N66" s="82"/>
      <c r="O66" s="2161"/>
      <c r="P66" s="2161"/>
      <c r="Q66" s="2161"/>
      <c r="R66" s="2161"/>
      <c r="S66" s="407"/>
      <c r="T66" s="887" t="str">
        <f>$A$66</f>
        <v>(1400)</v>
      </c>
      <c r="U66" s="1495" t="str">
        <f>$B66</f>
        <v>Global</v>
      </c>
      <c r="V66" s="190"/>
      <c r="W66" s="846"/>
      <c r="X66" s="846"/>
      <c r="Y66" s="676"/>
      <c r="Z66" s="675"/>
      <c r="AA66" s="676"/>
      <c r="AB66" s="675"/>
      <c r="AC66" s="676"/>
      <c r="AD66" s="1"/>
      <c r="AE66" s="13"/>
      <c r="AF66" s="411"/>
      <c r="AG66" s="445"/>
      <c r="AH66" s="778"/>
      <c r="AI66" s="778"/>
      <c r="AJ66" s="744"/>
      <c r="AK66" s="152"/>
      <c r="AL66" s="785"/>
      <c r="AM66" s="675"/>
      <c r="AN66" s="786"/>
      <c r="AO66" s="13"/>
      <c r="AP66" s="440"/>
      <c r="AQ66" s="440"/>
      <c r="AR66" s="440"/>
      <c r="AS66" s="440"/>
    </row>
    <row r="67" spans="1:45" ht="14.1" customHeight="1" x14ac:dyDescent="0.25">
      <c r="C67" s="82"/>
      <c r="D67" s="82"/>
      <c r="E67" s="82"/>
      <c r="F67" s="849"/>
      <c r="G67" s="849"/>
      <c r="H67" s="849"/>
      <c r="I67" s="849"/>
      <c r="J67" s="849"/>
      <c r="K67" s="849"/>
      <c r="L67" s="849"/>
      <c r="M67" s="849"/>
      <c r="N67" s="82"/>
      <c r="O67" s="82"/>
      <c r="P67" s="82"/>
      <c r="Q67" s="82"/>
      <c r="R67" s="82"/>
      <c r="S67" s="1"/>
      <c r="T67" s="835"/>
      <c r="U67" s="835"/>
      <c r="V67" s="82"/>
      <c r="W67" s="82"/>
      <c r="X67" s="82"/>
      <c r="Y67" s="13"/>
      <c r="Z67" s="13"/>
      <c r="AA67" s="13"/>
      <c r="AB67" s="13"/>
      <c r="AC67" s="13"/>
      <c r="AD67" s="1"/>
      <c r="AE67" s="13"/>
      <c r="AF67" s="13"/>
      <c r="AG67" s="717"/>
      <c r="AH67" s="717"/>
      <c r="AI67" s="717"/>
      <c r="AJ67" s="744"/>
      <c r="AK67" s="152"/>
      <c r="AL67" s="152"/>
      <c r="AM67" s="776"/>
      <c r="AN67" s="13"/>
      <c r="AO67" s="13"/>
      <c r="AP67" s="13"/>
      <c r="AQ67" s="13"/>
      <c r="AR67" s="13"/>
      <c r="AS67" s="13"/>
    </row>
    <row r="68" spans="1:45" x14ac:dyDescent="0.25">
      <c r="A68" s="82"/>
      <c r="B68" s="88" t="s">
        <v>1876</v>
      </c>
      <c r="C68" s="82"/>
      <c r="D68" s="82"/>
      <c r="E68" s="82"/>
      <c r="F68" s="849"/>
      <c r="G68" s="849"/>
      <c r="H68" s="849"/>
      <c r="I68" s="849"/>
      <c r="J68" s="849"/>
      <c r="K68" s="849"/>
      <c r="L68" s="849"/>
      <c r="M68" s="849"/>
      <c r="N68" s="82"/>
      <c r="O68" s="82"/>
      <c r="P68" s="82"/>
      <c r="Q68" s="82"/>
      <c r="R68" s="82"/>
      <c r="S68" s="12"/>
      <c r="T68" s="835"/>
      <c r="U68" s="836" t="str">
        <f>$B68</f>
        <v>Transactions assimilables à des pensions (503)</v>
      </c>
      <c r="V68" s="82"/>
      <c r="W68" s="82"/>
      <c r="X68" s="82"/>
      <c r="Y68" s="13"/>
      <c r="Z68" s="13"/>
      <c r="AA68" s="13"/>
      <c r="AB68" s="13"/>
      <c r="AC68" s="13"/>
      <c r="AD68" s="1"/>
      <c r="AE68" s="13"/>
      <c r="AF68" s="430"/>
      <c r="AG68" s="717"/>
      <c r="AH68" s="717"/>
      <c r="AI68" s="717"/>
      <c r="AJ68" s="744"/>
      <c r="AK68" s="152"/>
      <c r="AL68" s="775"/>
      <c r="AM68" s="776"/>
      <c r="AN68" s="13"/>
      <c r="AO68" s="13"/>
      <c r="AP68" s="13"/>
      <c r="AQ68" s="13"/>
      <c r="AR68" s="13"/>
      <c r="AS68" s="13"/>
    </row>
    <row r="69" spans="1:45" x14ac:dyDescent="0.25">
      <c r="A69" s="31" t="s">
        <v>3062</v>
      </c>
      <c r="B69" s="602"/>
      <c r="C69" s="1654"/>
      <c r="D69" s="992"/>
      <c r="E69" s="31"/>
      <c r="F69" s="992"/>
      <c r="G69" s="992"/>
      <c r="H69" s="896"/>
      <c r="I69" s="992"/>
      <c r="J69" s="992"/>
      <c r="K69" s="838"/>
      <c r="L69" s="838"/>
      <c r="M69" s="839"/>
      <c r="N69" s="31"/>
      <c r="O69" s="2159"/>
      <c r="P69" s="2159"/>
      <c r="Q69" s="2159"/>
      <c r="R69" s="2159"/>
      <c r="S69" s="12"/>
      <c r="T69" s="840" t="str">
        <f t="shared" ref="T69:T93" si="4">$A69</f>
        <v>1 (1401)</v>
      </c>
      <c r="U69" s="1615" t="str">
        <f t="shared" ref="U69:U93" si="5">IF($B69="","",$B69)</f>
        <v/>
      </c>
      <c r="V69" s="190"/>
      <c r="W69" s="841"/>
      <c r="X69" s="841"/>
      <c r="Y69" s="674"/>
      <c r="Z69" s="673"/>
      <c r="AA69" s="674"/>
      <c r="AB69" s="673"/>
      <c r="AC69" s="674"/>
      <c r="AD69" s="1"/>
      <c r="AE69" s="7"/>
      <c r="AF69" s="777"/>
      <c r="AG69" s="445"/>
      <c r="AH69" s="778"/>
      <c r="AI69" s="778"/>
      <c r="AJ69" s="744"/>
      <c r="AK69" s="779"/>
      <c r="AL69" s="780"/>
      <c r="AM69" s="673"/>
      <c r="AN69" s="663"/>
      <c r="AO69" s="13"/>
      <c r="AP69" s="781"/>
      <c r="AQ69" s="781"/>
      <c r="AR69" s="781"/>
      <c r="AS69" s="781"/>
    </row>
    <row r="70" spans="1:45" x14ac:dyDescent="0.25">
      <c r="A70" s="31" t="s">
        <v>3063</v>
      </c>
      <c r="B70" s="602"/>
      <c r="C70" s="1654"/>
      <c r="D70" s="992"/>
      <c r="E70" s="31"/>
      <c r="F70" s="992"/>
      <c r="G70" s="992"/>
      <c r="H70" s="896"/>
      <c r="I70" s="992"/>
      <c r="J70" s="992"/>
      <c r="K70" s="838"/>
      <c r="L70" s="838"/>
      <c r="M70" s="839"/>
      <c r="N70" s="31"/>
      <c r="O70" s="2159"/>
      <c r="P70" s="2159"/>
      <c r="Q70" s="2159"/>
      <c r="R70" s="2159"/>
      <c r="S70" s="12"/>
      <c r="T70" s="840" t="str">
        <f t="shared" si="4"/>
        <v>2 (1402)</v>
      </c>
      <c r="U70" s="1615" t="str">
        <f t="shared" si="5"/>
        <v/>
      </c>
      <c r="V70" s="190"/>
      <c r="W70" s="841"/>
      <c r="X70" s="841"/>
      <c r="Y70" s="674"/>
      <c r="Z70" s="673"/>
      <c r="AA70" s="674"/>
      <c r="AB70" s="673"/>
      <c r="AC70" s="674"/>
      <c r="AD70" s="1"/>
      <c r="AE70" s="7"/>
      <c r="AF70" s="777"/>
      <c r="AG70" s="445"/>
      <c r="AH70" s="778"/>
      <c r="AI70" s="778"/>
      <c r="AJ70" s="744"/>
      <c r="AK70" s="779"/>
      <c r="AL70" s="780"/>
      <c r="AM70" s="673"/>
      <c r="AN70" s="663"/>
      <c r="AO70" s="13"/>
      <c r="AP70" s="781"/>
      <c r="AQ70" s="781"/>
      <c r="AR70" s="781"/>
      <c r="AS70" s="781"/>
    </row>
    <row r="71" spans="1:45" x14ac:dyDescent="0.25">
      <c r="A71" s="31" t="s">
        <v>3064</v>
      </c>
      <c r="B71" s="602"/>
      <c r="C71" s="1654"/>
      <c r="D71" s="992"/>
      <c r="E71" s="31"/>
      <c r="F71" s="992"/>
      <c r="G71" s="992"/>
      <c r="H71" s="896"/>
      <c r="I71" s="992"/>
      <c r="J71" s="992"/>
      <c r="K71" s="838"/>
      <c r="L71" s="838"/>
      <c r="M71" s="839"/>
      <c r="N71" s="31"/>
      <c r="O71" s="2159"/>
      <c r="P71" s="2159"/>
      <c r="Q71" s="2159"/>
      <c r="R71" s="2159"/>
      <c r="S71" s="12"/>
      <c r="T71" s="840" t="str">
        <f t="shared" si="4"/>
        <v>3 (1403)</v>
      </c>
      <c r="U71" s="1615" t="str">
        <f t="shared" si="5"/>
        <v/>
      </c>
      <c r="V71" s="190"/>
      <c r="W71" s="841"/>
      <c r="X71" s="841"/>
      <c r="Y71" s="674"/>
      <c r="Z71" s="673"/>
      <c r="AA71" s="674"/>
      <c r="AB71" s="673"/>
      <c r="AC71" s="674"/>
      <c r="AD71" s="1"/>
      <c r="AE71" s="7"/>
      <c r="AF71" s="777"/>
      <c r="AG71" s="445"/>
      <c r="AH71" s="778"/>
      <c r="AI71" s="778"/>
      <c r="AJ71" s="744"/>
      <c r="AK71" s="779"/>
      <c r="AL71" s="780"/>
      <c r="AM71" s="673"/>
      <c r="AN71" s="663"/>
      <c r="AO71" s="13"/>
      <c r="AP71" s="781"/>
      <c r="AQ71" s="781"/>
      <c r="AR71" s="781"/>
      <c r="AS71" s="781"/>
    </row>
    <row r="72" spans="1:45" ht="10.7" hidden="1" customHeight="1" x14ac:dyDescent="0.25">
      <c r="A72" s="31" t="s">
        <v>3065</v>
      </c>
      <c r="B72" s="602"/>
      <c r="C72" s="1654"/>
      <c r="D72" s="992"/>
      <c r="E72" s="31"/>
      <c r="F72" s="992"/>
      <c r="G72" s="992"/>
      <c r="H72" s="896"/>
      <c r="I72" s="992"/>
      <c r="J72" s="992"/>
      <c r="K72" s="838"/>
      <c r="L72" s="838"/>
      <c r="M72" s="839"/>
      <c r="N72" s="31"/>
      <c r="O72" s="2159"/>
      <c r="P72" s="2159"/>
      <c r="Q72" s="2159"/>
      <c r="R72" s="2159"/>
      <c r="S72" s="12"/>
      <c r="T72" s="840" t="str">
        <f t="shared" si="4"/>
        <v>4 (1404)</v>
      </c>
      <c r="U72" s="1615" t="str">
        <f t="shared" si="5"/>
        <v/>
      </c>
      <c r="V72" s="190"/>
      <c r="W72" s="841"/>
      <c r="X72" s="841"/>
      <c r="Y72" s="674"/>
      <c r="Z72" s="673"/>
      <c r="AA72" s="674"/>
      <c r="AB72" s="673"/>
      <c r="AC72" s="674"/>
      <c r="AD72" s="1"/>
      <c r="AE72" s="7"/>
      <c r="AF72" s="777"/>
      <c r="AG72" s="445"/>
      <c r="AH72" s="778"/>
      <c r="AI72" s="778"/>
      <c r="AJ72" s="744"/>
      <c r="AK72" s="779"/>
      <c r="AL72" s="780"/>
      <c r="AM72" s="673"/>
      <c r="AN72" s="663"/>
      <c r="AO72" s="13"/>
      <c r="AP72" s="781"/>
      <c r="AQ72" s="781"/>
      <c r="AR72" s="781"/>
      <c r="AS72" s="781"/>
    </row>
    <row r="73" spans="1:45" ht="10.7" hidden="1" customHeight="1" x14ac:dyDescent="0.25">
      <c r="A73" s="31" t="s">
        <v>3066</v>
      </c>
      <c r="B73" s="602"/>
      <c r="C73" s="1654"/>
      <c r="D73" s="992"/>
      <c r="E73" s="31"/>
      <c r="F73" s="992"/>
      <c r="G73" s="992"/>
      <c r="H73" s="896"/>
      <c r="I73" s="992"/>
      <c r="J73" s="992"/>
      <c r="K73" s="838"/>
      <c r="L73" s="838"/>
      <c r="M73" s="839"/>
      <c r="N73" s="31"/>
      <c r="O73" s="2159"/>
      <c r="P73" s="2159"/>
      <c r="Q73" s="2159"/>
      <c r="R73" s="2159"/>
      <c r="S73" s="12"/>
      <c r="T73" s="840" t="str">
        <f t="shared" si="4"/>
        <v>5 (1405)</v>
      </c>
      <c r="U73" s="1615" t="str">
        <f t="shared" si="5"/>
        <v/>
      </c>
      <c r="V73" s="190"/>
      <c r="W73" s="841"/>
      <c r="X73" s="841"/>
      <c r="Y73" s="674"/>
      <c r="Z73" s="673"/>
      <c r="AA73" s="674"/>
      <c r="AB73" s="673"/>
      <c r="AC73" s="674"/>
      <c r="AD73" s="1"/>
      <c r="AE73" s="7"/>
      <c r="AF73" s="777"/>
      <c r="AG73" s="445"/>
      <c r="AH73" s="778"/>
      <c r="AI73" s="778"/>
      <c r="AJ73" s="744"/>
      <c r="AK73" s="779"/>
      <c r="AL73" s="780"/>
      <c r="AM73" s="673"/>
      <c r="AN73" s="663"/>
      <c r="AO73" s="13"/>
      <c r="AP73" s="781"/>
      <c r="AQ73" s="781"/>
      <c r="AR73" s="781"/>
      <c r="AS73" s="781"/>
    </row>
    <row r="74" spans="1:45" ht="10.7" hidden="1" customHeight="1" x14ac:dyDescent="0.25">
      <c r="A74" s="31" t="s">
        <v>3067</v>
      </c>
      <c r="B74" s="602"/>
      <c r="C74" s="1654"/>
      <c r="D74" s="992"/>
      <c r="E74" s="31"/>
      <c r="F74" s="992"/>
      <c r="G74" s="992"/>
      <c r="H74" s="896"/>
      <c r="I74" s="992"/>
      <c r="J74" s="992"/>
      <c r="K74" s="838"/>
      <c r="L74" s="838"/>
      <c r="M74" s="839"/>
      <c r="N74" s="31"/>
      <c r="O74" s="2159"/>
      <c r="P74" s="2159"/>
      <c r="Q74" s="2159"/>
      <c r="R74" s="2159"/>
      <c r="S74" s="12"/>
      <c r="T74" s="840" t="str">
        <f t="shared" si="4"/>
        <v>6 (1406)</v>
      </c>
      <c r="U74" s="1615" t="str">
        <f t="shared" si="5"/>
        <v/>
      </c>
      <c r="V74" s="190"/>
      <c r="W74" s="841"/>
      <c r="X74" s="841"/>
      <c r="Y74" s="674"/>
      <c r="Z74" s="673"/>
      <c r="AA74" s="674"/>
      <c r="AB74" s="673"/>
      <c r="AC74" s="674"/>
      <c r="AD74" s="1"/>
      <c r="AE74" s="7"/>
      <c r="AF74" s="777"/>
      <c r="AG74" s="445"/>
      <c r="AH74" s="778"/>
      <c r="AI74" s="778"/>
      <c r="AJ74" s="744"/>
      <c r="AK74" s="779"/>
      <c r="AL74" s="780"/>
      <c r="AM74" s="673"/>
      <c r="AN74" s="663"/>
      <c r="AO74" s="13"/>
      <c r="AP74" s="781"/>
      <c r="AQ74" s="781"/>
      <c r="AR74" s="781"/>
      <c r="AS74" s="781"/>
    </row>
    <row r="75" spans="1:45" ht="10.7" hidden="1" customHeight="1" x14ac:dyDescent="0.25">
      <c r="A75" s="31" t="s">
        <v>3068</v>
      </c>
      <c r="B75" s="602"/>
      <c r="C75" s="1654"/>
      <c r="D75" s="992"/>
      <c r="E75" s="31"/>
      <c r="F75" s="992"/>
      <c r="G75" s="992"/>
      <c r="H75" s="896"/>
      <c r="I75" s="992"/>
      <c r="J75" s="992"/>
      <c r="K75" s="838"/>
      <c r="L75" s="838"/>
      <c r="M75" s="839"/>
      <c r="N75" s="31"/>
      <c r="O75" s="2159"/>
      <c r="P75" s="2159"/>
      <c r="Q75" s="2159"/>
      <c r="R75" s="2159"/>
      <c r="S75" s="12"/>
      <c r="T75" s="840" t="str">
        <f t="shared" si="4"/>
        <v>7 (1407)</v>
      </c>
      <c r="U75" s="1615" t="str">
        <f t="shared" si="5"/>
        <v/>
      </c>
      <c r="V75" s="190"/>
      <c r="W75" s="841"/>
      <c r="X75" s="841"/>
      <c r="Y75" s="674"/>
      <c r="Z75" s="673"/>
      <c r="AA75" s="674"/>
      <c r="AB75" s="673"/>
      <c r="AC75" s="674"/>
      <c r="AD75" s="1"/>
      <c r="AE75" s="7"/>
      <c r="AF75" s="777"/>
      <c r="AG75" s="445"/>
      <c r="AH75" s="778"/>
      <c r="AI75" s="778"/>
      <c r="AJ75" s="744"/>
      <c r="AK75" s="779"/>
      <c r="AL75" s="780"/>
      <c r="AM75" s="673"/>
      <c r="AN75" s="663"/>
      <c r="AO75" s="13"/>
      <c r="AP75" s="781"/>
      <c r="AQ75" s="781"/>
      <c r="AR75" s="781"/>
      <c r="AS75" s="781"/>
    </row>
    <row r="76" spans="1:45" ht="10.7" hidden="1" customHeight="1" x14ac:dyDescent="0.25">
      <c r="A76" s="31" t="s">
        <v>3069</v>
      </c>
      <c r="B76" s="602"/>
      <c r="C76" s="1654"/>
      <c r="D76" s="992"/>
      <c r="E76" s="31"/>
      <c r="F76" s="992"/>
      <c r="G76" s="992"/>
      <c r="H76" s="896"/>
      <c r="I76" s="992"/>
      <c r="J76" s="992"/>
      <c r="K76" s="838"/>
      <c r="L76" s="838"/>
      <c r="M76" s="839"/>
      <c r="N76" s="31"/>
      <c r="O76" s="2159"/>
      <c r="P76" s="2159"/>
      <c r="Q76" s="2159"/>
      <c r="R76" s="2159"/>
      <c r="S76" s="12"/>
      <c r="T76" s="840" t="str">
        <f t="shared" si="4"/>
        <v>8 (1408)</v>
      </c>
      <c r="U76" s="1615" t="str">
        <f t="shared" si="5"/>
        <v/>
      </c>
      <c r="V76" s="190"/>
      <c r="W76" s="841"/>
      <c r="X76" s="841"/>
      <c r="Y76" s="674"/>
      <c r="Z76" s="673"/>
      <c r="AA76" s="674"/>
      <c r="AB76" s="673"/>
      <c r="AC76" s="674"/>
      <c r="AD76" s="1"/>
      <c r="AE76" s="7"/>
      <c r="AF76" s="777"/>
      <c r="AG76" s="445"/>
      <c r="AH76" s="778"/>
      <c r="AI76" s="778"/>
      <c r="AJ76" s="744"/>
      <c r="AK76" s="779"/>
      <c r="AL76" s="780"/>
      <c r="AM76" s="673"/>
      <c r="AN76" s="663"/>
      <c r="AO76" s="13"/>
      <c r="AP76" s="781"/>
      <c r="AQ76" s="781"/>
      <c r="AR76" s="781"/>
      <c r="AS76" s="781"/>
    </row>
    <row r="77" spans="1:45" ht="10.7" hidden="1" customHeight="1" x14ac:dyDescent="0.25">
      <c r="A77" s="31" t="s">
        <v>3070</v>
      </c>
      <c r="B77" s="602"/>
      <c r="C77" s="1654"/>
      <c r="D77" s="992"/>
      <c r="E77" s="31"/>
      <c r="F77" s="992"/>
      <c r="G77" s="992"/>
      <c r="H77" s="896"/>
      <c r="I77" s="992"/>
      <c r="J77" s="992"/>
      <c r="K77" s="838"/>
      <c r="L77" s="838"/>
      <c r="M77" s="839"/>
      <c r="N77" s="31"/>
      <c r="O77" s="2159"/>
      <c r="P77" s="2159"/>
      <c r="Q77" s="2159"/>
      <c r="R77" s="2159"/>
      <c r="S77" s="12"/>
      <c r="T77" s="840" t="str">
        <f t="shared" si="4"/>
        <v>9 (1409)</v>
      </c>
      <c r="U77" s="1615" t="str">
        <f t="shared" si="5"/>
        <v/>
      </c>
      <c r="V77" s="190"/>
      <c r="W77" s="841"/>
      <c r="X77" s="841"/>
      <c r="Y77" s="674"/>
      <c r="Z77" s="673"/>
      <c r="AA77" s="674"/>
      <c r="AB77" s="673"/>
      <c r="AC77" s="674"/>
      <c r="AD77" s="1"/>
      <c r="AE77" s="7"/>
      <c r="AF77" s="777"/>
      <c r="AG77" s="445"/>
      <c r="AH77" s="778"/>
      <c r="AI77" s="778"/>
      <c r="AJ77" s="744"/>
      <c r="AK77" s="779"/>
      <c r="AL77" s="780"/>
      <c r="AM77" s="673"/>
      <c r="AN77" s="663"/>
      <c r="AO77" s="13"/>
      <c r="AP77" s="781"/>
      <c r="AQ77" s="781"/>
      <c r="AR77" s="781"/>
      <c r="AS77" s="781"/>
    </row>
    <row r="78" spans="1:45" ht="10.7" hidden="1" customHeight="1" x14ac:dyDescent="0.25">
      <c r="A78" s="31" t="s">
        <v>3071</v>
      </c>
      <c r="B78" s="602"/>
      <c r="C78" s="1654"/>
      <c r="D78" s="992"/>
      <c r="E78" s="31"/>
      <c r="F78" s="992"/>
      <c r="G78" s="992"/>
      <c r="H78" s="896"/>
      <c r="I78" s="992"/>
      <c r="J78" s="992"/>
      <c r="K78" s="838"/>
      <c r="L78" s="838"/>
      <c r="M78" s="839"/>
      <c r="N78" s="31"/>
      <c r="O78" s="2159"/>
      <c r="P78" s="2159"/>
      <c r="Q78" s="2159"/>
      <c r="R78" s="2159"/>
      <c r="S78" s="12"/>
      <c r="T78" s="840" t="str">
        <f t="shared" si="4"/>
        <v>10 (1410)</v>
      </c>
      <c r="U78" s="1615" t="str">
        <f t="shared" si="5"/>
        <v/>
      </c>
      <c r="V78" s="190"/>
      <c r="W78" s="841"/>
      <c r="X78" s="841"/>
      <c r="Y78" s="674"/>
      <c r="Z78" s="673"/>
      <c r="AA78" s="674"/>
      <c r="AB78" s="673"/>
      <c r="AC78" s="674"/>
      <c r="AD78" s="1"/>
      <c r="AE78" s="7"/>
      <c r="AF78" s="777"/>
      <c r="AG78" s="445"/>
      <c r="AH78" s="778"/>
      <c r="AI78" s="778"/>
      <c r="AJ78" s="744"/>
      <c r="AK78" s="779"/>
      <c r="AL78" s="780"/>
      <c r="AM78" s="673"/>
      <c r="AN78" s="663"/>
      <c r="AO78" s="13"/>
      <c r="AP78" s="781"/>
      <c r="AQ78" s="781"/>
      <c r="AR78" s="781"/>
      <c r="AS78" s="781"/>
    </row>
    <row r="79" spans="1:45" ht="10.7" hidden="1" customHeight="1" x14ac:dyDescent="0.25">
      <c r="A79" s="31" t="s">
        <v>3072</v>
      </c>
      <c r="B79" s="602"/>
      <c r="C79" s="1654"/>
      <c r="D79" s="992"/>
      <c r="E79" s="31"/>
      <c r="F79" s="992"/>
      <c r="G79" s="992"/>
      <c r="H79" s="896"/>
      <c r="I79" s="992"/>
      <c r="J79" s="992"/>
      <c r="K79" s="838"/>
      <c r="L79" s="838"/>
      <c r="M79" s="839"/>
      <c r="N79" s="31"/>
      <c r="O79" s="2159"/>
      <c r="P79" s="2159"/>
      <c r="Q79" s="2159"/>
      <c r="R79" s="2159"/>
      <c r="S79" s="12"/>
      <c r="T79" s="840" t="str">
        <f t="shared" si="4"/>
        <v>11 (1411)</v>
      </c>
      <c r="U79" s="1615" t="str">
        <f t="shared" si="5"/>
        <v/>
      </c>
      <c r="V79" s="190"/>
      <c r="W79" s="841"/>
      <c r="X79" s="841"/>
      <c r="Y79" s="674"/>
      <c r="Z79" s="673"/>
      <c r="AA79" s="674"/>
      <c r="AB79" s="673"/>
      <c r="AC79" s="674"/>
      <c r="AD79" s="1"/>
      <c r="AE79" s="7"/>
      <c r="AF79" s="777"/>
      <c r="AG79" s="445"/>
      <c r="AH79" s="778"/>
      <c r="AI79" s="778"/>
      <c r="AJ79" s="744"/>
      <c r="AK79" s="779"/>
      <c r="AL79" s="780"/>
      <c r="AM79" s="673"/>
      <c r="AN79" s="663"/>
      <c r="AO79" s="13"/>
      <c r="AP79" s="781"/>
      <c r="AQ79" s="781"/>
      <c r="AR79" s="781"/>
      <c r="AS79" s="781"/>
    </row>
    <row r="80" spans="1:45" ht="10.7" hidden="1" customHeight="1" x14ac:dyDescent="0.25">
      <c r="A80" s="31" t="s">
        <v>3073</v>
      </c>
      <c r="B80" s="602"/>
      <c r="C80" s="1654"/>
      <c r="D80" s="992"/>
      <c r="E80" s="31"/>
      <c r="F80" s="992"/>
      <c r="G80" s="992"/>
      <c r="H80" s="896"/>
      <c r="I80" s="992"/>
      <c r="J80" s="992"/>
      <c r="K80" s="838"/>
      <c r="L80" s="838"/>
      <c r="M80" s="839"/>
      <c r="N80" s="31"/>
      <c r="O80" s="2159"/>
      <c r="P80" s="2159"/>
      <c r="Q80" s="2159"/>
      <c r="R80" s="2159"/>
      <c r="S80" s="12"/>
      <c r="T80" s="840" t="str">
        <f t="shared" si="4"/>
        <v>12 (1412)</v>
      </c>
      <c r="U80" s="1615" t="str">
        <f t="shared" si="5"/>
        <v/>
      </c>
      <c r="V80" s="190"/>
      <c r="W80" s="841"/>
      <c r="X80" s="841"/>
      <c r="Y80" s="674"/>
      <c r="Z80" s="673"/>
      <c r="AA80" s="674"/>
      <c r="AB80" s="673"/>
      <c r="AC80" s="674"/>
      <c r="AD80" s="1"/>
      <c r="AE80" s="7"/>
      <c r="AF80" s="777"/>
      <c r="AG80" s="445"/>
      <c r="AH80" s="778"/>
      <c r="AI80" s="778"/>
      <c r="AJ80" s="744"/>
      <c r="AK80" s="779"/>
      <c r="AL80" s="780"/>
      <c r="AM80" s="673"/>
      <c r="AN80" s="663"/>
      <c r="AO80" s="13"/>
      <c r="AP80" s="781"/>
      <c r="AQ80" s="781"/>
      <c r="AR80" s="781"/>
      <c r="AS80" s="781"/>
    </row>
    <row r="81" spans="1:45" ht="10.7" hidden="1" customHeight="1" x14ac:dyDescent="0.25">
      <c r="A81" s="31" t="s">
        <v>3074</v>
      </c>
      <c r="B81" s="602"/>
      <c r="C81" s="1654"/>
      <c r="D81" s="992"/>
      <c r="E81" s="31"/>
      <c r="F81" s="992"/>
      <c r="G81" s="992"/>
      <c r="H81" s="896"/>
      <c r="I81" s="992"/>
      <c r="J81" s="992"/>
      <c r="K81" s="838"/>
      <c r="L81" s="838"/>
      <c r="M81" s="839"/>
      <c r="N81" s="31"/>
      <c r="O81" s="2159"/>
      <c r="P81" s="2159"/>
      <c r="Q81" s="2159"/>
      <c r="R81" s="2159"/>
      <c r="S81" s="12"/>
      <c r="T81" s="840" t="str">
        <f t="shared" si="4"/>
        <v>13 (1413)</v>
      </c>
      <c r="U81" s="1615" t="str">
        <f t="shared" si="5"/>
        <v/>
      </c>
      <c r="V81" s="190"/>
      <c r="W81" s="841"/>
      <c r="X81" s="841"/>
      <c r="Y81" s="674"/>
      <c r="Z81" s="673"/>
      <c r="AA81" s="674"/>
      <c r="AB81" s="673"/>
      <c r="AC81" s="674"/>
      <c r="AD81" s="1"/>
      <c r="AE81" s="7"/>
      <c r="AF81" s="777"/>
      <c r="AG81" s="445"/>
      <c r="AH81" s="778"/>
      <c r="AI81" s="778"/>
      <c r="AJ81" s="744"/>
      <c r="AK81" s="779"/>
      <c r="AL81" s="780"/>
      <c r="AM81" s="673"/>
      <c r="AN81" s="663"/>
      <c r="AO81" s="13"/>
      <c r="AP81" s="781"/>
      <c r="AQ81" s="781"/>
      <c r="AR81" s="781"/>
      <c r="AS81" s="781"/>
    </row>
    <row r="82" spans="1:45" ht="10.7" hidden="1" customHeight="1" x14ac:dyDescent="0.25">
      <c r="A82" s="31" t="s">
        <v>3075</v>
      </c>
      <c r="B82" s="602"/>
      <c r="C82" s="1654"/>
      <c r="D82" s="992"/>
      <c r="E82" s="31"/>
      <c r="F82" s="992"/>
      <c r="G82" s="992"/>
      <c r="H82" s="896"/>
      <c r="I82" s="992"/>
      <c r="J82" s="992"/>
      <c r="K82" s="838"/>
      <c r="L82" s="838"/>
      <c r="M82" s="839"/>
      <c r="N82" s="31"/>
      <c r="O82" s="2159"/>
      <c r="P82" s="2159"/>
      <c r="Q82" s="2159"/>
      <c r="R82" s="2159"/>
      <c r="S82" s="12"/>
      <c r="T82" s="840" t="str">
        <f t="shared" si="4"/>
        <v>14 (1414)</v>
      </c>
      <c r="U82" s="1615" t="str">
        <f t="shared" si="5"/>
        <v/>
      </c>
      <c r="V82" s="190"/>
      <c r="W82" s="841"/>
      <c r="X82" s="841"/>
      <c r="Y82" s="674"/>
      <c r="Z82" s="673"/>
      <c r="AA82" s="674"/>
      <c r="AB82" s="673"/>
      <c r="AC82" s="674"/>
      <c r="AD82" s="1"/>
      <c r="AE82" s="7"/>
      <c r="AF82" s="777"/>
      <c r="AG82" s="445"/>
      <c r="AH82" s="778"/>
      <c r="AI82" s="778"/>
      <c r="AJ82" s="744"/>
      <c r="AK82" s="779"/>
      <c r="AL82" s="780"/>
      <c r="AM82" s="673"/>
      <c r="AN82" s="663"/>
      <c r="AO82" s="13"/>
      <c r="AP82" s="781"/>
      <c r="AQ82" s="781"/>
      <c r="AR82" s="781"/>
      <c r="AS82" s="781"/>
    </row>
    <row r="83" spans="1:45" ht="10.7" hidden="1" customHeight="1" x14ac:dyDescent="0.25">
      <c r="A83" s="31" t="s">
        <v>3076</v>
      </c>
      <c r="B83" s="602"/>
      <c r="C83" s="1654"/>
      <c r="D83" s="992"/>
      <c r="E83" s="31"/>
      <c r="F83" s="992"/>
      <c r="G83" s="992"/>
      <c r="H83" s="896"/>
      <c r="I83" s="992"/>
      <c r="J83" s="992"/>
      <c r="K83" s="838"/>
      <c r="L83" s="838"/>
      <c r="M83" s="839"/>
      <c r="N83" s="31"/>
      <c r="O83" s="2159"/>
      <c r="P83" s="2159"/>
      <c r="Q83" s="2159"/>
      <c r="R83" s="2159"/>
      <c r="S83" s="12"/>
      <c r="T83" s="840" t="str">
        <f t="shared" si="4"/>
        <v>15 (1415)</v>
      </c>
      <c r="U83" s="1615" t="str">
        <f t="shared" si="5"/>
        <v/>
      </c>
      <c r="V83" s="190"/>
      <c r="W83" s="841"/>
      <c r="X83" s="841"/>
      <c r="Y83" s="674"/>
      <c r="Z83" s="673"/>
      <c r="AA83" s="674"/>
      <c r="AB83" s="673"/>
      <c r="AC83" s="674"/>
      <c r="AD83" s="1"/>
      <c r="AE83" s="7"/>
      <c r="AF83" s="777"/>
      <c r="AG83" s="445"/>
      <c r="AH83" s="778"/>
      <c r="AI83" s="778"/>
      <c r="AJ83" s="744"/>
      <c r="AK83" s="779"/>
      <c r="AL83" s="780"/>
      <c r="AM83" s="673"/>
      <c r="AN83" s="663"/>
      <c r="AO83" s="13"/>
      <c r="AP83" s="781"/>
      <c r="AQ83" s="781"/>
      <c r="AR83" s="781"/>
      <c r="AS83" s="781"/>
    </row>
    <row r="84" spans="1:45" ht="10.7" hidden="1" customHeight="1" x14ac:dyDescent="0.25">
      <c r="A84" s="31" t="s">
        <v>3077</v>
      </c>
      <c r="B84" s="602"/>
      <c r="C84" s="1654"/>
      <c r="D84" s="992"/>
      <c r="E84" s="31"/>
      <c r="F84" s="992"/>
      <c r="G84" s="992"/>
      <c r="H84" s="896"/>
      <c r="I84" s="992"/>
      <c r="J84" s="992"/>
      <c r="K84" s="838"/>
      <c r="L84" s="838"/>
      <c r="M84" s="839"/>
      <c r="N84" s="31"/>
      <c r="O84" s="2159"/>
      <c r="P84" s="2159"/>
      <c r="Q84" s="2159"/>
      <c r="R84" s="2159"/>
      <c r="S84" s="12"/>
      <c r="T84" s="840" t="str">
        <f t="shared" si="4"/>
        <v>16 (1416)</v>
      </c>
      <c r="U84" s="1615" t="str">
        <f t="shared" si="5"/>
        <v/>
      </c>
      <c r="V84" s="190"/>
      <c r="W84" s="841"/>
      <c r="X84" s="841"/>
      <c r="Y84" s="674"/>
      <c r="Z84" s="673"/>
      <c r="AA84" s="674"/>
      <c r="AB84" s="673"/>
      <c r="AC84" s="674"/>
      <c r="AD84" s="1"/>
      <c r="AE84" s="7"/>
      <c r="AF84" s="777"/>
      <c r="AG84" s="445"/>
      <c r="AH84" s="778"/>
      <c r="AI84" s="778"/>
      <c r="AJ84" s="744"/>
      <c r="AK84" s="779"/>
      <c r="AL84" s="780"/>
      <c r="AM84" s="673"/>
      <c r="AN84" s="663"/>
      <c r="AO84" s="13"/>
      <c r="AP84" s="781"/>
      <c r="AQ84" s="781"/>
      <c r="AR84" s="781"/>
      <c r="AS84" s="781"/>
    </row>
    <row r="85" spans="1:45" ht="10.7" hidden="1" customHeight="1" x14ac:dyDescent="0.25">
      <c r="A85" s="31" t="s">
        <v>3078</v>
      </c>
      <c r="B85" s="602"/>
      <c r="C85" s="1654"/>
      <c r="D85" s="992"/>
      <c r="E85" s="31"/>
      <c r="F85" s="992"/>
      <c r="G85" s="992"/>
      <c r="H85" s="896"/>
      <c r="I85" s="992"/>
      <c r="J85" s="992"/>
      <c r="K85" s="838"/>
      <c r="L85" s="838"/>
      <c r="M85" s="839"/>
      <c r="N85" s="31"/>
      <c r="O85" s="2159"/>
      <c r="P85" s="2159"/>
      <c r="Q85" s="2159"/>
      <c r="R85" s="2159"/>
      <c r="S85" s="12"/>
      <c r="T85" s="840" t="str">
        <f t="shared" si="4"/>
        <v>17 (1417)</v>
      </c>
      <c r="U85" s="1615" t="str">
        <f t="shared" si="5"/>
        <v/>
      </c>
      <c r="V85" s="190"/>
      <c r="W85" s="841"/>
      <c r="X85" s="841"/>
      <c r="Y85" s="674"/>
      <c r="Z85" s="673"/>
      <c r="AA85" s="674"/>
      <c r="AB85" s="673"/>
      <c r="AC85" s="674"/>
      <c r="AD85" s="1"/>
      <c r="AE85" s="7"/>
      <c r="AF85" s="777"/>
      <c r="AG85" s="445"/>
      <c r="AH85" s="778"/>
      <c r="AI85" s="778"/>
      <c r="AJ85" s="744"/>
      <c r="AK85" s="779"/>
      <c r="AL85" s="780"/>
      <c r="AM85" s="673"/>
      <c r="AN85" s="663"/>
      <c r="AO85" s="13"/>
      <c r="AP85" s="781"/>
      <c r="AQ85" s="781"/>
      <c r="AR85" s="781"/>
      <c r="AS85" s="781"/>
    </row>
    <row r="86" spans="1:45" ht="10.7" hidden="1" customHeight="1" x14ac:dyDescent="0.25">
      <c r="A86" s="31" t="s">
        <v>3079</v>
      </c>
      <c r="B86" s="602"/>
      <c r="C86" s="1654"/>
      <c r="D86" s="992"/>
      <c r="E86" s="31"/>
      <c r="F86" s="992"/>
      <c r="G86" s="992"/>
      <c r="H86" s="896"/>
      <c r="I86" s="992"/>
      <c r="J86" s="992"/>
      <c r="K86" s="838"/>
      <c r="L86" s="838"/>
      <c r="M86" s="839"/>
      <c r="N86" s="31"/>
      <c r="O86" s="2159"/>
      <c r="P86" s="2159"/>
      <c r="Q86" s="2159"/>
      <c r="R86" s="2159"/>
      <c r="S86" s="12"/>
      <c r="T86" s="840" t="str">
        <f t="shared" si="4"/>
        <v>18 (1418)</v>
      </c>
      <c r="U86" s="1615" t="str">
        <f t="shared" si="5"/>
        <v/>
      </c>
      <c r="V86" s="190"/>
      <c r="W86" s="841"/>
      <c r="X86" s="841"/>
      <c r="Y86" s="674"/>
      <c r="Z86" s="673"/>
      <c r="AA86" s="674"/>
      <c r="AB86" s="673"/>
      <c r="AC86" s="674"/>
      <c r="AD86" s="1"/>
      <c r="AE86" s="7"/>
      <c r="AF86" s="777"/>
      <c r="AG86" s="445"/>
      <c r="AH86" s="778"/>
      <c r="AI86" s="778"/>
      <c r="AJ86" s="744"/>
      <c r="AK86" s="779"/>
      <c r="AL86" s="780"/>
      <c r="AM86" s="673"/>
      <c r="AN86" s="663"/>
      <c r="AO86" s="13"/>
      <c r="AP86" s="781"/>
      <c r="AQ86" s="781"/>
      <c r="AR86" s="781"/>
      <c r="AS86" s="781"/>
    </row>
    <row r="87" spans="1:45" ht="10.7" hidden="1" customHeight="1" x14ac:dyDescent="0.25">
      <c r="A87" s="31" t="s">
        <v>3080</v>
      </c>
      <c r="B87" s="602"/>
      <c r="C87" s="1654"/>
      <c r="D87" s="992"/>
      <c r="E87" s="31"/>
      <c r="F87" s="992"/>
      <c r="G87" s="992"/>
      <c r="H87" s="896"/>
      <c r="I87" s="992"/>
      <c r="J87" s="992"/>
      <c r="K87" s="838"/>
      <c r="L87" s="838"/>
      <c r="M87" s="839"/>
      <c r="N87" s="31"/>
      <c r="O87" s="2159"/>
      <c r="P87" s="2159"/>
      <c r="Q87" s="2159"/>
      <c r="R87" s="2159"/>
      <c r="S87" s="12"/>
      <c r="T87" s="840" t="str">
        <f t="shared" si="4"/>
        <v>19 (1419)</v>
      </c>
      <c r="U87" s="1615" t="str">
        <f t="shared" si="5"/>
        <v/>
      </c>
      <c r="V87" s="190"/>
      <c r="W87" s="841"/>
      <c r="X87" s="841"/>
      <c r="Y87" s="674"/>
      <c r="Z87" s="673"/>
      <c r="AA87" s="674"/>
      <c r="AB87" s="673"/>
      <c r="AC87" s="674"/>
      <c r="AD87" s="1"/>
      <c r="AE87" s="7"/>
      <c r="AF87" s="777"/>
      <c r="AG87" s="445"/>
      <c r="AH87" s="778"/>
      <c r="AI87" s="778"/>
      <c r="AJ87" s="744"/>
      <c r="AK87" s="779"/>
      <c r="AL87" s="780"/>
      <c r="AM87" s="673"/>
      <c r="AN87" s="663"/>
      <c r="AO87" s="13"/>
      <c r="AP87" s="781"/>
      <c r="AQ87" s="781"/>
      <c r="AR87" s="781"/>
      <c r="AS87" s="781"/>
    </row>
    <row r="88" spans="1:45" ht="10.7" hidden="1" customHeight="1" x14ac:dyDescent="0.25">
      <c r="A88" s="31" t="s">
        <v>3081</v>
      </c>
      <c r="B88" s="602"/>
      <c r="C88" s="1654"/>
      <c r="D88" s="992"/>
      <c r="E88" s="31"/>
      <c r="F88" s="992"/>
      <c r="G88" s="992"/>
      <c r="H88" s="896"/>
      <c r="I88" s="992"/>
      <c r="J88" s="992"/>
      <c r="K88" s="838"/>
      <c r="L88" s="838"/>
      <c r="M88" s="839"/>
      <c r="N88" s="31"/>
      <c r="O88" s="2159"/>
      <c r="P88" s="2159"/>
      <c r="Q88" s="2159"/>
      <c r="R88" s="2159"/>
      <c r="S88" s="12"/>
      <c r="T88" s="840" t="str">
        <f t="shared" si="4"/>
        <v>20 (1420)</v>
      </c>
      <c r="U88" s="1615" t="str">
        <f t="shared" si="5"/>
        <v/>
      </c>
      <c r="V88" s="190"/>
      <c r="W88" s="841"/>
      <c r="X88" s="841"/>
      <c r="Y88" s="674"/>
      <c r="Z88" s="673"/>
      <c r="AA88" s="674"/>
      <c r="AB88" s="673"/>
      <c r="AC88" s="674"/>
      <c r="AD88" s="1"/>
      <c r="AE88" s="7"/>
      <c r="AF88" s="777"/>
      <c r="AG88" s="445"/>
      <c r="AH88" s="778"/>
      <c r="AI88" s="778"/>
      <c r="AJ88" s="744"/>
      <c r="AK88" s="779"/>
      <c r="AL88" s="780"/>
      <c r="AM88" s="673"/>
      <c r="AN88" s="663"/>
      <c r="AO88" s="13"/>
      <c r="AP88" s="781"/>
      <c r="AQ88" s="781"/>
      <c r="AR88" s="781"/>
      <c r="AS88" s="781"/>
    </row>
    <row r="89" spans="1:45" ht="10.7" hidden="1" customHeight="1" x14ac:dyDescent="0.25">
      <c r="A89" s="31" t="s">
        <v>3082</v>
      </c>
      <c r="B89" s="602"/>
      <c r="C89" s="1654"/>
      <c r="D89" s="992"/>
      <c r="E89" s="31"/>
      <c r="F89" s="992"/>
      <c r="G89" s="992"/>
      <c r="H89" s="896"/>
      <c r="I89" s="992"/>
      <c r="J89" s="992"/>
      <c r="K89" s="838"/>
      <c r="L89" s="838"/>
      <c r="M89" s="839"/>
      <c r="N89" s="31"/>
      <c r="O89" s="2159"/>
      <c r="P89" s="2159"/>
      <c r="Q89" s="2159"/>
      <c r="R89" s="2159"/>
      <c r="S89" s="12"/>
      <c r="T89" s="840" t="str">
        <f t="shared" si="4"/>
        <v>21 (1421)</v>
      </c>
      <c r="U89" s="1615" t="str">
        <f t="shared" si="5"/>
        <v/>
      </c>
      <c r="V89" s="190"/>
      <c r="W89" s="841"/>
      <c r="X89" s="841"/>
      <c r="Y89" s="674"/>
      <c r="Z89" s="673"/>
      <c r="AA89" s="674"/>
      <c r="AB89" s="673"/>
      <c r="AC89" s="674"/>
      <c r="AD89" s="1"/>
      <c r="AE89" s="7"/>
      <c r="AF89" s="777"/>
      <c r="AG89" s="445"/>
      <c r="AH89" s="778"/>
      <c r="AI89" s="778"/>
      <c r="AJ89" s="744"/>
      <c r="AK89" s="779"/>
      <c r="AL89" s="780"/>
      <c r="AM89" s="673"/>
      <c r="AN89" s="663"/>
      <c r="AO89" s="13"/>
      <c r="AP89" s="781"/>
      <c r="AQ89" s="781"/>
      <c r="AR89" s="781"/>
      <c r="AS89" s="781"/>
    </row>
    <row r="90" spans="1:45" ht="10.7" hidden="1" customHeight="1" x14ac:dyDescent="0.25">
      <c r="A90" s="31" t="s">
        <v>3083</v>
      </c>
      <c r="B90" s="602"/>
      <c r="C90" s="1654"/>
      <c r="D90" s="992"/>
      <c r="E90" s="31"/>
      <c r="F90" s="992"/>
      <c r="G90" s="992"/>
      <c r="H90" s="896"/>
      <c r="I90" s="992"/>
      <c r="J90" s="992"/>
      <c r="K90" s="838"/>
      <c r="L90" s="838"/>
      <c r="M90" s="839"/>
      <c r="N90" s="31"/>
      <c r="O90" s="2159"/>
      <c r="P90" s="2159"/>
      <c r="Q90" s="2159"/>
      <c r="R90" s="2159"/>
      <c r="S90" s="12"/>
      <c r="T90" s="840" t="str">
        <f t="shared" si="4"/>
        <v>22 (1422)</v>
      </c>
      <c r="U90" s="1615" t="str">
        <f t="shared" si="5"/>
        <v/>
      </c>
      <c r="V90" s="190"/>
      <c r="W90" s="841"/>
      <c r="X90" s="841"/>
      <c r="Y90" s="674"/>
      <c r="Z90" s="673"/>
      <c r="AA90" s="674"/>
      <c r="AB90" s="673"/>
      <c r="AC90" s="674"/>
      <c r="AD90" s="1"/>
      <c r="AE90" s="7"/>
      <c r="AF90" s="777"/>
      <c r="AG90" s="445"/>
      <c r="AH90" s="778"/>
      <c r="AI90" s="778"/>
      <c r="AJ90" s="744"/>
      <c r="AK90" s="779"/>
      <c r="AL90" s="780"/>
      <c r="AM90" s="673"/>
      <c r="AN90" s="663"/>
      <c r="AO90" s="13"/>
      <c r="AP90" s="781"/>
      <c r="AQ90" s="781"/>
      <c r="AR90" s="781"/>
      <c r="AS90" s="781"/>
    </row>
    <row r="91" spans="1:45" ht="10.7" hidden="1" customHeight="1" x14ac:dyDescent="0.25">
      <c r="A91" s="31" t="s">
        <v>3084</v>
      </c>
      <c r="B91" s="602"/>
      <c r="C91" s="1654"/>
      <c r="D91" s="992"/>
      <c r="E91" s="31"/>
      <c r="F91" s="992"/>
      <c r="G91" s="992"/>
      <c r="H91" s="896"/>
      <c r="I91" s="992"/>
      <c r="J91" s="992"/>
      <c r="K91" s="838"/>
      <c r="L91" s="838"/>
      <c r="M91" s="839"/>
      <c r="N91" s="31"/>
      <c r="O91" s="2159"/>
      <c r="P91" s="2159"/>
      <c r="Q91" s="2159"/>
      <c r="R91" s="2159"/>
      <c r="S91" s="12"/>
      <c r="T91" s="840" t="str">
        <f t="shared" si="4"/>
        <v>23 (1423)</v>
      </c>
      <c r="U91" s="1615" t="str">
        <f t="shared" si="5"/>
        <v/>
      </c>
      <c r="V91" s="190"/>
      <c r="W91" s="841"/>
      <c r="X91" s="841"/>
      <c r="Y91" s="674"/>
      <c r="Z91" s="673"/>
      <c r="AA91" s="674"/>
      <c r="AB91" s="673"/>
      <c r="AC91" s="674"/>
      <c r="AD91" s="1"/>
      <c r="AE91" s="7"/>
      <c r="AF91" s="777"/>
      <c r="AG91" s="445"/>
      <c r="AH91" s="778"/>
      <c r="AI91" s="778"/>
      <c r="AJ91" s="744"/>
      <c r="AK91" s="779"/>
      <c r="AL91" s="780"/>
      <c r="AM91" s="673"/>
      <c r="AN91" s="663"/>
      <c r="AO91" s="13"/>
      <c r="AP91" s="781"/>
      <c r="AQ91" s="781"/>
      <c r="AR91" s="781"/>
      <c r="AS91" s="781"/>
    </row>
    <row r="92" spans="1:45" ht="10.7" hidden="1" customHeight="1" x14ac:dyDescent="0.25">
      <c r="A92" s="31" t="s">
        <v>3085</v>
      </c>
      <c r="B92" s="602"/>
      <c r="C92" s="1654"/>
      <c r="D92" s="992"/>
      <c r="E92" s="31"/>
      <c r="F92" s="992"/>
      <c r="G92" s="992"/>
      <c r="H92" s="896"/>
      <c r="I92" s="992"/>
      <c r="J92" s="992"/>
      <c r="K92" s="838"/>
      <c r="L92" s="838"/>
      <c r="M92" s="839"/>
      <c r="N92" s="31"/>
      <c r="O92" s="2159"/>
      <c r="P92" s="2159"/>
      <c r="Q92" s="2159"/>
      <c r="R92" s="2159"/>
      <c r="S92" s="12"/>
      <c r="T92" s="840" t="str">
        <f t="shared" si="4"/>
        <v>24 (1424)</v>
      </c>
      <c r="U92" s="1615" t="str">
        <f t="shared" si="5"/>
        <v/>
      </c>
      <c r="V92" s="190"/>
      <c r="W92" s="841"/>
      <c r="X92" s="841"/>
      <c r="Y92" s="674"/>
      <c r="Z92" s="673"/>
      <c r="AA92" s="674"/>
      <c r="AB92" s="673"/>
      <c r="AC92" s="674"/>
      <c r="AD92" s="1"/>
      <c r="AE92" s="7"/>
      <c r="AF92" s="777"/>
      <c r="AG92" s="445"/>
      <c r="AH92" s="778"/>
      <c r="AI92" s="778"/>
      <c r="AJ92" s="744"/>
      <c r="AK92" s="779"/>
      <c r="AL92" s="780"/>
      <c r="AM92" s="673"/>
      <c r="AN92" s="663"/>
      <c r="AO92" s="13"/>
      <c r="AP92" s="781"/>
      <c r="AQ92" s="781"/>
      <c r="AR92" s="781"/>
      <c r="AS92" s="781"/>
    </row>
    <row r="93" spans="1:45" x14ac:dyDescent="0.25">
      <c r="A93" s="31" t="s">
        <v>3086</v>
      </c>
      <c r="B93" s="602"/>
      <c r="C93" s="1654"/>
      <c r="D93" s="992"/>
      <c r="E93" s="31"/>
      <c r="F93" s="992"/>
      <c r="G93" s="992"/>
      <c r="H93" s="896"/>
      <c r="I93" s="992"/>
      <c r="J93" s="992"/>
      <c r="K93" s="838"/>
      <c r="L93" s="838"/>
      <c r="M93" s="839"/>
      <c r="N93" s="31"/>
      <c r="O93" s="2159"/>
      <c r="P93" s="2159"/>
      <c r="Q93" s="2159"/>
      <c r="R93" s="2159"/>
      <c r="S93" s="12"/>
      <c r="T93" s="840" t="str">
        <f t="shared" si="4"/>
        <v>25 (1425)</v>
      </c>
      <c r="U93" s="1615" t="str">
        <f t="shared" si="5"/>
        <v/>
      </c>
      <c r="V93" s="190"/>
      <c r="W93" s="841"/>
      <c r="X93" s="841"/>
      <c r="Y93" s="674"/>
      <c r="Z93" s="673"/>
      <c r="AA93" s="674"/>
      <c r="AB93" s="673"/>
      <c r="AC93" s="674"/>
      <c r="AD93" s="1"/>
      <c r="AE93" s="7"/>
      <c r="AF93" s="777"/>
      <c r="AG93" s="445"/>
      <c r="AH93" s="778"/>
      <c r="AI93" s="778"/>
      <c r="AJ93" s="744"/>
      <c r="AK93" s="779"/>
      <c r="AL93" s="780"/>
      <c r="AM93" s="673"/>
      <c r="AN93" s="663"/>
      <c r="AO93" s="13"/>
      <c r="AP93" s="781"/>
      <c r="AQ93" s="781"/>
      <c r="AR93" s="781"/>
      <c r="AS93" s="781"/>
    </row>
    <row r="94" spans="1:45" x14ac:dyDescent="0.25">
      <c r="A94" s="239" t="s">
        <v>3087</v>
      </c>
      <c r="B94" s="1598">
        <v>100</v>
      </c>
      <c r="C94" s="1617"/>
      <c r="D94" s="992"/>
      <c r="E94" s="31"/>
      <c r="F94" s="992"/>
      <c r="G94" s="992"/>
      <c r="H94" s="896"/>
      <c r="I94" s="992"/>
      <c r="J94" s="992"/>
      <c r="K94" s="838"/>
      <c r="L94" s="838"/>
      <c r="M94" s="1655"/>
      <c r="N94" s="31"/>
      <c r="O94" s="2162"/>
      <c r="P94" s="2162"/>
      <c r="Q94" s="2162"/>
      <c r="R94" s="2162"/>
      <c r="S94" s="12"/>
      <c r="T94" s="887" t="str">
        <f>$A$94</f>
        <v>(1426)</v>
      </c>
      <c r="U94" s="1619">
        <f>$B94</f>
        <v>100</v>
      </c>
      <c r="V94" s="190"/>
      <c r="W94" s="841"/>
      <c r="X94" s="841"/>
      <c r="Y94" s="674"/>
      <c r="Z94" s="673"/>
      <c r="AA94" s="674"/>
      <c r="AB94" s="673"/>
      <c r="AC94" s="674"/>
      <c r="AD94" s="1"/>
      <c r="AE94" s="13"/>
      <c r="AF94" s="783"/>
      <c r="AG94" s="445"/>
      <c r="AH94" s="778"/>
      <c r="AI94" s="778"/>
      <c r="AJ94" s="744"/>
      <c r="AK94" s="152"/>
      <c r="AL94" s="784"/>
      <c r="AM94" s="673"/>
      <c r="AN94" s="663"/>
      <c r="AO94" s="13"/>
      <c r="AP94" s="439"/>
      <c r="AQ94" s="439"/>
      <c r="AR94" s="439"/>
      <c r="AS94" s="439"/>
    </row>
    <row r="95" spans="1:45" x14ac:dyDescent="0.25">
      <c r="A95" s="83" t="s">
        <v>3088</v>
      </c>
      <c r="B95" s="1494" t="s">
        <v>3089</v>
      </c>
      <c r="C95" s="1495"/>
      <c r="D95" s="993"/>
      <c r="E95" s="82"/>
      <c r="F95" s="1656"/>
      <c r="G95" s="993"/>
      <c r="H95" s="897"/>
      <c r="I95" s="993"/>
      <c r="J95" s="993"/>
      <c r="K95" s="844"/>
      <c r="L95" s="844"/>
      <c r="M95" s="845"/>
      <c r="N95" s="82"/>
      <c r="O95" s="2161"/>
      <c r="P95" s="2161"/>
      <c r="Q95" s="2161"/>
      <c r="R95" s="2161"/>
      <c r="S95" s="12"/>
      <c r="T95" s="887" t="str">
        <f>$A$95</f>
        <v>(1400)</v>
      </c>
      <c r="U95" s="1495" t="str">
        <f>$B95</f>
        <v>Global</v>
      </c>
      <c r="V95" s="190"/>
      <c r="W95" s="846"/>
      <c r="X95" s="846"/>
      <c r="Y95" s="676"/>
      <c r="Z95" s="675"/>
      <c r="AA95" s="676"/>
      <c r="AB95" s="675"/>
      <c r="AC95" s="676"/>
      <c r="AD95" s="1"/>
      <c r="AE95" s="13"/>
      <c r="AF95" s="411"/>
      <c r="AG95" s="445"/>
      <c r="AH95" s="778"/>
      <c r="AI95" s="778"/>
      <c r="AJ95" s="744"/>
      <c r="AK95" s="152"/>
      <c r="AL95" s="785"/>
      <c r="AM95" s="675"/>
      <c r="AN95" s="786"/>
      <c r="AO95" s="13"/>
      <c r="AP95" s="440"/>
      <c r="AQ95" s="440"/>
      <c r="AR95" s="440"/>
      <c r="AS95" s="440"/>
    </row>
    <row r="96" spans="1:45" x14ac:dyDescent="0.25">
      <c r="A96" s="82"/>
      <c r="B96" s="82"/>
      <c r="C96" s="82"/>
      <c r="D96" s="82"/>
      <c r="E96" s="82"/>
      <c r="F96" s="849"/>
      <c r="G96" s="849"/>
      <c r="H96" s="849"/>
      <c r="I96" s="849"/>
      <c r="J96" s="849"/>
      <c r="K96" s="849"/>
      <c r="L96" s="849"/>
      <c r="M96" s="849"/>
      <c r="N96" s="82"/>
      <c r="O96" s="82"/>
      <c r="P96" s="82"/>
      <c r="Q96" s="82"/>
      <c r="R96" s="82"/>
      <c r="S96" s="12"/>
      <c r="T96" s="835"/>
      <c r="U96" s="835"/>
      <c r="V96" s="82"/>
      <c r="W96" s="82"/>
      <c r="X96" s="82"/>
      <c r="Y96" s="664"/>
      <c r="Z96" s="664"/>
      <c r="AA96" s="664"/>
      <c r="AB96" s="664"/>
      <c r="AC96" s="664"/>
      <c r="AD96" s="1"/>
      <c r="AE96" s="664"/>
      <c r="AF96" s="664"/>
      <c r="AG96" s="664"/>
      <c r="AH96" s="664"/>
      <c r="AI96" s="664"/>
      <c r="AJ96" s="353"/>
      <c r="AK96" s="664"/>
      <c r="AL96" s="664"/>
      <c r="AM96" s="412"/>
      <c r="AN96" s="13"/>
      <c r="AO96" s="13"/>
      <c r="AP96" s="13"/>
      <c r="AQ96" s="13"/>
      <c r="AR96" s="13"/>
      <c r="AS96" s="13"/>
    </row>
    <row r="97" spans="1:53" x14ac:dyDescent="0.25">
      <c r="A97" s="82"/>
      <c r="B97" s="88" t="s">
        <v>1877</v>
      </c>
      <c r="C97" s="82"/>
      <c r="D97" s="82"/>
      <c r="E97" s="82"/>
      <c r="F97" s="849"/>
      <c r="G97" s="849"/>
      <c r="H97" s="849"/>
      <c r="I97" s="849"/>
      <c r="J97" s="82"/>
      <c r="K97" s="849"/>
      <c r="L97" s="849"/>
      <c r="M97" s="849"/>
      <c r="N97" s="82"/>
      <c r="O97" s="82"/>
      <c r="P97" s="82"/>
      <c r="Q97" s="82"/>
      <c r="R97" s="82"/>
      <c r="S97" s="12"/>
      <c r="T97" s="835"/>
      <c r="U97" s="836" t="str">
        <f>$B97</f>
        <v>Dérivés hors cote (504)</v>
      </c>
      <c r="V97" s="82"/>
      <c r="W97" s="82"/>
      <c r="X97" s="82"/>
      <c r="Y97" s="618"/>
      <c r="Z97" s="618"/>
      <c r="AA97" s="412"/>
      <c r="AB97" s="412"/>
      <c r="AC97" s="412"/>
      <c r="AD97" s="412"/>
      <c r="AE97" s="412"/>
      <c r="AF97" s="412"/>
      <c r="AG97" s="412"/>
      <c r="AH97" s="412"/>
      <c r="AI97" s="1"/>
      <c r="AJ97" s="650"/>
      <c r="AK97" s="650"/>
      <c r="AL97" s="620"/>
      <c r="AM97" s="620"/>
      <c r="AN97" s="620"/>
      <c r="AO97" s="620"/>
      <c r="AP97" s="621"/>
      <c r="AQ97" s="620"/>
      <c r="AR97" s="620"/>
      <c r="AS97" s="620"/>
      <c r="AT97" s="620"/>
      <c r="AU97" s="620"/>
      <c r="AV97" s="620"/>
      <c r="AW97" s="619"/>
      <c r="AX97" s="619"/>
      <c r="AY97" s="620"/>
      <c r="AZ97" s="620"/>
      <c r="BA97" s="620"/>
    </row>
    <row r="98" spans="1:53" x14ac:dyDescent="0.25">
      <c r="A98" s="31" t="s">
        <v>3062</v>
      </c>
      <c r="B98" s="602"/>
      <c r="C98" s="992"/>
      <c r="D98" s="992"/>
      <c r="E98" s="31"/>
      <c r="F98" s="992"/>
      <c r="G98" s="1659"/>
      <c r="H98" s="856"/>
      <c r="I98" s="992"/>
      <c r="J98" s="1660"/>
      <c r="K98" s="838"/>
      <c r="L98" s="1660"/>
      <c r="M98" s="839"/>
      <c r="N98" s="31"/>
      <c r="O98" s="2159"/>
      <c r="P98" s="2159"/>
      <c r="Q98" s="2159"/>
      <c r="R98" s="2159"/>
      <c r="S98" s="12"/>
      <c r="T98" s="840" t="str">
        <f t="shared" ref="T98:T122" si="6">$A98</f>
        <v>1 (1401)</v>
      </c>
      <c r="U98" s="1615" t="str">
        <f t="shared" ref="U98:U122" si="7">IF($B98="","",$B98)</f>
        <v/>
      </c>
      <c r="V98" s="190"/>
      <c r="W98" s="841"/>
      <c r="X98" s="841"/>
      <c r="Y98" s="618"/>
      <c r="Z98" s="618"/>
      <c r="AA98" s="412"/>
      <c r="AB98" s="412"/>
      <c r="AC98" s="412"/>
      <c r="AD98" s="412"/>
      <c r="AE98" s="412"/>
      <c r="AF98" s="412"/>
      <c r="AG98" s="412"/>
      <c r="AH98" s="412"/>
      <c r="AI98" s="1"/>
      <c r="AJ98" s="650"/>
      <c r="AK98" s="650"/>
      <c r="AL98" s="620"/>
      <c r="AM98" s="620"/>
      <c r="AN98" s="620"/>
      <c r="AO98" s="620"/>
      <c r="AP98" s="621"/>
      <c r="AQ98" s="620"/>
      <c r="AR98" s="620"/>
      <c r="AS98" s="620"/>
      <c r="AT98" s="620"/>
      <c r="AU98" s="620"/>
      <c r="AV98" s="620"/>
      <c r="AW98" s="619"/>
      <c r="AX98" s="619"/>
      <c r="AY98" s="620"/>
      <c r="AZ98" s="620"/>
      <c r="BA98" s="620"/>
    </row>
    <row r="99" spans="1:53" x14ac:dyDescent="0.25">
      <c r="A99" s="31" t="s">
        <v>3063</v>
      </c>
      <c r="B99" s="602"/>
      <c r="C99" s="992"/>
      <c r="D99" s="992"/>
      <c r="E99" s="31"/>
      <c r="F99" s="992"/>
      <c r="G99" s="1659"/>
      <c r="H99" s="856"/>
      <c r="I99" s="992"/>
      <c r="J99" s="1660"/>
      <c r="K99" s="838"/>
      <c r="L99" s="1660"/>
      <c r="M99" s="839"/>
      <c r="N99" s="31"/>
      <c r="O99" s="2159"/>
      <c r="P99" s="2159"/>
      <c r="Q99" s="2159"/>
      <c r="R99" s="2159"/>
      <c r="S99" s="12"/>
      <c r="T99" s="840" t="str">
        <f t="shared" si="6"/>
        <v>2 (1402)</v>
      </c>
      <c r="U99" s="1615" t="str">
        <f t="shared" si="7"/>
        <v/>
      </c>
      <c r="V99" s="190"/>
      <c r="W99" s="841"/>
      <c r="X99" s="841"/>
      <c r="Y99" s="13"/>
      <c r="Z99" s="13"/>
      <c r="AA99" s="13"/>
      <c r="AB99" s="13"/>
      <c r="AC99" s="13"/>
      <c r="AD99" s="1"/>
      <c r="AE99" s="1"/>
      <c r="AF99" s="1"/>
      <c r="AG99" s="1"/>
      <c r="AH99" s="1"/>
      <c r="AI99" s="1"/>
      <c r="AJ99" s="1"/>
      <c r="AK99" s="1"/>
      <c r="AL99" s="1"/>
      <c r="AM99" s="1"/>
      <c r="AN99" s="1"/>
      <c r="AO99" s="1"/>
      <c r="AP99" s="1"/>
      <c r="AQ99" s="1"/>
      <c r="AR99" s="1"/>
      <c r="AS99" s="1"/>
    </row>
    <row r="100" spans="1:53" x14ac:dyDescent="0.25">
      <c r="A100" s="31" t="s">
        <v>3064</v>
      </c>
      <c r="B100" s="602"/>
      <c r="C100" s="992"/>
      <c r="D100" s="992"/>
      <c r="E100" s="31"/>
      <c r="F100" s="992"/>
      <c r="G100" s="1659"/>
      <c r="H100" s="856"/>
      <c r="I100" s="992"/>
      <c r="J100" s="1660"/>
      <c r="K100" s="838"/>
      <c r="L100" s="1660"/>
      <c r="M100" s="839"/>
      <c r="N100" s="31"/>
      <c r="O100" s="2159"/>
      <c r="P100" s="2159"/>
      <c r="Q100" s="2159"/>
      <c r="R100" s="2159"/>
      <c r="S100" s="12"/>
      <c r="T100" s="840" t="str">
        <f t="shared" si="6"/>
        <v>3 (1403)</v>
      </c>
      <c r="U100" s="1615" t="str">
        <f t="shared" si="7"/>
        <v/>
      </c>
      <c r="V100" s="190"/>
      <c r="W100" s="841"/>
      <c r="X100" s="841"/>
      <c r="Y100" s="653"/>
      <c r="Z100" s="675"/>
      <c r="AA100" s="653"/>
      <c r="AB100" s="675"/>
      <c r="AC100" s="653"/>
      <c r="AD100" s="1"/>
      <c r="AE100" s="787"/>
      <c r="AF100" s="430"/>
      <c r="AG100" s="445"/>
      <c r="AH100" s="717"/>
      <c r="AI100" s="653"/>
      <c r="AJ100" s="186"/>
      <c r="AK100" s="787"/>
      <c r="AL100" s="775"/>
      <c r="AM100" s="675"/>
      <c r="AN100" s="13"/>
      <c r="AO100" s="13"/>
      <c r="AP100" s="440"/>
      <c r="AQ100" s="440"/>
      <c r="AR100" s="440"/>
      <c r="AS100" s="440"/>
    </row>
    <row r="101" spans="1:53" hidden="1" x14ac:dyDescent="0.25">
      <c r="A101" s="31" t="s">
        <v>3065</v>
      </c>
      <c r="B101" s="602"/>
      <c r="C101" s="992"/>
      <c r="D101" s="992"/>
      <c r="E101" s="31"/>
      <c r="F101" s="992"/>
      <c r="G101" s="1659"/>
      <c r="H101" s="856"/>
      <c r="I101" s="992"/>
      <c r="J101" s="1660"/>
      <c r="K101" s="838"/>
      <c r="L101" s="1660"/>
      <c r="M101" s="839"/>
      <c r="N101" s="31"/>
      <c r="O101" s="2159"/>
      <c r="P101" s="2159"/>
      <c r="Q101" s="2159"/>
      <c r="R101" s="2159"/>
      <c r="S101" s="12"/>
      <c r="T101" s="840" t="str">
        <f t="shared" si="6"/>
        <v>4 (1404)</v>
      </c>
      <c r="U101" s="1615" t="str">
        <f t="shared" si="7"/>
        <v/>
      </c>
      <c r="V101" s="190"/>
      <c r="W101" s="841"/>
      <c r="X101" s="841"/>
      <c r="Y101" s="13"/>
      <c r="Z101" s="13"/>
      <c r="AA101" s="13"/>
      <c r="AB101" s="13"/>
      <c r="AC101" s="13"/>
      <c r="AD101" s="1"/>
      <c r="AE101" s="717"/>
      <c r="AF101" s="717"/>
      <c r="AG101" s="717"/>
      <c r="AH101" s="717"/>
      <c r="AI101" s="717"/>
      <c r="AJ101" s="718"/>
      <c r="AK101" s="717"/>
      <c r="AL101" s="717"/>
      <c r="AM101" s="13"/>
      <c r="AN101" s="13"/>
      <c r="AO101" s="13"/>
      <c r="AP101" s="13"/>
      <c r="AQ101" s="13"/>
      <c r="AR101" s="13"/>
      <c r="AS101" s="13"/>
    </row>
    <row r="102" spans="1:53" s="13" customFormat="1" ht="34.700000000000003" hidden="1" customHeight="1" x14ac:dyDescent="0.2">
      <c r="A102" s="31" t="s">
        <v>3066</v>
      </c>
      <c r="B102" s="602"/>
      <c r="C102" s="992"/>
      <c r="D102" s="992"/>
      <c r="E102" s="31"/>
      <c r="F102" s="992"/>
      <c r="G102" s="1659"/>
      <c r="H102" s="856"/>
      <c r="I102" s="992"/>
      <c r="J102" s="1660"/>
      <c r="K102" s="838"/>
      <c r="L102" s="1660"/>
      <c r="M102" s="839"/>
      <c r="N102" s="31"/>
      <c r="O102" s="2159"/>
      <c r="P102" s="2159"/>
      <c r="Q102" s="2159"/>
      <c r="R102" s="2159"/>
      <c r="S102" s="12"/>
      <c r="T102" s="840" t="str">
        <f t="shared" si="6"/>
        <v>5 (1405)</v>
      </c>
      <c r="U102" s="1615" t="str">
        <f t="shared" si="7"/>
        <v/>
      </c>
      <c r="V102" s="190"/>
      <c r="W102" s="841"/>
      <c r="X102" s="841"/>
      <c r="AE102" s="717"/>
      <c r="AF102" s="717"/>
      <c r="AG102" s="717"/>
      <c r="AH102" s="717"/>
      <c r="AI102" s="717"/>
      <c r="AJ102" s="717"/>
      <c r="AK102" s="717"/>
      <c r="AL102" s="717"/>
    </row>
    <row r="103" spans="1:53" s="13" customFormat="1" ht="33.200000000000003" hidden="1" customHeight="1" x14ac:dyDescent="0.2">
      <c r="A103" s="31" t="s">
        <v>3067</v>
      </c>
      <c r="B103" s="602"/>
      <c r="C103" s="992"/>
      <c r="D103" s="992"/>
      <c r="E103" s="31"/>
      <c r="F103" s="992"/>
      <c r="G103" s="1659"/>
      <c r="H103" s="856"/>
      <c r="I103" s="992"/>
      <c r="J103" s="1660"/>
      <c r="K103" s="838"/>
      <c r="L103" s="1660"/>
      <c r="M103" s="839"/>
      <c r="N103" s="31"/>
      <c r="O103" s="2159"/>
      <c r="P103" s="2159"/>
      <c r="Q103" s="2159"/>
      <c r="R103" s="2159"/>
      <c r="S103" s="12"/>
      <c r="T103" s="840" t="str">
        <f t="shared" si="6"/>
        <v>6 (1406)</v>
      </c>
      <c r="U103" s="1615" t="str">
        <f t="shared" si="7"/>
        <v/>
      </c>
      <c r="V103" s="190"/>
      <c r="W103" s="841"/>
      <c r="X103" s="841"/>
      <c r="AE103" s="717"/>
      <c r="AF103" s="717"/>
      <c r="AG103" s="717"/>
      <c r="AH103" s="717"/>
      <c r="AI103" s="717"/>
      <c r="AJ103" s="717"/>
      <c r="AK103" s="717"/>
      <c r="AL103" s="717"/>
    </row>
    <row r="104" spans="1:53" s="13" customFormat="1" ht="35.1" hidden="1" customHeight="1" x14ac:dyDescent="0.2">
      <c r="A104" s="31" t="s">
        <v>3068</v>
      </c>
      <c r="B104" s="602"/>
      <c r="C104" s="992"/>
      <c r="D104" s="992"/>
      <c r="E104" s="31"/>
      <c r="F104" s="992"/>
      <c r="G104" s="1659"/>
      <c r="H104" s="856"/>
      <c r="I104" s="992"/>
      <c r="J104" s="1660"/>
      <c r="K104" s="838"/>
      <c r="L104" s="1660"/>
      <c r="M104" s="839"/>
      <c r="N104" s="31"/>
      <c r="O104" s="2159"/>
      <c r="P104" s="2159"/>
      <c r="Q104" s="2159"/>
      <c r="R104" s="2159"/>
      <c r="S104" s="12"/>
      <c r="T104" s="840" t="str">
        <f t="shared" si="6"/>
        <v>7 (1407)</v>
      </c>
      <c r="U104" s="1615" t="str">
        <f t="shared" si="7"/>
        <v/>
      </c>
      <c r="V104" s="190"/>
      <c r="W104" s="841"/>
      <c r="X104" s="841"/>
      <c r="AE104" s="717"/>
      <c r="AF104" s="717"/>
      <c r="AG104" s="717"/>
      <c r="AH104" s="717"/>
      <c r="AI104" s="717"/>
      <c r="AJ104" s="717"/>
      <c r="AK104" s="717"/>
      <c r="AL104" s="717"/>
    </row>
    <row r="105" spans="1:53" ht="21" hidden="1" customHeight="1" x14ac:dyDescent="0.25">
      <c r="A105" s="31" t="s">
        <v>3069</v>
      </c>
      <c r="B105" s="602"/>
      <c r="C105" s="992"/>
      <c r="D105" s="992"/>
      <c r="E105" s="31"/>
      <c r="F105" s="992"/>
      <c r="G105" s="1659"/>
      <c r="H105" s="856"/>
      <c r="I105" s="992"/>
      <c r="J105" s="1660"/>
      <c r="K105" s="838"/>
      <c r="L105" s="1660"/>
      <c r="M105" s="839"/>
      <c r="N105" s="31"/>
      <c r="O105" s="2159"/>
      <c r="P105" s="2159"/>
      <c r="Q105" s="2159"/>
      <c r="R105" s="2159"/>
      <c r="S105" s="12"/>
      <c r="T105" s="840" t="str">
        <f t="shared" si="6"/>
        <v>8 (1408)</v>
      </c>
      <c r="U105" s="1615" t="str">
        <f t="shared" si="7"/>
        <v/>
      </c>
      <c r="V105" s="190"/>
      <c r="W105" s="841"/>
      <c r="X105" s="841"/>
      <c r="Y105" s="13"/>
      <c r="Z105" s="13"/>
      <c r="AA105" s="13"/>
      <c r="AB105" s="13"/>
      <c r="AC105" s="13"/>
      <c r="AD105" s="1"/>
      <c r="AE105" s="717"/>
      <c r="AF105" s="717"/>
      <c r="AG105" s="717"/>
      <c r="AH105" s="717"/>
      <c r="AI105" s="717"/>
      <c r="AJ105" s="718"/>
      <c r="AK105" s="717"/>
      <c r="AL105" s="717"/>
      <c r="AM105" s="13"/>
      <c r="AN105" s="13"/>
      <c r="AO105" s="13"/>
      <c r="AP105" s="13"/>
      <c r="AQ105" s="13"/>
      <c r="AR105" s="13"/>
      <c r="AS105" s="13"/>
    </row>
    <row r="106" spans="1:53" ht="21" hidden="1" customHeight="1" x14ac:dyDescent="0.25">
      <c r="A106" s="31" t="s">
        <v>3070</v>
      </c>
      <c r="B106" s="602"/>
      <c r="C106" s="992"/>
      <c r="D106" s="992"/>
      <c r="E106" s="31"/>
      <c r="F106" s="992"/>
      <c r="G106" s="1659"/>
      <c r="H106" s="856"/>
      <c r="I106" s="992"/>
      <c r="J106" s="1660"/>
      <c r="K106" s="838"/>
      <c r="L106" s="1660"/>
      <c r="M106" s="839"/>
      <c r="N106" s="31"/>
      <c r="O106" s="2159"/>
      <c r="P106" s="2159"/>
      <c r="Q106" s="2159"/>
      <c r="R106" s="2159"/>
      <c r="S106" s="12"/>
      <c r="T106" s="840" t="str">
        <f t="shared" si="6"/>
        <v>9 (1409)</v>
      </c>
      <c r="U106" s="1615" t="str">
        <f t="shared" si="7"/>
        <v/>
      </c>
      <c r="V106" s="190"/>
      <c r="W106" s="841"/>
      <c r="X106" s="841"/>
      <c r="Y106" s="13"/>
      <c r="Z106" s="13"/>
      <c r="AA106" s="13"/>
      <c r="AB106" s="13"/>
      <c r="AC106" s="13"/>
      <c r="AD106" s="1"/>
      <c r="AE106" s="717"/>
      <c r="AF106" s="717"/>
      <c r="AG106" s="717"/>
      <c r="AH106" s="717"/>
      <c r="AI106" s="717"/>
      <c r="AJ106" s="718"/>
      <c r="AK106" s="717"/>
      <c r="AL106" s="717"/>
      <c r="AM106" s="13"/>
      <c r="AN106" s="13"/>
      <c r="AO106" s="13"/>
      <c r="AP106" s="13"/>
      <c r="AQ106" s="13"/>
      <c r="AR106" s="13"/>
      <c r="AS106" s="13"/>
    </row>
    <row r="107" spans="1:53" ht="18" hidden="1" customHeight="1" x14ac:dyDescent="0.25">
      <c r="A107" s="31" t="s">
        <v>3071</v>
      </c>
      <c r="B107" s="602"/>
      <c r="C107" s="992"/>
      <c r="D107" s="992"/>
      <c r="E107" s="31"/>
      <c r="F107" s="992"/>
      <c r="G107" s="1659"/>
      <c r="H107" s="856"/>
      <c r="I107" s="992"/>
      <c r="J107" s="1660"/>
      <c r="K107" s="838"/>
      <c r="L107" s="1660"/>
      <c r="M107" s="839"/>
      <c r="N107" s="31"/>
      <c r="O107" s="2159"/>
      <c r="P107" s="2159"/>
      <c r="Q107" s="2159"/>
      <c r="R107" s="2159"/>
      <c r="S107" s="12"/>
      <c r="T107" s="840" t="str">
        <f t="shared" si="6"/>
        <v>10 (1410)</v>
      </c>
      <c r="U107" s="1615" t="str">
        <f t="shared" si="7"/>
        <v/>
      </c>
      <c r="V107" s="190"/>
      <c r="W107" s="841"/>
      <c r="X107" s="841"/>
      <c r="Y107" s="13"/>
      <c r="Z107" s="13"/>
      <c r="AA107" s="13"/>
      <c r="AB107" s="13"/>
      <c r="AC107" s="13"/>
      <c r="AD107" s="1"/>
      <c r="AE107" s="717"/>
      <c r="AF107" s="717"/>
      <c r="AG107" s="717"/>
      <c r="AH107" s="717"/>
      <c r="AI107" s="717"/>
      <c r="AJ107" s="718"/>
      <c r="AK107" s="717"/>
      <c r="AL107" s="717"/>
      <c r="AM107" s="13"/>
      <c r="AN107" s="13"/>
      <c r="AO107" s="13"/>
      <c r="AP107" s="13"/>
      <c r="AQ107" s="13"/>
      <c r="AR107" s="13"/>
      <c r="AS107" s="13"/>
    </row>
    <row r="108" spans="1:53" hidden="1" x14ac:dyDescent="0.25">
      <c r="A108" s="31" t="s">
        <v>3072</v>
      </c>
      <c r="B108" s="602"/>
      <c r="C108" s="992"/>
      <c r="D108" s="992"/>
      <c r="E108" s="31"/>
      <c r="F108" s="992"/>
      <c r="G108" s="1659"/>
      <c r="H108" s="856"/>
      <c r="I108" s="992"/>
      <c r="J108" s="1660"/>
      <c r="K108" s="838"/>
      <c r="L108" s="1660"/>
      <c r="M108" s="839"/>
      <c r="N108" s="31"/>
      <c r="O108" s="2159"/>
      <c r="P108" s="2159"/>
      <c r="Q108" s="2159"/>
      <c r="R108" s="2159"/>
      <c r="S108" s="12"/>
      <c r="T108" s="840" t="str">
        <f t="shared" si="6"/>
        <v>11 (1411)</v>
      </c>
      <c r="U108" s="1615" t="str">
        <f t="shared" si="7"/>
        <v/>
      </c>
      <c r="V108" s="190"/>
      <c r="W108" s="841"/>
      <c r="X108" s="841"/>
      <c r="Y108" s="13"/>
      <c r="Z108" s="13"/>
      <c r="AA108" s="13"/>
      <c r="AB108" s="13"/>
      <c r="AC108" s="13"/>
      <c r="AD108" s="1"/>
      <c r="AE108" s="717"/>
      <c r="AF108" s="717"/>
      <c r="AG108" s="717"/>
      <c r="AH108" s="717"/>
      <c r="AI108" s="717"/>
      <c r="AJ108" s="718"/>
      <c r="AK108" s="717"/>
      <c r="AL108" s="717"/>
      <c r="AM108" s="13"/>
      <c r="AN108" s="13"/>
      <c r="AO108" s="13"/>
      <c r="AP108" s="13"/>
      <c r="AQ108" s="13"/>
      <c r="AR108" s="13"/>
      <c r="AS108" s="13"/>
    </row>
    <row r="109" spans="1:53" hidden="1" x14ac:dyDescent="0.25">
      <c r="A109" s="31" t="s">
        <v>3073</v>
      </c>
      <c r="B109" s="602"/>
      <c r="C109" s="992"/>
      <c r="D109" s="992"/>
      <c r="E109" s="31"/>
      <c r="F109" s="992"/>
      <c r="G109" s="1659"/>
      <c r="H109" s="856"/>
      <c r="I109" s="992"/>
      <c r="J109" s="1660"/>
      <c r="K109" s="838"/>
      <c r="L109" s="1660"/>
      <c r="M109" s="839"/>
      <c r="N109" s="31"/>
      <c r="O109" s="2159"/>
      <c r="P109" s="2159"/>
      <c r="Q109" s="2159"/>
      <c r="R109" s="2159"/>
      <c r="S109" s="12"/>
      <c r="T109" s="840" t="str">
        <f t="shared" si="6"/>
        <v>12 (1412)</v>
      </c>
      <c r="U109" s="1615" t="str">
        <f t="shared" si="7"/>
        <v/>
      </c>
      <c r="V109" s="190"/>
      <c r="W109" s="841"/>
      <c r="X109" s="841"/>
      <c r="Y109" s="13"/>
      <c r="Z109" s="13"/>
      <c r="AA109" s="13"/>
      <c r="AB109" s="13"/>
      <c r="AC109" s="13"/>
      <c r="AD109" s="1"/>
      <c r="AE109" s="717"/>
      <c r="AF109" s="717"/>
      <c r="AG109" s="717"/>
      <c r="AH109" s="717"/>
      <c r="AI109" s="717"/>
      <c r="AJ109" s="718"/>
      <c r="AK109" s="717"/>
      <c r="AL109" s="717"/>
      <c r="AM109" s="13"/>
      <c r="AN109" s="13"/>
      <c r="AO109" s="13"/>
      <c r="AP109" s="13"/>
      <c r="AQ109" s="13"/>
      <c r="AR109" s="13"/>
      <c r="AS109" s="13"/>
    </row>
    <row r="110" spans="1:53" hidden="1" x14ac:dyDescent="0.25">
      <c r="A110" s="31" t="s">
        <v>3074</v>
      </c>
      <c r="B110" s="602"/>
      <c r="C110" s="992"/>
      <c r="D110" s="992"/>
      <c r="E110" s="31"/>
      <c r="F110" s="992"/>
      <c r="G110" s="1659"/>
      <c r="H110" s="856"/>
      <c r="I110" s="992"/>
      <c r="J110" s="1660"/>
      <c r="K110" s="838"/>
      <c r="L110" s="1660"/>
      <c r="M110" s="839"/>
      <c r="N110" s="31"/>
      <c r="O110" s="2159"/>
      <c r="P110" s="2159"/>
      <c r="Q110" s="2159"/>
      <c r="R110" s="2159"/>
      <c r="S110" s="12"/>
      <c r="T110" s="840" t="str">
        <f t="shared" si="6"/>
        <v>13 (1413)</v>
      </c>
      <c r="U110" s="1615" t="str">
        <f t="shared" si="7"/>
        <v/>
      </c>
      <c r="V110" s="190"/>
      <c r="W110" s="841"/>
      <c r="X110" s="841"/>
    </row>
    <row r="111" spans="1:53" hidden="1" x14ac:dyDescent="0.25">
      <c r="A111" s="31" t="s">
        <v>3075</v>
      </c>
      <c r="B111" s="602"/>
      <c r="C111" s="992"/>
      <c r="D111" s="992"/>
      <c r="E111" s="31"/>
      <c r="F111" s="992"/>
      <c r="G111" s="1659"/>
      <c r="H111" s="856"/>
      <c r="I111" s="992"/>
      <c r="J111" s="1660"/>
      <c r="K111" s="838"/>
      <c r="L111" s="1660"/>
      <c r="M111" s="839"/>
      <c r="N111" s="31"/>
      <c r="O111" s="2159"/>
      <c r="P111" s="2159"/>
      <c r="Q111" s="2159"/>
      <c r="R111" s="2159"/>
      <c r="S111" s="12"/>
      <c r="T111" s="840" t="str">
        <f t="shared" si="6"/>
        <v>14 (1414)</v>
      </c>
      <c r="U111" s="1615" t="str">
        <f t="shared" si="7"/>
        <v/>
      </c>
      <c r="V111" s="190"/>
      <c r="W111" s="841"/>
      <c r="X111" s="841"/>
    </row>
    <row r="112" spans="1:53" hidden="1" x14ac:dyDescent="0.25">
      <c r="A112" s="31" t="s">
        <v>3076</v>
      </c>
      <c r="B112" s="602"/>
      <c r="C112" s="992"/>
      <c r="D112" s="992"/>
      <c r="E112" s="31"/>
      <c r="F112" s="992"/>
      <c r="G112" s="1659"/>
      <c r="H112" s="856"/>
      <c r="I112" s="992"/>
      <c r="J112" s="1660"/>
      <c r="K112" s="838"/>
      <c r="L112" s="1660"/>
      <c r="M112" s="839"/>
      <c r="N112" s="31"/>
      <c r="O112" s="2159"/>
      <c r="P112" s="2159"/>
      <c r="Q112" s="2159"/>
      <c r="R112" s="2159"/>
      <c r="S112" s="12"/>
      <c r="T112" s="840" t="str">
        <f t="shared" si="6"/>
        <v>15 (1415)</v>
      </c>
      <c r="U112" s="1615" t="str">
        <f t="shared" si="7"/>
        <v/>
      </c>
      <c r="V112" s="190"/>
      <c r="W112" s="841"/>
      <c r="X112" s="841"/>
    </row>
    <row r="113" spans="1:24" hidden="1" x14ac:dyDescent="0.25">
      <c r="A113" s="31" t="s">
        <v>3077</v>
      </c>
      <c r="B113" s="602"/>
      <c r="C113" s="992"/>
      <c r="D113" s="992"/>
      <c r="E113" s="31"/>
      <c r="F113" s="992"/>
      <c r="G113" s="1659"/>
      <c r="H113" s="856"/>
      <c r="I113" s="992"/>
      <c r="J113" s="1660"/>
      <c r="K113" s="838"/>
      <c r="L113" s="1660"/>
      <c r="M113" s="839"/>
      <c r="N113" s="31"/>
      <c r="O113" s="2159"/>
      <c r="P113" s="2159"/>
      <c r="Q113" s="2159"/>
      <c r="R113" s="2159"/>
      <c r="S113" s="12"/>
      <c r="T113" s="840" t="str">
        <f t="shared" si="6"/>
        <v>16 (1416)</v>
      </c>
      <c r="U113" s="1615" t="str">
        <f t="shared" si="7"/>
        <v/>
      </c>
      <c r="V113" s="190"/>
      <c r="W113" s="841"/>
      <c r="X113" s="841"/>
    </row>
    <row r="114" spans="1:24" hidden="1" x14ac:dyDescent="0.25">
      <c r="A114" s="31" t="s">
        <v>3078</v>
      </c>
      <c r="B114" s="602"/>
      <c r="C114" s="992"/>
      <c r="D114" s="992"/>
      <c r="E114" s="31"/>
      <c r="F114" s="992"/>
      <c r="G114" s="1659"/>
      <c r="H114" s="856"/>
      <c r="I114" s="992"/>
      <c r="J114" s="1660"/>
      <c r="K114" s="838"/>
      <c r="L114" s="1660"/>
      <c r="M114" s="839"/>
      <c r="N114" s="31"/>
      <c r="O114" s="2159"/>
      <c r="P114" s="2159"/>
      <c r="Q114" s="2159"/>
      <c r="R114" s="2159"/>
      <c r="S114" s="12"/>
      <c r="T114" s="840" t="str">
        <f t="shared" si="6"/>
        <v>17 (1417)</v>
      </c>
      <c r="U114" s="1615" t="str">
        <f t="shared" si="7"/>
        <v/>
      </c>
      <c r="V114" s="190"/>
      <c r="W114" s="841"/>
      <c r="X114" s="841"/>
    </row>
    <row r="115" spans="1:24" hidden="1" x14ac:dyDescent="0.25">
      <c r="A115" s="31" t="s">
        <v>3079</v>
      </c>
      <c r="B115" s="602"/>
      <c r="C115" s="992"/>
      <c r="D115" s="992"/>
      <c r="E115" s="31"/>
      <c r="F115" s="992"/>
      <c r="G115" s="1659"/>
      <c r="H115" s="856"/>
      <c r="I115" s="992"/>
      <c r="J115" s="1660"/>
      <c r="K115" s="838"/>
      <c r="L115" s="1660"/>
      <c r="M115" s="839"/>
      <c r="N115" s="31"/>
      <c r="O115" s="2159"/>
      <c r="P115" s="2159"/>
      <c r="Q115" s="2159"/>
      <c r="R115" s="2159"/>
      <c r="S115" s="12"/>
      <c r="T115" s="840" t="str">
        <f t="shared" si="6"/>
        <v>18 (1418)</v>
      </c>
      <c r="U115" s="1615" t="str">
        <f t="shared" si="7"/>
        <v/>
      </c>
      <c r="V115" s="190"/>
      <c r="W115" s="841"/>
      <c r="X115" s="841"/>
    </row>
    <row r="116" spans="1:24" hidden="1" x14ac:dyDescent="0.25">
      <c r="A116" s="31" t="s">
        <v>3080</v>
      </c>
      <c r="B116" s="602"/>
      <c r="C116" s="992"/>
      <c r="D116" s="992"/>
      <c r="E116" s="31"/>
      <c r="F116" s="992"/>
      <c r="G116" s="1659"/>
      <c r="H116" s="856"/>
      <c r="I116" s="992"/>
      <c r="J116" s="1660"/>
      <c r="K116" s="838"/>
      <c r="L116" s="1660"/>
      <c r="M116" s="839"/>
      <c r="N116" s="31"/>
      <c r="O116" s="2159"/>
      <c r="P116" s="2159"/>
      <c r="Q116" s="2159"/>
      <c r="R116" s="2159"/>
      <c r="S116" s="12"/>
      <c r="T116" s="840" t="str">
        <f t="shared" si="6"/>
        <v>19 (1419)</v>
      </c>
      <c r="U116" s="1615" t="str">
        <f t="shared" si="7"/>
        <v/>
      </c>
      <c r="V116" s="190"/>
      <c r="W116" s="841"/>
      <c r="X116" s="841"/>
    </row>
    <row r="117" spans="1:24" hidden="1" x14ac:dyDescent="0.25">
      <c r="A117" s="31" t="s">
        <v>3081</v>
      </c>
      <c r="B117" s="602"/>
      <c r="C117" s="992"/>
      <c r="D117" s="992"/>
      <c r="E117" s="31"/>
      <c r="F117" s="992"/>
      <c r="G117" s="1659"/>
      <c r="H117" s="856"/>
      <c r="I117" s="992"/>
      <c r="J117" s="1660"/>
      <c r="K117" s="838"/>
      <c r="L117" s="1660"/>
      <c r="M117" s="839"/>
      <c r="N117" s="31"/>
      <c r="O117" s="2159"/>
      <c r="P117" s="2159"/>
      <c r="Q117" s="2159"/>
      <c r="R117" s="2159"/>
      <c r="S117" s="12"/>
      <c r="T117" s="840" t="str">
        <f t="shared" si="6"/>
        <v>20 (1420)</v>
      </c>
      <c r="U117" s="1615" t="str">
        <f t="shared" si="7"/>
        <v/>
      </c>
      <c r="V117" s="190"/>
      <c r="W117" s="841"/>
      <c r="X117" s="841"/>
    </row>
    <row r="118" spans="1:24" hidden="1" x14ac:dyDescent="0.25">
      <c r="A118" s="31" t="s">
        <v>3082</v>
      </c>
      <c r="B118" s="602"/>
      <c r="C118" s="992"/>
      <c r="D118" s="992"/>
      <c r="E118" s="31"/>
      <c r="F118" s="992"/>
      <c r="G118" s="1659"/>
      <c r="H118" s="856"/>
      <c r="I118" s="992"/>
      <c r="J118" s="1660"/>
      <c r="K118" s="838"/>
      <c r="L118" s="1660"/>
      <c r="M118" s="839"/>
      <c r="N118" s="31"/>
      <c r="O118" s="2159"/>
      <c r="P118" s="2159"/>
      <c r="Q118" s="2159"/>
      <c r="R118" s="2159"/>
      <c r="S118" s="12"/>
      <c r="T118" s="840" t="str">
        <f t="shared" si="6"/>
        <v>21 (1421)</v>
      </c>
      <c r="U118" s="1615" t="str">
        <f t="shared" si="7"/>
        <v/>
      </c>
      <c r="V118" s="190"/>
      <c r="W118" s="841"/>
      <c r="X118" s="841"/>
    </row>
    <row r="119" spans="1:24" hidden="1" x14ac:dyDescent="0.25">
      <c r="A119" s="31" t="s">
        <v>3083</v>
      </c>
      <c r="B119" s="602"/>
      <c r="C119" s="992"/>
      <c r="D119" s="992"/>
      <c r="E119" s="31"/>
      <c r="F119" s="992"/>
      <c r="G119" s="1659"/>
      <c r="H119" s="856"/>
      <c r="I119" s="992"/>
      <c r="J119" s="1660"/>
      <c r="K119" s="838"/>
      <c r="L119" s="1660"/>
      <c r="M119" s="839"/>
      <c r="N119" s="31"/>
      <c r="O119" s="2159"/>
      <c r="P119" s="2159"/>
      <c r="Q119" s="2159"/>
      <c r="R119" s="2159"/>
      <c r="S119" s="12"/>
      <c r="T119" s="840" t="str">
        <f t="shared" si="6"/>
        <v>22 (1422)</v>
      </c>
      <c r="U119" s="1615" t="str">
        <f t="shared" si="7"/>
        <v/>
      </c>
      <c r="V119" s="190"/>
      <c r="W119" s="841"/>
      <c r="X119" s="841"/>
    </row>
    <row r="120" spans="1:24" hidden="1" x14ac:dyDescent="0.25">
      <c r="A120" s="31" t="s">
        <v>3084</v>
      </c>
      <c r="B120" s="602"/>
      <c r="C120" s="992"/>
      <c r="D120" s="992"/>
      <c r="E120" s="31"/>
      <c r="F120" s="992"/>
      <c r="G120" s="1659"/>
      <c r="H120" s="856"/>
      <c r="I120" s="992"/>
      <c r="J120" s="1660"/>
      <c r="K120" s="838"/>
      <c r="L120" s="1660"/>
      <c r="M120" s="839"/>
      <c r="N120" s="31"/>
      <c r="O120" s="2159"/>
      <c r="P120" s="2159"/>
      <c r="Q120" s="2159"/>
      <c r="R120" s="2159"/>
      <c r="S120" s="12"/>
      <c r="T120" s="840" t="str">
        <f t="shared" si="6"/>
        <v>23 (1423)</v>
      </c>
      <c r="U120" s="1615" t="str">
        <f t="shared" si="7"/>
        <v/>
      </c>
      <c r="V120" s="190"/>
      <c r="W120" s="841"/>
      <c r="X120" s="841"/>
    </row>
    <row r="121" spans="1:24" hidden="1" x14ac:dyDescent="0.25">
      <c r="A121" s="31" t="s">
        <v>3085</v>
      </c>
      <c r="B121" s="602"/>
      <c r="C121" s="992"/>
      <c r="D121" s="992"/>
      <c r="E121" s="31"/>
      <c r="F121" s="992"/>
      <c r="G121" s="1659"/>
      <c r="H121" s="856"/>
      <c r="I121" s="992"/>
      <c r="J121" s="1660"/>
      <c r="K121" s="838"/>
      <c r="L121" s="1660"/>
      <c r="M121" s="839"/>
      <c r="N121" s="31"/>
      <c r="O121" s="2159"/>
      <c r="P121" s="2159"/>
      <c r="Q121" s="2159"/>
      <c r="R121" s="2159"/>
      <c r="S121" s="12"/>
      <c r="T121" s="840" t="str">
        <f t="shared" si="6"/>
        <v>24 (1424)</v>
      </c>
      <c r="U121" s="1615" t="str">
        <f t="shared" si="7"/>
        <v/>
      </c>
      <c r="V121" s="190"/>
      <c r="W121" s="841"/>
      <c r="X121" s="841"/>
    </row>
    <row r="122" spans="1:24" x14ac:dyDescent="0.25">
      <c r="A122" s="31" t="s">
        <v>3086</v>
      </c>
      <c r="B122" s="602"/>
      <c r="C122" s="992"/>
      <c r="D122" s="992"/>
      <c r="E122" s="31"/>
      <c r="F122" s="992"/>
      <c r="G122" s="1659"/>
      <c r="H122" s="856"/>
      <c r="I122" s="992"/>
      <c r="J122" s="1660"/>
      <c r="K122" s="838"/>
      <c r="L122" s="1660"/>
      <c r="M122" s="839"/>
      <c r="N122" s="31"/>
      <c r="O122" s="2159"/>
      <c r="P122" s="2159"/>
      <c r="Q122" s="2159"/>
      <c r="R122" s="2159"/>
      <c r="S122" s="12"/>
      <c r="T122" s="840" t="str">
        <f t="shared" si="6"/>
        <v>25 (1425)</v>
      </c>
      <c r="U122" s="1615" t="str">
        <f t="shared" si="7"/>
        <v/>
      </c>
      <c r="V122" s="190"/>
      <c r="W122" s="841"/>
      <c r="X122" s="841"/>
    </row>
    <row r="123" spans="1:24" x14ac:dyDescent="0.25">
      <c r="A123" s="239" t="s">
        <v>3087</v>
      </c>
      <c r="B123" s="1598">
        <v>100</v>
      </c>
      <c r="C123" s="992"/>
      <c r="D123" s="992"/>
      <c r="E123" s="31"/>
      <c r="F123" s="992"/>
      <c r="G123" s="1383"/>
      <c r="H123" s="894"/>
      <c r="I123" s="992"/>
      <c r="J123" s="1324"/>
      <c r="K123" s="838"/>
      <c r="L123" s="1324"/>
      <c r="M123" s="1655"/>
      <c r="N123" s="31"/>
      <c r="O123" s="2162"/>
      <c r="P123" s="2162"/>
      <c r="Q123" s="2162"/>
      <c r="R123" s="2162"/>
      <c r="S123" s="12"/>
      <c r="T123" s="887" t="str">
        <f>$A$123</f>
        <v>(1426)</v>
      </c>
      <c r="U123" s="1619">
        <f>$B123</f>
        <v>100</v>
      </c>
      <c r="V123" s="190"/>
      <c r="W123" s="841"/>
      <c r="X123" s="841"/>
    </row>
    <row r="124" spans="1:24" x14ac:dyDescent="0.25">
      <c r="A124" s="83" t="s">
        <v>3088</v>
      </c>
      <c r="B124" s="1494" t="s">
        <v>3089</v>
      </c>
      <c r="C124" s="993"/>
      <c r="D124" s="993"/>
      <c r="E124" s="82"/>
      <c r="F124" s="1656"/>
      <c r="G124" s="1622"/>
      <c r="H124" s="895"/>
      <c r="I124" s="993"/>
      <c r="J124" s="1649"/>
      <c r="K124" s="844"/>
      <c r="L124" s="1649"/>
      <c r="M124" s="845"/>
      <c r="N124" s="82"/>
      <c r="O124" s="2161"/>
      <c r="P124" s="2161"/>
      <c r="Q124" s="2161"/>
      <c r="R124" s="2161"/>
      <c r="S124" s="12"/>
      <c r="T124" s="887" t="str">
        <f>$A$124</f>
        <v>(1400)</v>
      </c>
      <c r="U124" s="1495" t="s">
        <v>3089</v>
      </c>
      <c r="V124" s="190"/>
      <c r="W124" s="846"/>
      <c r="X124" s="846"/>
    </row>
    <row r="125" spans="1:24" x14ac:dyDescent="0.25">
      <c r="C125" s="82"/>
      <c r="D125" s="82"/>
      <c r="E125" s="82"/>
      <c r="F125" s="849"/>
      <c r="G125" s="849"/>
      <c r="H125" s="849"/>
      <c r="I125" s="849"/>
      <c r="J125" s="849"/>
      <c r="K125" s="849"/>
      <c r="L125" s="849"/>
      <c r="M125" s="849"/>
      <c r="N125" s="82"/>
      <c r="O125" s="82"/>
      <c r="P125" s="82"/>
      <c r="Q125" s="82"/>
      <c r="R125" s="82"/>
      <c r="S125" s="1"/>
      <c r="T125" s="835"/>
      <c r="U125" s="835"/>
      <c r="V125" s="82"/>
      <c r="W125" s="82"/>
      <c r="X125" s="82"/>
    </row>
    <row r="126" spans="1:24" x14ac:dyDescent="0.25">
      <c r="A126" s="82"/>
      <c r="B126" s="88" t="s">
        <v>1878</v>
      </c>
      <c r="C126" s="82"/>
      <c r="D126" s="82"/>
      <c r="E126" s="82"/>
      <c r="F126" s="849"/>
      <c r="G126" s="849"/>
      <c r="H126" s="849"/>
      <c r="I126" s="849"/>
      <c r="J126" s="849"/>
      <c r="K126" s="849"/>
      <c r="L126" s="849"/>
      <c r="M126" s="849"/>
      <c r="N126" s="82"/>
      <c r="O126" s="82"/>
      <c r="P126" s="82"/>
      <c r="Q126" s="82"/>
      <c r="R126" s="82"/>
      <c r="S126" s="12"/>
      <c r="T126" s="835"/>
      <c r="U126" s="836" t="str">
        <f>$B126</f>
        <v>Autres éléments hors bilan (505)</v>
      </c>
      <c r="V126" s="82"/>
      <c r="W126" s="82"/>
      <c r="X126" s="82"/>
    </row>
    <row r="127" spans="1:24" x14ac:dyDescent="0.25">
      <c r="A127" s="31" t="s">
        <v>3062</v>
      </c>
      <c r="B127" s="602"/>
      <c r="C127" s="992"/>
      <c r="D127" s="992"/>
      <c r="E127" s="31"/>
      <c r="F127" s="992"/>
      <c r="G127" s="1630"/>
      <c r="H127" s="856"/>
      <c r="I127" s="1631"/>
      <c r="J127" s="993"/>
      <c r="K127" s="1631"/>
      <c r="L127" s="838"/>
      <c r="M127" s="839"/>
      <c r="N127" s="31"/>
      <c r="O127" s="2159"/>
      <c r="P127" s="2159"/>
      <c r="Q127" s="2159"/>
      <c r="R127" s="2159"/>
      <c r="S127" s="758"/>
      <c r="T127" s="840" t="str">
        <f t="shared" ref="T127:T151" si="8">$A127</f>
        <v>1 (1401)</v>
      </c>
      <c r="U127" s="1615" t="str">
        <f t="shared" ref="U127:U151" si="9">IF($B127="","",$B127)</f>
        <v/>
      </c>
      <c r="V127" s="190"/>
      <c r="W127" s="841"/>
      <c r="X127" s="841"/>
    </row>
    <row r="128" spans="1:24" x14ac:dyDescent="0.25">
      <c r="A128" s="31" t="s">
        <v>3063</v>
      </c>
      <c r="B128" s="602"/>
      <c r="C128" s="992"/>
      <c r="D128" s="992"/>
      <c r="E128" s="31"/>
      <c r="F128" s="992"/>
      <c r="G128" s="1630"/>
      <c r="H128" s="856"/>
      <c r="I128" s="1631"/>
      <c r="J128" s="993"/>
      <c r="K128" s="1631"/>
      <c r="L128" s="838"/>
      <c r="M128" s="839"/>
      <c r="N128" s="31"/>
      <c r="O128" s="2159"/>
      <c r="P128" s="2159"/>
      <c r="Q128" s="2159"/>
      <c r="R128" s="2159"/>
      <c r="S128" s="758"/>
      <c r="T128" s="840" t="str">
        <f t="shared" si="8"/>
        <v>2 (1402)</v>
      </c>
      <c r="U128" s="1615" t="str">
        <f t="shared" si="9"/>
        <v/>
      </c>
      <c r="V128" s="190"/>
      <c r="W128" s="841"/>
      <c r="X128" s="841"/>
    </row>
    <row r="129" spans="1:24" x14ac:dyDescent="0.25">
      <c r="A129" s="31" t="s">
        <v>3064</v>
      </c>
      <c r="B129" s="602"/>
      <c r="C129" s="992"/>
      <c r="D129" s="992"/>
      <c r="E129" s="31"/>
      <c r="F129" s="992"/>
      <c r="G129" s="1630"/>
      <c r="H129" s="856"/>
      <c r="I129" s="1631"/>
      <c r="J129" s="993"/>
      <c r="K129" s="1631"/>
      <c r="L129" s="838"/>
      <c r="M129" s="839"/>
      <c r="N129" s="31"/>
      <c r="O129" s="2159"/>
      <c r="P129" s="2159"/>
      <c r="Q129" s="2159"/>
      <c r="R129" s="2159"/>
      <c r="S129" s="758"/>
      <c r="T129" s="840" t="str">
        <f t="shared" si="8"/>
        <v>3 (1403)</v>
      </c>
      <c r="U129" s="1615" t="str">
        <f t="shared" si="9"/>
        <v/>
      </c>
      <c r="V129" s="190"/>
      <c r="W129" s="841"/>
      <c r="X129" s="841"/>
    </row>
    <row r="130" spans="1:24" hidden="1" x14ac:dyDescent="0.25">
      <c r="A130" s="31" t="s">
        <v>3065</v>
      </c>
      <c r="B130" s="602"/>
      <c r="C130" s="992"/>
      <c r="D130" s="992"/>
      <c r="E130" s="31"/>
      <c r="F130" s="992"/>
      <c r="G130" s="1630"/>
      <c r="H130" s="856"/>
      <c r="I130" s="1631"/>
      <c r="J130" s="993"/>
      <c r="K130" s="1631"/>
      <c r="L130" s="838"/>
      <c r="M130" s="839"/>
      <c r="N130" s="31"/>
      <c r="O130" s="2159"/>
      <c r="P130" s="2159"/>
      <c r="Q130" s="2159"/>
      <c r="R130" s="2159"/>
      <c r="S130" s="758"/>
      <c r="T130" s="840" t="str">
        <f t="shared" si="8"/>
        <v>4 (1404)</v>
      </c>
      <c r="U130" s="1615" t="str">
        <f t="shared" si="9"/>
        <v/>
      </c>
      <c r="V130" s="190"/>
      <c r="W130" s="841"/>
      <c r="X130" s="841"/>
    </row>
    <row r="131" spans="1:24" hidden="1" x14ac:dyDescent="0.25">
      <c r="A131" s="31" t="s">
        <v>3066</v>
      </c>
      <c r="B131" s="602"/>
      <c r="C131" s="992"/>
      <c r="D131" s="992"/>
      <c r="E131" s="31"/>
      <c r="F131" s="992"/>
      <c r="G131" s="1630"/>
      <c r="H131" s="856"/>
      <c r="I131" s="1631"/>
      <c r="J131" s="993"/>
      <c r="K131" s="1631"/>
      <c r="L131" s="838"/>
      <c r="M131" s="839"/>
      <c r="N131" s="31"/>
      <c r="O131" s="2159"/>
      <c r="P131" s="2159"/>
      <c r="Q131" s="2159"/>
      <c r="R131" s="2159"/>
      <c r="S131" s="758"/>
      <c r="T131" s="840" t="str">
        <f t="shared" si="8"/>
        <v>5 (1405)</v>
      </c>
      <c r="U131" s="1615" t="str">
        <f t="shared" si="9"/>
        <v/>
      </c>
      <c r="V131" s="190"/>
      <c r="W131" s="841"/>
      <c r="X131" s="841"/>
    </row>
    <row r="132" spans="1:24" hidden="1" x14ac:dyDescent="0.25">
      <c r="A132" s="31" t="s">
        <v>3067</v>
      </c>
      <c r="B132" s="602"/>
      <c r="C132" s="992"/>
      <c r="D132" s="992"/>
      <c r="E132" s="31"/>
      <c r="F132" s="992"/>
      <c r="G132" s="1630"/>
      <c r="H132" s="856"/>
      <c r="I132" s="1631"/>
      <c r="J132" s="993"/>
      <c r="K132" s="1631"/>
      <c r="L132" s="838"/>
      <c r="M132" s="839"/>
      <c r="N132" s="31"/>
      <c r="O132" s="2159"/>
      <c r="P132" s="2159"/>
      <c r="Q132" s="2159"/>
      <c r="R132" s="2159"/>
      <c r="S132" s="758"/>
      <c r="T132" s="840" t="str">
        <f t="shared" si="8"/>
        <v>6 (1406)</v>
      </c>
      <c r="U132" s="1615" t="str">
        <f t="shared" si="9"/>
        <v/>
      </c>
      <c r="V132" s="190"/>
      <c r="W132" s="841"/>
      <c r="X132" s="841"/>
    </row>
    <row r="133" spans="1:24" hidden="1" x14ac:dyDescent="0.25">
      <c r="A133" s="31" t="s">
        <v>3068</v>
      </c>
      <c r="B133" s="602"/>
      <c r="C133" s="992"/>
      <c r="D133" s="992"/>
      <c r="E133" s="31"/>
      <c r="F133" s="992"/>
      <c r="G133" s="1630"/>
      <c r="H133" s="856"/>
      <c r="I133" s="1631"/>
      <c r="J133" s="993"/>
      <c r="K133" s="1631"/>
      <c r="L133" s="838"/>
      <c r="M133" s="839"/>
      <c r="N133" s="31"/>
      <c r="O133" s="2159"/>
      <c r="P133" s="2159"/>
      <c r="Q133" s="2159"/>
      <c r="R133" s="2159"/>
      <c r="S133" s="758"/>
      <c r="T133" s="840" t="str">
        <f t="shared" si="8"/>
        <v>7 (1407)</v>
      </c>
      <c r="U133" s="1615" t="str">
        <f t="shared" si="9"/>
        <v/>
      </c>
      <c r="V133" s="190"/>
      <c r="W133" s="841"/>
      <c r="X133" s="841"/>
    </row>
    <row r="134" spans="1:24" hidden="1" x14ac:dyDescent="0.25">
      <c r="A134" s="31" t="s">
        <v>3069</v>
      </c>
      <c r="B134" s="602"/>
      <c r="C134" s="992"/>
      <c r="D134" s="992"/>
      <c r="E134" s="31"/>
      <c r="F134" s="992"/>
      <c r="G134" s="1630"/>
      <c r="H134" s="856"/>
      <c r="I134" s="1631"/>
      <c r="J134" s="993"/>
      <c r="K134" s="1631"/>
      <c r="L134" s="838"/>
      <c r="M134" s="839"/>
      <c r="N134" s="31"/>
      <c r="O134" s="2159"/>
      <c r="P134" s="2159"/>
      <c r="Q134" s="2159"/>
      <c r="R134" s="2159"/>
      <c r="S134" s="758"/>
      <c r="T134" s="840" t="str">
        <f t="shared" si="8"/>
        <v>8 (1408)</v>
      </c>
      <c r="U134" s="1615" t="str">
        <f t="shared" si="9"/>
        <v/>
      </c>
      <c r="V134" s="190"/>
      <c r="W134" s="841"/>
      <c r="X134" s="841"/>
    </row>
    <row r="135" spans="1:24" hidden="1" x14ac:dyDescent="0.25">
      <c r="A135" s="31" t="s">
        <v>3070</v>
      </c>
      <c r="B135" s="602"/>
      <c r="C135" s="992"/>
      <c r="D135" s="992"/>
      <c r="E135" s="31"/>
      <c r="F135" s="992"/>
      <c r="G135" s="1630"/>
      <c r="H135" s="856"/>
      <c r="I135" s="1631"/>
      <c r="J135" s="993"/>
      <c r="K135" s="1631"/>
      <c r="L135" s="838"/>
      <c r="M135" s="839"/>
      <c r="N135" s="31"/>
      <c r="O135" s="2159"/>
      <c r="P135" s="2159"/>
      <c r="Q135" s="2159"/>
      <c r="R135" s="2159"/>
      <c r="S135" s="758"/>
      <c r="T135" s="840" t="str">
        <f t="shared" si="8"/>
        <v>9 (1409)</v>
      </c>
      <c r="U135" s="1615" t="str">
        <f t="shared" si="9"/>
        <v/>
      </c>
      <c r="V135" s="190"/>
      <c r="W135" s="841"/>
      <c r="X135" s="841"/>
    </row>
    <row r="136" spans="1:24" hidden="1" x14ac:dyDescent="0.25">
      <c r="A136" s="31" t="s">
        <v>3071</v>
      </c>
      <c r="B136" s="602"/>
      <c r="C136" s="992"/>
      <c r="D136" s="992"/>
      <c r="E136" s="31"/>
      <c r="F136" s="992"/>
      <c r="G136" s="1630"/>
      <c r="H136" s="856"/>
      <c r="I136" s="1631"/>
      <c r="J136" s="993"/>
      <c r="K136" s="1631"/>
      <c r="L136" s="838"/>
      <c r="M136" s="839"/>
      <c r="N136" s="31"/>
      <c r="O136" s="2159"/>
      <c r="P136" s="2159"/>
      <c r="Q136" s="2159"/>
      <c r="R136" s="2159"/>
      <c r="S136" s="758"/>
      <c r="T136" s="840" t="str">
        <f t="shared" si="8"/>
        <v>10 (1410)</v>
      </c>
      <c r="U136" s="1615" t="str">
        <f t="shared" si="9"/>
        <v/>
      </c>
      <c r="V136" s="190"/>
      <c r="W136" s="841"/>
      <c r="X136" s="841"/>
    </row>
    <row r="137" spans="1:24" hidden="1" x14ac:dyDescent="0.25">
      <c r="A137" s="31" t="s">
        <v>3072</v>
      </c>
      <c r="B137" s="602"/>
      <c r="C137" s="992"/>
      <c r="D137" s="992"/>
      <c r="E137" s="31"/>
      <c r="F137" s="992"/>
      <c r="G137" s="1630"/>
      <c r="H137" s="856"/>
      <c r="I137" s="1631"/>
      <c r="J137" s="993"/>
      <c r="K137" s="1631"/>
      <c r="L137" s="838"/>
      <c r="M137" s="839"/>
      <c r="N137" s="31"/>
      <c r="O137" s="2159"/>
      <c r="P137" s="2159"/>
      <c r="Q137" s="2159"/>
      <c r="R137" s="2159"/>
      <c r="S137" s="758"/>
      <c r="T137" s="840" t="str">
        <f t="shared" si="8"/>
        <v>11 (1411)</v>
      </c>
      <c r="U137" s="1615" t="str">
        <f t="shared" si="9"/>
        <v/>
      </c>
      <c r="V137" s="190"/>
      <c r="W137" s="841"/>
      <c r="X137" s="841"/>
    </row>
    <row r="138" spans="1:24" hidden="1" x14ac:dyDescent="0.25">
      <c r="A138" s="31" t="s">
        <v>3073</v>
      </c>
      <c r="B138" s="602"/>
      <c r="C138" s="992"/>
      <c r="D138" s="992"/>
      <c r="E138" s="31"/>
      <c r="F138" s="992"/>
      <c r="G138" s="1630"/>
      <c r="H138" s="856"/>
      <c r="I138" s="1631"/>
      <c r="J138" s="993"/>
      <c r="K138" s="1631"/>
      <c r="L138" s="838"/>
      <c r="M138" s="839"/>
      <c r="N138" s="31"/>
      <c r="O138" s="2159"/>
      <c r="P138" s="2159"/>
      <c r="Q138" s="2159"/>
      <c r="R138" s="2159"/>
      <c r="S138" s="758"/>
      <c r="T138" s="840" t="str">
        <f t="shared" si="8"/>
        <v>12 (1412)</v>
      </c>
      <c r="U138" s="1615" t="str">
        <f t="shared" si="9"/>
        <v/>
      </c>
      <c r="V138" s="190"/>
      <c r="W138" s="841"/>
      <c r="X138" s="841"/>
    </row>
    <row r="139" spans="1:24" hidden="1" x14ac:dyDescent="0.25">
      <c r="A139" s="31" t="s">
        <v>3074</v>
      </c>
      <c r="B139" s="602"/>
      <c r="C139" s="992"/>
      <c r="D139" s="992"/>
      <c r="E139" s="31"/>
      <c r="F139" s="992"/>
      <c r="G139" s="1630"/>
      <c r="H139" s="856"/>
      <c r="I139" s="1631"/>
      <c r="J139" s="993"/>
      <c r="K139" s="1631"/>
      <c r="L139" s="838"/>
      <c r="M139" s="839"/>
      <c r="N139" s="31"/>
      <c r="O139" s="2159"/>
      <c r="P139" s="2159"/>
      <c r="Q139" s="2159"/>
      <c r="R139" s="2159"/>
      <c r="S139" s="758"/>
      <c r="T139" s="840" t="str">
        <f t="shared" si="8"/>
        <v>13 (1413)</v>
      </c>
      <c r="U139" s="1615" t="str">
        <f t="shared" si="9"/>
        <v/>
      </c>
      <c r="V139" s="190"/>
      <c r="W139" s="841"/>
      <c r="X139" s="841"/>
    </row>
    <row r="140" spans="1:24" hidden="1" x14ac:dyDescent="0.25">
      <c r="A140" s="31" t="s">
        <v>3075</v>
      </c>
      <c r="B140" s="602"/>
      <c r="C140" s="992"/>
      <c r="D140" s="992"/>
      <c r="E140" s="31"/>
      <c r="F140" s="992"/>
      <c r="G140" s="1630"/>
      <c r="H140" s="856"/>
      <c r="I140" s="1631"/>
      <c r="J140" s="993"/>
      <c r="K140" s="1631"/>
      <c r="L140" s="838"/>
      <c r="M140" s="839"/>
      <c r="N140" s="31"/>
      <c r="O140" s="2159"/>
      <c r="P140" s="2159"/>
      <c r="Q140" s="2159"/>
      <c r="R140" s="2159"/>
      <c r="S140" s="758"/>
      <c r="T140" s="840" t="str">
        <f t="shared" si="8"/>
        <v>14 (1414)</v>
      </c>
      <c r="U140" s="1615" t="str">
        <f t="shared" si="9"/>
        <v/>
      </c>
      <c r="V140" s="190"/>
      <c r="W140" s="841"/>
      <c r="X140" s="841"/>
    </row>
    <row r="141" spans="1:24" hidden="1" x14ac:dyDescent="0.25">
      <c r="A141" s="31" t="s">
        <v>3076</v>
      </c>
      <c r="B141" s="602"/>
      <c r="C141" s="992"/>
      <c r="D141" s="992"/>
      <c r="E141" s="31"/>
      <c r="F141" s="992"/>
      <c r="G141" s="1630"/>
      <c r="H141" s="856"/>
      <c r="I141" s="1631"/>
      <c r="J141" s="993"/>
      <c r="K141" s="1631"/>
      <c r="L141" s="838"/>
      <c r="M141" s="839"/>
      <c r="N141" s="31"/>
      <c r="O141" s="2159"/>
      <c r="P141" s="2159"/>
      <c r="Q141" s="2159"/>
      <c r="R141" s="2159"/>
      <c r="S141" s="758"/>
      <c r="T141" s="840" t="str">
        <f t="shared" si="8"/>
        <v>15 (1415)</v>
      </c>
      <c r="U141" s="1615" t="str">
        <f t="shared" si="9"/>
        <v/>
      </c>
      <c r="V141" s="190"/>
      <c r="W141" s="841"/>
      <c r="X141" s="841"/>
    </row>
    <row r="142" spans="1:24" hidden="1" x14ac:dyDescent="0.25">
      <c r="A142" s="31" t="s">
        <v>3077</v>
      </c>
      <c r="B142" s="602"/>
      <c r="C142" s="992"/>
      <c r="D142" s="992"/>
      <c r="E142" s="31"/>
      <c r="F142" s="992"/>
      <c r="G142" s="1630"/>
      <c r="H142" s="856"/>
      <c r="I142" s="1631"/>
      <c r="J142" s="993"/>
      <c r="K142" s="1631"/>
      <c r="L142" s="838"/>
      <c r="M142" s="839"/>
      <c r="N142" s="31"/>
      <c r="O142" s="2159"/>
      <c r="P142" s="2159"/>
      <c r="Q142" s="2159"/>
      <c r="R142" s="2159"/>
      <c r="S142" s="758"/>
      <c r="T142" s="840" t="str">
        <f t="shared" si="8"/>
        <v>16 (1416)</v>
      </c>
      <c r="U142" s="1615" t="str">
        <f t="shared" si="9"/>
        <v/>
      </c>
      <c r="V142" s="190"/>
      <c r="W142" s="841"/>
      <c r="X142" s="841"/>
    </row>
    <row r="143" spans="1:24" hidden="1" x14ac:dyDescent="0.25">
      <c r="A143" s="31" t="s">
        <v>3078</v>
      </c>
      <c r="B143" s="602"/>
      <c r="C143" s="992"/>
      <c r="D143" s="992"/>
      <c r="E143" s="31"/>
      <c r="F143" s="992"/>
      <c r="G143" s="1630"/>
      <c r="H143" s="856"/>
      <c r="I143" s="1631"/>
      <c r="J143" s="993"/>
      <c r="K143" s="1631"/>
      <c r="L143" s="838"/>
      <c r="M143" s="839"/>
      <c r="N143" s="31"/>
      <c r="O143" s="2159"/>
      <c r="P143" s="2159"/>
      <c r="Q143" s="2159"/>
      <c r="R143" s="2159"/>
      <c r="S143" s="758"/>
      <c r="T143" s="840" t="str">
        <f t="shared" si="8"/>
        <v>17 (1417)</v>
      </c>
      <c r="U143" s="1615" t="str">
        <f t="shared" si="9"/>
        <v/>
      </c>
      <c r="V143" s="190"/>
      <c r="W143" s="841"/>
      <c r="X143" s="841"/>
    </row>
    <row r="144" spans="1:24" hidden="1" x14ac:dyDescent="0.25">
      <c r="A144" s="31" t="s">
        <v>3079</v>
      </c>
      <c r="B144" s="602"/>
      <c r="C144" s="992"/>
      <c r="D144" s="992"/>
      <c r="E144" s="31"/>
      <c r="F144" s="992"/>
      <c r="G144" s="1630"/>
      <c r="H144" s="856"/>
      <c r="I144" s="1631"/>
      <c r="J144" s="993"/>
      <c r="K144" s="1631"/>
      <c r="L144" s="838"/>
      <c r="M144" s="839"/>
      <c r="N144" s="31"/>
      <c r="O144" s="2159"/>
      <c r="P144" s="2159"/>
      <c r="Q144" s="2159"/>
      <c r="R144" s="2159"/>
      <c r="S144" s="758"/>
      <c r="T144" s="840" t="str">
        <f t="shared" si="8"/>
        <v>18 (1418)</v>
      </c>
      <c r="U144" s="1615" t="str">
        <f t="shared" si="9"/>
        <v/>
      </c>
      <c r="V144" s="190"/>
      <c r="W144" s="841"/>
      <c r="X144" s="841"/>
    </row>
    <row r="145" spans="1:24" hidden="1" x14ac:dyDescent="0.25">
      <c r="A145" s="31" t="s">
        <v>3080</v>
      </c>
      <c r="B145" s="602"/>
      <c r="C145" s="992"/>
      <c r="D145" s="992"/>
      <c r="E145" s="31"/>
      <c r="F145" s="992"/>
      <c r="G145" s="1630"/>
      <c r="H145" s="856"/>
      <c r="I145" s="1631"/>
      <c r="J145" s="993"/>
      <c r="K145" s="1631"/>
      <c r="L145" s="838"/>
      <c r="M145" s="839"/>
      <c r="N145" s="31"/>
      <c r="O145" s="2159"/>
      <c r="P145" s="2159"/>
      <c r="Q145" s="2159"/>
      <c r="R145" s="2159"/>
      <c r="S145" s="758"/>
      <c r="T145" s="840" t="str">
        <f t="shared" si="8"/>
        <v>19 (1419)</v>
      </c>
      <c r="U145" s="1615" t="str">
        <f t="shared" si="9"/>
        <v/>
      </c>
      <c r="V145" s="190"/>
      <c r="W145" s="841"/>
      <c r="X145" s="841"/>
    </row>
    <row r="146" spans="1:24" hidden="1" x14ac:dyDescent="0.25">
      <c r="A146" s="31" t="s">
        <v>3081</v>
      </c>
      <c r="B146" s="602"/>
      <c r="C146" s="992"/>
      <c r="D146" s="992"/>
      <c r="E146" s="31"/>
      <c r="F146" s="992"/>
      <c r="G146" s="1630"/>
      <c r="H146" s="856"/>
      <c r="I146" s="1631"/>
      <c r="J146" s="993"/>
      <c r="K146" s="1631"/>
      <c r="L146" s="838"/>
      <c r="M146" s="839"/>
      <c r="N146" s="31"/>
      <c r="O146" s="2159"/>
      <c r="P146" s="2159"/>
      <c r="Q146" s="2159"/>
      <c r="R146" s="2159"/>
      <c r="S146" s="758"/>
      <c r="T146" s="840" t="str">
        <f t="shared" si="8"/>
        <v>20 (1420)</v>
      </c>
      <c r="U146" s="1615" t="str">
        <f t="shared" si="9"/>
        <v/>
      </c>
      <c r="V146" s="190"/>
      <c r="W146" s="841"/>
      <c r="X146" s="841"/>
    </row>
    <row r="147" spans="1:24" hidden="1" x14ac:dyDescent="0.25">
      <c r="A147" s="31" t="s">
        <v>3082</v>
      </c>
      <c r="B147" s="602"/>
      <c r="C147" s="992"/>
      <c r="D147" s="992"/>
      <c r="E147" s="31"/>
      <c r="F147" s="992"/>
      <c r="G147" s="1630"/>
      <c r="H147" s="856"/>
      <c r="I147" s="1631"/>
      <c r="J147" s="993"/>
      <c r="K147" s="1631"/>
      <c r="L147" s="838"/>
      <c r="M147" s="839"/>
      <c r="N147" s="31"/>
      <c r="O147" s="2159"/>
      <c r="P147" s="2159"/>
      <c r="Q147" s="2159"/>
      <c r="R147" s="2159"/>
      <c r="S147" s="758"/>
      <c r="T147" s="840" t="str">
        <f t="shared" si="8"/>
        <v>21 (1421)</v>
      </c>
      <c r="U147" s="1615" t="str">
        <f t="shared" si="9"/>
        <v/>
      </c>
      <c r="V147" s="190"/>
      <c r="W147" s="841"/>
      <c r="X147" s="841"/>
    </row>
    <row r="148" spans="1:24" hidden="1" x14ac:dyDescent="0.25">
      <c r="A148" s="31" t="s">
        <v>3083</v>
      </c>
      <c r="B148" s="602"/>
      <c r="C148" s="992"/>
      <c r="D148" s="992"/>
      <c r="E148" s="31"/>
      <c r="F148" s="992"/>
      <c r="G148" s="1630"/>
      <c r="H148" s="856"/>
      <c r="I148" s="1631"/>
      <c r="J148" s="993"/>
      <c r="K148" s="1631"/>
      <c r="L148" s="838"/>
      <c r="M148" s="839"/>
      <c r="N148" s="31"/>
      <c r="O148" s="2159"/>
      <c r="P148" s="2159"/>
      <c r="Q148" s="2159"/>
      <c r="R148" s="2159"/>
      <c r="S148" s="758"/>
      <c r="T148" s="840" t="str">
        <f t="shared" si="8"/>
        <v>22 (1422)</v>
      </c>
      <c r="U148" s="1615" t="str">
        <f t="shared" si="9"/>
        <v/>
      </c>
      <c r="V148" s="190"/>
      <c r="W148" s="841"/>
      <c r="X148" s="841"/>
    </row>
    <row r="149" spans="1:24" hidden="1" x14ac:dyDescent="0.25">
      <c r="A149" s="31" t="s">
        <v>3084</v>
      </c>
      <c r="B149" s="602"/>
      <c r="C149" s="992"/>
      <c r="D149" s="992"/>
      <c r="E149" s="31"/>
      <c r="F149" s="992"/>
      <c r="G149" s="1630"/>
      <c r="H149" s="856"/>
      <c r="I149" s="1631"/>
      <c r="J149" s="993"/>
      <c r="K149" s="1631"/>
      <c r="L149" s="838"/>
      <c r="M149" s="839"/>
      <c r="N149" s="31"/>
      <c r="O149" s="2159"/>
      <c r="P149" s="2159"/>
      <c r="Q149" s="2159"/>
      <c r="R149" s="2159"/>
      <c r="S149" s="758"/>
      <c r="T149" s="840" t="str">
        <f t="shared" si="8"/>
        <v>23 (1423)</v>
      </c>
      <c r="U149" s="1615" t="str">
        <f t="shared" si="9"/>
        <v/>
      </c>
      <c r="V149" s="190"/>
      <c r="W149" s="841"/>
      <c r="X149" s="841"/>
    </row>
    <row r="150" spans="1:24" hidden="1" x14ac:dyDescent="0.25">
      <c r="A150" s="31" t="s">
        <v>3085</v>
      </c>
      <c r="B150" s="602"/>
      <c r="C150" s="992"/>
      <c r="D150" s="992"/>
      <c r="E150" s="31"/>
      <c r="F150" s="992"/>
      <c r="G150" s="1630"/>
      <c r="H150" s="856"/>
      <c r="I150" s="1631"/>
      <c r="J150" s="993"/>
      <c r="K150" s="1631"/>
      <c r="L150" s="838"/>
      <c r="M150" s="839"/>
      <c r="N150" s="31"/>
      <c r="O150" s="2159"/>
      <c r="P150" s="2159"/>
      <c r="Q150" s="2159"/>
      <c r="R150" s="2159"/>
      <c r="S150" s="758"/>
      <c r="T150" s="840" t="str">
        <f t="shared" si="8"/>
        <v>24 (1424)</v>
      </c>
      <c r="U150" s="1615" t="str">
        <f t="shared" si="9"/>
        <v/>
      </c>
      <c r="V150" s="190"/>
      <c r="W150" s="841"/>
      <c r="X150" s="841"/>
    </row>
    <row r="151" spans="1:24" x14ac:dyDescent="0.25">
      <c r="A151" s="31" t="s">
        <v>3086</v>
      </c>
      <c r="B151" s="602"/>
      <c r="C151" s="992"/>
      <c r="D151" s="992"/>
      <c r="E151" s="31"/>
      <c r="F151" s="992"/>
      <c r="G151" s="1630"/>
      <c r="H151" s="856"/>
      <c r="I151" s="1631"/>
      <c r="J151" s="993"/>
      <c r="K151" s="1631"/>
      <c r="L151" s="838"/>
      <c r="M151" s="839"/>
      <c r="N151" s="31"/>
      <c r="O151" s="2159"/>
      <c r="P151" s="2159"/>
      <c r="Q151" s="2159"/>
      <c r="R151" s="2159"/>
      <c r="S151" s="758"/>
      <c r="T151" s="840" t="str">
        <f t="shared" si="8"/>
        <v>25 (1425)</v>
      </c>
      <c r="U151" s="1615" t="str">
        <f t="shared" si="9"/>
        <v/>
      </c>
      <c r="V151" s="190"/>
      <c r="W151" s="841"/>
      <c r="X151" s="841"/>
    </row>
    <row r="152" spans="1:24" x14ac:dyDescent="0.25">
      <c r="A152" s="239" t="s">
        <v>3087</v>
      </c>
      <c r="B152" s="1598">
        <v>100</v>
      </c>
      <c r="C152" s="992"/>
      <c r="D152" s="992"/>
      <c r="E152" s="31"/>
      <c r="F152" s="992"/>
      <c r="G152" s="1629"/>
      <c r="H152" s="894"/>
      <c r="I152" s="1631"/>
      <c r="J152" s="993"/>
      <c r="K152" s="1631"/>
      <c r="L152" s="838"/>
      <c r="M152" s="1655"/>
      <c r="N152" s="31"/>
      <c r="O152" s="2162"/>
      <c r="P152" s="2162"/>
      <c r="Q152" s="2162"/>
      <c r="R152" s="2162"/>
      <c r="S152" s="782"/>
      <c r="T152" s="887" t="str">
        <f>$A$152</f>
        <v>(1426)</v>
      </c>
      <c r="U152" s="1619">
        <f>$B152</f>
        <v>100</v>
      </c>
      <c r="V152" s="190"/>
      <c r="W152" s="841"/>
      <c r="X152" s="841"/>
    </row>
    <row r="153" spans="1:24" x14ac:dyDescent="0.25">
      <c r="A153" s="83" t="s">
        <v>3088</v>
      </c>
      <c r="B153" s="1494" t="s">
        <v>3089</v>
      </c>
      <c r="C153" s="993"/>
      <c r="D153" s="993"/>
      <c r="E153" s="82"/>
      <c r="F153" s="1656"/>
      <c r="G153" s="1658"/>
      <c r="H153" s="895"/>
      <c r="I153" s="1631"/>
      <c r="J153" s="993"/>
      <c r="K153" s="1631"/>
      <c r="L153" s="844"/>
      <c r="M153" s="845"/>
      <c r="N153" s="82"/>
      <c r="O153" s="2161"/>
      <c r="P153" s="2161"/>
      <c r="Q153" s="2161"/>
      <c r="R153" s="2161"/>
      <c r="S153" s="407"/>
      <c r="T153" s="887" t="str">
        <f>$A$153</f>
        <v>(1400)</v>
      </c>
      <c r="U153" s="1495" t="str">
        <f>$B153</f>
        <v>Global</v>
      </c>
      <c r="V153" s="190"/>
      <c r="W153" s="846"/>
      <c r="X153" s="846"/>
    </row>
    <row r="154" spans="1:24" x14ac:dyDescent="0.25">
      <c r="C154" s="806"/>
      <c r="D154" s="806"/>
      <c r="E154" s="82"/>
      <c r="F154" s="542"/>
      <c r="G154" s="807"/>
      <c r="H154" s="807"/>
      <c r="I154" s="806"/>
      <c r="J154" s="806"/>
      <c r="K154" s="806"/>
      <c r="L154" s="806"/>
      <c r="M154" s="854"/>
      <c r="N154" s="82"/>
      <c r="O154" s="296"/>
      <c r="P154" s="296"/>
      <c r="Q154" s="296"/>
      <c r="R154" s="296"/>
      <c r="S154" s="1"/>
      <c r="T154" s="853"/>
      <c r="U154" s="853"/>
      <c r="V154" s="507"/>
      <c r="W154" s="507"/>
    </row>
    <row r="155" spans="1:24" x14ac:dyDescent="0.25">
      <c r="A155" s="82"/>
      <c r="B155" s="805" t="s">
        <v>3090</v>
      </c>
      <c r="C155" s="806"/>
      <c r="D155" s="806"/>
      <c r="E155" s="82"/>
      <c r="F155" s="542"/>
      <c r="G155" s="807"/>
      <c r="H155" s="807"/>
      <c r="I155" s="806"/>
      <c r="J155" s="806"/>
      <c r="K155" s="806"/>
      <c r="L155" s="806"/>
      <c r="M155" s="854"/>
      <c r="N155" s="82"/>
      <c r="O155" s="296"/>
      <c r="P155" s="296"/>
      <c r="Q155" s="296"/>
      <c r="R155" s="296"/>
      <c r="S155" s="618"/>
      <c r="T155" s="855"/>
      <c r="U155" s="855"/>
      <c r="V155" s="296"/>
      <c r="W155" s="296"/>
    </row>
    <row r="156" spans="1:24" x14ac:dyDescent="0.25">
      <c r="A156" s="83" t="s">
        <v>3088</v>
      </c>
      <c r="B156" s="1628" t="s">
        <v>3089</v>
      </c>
      <c r="C156" s="1658"/>
      <c r="D156" s="1658"/>
      <c r="E156" s="808"/>
      <c r="F156" s="1658"/>
      <c r="G156" s="1658"/>
      <c r="H156" s="856"/>
      <c r="I156" s="1658"/>
      <c r="J156" s="1658"/>
      <c r="K156" s="1658"/>
      <c r="L156" s="1658"/>
      <c r="M156" s="1658"/>
      <c r="N156" s="31"/>
      <c r="O156" s="2262"/>
      <c r="P156" s="2263"/>
      <c r="Q156" s="2264"/>
      <c r="R156" s="2265"/>
      <c r="S156" s="763"/>
      <c r="T156" s="855"/>
      <c r="U156" s="855"/>
      <c r="V156" s="296"/>
      <c r="W156" s="296"/>
    </row>
    <row r="157" spans="1:24" x14ac:dyDescent="0.25">
      <c r="G157" s="82"/>
      <c r="T157" s="935"/>
      <c r="U157" s="936"/>
      <c r="V157" s="558"/>
      <c r="W157" s="558"/>
    </row>
    <row r="158" spans="1:24" x14ac:dyDescent="0.25">
      <c r="B158" s="511" t="s">
        <v>811</v>
      </c>
      <c r="D158" s="993"/>
      <c r="H158" s="82"/>
      <c r="I158" s="82"/>
      <c r="K158" s="82"/>
      <c r="L158" s="82"/>
      <c r="M158" s="82"/>
      <c r="N158" s="82"/>
      <c r="O158" s="82"/>
      <c r="P158" s="82"/>
      <c r="Q158" s="82"/>
      <c r="R158" s="82"/>
      <c r="S158" s="442"/>
      <c r="T158" s="860"/>
      <c r="U158" s="836" t="str">
        <f>$B158</f>
        <v>Total (500)</v>
      </c>
      <c r="V158" s="190"/>
      <c r="W158" s="82"/>
    </row>
    <row r="159" spans="1:24" x14ac:dyDescent="0.25">
      <c r="H159" s="82"/>
      <c r="I159" s="82"/>
      <c r="W159" s="82"/>
    </row>
    <row r="160" spans="1:24" ht="34.5" x14ac:dyDescent="0.25">
      <c r="A160" s="558"/>
      <c r="B160" s="885" t="s">
        <v>3144</v>
      </c>
      <c r="C160" s="82"/>
      <c r="D160" s="82"/>
      <c r="E160" s="82"/>
      <c r="F160" s="82"/>
      <c r="G160" s="82"/>
      <c r="H160" s="82"/>
      <c r="I160" s="82"/>
      <c r="J160" s="82"/>
      <c r="O160" s="1357" t="s">
        <v>3145</v>
      </c>
      <c r="P160" s="1357" t="s">
        <v>3146</v>
      </c>
      <c r="Q160" s="1357" t="s">
        <v>3145</v>
      </c>
      <c r="R160" s="1357" t="s">
        <v>3146</v>
      </c>
      <c r="S160" s="761"/>
      <c r="T160" s="558"/>
      <c r="U160" s="558"/>
      <c r="V160" s="558"/>
      <c r="W160" s="558"/>
    </row>
    <row r="161" spans="1:23" ht="34.5" x14ac:dyDescent="0.25">
      <c r="A161" s="558"/>
      <c r="B161" s="1539" t="s">
        <v>1874</v>
      </c>
      <c r="C161" s="1646"/>
      <c r="D161" s="992"/>
      <c r="E161" s="82"/>
      <c r="F161" s="1646"/>
      <c r="G161" s="1646"/>
      <c r="H161" s="886"/>
      <c r="I161" s="1661"/>
      <c r="J161" s="993"/>
      <c r="K161" s="1661"/>
      <c r="L161" s="838"/>
      <c r="M161" s="839"/>
      <c r="N161" s="82"/>
      <c r="O161" s="992"/>
      <c r="P161" s="992"/>
      <c r="Q161" s="992"/>
      <c r="R161" s="992"/>
      <c r="S161" s="782"/>
      <c r="T161" s="558"/>
      <c r="U161" s="558"/>
      <c r="V161" s="558"/>
      <c r="W161" s="558"/>
    </row>
    <row r="162" spans="1:23" ht="34.5" x14ac:dyDescent="0.25">
      <c r="A162" s="558"/>
      <c r="B162" s="1648" t="s">
        <v>1875</v>
      </c>
      <c r="C162" s="992"/>
      <c r="D162" s="992"/>
      <c r="E162" s="82"/>
      <c r="F162" s="1646"/>
      <c r="G162" s="1646"/>
      <c r="H162" s="886"/>
      <c r="I162" s="1661"/>
      <c r="J162" s="993"/>
      <c r="K162" s="1661"/>
      <c r="L162" s="838"/>
      <c r="M162" s="839"/>
      <c r="N162" s="82"/>
      <c r="O162" s="992"/>
      <c r="P162" s="992"/>
      <c r="Q162" s="992"/>
      <c r="R162" s="992"/>
      <c r="S162" s="782"/>
      <c r="T162" s="558"/>
      <c r="U162" s="558"/>
      <c r="V162" s="558"/>
      <c r="W162" s="558"/>
    </row>
    <row r="163" spans="1:23" x14ac:dyDescent="0.25">
      <c r="A163" s="82"/>
      <c r="B163" s="82"/>
      <c r="C163" s="82"/>
      <c r="D163" s="82"/>
      <c r="E163" s="82"/>
      <c r="F163" s="82"/>
      <c r="G163" s="82"/>
      <c r="H163" s="82"/>
      <c r="I163" s="82"/>
      <c r="J163" s="82"/>
      <c r="K163" s="82"/>
      <c r="L163" s="82"/>
      <c r="M163" s="82"/>
      <c r="N163" s="82"/>
      <c r="O163" s="82"/>
      <c r="P163" s="82"/>
      <c r="Q163" s="82"/>
      <c r="R163" s="82"/>
      <c r="S163" s="1"/>
      <c r="T163" s="82"/>
      <c r="U163" s="82"/>
      <c r="V163" s="82"/>
      <c r="W163" s="82"/>
    </row>
    <row r="164" spans="1:23" ht="30" customHeight="1" x14ac:dyDescent="0.25">
      <c r="A164" s="708">
        <v>1</v>
      </c>
      <c r="B164" s="1857" t="s">
        <v>3091</v>
      </c>
      <c r="C164" s="2235"/>
      <c r="D164" s="2235"/>
      <c r="E164" s="2235"/>
      <c r="F164" s="2235"/>
      <c r="G164" s="2235"/>
      <c r="H164" s="970"/>
      <c r="I164" s="927">
        <v>4</v>
      </c>
      <c r="J164" s="1984" t="s">
        <v>3092</v>
      </c>
      <c r="K164" s="2235"/>
      <c r="L164" s="2235"/>
      <c r="M164" s="2235"/>
      <c r="N164" s="2235"/>
      <c r="O164" s="2235"/>
      <c r="P164" s="2235"/>
      <c r="Q164" s="2235"/>
      <c r="R164" s="966"/>
      <c r="S164" s="966"/>
      <c r="T164" s="997"/>
      <c r="U164" s="997"/>
      <c r="V164" s="997"/>
      <c r="W164" s="997"/>
    </row>
    <row r="165" spans="1:23" ht="39" customHeight="1" x14ac:dyDescent="0.25">
      <c r="A165" s="708">
        <v>2</v>
      </c>
      <c r="B165" s="1857" t="s">
        <v>3093</v>
      </c>
      <c r="C165" s="2235"/>
      <c r="D165" s="2235"/>
      <c r="E165" s="2235"/>
      <c r="F165" s="2235"/>
      <c r="G165" s="2235"/>
      <c r="I165" s="943">
        <v>5</v>
      </c>
      <c r="J165" s="31" t="s">
        <v>3094</v>
      </c>
      <c r="S165" s="760"/>
      <c r="T165" s="1000"/>
      <c r="U165" s="1000"/>
      <c r="V165" s="82"/>
      <c r="W165" s="82"/>
    </row>
    <row r="166" spans="1:23" ht="31.5" customHeight="1" x14ac:dyDescent="0.25">
      <c r="A166" s="708">
        <v>3</v>
      </c>
      <c r="B166" s="1857" t="s">
        <v>3095</v>
      </c>
      <c r="C166" s="2235"/>
      <c r="D166" s="2235"/>
      <c r="E166" s="2235"/>
      <c r="F166" s="2235"/>
      <c r="G166" s="2235"/>
      <c r="I166" s="929">
        <v>6</v>
      </c>
      <c r="J166" s="1984" t="s">
        <v>3096</v>
      </c>
      <c r="K166" s="2235"/>
      <c r="L166" s="2235"/>
      <c r="M166" s="2235"/>
      <c r="N166" s="2235"/>
      <c r="O166" s="2235"/>
      <c r="P166" s="2235"/>
      <c r="Q166" s="2235"/>
      <c r="R166" s="976"/>
      <c r="S166" s="1005"/>
      <c r="T166" s="82"/>
      <c r="U166" s="82"/>
      <c r="V166" s="82"/>
      <c r="W166" s="82"/>
    </row>
  </sheetData>
  <mergeCells count="292">
    <mergeCell ref="T2:AA3"/>
    <mergeCell ref="T4:Z4"/>
    <mergeCell ref="W7:X7"/>
    <mergeCell ref="O8:P8"/>
    <mergeCell ref="Q8:R8"/>
    <mergeCell ref="I10:J10"/>
    <mergeCell ref="O11:P11"/>
    <mergeCell ref="Q11:R11"/>
    <mergeCell ref="B4:N4"/>
    <mergeCell ref="B6:D6"/>
    <mergeCell ref="F6:G6"/>
    <mergeCell ref="I6:M6"/>
    <mergeCell ref="T6:U7"/>
    <mergeCell ref="I7:J7"/>
    <mergeCell ref="K7:L7"/>
    <mergeCell ref="M7:M8"/>
    <mergeCell ref="B2:E2"/>
    <mergeCell ref="O15:P15"/>
    <mergeCell ref="Q15:R15"/>
    <mergeCell ref="O16:P16"/>
    <mergeCell ref="Q16:R16"/>
    <mergeCell ref="O17:P17"/>
    <mergeCell ref="Q17:R17"/>
    <mergeCell ref="O12:P12"/>
    <mergeCell ref="Q12:R12"/>
    <mergeCell ref="O13:P13"/>
    <mergeCell ref="Q13:R13"/>
    <mergeCell ref="O14:P14"/>
    <mergeCell ref="Q14:R14"/>
    <mergeCell ref="O21:P21"/>
    <mergeCell ref="Q21:R21"/>
    <mergeCell ref="O22:P22"/>
    <mergeCell ref="Q22:R22"/>
    <mergeCell ref="O23:P23"/>
    <mergeCell ref="Q23:R23"/>
    <mergeCell ref="O18:P18"/>
    <mergeCell ref="Q18:R18"/>
    <mergeCell ref="O19:P19"/>
    <mergeCell ref="Q19:R19"/>
    <mergeCell ref="O20:P20"/>
    <mergeCell ref="Q20:R20"/>
    <mergeCell ref="O27:P27"/>
    <mergeCell ref="Q27:R27"/>
    <mergeCell ref="O28:P28"/>
    <mergeCell ref="Q28:R28"/>
    <mergeCell ref="O29:P29"/>
    <mergeCell ref="Q29:R29"/>
    <mergeCell ref="O24:P24"/>
    <mergeCell ref="Q24:R24"/>
    <mergeCell ref="O25:P25"/>
    <mergeCell ref="Q25:R25"/>
    <mergeCell ref="O26:P26"/>
    <mergeCell ref="Q26:R26"/>
    <mergeCell ref="O33:P33"/>
    <mergeCell ref="Q33:R33"/>
    <mergeCell ref="O34:P34"/>
    <mergeCell ref="Q34:R34"/>
    <mergeCell ref="O35:P35"/>
    <mergeCell ref="Q35:R35"/>
    <mergeCell ref="O30:P30"/>
    <mergeCell ref="Q30:R30"/>
    <mergeCell ref="O31:P31"/>
    <mergeCell ref="Q31:R31"/>
    <mergeCell ref="O32:P32"/>
    <mergeCell ref="Q32:R32"/>
    <mergeCell ref="O41:P41"/>
    <mergeCell ref="Q41:R41"/>
    <mergeCell ref="O42:P42"/>
    <mergeCell ref="Q42:R42"/>
    <mergeCell ref="O43:P43"/>
    <mergeCell ref="Q43:R43"/>
    <mergeCell ref="O36:P36"/>
    <mergeCell ref="Q36:R36"/>
    <mergeCell ref="O37:P37"/>
    <mergeCell ref="Q37:R37"/>
    <mergeCell ref="O40:P40"/>
    <mergeCell ref="Q40:R40"/>
    <mergeCell ref="O47:P47"/>
    <mergeCell ref="Q47:R47"/>
    <mergeCell ref="O48:P48"/>
    <mergeCell ref="Q48:R48"/>
    <mergeCell ref="O49:P49"/>
    <mergeCell ref="Q49:R49"/>
    <mergeCell ref="O44:P44"/>
    <mergeCell ref="Q44:R44"/>
    <mergeCell ref="O45:P45"/>
    <mergeCell ref="Q45:R45"/>
    <mergeCell ref="O46:P46"/>
    <mergeCell ref="Q46:R46"/>
    <mergeCell ref="O53:P53"/>
    <mergeCell ref="Q53:R53"/>
    <mergeCell ref="O54:P54"/>
    <mergeCell ref="Q54:R54"/>
    <mergeCell ref="O55:P55"/>
    <mergeCell ref="Q55:R55"/>
    <mergeCell ref="O50:P50"/>
    <mergeCell ref="Q50:R50"/>
    <mergeCell ref="O51:P51"/>
    <mergeCell ref="Q51:R51"/>
    <mergeCell ref="O52:P52"/>
    <mergeCell ref="Q52:R52"/>
    <mergeCell ref="O59:P59"/>
    <mergeCell ref="Q59:R59"/>
    <mergeCell ref="O60:P60"/>
    <mergeCell ref="Q60:R60"/>
    <mergeCell ref="O61:P61"/>
    <mergeCell ref="Q61:R61"/>
    <mergeCell ref="O56:P56"/>
    <mergeCell ref="Q56:R56"/>
    <mergeCell ref="O57:P57"/>
    <mergeCell ref="Q57:R57"/>
    <mergeCell ref="O58:P58"/>
    <mergeCell ref="Q58:R58"/>
    <mergeCell ref="O65:P65"/>
    <mergeCell ref="Q65:R65"/>
    <mergeCell ref="O66:P66"/>
    <mergeCell ref="Q66:R66"/>
    <mergeCell ref="O69:P69"/>
    <mergeCell ref="Q69:R69"/>
    <mergeCell ref="O62:P62"/>
    <mergeCell ref="Q62:R62"/>
    <mergeCell ref="O63:P63"/>
    <mergeCell ref="Q63:R63"/>
    <mergeCell ref="O64:P64"/>
    <mergeCell ref="Q64:R64"/>
    <mergeCell ref="O73:P73"/>
    <mergeCell ref="Q73:R73"/>
    <mergeCell ref="O74:P74"/>
    <mergeCell ref="Q74:R74"/>
    <mergeCell ref="O75:P75"/>
    <mergeCell ref="Q75:R75"/>
    <mergeCell ref="O70:P70"/>
    <mergeCell ref="Q70:R70"/>
    <mergeCell ref="O71:P71"/>
    <mergeCell ref="Q71:R71"/>
    <mergeCell ref="O72:P72"/>
    <mergeCell ref="Q72:R72"/>
    <mergeCell ref="O79:P79"/>
    <mergeCell ref="Q79:R79"/>
    <mergeCell ref="O80:P80"/>
    <mergeCell ref="Q80:R80"/>
    <mergeCell ref="O81:P81"/>
    <mergeCell ref="Q81:R81"/>
    <mergeCell ref="O76:P76"/>
    <mergeCell ref="Q76:R76"/>
    <mergeCell ref="O77:P77"/>
    <mergeCell ref="Q77:R77"/>
    <mergeCell ref="O78:P78"/>
    <mergeCell ref="Q78:R78"/>
    <mergeCell ref="O85:P85"/>
    <mergeCell ref="Q85:R85"/>
    <mergeCell ref="O86:P86"/>
    <mergeCell ref="Q86:R86"/>
    <mergeCell ref="O87:P87"/>
    <mergeCell ref="Q87:R87"/>
    <mergeCell ref="O82:P82"/>
    <mergeCell ref="Q82:R82"/>
    <mergeCell ref="O83:P83"/>
    <mergeCell ref="Q83:R83"/>
    <mergeCell ref="O84:P84"/>
    <mergeCell ref="Q84:R84"/>
    <mergeCell ref="O91:P91"/>
    <mergeCell ref="Q91:R91"/>
    <mergeCell ref="O92:P92"/>
    <mergeCell ref="Q92:R92"/>
    <mergeCell ref="O93:P93"/>
    <mergeCell ref="Q93:R93"/>
    <mergeCell ref="O88:P88"/>
    <mergeCell ref="Q88:R88"/>
    <mergeCell ref="O89:P89"/>
    <mergeCell ref="Q89:R89"/>
    <mergeCell ref="O90:P90"/>
    <mergeCell ref="Q90:R90"/>
    <mergeCell ref="O99:P99"/>
    <mergeCell ref="Q99:R99"/>
    <mergeCell ref="O100:P100"/>
    <mergeCell ref="Q100:R100"/>
    <mergeCell ref="O101:P101"/>
    <mergeCell ref="Q101:R101"/>
    <mergeCell ref="O94:P94"/>
    <mergeCell ref="Q94:R94"/>
    <mergeCell ref="O95:P95"/>
    <mergeCell ref="Q95:R95"/>
    <mergeCell ref="O98:P98"/>
    <mergeCell ref="Q98:R98"/>
    <mergeCell ref="O105:P105"/>
    <mergeCell ref="Q105:R105"/>
    <mergeCell ref="O106:P106"/>
    <mergeCell ref="Q106:R106"/>
    <mergeCell ref="O107:P107"/>
    <mergeCell ref="Q107:R107"/>
    <mergeCell ref="O102:P102"/>
    <mergeCell ref="Q102:R102"/>
    <mergeCell ref="O103:P103"/>
    <mergeCell ref="Q103:R103"/>
    <mergeCell ref="O104:P104"/>
    <mergeCell ref="Q104:R104"/>
    <mergeCell ref="O111:P111"/>
    <mergeCell ref="Q111:R111"/>
    <mergeCell ref="O112:P112"/>
    <mergeCell ref="Q112:R112"/>
    <mergeCell ref="O113:P113"/>
    <mergeCell ref="Q113:R113"/>
    <mergeCell ref="O108:P108"/>
    <mergeCell ref="Q108:R108"/>
    <mergeCell ref="O109:P109"/>
    <mergeCell ref="Q109:R109"/>
    <mergeCell ref="O110:P110"/>
    <mergeCell ref="Q110:R110"/>
    <mergeCell ref="O117:P117"/>
    <mergeCell ref="Q117:R117"/>
    <mergeCell ref="O118:P118"/>
    <mergeCell ref="Q118:R118"/>
    <mergeCell ref="O119:P119"/>
    <mergeCell ref="Q119:R119"/>
    <mergeCell ref="O114:P114"/>
    <mergeCell ref="Q114:R114"/>
    <mergeCell ref="O115:P115"/>
    <mergeCell ref="Q115:R115"/>
    <mergeCell ref="O116:P116"/>
    <mergeCell ref="Q116:R116"/>
    <mergeCell ref="O123:P123"/>
    <mergeCell ref="Q123:R123"/>
    <mergeCell ref="O124:P124"/>
    <mergeCell ref="Q124:R124"/>
    <mergeCell ref="O127:P127"/>
    <mergeCell ref="Q127:R127"/>
    <mergeCell ref="O120:P120"/>
    <mergeCell ref="Q120:R120"/>
    <mergeCell ref="O121:P121"/>
    <mergeCell ref="Q121:R121"/>
    <mergeCell ref="O122:P122"/>
    <mergeCell ref="Q122:R122"/>
    <mergeCell ref="O131:P131"/>
    <mergeCell ref="Q131:R131"/>
    <mergeCell ref="O132:P132"/>
    <mergeCell ref="Q132:R132"/>
    <mergeCell ref="O133:P133"/>
    <mergeCell ref="Q133:R133"/>
    <mergeCell ref="O128:P128"/>
    <mergeCell ref="Q128:R128"/>
    <mergeCell ref="O129:P129"/>
    <mergeCell ref="Q129:R129"/>
    <mergeCell ref="O130:P130"/>
    <mergeCell ref="Q130:R130"/>
    <mergeCell ref="O137:P137"/>
    <mergeCell ref="Q137:R137"/>
    <mergeCell ref="O138:P138"/>
    <mergeCell ref="Q138:R138"/>
    <mergeCell ref="O139:P139"/>
    <mergeCell ref="Q139:R139"/>
    <mergeCell ref="O134:P134"/>
    <mergeCell ref="Q134:R134"/>
    <mergeCell ref="O135:P135"/>
    <mergeCell ref="Q135:R135"/>
    <mergeCell ref="O136:P136"/>
    <mergeCell ref="Q136:R136"/>
    <mergeCell ref="O143:P143"/>
    <mergeCell ref="Q143:R143"/>
    <mergeCell ref="O144:P144"/>
    <mergeCell ref="Q144:R144"/>
    <mergeCell ref="O145:P145"/>
    <mergeCell ref="Q145:R145"/>
    <mergeCell ref="O140:P140"/>
    <mergeCell ref="Q140:R140"/>
    <mergeCell ref="O141:P141"/>
    <mergeCell ref="Q141:R141"/>
    <mergeCell ref="O142:P142"/>
    <mergeCell ref="Q142:R142"/>
    <mergeCell ref="O149:P149"/>
    <mergeCell ref="Q149:R149"/>
    <mergeCell ref="O150:P150"/>
    <mergeCell ref="Q150:R150"/>
    <mergeCell ref="O151:P151"/>
    <mergeCell ref="Q151:R151"/>
    <mergeCell ref="O146:P146"/>
    <mergeCell ref="Q146:R146"/>
    <mergeCell ref="O147:P147"/>
    <mergeCell ref="Q147:R147"/>
    <mergeCell ref="O148:P148"/>
    <mergeCell ref="Q148:R148"/>
    <mergeCell ref="B164:G164"/>
    <mergeCell ref="J164:Q164"/>
    <mergeCell ref="B165:G165"/>
    <mergeCell ref="B166:G166"/>
    <mergeCell ref="J166:Q166"/>
    <mergeCell ref="O152:P152"/>
    <mergeCell ref="Q152:R152"/>
    <mergeCell ref="O153:P153"/>
    <mergeCell ref="Q153:R153"/>
    <mergeCell ref="O156:P156"/>
    <mergeCell ref="Q156:R156"/>
  </mergeCells>
  <hyperlinks>
    <hyperlink ref="B2:E2" location="'Liste tableaux'!A1" display="Retour à la liste des tableaux" xr:uid="{E213F414-308A-495B-99BE-9EEA3B30E6EB}"/>
  </hyperlinks>
  <pageMargins left="0.7" right="0.7" top="0.75" bottom="0.75" header="0.3" footer="0.3"/>
  <headerFooter>
    <oddHeader>&amp;R&amp;"Calibri"&amp;10&amp;K000000 Protected B - Internal / Protégé B - Interne&amp;1#_x000D_</oddHead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69CF3-2DBD-4540-9CC9-7861A05F8563}">
  <sheetPr codeName="Feuil82">
    <tabColor rgb="FFFFFF00"/>
  </sheetPr>
  <dimension ref="A1:K26"/>
  <sheetViews>
    <sheetView showGridLines="0" workbookViewId="0">
      <selection activeCell="G19" sqref="G19"/>
    </sheetView>
  </sheetViews>
  <sheetFormatPr defaultColWidth="9.140625" defaultRowHeight="11.25" x14ac:dyDescent="0.2"/>
  <cols>
    <col min="1" max="1" width="9.140625" style="8"/>
    <col min="2" max="2" width="3.42578125" style="8" customWidth="1"/>
    <col min="3" max="3" width="17.140625" style="8" customWidth="1"/>
    <col min="4" max="4" width="21.42578125" style="8" customWidth="1"/>
    <col min="5" max="5" width="9.140625" style="8"/>
    <col min="6" max="6" width="15.85546875" style="8" customWidth="1"/>
    <col min="7" max="7" width="11.5703125" style="8" customWidth="1"/>
    <col min="8" max="8" width="9.140625" style="8"/>
    <col min="9" max="9" width="11" style="8" customWidth="1"/>
    <col min="10" max="10" width="9.140625" style="8"/>
    <col min="11" max="11" width="2.5703125" style="8" customWidth="1"/>
    <col min="12" max="257" width="9.140625" style="8"/>
    <col min="258" max="258" width="3.42578125" style="8" customWidth="1"/>
    <col min="259" max="259" width="17.140625" style="8" customWidth="1"/>
    <col min="260" max="260" width="29.140625" style="8" customWidth="1"/>
    <col min="261" max="262" width="9.140625" style="8"/>
    <col min="263" max="263" width="10.42578125" style="8" customWidth="1"/>
    <col min="264" max="264" width="9.140625" style="8"/>
    <col min="265" max="265" width="11" style="8" customWidth="1"/>
    <col min="266" max="266" width="9.140625" style="8"/>
    <col min="267" max="267" width="2.5703125" style="8" customWidth="1"/>
    <col min="268" max="513" width="9.140625" style="8"/>
    <col min="514" max="514" width="3.42578125" style="8" customWidth="1"/>
    <col min="515" max="515" width="17.140625" style="8" customWidth="1"/>
    <col min="516" max="516" width="29.140625" style="8" customWidth="1"/>
    <col min="517" max="518" width="9.140625" style="8"/>
    <col min="519" max="519" width="10.42578125" style="8" customWidth="1"/>
    <col min="520" max="520" width="9.140625" style="8"/>
    <col min="521" max="521" width="11" style="8" customWidth="1"/>
    <col min="522" max="522" width="9.140625" style="8"/>
    <col min="523" max="523" width="2.5703125" style="8" customWidth="1"/>
    <col min="524" max="769" width="9.140625" style="8"/>
    <col min="770" max="770" width="3.42578125" style="8" customWidth="1"/>
    <col min="771" max="771" width="17.140625" style="8" customWidth="1"/>
    <col min="772" max="772" width="29.140625" style="8" customWidth="1"/>
    <col min="773" max="774" width="9.140625" style="8"/>
    <col min="775" max="775" width="10.42578125" style="8" customWidth="1"/>
    <col min="776" max="776" width="9.140625" style="8"/>
    <col min="777" max="777" width="11" style="8" customWidth="1"/>
    <col min="778" max="778" width="9.140625" style="8"/>
    <col min="779" max="779" width="2.5703125" style="8" customWidth="1"/>
    <col min="780" max="1025" width="9.140625" style="8"/>
    <col min="1026" max="1026" width="3.42578125" style="8" customWidth="1"/>
    <col min="1027" max="1027" width="17.140625" style="8" customWidth="1"/>
    <col min="1028" max="1028" width="29.140625" style="8" customWidth="1"/>
    <col min="1029" max="1030" width="9.140625" style="8"/>
    <col min="1031" max="1031" width="10.42578125" style="8" customWidth="1"/>
    <col min="1032" max="1032" width="9.140625" style="8"/>
    <col min="1033" max="1033" width="11" style="8" customWidth="1"/>
    <col min="1034" max="1034" width="9.140625" style="8"/>
    <col min="1035" max="1035" width="2.5703125" style="8" customWidth="1"/>
    <col min="1036" max="1281" width="9.140625" style="8"/>
    <col min="1282" max="1282" width="3.42578125" style="8" customWidth="1"/>
    <col min="1283" max="1283" width="17.140625" style="8" customWidth="1"/>
    <col min="1284" max="1284" width="29.140625" style="8" customWidth="1"/>
    <col min="1285" max="1286" width="9.140625" style="8"/>
    <col min="1287" max="1287" width="10.42578125" style="8" customWidth="1"/>
    <col min="1288" max="1288" width="9.140625" style="8"/>
    <col min="1289" max="1289" width="11" style="8" customWidth="1"/>
    <col min="1290" max="1290" width="9.140625" style="8"/>
    <col min="1291" max="1291" width="2.5703125" style="8" customWidth="1"/>
    <col min="1292" max="1537" width="9.140625" style="8"/>
    <col min="1538" max="1538" width="3.42578125" style="8" customWidth="1"/>
    <col min="1539" max="1539" width="17.140625" style="8" customWidth="1"/>
    <col min="1540" max="1540" width="29.140625" style="8" customWidth="1"/>
    <col min="1541" max="1542" width="9.140625" style="8"/>
    <col min="1543" max="1543" width="10.42578125" style="8" customWidth="1"/>
    <col min="1544" max="1544" width="9.140625" style="8"/>
    <col min="1545" max="1545" width="11" style="8" customWidth="1"/>
    <col min="1546" max="1546" width="9.140625" style="8"/>
    <col min="1547" max="1547" width="2.5703125" style="8" customWidth="1"/>
    <col min="1548" max="1793" width="9.140625" style="8"/>
    <col min="1794" max="1794" width="3.42578125" style="8" customWidth="1"/>
    <col min="1795" max="1795" width="17.140625" style="8" customWidth="1"/>
    <col min="1796" max="1796" width="29.140625" style="8" customWidth="1"/>
    <col min="1797" max="1798" width="9.140625" style="8"/>
    <col min="1799" max="1799" width="10.42578125" style="8" customWidth="1"/>
    <col min="1800" max="1800" width="9.140625" style="8"/>
    <col min="1801" max="1801" width="11" style="8" customWidth="1"/>
    <col min="1802" max="1802" width="9.140625" style="8"/>
    <col min="1803" max="1803" width="2.5703125" style="8" customWidth="1"/>
    <col min="1804" max="2049" width="9.140625" style="8"/>
    <col min="2050" max="2050" width="3.42578125" style="8" customWidth="1"/>
    <col min="2051" max="2051" width="17.140625" style="8" customWidth="1"/>
    <col min="2052" max="2052" width="29.140625" style="8" customWidth="1"/>
    <col min="2053" max="2054" width="9.140625" style="8"/>
    <col min="2055" max="2055" width="10.42578125" style="8" customWidth="1"/>
    <col min="2056" max="2056" width="9.140625" style="8"/>
    <col min="2057" max="2057" width="11" style="8" customWidth="1"/>
    <col min="2058" max="2058" width="9.140625" style="8"/>
    <col min="2059" max="2059" width="2.5703125" style="8" customWidth="1"/>
    <col min="2060" max="2305" width="9.140625" style="8"/>
    <col min="2306" max="2306" width="3.42578125" style="8" customWidth="1"/>
    <col min="2307" max="2307" width="17.140625" style="8" customWidth="1"/>
    <col min="2308" max="2308" width="29.140625" style="8" customWidth="1"/>
    <col min="2309" max="2310" width="9.140625" style="8"/>
    <col min="2311" max="2311" width="10.42578125" style="8" customWidth="1"/>
    <col min="2312" max="2312" width="9.140625" style="8"/>
    <col min="2313" max="2313" width="11" style="8" customWidth="1"/>
    <col min="2314" max="2314" width="9.140625" style="8"/>
    <col min="2315" max="2315" width="2.5703125" style="8" customWidth="1"/>
    <col min="2316" max="2561" width="9.140625" style="8"/>
    <col min="2562" max="2562" width="3.42578125" style="8" customWidth="1"/>
    <col min="2563" max="2563" width="17.140625" style="8" customWidth="1"/>
    <col min="2564" max="2564" width="29.140625" style="8" customWidth="1"/>
    <col min="2565" max="2566" width="9.140625" style="8"/>
    <col min="2567" max="2567" width="10.42578125" style="8" customWidth="1"/>
    <col min="2568" max="2568" width="9.140625" style="8"/>
    <col min="2569" max="2569" width="11" style="8" customWidth="1"/>
    <col min="2570" max="2570" width="9.140625" style="8"/>
    <col min="2571" max="2571" width="2.5703125" style="8" customWidth="1"/>
    <col min="2572" max="2817" width="9.140625" style="8"/>
    <col min="2818" max="2818" width="3.42578125" style="8" customWidth="1"/>
    <col min="2819" max="2819" width="17.140625" style="8" customWidth="1"/>
    <col min="2820" max="2820" width="29.140625" style="8" customWidth="1"/>
    <col min="2821" max="2822" width="9.140625" style="8"/>
    <col min="2823" max="2823" width="10.42578125" style="8" customWidth="1"/>
    <col min="2824" max="2824" width="9.140625" style="8"/>
    <col min="2825" max="2825" width="11" style="8" customWidth="1"/>
    <col min="2826" max="2826" width="9.140625" style="8"/>
    <col min="2827" max="2827" width="2.5703125" style="8" customWidth="1"/>
    <col min="2828" max="3073" width="9.140625" style="8"/>
    <col min="3074" max="3074" width="3.42578125" style="8" customWidth="1"/>
    <col min="3075" max="3075" width="17.140625" style="8" customWidth="1"/>
    <col min="3076" max="3076" width="29.140625" style="8" customWidth="1"/>
    <col min="3077" max="3078" width="9.140625" style="8"/>
    <col min="3079" max="3079" width="10.42578125" style="8" customWidth="1"/>
    <col min="3080" max="3080" width="9.140625" style="8"/>
    <col min="3081" max="3081" width="11" style="8" customWidth="1"/>
    <col min="3082" max="3082" width="9.140625" style="8"/>
    <col min="3083" max="3083" width="2.5703125" style="8" customWidth="1"/>
    <col min="3084" max="3329" width="9.140625" style="8"/>
    <col min="3330" max="3330" width="3.42578125" style="8" customWidth="1"/>
    <col min="3331" max="3331" width="17.140625" style="8" customWidth="1"/>
    <col min="3332" max="3332" width="29.140625" style="8" customWidth="1"/>
    <col min="3333" max="3334" width="9.140625" style="8"/>
    <col min="3335" max="3335" width="10.42578125" style="8" customWidth="1"/>
    <col min="3336" max="3336" width="9.140625" style="8"/>
    <col min="3337" max="3337" width="11" style="8" customWidth="1"/>
    <col min="3338" max="3338" width="9.140625" style="8"/>
    <col min="3339" max="3339" width="2.5703125" style="8" customWidth="1"/>
    <col min="3340" max="3585" width="9.140625" style="8"/>
    <col min="3586" max="3586" width="3.42578125" style="8" customWidth="1"/>
    <col min="3587" max="3587" width="17.140625" style="8" customWidth="1"/>
    <col min="3588" max="3588" width="29.140625" style="8" customWidth="1"/>
    <col min="3589" max="3590" width="9.140625" style="8"/>
    <col min="3591" max="3591" width="10.42578125" style="8" customWidth="1"/>
    <col min="3592" max="3592" width="9.140625" style="8"/>
    <col min="3593" max="3593" width="11" style="8" customWidth="1"/>
    <col min="3594" max="3594" width="9.140625" style="8"/>
    <col min="3595" max="3595" width="2.5703125" style="8" customWidth="1"/>
    <col min="3596" max="3841" width="9.140625" style="8"/>
    <col min="3842" max="3842" width="3.42578125" style="8" customWidth="1"/>
    <col min="3843" max="3843" width="17.140625" style="8" customWidth="1"/>
    <col min="3844" max="3844" width="29.140625" style="8" customWidth="1"/>
    <col min="3845" max="3846" width="9.140625" style="8"/>
    <col min="3847" max="3847" width="10.42578125" style="8" customWidth="1"/>
    <col min="3848" max="3848" width="9.140625" style="8"/>
    <col min="3849" max="3849" width="11" style="8" customWidth="1"/>
    <col min="3850" max="3850" width="9.140625" style="8"/>
    <col min="3851" max="3851" width="2.5703125" style="8" customWidth="1"/>
    <col min="3852" max="4097" width="9.140625" style="8"/>
    <col min="4098" max="4098" width="3.42578125" style="8" customWidth="1"/>
    <col min="4099" max="4099" width="17.140625" style="8" customWidth="1"/>
    <col min="4100" max="4100" width="29.140625" style="8" customWidth="1"/>
    <col min="4101" max="4102" width="9.140625" style="8"/>
    <col min="4103" max="4103" width="10.42578125" style="8" customWidth="1"/>
    <col min="4104" max="4104" width="9.140625" style="8"/>
    <col min="4105" max="4105" width="11" style="8" customWidth="1"/>
    <col min="4106" max="4106" width="9.140625" style="8"/>
    <col min="4107" max="4107" width="2.5703125" style="8" customWidth="1"/>
    <col min="4108" max="4353" width="9.140625" style="8"/>
    <col min="4354" max="4354" width="3.42578125" style="8" customWidth="1"/>
    <col min="4355" max="4355" width="17.140625" style="8" customWidth="1"/>
    <col min="4356" max="4356" width="29.140625" style="8" customWidth="1"/>
    <col min="4357" max="4358" width="9.140625" style="8"/>
    <col min="4359" max="4359" width="10.42578125" style="8" customWidth="1"/>
    <col min="4360" max="4360" width="9.140625" style="8"/>
    <col min="4361" max="4361" width="11" style="8" customWidth="1"/>
    <col min="4362" max="4362" width="9.140625" style="8"/>
    <col min="4363" max="4363" width="2.5703125" style="8" customWidth="1"/>
    <col min="4364" max="4609" width="9.140625" style="8"/>
    <col min="4610" max="4610" width="3.42578125" style="8" customWidth="1"/>
    <col min="4611" max="4611" width="17.140625" style="8" customWidth="1"/>
    <col min="4612" max="4612" width="29.140625" style="8" customWidth="1"/>
    <col min="4613" max="4614" width="9.140625" style="8"/>
    <col min="4615" max="4615" width="10.42578125" style="8" customWidth="1"/>
    <col min="4616" max="4616" width="9.140625" style="8"/>
    <col min="4617" max="4617" width="11" style="8" customWidth="1"/>
    <col min="4618" max="4618" width="9.140625" style="8"/>
    <col min="4619" max="4619" width="2.5703125" style="8" customWidth="1"/>
    <col min="4620" max="4865" width="9.140625" style="8"/>
    <col min="4866" max="4866" width="3.42578125" style="8" customWidth="1"/>
    <col min="4867" max="4867" width="17.140625" style="8" customWidth="1"/>
    <col min="4868" max="4868" width="29.140625" style="8" customWidth="1"/>
    <col min="4869" max="4870" width="9.140625" style="8"/>
    <col min="4871" max="4871" width="10.42578125" style="8" customWidth="1"/>
    <col min="4872" max="4872" width="9.140625" style="8"/>
    <col min="4873" max="4873" width="11" style="8" customWidth="1"/>
    <col min="4874" max="4874" width="9.140625" style="8"/>
    <col min="4875" max="4875" width="2.5703125" style="8" customWidth="1"/>
    <col min="4876" max="5121" width="9.140625" style="8"/>
    <col min="5122" max="5122" width="3.42578125" style="8" customWidth="1"/>
    <col min="5123" max="5123" width="17.140625" style="8" customWidth="1"/>
    <col min="5124" max="5124" width="29.140625" style="8" customWidth="1"/>
    <col min="5125" max="5126" width="9.140625" style="8"/>
    <col min="5127" max="5127" width="10.42578125" style="8" customWidth="1"/>
    <col min="5128" max="5128" width="9.140625" style="8"/>
    <col min="5129" max="5129" width="11" style="8" customWidth="1"/>
    <col min="5130" max="5130" width="9.140625" style="8"/>
    <col min="5131" max="5131" width="2.5703125" style="8" customWidth="1"/>
    <col min="5132" max="5377" width="9.140625" style="8"/>
    <col min="5378" max="5378" width="3.42578125" style="8" customWidth="1"/>
    <col min="5379" max="5379" width="17.140625" style="8" customWidth="1"/>
    <col min="5380" max="5380" width="29.140625" style="8" customWidth="1"/>
    <col min="5381" max="5382" width="9.140625" style="8"/>
    <col min="5383" max="5383" width="10.42578125" style="8" customWidth="1"/>
    <col min="5384" max="5384" width="9.140625" style="8"/>
    <col min="5385" max="5385" width="11" style="8" customWidth="1"/>
    <col min="5386" max="5386" width="9.140625" style="8"/>
    <col min="5387" max="5387" width="2.5703125" style="8" customWidth="1"/>
    <col min="5388" max="5633" width="9.140625" style="8"/>
    <col min="5634" max="5634" width="3.42578125" style="8" customWidth="1"/>
    <col min="5635" max="5635" width="17.140625" style="8" customWidth="1"/>
    <col min="5636" max="5636" width="29.140625" style="8" customWidth="1"/>
    <col min="5637" max="5638" width="9.140625" style="8"/>
    <col min="5639" max="5639" width="10.42578125" style="8" customWidth="1"/>
    <col min="5640" max="5640" width="9.140625" style="8"/>
    <col min="5641" max="5641" width="11" style="8" customWidth="1"/>
    <col min="5642" max="5642" width="9.140625" style="8"/>
    <col min="5643" max="5643" width="2.5703125" style="8" customWidth="1"/>
    <col min="5644" max="5889" width="9.140625" style="8"/>
    <col min="5890" max="5890" width="3.42578125" style="8" customWidth="1"/>
    <col min="5891" max="5891" width="17.140625" style="8" customWidth="1"/>
    <col min="5892" max="5892" width="29.140625" style="8" customWidth="1"/>
    <col min="5893" max="5894" width="9.140625" style="8"/>
    <col min="5895" max="5895" width="10.42578125" style="8" customWidth="1"/>
    <col min="5896" max="5896" width="9.140625" style="8"/>
    <col min="5897" max="5897" width="11" style="8" customWidth="1"/>
    <col min="5898" max="5898" width="9.140625" style="8"/>
    <col min="5899" max="5899" width="2.5703125" style="8" customWidth="1"/>
    <col min="5900" max="6145" width="9.140625" style="8"/>
    <col min="6146" max="6146" width="3.42578125" style="8" customWidth="1"/>
    <col min="6147" max="6147" width="17.140625" style="8" customWidth="1"/>
    <col min="6148" max="6148" width="29.140625" style="8" customWidth="1"/>
    <col min="6149" max="6150" width="9.140625" style="8"/>
    <col min="6151" max="6151" width="10.42578125" style="8" customWidth="1"/>
    <col min="6152" max="6152" width="9.140625" style="8"/>
    <col min="6153" max="6153" width="11" style="8" customWidth="1"/>
    <col min="6154" max="6154" width="9.140625" style="8"/>
    <col min="6155" max="6155" width="2.5703125" style="8" customWidth="1"/>
    <col min="6156" max="6401" width="9.140625" style="8"/>
    <col min="6402" max="6402" width="3.42578125" style="8" customWidth="1"/>
    <col min="6403" max="6403" width="17.140625" style="8" customWidth="1"/>
    <col min="6404" max="6404" width="29.140625" style="8" customWidth="1"/>
    <col min="6405" max="6406" width="9.140625" style="8"/>
    <col min="6407" max="6407" width="10.42578125" style="8" customWidth="1"/>
    <col min="6408" max="6408" width="9.140625" style="8"/>
    <col min="6409" max="6409" width="11" style="8" customWidth="1"/>
    <col min="6410" max="6410" width="9.140625" style="8"/>
    <col min="6411" max="6411" width="2.5703125" style="8" customWidth="1"/>
    <col min="6412" max="6657" width="9.140625" style="8"/>
    <col min="6658" max="6658" width="3.42578125" style="8" customWidth="1"/>
    <col min="6659" max="6659" width="17.140625" style="8" customWidth="1"/>
    <col min="6660" max="6660" width="29.140625" style="8" customWidth="1"/>
    <col min="6661" max="6662" width="9.140625" style="8"/>
    <col min="6663" max="6663" width="10.42578125" style="8" customWidth="1"/>
    <col min="6664" max="6664" width="9.140625" style="8"/>
    <col min="6665" max="6665" width="11" style="8" customWidth="1"/>
    <col min="6666" max="6666" width="9.140625" style="8"/>
    <col min="6667" max="6667" width="2.5703125" style="8" customWidth="1"/>
    <col min="6668" max="6913" width="9.140625" style="8"/>
    <col min="6914" max="6914" width="3.42578125" style="8" customWidth="1"/>
    <col min="6915" max="6915" width="17.140625" style="8" customWidth="1"/>
    <col min="6916" max="6916" width="29.140625" style="8" customWidth="1"/>
    <col min="6917" max="6918" width="9.140625" style="8"/>
    <col min="6919" max="6919" width="10.42578125" style="8" customWidth="1"/>
    <col min="6920" max="6920" width="9.140625" style="8"/>
    <col min="6921" max="6921" width="11" style="8" customWidth="1"/>
    <col min="6922" max="6922" width="9.140625" style="8"/>
    <col min="6923" max="6923" width="2.5703125" style="8" customWidth="1"/>
    <col min="6924" max="7169" width="9.140625" style="8"/>
    <col min="7170" max="7170" width="3.42578125" style="8" customWidth="1"/>
    <col min="7171" max="7171" width="17.140625" style="8" customWidth="1"/>
    <col min="7172" max="7172" width="29.140625" style="8" customWidth="1"/>
    <col min="7173" max="7174" width="9.140625" style="8"/>
    <col min="7175" max="7175" width="10.42578125" style="8" customWidth="1"/>
    <col min="7176" max="7176" width="9.140625" style="8"/>
    <col min="7177" max="7177" width="11" style="8" customWidth="1"/>
    <col min="7178" max="7178" width="9.140625" style="8"/>
    <col min="7179" max="7179" width="2.5703125" style="8" customWidth="1"/>
    <col min="7180" max="7425" width="9.140625" style="8"/>
    <col min="7426" max="7426" width="3.42578125" style="8" customWidth="1"/>
    <col min="7427" max="7427" width="17.140625" style="8" customWidth="1"/>
    <col min="7428" max="7428" width="29.140625" style="8" customWidth="1"/>
    <col min="7429" max="7430" width="9.140625" style="8"/>
    <col min="7431" max="7431" width="10.42578125" style="8" customWidth="1"/>
    <col min="7432" max="7432" width="9.140625" style="8"/>
    <col min="7433" max="7433" width="11" style="8" customWidth="1"/>
    <col min="7434" max="7434" width="9.140625" style="8"/>
    <col min="7435" max="7435" width="2.5703125" style="8" customWidth="1"/>
    <col min="7436" max="7681" width="9.140625" style="8"/>
    <col min="7682" max="7682" width="3.42578125" style="8" customWidth="1"/>
    <col min="7683" max="7683" width="17.140625" style="8" customWidth="1"/>
    <col min="7684" max="7684" width="29.140625" style="8" customWidth="1"/>
    <col min="7685" max="7686" width="9.140625" style="8"/>
    <col min="7687" max="7687" width="10.42578125" style="8" customWidth="1"/>
    <col min="7688" max="7688" width="9.140625" style="8"/>
    <col min="7689" max="7689" width="11" style="8" customWidth="1"/>
    <col min="7690" max="7690" width="9.140625" style="8"/>
    <col min="7691" max="7691" width="2.5703125" style="8" customWidth="1"/>
    <col min="7692" max="7937" width="9.140625" style="8"/>
    <col min="7938" max="7938" width="3.42578125" style="8" customWidth="1"/>
    <col min="7939" max="7939" width="17.140625" style="8" customWidth="1"/>
    <col min="7940" max="7940" width="29.140625" style="8" customWidth="1"/>
    <col min="7941" max="7942" width="9.140625" style="8"/>
    <col min="7943" max="7943" width="10.42578125" style="8" customWidth="1"/>
    <col min="7944" max="7944" width="9.140625" style="8"/>
    <col min="7945" max="7945" width="11" style="8" customWidth="1"/>
    <col min="7946" max="7946" width="9.140625" style="8"/>
    <col min="7947" max="7947" width="2.5703125" style="8" customWidth="1"/>
    <col min="7948" max="8193" width="9.140625" style="8"/>
    <col min="8194" max="8194" width="3.42578125" style="8" customWidth="1"/>
    <col min="8195" max="8195" width="17.140625" style="8" customWidth="1"/>
    <col min="8196" max="8196" width="29.140625" style="8" customWidth="1"/>
    <col min="8197" max="8198" width="9.140625" style="8"/>
    <col min="8199" max="8199" width="10.42578125" style="8" customWidth="1"/>
    <col min="8200" max="8200" width="9.140625" style="8"/>
    <col min="8201" max="8201" width="11" style="8" customWidth="1"/>
    <col min="8202" max="8202" width="9.140625" style="8"/>
    <col min="8203" max="8203" width="2.5703125" style="8" customWidth="1"/>
    <col min="8204" max="8449" width="9.140625" style="8"/>
    <col min="8450" max="8450" width="3.42578125" style="8" customWidth="1"/>
    <col min="8451" max="8451" width="17.140625" style="8" customWidth="1"/>
    <col min="8452" max="8452" width="29.140625" style="8" customWidth="1"/>
    <col min="8453" max="8454" width="9.140625" style="8"/>
    <col min="8455" max="8455" width="10.42578125" style="8" customWidth="1"/>
    <col min="8456" max="8456" width="9.140625" style="8"/>
    <col min="8457" max="8457" width="11" style="8" customWidth="1"/>
    <col min="8458" max="8458" width="9.140625" style="8"/>
    <col min="8459" max="8459" width="2.5703125" style="8" customWidth="1"/>
    <col min="8460" max="8705" width="9.140625" style="8"/>
    <col min="8706" max="8706" width="3.42578125" style="8" customWidth="1"/>
    <col min="8707" max="8707" width="17.140625" style="8" customWidth="1"/>
    <col min="8708" max="8708" width="29.140625" style="8" customWidth="1"/>
    <col min="8709" max="8710" width="9.140625" style="8"/>
    <col min="8711" max="8711" width="10.42578125" style="8" customWidth="1"/>
    <col min="8712" max="8712" width="9.140625" style="8"/>
    <col min="8713" max="8713" width="11" style="8" customWidth="1"/>
    <col min="8714" max="8714" width="9.140625" style="8"/>
    <col min="8715" max="8715" width="2.5703125" style="8" customWidth="1"/>
    <col min="8716" max="8961" width="9.140625" style="8"/>
    <col min="8962" max="8962" width="3.42578125" style="8" customWidth="1"/>
    <col min="8963" max="8963" width="17.140625" style="8" customWidth="1"/>
    <col min="8964" max="8964" width="29.140625" style="8" customWidth="1"/>
    <col min="8965" max="8966" width="9.140625" style="8"/>
    <col min="8967" max="8967" width="10.42578125" style="8" customWidth="1"/>
    <col min="8968" max="8968" width="9.140625" style="8"/>
    <col min="8969" max="8969" width="11" style="8" customWidth="1"/>
    <col min="8970" max="8970" width="9.140625" style="8"/>
    <col min="8971" max="8971" width="2.5703125" style="8" customWidth="1"/>
    <col min="8972" max="9217" width="9.140625" style="8"/>
    <col min="9218" max="9218" width="3.42578125" style="8" customWidth="1"/>
    <col min="9219" max="9219" width="17.140625" style="8" customWidth="1"/>
    <col min="9220" max="9220" width="29.140625" style="8" customWidth="1"/>
    <col min="9221" max="9222" width="9.140625" style="8"/>
    <col min="9223" max="9223" width="10.42578125" style="8" customWidth="1"/>
    <col min="9224" max="9224" width="9.140625" style="8"/>
    <col min="9225" max="9225" width="11" style="8" customWidth="1"/>
    <col min="9226" max="9226" width="9.140625" style="8"/>
    <col min="9227" max="9227" width="2.5703125" style="8" customWidth="1"/>
    <col min="9228" max="9473" width="9.140625" style="8"/>
    <col min="9474" max="9474" width="3.42578125" style="8" customWidth="1"/>
    <col min="9475" max="9475" width="17.140625" style="8" customWidth="1"/>
    <col min="9476" max="9476" width="29.140625" style="8" customWidth="1"/>
    <col min="9477" max="9478" width="9.140625" style="8"/>
    <col min="9479" max="9479" width="10.42578125" style="8" customWidth="1"/>
    <col min="9480" max="9480" width="9.140625" style="8"/>
    <col min="9481" max="9481" width="11" style="8" customWidth="1"/>
    <col min="9482" max="9482" width="9.140625" style="8"/>
    <col min="9483" max="9483" width="2.5703125" style="8" customWidth="1"/>
    <col min="9484" max="9729" width="9.140625" style="8"/>
    <col min="9730" max="9730" width="3.42578125" style="8" customWidth="1"/>
    <col min="9731" max="9731" width="17.140625" style="8" customWidth="1"/>
    <col min="9732" max="9732" width="29.140625" style="8" customWidth="1"/>
    <col min="9733" max="9734" width="9.140625" style="8"/>
    <col min="9735" max="9735" width="10.42578125" style="8" customWidth="1"/>
    <col min="9736" max="9736" width="9.140625" style="8"/>
    <col min="9737" max="9737" width="11" style="8" customWidth="1"/>
    <col min="9738" max="9738" width="9.140625" style="8"/>
    <col min="9739" max="9739" width="2.5703125" style="8" customWidth="1"/>
    <col min="9740" max="9985" width="9.140625" style="8"/>
    <col min="9986" max="9986" width="3.42578125" style="8" customWidth="1"/>
    <col min="9987" max="9987" width="17.140625" style="8" customWidth="1"/>
    <col min="9988" max="9988" width="29.140625" style="8" customWidth="1"/>
    <col min="9989" max="9990" width="9.140625" style="8"/>
    <col min="9991" max="9991" width="10.42578125" style="8" customWidth="1"/>
    <col min="9992" max="9992" width="9.140625" style="8"/>
    <col min="9993" max="9993" width="11" style="8" customWidth="1"/>
    <col min="9994" max="9994" width="9.140625" style="8"/>
    <col min="9995" max="9995" width="2.5703125" style="8" customWidth="1"/>
    <col min="9996" max="10241" width="9.140625" style="8"/>
    <col min="10242" max="10242" width="3.42578125" style="8" customWidth="1"/>
    <col min="10243" max="10243" width="17.140625" style="8" customWidth="1"/>
    <col min="10244" max="10244" width="29.140625" style="8" customWidth="1"/>
    <col min="10245" max="10246" width="9.140625" style="8"/>
    <col min="10247" max="10247" width="10.42578125" style="8" customWidth="1"/>
    <col min="10248" max="10248" width="9.140625" style="8"/>
    <col min="10249" max="10249" width="11" style="8" customWidth="1"/>
    <col min="10250" max="10250" width="9.140625" style="8"/>
    <col min="10251" max="10251" width="2.5703125" style="8" customWidth="1"/>
    <col min="10252" max="10497" width="9.140625" style="8"/>
    <col min="10498" max="10498" width="3.42578125" style="8" customWidth="1"/>
    <col min="10499" max="10499" width="17.140625" style="8" customWidth="1"/>
    <col min="10500" max="10500" width="29.140625" style="8" customWidth="1"/>
    <col min="10501" max="10502" width="9.140625" style="8"/>
    <col min="10503" max="10503" width="10.42578125" style="8" customWidth="1"/>
    <col min="10504" max="10504" width="9.140625" style="8"/>
    <col min="10505" max="10505" width="11" style="8" customWidth="1"/>
    <col min="10506" max="10506" width="9.140625" style="8"/>
    <col min="10507" max="10507" width="2.5703125" style="8" customWidth="1"/>
    <col min="10508" max="10753" width="9.140625" style="8"/>
    <col min="10754" max="10754" width="3.42578125" style="8" customWidth="1"/>
    <col min="10755" max="10755" width="17.140625" style="8" customWidth="1"/>
    <col min="10756" max="10756" width="29.140625" style="8" customWidth="1"/>
    <col min="10757" max="10758" width="9.140625" style="8"/>
    <col min="10759" max="10759" width="10.42578125" style="8" customWidth="1"/>
    <col min="10760" max="10760" width="9.140625" style="8"/>
    <col min="10761" max="10761" width="11" style="8" customWidth="1"/>
    <col min="10762" max="10762" width="9.140625" style="8"/>
    <col min="10763" max="10763" width="2.5703125" style="8" customWidth="1"/>
    <col min="10764" max="11009" width="9.140625" style="8"/>
    <col min="11010" max="11010" width="3.42578125" style="8" customWidth="1"/>
    <col min="11011" max="11011" width="17.140625" style="8" customWidth="1"/>
    <col min="11012" max="11012" width="29.140625" style="8" customWidth="1"/>
    <col min="11013" max="11014" width="9.140625" style="8"/>
    <col min="11015" max="11015" width="10.42578125" style="8" customWidth="1"/>
    <col min="11016" max="11016" width="9.140625" style="8"/>
    <col min="11017" max="11017" width="11" style="8" customWidth="1"/>
    <col min="11018" max="11018" width="9.140625" style="8"/>
    <col min="11019" max="11019" width="2.5703125" style="8" customWidth="1"/>
    <col min="11020" max="11265" width="9.140625" style="8"/>
    <col min="11266" max="11266" width="3.42578125" style="8" customWidth="1"/>
    <col min="11267" max="11267" width="17.140625" style="8" customWidth="1"/>
    <col min="11268" max="11268" width="29.140625" style="8" customWidth="1"/>
    <col min="11269" max="11270" width="9.140625" style="8"/>
    <col min="11271" max="11271" width="10.42578125" style="8" customWidth="1"/>
    <col min="11272" max="11272" width="9.140625" style="8"/>
    <col min="11273" max="11273" width="11" style="8" customWidth="1"/>
    <col min="11274" max="11274" width="9.140625" style="8"/>
    <col min="11275" max="11275" width="2.5703125" style="8" customWidth="1"/>
    <col min="11276" max="11521" width="9.140625" style="8"/>
    <col min="11522" max="11522" width="3.42578125" style="8" customWidth="1"/>
    <col min="11523" max="11523" width="17.140625" style="8" customWidth="1"/>
    <col min="11524" max="11524" width="29.140625" style="8" customWidth="1"/>
    <col min="11525" max="11526" width="9.140625" style="8"/>
    <col min="11527" max="11527" width="10.42578125" style="8" customWidth="1"/>
    <col min="11528" max="11528" width="9.140625" style="8"/>
    <col min="11529" max="11529" width="11" style="8" customWidth="1"/>
    <col min="11530" max="11530" width="9.140625" style="8"/>
    <col min="11531" max="11531" width="2.5703125" style="8" customWidth="1"/>
    <col min="11532" max="11777" width="9.140625" style="8"/>
    <col min="11778" max="11778" width="3.42578125" style="8" customWidth="1"/>
    <col min="11779" max="11779" width="17.140625" style="8" customWidth="1"/>
    <col min="11780" max="11780" width="29.140625" style="8" customWidth="1"/>
    <col min="11781" max="11782" width="9.140625" style="8"/>
    <col min="11783" max="11783" width="10.42578125" style="8" customWidth="1"/>
    <col min="11784" max="11784" width="9.140625" style="8"/>
    <col min="11785" max="11785" width="11" style="8" customWidth="1"/>
    <col min="11786" max="11786" width="9.140625" style="8"/>
    <col min="11787" max="11787" width="2.5703125" style="8" customWidth="1"/>
    <col min="11788" max="12033" width="9.140625" style="8"/>
    <col min="12034" max="12034" width="3.42578125" style="8" customWidth="1"/>
    <col min="12035" max="12035" width="17.140625" style="8" customWidth="1"/>
    <col min="12036" max="12036" width="29.140625" style="8" customWidth="1"/>
    <col min="12037" max="12038" width="9.140625" style="8"/>
    <col min="12039" max="12039" width="10.42578125" style="8" customWidth="1"/>
    <col min="12040" max="12040" width="9.140625" style="8"/>
    <col min="12041" max="12041" width="11" style="8" customWidth="1"/>
    <col min="12042" max="12042" width="9.140625" style="8"/>
    <col min="12043" max="12043" width="2.5703125" style="8" customWidth="1"/>
    <col min="12044" max="12289" width="9.140625" style="8"/>
    <col min="12290" max="12290" width="3.42578125" style="8" customWidth="1"/>
    <col min="12291" max="12291" width="17.140625" style="8" customWidth="1"/>
    <col min="12292" max="12292" width="29.140625" style="8" customWidth="1"/>
    <col min="12293" max="12294" width="9.140625" style="8"/>
    <col min="12295" max="12295" width="10.42578125" style="8" customWidth="1"/>
    <col min="12296" max="12296" width="9.140625" style="8"/>
    <col min="12297" max="12297" width="11" style="8" customWidth="1"/>
    <col min="12298" max="12298" width="9.140625" style="8"/>
    <col min="12299" max="12299" width="2.5703125" style="8" customWidth="1"/>
    <col min="12300" max="12545" width="9.140625" style="8"/>
    <col min="12546" max="12546" width="3.42578125" style="8" customWidth="1"/>
    <col min="12547" max="12547" width="17.140625" style="8" customWidth="1"/>
    <col min="12548" max="12548" width="29.140625" style="8" customWidth="1"/>
    <col min="12549" max="12550" width="9.140625" style="8"/>
    <col min="12551" max="12551" width="10.42578125" style="8" customWidth="1"/>
    <col min="12552" max="12552" width="9.140625" style="8"/>
    <col min="12553" max="12553" width="11" style="8" customWidth="1"/>
    <col min="12554" max="12554" width="9.140625" style="8"/>
    <col min="12555" max="12555" width="2.5703125" style="8" customWidth="1"/>
    <col min="12556" max="12801" width="9.140625" style="8"/>
    <col min="12802" max="12802" width="3.42578125" style="8" customWidth="1"/>
    <col min="12803" max="12803" width="17.140625" style="8" customWidth="1"/>
    <col min="12804" max="12804" width="29.140625" style="8" customWidth="1"/>
    <col min="12805" max="12806" width="9.140625" style="8"/>
    <col min="12807" max="12807" width="10.42578125" style="8" customWidth="1"/>
    <col min="12808" max="12808" width="9.140625" style="8"/>
    <col min="12809" max="12809" width="11" style="8" customWidth="1"/>
    <col min="12810" max="12810" width="9.140625" style="8"/>
    <col min="12811" max="12811" width="2.5703125" style="8" customWidth="1"/>
    <col min="12812" max="13057" width="9.140625" style="8"/>
    <col min="13058" max="13058" width="3.42578125" style="8" customWidth="1"/>
    <col min="13059" max="13059" width="17.140625" style="8" customWidth="1"/>
    <col min="13060" max="13060" width="29.140625" style="8" customWidth="1"/>
    <col min="13061" max="13062" width="9.140625" style="8"/>
    <col min="13063" max="13063" width="10.42578125" style="8" customWidth="1"/>
    <col min="13064" max="13064" width="9.140625" style="8"/>
    <col min="13065" max="13065" width="11" style="8" customWidth="1"/>
    <col min="13066" max="13066" width="9.140625" style="8"/>
    <col min="13067" max="13067" width="2.5703125" style="8" customWidth="1"/>
    <col min="13068" max="13313" width="9.140625" style="8"/>
    <col min="13314" max="13314" width="3.42578125" style="8" customWidth="1"/>
    <col min="13315" max="13315" width="17.140625" style="8" customWidth="1"/>
    <col min="13316" max="13316" width="29.140625" style="8" customWidth="1"/>
    <col min="13317" max="13318" width="9.140625" style="8"/>
    <col min="13319" max="13319" width="10.42578125" style="8" customWidth="1"/>
    <col min="13320" max="13320" width="9.140625" style="8"/>
    <col min="13321" max="13321" width="11" style="8" customWidth="1"/>
    <col min="13322" max="13322" width="9.140625" style="8"/>
    <col min="13323" max="13323" width="2.5703125" style="8" customWidth="1"/>
    <col min="13324" max="13569" width="9.140625" style="8"/>
    <col min="13570" max="13570" width="3.42578125" style="8" customWidth="1"/>
    <col min="13571" max="13571" width="17.140625" style="8" customWidth="1"/>
    <col min="13572" max="13572" width="29.140625" style="8" customWidth="1"/>
    <col min="13573" max="13574" width="9.140625" style="8"/>
    <col min="13575" max="13575" width="10.42578125" style="8" customWidth="1"/>
    <col min="13576" max="13576" width="9.140625" style="8"/>
    <col min="13577" max="13577" width="11" style="8" customWidth="1"/>
    <col min="13578" max="13578" width="9.140625" style="8"/>
    <col min="13579" max="13579" width="2.5703125" style="8" customWidth="1"/>
    <col min="13580" max="13825" width="9.140625" style="8"/>
    <col min="13826" max="13826" width="3.42578125" style="8" customWidth="1"/>
    <col min="13827" max="13827" width="17.140625" style="8" customWidth="1"/>
    <col min="13828" max="13828" width="29.140625" style="8" customWidth="1"/>
    <col min="13829" max="13830" width="9.140625" style="8"/>
    <col min="13831" max="13831" width="10.42578125" style="8" customWidth="1"/>
    <col min="13832" max="13832" width="9.140625" style="8"/>
    <col min="13833" max="13833" width="11" style="8" customWidth="1"/>
    <col min="13834" max="13834" width="9.140625" style="8"/>
    <col min="13835" max="13835" width="2.5703125" style="8" customWidth="1"/>
    <col min="13836" max="14081" width="9.140625" style="8"/>
    <col min="14082" max="14082" width="3.42578125" style="8" customWidth="1"/>
    <col min="14083" max="14083" width="17.140625" style="8" customWidth="1"/>
    <col min="14084" max="14084" width="29.140625" style="8" customWidth="1"/>
    <col min="14085" max="14086" width="9.140625" style="8"/>
    <col min="14087" max="14087" width="10.42578125" style="8" customWidth="1"/>
    <col min="14088" max="14088" width="9.140625" style="8"/>
    <col min="14089" max="14089" width="11" style="8" customWidth="1"/>
    <col min="14090" max="14090" width="9.140625" style="8"/>
    <col min="14091" max="14091" width="2.5703125" style="8" customWidth="1"/>
    <col min="14092" max="14337" width="9.140625" style="8"/>
    <col min="14338" max="14338" width="3.42578125" style="8" customWidth="1"/>
    <col min="14339" max="14339" width="17.140625" style="8" customWidth="1"/>
    <col min="14340" max="14340" width="29.140625" style="8" customWidth="1"/>
    <col min="14341" max="14342" width="9.140625" style="8"/>
    <col min="14343" max="14343" width="10.42578125" style="8" customWidth="1"/>
    <col min="14344" max="14344" width="9.140625" style="8"/>
    <col min="14345" max="14345" width="11" style="8" customWidth="1"/>
    <col min="14346" max="14346" width="9.140625" style="8"/>
    <col min="14347" max="14347" width="2.5703125" style="8" customWidth="1"/>
    <col min="14348" max="14593" width="9.140625" style="8"/>
    <col min="14594" max="14594" width="3.42578125" style="8" customWidth="1"/>
    <col min="14595" max="14595" width="17.140625" style="8" customWidth="1"/>
    <col min="14596" max="14596" width="29.140625" style="8" customWidth="1"/>
    <col min="14597" max="14598" width="9.140625" style="8"/>
    <col min="14599" max="14599" width="10.42578125" style="8" customWidth="1"/>
    <col min="14600" max="14600" width="9.140625" style="8"/>
    <col min="14601" max="14601" width="11" style="8" customWidth="1"/>
    <col min="14602" max="14602" width="9.140625" style="8"/>
    <col min="14603" max="14603" width="2.5703125" style="8" customWidth="1"/>
    <col min="14604" max="14849" width="9.140625" style="8"/>
    <col min="14850" max="14850" width="3.42578125" style="8" customWidth="1"/>
    <col min="14851" max="14851" width="17.140625" style="8" customWidth="1"/>
    <col min="14852" max="14852" width="29.140625" style="8" customWidth="1"/>
    <col min="14853" max="14854" width="9.140625" style="8"/>
    <col min="14855" max="14855" width="10.42578125" style="8" customWidth="1"/>
    <col min="14856" max="14856" width="9.140625" style="8"/>
    <col min="14857" max="14857" width="11" style="8" customWidth="1"/>
    <col min="14858" max="14858" width="9.140625" style="8"/>
    <col min="14859" max="14859" width="2.5703125" style="8" customWidth="1"/>
    <col min="14860" max="15105" width="9.140625" style="8"/>
    <col min="15106" max="15106" width="3.42578125" style="8" customWidth="1"/>
    <col min="15107" max="15107" width="17.140625" style="8" customWidth="1"/>
    <col min="15108" max="15108" width="29.140625" style="8" customWidth="1"/>
    <col min="15109" max="15110" width="9.140625" style="8"/>
    <col min="15111" max="15111" width="10.42578125" style="8" customWidth="1"/>
    <col min="15112" max="15112" width="9.140625" style="8"/>
    <col min="15113" max="15113" width="11" style="8" customWidth="1"/>
    <col min="15114" max="15114" width="9.140625" style="8"/>
    <col min="15115" max="15115" width="2.5703125" style="8" customWidth="1"/>
    <col min="15116" max="15361" width="9.140625" style="8"/>
    <col min="15362" max="15362" width="3.42578125" style="8" customWidth="1"/>
    <col min="15363" max="15363" width="17.140625" style="8" customWidth="1"/>
    <col min="15364" max="15364" width="29.140625" style="8" customWidth="1"/>
    <col min="15365" max="15366" width="9.140625" style="8"/>
    <col min="15367" max="15367" width="10.42578125" style="8" customWidth="1"/>
    <col min="15368" max="15368" width="9.140625" style="8"/>
    <col min="15369" max="15369" width="11" style="8" customWidth="1"/>
    <col min="15370" max="15370" width="9.140625" style="8"/>
    <col min="15371" max="15371" width="2.5703125" style="8" customWidth="1"/>
    <col min="15372" max="15617" width="9.140625" style="8"/>
    <col min="15618" max="15618" width="3.42578125" style="8" customWidth="1"/>
    <col min="15619" max="15619" width="17.140625" style="8" customWidth="1"/>
    <col min="15620" max="15620" width="29.140625" style="8" customWidth="1"/>
    <col min="15621" max="15622" width="9.140625" style="8"/>
    <col min="15623" max="15623" width="10.42578125" style="8" customWidth="1"/>
    <col min="15624" max="15624" width="9.140625" style="8"/>
    <col min="15625" max="15625" width="11" style="8" customWidth="1"/>
    <col min="15626" max="15626" width="9.140625" style="8"/>
    <col min="15627" max="15627" width="2.5703125" style="8" customWidth="1"/>
    <col min="15628" max="15873" width="9.140625" style="8"/>
    <col min="15874" max="15874" width="3.42578125" style="8" customWidth="1"/>
    <col min="15875" max="15875" width="17.140625" style="8" customWidth="1"/>
    <col min="15876" max="15876" width="29.140625" style="8" customWidth="1"/>
    <col min="15877" max="15878" width="9.140625" style="8"/>
    <col min="15879" max="15879" width="10.42578125" style="8" customWidth="1"/>
    <col min="15880" max="15880" width="9.140625" style="8"/>
    <col min="15881" max="15881" width="11" style="8" customWidth="1"/>
    <col min="15882" max="15882" width="9.140625" style="8"/>
    <col min="15883" max="15883" width="2.5703125" style="8" customWidth="1"/>
    <col min="15884" max="16129" width="9.140625" style="8"/>
    <col min="16130" max="16130" width="3.42578125" style="8" customWidth="1"/>
    <col min="16131" max="16131" width="17.140625" style="8" customWidth="1"/>
    <col min="16132" max="16132" width="29.140625" style="8" customWidth="1"/>
    <col min="16133" max="16134" width="9.140625" style="8"/>
    <col min="16135" max="16135" width="10.42578125" style="8" customWidth="1"/>
    <col min="16136" max="16136" width="9.140625" style="8"/>
    <col min="16137" max="16137" width="11" style="8" customWidth="1"/>
    <col min="16138" max="16138" width="9.140625" style="8"/>
    <col min="16139" max="16139" width="2.5703125" style="8" customWidth="1"/>
    <col min="16140" max="16384" width="9.140625" style="8"/>
  </cols>
  <sheetData>
    <row r="1" spans="1:11" ht="15.75" x14ac:dyDescent="0.25">
      <c r="A1" s="216" t="s">
        <v>3327</v>
      </c>
      <c r="J1" s="20"/>
    </row>
    <row r="2" spans="1:11" ht="15" x14ac:dyDescent="0.25">
      <c r="A2" s="1867" t="s">
        <v>145</v>
      </c>
      <c r="B2" s="1868"/>
      <c r="C2" s="1868"/>
      <c r="D2" s="1869"/>
    </row>
    <row r="3" spans="1:11" ht="15" x14ac:dyDescent="0.2">
      <c r="A3" s="329" t="s">
        <v>3328</v>
      </c>
      <c r="B3" s="31"/>
      <c r="C3" s="31"/>
      <c r="D3" s="31"/>
      <c r="E3" s="31"/>
      <c r="F3" s="31"/>
    </row>
    <row r="4" spans="1:11" x14ac:dyDescent="0.2">
      <c r="A4" s="181" t="s">
        <v>3329</v>
      </c>
      <c r="B4" s="31"/>
      <c r="C4" s="31"/>
      <c r="D4" s="31"/>
      <c r="E4" s="31"/>
      <c r="F4" s="31"/>
    </row>
    <row r="5" spans="1:11" x14ac:dyDescent="0.2">
      <c r="A5" s="2274" t="s">
        <v>3330</v>
      </c>
      <c r="B5" s="2274"/>
      <c r="C5" s="2274"/>
      <c r="D5" s="2274"/>
      <c r="E5" s="2274"/>
      <c r="F5" s="2274"/>
    </row>
    <row r="6" spans="1:11" x14ac:dyDescent="0.2">
      <c r="A6" s="535"/>
      <c r="B6" s="31"/>
      <c r="C6" s="31"/>
      <c r="D6" s="31"/>
      <c r="E6" s="31"/>
      <c r="F6" s="31"/>
    </row>
    <row r="7" spans="1:11" x14ac:dyDescent="0.2">
      <c r="A7" s="535"/>
      <c r="B7" s="31"/>
      <c r="C7" s="31"/>
      <c r="D7" s="31"/>
      <c r="E7" s="31"/>
      <c r="F7" s="31"/>
    </row>
    <row r="8" spans="1:11" ht="12.75" x14ac:dyDescent="0.2">
      <c r="A8" s="553" t="s">
        <v>3331</v>
      </c>
      <c r="B8" s="31"/>
      <c r="C8" s="31"/>
      <c r="D8" s="31"/>
      <c r="E8" s="1435" t="s">
        <v>2537</v>
      </c>
      <c r="F8" s="1357" t="s">
        <v>2707</v>
      </c>
    </row>
    <row r="9" spans="1:11" s="28" customFormat="1" x14ac:dyDescent="0.2">
      <c r="A9" s="812"/>
      <c r="B9" s="188" t="s">
        <v>3332</v>
      </c>
      <c r="C9" s="188"/>
      <c r="D9" s="188"/>
      <c r="E9" s="189"/>
      <c r="F9" s="813"/>
    </row>
    <row r="10" spans="1:11" s="28" customFormat="1" x14ac:dyDescent="0.2">
      <c r="A10" s="812"/>
      <c r="B10" s="188"/>
      <c r="C10" s="188" t="s">
        <v>615</v>
      </c>
      <c r="D10" s="188"/>
      <c r="E10" s="1723"/>
      <c r="F10" s="1313">
        <v>14300</v>
      </c>
    </row>
    <row r="11" spans="1:11" s="28" customFormat="1" x14ac:dyDescent="0.2">
      <c r="A11" s="812"/>
      <c r="B11" s="188"/>
      <c r="C11" s="188" t="s">
        <v>2543</v>
      </c>
      <c r="D11" s="188"/>
      <c r="E11" s="1313">
        <v>14301</v>
      </c>
      <c r="F11" s="1313">
        <v>14302</v>
      </c>
    </row>
    <row r="12" spans="1:11" s="28" customFormat="1" x14ac:dyDescent="0.2">
      <c r="A12" s="812"/>
      <c r="B12" s="188"/>
      <c r="C12" s="188" t="s">
        <v>297</v>
      </c>
      <c r="D12" s="188"/>
      <c r="E12" s="1313">
        <v>14303</v>
      </c>
      <c r="F12" s="1313">
        <v>14304</v>
      </c>
    </row>
    <row r="13" spans="1:11" x14ac:dyDescent="0.2">
      <c r="A13" s="536"/>
      <c r="B13" s="31"/>
      <c r="C13" s="17" t="s">
        <v>3333</v>
      </c>
      <c r="D13" s="31"/>
      <c r="E13" s="814"/>
      <c r="F13" s="31"/>
    </row>
    <row r="14" spans="1:11" ht="12.75" x14ac:dyDescent="0.2">
      <c r="A14" s="536"/>
      <c r="B14" s="31"/>
      <c r="C14" s="1874" t="s">
        <v>3334</v>
      </c>
      <c r="D14" s="1874"/>
      <c r="E14" s="815"/>
      <c r="F14" s="1313">
        <v>14305</v>
      </c>
    </row>
    <row r="15" spans="1:11" ht="12.75" x14ac:dyDescent="0.2">
      <c r="A15" s="536"/>
      <c r="B15" s="31"/>
      <c r="C15" s="973"/>
      <c r="D15" s="973"/>
      <c r="E15" s="979"/>
      <c r="F15" s="300"/>
    </row>
    <row r="16" spans="1:11" ht="12.75" x14ac:dyDescent="0.2">
      <c r="A16" s="553" t="s">
        <v>3335</v>
      </c>
      <c r="B16" s="553"/>
      <c r="C16" s="553"/>
      <c r="D16" s="553"/>
      <c r="E16" s="553"/>
      <c r="F16" s="553"/>
      <c r="G16" s="468"/>
      <c r="H16" s="468"/>
      <c r="I16" s="788"/>
      <c r="J16" s="788"/>
      <c r="K16" s="788"/>
    </row>
    <row r="17" spans="1:11" ht="12.75" x14ac:dyDescent="0.2">
      <c r="A17" s="816"/>
      <c r="B17" s="817"/>
      <c r="C17" s="817"/>
      <c r="D17" s="817"/>
      <c r="E17" s="817"/>
      <c r="F17" s="817"/>
      <c r="G17" s="789"/>
      <c r="H17" s="788"/>
      <c r="I17" s="788"/>
      <c r="J17" s="788"/>
      <c r="K17" s="788"/>
    </row>
    <row r="18" spans="1:11" x14ac:dyDescent="0.2">
      <c r="A18" s="818"/>
      <c r="B18" s="818"/>
      <c r="C18" s="819" t="s">
        <v>2729</v>
      </c>
      <c r="D18" s="818"/>
      <c r="E18" s="818"/>
      <c r="F18" s="818"/>
      <c r="G18" s="788"/>
      <c r="H18" s="788"/>
      <c r="I18" s="790"/>
      <c r="J18" s="788"/>
      <c r="K18" s="788"/>
    </row>
    <row r="19" spans="1:11" ht="33.75" x14ac:dyDescent="0.2">
      <c r="A19" s="818"/>
      <c r="B19" s="818"/>
      <c r="C19" s="820"/>
      <c r="D19" s="818"/>
      <c r="E19" s="1724" t="s">
        <v>2707</v>
      </c>
      <c r="F19" s="1724" t="s">
        <v>291</v>
      </c>
      <c r="G19" s="1789" t="s">
        <v>4659</v>
      </c>
      <c r="I19" s="788"/>
      <c r="K19" s="788"/>
    </row>
    <row r="20" spans="1:11" x14ac:dyDescent="0.2">
      <c r="A20" s="818"/>
      <c r="B20" s="818"/>
      <c r="C20" s="821" t="s">
        <v>2730</v>
      </c>
      <c r="D20" s="818"/>
      <c r="E20" s="1313">
        <v>14306</v>
      </c>
      <c r="F20" s="1313">
        <v>14307</v>
      </c>
      <c r="G20" s="1790">
        <v>14320</v>
      </c>
      <c r="I20" s="788"/>
      <c r="K20" s="788"/>
    </row>
    <row r="21" spans="1:11" x14ac:dyDescent="0.2">
      <c r="A21" s="818"/>
      <c r="B21" s="818"/>
      <c r="C21" s="821" t="s">
        <v>2731</v>
      </c>
      <c r="D21" s="818"/>
      <c r="E21" s="1313">
        <v>14308</v>
      </c>
      <c r="F21" s="1313">
        <v>14309</v>
      </c>
      <c r="G21" s="1790">
        <v>14321</v>
      </c>
      <c r="I21" s="788"/>
      <c r="K21" s="788"/>
    </row>
    <row r="22" spans="1:11" x14ac:dyDescent="0.2">
      <c r="A22" s="818"/>
      <c r="B22" s="818"/>
      <c r="C22" s="821" t="s">
        <v>2732</v>
      </c>
      <c r="D22" s="818"/>
      <c r="E22" s="1313">
        <v>14310</v>
      </c>
      <c r="F22" s="1313">
        <v>14311</v>
      </c>
      <c r="G22" s="1790">
        <v>14322</v>
      </c>
      <c r="I22" s="788"/>
      <c r="K22" s="788"/>
    </row>
    <row r="23" spans="1:11" x14ac:dyDescent="0.2">
      <c r="A23" s="818"/>
      <c r="B23" s="818"/>
      <c r="C23" s="821" t="s">
        <v>2733</v>
      </c>
      <c r="D23" s="818"/>
      <c r="E23" s="1313">
        <v>14312</v>
      </c>
      <c r="F23" s="1313">
        <v>14313</v>
      </c>
      <c r="G23" s="1790">
        <v>14323</v>
      </c>
      <c r="I23" s="788"/>
      <c r="K23" s="788"/>
    </row>
    <row r="24" spans="1:11" x14ac:dyDescent="0.2">
      <c r="A24" s="818"/>
      <c r="B24" s="818"/>
      <c r="C24" s="821" t="s">
        <v>2734</v>
      </c>
      <c r="D24" s="818"/>
      <c r="E24" s="1313">
        <v>14314</v>
      </c>
      <c r="F24" s="1313">
        <v>14315</v>
      </c>
      <c r="G24" s="1790">
        <v>14324</v>
      </c>
      <c r="I24" s="788"/>
      <c r="K24" s="788"/>
    </row>
    <row r="25" spans="1:11" x14ac:dyDescent="0.2">
      <c r="A25" s="818"/>
      <c r="B25" s="818"/>
      <c r="C25" s="818" t="s">
        <v>297</v>
      </c>
      <c r="D25" s="818"/>
      <c r="E25" s="1313">
        <v>14316</v>
      </c>
      <c r="F25" s="1313">
        <v>14317</v>
      </c>
      <c r="G25" s="1790">
        <v>14325</v>
      </c>
      <c r="H25" s="16" t="s">
        <v>125</v>
      </c>
      <c r="I25" s="788"/>
      <c r="K25" s="788"/>
    </row>
    <row r="26" spans="1:11" x14ac:dyDescent="0.2">
      <c r="A26" s="788"/>
      <c r="B26" s="788"/>
      <c r="C26" s="788"/>
      <c r="D26" s="788"/>
      <c r="E26" s="788"/>
      <c r="F26" s="788"/>
      <c r="I26" s="788"/>
      <c r="K26" s="788"/>
    </row>
  </sheetData>
  <mergeCells count="3">
    <mergeCell ref="A5:F5"/>
    <mergeCell ref="C14:D14"/>
    <mergeCell ref="A2:D2"/>
  </mergeCells>
  <hyperlinks>
    <hyperlink ref="A2:D2" location="'Liste tableaux'!A1" display="Retour à la liste des tableaux" xr:uid="{0096305B-8196-400B-A623-D783C80EC479}"/>
  </hyperlinks>
  <pageMargins left="0.7" right="0.7" top="0.75" bottom="0.75" header="0.3" footer="0.3"/>
  <headerFooter>
    <oddHeader>&amp;R&amp;"Calibri"&amp;10&amp;K000000 Protected B - Internal / Protégé B - Interne&amp;1#_x000D_</oddHead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96886-1C80-4B98-9872-D0B036D7E36E}">
  <sheetPr codeName="Feuil83">
    <tabColor rgb="FFFFFF00"/>
  </sheetPr>
  <dimension ref="A1:AE187"/>
  <sheetViews>
    <sheetView showGridLines="0" workbookViewId="0">
      <selection activeCell="F69" sqref="F69"/>
    </sheetView>
  </sheetViews>
  <sheetFormatPr defaultColWidth="9.140625" defaultRowHeight="11.25" x14ac:dyDescent="0.2"/>
  <cols>
    <col min="1" max="1" width="2.42578125" style="31" customWidth="1"/>
    <col min="2" max="2" width="42.5703125" style="31" customWidth="1"/>
    <col min="3" max="3" width="34.140625" style="31" customWidth="1"/>
    <col min="4" max="4" width="20.140625" style="31" customWidth="1"/>
    <col min="5" max="6" width="12.42578125" style="31" customWidth="1"/>
    <col min="7" max="7" width="11" style="31" customWidth="1"/>
    <col min="8" max="8" width="15.85546875" style="31" customWidth="1"/>
    <col min="9" max="9" width="1.140625" style="31" customWidth="1"/>
    <col min="10" max="10" width="15.85546875" style="31" customWidth="1"/>
    <col min="11" max="11" width="1.42578125" style="31" customWidth="1"/>
    <col min="12" max="12" width="15.85546875" style="31" customWidth="1"/>
    <col min="13" max="14" width="11" style="31" customWidth="1"/>
    <col min="15" max="15" width="18.5703125" style="31" customWidth="1"/>
    <col min="16" max="256" width="9.140625" style="31"/>
    <col min="257" max="257" width="2.42578125" style="31" customWidth="1"/>
    <col min="258" max="258" width="27.85546875" style="31" customWidth="1"/>
    <col min="259" max="259" width="13" style="31" customWidth="1"/>
    <col min="260" max="260" width="11" style="31" customWidth="1"/>
    <col min="261" max="262" width="12.42578125" style="31" customWidth="1"/>
    <col min="263" max="270" width="11" style="31" customWidth="1"/>
    <col min="271" max="271" width="18.5703125" style="31" customWidth="1"/>
    <col min="272" max="512" width="9.140625" style="31"/>
    <col min="513" max="513" width="2.42578125" style="31" customWidth="1"/>
    <col min="514" max="514" width="27.85546875" style="31" customWidth="1"/>
    <col min="515" max="515" width="13" style="31" customWidth="1"/>
    <col min="516" max="516" width="11" style="31" customWidth="1"/>
    <col min="517" max="518" width="12.42578125" style="31" customWidth="1"/>
    <col min="519" max="526" width="11" style="31" customWidth="1"/>
    <col min="527" max="527" width="18.5703125" style="31" customWidth="1"/>
    <col min="528" max="768" width="9.140625" style="31"/>
    <col min="769" max="769" width="2.42578125" style="31" customWidth="1"/>
    <col min="770" max="770" width="27.85546875" style="31" customWidth="1"/>
    <col min="771" max="771" width="13" style="31" customWidth="1"/>
    <col min="772" max="772" width="11" style="31" customWidth="1"/>
    <col min="773" max="774" width="12.42578125" style="31" customWidth="1"/>
    <col min="775" max="782" width="11" style="31" customWidth="1"/>
    <col min="783" max="783" width="18.5703125" style="31" customWidth="1"/>
    <col min="784" max="1024" width="9.140625" style="31"/>
    <col min="1025" max="1025" width="2.42578125" style="31" customWidth="1"/>
    <col min="1026" max="1026" width="27.85546875" style="31" customWidth="1"/>
    <col min="1027" max="1027" width="13" style="31" customWidth="1"/>
    <col min="1028" max="1028" width="11" style="31" customWidth="1"/>
    <col min="1029" max="1030" width="12.42578125" style="31" customWidth="1"/>
    <col min="1031" max="1038" width="11" style="31" customWidth="1"/>
    <col min="1039" max="1039" width="18.5703125" style="31" customWidth="1"/>
    <col min="1040" max="1280" width="9.140625" style="31"/>
    <col min="1281" max="1281" width="2.42578125" style="31" customWidth="1"/>
    <col min="1282" max="1282" width="27.85546875" style="31" customWidth="1"/>
    <col min="1283" max="1283" width="13" style="31" customWidth="1"/>
    <col min="1284" max="1284" width="11" style="31" customWidth="1"/>
    <col min="1285" max="1286" width="12.42578125" style="31" customWidth="1"/>
    <col min="1287" max="1294" width="11" style="31" customWidth="1"/>
    <col min="1295" max="1295" width="18.5703125" style="31" customWidth="1"/>
    <col min="1296" max="1536" width="9.140625" style="31"/>
    <col min="1537" max="1537" width="2.42578125" style="31" customWidth="1"/>
    <col min="1538" max="1538" width="27.85546875" style="31" customWidth="1"/>
    <col min="1539" max="1539" width="13" style="31" customWidth="1"/>
    <col min="1540" max="1540" width="11" style="31" customWidth="1"/>
    <col min="1541" max="1542" width="12.42578125" style="31" customWidth="1"/>
    <col min="1543" max="1550" width="11" style="31" customWidth="1"/>
    <col min="1551" max="1551" width="18.5703125" style="31" customWidth="1"/>
    <col min="1552" max="1792" width="9.140625" style="31"/>
    <col min="1793" max="1793" width="2.42578125" style="31" customWidth="1"/>
    <col min="1794" max="1794" width="27.85546875" style="31" customWidth="1"/>
    <col min="1795" max="1795" width="13" style="31" customWidth="1"/>
    <col min="1796" max="1796" width="11" style="31" customWidth="1"/>
    <col min="1797" max="1798" width="12.42578125" style="31" customWidth="1"/>
    <col min="1799" max="1806" width="11" style="31" customWidth="1"/>
    <col min="1807" max="1807" width="18.5703125" style="31" customWidth="1"/>
    <col min="1808" max="2048" width="9.140625" style="31"/>
    <col min="2049" max="2049" width="2.42578125" style="31" customWidth="1"/>
    <col min="2050" max="2050" width="27.85546875" style="31" customWidth="1"/>
    <col min="2051" max="2051" width="13" style="31" customWidth="1"/>
    <col min="2052" max="2052" width="11" style="31" customWidth="1"/>
    <col min="2053" max="2054" width="12.42578125" style="31" customWidth="1"/>
    <col min="2055" max="2062" width="11" style="31" customWidth="1"/>
    <col min="2063" max="2063" width="18.5703125" style="31" customWidth="1"/>
    <col min="2064" max="2304" width="9.140625" style="31"/>
    <col min="2305" max="2305" width="2.42578125" style="31" customWidth="1"/>
    <col min="2306" max="2306" width="27.85546875" style="31" customWidth="1"/>
    <col min="2307" max="2307" width="13" style="31" customWidth="1"/>
    <col min="2308" max="2308" width="11" style="31" customWidth="1"/>
    <col min="2309" max="2310" width="12.42578125" style="31" customWidth="1"/>
    <col min="2311" max="2318" width="11" style="31" customWidth="1"/>
    <col min="2319" max="2319" width="18.5703125" style="31" customWidth="1"/>
    <col min="2320" max="2560" width="9.140625" style="31"/>
    <col min="2561" max="2561" width="2.42578125" style="31" customWidth="1"/>
    <col min="2562" max="2562" width="27.85546875" style="31" customWidth="1"/>
    <col min="2563" max="2563" width="13" style="31" customWidth="1"/>
    <col min="2564" max="2564" width="11" style="31" customWidth="1"/>
    <col min="2565" max="2566" width="12.42578125" style="31" customWidth="1"/>
    <col min="2567" max="2574" width="11" style="31" customWidth="1"/>
    <col min="2575" max="2575" width="18.5703125" style="31" customWidth="1"/>
    <col min="2576" max="2816" width="9.140625" style="31"/>
    <col min="2817" max="2817" width="2.42578125" style="31" customWidth="1"/>
    <col min="2818" max="2818" width="27.85546875" style="31" customWidth="1"/>
    <col min="2819" max="2819" width="13" style="31" customWidth="1"/>
    <col min="2820" max="2820" width="11" style="31" customWidth="1"/>
    <col min="2821" max="2822" width="12.42578125" style="31" customWidth="1"/>
    <col min="2823" max="2830" width="11" style="31" customWidth="1"/>
    <col min="2831" max="2831" width="18.5703125" style="31" customWidth="1"/>
    <col min="2832" max="3072" width="9.140625" style="31"/>
    <col min="3073" max="3073" width="2.42578125" style="31" customWidth="1"/>
    <col min="3074" max="3074" width="27.85546875" style="31" customWidth="1"/>
    <col min="3075" max="3075" width="13" style="31" customWidth="1"/>
    <col min="3076" max="3076" width="11" style="31" customWidth="1"/>
    <col min="3077" max="3078" width="12.42578125" style="31" customWidth="1"/>
    <col min="3079" max="3086" width="11" style="31" customWidth="1"/>
    <col min="3087" max="3087" width="18.5703125" style="31" customWidth="1"/>
    <col min="3088" max="3328" width="9.140625" style="31"/>
    <col min="3329" max="3329" width="2.42578125" style="31" customWidth="1"/>
    <col min="3330" max="3330" width="27.85546875" style="31" customWidth="1"/>
    <col min="3331" max="3331" width="13" style="31" customWidth="1"/>
    <col min="3332" max="3332" width="11" style="31" customWidth="1"/>
    <col min="3333" max="3334" width="12.42578125" style="31" customWidth="1"/>
    <col min="3335" max="3342" width="11" style="31" customWidth="1"/>
    <col min="3343" max="3343" width="18.5703125" style="31" customWidth="1"/>
    <col min="3344" max="3584" width="9.140625" style="31"/>
    <col min="3585" max="3585" width="2.42578125" style="31" customWidth="1"/>
    <col min="3586" max="3586" width="27.85546875" style="31" customWidth="1"/>
    <col min="3587" max="3587" width="13" style="31" customWidth="1"/>
    <col min="3588" max="3588" width="11" style="31" customWidth="1"/>
    <col min="3589" max="3590" width="12.42578125" style="31" customWidth="1"/>
    <col min="3591" max="3598" width="11" style="31" customWidth="1"/>
    <col min="3599" max="3599" width="18.5703125" style="31" customWidth="1"/>
    <col min="3600" max="3840" width="9.140625" style="31"/>
    <col min="3841" max="3841" width="2.42578125" style="31" customWidth="1"/>
    <col min="3842" max="3842" width="27.85546875" style="31" customWidth="1"/>
    <col min="3843" max="3843" width="13" style="31" customWidth="1"/>
    <col min="3844" max="3844" width="11" style="31" customWidth="1"/>
    <col min="3845" max="3846" width="12.42578125" style="31" customWidth="1"/>
    <col min="3847" max="3854" width="11" style="31" customWidth="1"/>
    <col min="3855" max="3855" width="18.5703125" style="31" customWidth="1"/>
    <col min="3856" max="4096" width="9.140625" style="31"/>
    <col min="4097" max="4097" width="2.42578125" style="31" customWidth="1"/>
    <col min="4098" max="4098" width="27.85546875" style="31" customWidth="1"/>
    <col min="4099" max="4099" width="13" style="31" customWidth="1"/>
    <col min="4100" max="4100" width="11" style="31" customWidth="1"/>
    <col min="4101" max="4102" width="12.42578125" style="31" customWidth="1"/>
    <col min="4103" max="4110" width="11" style="31" customWidth="1"/>
    <col min="4111" max="4111" width="18.5703125" style="31" customWidth="1"/>
    <col min="4112" max="4352" width="9.140625" style="31"/>
    <col min="4353" max="4353" width="2.42578125" style="31" customWidth="1"/>
    <col min="4354" max="4354" width="27.85546875" style="31" customWidth="1"/>
    <col min="4355" max="4355" width="13" style="31" customWidth="1"/>
    <col min="4356" max="4356" width="11" style="31" customWidth="1"/>
    <col min="4357" max="4358" width="12.42578125" style="31" customWidth="1"/>
    <col min="4359" max="4366" width="11" style="31" customWidth="1"/>
    <col min="4367" max="4367" width="18.5703125" style="31" customWidth="1"/>
    <col min="4368" max="4608" width="9.140625" style="31"/>
    <col min="4609" max="4609" width="2.42578125" style="31" customWidth="1"/>
    <col min="4610" max="4610" width="27.85546875" style="31" customWidth="1"/>
    <col min="4611" max="4611" width="13" style="31" customWidth="1"/>
    <col min="4612" max="4612" width="11" style="31" customWidth="1"/>
    <col min="4613" max="4614" width="12.42578125" style="31" customWidth="1"/>
    <col min="4615" max="4622" width="11" style="31" customWidth="1"/>
    <col min="4623" max="4623" width="18.5703125" style="31" customWidth="1"/>
    <col min="4624" max="4864" width="9.140625" style="31"/>
    <col min="4865" max="4865" width="2.42578125" style="31" customWidth="1"/>
    <col min="4866" max="4866" width="27.85546875" style="31" customWidth="1"/>
    <col min="4867" max="4867" width="13" style="31" customWidth="1"/>
    <col min="4868" max="4868" width="11" style="31" customWidth="1"/>
    <col min="4869" max="4870" width="12.42578125" style="31" customWidth="1"/>
    <col min="4871" max="4878" width="11" style="31" customWidth="1"/>
    <col min="4879" max="4879" width="18.5703125" style="31" customWidth="1"/>
    <col min="4880" max="5120" width="9.140625" style="31"/>
    <col min="5121" max="5121" width="2.42578125" style="31" customWidth="1"/>
    <col min="5122" max="5122" width="27.85546875" style="31" customWidth="1"/>
    <col min="5123" max="5123" width="13" style="31" customWidth="1"/>
    <col min="5124" max="5124" width="11" style="31" customWidth="1"/>
    <col min="5125" max="5126" width="12.42578125" style="31" customWidth="1"/>
    <col min="5127" max="5134" width="11" style="31" customWidth="1"/>
    <col min="5135" max="5135" width="18.5703125" style="31" customWidth="1"/>
    <col min="5136" max="5376" width="9.140625" style="31"/>
    <col min="5377" max="5377" width="2.42578125" style="31" customWidth="1"/>
    <col min="5378" max="5378" width="27.85546875" style="31" customWidth="1"/>
    <col min="5379" max="5379" width="13" style="31" customWidth="1"/>
    <col min="5380" max="5380" width="11" style="31" customWidth="1"/>
    <col min="5381" max="5382" width="12.42578125" style="31" customWidth="1"/>
    <col min="5383" max="5390" width="11" style="31" customWidth="1"/>
    <col min="5391" max="5391" width="18.5703125" style="31" customWidth="1"/>
    <col min="5392" max="5632" width="9.140625" style="31"/>
    <col min="5633" max="5633" width="2.42578125" style="31" customWidth="1"/>
    <col min="5634" max="5634" width="27.85546875" style="31" customWidth="1"/>
    <col min="5635" max="5635" width="13" style="31" customWidth="1"/>
    <col min="5636" max="5636" width="11" style="31" customWidth="1"/>
    <col min="5637" max="5638" width="12.42578125" style="31" customWidth="1"/>
    <col min="5639" max="5646" width="11" style="31" customWidth="1"/>
    <col min="5647" max="5647" width="18.5703125" style="31" customWidth="1"/>
    <col min="5648" max="5888" width="9.140625" style="31"/>
    <col min="5889" max="5889" width="2.42578125" style="31" customWidth="1"/>
    <col min="5890" max="5890" width="27.85546875" style="31" customWidth="1"/>
    <col min="5891" max="5891" width="13" style="31" customWidth="1"/>
    <col min="5892" max="5892" width="11" style="31" customWidth="1"/>
    <col min="5893" max="5894" width="12.42578125" style="31" customWidth="1"/>
    <col min="5895" max="5902" width="11" style="31" customWidth="1"/>
    <col min="5903" max="5903" width="18.5703125" style="31" customWidth="1"/>
    <col min="5904" max="6144" width="9.140625" style="31"/>
    <col min="6145" max="6145" width="2.42578125" style="31" customWidth="1"/>
    <col min="6146" max="6146" width="27.85546875" style="31" customWidth="1"/>
    <col min="6147" max="6147" width="13" style="31" customWidth="1"/>
    <col min="6148" max="6148" width="11" style="31" customWidth="1"/>
    <col min="6149" max="6150" width="12.42578125" style="31" customWidth="1"/>
    <col min="6151" max="6158" width="11" style="31" customWidth="1"/>
    <col min="6159" max="6159" width="18.5703125" style="31" customWidth="1"/>
    <col min="6160" max="6400" width="9.140625" style="31"/>
    <col min="6401" max="6401" width="2.42578125" style="31" customWidth="1"/>
    <col min="6402" max="6402" width="27.85546875" style="31" customWidth="1"/>
    <col min="6403" max="6403" width="13" style="31" customWidth="1"/>
    <col min="6404" max="6404" width="11" style="31" customWidth="1"/>
    <col min="6405" max="6406" width="12.42578125" style="31" customWidth="1"/>
    <col min="6407" max="6414" width="11" style="31" customWidth="1"/>
    <col min="6415" max="6415" width="18.5703125" style="31" customWidth="1"/>
    <col min="6416" max="6656" width="9.140625" style="31"/>
    <col min="6657" max="6657" width="2.42578125" style="31" customWidth="1"/>
    <col min="6658" max="6658" width="27.85546875" style="31" customWidth="1"/>
    <col min="6659" max="6659" width="13" style="31" customWidth="1"/>
    <col min="6660" max="6660" width="11" style="31" customWidth="1"/>
    <col min="6661" max="6662" width="12.42578125" style="31" customWidth="1"/>
    <col min="6663" max="6670" width="11" style="31" customWidth="1"/>
    <col min="6671" max="6671" width="18.5703125" style="31" customWidth="1"/>
    <col min="6672" max="6912" width="9.140625" style="31"/>
    <col min="6913" max="6913" width="2.42578125" style="31" customWidth="1"/>
    <col min="6914" max="6914" width="27.85546875" style="31" customWidth="1"/>
    <col min="6915" max="6915" width="13" style="31" customWidth="1"/>
    <col min="6916" max="6916" width="11" style="31" customWidth="1"/>
    <col min="6917" max="6918" width="12.42578125" style="31" customWidth="1"/>
    <col min="6919" max="6926" width="11" style="31" customWidth="1"/>
    <col min="6927" max="6927" width="18.5703125" style="31" customWidth="1"/>
    <col min="6928" max="7168" width="9.140625" style="31"/>
    <col min="7169" max="7169" width="2.42578125" style="31" customWidth="1"/>
    <col min="7170" max="7170" width="27.85546875" style="31" customWidth="1"/>
    <col min="7171" max="7171" width="13" style="31" customWidth="1"/>
    <col min="7172" max="7172" width="11" style="31" customWidth="1"/>
    <col min="7173" max="7174" width="12.42578125" style="31" customWidth="1"/>
    <col min="7175" max="7182" width="11" style="31" customWidth="1"/>
    <col min="7183" max="7183" width="18.5703125" style="31" customWidth="1"/>
    <col min="7184" max="7424" width="9.140625" style="31"/>
    <col min="7425" max="7425" width="2.42578125" style="31" customWidth="1"/>
    <col min="7426" max="7426" width="27.85546875" style="31" customWidth="1"/>
    <col min="7427" max="7427" width="13" style="31" customWidth="1"/>
    <col min="7428" max="7428" width="11" style="31" customWidth="1"/>
    <col min="7429" max="7430" width="12.42578125" style="31" customWidth="1"/>
    <col min="7431" max="7438" width="11" style="31" customWidth="1"/>
    <col min="7439" max="7439" width="18.5703125" style="31" customWidth="1"/>
    <col min="7440" max="7680" width="9.140625" style="31"/>
    <col min="7681" max="7681" width="2.42578125" style="31" customWidth="1"/>
    <col min="7682" max="7682" width="27.85546875" style="31" customWidth="1"/>
    <col min="7683" max="7683" width="13" style="31" customWidth="1"/>
    <col min="7684" max="7684" width="11" style="31" customWidth="1"/>
    <col min="7685" max="7686" width="12.42578125" style="31" customWidth="1"/>
    <col min="7687" max="7694" width="11" style="31" customWidth="1"/>
    <col min="7695" max="7695" width="18.5703125" style="31" customWidth="1"/>
    <col min="7696" max="7936" width="9.140625" style="31"/>
    <col min="7937" max="7937" width="2.42578125" style="31" customWidth="1"/>
    <col min="7938" max="7938" width="27.85546875" style="31" customWidth="1"/>
    <col min="7939" max="7939" width="13" style="31" customWidth="1"/>
    <col min="7940" max="7940" width="11" style="31" customWidth="1"/>
    <col min="7941" max="7942" width="12.42578125" style="31" customWidth="1"/>
    <col min="7943" max="7950" width="11" style="31" customWidth="1"/>
    <col min="7951" max="7951" width="18.5703125" style="31" customWidth="1"/>
    <col min="7952" max="8192" width="9.140625" style="31"/>
    <col min="8193" max="8193" width="2.42578125" style="31" customWidth="1"/>
    <col min="8194" max="8194" width="27.85546875" style="31" customWidth="1"/>
    <col min="8195" max="8195" width="13" style="31" customWidth="1"/>
    <col min="8196" max="8196" width="11" style="31" customWidth="1"/>
    <col min="8197" max="8198" width="12.42578125" style="31" customWidth="1"/>
    <col min="8199" max="8206" width="11" style="31" customWidth="1"/>
    <col min="8207" max="8207" width="18.5703125" style="31" customWidth="1"/>
    <col min="8208" max="8448" width="9.140625" style="31"/>
    <col min="8449" max="8449" width="2.42578125" style="31" customWidth="1"/>
    <col min="8450" max="8450" width="27.85546875" style="31" customWidth="1"/>
    <col min="8451" max="8451" width="13" style="31" customWidth="1"/>
    <col min="8452" max="8452" width="11" style="31" customWidth="1"/>
    <col min="8453" max="8454" width="12.42578125" style="31" customWidth="1"/>
    <col min="8455" max="8462" width="11" style="31" customWidth="1"/>
    <col min="8463" max="8463" width="18.5703125" style="31" customWidth="1"/>
    <col min="8464" max="8704" width="9.140625" style="31"/>
    <col min="8705" max="8705" width="2.42578125" style="31" customWidth="1"/>
    <col min="8706" max="8706" width="27.85546875" style="31" customWidth="1"/>
    <col min="8707" max="8707" width="13" style="31" customWidth="1"/>
    <col min="8708" max="8708" width="11" style="31" customWidth="1"/>
    <col min="8709" max="8710" width="12.42578125" style="31" customWidth="1"/>
    <col min="8711" max="8718" width="11" style="31" customWidth="1"/>
    <col min="8719" max="8719" width="18.5703125" style="31" customWidth="1"/>
    <col min="8720" max="8960" width="9.140625" style="31"/>
    <col min="8961" max="8961" width="2.42578125" style="31" customWidth="1"/>
    <col min="8962" max="8962" width="27.85546875" style="31" customWidth="1"/>
    <col min="8963" max="8963" width="13" style="31" customWidth="1"/>
    <col min="8964" max="8964" width="11" style="31" customWidth="1"/>
    <col min="8965" max="8966" width="12.42578125" style="31" customWidth="1"/>
    <col min="8967" max="8974" width="11" style="31" customWidth="1"/>
    <col min="8975" max="8975" width="18.5703125" style="31" customWidth="1"/>
    <col min="8976" max="9216" width="9.140625" style="31"/>
    <col min="9217" max="9217" width="2.42578125" style="31" customWidth="1"/>
    <col min="9218" max="9218" width="27.85546875" style="31" customWidth="1"/>
    <col min="9219" max="9219" width="13" style="31" customWidth="1"/>
    <col min="9220" max="9220" width="11" style="31" customWidth="1"/>
    <col min="9221" max="9222" width="12.42578125" style="31" customWidth="1"/>
    <col min="9223" max="9230" width="11" style="31" customWidth="1"/>
    <col min="9231" max="9231" width="18.5703125" style="31" customWidth="1"/>
    <col min="9232" max="9472" width="9.140625" style="31"/>
    <col min="9473" max="9473" width="2.42578125" style="31" customWidth="1"/>
    <col min="9474" max="9474" width="27.85546875" style="31" customWidth="1"/>
    <col min="9475" max="9475" width="13" style="31" customWidth="1"/>
    <col min="9476" max="9476" width="11" style="31" customWidth="1"/>
    <col min="9477" max="9478" width="12.42578125" style="31" customWidth="1"/>
    <col min="9479" max="9486" width="11" style="31" customWidth="1"/>
    <col min="9487" max="9487" width="18.5703125" style="31" customWidth="1"/>
    <col min="9488" max="9728" width="9.140625" style="31"/>
    <col min="9729" max="9729" width="2.42578125" style="31" customWidth="1"/>
    <col min="9730" max="9730" width="27.85546875" style="31" customWidth="1"/>
    <col min="9731" max="9731" width="13" style="31" customWidth="1"/>
    <col min="9732" max="9732" width="11" style="31" customWidth="1"/>
    <col min="9733" max="9734" width="12.42578125" style="31" customWidth="1"/>
    <col min="9735" max="9742" width="11" style="31" customWidth="1"/>
    <col min="9743" max="9743" width="18.5703125" style="31" customWidth="1"/>
    <col min="9744" max="9984" width="9.140625" style="31"/>
    <col min="9985" max="9985" width="2.42578125" style="31" customWidth="1"/>
    <col min="9986" max="9986" width="27.85546875" style="31" customWidth="1"/>
    <col min="9987" max="9987" width="13" style="31" customWidth="1"/>
    <col min="9988" max="9988" width="11" style="31" customWidth="1"/>
    <col min="9989" max="9990" width="12.42578125" style="31" customWidth="1"/>
    <col min="9991" max="9998" width="11" style="31" customWidth="1"/>
    <col min="9999" max="9999" width="18.5703125" style="31" customWidth="1"/>
    <col min="10000" max="10240" width="9.140625" style="31"/>
    <col min="10241" max="10241" width="2.42578125" style="31" customWidth="1"/>
    <col min="10242" max="10242" width="27.85546875" style="31" customWidth="1"/>
    <col min="10243" max="10243" width="13" style="31" customWidth="1"/>
    <col min="10244" max="10244" width="11" style="31" customWidth="1"/>
    <col min="10245" max="10246" width="12.42578125" style="31" customWidth="1"/>
    <col min="10247" max="10254" width="11" style="31" customWidth="1"/>
    <col min="10255" max="10255" width="18.5703125" style="31" customWidth="1"/>
    <col min="10256" max="10496" width="9.140625" style="31"/>
    <col min="10497" max="10497" width="2.42578125" style="31" customWidth="1"/>
    <col min="10498" max="10498" width="27.85546875" style="31" customWidth="1"/>
    <col min="10499" max="10499" width="13" style="31" customWidth="1"/>
    <col min="10500" max="10500" width="11" style="31" customWidth="1"/>
    <col min="10501" max="10502" width="12.42578125" style="31" customWidth="1"/>
    <col min="10503" max="10510" width="11" style="31" customWidth="1"/>
    <col min="10511" max="10511" width="18.5703125" style="31" customWidth="1"/>
    <col min="10512" max="10752" width="9.140625" style="31"/>
    <col min="10753" max="10753" width="2.42578125" style="31" customWidth="1"/>
    <col min="10754" max="10754" width="27.85546875" style="31" customWidth="1"/>
    <col min="10755" max="10755" width="13" style="31" customWidth="1"/>
    <col min="10756" max="10756" width="11" style="31" customWidth="1"/>
    <col min="10757" max="10758" width="12.42578125" style="31" customWidth="1"/>
    <col min="10759" max="10766" width="11" style="31" customWidth="1"/>
    <col min="10767" max="10767" width="18.5703125" style="31" customWidth="1"/>
    <col min="10768" max="11008" width="9.140625" style="31"/>
    <col min="11009" max="11009" width="2.42578125" style="31" customWidth="1"/>
    <col min="11010" max="11010" width="27.85546875" style="31" customWidth="1"/>
    <col min="11011" max="11011" width="13" style="31" customWidth="1"/>
    <col min="11012" max="11012" width="11" style="31" customWidth="1"/>
    <col min="11013" max="11014" width="12.42578125" style="31" customWidth="1"/>
    <col min="11015" max="11022" width="11" style="31" customWidth="1"/>
    <col min="11023" max="11023" width="18.5703125" style="31" customWidth="1"/>
    <col min="11024" max="11264" width="9.140625" style="31"/>
    <col min="11265" max="11265" width="2.42578125" style="31" customWidth="1"/>
    <col min="11266" max="11266" width="27.85546875" style="31" customWidth="1"/>
    <col min="11267" max="11267" width="13" style="31" customWidth="1"/>
    <col min="11268" max="11268" width="11" style="31" customWidth="1"/>
    <col min="11269" max="11270" width="12.42578125" style="31" customWidth="1"/>
    <col min="11271" max="11278" width="11" style="31" customWidth="1"/>
    <col min="11279" max="11279" width="18.5703125" style="31" customWidth="1"/>
    <col min="11280" max="11520" width="9.140625" style="31"/>
    <col min="11521" max="11521" width="2.42578125" style="31" customWidth="1"/>
    <col min="11522" max="11522" width="27.85546875" style="31" customWidth="1"/>
    <col min="11523" max="11523" width="13" style="31" customWidth="1"/>
    <col min="11524" max="11524" width="11" style="31" customWidth="1"/>
    <col min="11525" max="11526" width="12.42578125" style="31" customWidth="1"/>
    <col min="11527" max="11534" width="11" style="31" customWidth="1"/>
    <col min="11535" max="11535" width="18.5703125" style="31" customWidth="1"/>
    <col min="11536" max="11776" width="9.140625" style="31"/>
    <col min="11777" max="11777" width="2.42578125" style="31" customWidth="1"/>
    <col min="11778" max="11778" width="27.85546875" style="31" customWidth="1"/>
    <col min="11779" max="11779" width="13" style="31" customWidth="1"/>
    <col min="11780" max="11780" width="11" style="31" customWidth="1"/>
    <col min="11781" max="11782" width="12.42578125" style="31" customWidth="1"/>
    <col min="11783" max="11790" width="11" style="31" customWidth="1"/>
    <col min="11791" max="11791" width="18.5703125" style="31" customWidth="1"/>
    <col min="11792" max="12032" width="9.140625" style="31"/>
    <col min="12033" max="12033" width="2.42578125" style="31" customWidth="1"/>
    <col min="12034" max="12034" width="27.85546875" style="31" customWidth="1"/>
    <col min="12035" max="12035" width="13" style="31" customWidth="1"/>
    <col min="12036" max="12036" width="11" style="31" customWidth="1"/>
    <col min="12037" max="12038" width="12.42578125" style="31" customWidth="1"/>
    <col min="12039" max="12046" width="11" style="31" customWidth="1"/>
    <col min="12047" max="12047" width="18.5703125" style="31" customWidth="1"/>
    <col min="12048" max="12288" width="9.140625" style="31"/>
    <col min="12289" max="12289" width="2.42578125" style="31" customWidth="1"/>
    <col min="12290" max="12290" width="27.85546875" style="31" customWidth="1"/>
    <col min="12291" max="12291" width="13" style="31" customWidth="1"/>
    <col min="12292" max="12292" width="11" style="31" customWidth="1"/>
    <col min="12293" max="12294" width="12.42578125" style="31" customWidth="1"/>
    <col min="12295" max="12302" width="11" style="31" customWidth="1"/>
    <col min="12303" max="12303" width="18.5703125" style="31" customWidth="1"/>
    <col min="12304" max="12544" width="9.140625" style="31"/>
    <col min="12545" max="12545" width="2.42578125" style="31" customWidth="1"/>
    <col min="12546" max="12546" width="27.85546875" style="31" customWidth="1"/>
    <col min="12547" max="12547" width="13" style="31" customWidth="1"/>
    <col min="12548" max="12548" width="11" style="31" customWidth="1"/>
    <col min="12549" max="12550" width="12.42578125" style="31" customWidth="1"/>
    <col min="12551" max="12558" width="11" style="31" customWidth="1"/>
    <col min="12559" max="12559" width="18.5703125" style="31" customWidth="1"/>
    <col min="12560" max="12800" width="9.140625" style="31"/>
    <col min="12801" max="12801" width="2.42578125" style="31" customWidth="1"/>
    <col min="12802" max="12802" width="27.85546875" style="31" customWidth="1"/>
    <col min="12803" max="12803" width="13" style="31" customWidth="1"/>
    <col min="12804" max="12804" width="11" style="31" customWidth="1"/>
    <col min="12805" max="12806" width="12.42578125" style="31" customWidth="1"/>
    <col min="12807" max="12814" width="11" style="31" customWidth="1"/>
    <col min="12815" max="12815" width="18.5703125" style="31" customWidth="1"/>
    <col min="12816" max="13056" width="9.140625" style="31"/>
    <col min="13057" max="13057" width="2.42578125" style="31" customWidth="1"/>
    <col min="13058" max="13058" width="27.85546875" style="31" customWidth="1"/>
    <col min="13059" max="13059" width="13" style="31" customWidth="1"/>
    <col min="13060" max="13060" width="11" style="31" customWidth="1"/>
    <col min="13061" max="13062" width="12.42578125" style="31" customWidth="1"/>
    <col min="13063" max="13070" width="11" style="31" customWidth="1"/>
    <col min="13071" max="13071" width="18.5703125" style="31" customWidth="1"/>
    <col min="13072" max="13312" width="9.140625" style="31"/>
    <col min="13313" max="13313" width="2.42578125" style="31" customWidth="1"/>
    <col min="13314" max="13314" width="27.85546875" style="31" customWidth="1"/>
    <col min="13315" max="13315" width="13" style="31" customWidth="1"/>
    <col min="13316" max="13316" width="11" style="31" customWidth="1"/>
    <col min="13317" max="13318" width="12.42578125" style="31" customWidth="1"/>
    <col min="13319" max="13326" width="11" style="31" customWidth="1"/>
    <col min="13327" max="13327" width="18.5703125" style="31" customWidth="1"/>
    <col min="13328" max="13568" width="9.140625" style="31"/>
    <col min="13569" max="13569" width="2.42578125" style="31" customWidth="1"/>
    <col min="13570" max="13570" width="27.85546875" style="31" customWidth="1"/>
    <col min="13571" max="13571" width="13" style="31" customWidth="1"/>
    <col min="13572" max="13572" width="11" style="31" customWidth="1"/>
    <col min="13573" max="13574" width="12.42578125" style="31" customWidth="1"/>
    <col min="13575" max="13582" width="11" style="31" customWidth="1"/>
    <col min="13583" max="13583" width="18.5703125" style="31" customWidth="1"/>
    <col min="13584" max="13824" width="9.140625" style="31"/>
    <col min="13825" max="13825" width="2.42578125" style="31" customWidth="1"/>
    <col min="13826" max="13826" width="27.85546875" style="31" customWidth="1"/>
    <col min="13827" max="13827" width="13" style="31" customWidth="1"/>
    <col min="13828" max="13828" width="11" style="31" customWidth="1"/>
    <col min="13829" max="13830" width="12.42578125" style="31" customWidth="1"/>
    <col min="13831" max="13838" width="11" style="31" customWidth="1"/>
    <col min="13839" max="13839" width="18.5703125" style="31" customWidth="1"/>
    <col min="13840" max="14080" width="9.140625" style="31"/>
    <col min="14081" max="14081" width="2.42578125" style="31" customWidth="1"/>
    <col min="14082" max="14082" width="27.85546875" style="31" customWidth="1"/>
    <col min="14083" max="14083" width="13" style="31" customWidth="1"/>
    <col min="14084" max="14084" width="11" style="31" customWidth="1"/>
    <col min="14085" max="14086" width="12.42578125" style="31" customWidth="1"/>
    <col min="14087" max="14094" width="11" style="31" customWidth="1"/>
    <col min="14095" max="14095" width="18.5703125" style="31" customWidth="1"/>
    <col min="14096" max="14336" width="9.140625" style="31"/>
    <col min="14337" max="14337" width="2.42578125" style="31" customWidth="1"/>
    <col min="14338" max="14338" width="27.85546875" style="31" customWidth="1"/>
    <col min="14339" max="14339" width="13" style="31" customWidth="1"/>
    <col min="14340" max="14340" width="11" style="31" customWidth="1"/>
    <col min="14341" max="14342" width="12.42578125" style="31" customWidth="1"/>
    <col min="14343" max="14350" width="11" style="31" customWidth="1"/>
    <col min="14351" max="14351" width="18.5703125" style="31" customWidth="1"/>
    <col min="14352" max="14592" width="9.140625" style="31"/>
    <col min="14593" max="14593" width="2.42578125" style="31" customWidth="1"/>
    <col min="14594" max="14594" width="27.85546875" style="31" customWidth="1"/>
    <col min="14595" max="14595" width="13" style="31" customWidth="1"/>
    <col min="14596" max="14596" width="11" style="31" customWidth="1"/>
    <col min="14597" max="14598" width="12.42578125" style="31" customWidth="1"/>
    <col min="14599" max="14606" width="11" style="31" customWidth="1"/>
    <col min="14607" max="14607" width="18.5703125" style="31" customWidth="1"/>
    <col min="14608" max="14848" width="9.140625" style="31"/>
    <col min="14849" max="14849" width="2.42578125" style="31" customWidth="1"/>
    <col min="14850" max="14850" width="27.85546875" style="31" customWidth="1"/>
    <col min="14851" max="14851" width="13" style="31" customWidth="1"/>
    <col min="14852" max="14852" width="11" style="31" customWidth="1"/>
    <col min="14853" max="14854" width="12.42578125" style="31" customWidth="1"/>
    <col min="14855" max="14862" width="11" style="31" customWidth="1"/>
    <col min="14863" max="14863" width="18.5703125" style="31" customWidth="1"/>
    <col min="14864" max="15104" width="9.140625" style="31"/>
    <col min="15105" max="15105" width="2.42578125" style="31" customWidth="1"/>
    <col min="15106" max="15106" width="27.85546875" style="31" customWidth="1"/>
    <col min="15107" max="15107" width="13" style="31" customWidth="1"/>
    <col min="15108" max="15108" width="11" style="31" customWidth="1"/>
    <col min="15109" max="15110" width="12.42578125" style="31" customWidth="1"/>
    <col min="15111" max="15118" width="11" style="31" customWidth="1"/>
    <col min="15119" max="15119" width="18.5703125" style="31" customWidth="1"/>
    <col min="15120" max="15360" width="9.140625" style="31"/>
    <col min="15361" max="15361" width="2.42578125" style="31" customWidth="1"/>
    <col min="15362" max="15362" width="27.85546875" style="31" customWidth="1"/>
    <col min="15363" max="15363" width="13" style="31" customWidth="1"/>
    <col min="15364" max="15364" width="11" style="31" customWidth="1"/>
    <col min="15365" max="15366" width="12.42578125" style="31" customWidth="1"/>
    <col min="15367" max="15374" width="11" style="31" customWidth="1"/>
    <col min="15375" max="15375" width="18.5703125" style="31" customWidth="1"/>
    <col min="15376" max="15616" width="9.140625" style="31"/>
    <col min="15617" max="15617" width="2.42578125" style="31" customWidth="1"/>
    <col min="15618" max="15618" width="27.85546875" style="31" customWidth="1"/>
    <col min="15619" max="15619" width="13" style="31" customWidth="1"/>
    <col min="15620" max="15620" width="11" style="31" customWidth="1"/>
    <col min="15621" max="15622" width="12.42578125" style="31" customWidth="1"/>
    <col min="15623" max="15630" width="11" style="31" customWidth="1"/>
    <col min="15631" max="15631" width="18.5703125" style="31" customWidth="1"/>
    <col min="15632" max="15872" width="9.140625" style="31"/>
    <col min="15873" max="15873" width="2.42578125" style="31" customWidth="1"/>
    <col min="15874" max="15874" width="27.85546875" style="31" customWidth="1"/>
    <col min="15875" max="15875" width="13" style="31" customWidth="1"/>
    <col min="15876" max="15876" width="11" style="31" customWidth="1"/>
    <col min="15877" max="15878" width="12.42578125" style="31" customWidth="1"/>
    <col min="15879" max="15886" width="11" style="31" customWidth="1"/>
    <col min="15887" max="15887" width="18.5703125" style="31" customWidth="1"/>
    <col min="15888" max="16128" width="9.140625" style="31"/>
    <col min="16129" max="16129" width="2.42578125" style="31" customWidth="1"/>
    <col min="16130" max="16130" width="27.85546875" style="31" customWidth="1"/>
    <col min="16131" max="16131" width="13" style="31" customWidth="1"/>
    <col min="16132" max="16132" width="11" style="31" customWidth="1"/>
    <col min="16133" max="16134" width="12.42578125" style="31" customWidth="1"/>
    <col min="16135" max="16142" width="11" style="31" customWidth="1"/>
    <col min="16143" max="16143" width="18.5703125" style="31" customWidth="1"/>
    <col min="16144" max="16384" width="9.140625" style="31"/>
  </cols>
  <sheetData>
    <row r="1" spans="1:14" ht="15.75" x14ac:dyDescent="0.25">
      <c r="A1" s="216" t="s">
        <v>3336</v>
      </c>
      <c r="C1" s="295"/>
      <c r="D1" s="78"/>
      <c r="E1" s="78"/>
      <c r="F1" s="78"/>
      <c r="G1" s="78"/>
      <c r="H1" s="78"/>
      <c r="I1" s="78"/>
      <c r="J1" s="78"/>
      <c r="K1" s="78"/>
      <c r="L1" s="78"/>
      <c r="N1" s="1207"/>
    </row>
    <row r="2" spans="1:14" s="78" customFormat="1" ht="15" x14ac:dyDescent="0.25">
      <c r="A2" s="1867" t="s">
        <v>145</v>
      </c>
      <c r="B2" s="1868"/>
      <c r="C2" s="1868"/>
      <c r="D2" s="1868"/>
      <c r="E2" s="1869"/>
      <c r="N2" s="1208"/>
    </row>
    <row r="3" spans="1:14" s="78" customFormat="1" ht="12.75" customHeight="1" x14ac:dyDescent="0.2">
      <c r="A3" s="329" t="s">
        <v>3337</v>
      </c>
      <c r="N3" s="1208"/>
    </row>
    <row r="4" spans="1:14" s="78" customFormat="1" ht="12.75" customHeight="1" x14ac:dyDescent="0.2">
      <c r="A4" s="181" t="s">
        <v>146</v>
      </c>
      <c r="D4" s="82"/>
      <c r="E4" s="82"/>
      <c r="F4" s="82"/>
      <c r="G4" s="82"/>
      <c r="H4" s="82"/>
      <c r="I4" s="82"/>
      <c r="J4" s="82"/>
      <c r="N4" s="1208"/>
    </row>
    <row r="5" spans="1:14" s="78" customFormat="1" ht="15.75" customHeight="1" x14ac:dyDescent="0.2">
      <c r="A5" s="88" t="s">
        <v>3338</v>
      </c>
      <c r="D5" s="83" t="s">
        <v>3339</v>
      </c>
      <c r="E5" s="1311" t="s">
        <v>3340</v>
      </c>
      <c r="F5" s="82"/>
      <c r="G5" s="82"/>
      <c r="H5" s="82"/>
      <c r="I5" s="82"/>
      <c r="J5" s="82"/>
      <c r="N5" s="1208"/>
    </row>
    <row r="6" spans="1:14" ht="12.75" customHeight="1" x14ac:dyDescent="0.2"/>
    <row r="7" spans="1:14" ht="12.75" customHeight="1" x14ac:dyDescent="0.2">
      <c r="A7" s="885" t="s">
        <v>2892</v>
      </c>
    </row>
    <row r="8" spans="1:14" s="78" customFormat="1" ht="12.75" x14ac:dyDescent="0.2">
      <c r="A8" s="88" t="s">
        <v>3341</v>
      </c>
    </row>
    <row r="9" spans="1:14" ht="12.75" customHeight="1" x14ac:dyDescent="0.2">
      <c r="A9" s="295"/>
      <c r="B9" s="295"/>
      <c r="C9" s="295"/>
    </row>
    <row r="10" spans="1:14" ht="46.5" customHeight="1" x14ac:dyDescent="0.2">
      <c r="C10" s="1387" t="s">
        <v>2442</v>
      </c>
      <c r="D10" s="1387" t="s">
        <v>2707</v>
      </c>
      <c r="E10" s="1387" t="s">
        <v>291</v>
      </c>
      <c r="F10" s="1387" t="s">
        <v>4675</v>
      </c>
    </row>
    <row r="11" spans="1:14" ht="12.75" customHeight="1" x14ac:dyDescent="0.2">
      <c r="B11" s="31" t="s">
        <v>2896</v>
      </c>
      <c r="C11" s="1435"/>
      <c r="D11" s="1311" t="s">
        <v>3342</v>
      </c>
      <c r="E11" s="1435"/>
      <c r="F11" s="1311" t="s">
        <v>3343</v>
      </c>
    </row>
    <row r="12" spans="1:14" ht="36" customHeight="1" x14ac:dyDescent="0.2">
      <c r="B12" s="298" t="s">
        <v>2899</v>
      </c>
      <c r="C12" s="1421" t="s">
        <v>2985</v>
      </c>
      <c r="D12" s="1311" t="s">
        <v>3344</v>
      </c>
      <c r="E12" s="1311" t="s">
        <v>3345</v>
      </c>
      <c r="F12" s="1806">
        <v>18050</v>
      </c>
    </row>
    <row r="13" spans="1:14" ht="12.75" customHeight="1" x14ac:dyDescent="0.2"/>
    <row r="14" spans="1:14" s="78" customFormat="1" ht="12.75" x14ac:dyDescent="0.2">
      <c r="A14" s="88" t="s">
        <v>3346</v>
      </c>
      <c r="I14" s="82"/>
      <c r="J14" s="82"/>
      <c r="K14" s="82"/>
    </row>
    <row r="15" spans="1:14" s="78" customFormat="1" ht="12.75" x14ac:dyDescent="0.2">
      <c r="A15" s="88"/>
      <c r="I15" s="82"/>
      <c r="J15" s="82"/>
      <c r="K15" s="82"/>
    </row>
    <row r="16" spans="1:14" ht="21.75" customHeight="1" x14ac:dyDescent="0.2">
      <c r="C16" s="495"/>
      <c r="D16" s="1854" t="s">
        <v>2440</v>
      </c>
      <c r="E16" s="1856"/>
      <c r="F16" s="1861" t="s">
        <v>2441</v>
      </c>
      <c r="G16" s="1862"/>
      <c r="H16" s="1863"/>
      <c r="J16" s="1854" t="s">
        <v>2902</v>
      </c>
      <c r="K16" s="1855"/>
      <c r="L16" s="1855"/>
      <c r="M16" s="1856"/>
    </row>
    <row r="17" spans="1:14" ht="45.75" x14ac:dyDescent="0.2">
      <c r="A17" s="1864" t="s">
        <v>3347</v>
      </c>
      <c r="B17" s="1865"/>
      <c r="C17" s="1387" t="s">
        <v>2442</v>
      </c>
      <c r="D17" s="1387" t="s">
        <v>2904</v>
      </c>
      <c r="E17" s="1564" t="s">
        <v>2539</v>
      </c>
      <c r="F17" s="332" t="s">
        <v>3348</v>
      </c>
      <c r="G17" s="1387" t="s">
        <v>3349</v>
      </c>
      <c r="H17" s="1387" t="s">
        <v>3350</v>
      </c>
      <c r="J17" s="496" t="s">
        <v>2908</v>
      </c>
      <c r="L17" s="496" t="s">
        <v>2909</v>
      </c>
      <c r="M17" s="496" t="s">
        <v>3351</v>
      </c>
      <c r="N17" s="1785" t="s">
        <v>4669</v>
      </c>
    </row>
    <row r="18" spans="1:14" ht="12.75" customHeight="1" x14ac:dyDescent="0.2">
      <c r="A18" s="1857"/>
      <c r="B18" s="1857"/>
      <c r="C18" s="1858" t="s">
        <v>2910</v>
      </c>
      <c r="D18" s="1858"/>
      <c r="E18" s="1858"/>
      <c r="F18" s="1858"/>
      <c r="G18" s="229"/>
      <c r="H18" s="229"/>
      <c r="J18" s="229"/>
      <c r="M18" s="229"/>
    </row>
    <row r="19" spans="1:14" ht="22.5" customHeight="1" x14ac:dyDescent="0.2">
      <c r="A19" s="1857"/>
      <c r="B19" s="1857"/>
      <c r="C19" s="229" t="s">
        <v>299</v>
      </c>
      <c r="D19" s="229"/>
      <c r="E19" s="229" t="s">
        <v>300</v>
      </c>
      <c r="F19" s="229" t="s">
        <v>301</v>
      </c>
      <c r="G19" s="229" t="s">
        <v>465</v>
      </c>
      <c r="H19" s="229" t="s">
        <v>466</v>
      </c>
      <c r="J19" s="229" t="s">
        <v>2451</v>
      </c>
      <c r="M19" s="229"/>
    </row>
    <row r="20" spans="1:14" ht="22.5" customHeight="1" x14ac:dyDescent="0.2">
      <c r="A20" s="976"/>
      <c r="B20" s="1209" t="s">
        <v>2911</v>
      </c>
      <c r="C20" s="229"/>
      <c r="D20" s="229"/>
      <c r="E20" s="229"/>
      <c r="F20" s="229"/>
      <c r="G20" s="229"/>
      <c r="H20" s="229"/>
      <c r="J20" s="229"/>
      <c r="M20" s="229"/>
    </row>
    <row r="21" spans="1:14" x14ac:dyDescent="0.2">
      <c r="C21" s="1565" t="s">
        <v>2977</v>
      </c>
      <c r="D21" s="1335">
        <v>3381</v>
      </c>
      <c r="E21" s="1335">
        <v>3394</v>
      </c>
      <c r="F21" s="1335">
        <v>3404</v>
      </c>
      <c r="G21" s="1335">
        <v>3413</v>
      </c>
      <c r="H21" s="1335">
        <v>3422</v>
      </c>
      <c r="J21" s="1335">
        <v>3435</v>
      </c>
      <c r="L21" s="1335">
        <v>3448</v>
      </c>
      <c r="M21" s="1335">
        <v>3458</v>
      </c>
      <c r="N21" s="1781"/>
    </row>
    <row r="22" spans="1:14" x14ac:dyDescent="0.2">
      <c r="C22" s="1435" t="s">
        <v>3352</v>
      </c>
      <c r="D22" s="1335">
        <v>3382</v>
      </c>
      <c r="E22" s="1335">
        <v>3395</v>
      </c>
      <c r="F22" s="1335">
        <v>3405</v>
      </c>
      <c r="G22" s="1335">
        <v>3414</v>
      </c>
      <c r="H22" s="1335">
        <v>3423</v>
      </c>
      <c r="J22" s="1335">
        <v>3436</v>
      </c>
      <c r="L22" s="1335">
        <v>3449</v>
      </c>
      <c r="M22" s="1335">
        <v>3459</v>
      </c>
      <c r="N22" s="1781"/>
    </row>
    <row r="23" spans="1:14" x14ac:dyDescent="0.2">
      <c r="C23" s="1435" t="s">
        <v>3353</v>
      </c>
      <c r="D23" s="1335">
        <v>3383</v>
      </c>
      <c r="E23" s="1335">
        <v>3396</v>
      </c>
      <c r="F23" s="1335">
        <v>3406</v>
      </c>
      <c r="G23" s="1335">
        <v>3415</v>
      </c>
      <c r="H23" s="1335">
        <v>3424</v>
      </c>
      <c r="J23" s="1335">
        <v>3437</v>
      </c>
      <c r="L23" s="1335">
        <v>3450</v>
      </c>
      <c r="M23" s="1335">
        <v>3460</v>
      </c>
      <c r="N23" s="1781"/>
    </row>
    <row r="24" spans="1:14" x14ac:dyDescent="0.2">
      <c r="C24" s="1435" t="s">
        <v>3354</v>
      </c>
      <c r="D24" s="1335">
        <v>3384</v>
      </c>
      <c r="E24" s="1335">
        <v>3397</v>
      </c>
      <c r="F24" s="1335">
        <v>3407</v>
      </c>
      <c r="G24" s="1335">
        <v>3416</v>
      </c>
      <c r="H24" s="1335">
        <v>3428</v>
      </c>
      <c r="J24" s="1335">
        <v>3438</v>
      </c>
      <c r="L24" s="1335">
        <v>3451</v>
      </c>
      <c r="M24" s="1335">
        <v>3461</v>
      </c>
      <c r="N24" s="1781"/>
    </row>
    <row r="25" spans="1:14" x14ac:dyDescent="0.2">
      <c r="C25" s="1435" t="s">
        <v>3355</v>
      </c>
      <c r="D25" s="1335">
        <v>3385</v>
      </c>
      <c r="E25" s="1335">
        <v>3398</v>
      </c>
      <c r="F25" s="1335">
        <v>3408</v>
      </c>
      <c r="G25" s="1335">
        <v>3417</v>
      </c>
      <c r="H25" s="1335">
        <v>3429</v>
      </c>
      <c r="J25" s="1335">
        <v>3439</v>
      </c>
      <c r="L25" s="1335">
        <v>3452</v>
      </c>
      <c r="M25" s="1335">
        <v>3462</v>
      </c>
      <c r="N25" s="1781"/>
    </row>
    <row r="26" spans="1:14" x14ac:dyDescent="0.2">
      <c r="C26" s="1435" t="s">
        <v>3356</v>
      </c>
      <c r="D26" s="1335">
        <v>3386</v>
      </c>
      <c r="E26" s="1335">
        <v>3399</v>
      </c>
      <c r="F26" s="1335">
        <v>3409</v>
      </c>
      <c r="G26" s="1335">
        <v>3418</v>
      </c>
      <c r="H26" s="1335">
        <v>3430</v>
      </c>
      <c r="J26" s="1335">
        <v>3443</v>
      </c>
      <c r="L26" s="1335">
        <v>3453</v>
      </c>
      <c r="M26" s="1335">
        <v>3463</v>
      </c>
      <c r="N26" s="1781"/>
    </row>
    <row r="27" spans="1:14" ht="12.75" customHeight="1" x14ac:dyDescent="0.2">
      <c r="C27" s="1435" t="s">
        <v>3357</v>
      </c>
      <c r="D27" s="1335">
        <v>3387</v>
      </c>
      <c r="E27" s="1335">
        <v>3400</v>
      </c>
      <c r="F27" s="1335">
        <v>3410</v>
      </c>
      <c r="G27" s="1335">
        <v>3419</v>
      </c>
      <c r="H27" s="1335">
        <v>3431</v>
      </c>
      <c r="J27" s="1335">
        <v>3444</v>
      </c>
      <c r="L27" s="1335">
        <v>3454</v>
      </c>
      <c r="M27" s="1335">
        <v>3464</v>
      </c>
      <c r="N27" s="1781"/>
    </row>
    <row r="28" spans="1:14" x14ac:dyDescent="0.2">
      <c r="C28" s="1435" t="s">
        <v>3358</v>
      </c>
      <c r="D28" s="1335">
        <v>3388</v>
      </c>
      <c r="E28" s="1335">
        <v>3401</v>
      </c>
      <c r="F28" s="1335">
        <v>3411</v>
      </c>
      <c r="G28" s="1335">
        <v>3420</v>
      </c>
      <c r="H28" s="1335">
        <v>3432</v>
      </c>
      <c r="J28" s="1335">
        <v>3445</v>
      </c>
      <c r="L28" s="1335">
        <v>3455</v>
      </c>
      <c r="M28" s="1335">
        <v>3465</v>
      </c>
      <c r="N28" s="1781"/>
    </row>
    <row r="29" spans="1:14" ht="12.75" customHeight="1" x14ac:dyDescent="0.2">
      <c r="C29" s="1565" t="s">
        <v>2985</v>
      </c>
      <c r="D29" s="1335">
        <v>3389</v>
      </c>
      <c r="E29" s="1335">
        <v>3402</v>
      </c>
      <c r="F29" s="1335">
        <v>3412</v>
      </c>
      <c r="G29" s="1335">
        <v>3421</v>
      </c>
      <c r="H29" s="1335">
        <v>3433</v>
      </c>
      <c r="J29" s="1335">
        <v>3446</v>
      </c>
      <c r="L29" s="1335">
        <v>3456</v>
      </c>
      <c r="M29" s="1335">
        <v>3466</v>
      </c>
      <c r="N29" s="1806">
        <v>18051</v>
      </c>
    </row>
    <row r="30" spans="1:14" ht="12.75" customHeight="1" x14ac:dyDescent="0.2">
      <c r="B30" s="50"/>
      <c r="C30" s="1435" t="s">
        <v>2922</v>
      </c>
      <c r="D30" s="1335">
        <v>3393</v>
      </c>
      <c r="E30" s="1335">
        <v>3403</v>
      </c>
      <c r="F30" s="1866"/>
      <c r="G30" s="1866"/>
      <c r="H30" s="1335">
        <v>3434</v>
      </c>
      <c r="J30" s="1335">
        <v>3447</v>
      </c>
      <c r="L30" s="1335">
        <v>3457</v>
      </c>
      <c r="M30" s="1335">
        <v>3467</v>
      </c>
      <c r="N30" s="1781"/>
    </row>
    <row r="31" spans="1:14" ht="12.75" customHeight="1" x14ac:dyDescent="0.2">
      <c r="C31" s="182"/>
      <c r="D31" s="300"/>
      <c r="E31" s="300"/>
      <c r="F31" s="182"/>
      <c r="G31" s="182"/>
      <c r="H31" s="300"/>
      <c r="J31" s="300"/>
      <c r="M31" s="300"/>
    </row>
    <row r="32" spans="1:14" ht="13.35" customHeight="1" x14ac:dyDescent="0.2">
      <c r="A32" s="976"/>
      <c r="B32" s="1210" t="s">
        <v>2923</v>
      </c>
      <c r="C32" s="182"/>
      <c r="D32" s="229"/>
      <c r="E32" s="229"/>
      <c r="F32" s="229"/>
      <c r="G32" s="229"/>
      <c r="H32" s="229"/>
      <c r="J32" s="229"/>
      <c r="M32" s="229"/>
    </row>
    <row r="33" spans="1:14" x14ac:dyDescent="0.2">
      <c r="C33" s="1565" t="s">
        <v>2977</v>
      </c>
      <c r="D33" s="1335">
        <v>3468</v>
      </c>
      <c r="E33" s="1335">
        <v>3484</v>
      </c>
      <c r="F33" s="1335">
        <v>3494</v>
      </c>
      <c r="G33" s="1335">
        <v>3503</v>
      </c>
      <c r="H33" s="1335">
        <v>3512</v>
      </c>
      <c r="J33" s="1335">
        <v>3522</v>
      </c>
      <c r="L33" s="1335">
        <v>3532</v>
      </c>
      <c r="M33" s="1335">
        <v>3547</v>
      </c>
      <c r="N33" s="1781"/>
    </row>
    <row r="34" spans="1:14" x14ac:dyDescent="0.2">
      <c r="C34" s="1435" t="s">
        <v>3352</v>
      </c>
      <c r="D34" s="1335">
        <v>3469</v>
      </c>
      <c r="E34" s="1335">
        <v>3485</v>
      </c>
      <c r="F34" s="1335">
        <v>3495</v>
      </c>
      <c r="G34" s="1335">
        <v>3504</v>
      </c>
      <c r="H34" s="1335">
        <v>3513</v>
      </c>
      <c r="J34" s="1335">
        <v>3523</v>
      </c>
      <c r="L34" s="1335">
        <v>3533</v>
      </c>
      <c r="M34" s="1335">
        <v>3548</v>
      </c>
      <c r="N34" s="1781"/>
    </row>
    <row r="35" spans="1:14" x14ac:dyDescent="0.2">
      <c r="C35" s="1435" t="s">
        <v>3353</v>
      </c>
      <c r="D35" s="1335">
        <v>3470</v>
      </c>
      <c r="E35" s="1335">
        <v>3486</v>
      </c>
      <c r="F35" s="1335">
        <v>3496</v>
      </c>
      <c r="G35" s="1335">
        <v>3505</v>
      </c>
      <c r="H35" s="1335">
        <v>3514</v>
      </c>
      <c r="J35" s="1335">
        <v>3524</v>
      </c>
      <c r="L35" s="1335">
        <v>3534</v>
      </c>
      <c r="M35" s="1335">
        <v>3549</v>
      </c>
      <c r="N35" s="1781"/>
    </row>
    <row r="36" spans="1:14" x14ac:dyDescent="0.2">
      <c r="C36" s="1435" t="s">
        <v>3354</v>
      </c>
      <c r="D36" s="1335">
        <v>3471</v>
      </c>
      <c r="E36" s="1335">
        <v>3487</v>
      </c>
      <c r="F36" s="1335">
        <v>3497</v>
      </c>
      <c r="G36" s="1335">
        <v>3506</v>
      </c>
      <c r="H36" s="1335">
        <v>3515</v>
      </c>
      <c r="J36" s="1335">
        <v>3525</v>
      </c>
      <c r="L36" s="1335">
        <v>3535</v>
      </c>
      <c r="M36" s="1335">
        <v>3550</v>
      </c>
      <c r="N36" s="1781"/>
    </row>
    <row r="37" spans="1:14" x14ac:dyDescent="0.2">
      <c r="C37" s="1435" t="s">
        <v>3355</v>
      </c>
      <c r="D37" s="1335">
        <v>3475</v>
      </c>
      <c r="E37" s="1335">
        <v>3488</v>
      </c>
      <c r="F37" s="1335">
        <v>3498</v>
      </c>
      <c r="G37" s="1335">
        <v>3507</v>
      </c>
      <c r="H37" s="1335">
        <v>3516</v>
      </c>
      <c r="J37" s="1335">
        <v>3526</v>
      </c>
      <c r="L37" s="1335">
        <v>3536</v>
      </c>
      <c r="M37" s="1335">
        <v>3553</v>
      </c>
      <c r="N37" s="1781"/>
    </row>
    <row r="38" spans="1:14" x14ac:dyDescent="0.2">
      <c r="C38" s="1435" t="s">
        <v>3356</v>
      </c>
      <c r="D38" s="1335">
        <v>3476</v>
      </c>
      <c r="E38" s="1335">
        <v>3489</v>
      </c>
      <c r="F38" s="1335">
        <v>3499</v>
      </c>
      <c r="G38" s="1335">
        <v>3508</v>
      </c>
      <c r="H38" s="1335">
        <v>3517</v>
      </c>
      <c r="J38" s="1335">
        <v>3527</v>
      </c>
      <c r="L38" s="1335">
        <v>3537</v>
      </c>
      <c r="M38" s="1335">
        <v>3556</v>
      </c>
      <c r="N38" s="1781"/>
    </row>
    <row r="39" spans="1:14" x14ac:dyDescent="0.2">
      <c r="C39" s="1435" t="s">
        <v>3357</v>
      </c>
      <c r="D39" s="1335">
        <v>3477</v>
      </c>
      <c r="E39" s="1335">
        <v>3490</v>
      </c>
      <c r="F39" s="1335">
        <v>3500</v>
      </c>
      <c r="G39" s="1335">
        <v>3509</v>
      </c>
      <c r="H39" s="1335">
        <v>3518</v>
      </c>
      <c r="J39" s="1335">
        <v>3528</v>
      </c>
      <c r="L39" s="1335">
        <v>3541</v>
      </c>
      <c r="M39" s="1335">
        <v>3560</v>
      </c>
      <c r="N39" s="1781"/>
    </row>
    <row r="40" spans="1:14" x14ac:dyDescent="0.2">
      <c r="C40" s="1435" t="s">
        <v>3358</v>
      </c>
      <c r="D40" s="1335">
        <v>3478</v>
      </c>
      <c r="E40" s="1335">
        <v>3491</v>
      </c>
      <c r="F40" s="1335">
        <v>3501</v>
      </c>
      <c r="G40" s="1335">
        <v>3510</v>
      </c>
      <c r="H40" s="1335">
        <v>3519</v>
      </c>
      <c r="J40" s="1335">
        <v>3529</v>
      </c>
      <c r="L40" s="1335">
        <v>3544</v>
      </c>
      <c r="M40" s="1335">
        <v>3561</v>
      </c>
      <c r="N40" s="1781"/>
    </row>
    <row r="41" spans="1:14" x14ac:dyDescent="0.2">
      <c r="C41" s="1565" t="s">
        <v>2985</v>
      </c>
      <c r="D41" s="1335">
        <v>3479</v>
      </c>
      <c r="E41" s="1335">
        <v>3492</v>
      </c>
      <c r="F41" s="1335">
        <v>3502</v>
      </c>
      <c r="G41" s="1335">
        <v>3511</v>
      </c>
      <c r="H41" s="1335">
        <v>3520</v>
      </c>
      <c r="J41" s="1335">
        <v>3530</v>
      </c>
      <c r="L41" s="1335">
        <v>3545</v>
      </c>
      <c r="M41" s="1335">
        <v>3562</v>
      </c>
      <c r="N41" s="1806">
        <v>18052</v>
      </c>
    </row>
    <row r="42" spans="1:14" x14ac:dyDescent="0.2">
      <c r="C42" s="1435" t="s">
        <v>2932</v>
      </c>
      <c r="D42" s="1335">
        <v>3483</v>
      </c>
      <c r="E42" s="1335">
        <v>3493</v>
      </c>
      <c r="F42" s="1859"/>
      <c r="G42" s="1860"/>
      <c r="H42" s="1335">
        <v>3521</v>
      </c>
      <c r="J42" s="1335">
        <v>3531</v>
      </c>
      <c r="L42" s="1335">
        <v>3546</v>
      </c>
      <c r="M42" s="1335">
        <v>3563</v>
      </c>
      <c r="N42" s="1781"/>
    </row>
    <row r="43" spans="1:14" ht="12.75" customHeight="1" x14ac:dyDescent="0.2"/>
    <row r="44" spans="1:14" ht="22.5" customHeight="1" x14ac:dyDescent="0.2">
      <c r="A44" s="88" t="s">
        <v>3359</v>
      </c>
      <c r="C44" s="495"/>
      <c r="D44" s="1854" t="s">
        <v>2973</v>
      </c>
      <c r="E44" s="1856"/>
      <c r="F44" s="1861" t="s">
        <v>2441</v>
      </c>
      <c r="G44" s="1862"/>
      <c r="H44" s="1863"/>
      <c r="J44" s="1854" t="s">
        <v>2902</v>
      </c>
      <c r="K44" s="1855"/>
      <c r="L44" s="1855"/>
      <c r="M44" s="1856"/>
    </row>
    <row r="45" spans="1:14" ht="45.75" x14ac:dyDescent="0.2">
      <c r="A45" s="1872" t="s">
        <v>3347</v>
      </c>
      <c r="B45" s="1873"/>
      <c r="C45" s="1387" t="s">
        <v>2442</v>
      </c>
      <c r="D45" s="1387" t="s">
        <v>2904</v>
      </c>
      <c r="E45" s="1564" t="s">
        <v>2539</v>
      </c>
      <c r="F45" s="332" t="s">
        <v>3348</v>
      </c>
      <c r="G45" s="1387" t="s">
        <v>3349</v>
      </c>
      <c r="H45" s="1387" t="s">
        <v>3350</v>
      </c>
      <c r="J45" s="496" t="s">
        <v>2908</v>
      </c>
      <c r="L45" s="496" t="s">
        <v>2909</v>
      </c>
      <c r="M45" s="496" t="s">
        <v>3351</v>
      </c>
      <c r="N45" s="1785" t="s">
        <v>4669</v>
      </c>
    </row>
    <row r="46" spans="1:14" ht="12.75" customHeight="1" x14ac:dyDescent="0.2">
      <c r="A46" s="1857"/>
      <c r="B46" s="1857"/>
      <c r="C46" s="1858" t="s">
        <v>2910</v>
      </c>
      <c r="D46" s="1858"/>
      <c r="E46" s="1858"/>
      <c r="F46" s="1858"/>
      <c r="G46" s="229"/>
      <c r="H46" s="229"/>
      <c r="J46" s="229"/>
      <c r="M46" s="229"/>
    </row>
    <row r="47" spans="1:14" ht="12.75" customHeight="1" x14ac:dyDescent="0.2">
      <c r="A47" s="1857"/>
      <c r="B47" s="1857"/>
      <c r="C47" s="229" t="s">
        <v>299</v>
      </c>
      <c r="D47" s="229"/>
      <c r="E47" s="229" t="s">
        <v>300</v>
      </c>
      <c r="F47" s="229" t="s">
        <v>301</v>
      </c>
      <c r="G47" s="229" t="s">
        <v>465</v>
      </c>
      <c r="H47" s="229" t="s">
        <v>466</v>
      </c>
      <c r="J47" s="229" t="s">
        <v>2451</v>
      </c>
      <c r="M47" s="229"/>
    </row>
    <row r="48" spans="1:14" ht="22.5" customHeight="1" x14ac:dyDescent="0.2">
      <c r="A48" s="976"/>
      <c r="B48" s="1210" t="s">
        <v>3360</v>
      </c>
      <c r="C48" s="229"/>
      <c r="D48" s="229"/>
      <c r="E48" s="229"/>
      <c r="F48" s="229"/>
      <c r="G48" s="229"/>
      <c r="H48" s="229"/>
      <c r="J48" s="229"/>
      <c r="M48" s="229"/>
    </row>
    <row r="49" spans="1:31" x14ac:dyDescent="0.2">
      <c r="C49" s="1565" t="s">
        <v>2988</v>
      </c>
      <c r="D49" s="1335">
        <v>3564</v>
      </c>
      <c r="E49" s="1335">
        <v>3583</v>
      </c>
      <c r="F49" s="1335">
        <v>3593</v>
      </c>
      <c r="G49" s="1335">
        <v>3602</v>
      </c>
      <c r="H49" s="1335">
        <v>3614</v>
      </c>
      <c r="J49" s="1335">
        <v>3624</v>
      </c>
      <c r="L49" s="1335">
        <v>3634</v>
      </c>
      <c r="M49" s="1335">
        <v>3644</v>
      </c>
      <c r="N49" s="1781"/>
    </row>
    <row r="50" spans="1:31" x14ac:dyDescent="0.2">
      <c r="C50" s="1435" t="s">
        <v>3361</v>
      </c>
      <c r="D50" s="1335">
        <v>3565</v>
      </c>
      <c r="E50" s="1335">
        <v>3584</v>
      </c>
      <c r="F50" s="1335">
        <v>3594</v>
      </c>
      <c r="G50" s="1335">
        <v>3603</v>
      </c>
      <c r="H50" s="1335">
        <v>3615</v>
      </c>
      <c r="J50" s="1335">
        <v>3625</v>
      </c>
      <c r="L50" s="1335">
        <v>3635</v>
      </c>
      <c r="M50" s="1335">
        <v>3645</v>
      </c>
      <c r="N50" s="1781"/>
    </row>
    <row r="51" spans="1:31" x14ac:dyDescent="0.2">
      <c r="C51" s="1435" t="s">
        <v>3353</v>
      </c>
      <c r="D51" s="1335">
        <v>3569</v>
      </c>
      <c r="E51" s="1335">
        <v>3585</v>
      </c>
      <c r="F51" s="1335">
        <v>3595</v>
      </c>
      <c r="G51" s="1335">
        <v>3607</v>
      </c>
      <c r="H51" s="1335">
        <v>3616</v>
      </c>
      <c r="J51" s="1335">
        <v>3626</v>
      </c>
      <c r="L51" s="1335">
        <v>3636</v>
      </c>
      <c r="M51" s="1335">
        <v>3646</v>
      </c>
      <c r="N51" s="1781"/>
    </row>
    <row r="52" spans="1:31" x14ac:dyDescent="0.2">
      <c r="C52" s="1435" t="s">
        <v>3354</v>
      </c>
      <c r="D52" s="1335">
        <v>3570</v>
      </c>
      <c r="E52" s="1335">
        <v>3586</v>
      </c>
      <c r="F52" s="1335">
        <v>3596</v>
      </c>
      <c r="G52" s="1335">
        <v>3608</v>
      </c>
      <c r="H52" s="1335">
        <v>3617</v>
      </c>
      <c r="J52" s="1335">
        <v>3627</v>
      </c>
      <c r="L52" s="1335">
        <v>3637</v>
      </c>
      <c r="M52" s="1335">
        <v>3647</v>
      </c>
      <c r="N52" s="1781"/>
    </row>
    <row r="53" spans="1:31" x14ac:dyDescent="0.2">
      <c r="C53" s="1435" t="s">
        <v>3355</v>
      </c>
      <c r="D53" s="1335">
        <v>3571</v>
      </c>
      <c r="E53" s="1335">
        <v>3587</v>
      </c>
      <c r="F53" s="1335">
        <v>3597</v>
      </c>
      <c r="G53" s="1335">
        <v>3609</v>
      </c>
      <c r="H53" s="1335">
        <v>3618</v>
      </c>
      <c r="J53" s="1335">
        <v>3628</v>
      </c>
      <c r="L53" s="1335">
        <v>3638</v>
      </c>
      <c r="M53" s="1335">
        <v>3648</v>
      </c>
      <c r="N53" s="1781"/>
    </row>
    <row r="54" spans="1:31" ht="24.6" customHeight="1" x14ac:dyDescent="0.2">
      <c r="C54" s="1435" t="s">
        <v>3356</v>
      </c>
      <c r="D54" s="1335">
        <v>3572</v>
      </c>
      <c r="E54" s="1335">
        <v>3588</v>
      </c>
      <c r="F54" s="1335">
        <v>3598</v>
      </c>
      <c r="G54" s="1335">
        <v>3610</v>
      </c>
      <c r="H54" s="1335">
        <v>3619</v>
      </c>
      <c r="J54" s="1335">
        <v>3629</v>
      </c>
      <c r="L54" s="1335">
        <v>3639</v>
      </c>
      <c r="M54" s="1335">
        <v>3649</v>
      </c>
      <c r="N54" s="1781"/>
    </row>
    <row r="55" spans="1:31" ht="26.1" customHeight="1" x14ac:dyDescent="0.2">
      <c r="C55" s="1435" t="s">
        <v>3357</v>
      </c>
      <c r="D55" s="1335">
        <v>3575</v>
      </c>
      <c r="E55" s="1335">
        <v>3589</v>
      </c>
      <c r="F55" s="1335">
        <v>3599</v>
      </c>
      <c r="G55" s="1335">
        <v>3611</v>
      </c>
      <c r="H55" s="1335">
        <v>3620</v>
      </c>
      <c r="J55" s="1335">
        <v>3630</v>
      </c>
      <c r="L55" s="1335">
        <v>3640</v>
      </c>
      <c r="M55" s="1335">
        <v>3650</v>
      </c>
      <c r="N55" s="1781"/>
    </row>
    <row r="56" spans="1:31" ht="12.75" customHeight="1" x14ac:dyDescent="0.2">
      <c r="C56" s="1435" t="s">
        <v>3358</v>
      </c>
      <c r="D56" s="1335">
        <v>3576</v>
      </c>
      <c r="E56" s="1335">
        <v>3590</v>
      </c>
      <c r="F56" s="1335">
        <v>3600</v>
      </c>
      <c r="G56" s="1335">
        <v>3612</v>
      </c>
      <c r="H56" s="1335">
        <v>3621</v>
      </c>
      <c r="J56" s="1335">
        <v>3631</v>
      </c>
      <c r="L56" s="1335">
        <v>3641</v>
      </c>
      <c r="M56" s="1335">
        <v>3651</v>
      </c>
      <c r="N56" s="1781"/>
    </row>
    <row r="57" spans="1:31" ht="12.75" customHeight="1" x14ac:dyDescent="0.2">
      <c r="C57" s="1565" t="s">
        <v>3362</v>
      </c>
      <c r="D57" s="1335">
        <v>3577</v>
      </c>
      <c r="E57" s="1335">
        <v>3591</v>
      </c>
      <c r="F57" s="1335">
        <v>3601</v>
      </c>
      <c r="G57" s="1335">
        <v>3613</v>
      </c>
      <c r="H57" s="1335">
        <v>3622</v>
      </c>
      <c r="J57" s="1335">
        <v>3632</v>
      </c>
      <c r="L57" s="1335">
        <v>3642</v>
      </c>
      <c r="M57" s="1335">
        <v>3652</v>
      </c>
      <c r="N57" s="1806">
        <v>18053</v>
      </c>
    </row>
    <row r="58" spans="1:31" ht="12.75" customHeight="1" x14ac:dyDescent="0.2">
      <c r="C58" s="1424" t="s">
        <v>3363</v>
      </c>
      <c r="D58" s="1335">
        <v>3581</v>
      </c>
      <c r="E58" s="1335">
        <v>3592</v>
      </c>
      <c r="F58" s="1859"/>
      <c r="G58" s="1860"/>
      <c r="H58" s="1335">
        <v>3623</v>
      </c>
      <c r="J58" s="1335">
        <v>3633</v>
      </c>
      <c r="L58" s="1335">
        <v>3643</v>
      </c>
      <c r="M58" s="1335">
        <v>3653</v>
      </c>
      <c r="N58" s="1781"/>
    </row>
    <row r="59" spans="1:31" ht="12.75" customHeight="1" x14ac:dyDescent="0.2">
      <c r="C59" s="83"/>
      <c r="D59" s="1070"/>
      <c r="E59" s="1070"/>
      <c r="F59" s="557"/>
      <c r="G59" s="557"/>
      <c r="H59" s="1070"/>
      <c r="J59" s="1070"/>
      <c r="L59" s="1070"/>
      <c r="M59" s="1070"/>
    </row>
    <row r="60" spans="1:31" s="803" customFormat="1" ht="15" x14ac:dyDescent="0.25">
      <c r="A60" s="281"/>
      <c r="B60" s="1183" t="s">
        <v>2940</v>
      </c>
      <c r="C60" s="1192"/>
      <c r="D60" s="1184"/>
      <c r="E60" s="1184"/>
      <c r="F60" s="1184"/>
      <c r="G60" s="1184"/>
      <c r="H60" s="1184"/>
      <c r="I60" s="281"/>
      <c r="J60" s="1184"/>
      <c r="K60" s="281"/>
      <c r="L60" s="1184"/>
      <c r="M60" s="1184"/>
      <c r="N60" s="281"/>
      <c r="O60" s="281"/>
      <c r="P60" s="281"/>
      <c r="Q60" s="281"/>
      <c r="R60" s="281"/>
      <c r="S60" s="281"/>
      <c r="T60" s="281"/>
      <c r="U60" s="281"/>
      <c r="V60" s="281"/>
      <c r="W60" s="281"/>
      <c r="X60" s="281"/>
      <c r="Y60" s="281"/>
      <c r="Z60" s="281"/>
      <c r="AA60" s="281"/>
      <c r="AB60" s="281"/>
      <c r="AC60" s="281"/>
      <c r="AD60" s="281"/>
      <c r="AE60" s="281"/>
    </row>
    <row r="61" spans="1:31" s="803" customFormat="1" ht="15" x14ac:dyDescent="0.25">
      <c r="A61" s="281"/>
      <c r="B61" s="281"/>
      <c r="C61" s="1565" t="s">
        <v>2988</v>
      </c>
      <c r="D61" s="1568">
        <v>17800</v>
      </c>
      <c r="E61" s="1568">
        <v>17810</v>
      </c>
      <c r="F61" s="1568">
        <v>17820</v>
      </c>
      <c r="G61" s="1568">
        <v>17829</v>
      </c>
      <c r="H61" s="1568">
        <v>17838</v>
      </c>
      <c r="I61" s="31"/>
      <c r="J61" s="1568">
        <v>17848</v>
      </c>
      <c r="K61" s="31"/>
      <c r="L61" s="1568">
        <v>17858</v>
      </c>
      <c r="M61" s="1568">
        <v>17868</v>
      </c>
      <c r="N61" s="1781"/>
      <c r="O61" s="281"/>
      <c r="P61" s="281"/>
      <c r="Q61" s="281"/>
      <c r="R61" s="281"/>
      <c r="S61" s="281"/>
      <c r="T61" s="281"/>
      <c r="U61" s="281"/>
      <c r="V61" s="281"/>
      <c r="W61" s="281"/>
      <c r="X61" s="281"/>
      <c r="Y61" s="281"/>
      <c r="Z61" s="281"/>
      <c r="AA61" s="281"/>
      <c r="AB61" s="281"/>
      <c r="AC61" s="281"/>
      <c r="AD61" s="281"/>
      <c r="AE61" s="281"/>
    </row>
    <row r="62" spans="1:31" s="803" customFormat="1" ht="15" x14ac:dyDescent="0.25">
      <c r="A62" s="281"/>
      <c r="B62" s="281"/>
      <c r="C62" s="1435" t="s">
        <v>2991</v>
      </c>
      <c r="D62" s="1568">
        <v>17801</v>
      </c>
      <c r="E62" s="1568">
        <v>17811</v>
      </c>
      <c r="F62" s="1568">
        <v>17821</v>
      </c>
      <c r="G62" s="1568">
        <v>17830</v>
      </c>
      <c r="H62" s="1568">
        <v>17839</v>
      </c>
      <c r="I62" s="31"/>
      <c r="J62" s="1568">
        <v>17849</v>
      </c>
      <c r="K62" s="31"/>
      <c r="L62" s="1568">
        <v>17859</v>
      </c>
      <c r="M62" s="1568">
        <v>17869</v>
      </c>
      <c r="N62" s="1781"/>
      <c r="O62" s="281"/>
      <c r="P62" s="281"/>
      <c r="Q62" s="281"/>
      <c r="R62" s="281"/>
      <c r="S62" s="281"/>
      <c r="T62" s="281"/>
      <c r="U62" s="281"/>
      <c r="V62" s="281"/>
      <c r="W62" s="281"/>
      <c r="X62" s="281"/>
      <c r="Y62" s="281"/>
      <c r="Z62" s="281"/>
      <c r="AA62" s="281"/>
      <c r="AB62" s="281"/>
      <c r="AC62" s="281"/>
      <c r="AD62" s="281"/>
      <c r="AE62" s="281"/>
    </row>
    <row r="63" spans="1:31" s="803" customFormat="1" ht="15" x14ac:dyDescent="0.25">
      <c r="A63" s="281"/>
      <c r="B63" s="281"/>
      <c r="C63" s="1435" t="s">
        <v>2992</v>
      </c>
      <c r="D63" s="1568">
        <v>17802</v>
      </c>
      <c r="E63" s="1568">
        <v>17812</v>
      </c>
      <c r="F63" s="1568">
        <v>17822</v>
      </c>
      <c r="G63" s="1568">
        <v>17831</v>
      </c>
      <c r="H63" s="1568">
        <v>17840</v>
      </c>
      <c r="I63" s="31"/>
      <c r="J63" s="1568">
        <v>17850</v>
      </c>
      <c r="K63" s="31"/>
      <c r="L63" s="1568">
        <v>17860</v>
      </c>
      <c r="M63" s="1568">
        <v>17870</v>
      </c>
      <c r="N63" s="1781"/>
      <c r="O63" s="281"/>
      <c r="P63" s="281"/>
      <c r="Q63" s="281"/>
      <c r="R63" s="281"/>
      <c r="S63" s="281"/>
      <c r="T63" s="281"/>
      <c r="U63" s="281"/>
      <c r="V63" s="281"/>
      <c r="W63" s="281"/>
      <c r="X63" s="281"/>
      <c r="Y63" s="281"/>
      <c r="Z63" s="281"/>
      <c r="AA63" s="281"/>
      <c r="AB63" s="281"/>
      <c r="AC63" s="281"/>
      <c r="AD63" s="281"/>
      <c r="AE63" s="281"/>
    </row>
    <row r="64" spans="1:31" s="803" customFormat="1" ht="15" x14ac:dyDescent="0.25">
      <c r="A64" s="281"/>
      <c r="B64" s="281"/>
      <c r="C64" s="1435" t="s">
        <v>2993</v>
      </c>
      <c r="D64" s="1568">
        <v>17803</v>
      </c>
      <c r="E64" s="1568">
        <v>17813</v>
      </c>
      <c r="F64" s="1568">
        <v>17823</v>
      </c>
      <c r="G64" s="1568">
        <v>17832</v>
      </c>
      <c r="H64" s="1568">
        <v>17841</v>
      </c>
      <c r="I64" s="31"/>
      <c r="J64" s="1568">
        <v>17851</v>
      </c>
      <c r="K64" s="31"/>
      <c r="L64" s="1568">
        <v>17861</v>
      </c>
      <c r="M64" s="1568">
        <v>17871</v>
      </c>
      <c r="N64" s="1781"/>
      <c r="O64" s="281"/>
      <c r="P64" s="281"/>
      <c r="Q64" s="281"/>
      <c r="R64" s="281"/>
      <c r="S64" s="281"/>
      <c r="T64" s="281"/>
      <c r="U64" s="281"/>
      <c r="V64" s="281"/>
      <c r="W64" s="281"/>
      <c r="X64" s="281"/>
      <c r="Y64" s="281"/>
      <c r="Z64" s="281"/>
      <c r="AA64" s="281"/>
      <c r="AB64" s="281"/>
      <c r="AC64" s="281"/>
      <c r="AD64" s="281"/>
      <c r="AE64" s="281"/>
    </row>
    <row r="65" spans="1:31" s="803" customFormat="1" ht="15" x14ac:dyDescent="0.25">
      <c r="A65" s="281"/>
      <c r="B65" s="281"/>
      <c r="C65" s="1435" t="s">
        <v>2994</v>
      </c>
      <c r="D65" s="1568">
        <v>17804</v>
      </c>
      <c r="E65" s="1568">
        <v>17814</v>
      </c>
      <c r="F65" s="1568">
        <v>17824</v>
      </c>
      <c r="G65" s="1568">
        <v>17833</v>
      </c>
      <c r="H65" s="1568">
        <v>17842</v>
      </c>
      <c r="I65" s="31"/>
      <c r="J65" s="1568">
        <v>17852</v>
      </c>
      <c r="K65" s="31"/>
      <c r="L65" s="1568">
        <v>17862</v>
      </c>
      <c r="M65" s="1568">
        <v>17872</v>
      </c>
      <c r="N65" s="1781"/>
      <c r="O65" s="281"/>
      <c r="P65" s="281"/>
      <c r="Q65" s="281"/>
      <c r="R65" s="281"/>
      <c r="S65" s="281"/>
      <c r="T65" s="281"/>
      <c r="U65" s="281"/>
      <c r="V65" s="281"/>
      <c r="W65" s="281"/>
      <c r="X65" s="281"/>
      <c r="Y65" s="281"/>
      <c r="Z65" s="281"/>
      <c r="AA65" s="281"/>
      <c r="AB65" s="281"/>
      <c r="AC65" s="281"/>
      <c r="AD65" s="281"/>
      <c r="AE65" s="281"/>
    </row>
    <row r="66" spans="1:31" s="803" customFormat="1" ht="15" x14ac:dyDescent="0.25">
      <c r="A66" s="281"/>
      <c r="B66" s="281"/>
      <c r="C66" s="1435" t="s">
        <v>2995</v>
      </c>
      <c r="D66" s="1568">
        <v>17805</v>
      </c>
      <c r="E66" s="1568">
        <v>17815</v>
      </c>
      <c r="F66" s="1568">
        <v>17825</v>
      </c>
      <c r="G66" s="1568">
        <v>17834</v>
      </c>
      <c r="H66" s="1568">
        <v>17843</v>
      </c>
      <c r="I66" s="31"/>
      <c r="J66" s="1568">
        <v>17853</v>
      </c>
      <c r="K66" s="31"/>
      <c r="L66" s="1568">
        <v>17863</v>
      </c>
      <c r="M66" s="1568">
        <v>17873</v>
      </c>
      <c r="N66" s="1781"/>
      <c r="O66" s="281"/>
      <c r="P66" s="281"/>
      <c r="Q66" s="281"/>
      <c r="R66" s="281"/>
      <c r="S66" s="281"/>
      <c r="T66" s="281"/>
      <c r="U66" s="281"/>
      <c r="V66" s="281"/>
      <c r="W66" s="281"/>
      <c r="X66" s="281"/>
      <c r="Y66" s="281"/>
      <c r="Z66" s="281"/>
      <c r="AA66" s="281"/>
      <c r="AB66" s="281"/>
      <c r="AC66" s="281"/>
      <c r="AD66" s="281"/>
      <c r="AE66" s="281"/>
    </row>
    <row r="67" spans="1:31" s="803" customFormat="1" ht="15" x14ac:dyDescent="0.25">
      <c r="A67" s="281"/>
      <c r="B67" s="281"/>
      <c r="C67" s="1435" t="s">
        <v>2996</v>
      </c>
      <c r="D67" s="1568">
        <v>17806</v>
      </c>
      <c r="E67" s="1568">
        <v>17816</v>
      </c>
      <c r="F67" s="1568">
        <v>17826</v>
      </c>
      <c r="G67" s="1568">
        <v>17835</v>
      </c>
      <c r="H67" s="1568">
        <v>17844</v>
      </c>
      <c r="I67" s="31"/>
      <c r="J67" s="1568">
        <v>17854</v>
      </c>
      <c r="K67" s="31"/>
      <c r="L67" s="1568">
        <v>17864</v>
      </c>
      <c r="M67" s="1568">
        <v>17874</v>
      </c>
      <c r="N67" s="1781"/>
      <c r="O67" s="281"/>
      <c r="P67" s="281"/>
      <c r="Q67" s="281"/>
      <c r="R67" s="281"/>
      <c r="S67" s="281"/>
      <c r="T67" s="281"/>
      <c r="U67" s="281"/>
      <c r="V67" s="281"/>
      <c r="W67" s="281"/>
      <c r="X67" s="281"/>
      <c r="Y67" s="281"/>
      <c r="Z67" s="281"/>
      <c r="AA67" s="281"/>
      <c r="AB67" s="281"/>
      <c r="AC67" s="281"/>
      <c r="AD67" s="281"/>
      <c r="AE67" s="281"/>
    </row>
    <row r="68" spans="1:31" s="803" customFormat="1" ht="15" x14ac:dyDescent="0.25">
      <c r="A68" s="281"/>
      <c r="B68" s="281"/>
      <c r="C68" s="1435" t="s">
        <v>3002</v>
      </c>
      <c r="D68" s="1568">
        <v>17807</v>
      </c>
      <c r="E68" s="1568">
        <v>17817</v>
      </c>
      <c r="F68" s="1568">
        <v>17827</v>
      </c>
      <c r="G68" s="1568">
        <v>17836</v>
      </c>
      <c r="H68" s="1568">
        <v>17845</v>
      </c>
      <c r="I68" s="31"/>
      <c r="J68" s="1568">
        <v>17855</v>
      </c>
      <c r="K68" s="31"/>
      <c r="L68" s="1568">
        <v>17865</v>
      </c>
      <c r="M68" s="1568">
        <v>17875</v>
      </c>
      <c r="N68" s="1781"/>
      <c r="O68" s="281"/>
      <c r="P68" s="281"/>
      <c r="Q68" s="281"/>
      <c r="R68" s="281"/>
      <c r="S68" s="281"/>
      <c r="T68" s="281"/>
      <c r="U68" s="281"/>
      <c r="V68" s="281"/>
      <c r="W68" s="281"/>
      <c r="X68" s="281"/>
      <c r="Y68" s="281"/>
      <c r="Z68" s="281"/>
      <c r="AA68" s="281"/>
      <c r="AB68" s="281"/>
      <c r="AC68" s="281"/>
      <c r="AD68" s="281"/>
      <c r="AE68" s="281"/>
    </row>
    <row r="69" spans="1:31" s="803" customFormat="1" ht="15" x14ac:dyDescent="0.25">
      <c r="A69" s="281"/>
      <c r="B69" s="281"/>
      <c r="C69" s="1565" t="s">
        <v>2985</v>
      </c>
      <c r="D69" s="1568">
        <v>17808</v>
      </c>
      <c r="E69" s="1568">
        <v>17818</v>
      </c>
      <c r="F69" s="1568">
        <v>17828</v>
      </c>
      <c r="G69" s="1568">
        <v>17837</v>
      </c>
      <c r="H69" s="1568">
        <v>17846</v>
      </c>
      <c r="I69" s="31"/>
      <c r="J69" s="1568">
        <v>17856</v>
      </c>
      <c r="K69" s="31"/>
      <c r="L69" s="1568">
        <v>17866</v>
      </c>
      <c r="M69" s="1568">
        <v>17876</v>
      </c>
      <c r="N69" s="1806">
        <v>18054</v>
      </c>
      <c r="O69" s="281"/>
      <c r="P69" s="281"/>
      <c r="Q69" s="281"/>
      <c r="R69" s="281"/>
      <c r="S69" s="281"/>
      <c r="T69" s="281"/>
      <c r="U69" s="281"/>
      <c r="V69" s="281"/>
      <c r="W69" s="281"/>
      <c r="X69" s="281"/>
      <c r="Y69" s="281"/>
      <c r="Z69" s="281"/>
      <c r="AA69" s="281"/>
      <c r="AB69" s="281"/>
      <c r="AC69" s="281"/>
      <c r="AD69" s="281"/>
      <c r="AE69" s="281"/>
    </row>
    <row r="70" spans="1:31" s="803" customFormat="1" ht="15" x14ac:dyDescent="0.25">
      <c r="A70" s="281"/>
      <c r="B70" s="281"/>
      <c r="C70" s="1725" t="s">
        <v>2947</v>
      </c>
      <c r="D70" s="1568">
        <v>17809</v>
      </c>
      <c r="E70" s="1568">
        <v>17819</v>
      </c>
      <c r="F70" s="1787"/>
      <c r="G70" s="1787"/>
      <c r="H70" s="1568">
        <v>17847</v>
      </c>
      <c r="I70" s="31"/>
      <c r="J70" s="1568">
        <v>17857</v>
      </c>
      <c r="K70" s="31"/>
      <c r="L70" s="1568">
        <v>17867</v>
      </c>
      <c r="M70" s="1568">
        <v>17877</v>
      </c>
      <c r="N70" s="1781"/>
      <c r="O70" s="281"/>
      <c r="P70" s="281"/>
      <c r="Q70" s="281"/>
      <c r="R70" s="281"/>
      <c r="S70" s="281"/>
      <c r="T70" s="281"/>
      <c r="U70" s="281"/>
      <c r="V70" s="281"/>
      <c r="W70" s="281"/>
      <c r="X70" s="281"/>
      <c r="Y70" s="281"/>
      <c r="Z70" s="281"/>
      <c r="AA70" s="281"/>
      <c r="AB70" s="281"/>
      <c r="AC70" s="281"/>
      <c r="AD70" s="281"/>
      <c r="AE70" s="281"/>
    </row>
    <row r="71" spans="1:31" s="803" customFormat="1" ht="15" x14ac:dyDescent="0.25">
      <c r="A71" s="281"/>
      <c r="B71" s="281"/>
      <c r="C71" s="214"/>
      <c r="D71" s="1196"/>
      <c r="E71" s="1196"/>
      <c r="F71" s="1194"/>
      <c r="G71" s="1194"/>
      <c r="H71" s="1196"/>
      <c r="I71" s="1211"/>
      <c r="J71" s="1196"/>
      <c r="K71" s="1211"/>
      <c r="L71" s="1196"/>
      <c r="M71" s="1196"/>
      <c r="N71" s="281"/>
      <c r="O71" s="281"/>
      <c r="P71" s="281"/>
      <c r="Q71" s="281"/>
      <c r="R71" s="281"/>
      <c r="S71" s="281"/>
      <c r="T71" s="281"/>
      <c r="U71" s="281"/>
      <c r="V71" s="281"/>
      <c r="W71" s="281"/>
      <c r="X71" s="281"/>
      <c r="Y71" s="281"/>
      <c r="Z71" s="281"/>
      <c r="AA71" s="281"/>
      <c r="AB71" s="281"/>
      <c r="AC71" s="281"/>
      <c r="AD71" s="281"/>
      <c r="AE71" s="281"/>
    </row>
    <row r="72" spans="1:31" ht="12.75" customHeight="1" x14ac:dyDescent="0.2">
      <c r="A72" s="976"/>
      <c r="B72" s="1210" t="s">
        <v>3364</v>
      </c>
      <c r="C72" s="229"/>
      <c r="D72" s="229"/>
      <c r="E72" s="229"/>
      <c r="F72" s="229"/>
      <c r="G72" s="229"/>
      <c r="H72" s="229"/>
      <c r="J72" s="229"/>
      <c r="M72" s="229"/>
    </row>
    <row r="73" spans="1:31" x14ac:dyDescent="0.2">
      <c r="C73" s="1565" t="s">
        <v>2988</v>
      </c>
      <c r="D73" s="1335">
        <v>3654</v>
      </c>
      <c r="E73" s="1335">
        <v>3664</v>
      </c>
      <c r="F73" s="1335">
        <v>3674</v>
      </c>
      <c r="G73" s="1335">
        <v>3683</v>
      </c>
      <c r="H73" s="1335">
        <v>3692</v>
      </c>
      <c r="J73" s="1335">
        <v>3703</v>
      </c>
      <c r="L73" s="1335">
        <v>3715</v>
      </c>
      <c r="M73" s="1335">
        <v>3725</v>
      </c>
      <c r="N73" s="1781"/>
    </row>
    <row r="74" spans="1:31" x14ac:dyDescent="0.2">
      <c r="C74" s="1435" t="s">
        <v>3361</v>
      </c>
      <c r="D74" s="1335">
        <v>3655</v>
      </c>
      <c r="E74" s="1335">
        <v>3665</v>
      </c>
      <c r="F74" s="1335">
        <v>3675</v>
      </c>
      <c r="G74" s="1335">
        <v>3684</v>
      </c>
      <c r="H74" s="1335">
        <v>3693</v>
      </c>
      <c r="J74" s="1335">
        <v>3705</v>
      </c>
      <c r="L74" s="1335">
        <v>3716</v>
      </c>
      <c r="M74" s="1335">
        <v>3726</v>
      </c>
      <c r="N74" s="1781"/>
    </row>
    <row r="75" spans="1:31" x14ac:dyDescent="0.2">
      <c r="C75" s="1435" t="s">
        <v>3353</v>
      </c>
      <c r="D75" s="1335">
        <v>3656</v>
      </c>
      <c r="E75" s="1335">
        <v>3666</v>
      </c>
      <c r="F75" s="1335">
        <v>3676</v>
      </c>
      <c r="G75" s="1335">
        <v>3685</v>
      </c>
      <c r="H75" s="1335">
        <v>3694</v>
      </c>
      <c r="J75" s="1335">
        <v>3707</v>
      </c>
      <c r="L75" s="1335">
        <v>3717</v>
      </c>
      <c r="M75" s="1335">
        <v>3727</v>
      </c>
      <c r="N75" s="1781"/>
    </row>
    <row r="76" spans="1:31" x14ac:dyDescent="0.2">
      <c r="C76" s="1435" t="s">
        <v>3354</v>
      </c>
      <c r="D76" s="1335">
        <v>3657</v>
      </c>
      <c r="E76" s="1335">
        <v>3667</v>
      </c>
      <c r="F76" s="1335">
        <v>3677</v>
      </c>
      <c r="G76" s="1335">
        <v>3686</v>
      </c>
      <c r="H76" s="1335">
        <v>3695</v>
      </c>
      <c r="J76" s="1335">
        <v>3708</v>
      </c>
      <c r="L76" s="1335">
        <v>3718</v>
      </c>
      <c r="M76" s="1335">
        <v>3728</v>
      </c>
      <c r="N76" s="1781"/>
    </row>
    <row r="77" spans="1:31" x14ac:dyDescent="0.2">
      <c r="C77" s="1435" t="s">
        <v>3355</v>
      </c>
      <c r="D77" s="1335">
        <v>3658</v>
      </c>
      <c r="E77" s="1335">
        <v>3668</v>
      </c>
      <c r="F77" s="1335">
        <v>3678</v>
      </c>
      <c r="G77" s="1335">
        <v>3687</v>
      </c>
      <c r="H77" s="1335">
        <v>3696</v>
      </c>
      <c r="J77" s="1335">
        <v>3709</v>
      </c>
      <c r="L77" s="1335">
        <v>3719</v>
      </c>
      <c r="M77" s="1335">
        <v>3729</v>
      </c>
      <c r="N77" s="1781"/>
    </row>
    <row r="78" spans="1:31" x14ac:dyDescent="0.2">
      <c r="C78" s="1435" t="s">
        <v>3356</v>
      </c>
      <c r="D78" s="1335">
        <v>3659</v>
      </c>
      <c r="E78" s="1335">
        <v>3669</v>
      </c>
      <c r="F78" s="1335">
        <v>3679</v>
      </c>
      <c r="G78" s="1335">
        <v>3688</v>
      </c>
      <c r="H78" s="1335">
        <v>3697</v>
      </c>
      <c r="J78" s="1335">
        <v>3710</v>
      </c>
      <c r="L78" s="1335">
        <v>3720</v>
      </c>
      <c r="M78" s="1335">
        <v>3730</v>
      </c>
      <c r="N78" s="1781"/>
    </row>
    <row r="79" spans="1:31" x14ac:dyDescent="0.2">
      <c r="C79" s="1435" t="s">
        <v>3357</v>
      </c>
      <c r="D79" s="1335">
        <v>3660</v>
      </c>
      <c r="E79" s="1335">
        <v>3670</v>
      </c>
      <c r="F79" s="1335">
        <v>3680</v>
      </c>
      <c r="G79" s="1335">
        <v>3689</v>
      </c>
      <c r="H79" s="1335">
        <v>3698</v>
      </c>
      <c r="J79" s="1335">
        <v>3711</v>
      </c>
      <c r="L79" s="1335">
        <v>3721</v>
      </c>
      <c r="M79" s="1335">
        <v>3731</v>
      </c>
      <c r="N79" s="1781"/>
    </row>
    <row r="80" spans="1:31" x14ac:dyDescent="0.2">
      <c r="C80" s="1435" t="s">
        <v>3358</v>
      </c>
      <c r="D80" s="1335">
        <v>3661</v>
      </c>
      <c r="E80" s="1335">
        <v>3671</v>
      </c>
      <c r="F80" s="1335">
        <v>3681</v>
      </c>
      <c r="G80" s="1335">
        <v>3690</v>
      </c>
      <c r="H80" s="1335">
        <v>3699</v>
      </c>
      <c r="J80" s="1335">
        <v>3712</v>
      </c>
      <c r="L80" s="1335">
        <v>3722</v>
      </c>
      <c r="M80" s="1335">
        <v>3732</v>
      </c>
      <c r="N80" s="1781"/>
    </row>
    <row r="81" spans="1:31" x14ac:dyDescent="0.2">
      <c r="C81" s="1565" t="s">
        <v>2985</v>
      </c>
      <c r="D81" s="1335">
        <v>3662</v>
      </c>
      <c r="E81" s="1335">
        <v>3672</v>
      </c>
      <c r="F81" s="1335">
        <v>3682</v>
      </c>
      <c r="G81" s="1335">
        <v>3691</v>
      </c>
      <c r="H81" s="1335">
        <v>3700</v>
      </c>
      <c r="J81" s="1335">
        <v>3713</v>
      </c>
      <c r="L81" s="1335">
        <v>3723</v>
      </c>
      <c r="M81" s="1335">
        <v>3733</v>
      </c>
      <c r="N81" s="1806">
        <v>18055</v>
      </c>
    </row>
    <row r="82" spans="1:31" x14ac:dyDescent="0.2">
      <c r="C82" s="1424" t="s">
        <v>3365</v>
      </c>
      <c r="D82" s="1335">
        <v>3663</v>
      </c>
      <c r="E82" s="1335">
        <v>3673</v>
      </c>
      <c r="F82" s="1859"/>
      <c r="G82" s="1860"/>
      <c r="H82" s="1335">
        <v>3701</v>
      </c>
      <c r="J82" s="1335">
        <v>3714</v>
      </c>
      <c r="L82" s="1335">
        <v>3724</v>
      </c>
      <c r="M82" s="1335">
        <v>3734</v>
      </c>
      <c r="N82" s="1781"/>
    </row>
    <row r="83" spans="1:31" x14ac:dyDescent="0.2">
      <c r="C83" s="83"/>
      <c r="D83" s="1070"/>
      <c r="E83" s="1070"/>
      <c r="F83" s="557"/>
      <c r="G83" s="557"/>
      <c r="H83" s="1070"/>
      <c r="J83" s="1070"/>
      <c r="L83" s="1070"/>
      <c r="M83" s="1070"/>
    </row>
    <row r="84" spans="1:31" s="803" customFormat="1" ht="15" x14ac:dyDescent="0.25">
      <c r="A84" s="281"/>
      <c r="B84" s="17" t="s">
        <v>2955</v>
      </c>
      <c r="C84" s="1192"/>
      <c r="D84" s="1184"/>
      <c r="E84" s="1184"/>
      <c r="F84" s="1184"/>
      <c r="G84" s="1184"/>
      <c r="H84" s="1184"/>
      <c r="I84" s="281"/>
      <c r="J84" s="1184"/>
      <c r="K84" s="281"/>
      <c r="L84" s="1184"/>
      <c r="M84" s="1184"/>
      <c r="N84" s="281"/>
      <c r="O84" s="281"/>
      <c r="P84" s="281"/>
      <c r="Q84" s="281"/>
      <c r="R84" s="281"/>
      <c r="S84" s="281"/>
      <c r="T84" s="281"/>
      <c r="U84" s="281"/>
      <c r="V84" s="281"/>
      <c r="W84" s="281"/>
      <c r="X84" s="281"/>
      <c r="Y84" s="281"/>
      <c r="Z84" s="281"/>
      <c r="AA84" s="281"/>
      <c r="AB84" s="281"/>
      <c r="AC84" s="281"/>
      <c r="AD84" s="281"/>
      <c r="AE84" s="281"/>
    </row>
    <row r="85" spans="1:31" s="803" customFormat="1" ht="15" x14ac:dyDescent="0.25">
      <c r="A85" s="281"/>
      <c r="B85" s="281"/>
      <c r="C85" s="1565" t="s">
        <v>2988</v>
      </c>
      <c r="D85" s="1568">
        <v>17878</v>
      </c>
      <c r="E85" s="1568">
        <v>17888</v>
      </c>
      <c r="F85" s="1568">
        <v>17898</v>
      </c>
      <c r="G85" s="1568">
        <v>17907</v>
      </c>
      <c r="H85" s="1568">
        <v>17916</v>
      </c>
      <c r="I85" s="31"/>
      <c r="J85" s="1568">
        <v>17926</v>
      </c>
      <c r="K85" s="31"/>
      <c r="L85" s="1568">
        <v>17936</v>
      </c>
      <c r="M85" s="1568">
        <v>17946</v>
      </c>
      <c r="N85" s="1781"/>
      <c r="O85" s="281"/>
      <c r="P85" s="281"/>
      <c r="Q85" s="281"/>
      <c r="R85" s="281"/>
      <c r="S85" s="281"/>
      <c r="T85" s="281"/>
      <c r="U85" s="281"/>
      <c r="V85" s="281"/>
      <c r="W85" s="281"/>
      <c r="X85" s="281"/>
      <c r="Y85" s="281"/>
      <c r="Z85" s="281"/>
      <c r="AA85" s="281"/>
      <c r="AB85" s="281"/>
      <c r="AC85" s="281"/>
      <c r="AD85" s="281"/>
      <c r="AE85" s="281"/>
    </row>
    <row r="86" spans="1:31" s="803" customFormat="1" ht="15" x14ac:dyDescent="0.25">
      <c r="A86" s="281"/>
      <c r="B86" s="281"/>
      <c r="C86" s="1435" t="s">
        <v>2991</v>
      </c>
      <c r="D86" s="1568">
        <v>17879</v>
      </c>
      <c r="E86" s="1568">
        <v>17889</v>
      </c>
      <c r="F86" s="1568">
        <v>17899</v>
      </c>
      <c r="G86" s="1568">
        <v>17908</v>
      </c>
      <c r="H86" s="1568">
        <v>17917</v>
      </c>
      <c r="I86" s="31"/>
      <c r="J86" s="1568">
        <v>17927</v>
      </c>
      <c r="K86" s="31"/>
      <c r="L86" s="1568">
        <v>17937</v>
      </c>
      <c r="M86" s="1568">
        <v>17947</v>
      </c>
      <c r="N86" s="1781"/>
      <c r="O86" s="281"/>
      <c r="P86" s="281"/>
      <c r="Q86" s="281"/>
      <c r="R86" s="281"/>
      <c r="S86" s="281"/>
      <c r="T86" s="281"/>
      <c r="U86" s="281"/>
      <c r="V86" s="281"/>
      <c r="W86" s="281"/>
      <c r="X86" s="281"/>
      <c r="Y86" s="281"/>
      <c r="Z86" s="281"/>
      <c r="AA86" s="281"/>
      <c r="AB86" s="281"/>
      <c r="AC86" s="281"/>
      <c r="AD86" s="281"/>
      <c r="AE86" s="281"/>
    </row>
    <row r="87" spans="1:31" s="803" customFormat="1" ht="15" x14ac:dyDescent="0.25">
      <c r="A87" s="281"/>
      <c r="B87" s="281"/>
      <c r="C87" s="1435" t="s">
        <v>2992</v>
      </c>
      <c r="D87" s="1568">
        <v>17880</v>
      </c>
      <c r="E87" s="1568">
        <v>17890</v>
      </c>
      <c r="F87" s="1568">
        <v>17900</v>
      </c>
      <c r="G87" s="1568">
        <v>17909</v>
      </c>
      <c r="H87" s="1568">
        <v>17918</v>
      </c>
      <c r="I87" s="31"/>
      <c r="J87" s="1568">
        <v>17928</v>
      </c>
      <c r="K87" s="31"/>
      <c r="L87" s="1568">
        <v>17938</v>
      </c>
      <c r="M87" s="1568">
        <v>17948</v>
      </c>
      <c r="N87" s="1781"/>
      <c r="O87" s="281"/>
      <c r="P87" s="281"/>
      <c r="Q87" s="281"/>
      <c r="R87" s="281"/>
      <c r="S87" s="281"/>
      <c r="T87" s="281"/>
      <c r="U87" s="281"/>
      <c r="V87" s="281"/>
      <c r="W87" s="281"/>
      <c r="X87" s="281"/>
      <c r="Y87" s="281"/>
      <c r="Z87" s="281"/>
      <c r="AA87" s="281"/>
      <c r="AB87" s="281"/>
      <c r="AC87" s="281"/>
      <c r="AD87" s="281"/>
      <c r="AE87" s="281"/>
    </row>
    <row r="88" spans="1:31" s="803" customFormat="1" ht="15" x14ac:dyDescent="0.25">
      <c r="A88" s="281"/>
      <c r="B88" s="281"/>
      <c r="C88" s="1435" t="s">
        <v>2993</v>
      </c>
      <c r="D88" s="1568">
        <v>17881</v>
      </c>
      <c r="E88" s="1568">
        <v>17891</v>
      </c>
      <c r="F88" s="1568">
        <v>17901</v>
      </c>
      <c r="G88" s="1568">
        <v>17910</v>
      </c>
      <c r="H88" s="1568">
        <v>17919</v>
      </c>
      <c r="I88" s="31"/>
      <c r="J88" s="1568">
        <v>17929</v>
      </c>
      <c r="K88" s="31"/>
      <c r="L88" s="1568">
        <v>17939</v>
      </c>
      <c r="M88" s="1568">
        <v>17949</v>
      </c>
      <c r="N88" s="1781"/>
      <c r="O88" s="281"/>
      <c r="P88" s="281"/>
      <c r="Q88" s="281"/>
      <c r="R88" s="281"/>
      <c r="S88" s="281"/>
      <c r="T88" s="281"/>
      <c r="U88" s="281"/>
      <c r="V88" s="281"/>
      <c r="W88" s="281"/>
      <c r="X88" s="281"/>
      <c r="Y88" s="281"/>
      <c r="Z88" s="281"/>
      <c r="AA88" s="281"/>
      <c r="AB88" s="281"/>
      <c r="AC88" s="281"/>
      <c r="AD88" s="281"/>
      <c r="AE88" s="281"/>
    </row>
    <row r="89" spans="1:31" s="803" customFormat="1" ht="15" x14ac:dyDescent="0.25">
      <c r="A89" s="281"/>
      <c r="B89" s="281"/>
      <c r="C89" s="1435" t="s">
        <v>2994</v>
      </c>
      <c r="D89" s="1568">
        <v>17882</v>
      </c>
      <c r="E89" s="1568">
        <v>17892</v>
      </c>
      <c r="F89" s="1568">
        <v>17902</v>
      </c>
      <c r="G89" s="1568">
        <v>17911</v>
      </c>
      <c r="H89" s="1568">
        <v>17920</v>
      </c>
      <c r="I89" s="31"/>
      <c r="J89" s="1568">
        <v>17930</v>
      </c>
      <c r="K89" s="31"/>
      <c r="L89" s="1568">
        <v>17940</v>
      </c>
      <c r="M89" s="1568">
        <v>17950</v>
      </c>
      <c r="N89" s="1781"/>
      <c r="O89" s="281"/>
      <c r="P89" s="281"/>
      <c r="Q89" s="281"/>
      <c r="R89" s="281"/>
      <c r="S89" s="281"/>
      <c r="T89" s="281"/>
      <c r="U89" s="281"/>
      <c r="V89" s="281"/>
      <c r="W89" s="281"/>
      <c r="X89" s="281"/>
      <c r="Y89" s="281"/>
      <c r="Z89" s="281"/>
      <c r="AA89" s="281"/>
      <c r="AB89" s="281"/>
      <c r="AC89" s="281"/>
      <c r="AD89" s="281"/>
      <c r="AE89" s="281"/>
    </row>
    <row r="90" spans="1:31" s="803" customFormat="1" ht="15" x14ac:dyDescent="0.25">
      <c r="A90" s="281"/>
      <c r="B90" s="281"/>
      <c r="C90" s="1435" t="s">
        <v>2995</v>
      </c>
      <c r="D90" s="1568">
        <v>17883</v>
      </c>
      <c r="E90" s="1568">
        <v>17893</v>
      </c>
      <c r="F90" s="1568">
        <v>17903</v>
      </c>
      <c r="G90" s="1568">
        <v>17912</v>
      </c>
      <c r="H90" s="1568">
        <v>17921</v>
      </c>
      <c r="I90" s="31"/>
      <c r="J90" s="1568">
        <v>17931</v>
      </c>
      <c r="K90" s="31"/>
      <c r="L90" s="1568">
        <v>17941</v>
      </c>
      <c r="M90" s="1568">
        <v>17951</v>
      </c>
      <c r="N90" s="1781"/>
      <c r="O90" s="281"/>
      <c r="P90" s="281"/>
      <c r="Q90" s="281"/>
      <c r="R90" s="281"/>
      <c r="S90" s="281"/>
      <c r="T90" s="281"/>
      <c r="U90" s="281"/>
      <c r="V90" s="281"/>
      <c r="W90" s="281"/>
      <c r="X90" s="281"/>
      <c r="Y90" s="281"/>
      <c r="Z90" s="281"/>
      <c r="AA90" s="281"/>
      <c r="AB90" s="281"/>
      <c r="AC90" s="281"/>
      <c r="AD90" s="281"/>
      <c r="AE90" s="281"/>
    </row>
    <row r="91" spans="1:31" s="803" customFormat="1" ht="15" x14ac:dyDescent="0.25">
      <c r="A91" s="281"/>
      <c r="B91" s="281"/>
      <c r="C91" s="1435" t="s">
        <v>2996</v>
      </c>
      <c r="D91" s="1568">
        <v>17884</v>
      </c>
      <c r="E91" s="1568">
        <v>17894</v>
      </c>
      <c r="F91" s="1568">
        <v>17904</v>
      </c>
      <c r="G91" s="1568">
        <v>17913</v>
      </c>
      <c r="H91" s="1568">
        <v>17922</v>
      </c>
      <c r="I91" s="31"/>
      <c r="J91" s="1568">
        <v>17932</v>
      </c>
      <c r="K91" s="31"/>
      <c r="L91" s="1568">
        <v>17942</v>
      </c>
      <c r="M91" s="1568">
        <v>17952</v>
      </c>
      <c r="N91" s="1781"/>
      <c r="O91" s="281"/>
      <c r="P91" s="281"/>
      <c r="Q91" s="281"/>
      <c r="R91" s="281"/>
      <c r="S91" s="281"/>
      <c r="T91" s="281"/>
      <c r="U91" s="281"/>
      <c r="V91" s="281"/>
      <c r="W91" s="281"/>
      <c r="X91" s="281"/>
      <c r="Y91" s="281"/>
      <c r="Z91" s="281"/>
      <c r="AA91" s="281"/>
      <c r="AB91" s="281"/>
      <c r="AC91" s="281"/>
      <c r="AD91" s="281"/>
      <c r="AE91" s="281"/>
    </row>
    <row r="92" spans="1:31" s="803" customFormat="1" ht="15" x14ac:dyDescent="0.25">
      <c r="A92" s="281"/>
      <c r="B92" s="281"/>
      <c r="C92" s="1435" t="s">
        <v>3002</v>
      </c>
      <c r="D92" s="1568">
        <v>17885</v>
      </c>
      <c r="E92" s="1568">
        <v>17895</v>
      </c>
      <c r="F92" s="1568">
        <v>17905</v>
      </c>
      <c r="G92" s="1568">
        <v>17914</v>
      </c>
      <c r="H92" s="1568">
        <v>17923</v>
      </c>
      <c r="I92" s="31"/>
      <c r="J92" s="1568">
        <v>17933</v>
      </c>
      <c r="K92" s="31"/>
      <c r="L92" s="1568">
        <v>17943</v>
      </c>
      <c r="M92" s="1568">
        <v>17953</v>
      </c>
      <c r="N92" s="1781"/>
      <c r="O92" s="281"/>
      <c r="P92" s="281"/>
      <c r="Q92" s="281"/>
      <c r="R92" s="281"/>
      <c r="S92" s="281"/>
      <c r="T92" s="281"/>
      <c r="U92" s="281"/>
      <c r="V92" s="281"/>
      <c r="W92" s="281"/>
      <c r="X92" s="281"/>
      <c r="Y92" s="281"/>
      <c r="Z92" s="281"/>
      <c r="AA92" s="281"/>
      <c r="AB92" s="281"/>
      <c r="AC92" s="281"/>
      <c r="AD92" s="281"/>
      <c r="AE92" s="281"/>
    </row>
    <row r="93" spans="1:31" s="803" customFormat="1" ht="15" x14ac:dyDescent="0.25">
      <c r="A93" s="281"/>
      <c r="B93" s="281"/>
      <c r="C93" s="1565" t="s">
        <v>2985</v>
      </c>
      <c r="D93" s="1568">
        <v>17886</v>
      </c>
      <c r="E93" s="1568">
        <v>17896</v>
      </c>
      <c r="F93" s="1568">
        <v>17906</v>
      </c>
      <c r="G93" s="1568">
        <v>17915</v>
      </c>
      <c r="H93" s="1568">
        <v>17924</v>
      </c>
      <c r="I93" s="31"/>
      <c r="J93" s="1568">
        <v>17934</v>
      </c>
      <c r="K93" s="31"/>
      <c r="L93" s="1568">
        <v>17944</v>
      </c>
      <c r="M93" s="1568">
        <v>17954</v>
      </c>
      <c r="N93" s="1806">
        <v>18056</v>
      </c>
      <c r="O93" s="281"/>
      <c r="P93" s="281"/>
      <c r="Q93" s="281"/>
      <c r="R93" s="281"/>
      <c r="S93" s="281"/>
      <c r="T93" s="281"/>
      <c r="U93" s="281"/>
      <c r="V93" s="281"/>
      <c r="W93" s="281"/>
      <c r="X93" s="281"/>
      <c r="Y93" s="281"/>
      <c r="Z93" s="281"/>
      <c r="AA93" s="281"/>
      <c r="AB93" s="281"/>
      <c r="AC93" s="281"/>
      <c r="AD93" s="281"/>
      <c r="AE93" s="281"/>
    </row>
    <row r="94" spans="1:31" s="803" customFormat="1" ht="15" x14ac:dyDescent="0.25">
      <c r="A94" s="281"/>
      <c r="B94" s="281"/>
      <c r="C94" s="1725" t="s">
        <v>3366</v>
      </c>
      <c r="D94" s="1568">
        <v>17887</v>
      </c>
      <c r="E94" s="1568">
        <v>17897</v>
      </c>
      <c r="F94" s="1787"/>
      <c r="G94" s="1787"/>
      <c r="H94" s="1568">
        <v>17925</v>
      </c>
      <c r="I94" s="31"/>
      <c r="J94" s="1568">
        <v>17935</v>
      </c>
      <c r="K94" s="31"/>
      <c r="L94" s="1568">
        <v>17945</v>
      </c>
      <c r="M94" s="1568">
        <v>17955</v>
      </c>
      <c r="N94" s="1781"/>
      <c r="O94" s="281"/>
      <c r="P94" s="281"/>
      <c r="Q94" s="281"/>
      <c r="R94" s="281"/>
      <c r="S94" s="281"/>
      <c r="T94" s="281"/>
      <c r="U94" s="281"/>
      <c r="V94" s="281"/>
      <c r="W94" s="281"/>
      <c r="X94" s="281"/>
      <c r="Y94" s="281"/>
      <c r="Z94" s="281"/>
      <c r="AA94" s="281"/>
      <c r="AB94" s="281"/>
      <c r="AC94" s="281"/>
      <c r="AD94" s="281"/>
      <c r="AE94" s="281"/>
    </row>
    <row r="95" spans="1:31" x14ac:dyDescent="0.2">
      <c r="D95" s="1070"/>
      <c r="E95" s="1070"/>
      <c r="F95" s="182"/>
      <c r="G95" s="182"/>
      <c r="H95" s="1070"/>
      <c r="J95" s="1070"/>
      <c r="L95" s="1070"/>
      <c r="M95" s="1070"/>
    </row>
    <row r="96" spans="1:31" ht="12.75" customHeight="1" x14ac:dyDescent="0.2">
      <c r="C96" s="83" t="s">
        <v>3367</v>
      </c>
      <c r="D96" s="1070"/>
      <c r="E96" s="1070"/>
      <c r="F96" s="557"/>
      <c r="G96" s="557"/>
      <c r="H96" s="1070"/>
      <c r="J96" s="1070"/>
      <c r="L96" s="1070"/>
      <c r="M96" s="1571">
        <v>14400</v>
      </c>
      <c r="N96" s="1806">
        <v>18057</v>
      </c>
    </row>
    <row r="97" spans="1:31" s="803" customFormat="1" ht="15" x14ac:dyDescent="0.25">
      <c r="A97" s="281"/>
      <c r="B97" s="281"/>
      <c r="C97" s="1192" t="s">
        <v>2969</v>
      </c>
      <c r="D97" s="1184"/>
      <c r="E97" s="1184"/>
      <c r="F97" s="287"/>
      <c r="G97" s="287"/>
      <c r="H97" s="1184"/>
      <c r="I97" s="281"/>
      <c r="J97" s="281"/>
      <c r="K97" s="281"/>
      <c r="L97" s="281"/>
      <c r="M97" s="1576">
        <v>17956</v>
      </c>
      <c r="N97" s="1806">
        <v>18058</v>
      </c>
      <c r="O97" s="281"/>
      <c r="P97" s="281"/>
      <c r="Q97" s="281"/>
      <c r="R97" s="281"/>
      <c r="S97" s="281"/>
      <c r="T97" s="281"/>
      <c r="U97" s="281"/>
      <c r="V97" s="281"/>
      <c r="W97" s="281"/>
      <c r="X97" s="281"/>
      <c r="Y97" s="281"/>
      <c r="Z97" s="281"/>
      <c r="AA97" s="281"/>
      <c r="AB97" s="281"/>
      <c r="AC97" s="281"/>
      <c r="AD97" s="281"/>
      <c r="AE97" s="281"/>
    </row>
    <row r="98" spans="1:31" ht="12.75" customHeight="1" x14ac:dyDescent="0.2">
      <c r="D98" s="1070"/>
      <c r="E98" s="1070"/>
      <c r="F98" s="182"/>
      <c r="G98" s="182"/>
      <c r="H98" s="1070"/>
      <c r="J98" s="1070"/>
      <c r="L98" s="1070"/>
      <c r="M98" s="1070"/>
    </row>
    <row r="99" spans="1:31" x14ac:dyDescent="0.2">
      <c r="C99" s="1212" t="s">
        <v>3368</v>
      </c>
      <c r="D99" s="1571">
        <v>3735</v>
      </c>
      <c r="E99" s="1571">
        <v>3736</v>
      </c>
      <c r="H99" s="1571">
        <v>3737</v>
      </c>
      <c r="J99" s="1571">
        <v>3738</v>
      </c>
      <c r="L99" s="1571">
        <v>3739</v>
      </c>
      <c r="M99" s="1571">
        <v>3740</v>
      </c>
      <c r="N99" s="1806">
        <v>18059</v>
      </c>
    </row>
    <row r="100" spans="1:31" s="803" customFormat="1" ht="15" x14ac:dyDescent="0.25">
      <c r="A100" s="281"/>
      <c r="B100" s="281"/>
      <c r="C100" s="1213" t="s">
        <v>2969</v>
      </c>
      <c r="D100" s="1576">
        <v>17957</v>
      </c>
      <c r="E100" s="1576">
        <v>17961</v>
      </c>
      <c r="F100" s="287"/>
      <c r="G100" s="287"/>
      <c r="H100" s="1576">
        <v>17965</v>
      </c>
      <c r="I100" s="287"/>
      <c r="J100" s="1576">
        <v>17969</v>
      </c>
      <c r="K100" s="287"/>
      <c r="L100" s="1576">
        <v>17973</v>
      </c>
      <c r="M100" s="1576">
        <v>17977</v>
      </c>
      <c r="N100" s="1806">
        <v>18060</v>
      </c>
      <c r="O100" s="281"/>
      <c r="P100" s="281"/>
      <c r="Q100" s="281"/>
      <c r="R100" s="281"/>
      <c r="S100" s="281"/>
      <c r="T100" s="281"/>
      <c r="U100" s="281"/>
      <c r="V100" s="281"/>
      <c r="W100" s="281"/>
      <c r="X100" s="281"/>
      <c r="Y100" s="281"/>
      <c r="Z100" s="281"/>
      <c r="AA100" s="281"/>
      <c r="AB100" s="281"/>
      <c r="AC100" s="281"/>
      <c r="AD100" s="281"/>
      <c r="AE100" s="281"/>
    </row>
    <row r="101" spans="1:31" s="803" customFormat="1" ht="15" x14ac:dyDescent="0.25">
      <c r="A101" s="281"/>
      <c r="B101" s="281"/>
      <c r="C101" s="1213" t="s">
        <v>3369</v>
      </c>
      <c r="D101" s="1576">
        <v>17958</v>
      </c>
      <c r="E101" s="1576">
        <v>17962</v>
      </c>
      <c r="F101" s="287"/>
      <c r="G101" s="287"/>
      <c r="H101" s="1576">
        <v>17966</v>
      </c>
      <c r="I101" s="287"/>
      <c r="J101" s="1576">
        <v>17970</v>
      </c>
      <c r="K101" s="287"/>
      <c r="L101" s="1576">
        <v>17974</v>
      </c>
      <c r="M101" s="1576">
        <v>17978</v>
      </c>
      <c r="N101" s="1806">
        <v>18061</v>
      </c>
      <c r="O101" s="281"/>
      <c r="P101" s="281"/>
      <c r="Q101" s="281"/>
      <c r="R101" s="281"/>
      <c r="S101" s="281"/>
      <c r="T101" s="281"/>
      <c r="U101" s="281"/>
      <c r="V101" s="281"/>
      <c r="W101" s="281"/>
      <c r="X101" s="281"/>
      <c r="Y101" s="281"/>
      <c r="Z101" s="281"/>
      <c r="AA101" s="281"/>
      <c r="AB101" s="281"/>
      <c r="AC101" s="281"/>
      <c r="AD101" s="281"/>
      <c r="AE101" s="281"/>
    </row>
    <row r="102" spans="1:31" s="803" customFormat="1" ht="15" x14ac:dyDescent="0.25">
      <c r="A102" s="281"/>
      <c r="B102" s="281"/>
      <c r="C102" s="1213" t="s">
        <v>2971</v>
      </c>
      <c r="D102" s="1576">
        <v>17959</v>
      </c>
      <c r="E102" s="1576">
        <v>17963</v>
      </c>
      <c r="F102" s="287"/>
      <c r="G102" s="287"/>
      <c r="H102" s="1576">
        <v>17967</v>
      </c>
      <c r="I102" s="287"/>
      <c r="J102" s="1576">
        <v>17971</v>
      </c>
      <c r="K102" s="287"/>
      <c r="L102" s="1576">
        <v>17975</v>
      </c>
      <c r="M102" s="1576">
        <v>17979</v>
      </c>
      <c r="N102" s="1806">
        <v>18062</v>
      </c>
      <c r="O102" s="281"/>
      <c r="P102" s="281"/>
      <c r="Q102" s="281"/>
      <c r="R102" s="281"/>
      <c r="S102" s="281"/>
      <c r="T102" s="281"/>
      <c r="U102" s="281"/>
      <c r="V102" s="281"/>
      <c r="W102" s="281"/>
      <c r="X102" s="281"/>
      <c r="Y102" s="281"/>
      <c r="Z102" s="281"/>
      <c r="AA102" s="281"/>
      <c r="AB102" s="281"/>
      <c r="AC102" s="281"/>
      <c r="AD102" s="281"/>
      <c r="AE102" s="281"/>
    </row>
    <row r="103" spans="1:31" s="803" customFormat="1" ht="15" x14ac:dyDescent="0.25">
      <c r="A103" s="281"/>
      <c r="B103" s="281"/>
      <c r="C103" s="1213" t="s">
        <v>2972</v>
      </c>
      <c r="D103" s="1576">
        <v>17960</v>
      </c>
      <c r="E103" s="1576">
        <v>17964</v>
      </c>
      <c r="F103" s="287"/>
      <c r="G103" s="287"/>
      <c r="H103" s="1576">
        <v>17968</v>
      </c>
      <c r="I103" s="287"/>
      <c r="J103" s="1576">
        <v>17972</v>
      </c>
      <c r="K103" s="287"/>
      <c r="L103" s="1576">
        <v>17976</v>
      </c>
      <c r="M103" s="1576">
        <v>17980</v>
      </c>
      <c r="N103" s="1806">
        <v>18063</v>
      </c>
      <c r="O103" s="281"/>
      <c r="P103" s="281"/>
      <c r="Q103" s="281"/>
      <c r="R103" s="281"/>
      <c r="S103" s="281"/>
      <c r="T103" s="281"/>
      <c r="U103" s="281"/>
      <c r="V103" s="281"/>
      <c r="W103" s="281"/>
      <c r="X103" s="281"/>
      <c r="Y103" s="281"/>
      <c r="Z103" s="281"/>
      <c r="AA103" s="281"/>
      <c r="AB103" s="281"/>
      <c r="AC103" s="281"/>
      <c r="AD103" s="281"/>
      <c r="AE103" s="281"/>
    </row>
    <row r="104" spans="1:31" ht="15" customHeight="1" x14ac:dyDescent="0.2"/>
    <row r="105" spans="1:31" s="82" customFormat="1" ht="21.75" customHeight="1" x14ac:dyDescent="0.2">
      <c r="A105" s="495"/>
      <c r="B105" s="495"/>
      <c r="C105" s="495"/>
      <c r="D105" s="1854" t="s">
        <v>2973</v>
      </c>
      <c r="E105" s="1856"/>
      <c r="F105" s="1861" t="s">
        <v>2441</v>
      </c>
      <c r="G105" s="1862"/>
      <c r="H105" s="1863"/>
      <c r="I105" s="31"/>
      <c r="J105" s="1854" t="s">
        <v>2902</v>
      </c>
      <c r="K105" s="1855"/>
      <c r="L105" s="1855"/>
      <c r="M105" s="1856"/>
    </row>
    <row r="106" spans="1:31" ht="45.75" x14ac:dyDescent="0.2">
      <c r="A106" s="1870" t="s">
        <v>3370</v>
      </c>
      <c r="B106" s="1871"/>
      <c r="C106" s="1387" t="s">
        <v>2442</v>
      </c>
      <c r="D106" s="1387" t="s">
        <v>2904</v>
      </c>
      <c r="E106" s="1564" t="s">
        <v>2539</v>
      </c>
      <c r="F106" s="332" t="s">
        <v>3348</v>
      </c>
      <c r="G106" s="1387" t="s">
        <v>3349</v>
      </c>
      <c r="H106" s="1387" t="s">
        <v>3350</v>
      </c>
      <c r="J106" s="496" t="s">
        <v>2908</v>
      </c>
      <c r="L106" s="496" t="s">
        <v>2909</v>
      </c>
      <c r="M106" s="496" t="s">
        <v>3351</v>
      </c>
      <c r="N106" s="1785" t="s">
        <v>4714</v>
      </c>
    </row>
    <row r="107" spans="1:31" ht="12.75" x14ac:dyDescent="0.2">
      <c r="B107" s="1178"/>
      <c r="C107" s="1858" t="s">
        <v>2910</v>
      </c>
      <c r="D107" s="1858"/>
      <c r="E107" s="1858"/>
      <c r="F107" s="1858"/>
      <c r="G107" s="229"/>
      <c r="H107" s="229"/>
      <c r="I107" s="82"/>
      <c r="J107" s="229"/>
      <c r="K107" s="82"/>
      <c r="L107" s="229"/>
      <c r="M107" s="229"/>
    </row>
    <row r="108" spans="1:31" ht="12.75" x14ac:dyDescent="0.2">
      <c r="B108" s="1178"/>
      <c r="C108" s="229" t="s">
        <v>299</v>
      </c>
      <c r="D108" s="229"/>
      <c r="E108" s="229" t="s">
        <v>300</v>
      </c>
      <c r="F108" s="229" t="s">
        <v>301</v>
      </c>
      <c r="G108" s="229" t="s">
        <v>465</v>
      </c>
      <c r="H108" s="229" t="s">
        <v>466</v>
      </c>
      <c r="I108" s="82"/>
      <c r="J108" s="229" t="s">
        <v>2451</v>
      </c>
      <c r="K108" s="82"/>
      <c r="L108" s="229"/>
      <c r="M108" s="229"/>
    </row>
    <row r="109" spans="1:31" ht="12.75" x14ac:dyDescent="0.2">
      <c r="A109" s="1181" t="s">
        <v>3371</v>
      </c>
      <c r="C109" s="1182"/>
      <c r="D109" s="1182"/>
      <c r="E109" s="1182"/>
      <c r="F109" s="1182"/>
      <c r="G109" s="1182"/>
      <c r="H109" s="1182"/>
      <c r="I109" s="82"/>
      <c r="J109" s="1182"/>
      <c r="K109" s="82"/>
      <c r="L109" s="1182"/>
      <c r="M109" s="1182"/>
    </row>
    <row r="110" spans="1:31" ht="12.75" x14ac:dyDescent="0.2">
      <c r="B110" s="31" t="s">
        <v>2912</v>
      </c>
      <c r="C110" s="1565" t="s">
        <v>2913</v>
      </c>
      <c r="D110" s="1335">
        <v>3811</v>
      </c>
      <c r="E110" s="1335">
        <v>3817</v>
      </c>
      <c r="F110" s="1335">
        <v>3893</v>
      </c>
      <c r="G110" s="1335">
        <v>3898</v>
      </c>
      <c r="H110" s="1335">
        <v>3973</v>
      </c>
      <c r="I110" s="82"/>
      <c r="J110" s="1335">
        <v>3979</v>
      </c>
      <c r="K110" s="82"/>
      <c r="L110" s="1335">
        <v>3985</v>
      </c>
      <c r="M110" s="1335">
        <v>3991</v>
      </c>
      <c r="N110" s="1781"/>
    </row>
    <row r="111" spans="1:31" ht="12.75" x14ac:dyDescent="0.2">
      <c r="B111" s="31" t="s">
        <v>2914</v>
      </c>
      <c r="C111" s="1565" t="s">
        <v>2915</v>
      </c>
      <c r="D111" s="1335">
        <v>3812</v>
      </c>
      <c r="E111" s="1335">
        <v>3818</v>
      </c>
      <c r="F111" s="1335">
        <v>3894</v>
      </c>
      <c r="G111" s="1335">
        <v>3899</v>
      </c>
      <c r="H111" s="1335">
        <v>3974</v>
      </c>
      <c r="I111" s="82"/>
      <c r="J111" s="1335">
        <v>3980</v>
      </c>
      <c r="K111" s="82"/>
      <c r="L111" s="1335">
        <v>3986</v>
      </c>
      <c r="M111" s="1335">
        <v>3992</v>
      </c>
      <c r="N111" s="1781"/>
    </row>
    <row r="112" spans="1:31" ht="12.75" x14ac:dyDescent="0.2">
      <c r="B112" s="31" t="s">
        <v>2916</v>
      </c>
      <c r="C112" s="1565" t="s">
        <v>2917</v>
      </c>
      <c r="D112" s="1335">
        <v>3813</v>
      </c>
      <c r="E112" s="1335">
        <v>3819</v>
      </c>
      <c r="F112" s="1335">
        <v>3895</v>
      </c>
      <c r="G112" s="1335">
        <v>3900</v>
      </c>
      <c r="H112" s="1335">
        <v>3975</v>
      </c>
      <c r="I112" s="82"/>
      <c r="J112" s="1335">
        <v>3981</v>
      </c>
      <c r="K112" s="82"/>
      <c r="L112" s="1335">
        <v>3987</v>
      </c>
      <c r="M112" s="1335">
        <v>3993</v>
      </c>
      <c r="N112" s="1781"/>
    </row>
    <row r="113" spans="1:14" ht="12.75" x14ac:dyDescent="0.2">
      <c r="B113" s="31" t="s">
        <v>2918</v>
      </c>
      <c r="C113" s="1565" t="s">
        <v>2919</v>
      </c>
      <c r="D113" s="1335">
        <v>3814</v>
      </c>
      <c r="E113" s="1335">
        <v>3820</v>
      </c>
      <c r="F113" s="1335">
        <v>3896</v>
      </c>
      <c r="G113" s="1335">
        <v>3971</v>
      </c>
      <c r="H113" s="1335">
        <v>3976</v>
      </c>
      <c r="I113" s="82"/>
      <c r="J113" s="1335">
        <v>3982</v>
      </c>
      <c r="K113" s="82"/>
      <c r="L113" s="1335">
        <v>3988</v>
      </c>
      <c r="M113" s="1335">
        <v>3994</v>
      </c>
      <c r="N113" s="1781"/>
    </row>
    <row r="114" spans="1:14" ht="12.75" x14ac:dyDescent="0.2">
      <c r="B114" s="31" t="s">
        <v>2920</v>
      </c>
      <c r="C114" s="1565" t="s">
        <v>2921</v>
      </c>
      <c r="D114" s="1335">
        <v>3815</v>
      </c>
      <c r="E114" s="1335">
        <v>3891</v>
      </c>
      <c r="F114" s="1335">
        <v>3897</v>
      </c>
      <c r="G114" s="1335">
        <v>3972</v>
      </c>
      <c r="H114" s="1335">
        <v>3977</v>
      </c>
      <c r="I114" s="82"/>
      <c r="J114" s="1335">
        <v>3983</v>
      </c>
      <c r="K114" s="82"/>
      <c r="L114" s="1335">
        <v>3989</v>
      </c>
      <c r="M114" s="1335">
        <v>3995</v>
      </c>
      <c r="N114" s="1806">
        <v>18064</v>
      </c>
    </row>
    <row r="115" spans="1:14" ht="12.75" x14ac:dyDescent="0.2">
      <c r="B115" s="31" t="s">
        <v>2922</v>
      </c>
      <c r="C115" s="265"/>
      <c r="D115" s="1335">
        <v>3816</v>
      </c>
      <c r="E115" s="1335">
        <v>3892</v>
      </c>
      <c r="F115" s="1777"/>
      <c r="G115" s="1777"/>
      <c r="H115" s="1335">
        <v>3978</v>
      </c>
      <c r="I115" s="82"/>
      <c r="J115" s="1335">
        <v>3984</v>
      </c>
      <c r="K115" s="82"/>
      <c r="L115" s="1335">
        <v>3990</v>
      </c>
      <c r="M115" s="1335">
        <v>3996</v>
      </c>
      <c r="N115" s="1781"/>
    </row>
    <row r="116" spans="1:14" ht="12.75" x14ac:dyDescent="0.2">
      <c r="A116" s="78" t="s">
        <v>3372</v>
      </c>
      <c r="B116" s="82"/>
      <c r="C116" s="265"/>
      <c r="D116" s="1566"/>
      <c r="E116" s="1566"/>
      <c r="F116" s="1566"/>
      <c r="G116" s="1566"/>
      <c r="H116" s="1566"/>
      <c r="I116" s="82"/>
      <c r="J116" s="1566"/>
      <c r="K116" s="82"/>
      <c r="L116" s="1566"/>
      <c r="M116" s="1566"/>
    </row>
    <row r="117" spans="1:14" ht="12.75" x14ac:dyDescent="0.2">
      <c r="B117" s="31" t="s">
        <v>2924</v>
      </c>
      <c r="C117" s="1565" t="s">
        <v>2925</v>
      </c>
      <c r="D117" s="1335">
        <v>3997</v>
      </c>
      <c r="E117" s="1335">
        <v>4045</v>
      </c>
      <c r="F117" s="1335">
        <v>4056</v>
      </c>
      <c r="G117" s="1335">
        <v>4061</v>
      </c>
      <c r="H117" s="1335">
        <v>4066</v>
      </c>
      <c r="I117" s="82"/>
      <c r="J117" s="1335">
        <v>4142</v>
      </c>
      <c r="K117" s="82"/>
      <c r="L117" s="1335">
        <v>4148</v>
      </c>
      <c r="M117" s="1335">
        <v>4224</v>
      </c>
      <c r="N117" s="1781"/>
    </row>
    <row r="118" spans="1:14" ht="12.75" x14ac:dyDescent="0.2">
      <c r="B118" s="31" t="s">
        <v>2926</v>
      </c>
      <c r="C118" s="1565" t="s">
        <v>2927</v>
      </c>
      <c r="D118" s="1335">
        <v>3998</v>
      </c>
      <c r="E118" s="1335">
        <v>4051</v>
      </c>
      <c r="F118" s="1335">
        <v>4057</v>
      </c>
      <c r="G118" s="1335">
        <v>4062</v>
      </c>
      <c r="H118" s="1335">
        <v>4067</v>
      </c>
      <c r="I118" s="82"/>
      <c r="J118" s="1335">
        <v>4143</v>
      </c>
      <c r="K118" s="82"/>
      <c r="L118" s="1335">
        <v>4149</v>
      </c>
      <c r="M118" s="1335">
        <v>4225</v>
      </c>
      <c r="N118" s="1781"/>
    </row>
    <row r="119" spans="1:14" ht="12.75" x14ac:dyDescent="0.2">
      <c r="B119" s="31" t="s">
        <v>2928</v>
      </c>
      <c r="C119" s="1565" t="s">
        <v>2929</v>
      </c>
      <c r="D119" s="1335">
        <v>3999</v>
      </c>
      <c r="E119" s="1335">
        <v>4052</v>
      </c>
      <c r="F119" s="1335">
        <v>4058</v>
      </c>
      <c r="G119" s="1335">
        <v>4063</v>
      </c>
      <c r="H119" s="1335">
        <v>4068</v>
      </c>
      <c r="I119" s="82"/>
      <c r="J119" s="1335">
        <v>4144</v>
      </c>
      <c r="K119" s="82"/>
      <c r="L119" s="1335">
        <v>4150</v>
      </c>
      <c r="M119" s="1335">
        <v>4226</v>
      </c>
      <c r="N119" s="1781"/>
    </row>
    <row r="120" spans="1:14" ht="12.75" x14ac:dyDescent="0.2">
      <c r="B120" s="31" t="s">
        <v>2918</v>
      </c>
      <c r="C120" s="1565" t="s">
        <v>2930</v>
      </c>
      <c r="D120" s="1335">
        <v>4000</v>
      </c>
      <c r="E120" s="1335">
        <v>4053</v>
      </c>
      <c r="F120" s="1335">
        <v>4059</v>
      </c>
      <c r="G120" s="1335">
        <v>4064</v>
      </c>
      <c r="H120" s="1335">
        <v>4069</v>
      </c>
      <c r="I120" s="82"/>
      <c r="J120" s="1335">
        <v>4145</v>
      </c>
      <c r="K120" s="82"/>
      <c r="L120" s="1335">
        <v>4221</v>
      </c>
      <c r="M120" s="1335">
        <v>4227</v>
      </c>
      <c r="N120" s="1781"/>
    </row>
    <row r="121" spans="1:14" ht="12.75" x14ac:dyDescent="0.2">
      <c r="B121" s="31" t="s">
        <v>2920</v>
      </c>
      <c r="C121" s="1565" t="s">
        <v>2931</v>
      </c>
      <c r="D121" s="1335">
        <v>4020</v>
      </c>
      <c r="E121" s="1335">
        <v>4054</v>
      </c>
      <c r="F121" s="1335">
        <v>4060</v>
      </c>
      <c r="G121" s="1335">
        <v>4065</v>
      </c>
      <c r="H121" s="1335">
        <v>4070</v>
      </c>
      <c r="I121" s="82"/>
      <c r="J121" s="1335">
        <v>4146</v>
      </c>
      <c r="K121" s="82"/>
      <c r="L121" s="1335">
        <v>4222</v>
      </c>
      <c r="M121" s="1335">
        <v>4228</v>
      </c>
      <c r="N121" s="1806">
        <v>18065</v>
      </c>
    </row>
    <row r="122" spans="1:14" ht="12.75" x14ac:dyDescent="0.2">
      <c r="B122" s="31" t="s">
        <v>2932</v>
      </c>
      <c r="C122" s="265"/>
      <c r="D122" s="1335">
        <v>4035</v>
      </c>
      <c r="E122" s="1335">
        <v>4055</v>
      </c>
      <c r="F122" s="1777"/>
      <c r="G122" s="1777"/>
      <c r="H122" s="1335">
        <v>4141</v>
      </c>
      <c r="I122" s="82"/>
      <c r="J122" s="1335">
        <v>4147</v>
      </c>
      <c r="K122" s="82"/>
      <c r="L122" s="1335">
        <v>4223</v>
      </c>
      <c r="M122" s="1335">
        <v>4229</v>
      </c>
      <c r="N122" s="1781"/>
    </row>
    <row r="123" spans="1:14" ht="12.75" x14ac:dyDescent="0.2">
      <c r="A123" s="1181" t="s">
        <v>3373</v>
      </c>
      <c r="C123" s="1182"/>
      <c r="D123" s="1182"/>
      <c r="E123" s="1182"/>
      <c r="F123" s="1182"/>
      <c r="G123" s="1182"/>
      <c r="H123" s="1182"/>
      <c r="I123" s="82"/>
      <c r="J123" s="1182"/>
      <c r="K123" s="82"/>
      <c r="L123" s="1182"/>
      <c r="M123" s="1182"/>
    </row>
    <row r="124" spans="1:14" ht="12.75" x14ac:dyDescent="0.2">
      <c r="B124" s="31" t="s">
        <v>2912</v>
      </c>
      <c r="C124" s="1565" t="s">
        <v>2934</v>
      </c>
      <c r="D124" s="1335">
        <v>4230</v>
      </c>
      <c r="E124" s="1335">
        <v>4236</v>
      </c>
      <c r="F124" s="1335">
        <v>4312</v>
      </c>
      <c r="G124" s="1335">
        <v>4317</v>
      </c>
      <c r="H124" s="1335">
        <v>4355</v>
      </c>
      <c r="I124" s="82"/>
      <c r="J124" s="1335">
        <v>4375</v>
      </c>
      <c r="K124" s="82"/>
      <c r="L124" s="1335">
        <v>4391</v>
      </c>
      <c r="M124" s="1335">
        <v>4397</v>
      </c>
      <c r="N124" s="1781"/>
    </row>
    <row r="125" spans="1:14" ht="12.75" x14ac:dyDescent="0.2">
      <c r="B125" s="31" t="s">
        <v>2914</v>
      </c>
      <c r="C125" s="1565" t="s">
        <v>2935</v>
      </c>
      <c r="D125" s="1335">
        <v>4231</v>
      </c>
      <c r="E125" s="1335">
        <v>4237</v>
      </c>
      <c r="F125" s="1335">
        <v>4313</v>
      </c>
      <c r="G125" s="1335">
        <v>4318</v>
      </c>
      <c r="H125" s="1335">
        <v>4365</v>
      </c>
      <c r="I125" s="82"/>
      <c r="J125" s="1335">
        <v>4376</v>
      </c>
      <c r="K125" s="82"/>
      <c r="L125" s="1335">
        <v>4392</v>
      </c>
      <c r="M125" s="1335">
        <v>4398</v>
      </c>
      <c r="N125" s="1781"/>
    </row>
    <row r="126" spans="1:14" ht="12.75" x14ac:dyDescent="0.2">
      <c r="B126" s="31" t="s">
        <v>2916</v>
      </c>
      <c r="C126" s="1565" t="s">
        <v>2936</v>
      </c>
      <c r="D126" s="1335">
        <v>4232</v>
      </c>
      <c r="E126" s="1335">
        <v>4238</v>
      </c>
      <c r="F126" s="1335">
        <v>4314</v>
      </c>
      <c r="G126" s="1335">
        <v>4319</v>
      </c>
      <c r="H126" s="1335">
        <v>4371</v>
      </c>
      <c r="I126" s="82"/>
      <c r="J126" s="1335">
        <v>4377</v>
      </c>
      <c r="K126" s="82"/>
      <c r="L126" s="1335">
        <v>4393</v>
      </c>
      <c r="M126" s="1335">
        <v>4399</v>
      </c>
      <c r="N126" s="1781"/>
    </row>
    <row r="127" spans="1:14" ht="12.75" x14ac:dyDescent="0.2">
      <c r="B127" s="31" t="s">
        <v>2918</v>
      </c>
      <c r="C127" s="1565" t="s">
        <v>2937</v>
      </c>
      <c r="D127" s="1335">
        <v>4233</v>
      </c>
      <c r="E127" s="1335">
        <v>4239</v>
      </c>
      <c r="F127" s="1335">
        <v>4315</v>
      </c>
      <c r="G127" s="1335">
        <v>4320</v>
      </c>
      <c r="H127" s="1335">
        <v>4372</v>
      </c>
      <c r="I127" s="82"/>
      <c r="J127" s="1335">
        <v>4378</v>
      </c>
      <c r="K127" s="82"/>
      <c r="L127" s="1335">
        <v>4394</v>
      </c>
      <c r="M127" s="1335">
        <v>4400</v>
      </c>
      <c r="N127" s="1781"/>
    </row>
    <row r="128" spans="1:14" ht="12.75" x14ac:dyDescent="0.2">
      <c r="B128" s="31" t="s">
        <v>2920</v>
      </c>
      <c r="C128" s="1565" t="s">
        <v>2938</v>
      </c>
      <c r="D128" s="1335">
        <v>4234</v>
      </c>
      <c r="E128" s="1335">
        <v>4240</v>
      </c>
      <c r="F128" s="1335">
        <v>4316</v>
      </c>
      <c r="G128" s="1335">
        <v>4340</v>
      </c>
      <c r="H128" s="1335">
        <v>4373</v>
      </c>
      <c r="I128" s="82"/>
      <c r="J128" s="1335">
        <v>4379</v>
      </c>
      <c r="K128" s="82"/>
      <c r="L128" s="1335">
        <v>4395</v>
      </c>
      <c r="M128" s="1335">
        <v>4762</v>
      </c>
      <c r="N128" s="1806">
        <v>18066</v>
      </c>
    </row>
    <row r="129" spans="1:14" ht="12.75" x14ac:dyDescent="0.2">
      <c r="B129" s="31" t="s">
        <v>3374</v>
      </c>
      <c r="C129" s="265"/>
      <c r="D129" s="1335">
        <v>4235</v>
      </c>
      <c r="E129" s="1335">
        <v>4311</v>
      </c>
      <c r="F129" s="1777"/>
      <c r="G129" s="1777"/>
      <c r="H129" s="1335">
        <v>4374</v>
      </c>
      <c r="I129" s="82"/>
      <c r="J129" s="1335">
        <v>4380</v>
      </c>
      <c r="K129" s="82"/>
      <c r="L129" s="1335">
        <v>4396</v>
      </c>
      <c r="M129" s="1335">
        <v>4763</v>
      </c>
      <c r="N129" s="1781"/>
    </row>
    <row r="130" spans="1:14" ht="12.75" x14ac:dyDescent="0.2">
      <c r="C130" s="265"/>
      <c r="D130" s="1070"/>
      <c r="E130" s="1070"/>
      <c r="F130" s="557"/>
      <c r="G130" s="557"/>
      <c r="H130" s="1070"/>
      <c r="I130" s="82"/>
      <c r="J130" s="1070"/>
      <c r="K130" s="82"/>
      <c r="L130" s="1070"/>
      <c r="M130" s="1070"/>
    </row>
    <row r="131" spans="1:14" ht="12.75" x14ac:dyDescent="0.2">
      <c r="C131" s="265"/>
      <c r="D131" s="300"/>
      <c r="E131" s="300"/>
      <c r="F131" s="182"/>
      <c r="G131" s="182"/>
      <c r="H131" s="300"/>
      <c r="I131" s="82"/>
      <c r="J131" s="300"/>
      <c r="K131" s="82"/>
      <c r="L131" s="300"/>
      <c r="M131" s="300"/>
    </row>
    <row r="132" spans="1:14" s="82" customFormat="1" ht="21.75" customHeight="1" x14ac:dyDescent="0.2">
      <c r="A132" s="495"/>
      <c r="B132" s="495"/>
      <c r="C132" s="495"/>
      <c r="D132" s="1854" t="s">
        <v>2973</v>
      </c>
      <c r="E132" s="1856"/>
      <c r="F132" s="1861" t="s">
        <v>2441</v>
      </c>
      <c r="G132" s="1862"/>
      <c r="H132" s="1863"/>
      <c r="I132" s="31"/>
      <c r="J132" s="1854" t="s">
        <v>2902</v>
      </c>
      <c r="K132" s="1855"/>
      <c r="L132" s="1855"/>
      <c r="M132" s="1856"/>
    </row>
    <row r="133" spans="1:14" ht="45.75" x14ac:dyDescent="0.2">
      <c r="A133" s="1870" t="s">
        <v>3375</v>
      </c>
      <c r="B133" s="1871"/>
      <c r="C133" s="1387" t="s">
        <v>2442</v>
      </c>
      <c r="D133" s="1387" t="s">
        <v>2904</v>
      </c>
      <c r="E133" s="1564" t="s">
        <v>2539</v>
      </c>
      <c r="F133" s="332" t="s">
        <v>3348</v>
      </c>
      <c r="G133" s="1387" t="s">
        <v>3349</v>
      </c>
      <c r="H133" s="1387" t="s">
        <v>3350</v>
      </c>
      <c r="J133" s="496" t="s">
        <v>2908</v>
      </c>
      <c r="L133" s="496" t="s">
        <v>2909</v>
      </c>
      <c r="M133" s="496" t="s">
        <v>3351</v>
      </c>
      <c r="N133" s="1785" t="s">
        <v>4714</v>
      </c>
    </row>
    <row r="134" spans="1:14" ht="12.75" x14ac:dyDescent="0.2">
      <c r="B134" s="1178"/>
      <c r="C134" s="1858" t="s">
        <v>2910</v>
      </c>
      <c r="D134" s="1858"/>
      <c r="E134" s="1858"/>
      <c r="F134" s="1858"/>
      <c r="G134" s="229"/>
      <c r="H134" s="229"/>
      <c r="I134" s="82"/>
      <c r="J134" s="229"/>
      <c r="K134" s="82"/>
      <c r="L134" s="229"/>
      <c r="M134" s="229"/>
    </row>
    <row r="135" spans="1:14" ht="12.75" x14ac:dyDescent="0.2">
      <c r="B135" s="1178"/>
      <c r="C135" s="229" t="s">
        <v>299</v>
      </c>
      <c r="D135" s="229"/>
      <c r="E135" s="229" t="s">
        <v>300</v>
      </c>
      <c r="F135" s="229" t="s">
        <v>301</v>
      </c>
      <c r="G135" s="229" t="s">
        <v>465</v>
      </c>
      <c r="H135" s="229" t="s">
        <v>466</v>
      </c>
      <c r="I135" s="82"/>
      <c r="J135" s="229" t="s">
        <v>2451</v>
      </c>
      <c r="K135" s="82"/>
      <c r="L135" s="229"/>
      <c r="M135" s="229"/>
    </row>
    <row r="136" spans="1:14" ht="12.75" x14ac:dyDescent="0.2">
      <c r="A136" s="78" t="s">
        <v>3376</v>
      </c>
      <c r="B136" s="82"/>
      <c r="C136" s="265"/>
      <c r="D136" s="1214"/>
      <c r="E136" s="1214"/>
      <c r="F136" s="1214"/>
      <c r="G136" s="1214"/>
      <c r="H136" s="1214"/>
      <c r="I136" s="82"/>
      <c r="J136" s="1214"/>
      <c r="K136" s="82"/>
      <c r="L136" s="1214"/>
      <c r="M136" s="1214"/>
    </row>
    <row r="137" spans="1:14" ht="12.75" x14ac:dyDescent="0.2">
      <c r="B137" s="31" t="s">
        <v>2924</v>
      </c>
      <c r="C137" s="1565" t="s">
        <v>2949</v>
      </c>
      <c r="D137" s="1335">
        <v>4764</v>
      </c>
      <c r="E137" s="1335">
        <v>4770</v>
      </c>
      <c r="F137" s="1335">
        <v>4782</v>
      </c>
      <c r="G137" s="1335">
        <v>4792</v>
      </c>
      <c r="H137" s="1335">
        <v>4799</v>
      </c>
      <c r="I137" s="82"/>
      <c r="J137" s="1335">
        <v>5567</v>
      </c>
      <c r="K137" s="82"/>
      <c r="L137" s="1335">
        <v>5573</v>
      </c>
      <c r="M137" s="1335">
        <v>5579</v>
      </c>
      <c r="N137" s="1781"/>
    </row>
    <row r="138" spans="1:14" ht="12.75" x14ac:dyDescent="0.2">
      <c r="B138" s="31" t="s">
        <v>2926</v>
      </c>
      <c r="C138" s="1565" t="s">
        <v>2950</v>
      </c>
      <c r="D138" s="1335">
        <v>4765</v>
      </c>
      <c r="E138" s="1335">
        <v>4771</v>
      </c>
      <c r="F138" s="1335">
        <v>4783</v>
      </c>
      <c r="G138" s="1335">
        <v>4795</v>
      </c>
      <c r="H138" s="1335">
        <v>4800</v>
      </c>
      <c r="I138" s="82"/>
      <c r="J138" s="1335">
        <v>5568</v>
      </c>
      <c r="K138" s="82"/>
      <c r="L138" s="1335">
        <v>5574</v>
      </c>
      <c r="M138" s="1335">
        <v>5580</v>
      </c>
      <c r="N138" s="1781"/>
    </row>
    <row r="139" spans="1:14" ht="12.75" x14ac:dyDescent="0.2">
      <c r="B139" s="31" t="s">
        <v>2928</v>
      </c>
      <c r="C139" s="1565" t="s">
        <v>2951</v>
      </c>
      <c r="D139" s="1335">
        <v>4766</v>
      </c>
      <c r="E139" s="1335">
        <v>4772</v>
      </c>
      <c r="F139" s="1335">
        <v>4784</v>
      </c>
      <c r="G139" s="1335">
        <v>4796</v>
      </c>
      <c r="H139" s="1335">
        <v>5397</v>
      </c>
      <c r="I139" s="82"/>
      <c r="J139" s="1335">
        <v>5569</v>
      </c>
      <c r="K139" s="82"/>
      <c r="L139" s="1335">
        <v>5575</v>
      </c>
      <c r="M139" s="1335">
        <v>5581</v>
      </c>
      <c r="N139" s="1781"/>
    </row>
    <row r="140" spans="1:14" ht="12.75" x14ac:dyDescent="0.2">
      <c r="B140" s="31" t="s">
        <v>2918</v>
      </c>
      <c r="C140" s="1565" t="s">
        <v>2952</v>
      </c>
      <c r="D140" s="1335">
        <v>4767</v>
      </c>
      <c r="E140" s="1335">
        <v>4777</v>
      </c>
      <c r="F140" s="1335">
        <v>4787</v>
      </c>
      <c r="G140" s="1335">
        <v>4797</v>
      </c>
      <c r="H140" s="1335">
        <v>5398</v>
      </c>
      <c r="I140" s="82"/>
      <c r="J140" s="1335">
        <v>5570</v>
      </c>
      <c r="K140" s="82"/>
      <c r="L140" s="1335">
        <v>5576</v>
      </c>
      <c r="M140" s="1335">
        <v>5582</v>
      </c>
      <c r="N140" s="1781"/>
    </row>
    <row r="141" spans="1:14" ht="12.75" x14ac:dyDescent="0.2">
      <c r="B141" s="31" t="s">
        <v>2920</v>
      </c>
      <c r="C141" s="1565" t="s">
        <v>2953</v>
      </c>
      <c r="D141" s="1335">
        <v>4768</v>
      </c>
      <c r="E141" s="1335">
        <v>4780</v>
      </c>
      <c r="F141" s="1335">
        <v>4791</v>
      </c>
      <c r="G141" s="1335">
        <v>4798</v>
      </c>
      <c r="H141" s="1335">
        <v>5399</v>
      </c>
      <c r="I141" s="82"/>
      <c r="J141" s="1335">
        <v>5571</v>
      </c>
      <c r="K141" s="82"/>
      <c r="L141" s="1335">
        <v>5577</v>
      </c>
      <c r="M141" s="1335">
        <v>5583</v>
      </c>
      <c r="N141" s="1806">
        <v>18067</v>
      </c>
    </row>
    <row r="142" spans="1:14" ht="12.75" x14ac:dyDescent="0.2">
      <c r="B142" s="31" t="s">
        <v>3365</v>
      </c>
      <c r="C142" s="265"/>
      <c r="D142" s="1335">
        <v>4769</v>
      </c>
      <c r="E142" s="1335">
        <v>4781</v>
      </c>
      <c r="F142" s="1777"/>
      <c r="G142" s="1777"/>
      <c r="H142" s="1335">
        <v>5400</v>
      </c>
      <c r="I142" s="82"/>
      <c r="J142" s="1335">
        <v>5572</v>
      </c>
      <c r="K142" s="82"/>
      <c r="L142" s="1335">
        <v>5578</v>
      </c>
      <c r="M142" s="1335">
        <v>5584</v>
      </c>
      <c r="N142" s="1781"/>
    </row>
    <row r="143" spans="1:14" ht="12.75" x14ac:dyDescent="0.2">
      <c r="C143" s="265"/>
      <c r="D143" s="1070"/>
      <c r="E143" s="1070"/>
      <c r="F143" s="557"/>
      <c r="G143" s="557"/>
      <c r="H143" s="1070"/>
      <c r="I143" s="82"/>
      <c r="J143" s="1070"/>
      <c r="K143" s="82"/>
      <c r="L143" s="1070"/>
      <c r="M143" s="1070"/>
    </row>
    <row r="144" spans="1:14" ht="12.75" x14ac:dyDescent="0.2">
      <c r="C144" s="265"/>
      <c r="D144" s="1070"/>
      <c r="E144" s="1070"/>
      <c r="F144" s="182"/>
      <c r="G144" s="182"/>
      <c r="H144" s="1070"/>
      <c r="I144" s="82"/>
      <c r="J144" s="1070"/>
      <c r="K144" s="82"/>
      <c r="L144" s="1070"/>
      <c r="M144" s="1070"/>
    </row>
    <row r="145" spans="1:31" x14ac:dyDescent="0.2">
      <c r="B145" s="31" t="s">
        <v>3377</v>
      </c>
      <c r="D145" s="1571">
        <v>5585</v>
      </c>
      <c r="E145" s="1571">
        <v>5586</v>
      </c>
      <c r="F145" s="1788"/>
      <c r="G145" s="1788"/>
      <c r="H145" s="1571">
        <v>5587</v>
      </c>
      <c r="J145" s="1571">
        <v>5588</v>
      </c>
      <c r="L145" s="1571">
        <v>5589</v>
      </c>
      <c r="M145" s="1571">
        <v>5590</v>
      </c>
      <c r="N145" s="1806">
        <v>18068</v>
      </c>
    </row>
    <row r="146" spans="1:31" s="803" customFormat="1" ht="15" x14ac:dyDescent="0.25">
      <c r="A146" s="281"/>
      <c r="B146" s="1201" t="s">
        <v>3378</v>
      </c>
      <c r="C146" s="1192"/>
      <c r="D146" s="1568">
        <v>17981</v>
      </c>
      <c r="E146" s="1568">
        <v>17983</v>
      </c>
      <c r="F146" s="1787"/>
      <c r="G146" s="1787"/>
      <c r="H146" s="1568">
        <v>17985</v>
      </c>
      <c r="I146" s="82"/>
      <c r="J146" s="1568">
        <v>17987</v>
      </c>
      <c r="K146" s="82"/>
      <c r="L146" s="1568">
        <v>17989</v>
      </c>
      <c r="M146" s="1568">
        <v>17991</v>
      </c>
      <c r="N146" s="1806">
        <v>18069</v>
      </c>
      <c r="O146" s="281"/>
      <c r="P146" s="281"/>
      <c r="Q146" s="281"/>
      <c r="R146" s="281"/>
      <c r="S146" s="281"/>
      <c r="T146" s="281"/>
      <c r="U146" s="281"/>
      <c r="V146" s="281"/>
      <c r="W146" s="281"/>
      <c r="X146" s="281"/>
      <c r="Y146" s="281"/>
      <c r="Z146" s="281"/>
      <c r="AA146" s="281"/>
      <c r="AB146" s="281"/>
      <c r="AC146" s="281"/>
      <c r="AD146" s="281"/>
      <c r="AE146" s="281"/>
    </row>
    <row r="147" spans="1:31" s="803" customFormat="1" ht="15" x14ac:dyDescent="0.25">
      <c r="A147" s="281"/>
      <c r="B147" s="1201" t="s">
        <v>2972</v>
      </c>
      <c r="C147" s="1192"/>
      <c r="D147" s="1568">
        <v>17982</v>
      </c>
      <c r="E147" s="1568">
        <v>17984</v>
      </c>
      <c r="F147" s="1787"/>
      <c r="G147" s="1787"/>
      <c r="H147" s="1568">
        <v>17986</v>
      </c>
      <c r="I147" s="82"/>
      <c r="J147" s="1568">
        <v>17988</v>
      </c>
      <c r="K147" s="82"/>
      <c r="L147" s="1568">
        <v>17990</v>
      </c>
      <c r="M147" s="1568">
        <v>17992</v>
      </c>
      <c r="N147" s="1806">
        <v>18070</v>
      </c>
      <c r="O147" s="281"/>
      <c r="P147" s="281"/>
      <c r="Q147" s="281"/>
      <c r="R147" s="281"/>
      <c r="S147" s="281"/>
      <c r="T147" s="281"/>
      <c r="U147" s="281"/>
      <c r="V147" s="281"/>
      <c r="W147" s="281"/>
      <c r="X147" s="281"/>
      <c r="Y147" s="281"/>
      <c r="Z147" s="281"/>
      <c r="AA147" s="281"/>
      <c r="AB147" s="281"/>
      <c r="AC147" s="281"/>
      <c r="AD147" s="281"/>
      <c r="AE147" s="281"/>
    </row>
    <row r="148" spans="1:31" s="78" customFormat="1" ht="12.75" x14ac:dyDescent="0.2">
      <c r="A148" s="1215"/>
      <c r="B148" s="1216"/>
      <c r="C148" s="1216"/>
      <c r="D148" s="1216"/>
      <c r="E148" s="1216"/>
      <c r="F148" s="1216"/>
      <c r="G148" s="1216"/>
      <c r="H148" s="1217"/>
      <c r="I148" s="1217"/>
      <c r="J148" s="1217"/>
      <c r="K148" s="1217"/>
      <c r="L148" s="1216"/>
    </row>
    <row r="149" spans="1:31" s="82" customFormat="1" ht="18.75" customHeight="1" x14ac:dyDescent="0.2">
      <c r="A149" s="495"/>
      <c r="B149" s="495"/>
      <c r="C149" s="495"/>
      <c r="D149" s="1854" t="s">
        <v>2973</v>
      </c>
      <c r="E149" s="1856"/>
      <c r="F149" s="1861" t="s">
        <v>2441</v>
      </c>
      <c r="G149" s="1862"/>
      <c r="H149" s="1863"/>
      <c r="J149" s="1854" t="s">
        <v>2902</v>
      </c>
      <c r="K149" s="1855"/>
      <c r="L149" s="1855"/>
      <c r="M149" s="1856"/>
    </row>
    <row r="150" spans="1:31" ht="51.75" customHeight="1" x14ac:dyDescent="0.2">
      <c r="A150" s="1870" t="s">
        <v>3379</v>
      </c>
      <c r="B150" s="1870"/>
      <c r="C150" s="303"/>
      <c r="D150" s="1387" t="s">
        <v>2904</v>
      </c>
      <c r="E150" s="1564" t="s">
        <v>2539</v>
      </c>
      <c r="F150" s="332" t="s">
        <v>3348</v>
      </c>
      <c r="G150" s="1387" t="s">
        <v>3349</v>
      </c>
      <c r="H150" s="1387" t="s">
        <v>3350</v>
      </c>
      <c r="J150" s="496" t="s">
        <v>2908</v>
      </c>
      <c r="L150" s="496" t="s">
        <v>2909</v>
      </c>
      <c r="M150" s="1387" t="s">
        <v>3351</v>
      </c>
      <c r="N150" s="459"/>
    </row>
    <row r="151" spans="1:31" ht="44.1" customHeight="1" x14ac:dyDescent="0.2">
      <c r="B151" s="1178"/>
      <c r="C151" s="1218"/>
      <c r="D151" s="1218" t="s">
        <v>2910</v>
      </c>
      <c r="E151" s="1218"/>
      <c r="F151" s="229"/>
      <c r="G151" s="229"/>
      <c r="H151" s="229"/>
      <c r="I151" s="82"/>
      <c r="J151" s="229"/>
      <c r="K151" s="82"/>
      <c r="L151" s="182"/>
      <c r="M151" s="229"/>
    </row>
    <row r="152" spans="1:31" ht="12.75" x14ac:dyDescent="0.2">
      <c r="B152" s="1178"/>
      <c r="C152" s="229"/>
      <c r="D152" s="229"/>
      <c r="E152" s="229" t="s">
        <v>300</v>
      </c>
      <c r="F152" s="229"/>
      <c r="G152" s="229"/>
      <c r="H152" s="229"/>
      <c r="I152" s="82"/>
      <c r="J152" s="229" t="s">
        <v>3380</v>
      </c>
      <c r="K152" s="82"/>
      <c r="L152" s="182"/>
      <c r="M152" s="229"/>
    </row>
    <row r="153" spans="1:31" s="515" customFormat="1" ht="26.25" customHeight="1" x14ac:dyDescent="0.2">
      <c r="A153" s="88"/>
      <c r="B153" s="1874" t="s">
        <v>3381</v>
      </c>
      <c r="C153" s="1874"/>
      <c r="D153" s="1335">
        <v>5591</v>
      </c>
      <c r="E153" s="1335">
        <v>5593</v>
      </c>
      <c r="F153" s="182"/>
      <c r="G153" s="182"/>
      <c r="H153" s="182"/>
      <c r="J153" s="1335">
        <v>5595</v>
      </c>
      <c r="K153" s="182"/>
      <c r="L153" s="182"/>
      <c r="M153" s="1335">
        <v>5597</v>
      </c>
    </row>
    <row r="154" spans="1:31" s="803" customFormat="1" ht="15" x14ac:dyDescent="0.25">
      <c r="A154" s="280"/>
      <c r="B154" s="1875" t="s">
        <v>2969</v>
      </c>
      <c r="C154" s="1875"/>
      <c r="D154" s="1576">
        <v>17993</v>
      </c>
      <c r="E154" s="1576">
        <v>17995</v>
      </c>
      <c r="F154" s="287"/>
      <c r="G154" s="287"/>
      <c r="H154" s="287"/>
      <c r="I154" s="287"/>
      <c r="J154" s="1576">
        <v>17997</v>
      </c>
      <c r="K154" s="287"/>
      <c r="L154" s="287"/>
      <c r="M154" s="1576">
        <v>17999</v>
      </c>
      <c r="N154" s="281"/>
      <c r="O154" s="281"/>
      <c r="P154" s="281"/>
      <c r="Q154" s="281"/>
      <c r="R154" s="281"/>
      <c r="S154" s="281"/>
      <c r="T154" s="281"/>
      <c r="U154" s="281"/>
      <c r="V154" s="281"/>
      <c r="W154" s="281"/>
      <c r="X154" s="281"/>
      <c r="Y154" s="281"/>
      <c r="Z154" s="281"/>
      <c r="AA154" s="281"/>
      <c r="AB154" s="281"/>
      <c r="AC154" s="281"/>
      <c r="AD154" s="281"/>
      <c r="AE154" s="281"/>
    </row>
    <row r="155" spans="1:31" s="515" customFormat="1" ht="12.75" customHeight="1" x14ac:dyDescent="0.2">
      <c r="A155" s="88"/>
      <c r="B155" s="31" t="s">
        <v>3382</v>
      </c>
      <c r="C155" s="31"/>
      <c r="D155" s="1576">
        <v>5592</v>
      </c>
      <c r="E155" s="1576">
        <v>5594</v>
      </c>
      <c r="F155" s="287"/>
      <c r="G155" s="287"/>
      <c r="H155" s="287"/>
      <c r="I155" s="281"/>
      <c r="J155" s="1576">
        <v>5596</v>
      </c>
      <c r="K155" s="287"/>
      <c r="L155" s="287"/>
      <c r="M155" s="1576">
        <v>5598</v>
      </c>
    </row>
    <row r="156" spans="1:31" s="803" customFormat="1" ht="15" x14ac:dyDescent="0.25">
      <c r="A156" s="280"/>
      <c r="B156" s="1876" t="s">
        <v>2969</v>
      </c>
      <c r="C156" s="1876"/>
      <c r="D156" s="1576">
        <v>17994</v>
      </c>
      <c r="E156" s="1576">
        <v>17996</v>
      </c>
      <c r="F156" s="287"/>
      <c r="G156" s="287"/>
      <c r="H156" s="287"/>
      <c r="I156" s="287"/>
      <c r="J156" s="1576">
        <v>17998</v>
      </c>
      <c r="K156" s="287"/>
      <c r="L156" s="287"/>
      <c r="M156" s="1576">
        <v>18000</v>
      </c>
      <c r="N156" s="281"/>
      <c r="O156" s="281"/>
      <c r="P156" s="281"/>
      <c r="Q156" s="281"/>
      <c r="R156" s="281"/>
      <c r="S156" s="281"/>
      <c r="T156" s="281"/>
      <c r="U156" s="281"/>
      <c r="V156" s="281"/>
      <c r="W156" s="281"/>
      <c r="X156" s="281"/>
      <c r="Y156" s="281"/>
      <c r="Z156" s="281"/>
      <c r="AA156" s="281"/>
      <c r="AB156" s="281"/>
      <c r="AC156" s="281"/>
      <c r="AD156" s="281"/>
      <c r="AE156" s="281"/>
    </row>
    <row r="157" spans="1:31" ht="12.75" x14ac:dyDescent="0.2">
      <c r="B157" s="1877" t="s">
        <v>3383</v>
      </c>
      <c r="C157" s="1877"/>
      <c r="D157" s="1185"/>
      <c r="E157" s="1185"/>
      <c r="F157" s="1185"/>
      <c r="G157" s="1185"/>
      <c r="H157" s="1185"/>
      <c r="I157" s="1879"/>
      <c r="J157" s="1879"/>
      <c r="K157" s="1878"/>
      <c r="L157" s="1878"/>
      <c r="M157" s="1576">
        <v>5599</v>
      </c>
    </row>
    <row r="158" spans="1:31" s="803" customFormat="1" ht="15" x14ac:dyDescent="0.25">
      <c r="A158" s="280"/>
      <c r="B158" s="1881" t="s">
        <v>2969</v>
      </c>
      <c r="C158" s="1881"/>
      <c r="D158" s="1185"/>
      <c r="E158" s="1185"/>
      <c r="F158" s="1185"/>
      <c r="G158" s="1185"/>
      <c r="H158" s="1185"/>
      <c r="I158" s="1185"/>
      <c r="J158" s="1185"/>
      <c r="K158" s="281"/>
      <c r="L158" s="281"/>
      <c r="M158" s="1576">
        <v>18001</v>
      </c>
      <c r="N158" s="281"/>
      <c r="O158" s="281"/>
      <c r="P158" s="281"/>
      <c r="Q158" s="281"/>
      <c r="R158" s="281"/>
      <c r="S158" s="281"/>
      <c r="T158" s="281"/>
      <c r="U158" s="281"/>
      <c r="V158" s="281"/>
      <c r="W158" s="281"/>
      <c r="X158" s="281"/>
      <c r="Y158" s="281"/>
      <c r="Z158" s="281"/>
      <c r="AA158" s="281"/>
      <c r="AB158" s="281"/>
      <c r="AC158" s="281"/>
      <c r="AD158" s="281"/>
      <c r="AE158" s="281"/>
    </row>
    <row r="159" spans="1:31" s="803" customFormat="1" ht="15" x14ac:dyDescent="0.25">
      <c r="A159" s="280"/>
      <c r="B159" s="1201" t="s">
        <v>3384</v>
      </c>
      <c r="C159" s="1201"/>
      <c r="D159" s="1185"/>
      <c r="E159" s="1185"/>
      <c r="F159" s="1185"/>
      <c r="G159" s="1185"/>
      <c r="H159" s="1185"/>
      <c r="I159" s="1185"/>
      <c r="J159" s="1185"/>
      <c r="K159" s="281"/>
      <c r="L159" s="281"/>
      <c r="M159" s="1576">
        <v>18002</v>
      </c>
      <c r="N159" s="281"/>
      <c r="O159" s="281"/>
      <c r="P159" s="281"/>
      <c r="Q159" s="281"/>
      <c r="R159" s="281"/>
      <c r="S159" s="281"/>
      <c r="T159" s="281"/>
      <c r="U159" s="281"/>
      <c r="V159" s="281"/>
      <c r="W159" s="281"/>
      <c r="X159" s="281"/>
      <c r="Y159" s="281"/>
      <c r="Z159" s="281"/>
      <c r="AA159" s="281"/>
      <c r="AB159" s="281"/>
      <c r="AC159" s="281"/>
      <c r="AD159" s="281"/>
      <c r="AE159" s="281"/>
    </row>
    <row r="160" spans="1:31" s="803" customFormat="1" ht="15" x14ac:dyDescent="0.25">
      <c r="A160" s="280"/>
      <c r="B160" s="1881" t="s">
        <v>3385</v>
      </c>
      <c r="C160" s="1881"/>
      <c r="D160" s="1185"/>
      <c r="E160" s="1185"/>
      <c r="F160" s="1185"/>
      <c r="G160" s="1185"/>
      <c r="H160" s="1185"/>
      <c r="I160" s="1185"/>
      <c r="J160" s="1185"/>
      <c r="K160" s="281"/>
      <c r="L160" s="281"/>
      <c r="M160" s="1576">
        <v>18003</v>
      </c>
      <c r="N160" s="281"/>
      <c r="O160" s="281"/>
      <c r="P160" s="281"/>
      <c r="Q160" s="281"/>
      <c r="R160" s="281"/>
      <c r="S160" s="281"/>
      <c r="T160" s="281"/>
      <c r="U160" s="281"/>
      <c r="V160" s="281"/>
      <c r="W160" s="281"/>
      <c r="X160" s="281"/>
      <c r="Y160" s="281"/>
      <c r="Z160" s="281"/>
      <c r="AA160" s="281"/>
      <c r="AB160" s="281"/>
      <c r="AC160" s="281"/>
      <c r="AD160" s="281"/>
      <c r="AE160" s="281"/>
    </row>
    <row r="161" spans="1:31" s="803" customFormat="1" ht="15" x14ac:dyDescent="0.25">
      <c r="A161" s="280"/>
      <c r="B161" s="1201" t="s">
        <v>2972</v>
      </c>
      <c r="C161" s="1201"/>
      <c r="D161" s="1185"/>
      <c r="E161" s="1185"/>
      <c r="F161" s="1185"/>
      <c r="G161" s="1185"/>
      <c r="H161" s="1185"/>
      <c r="I161" s="1185"/>
      <c r="J161" s="1185"/>
      <c r="K161" s="281"/>
      <c r="L161" s="281"/>
      <c r="M161" s="1576">
        <v>18004</v>
      </c>
      <c r="N161" s="281"/>
      <c r="O161" s="281"/>
      <c r="P161" s="281"/>
      <c r="Q161" s="281"/>
      <c r="R161" s="281"/>
      <c r="S161" s="281"/>
      <c r="T161" s="281"/>
      <c r="U161" s="281"/>
      <c r="V161" s="281"/>
      <c r="W161" s="281"/>
      <c r="X161" s="281"/>
      <c r="Y161" s="281"/>
      <c r="Z161" s="281"/>
      <c r="AA161" s="281"/>
      <c r="AB161" s="281"/>
      <c r="AC161" s="281"/>
      <c r="AD161" s="281"/>
      <c r="AE161" s="281"/>
    </row>
    <row r="162" spans="1:31" s="803" customFormat="1" ht="15" x14ac:dyDescent="0.25">
      <c r="A162" s="280"/>
      <c r="B162" s="1201"/>
      <c r="C162" s="1201"/>
      <c r="D162" s="1185"/>
      <c r="E162" s="1185"/>
      <c r="F162" s="1185"/>
      <c r="G162" s="1185"/>
      <c r="H162" s="1185"/>
      <c r="I162" s="1185"/>
      <c r="J162" s="1185"/>
      <c r="K162" s="281"/>
      <c r="L162" s="281"/>
      <c r="M162" s="287"/>
      <c r="N162" s="281"/>
      <c r="O162" s="281"/>
      <c r="P162" s="281"/>
      <c r="Q162" s="281"/>
      <c r="R162" s="281"/>
      <c r="S162" s="281"/>
      <c r="T162" s="281"/>
      <c r="U162" s="281"/>
      <c r="V162" s="281"/>
      <c r="W162" s="281"/>
      <c r="X162" s="281"/>
      <c r="Y162" s="281"/>
      <c r="Z162" s="281"/>
      <c r="AA162" s="281"/>
      <c r="AB162" s="281"/>
      <c r="AC162" s="281"/>
      <c r="AD162" s="281"/>
      <c r="AE162" s="281"/>
    </row>
    <row r="163" spans="1:31" ht="12.75" customHeight="1" x14ac:dyDescent="0.2">
      <c r="A163" s="88" t="s">
        <v>3386</v>
      </c>
      <c r="B163" s="50"/>
      <c r="C163" s="182"/>
      <c r="K163" s="182"/>
    </row>
    <row r="164" spans="1:31" x14ac:dyDescent="0.2">
      <c r="J164" s="182"/>
    </row>
    <row r="165" spans="1:31" ht="51" customHeight="1" x14ac:dyDescent="0.2">
      <c r="D165" s="1563" t="s">
        <v>380</v>
      </c>
      <c r="E165" s="1387" t="s">
        <v>2895</v>
      </c>
      <c r="J165" s="182"/>
    </row>
    <row r="166" spans="1:31" x14ac:dyDescent="0.2">
      <c r="B166" s="50" t="s">
        <v>2896</v>
      </c>
      <c r="C166" s="50"/>
      <c r="D166" s="1726"/>
      <c r="E166" s="1311" t="s">
        <v>3387</v>
      </c>
      <c r="F166" s="50" t="s">
        <v>125</v>
      </c>
    </row>
    <row r="167" spans="1:31" x14ac:dyDescent="0.2">
      <c r="B167" s="50" t="s">
        <v>3388</v>
      </c>
      <c r="C167" s="50"/>
      <c r="D167" s="1311" t="s">
        <v>3389</v>
      </c>
      <c r="E167" s="1806">
        <v>18071</v>
      </c>
      <c r="F167" s="16" t="s">
        <v>127</v>
      </c>
    </row>
    <row r="168" spans="1:31" x14ac:dyDescent="0.2">
      <c r="B168" s="1874" t="s">
        <v>3390</v>
      </c>
      <c r="C168" s="1882"/>
      <c r="D168" s="1311" t="s">
        <v>3391</v>
      </c>
      <c r="E168" s="1806">
        <v>18072</v>
      </c>
      <c r="F168" s="16" t="s">
        <v>165</v>
      </c>
      <c r="J168" s="182"/>
    </row>
    <row r="169" spans="1:31" x14ac:dyDescent="0.2">
      <c r="B169" s="1874" t="s">
        <v>3392</v>
      </c>
      <c r="C169" s="1882"/>
      <c r="D169" s="1311" t="s">
        <v>3393</v>
      </c>
      <c r="E169" s="1806">
        <v>18073</v>
      </c>
      <c r="F169" s="16" t="s">
        <v>169</v>
      </c>
      <c r="J169" s="182"/>
    </row>
    <row r="170" spans="1:31" x14ac:dyDescent="0.2">
      <c r="B170" s="50" t="s">
        <v>3394</v>
      </c>
      <c r="C170" s="50"/>
      <c r="D170" s="1335">
        <v>5600</v>
      </c>
      <c r="E170" s="1786"/>
      <c r="F170" s="8"/>
      <c r="J170" s="182"/>
      <c r="M170" s="78"/>
      <c r="N170" s="78"/>
    </row>
    <row r="171" spans="1:31" ht="12.75" x14ac:dyDescent="0.2">
      <c r="B171" s="1874" t="s">
        <v>297</v>
      </c>
      <c r="C171" s="1874"/>
      <c r="D171" s="1311" t="s">
        <v>3395</v>
      </c>
      <c r="E171" s="1806">
        <v>18074</v>
      </c>
      <c r="F171" s="82"/>
    </row>
    <row r="175" spans="1:31" ht="12.75" customHeight="1" x14ac:dyDescent="0.2">
      <c r="A175" s="88" t="s">
        <v>3023</v>
      </c>
    </row>
    <row r="177" spans="1:31" ht="24" customHeight="1" x14ac:dyDescent="0.2">
      <c r="B177" s="1880" t="s">
        <v>3396</v>
      </c>
      <c r="C177" s="1880"/>
      <c r="D177" s="1311" t="s">
        <v>3397</v>
      </c>
    </row>
    <row r="178" spans="1:31" s="803" customFormat="1" ht="15" x14ac:dyDescent="0.25">
      <c r="A178" s="281"/>
      <c r="B178" s="1875" t="s">
        <v>2969</v>
      </c>
      <c r="C178" s="1875"/>
      <c r="D178" s="1576">
        <v>18005</v>
      </c>
      <c r="E178" s="1185"/>
      <c r="F178" s="281"/>
      <c r="G178" s="281"/>
      <c r="H178" s="281"/>
      <c r="I178" s="281"/>
      <c r="J178" s="281"/>
      <c r="K178" s="281"/>
      <c r="L178" s="281"/>
      <c r="M178" s="281"/>
      <c r="N178" s="281"/>
      <c r="O178" s="281"/>
      <c r="P178" s="281"/>
      <c r="Q178" s="281"/>
      <c r="R178" s="281"/>
      <c r="S178" s="281"/>
      <c r="T178" s="281"/>
      <c r="U178" s="281"/>
      <c r="V178" s="281"/>
      <c r="W178" s="281"/>
      <c r="X178" s="281"/>
      <c r="Y178" s="281"/>
      <c r="Z178" s="281"/>
      <c r="AA178" s="281"/>
      <c r="AB178" s="281"/>
      <c r="AC178" s="281"/>
      <c r="AD178" s="281"/>
      <c r="AE178" s="281"/>
    </row>
    <row r="179" spans="1:31" ht="12.75" x14ac:dyDescent="0.2">
      <c r="B179" s="298"/>
      <c r="C179" s="891"/>
      <c r="D179" s="1185"/>
      <c r="E179" s="891"/>
    </row>
    <row r="180" spans="1:31" ht="25.5" customHeight="1" x14ac:dyDescent="0.2">
      <c r="B180" s="1880" t="s">
        <v>3398</v>
      </c>
      <c r="C180" s="1880"/>
      <c r="D180" s="1576">
        <v>4872</v>
      </c>
      <c r="E180" s="891"/>
    </row>
    <row r="181" spans="1:31" s="803" customFormat="1" ht="15" x14ac:dyDescent="0.25">
      <c r="A181" s="281"/>
      <c r="B181" s="1875" t="s">
        <v>2969</v>
      </c>
      <c r="C181" s="1875"/>
      <c r="D181" s="1576">
        <v>18006</v>
      </c>
      <c r="E181" s="1185"/>
      <c r="F181" s="281"/>
      <c r="G181" s="281"/>
      <c r="H181" s="281"/>
      <c r="I181" s="281"/>
      <c r="J181" s="281"/>
      <c r="K181" s="281"/>
      <c r="L181" s="281"/>
      <c r="M181" s="281"/>
      <c r="N181" s="281"/>
      <c r="O181" s="281"/>
      <c r="P181" s="281"/>
      <c r="Q181" s="281"/>
      <c r="R181" s="281"/>
      <c r="S181" s="281"/>
      <c r="T181" s="281"/>
      <c r="U181" s="281"/>
      <c r="V181" s="281"/>
      <c r="W181" s="281"/>
      <c r="X181" s="281"/>
      <c r="Y181" s="281"/>
      <c r="Z181" s="281"/>
      <c r="AA181" s="281"/>
      <c r="AB181" s="281"/>
      <c r="AC181" s="281"/>
      <c r="AD181" s="281"/>
      <c r="AE181" s="281"/>
    </row>
    <row r="182" spans="1:31" s="803" customFormat="1" ht="15" x14ac:dyDescent="0.25">
      <c r="A182" s="1878"/>
      <c r="B182" s="1878"/>
      <c r="C182" s="1185"/>
      <c r="D182" s="1185"/>
      <c r="E182" s="1185"/>
      <c r="F182" s="281"/>
      <c r="G182" s="281"/>
      <c r="H182" s="281"/>
      <c r="I182" s="1878"/>
      <c r="J182" s="1878"/>
      <c r="K182" s="1878"/>
      <c r="L182" s="1878"/>
      <c r="M182" s="281"/>
      <c r="N182" s="281"/>
      <c r="O182" s="281"/>
      <c r="P182" s="281"/>
      <c r="Q182" s="281"/>
      <c r="R182" s="281"/>
      <c r="S182" s="281"/>
      <c r="T182" s="281"/>
      <c r="U182" s="281"/>
      <c r="V182" s="281"/>
      <c r="W182" s="281"/>
      <c r="X182" s="281"/>
      <c r="Y182" s="281"/>
      <c r="Z182" s="281"/>
      <c r="AA182" s="281"/>
      <c r="AB182" s="281"/>
      <c r="AC182" s="281"/>
      <c r="AD182" s="281"/>
      <c r="AE182" s="281"/>
    </row>
    <row r="183" spans="1:31" s="803" customFormat="1" ht="15" x14ac:dyDescent="0.25">
      <c r="B183" s="281" t="s">
        <v>3026</v>
      </c>
    </row>
    <row r="184" spans="1:31" s="803" customFormat="1" ht="15" x14ac:dyDescent="0.25">
      <c r="B184" s="1197" t="s">
        <v>2969</v>
      </c>
      <c r="D184" s="1576">
        <v>18007</v>
      </c>
    </row>
    <row r="185" spans="1:31" s="803" customFormat="1" ht="15" x14ac:dyDescent="0.25">
      <c r="B185" s="1197" t="s">
        <v>2971</v>
      </c>
      <c r="D185" s="1576">
        <v>18008</v>
      </c>
    </row>
    <row r="186" spans="1:31" s="803" customFormat="1" ht="15" x14ac:dyDescent="0.25"/>
    <row r="187" spans="1:31" s="803" customFormat="1" ht="73.349999999999994" customHeight="1" x14ac:dyDescent="0.25">
      <c r="B187" s="1204" t="s">
        <v>3027</v>
      </c>
      <c r="D187" s="1576">
        <v>18009</v>
      </c>
    </row>
  </sheetData>
  <mergeCells count="49">
    <mergeCell ref="I182:J182"/>
    <mergeCell ref="K182:L182"/>
    <mergeCell ref="I157:J157"/>
    <mergeCell ref="K157:L157"/>
    <mergeCell ref="B177:C177"/>
    <mergeCell ref="B178:C178"/>
    <mergeCell ref="B180:C180"/>
    <mergeCell ref="B181:C181"/>
    <mergeCell ref="A182:B182"/>
    <mergeCell ref="B158:C158"/>
    <mergeCell ref="B160:C160"/>
    <mergeCell ref="B168:C168"/>
    <mergeCell ref="B169:C169"/>
    <mergeCell ref="B171:C171"/>
    <mergeCell ref="A150:B150"/>
    <mergeCell ref="B153:C153"/>
    <mergeCell ref="B154:C154"/>
    <mergeCell ref="B156:C156"/>
    <mergeCell ref="B157:C157"/>
    <mergeCell ref="J132:M132"/>
    <mergeCell ref="A133:B133"/>
    <mergeCell ref="C134:F134"/>
    <mergeCell ref="D149:E149"/>
    <mergeCell ref="F149:H149"/>
    <mergeCell ref="J149:M149"/>
    <mergeCell ref="A2:E2"/>
    <mergeCell ref="A106:B106"/>
    <mergeCell ref="C107:F107"/>
    <mergeCell ref="D132:E132"/>
    <mergeCell ref="F132:H132"/>
    <mergeCell ref="A45:B45"/>
    <mergeCell ref="D16:E16"/>
    <mergeCell ref="F16:H16"/>
    <mergeCell ref="F42:G42"/>
    <mergeCell ref="D44:E44"/>
    <mergeCell ref="F44:H44"/>
    <mergeCell ref="J16:M16"/>
    <mergeCell ref="A17:B17"/>
    <mergeCell ref="A18:B19"/>
    <mergeCell ref="C18:F18"/>
    <mergeCell ref="F30:G30"/>
    <mergeCell ref="J44:M44"/>
    <mergeCell ref="J105:M105"/>
    <mergeCell ref="A46:B47"/>
    <mergeCell ref="C46:F46"/>
    <mergeCell ref="F58:G58"/>
    <mergeCell ref="F82:G82"/>
    <mergeCell ref="D105:E105"/>
    <mergeCell ref="F105:H105"/>
  </mergeCells>
  <hyperlinks>
    <hyperlink ref="A2:D2" location="'Liste tableaux'!A1" display="Retour à la liste des tableaux" xr:uid="{74F68C9D-54B2-4FD4-8953-3B75F841D90F}"/>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E9DE1-A80E-4316-8025-BC39A53983AD}">
  <sheetPr codeName="Feuil84"/>
  <dimension ref="A1:N72"/>
  <sheetViews>
    <sheetView showGridLines="0" workbookViewId="0">
      <selection activeCell="G61" activeCellId="3" sqref="G13:L15 G32:L35 G44:L46 G61:N65"/>
    </sheetView>
  </sheetViews>
  <sheetFormatPr defaultColWidth="9.140625" defaultRowHeight="12.75" x14ac:dyDescent="0.2"/>
  <cols>
    <col min="1" max="2" width="2.5703125" style="1" customWidth="1"/>
    <col min="3" max="3" width="37.140625" style="1" customWidth="1"/>
    <col min="4" max="4" width="9" style="1" customWidth="1"/>
    <col min="5" max="5" width="2.5703125" style="2" customWidth="1"/>
    <col min="6" max="6" width="9.42578125" style="1" customWidth="1"/>
    <col min="7" max="7" width="11.5703125" style="1" customWidth="1"/>
    <col min="8" max="8" width="2.5703125" style="2" customWidth="1"/>
    <col min="9" max="9" width="9.42578125" style="1" customWidth="1"/>
    <col min="10" max="10" width="11.5703125" style="1" customWidth="1"/>
    <col min="11" max="11" width="2.5703125" style="1" customWidth="1"/>
    <col min="12" max="12" width="11.5703125" style="1" customWidth="1"/>
    <col min="13" max="13" width="3.42578125" style="1" customWidth="1"/>
    <col min="14" max="256" width="9.140625" style="1"/>
    <col min="257" max="258" width="2.5703125" style="1" customWidth="1"/>
    <col min="259" max="259" width="37.140625" style="1" customWidth="1"/>
    <col min="260" max="260" width="9" style="1" customWidth="1"/>
    <col min="261" max="261" width="2.5703125" style="1" customWidth="1"/>
    <col min="262" max="262" width="9.42578125" style="1" customWidth="1"/>
    <col min="263" max="263" width="11.5703125" style="1" customWidth="1"/>
    <col min="264" max="264" width="2.5703125" style="1" customWidth="1"/>
    <col min="265" max="265" width="9.42578125" style="1" customWidth="1"/>
    <col min="266" max="266" width="11.5703125" style="1" customWidth="1"/>
    <col min="267" max="267" width="2.5703125" style="1" customWidth="1"/>
    <col min="268" max="268" width="11.5703125" style="1" customWidth="1"/>
    <col min="269" max="269" width="3.42578125" style="1" customWidth="1"/>
    <col min="270" max="512" width="9.140625" style="1"/>
    <col min="513" max="514" width="2.5703125" style="1" customWidth="1"/>
    <col min="515" max="515" width="37.140625" style="1" customWidth="1"/>
    <col min="516" max="516" width="9" style="1" customWidth="1"/>
    <col min="517" max="517" width="2.5703125" style="1" customWidth="1"/>
    <col min="518" max="518" width="9.42578125" style="1" customWidth="1"/>
    <col min="519" max="519" width="11.5703125" style="1" customWidth="1"/>
    <col min="520" max="520" width="2.5703125" style="1" customWidth="1"/>
    <col min="521" max="521" width="9.42578125" style="1" customWidth="1"/>
    <col min="522" max="522" width="11.5703125" style="1" customWidth="1"/>
    <col min="523" max="523" width="2.5703125" style="1" customWidth="1"/>
    <col min="524" max="524" width="11.5703125" style="1" customWidth="1"/>
    <col min="525" max="525" width="3.42578125" style="1" customWidth="1"/>
    <col min="526" max="768" width="9.140625" style="1"/>
    <col min="769" max="770" width="2.5703125" style="1" customWidth="1"/>
    <col min="771" max="771" width="37.140625" style="1" customWidth="1"/>
    <col min="772" max="772" width="9" style="1" customWidth="1"/>
    <col min="773" max="773" width="2.5703125" style="1" customWidth="1"/>
    <col min="774" max="774" width="9.42578125" style="1" customWidth="1"/>
    <col min="775" max="775" width="11.5703125" style="1" customWidth="1"/>
    <col min="776" max="776" width="2.5703125" style="1" customWidth="1"/>
    <col min="777" max="777" width="9.42578125" style="1" customWidth="1"/>
    <col min="778" max="778" width="11.5703125" style="1" customWidth="1"/>
    <col min="779" max="779" width="2.5703125" style="1" customWidth="1"/>
    <col min="780" max="780" width="11.5703125" style="1" customWidth="1"/>
    <col min="781" max="781" width="3.42578125" style="1" customWidth="1"/>
    <col min="782" max="1024" width="9.140625" style="1"/>
    <col min="1025" max="1026" width="2.5703125" style="1" customWidth="1"/>
    <col min="1027" max="1027" width="37.140625" style="1" customWidth="1"/>
    <col min="1028" max="1028" width="9" style="1" customWidth="1"/>
    <col min="1029" max="1029" width="2.5703125" style="1" customWidth="1"/>
    <col min="1030" max="1030" width="9.42578125" style="1" customWidth="1"/>
    <col min="1031" max="1031" width="11.5703125" style="1" customWidth="1"/>
    <col min="1032" max="1032" width="2.5703125" style="1" customWidth="1"/>
    <col min="1033" max="1033" width="9.42578125" style="1" customWidth="1"/>
    <col min="1034" max="1034" width="11.5703125" style="1" customWidth="1"/>
    <col min="1035" max="1035" width="2.5703125" style="1" customWidth="1"/>
    <col min="1036" max="1036" width="11.5703125" style="1" customWidth="1"/>
    <col min="1037" max="1037" width="3.42578125" style="1" customWidth="1"/>
    <col min="1038" max="1280" width="9.140625" style="1"/>
    <col min="1281" max="1282" width="2.5703125" style="1" customWidth="1"/>
    <col min="1283" max="1283" width="37.140625" style="1" customWidth="1"/>
    <col min="1284" max="1284" width="9" style="1" customWidth="1"/>
    <col min="1285" max="1285" width="2.5703125" style="1" customWidth="1"/>
    <col min="1286" max="1286" width="9.42578125" style="1" customWidth="1"/>
    <col min="1287" max="1287" width="11.5703125" style="1" customWidth="1"/>
    <col min="1288" max="1288" width="2.5703125" style="1" customWidth="1"/>
    <col min="1289" max="1289" width="9.42578125" style="1" customWidth="1"/>
    <col min="1290" max="1290" width="11.5703125" style="1" customWidth="1"/>
    <col min="1291" max="1291" width="2.5703125" style="1" customWidth="1"/>
    <col min="1292" max="1292" width="11.5703125" style="1" customWidth="1"/>
    <col min="1293" max="1293" width="3.42578125" style="1" customWidth="1"/>
    <col min="1294" max="1536" width="9.140625" style="1"/>
    <col min="1537" max="1538" width="2.5703125" style="1" customWidth="1"/>
    <col min="1539" max="1539" width="37.140625" style="1" customWidth="1"/>
    <col min="1540" max="1540" width="9" style="1" customWidth="1"/>
    <col min="1541" max="1541" width="2.5703125" style="1" customWidth="1"/>
    <col min="1542" max="1542" width="9.42578125" style="1" customWidth="1"/>
    <col min="1543" max="1543" width="11.5703125" style="1" customWidth="1"/>
    <col min="1544" max="1544" width="2.5703125" style="1" customWidth="1"/>
    <col min="1545" max="1545" width="9.42578125" style="1" customWidth="1"/>
    <col min="1546" max="1546" width="11.5703125" style="1" customWidth="1"/>
    <col min="1547" max="1547" width="2.5703125" style="1" customWidth="1"/>
    <col min="1548" max="1548" width="11.5703125" style="1" customWidth="1"/>
    <col min="1549" max="1549" width="3.42578125" style="1" customWidth="1"/>
    <col min="1550" max="1792" width="9.140625" style="1"/>
    <col min="1793" max="1794" width="2.5703125" style="1" customWidth="1"/>
    <col min="1795" max="1795" width="37.140625" style="1" customWidth="1"/>
    <col min="1796" max="1796" width="9" style="1" customWidth="1"/>
    <col min="1797" max="1797" width="2.5703125" style="1" customWidth="1"/>
    <col min="1798" max="1798" width="9.42578125" style="1" customWidth="1"/>
    <col min="1799" max="1799" width="11.5703125" style="1" customWidth="1"/>
    <col min="1800" max="1800" width="2.5703125" style="1" customWidth="1"/>
    <col min="1801" max="1801" width="9.42578125" style="1" customWidth="1"/>
    <col min="1802" max="1802" width="11.5703125" style="1" customWidth="1"/>
    <col min="1803" max="1803" width="2.5703125" style="1" customWidth="1"/>
    <col min="1804" max="1804" width="11.5703125" style="1" customWidth="1"/>
    <col min="1805" max="1805" width="3.42578125" style="1" customWidth="1"/>
    <col min="1806" max="2048" width="9.140625" style="1"/>
    <col min="2049" max="2050" width="2.5703125" style="1" customWidth="1"/>
    <col min="2051" max="2051" width="37.140625" style="1" customWidth="1"/>
    <col min="2052" max="2052" width="9" style="1" customWidth="1"/>
    <col min="2053" max="2053" width="2.5703125" style="1" customWidth="1"/>
    <col min="2054" max="2054" width="9.42578125" style="1" customWidth="1"/>
    <col min="2055" max="2055" width="11.5703125" style="1" customWidth="1"/>
    <col min="2056" max="2056" width="2.5703125" style="1" customWidth="1"/>
    <col min="2057" max="2057" width="9.42578125" style="1" customWidth="1"/>
    <col min="2058" max="2058" width="11.5703125" style="1" customWidth="1"/>
    <col min="2059" max="2059" width="2.5703125" style="1" customWidth="1"/>
    <col min="2060" max="2060" width="11.5703125" style="1" customWidth="1"/>
    <col min="2061" max="2061" width="3.42578125" style="1" customWidth="1"/>
    <col min="2062" max="2304" width="9.140625" style="1"/>
    <col min="2305" max="2306" width="2.5703125" style="1" customWidth="1"/>
    <col min="2307" max="2307" width="37.140625" style="1" customWidth="1"/>
    <col min="2308" max="2308" width="9" style="1" customWidth="1"/>
    <col min="2309" max="2309" width="2.5703125" style="1" customWidth="1"/>
    <col min="2310" max="2310" width="9.42578125" style="1" customWidth="1"/>
    <col min="2311" max="2311" width="11.5703125" style="1" customWidth="1"/>
    <col min="2312" max="2312" width="2.5703125" style="1" customWidth="1"/>
    <col min="2313" max="2313" width="9.42578125" style="1" customWidth="1"/>
    <col min="2314" max="2314" width="11.5703125" style="1" customWidth="1"/>
    <col min="2315" max="2315" width="2.5703125" style="1" customWidth="1"/>
    <col min="2316" max="2316" width="11.5703125" style="1" customWidth="1"/>
    <col min="2317" max="2317" width="3.42578125" style="1" customWidth="1"/>
    <col min="2318" max="2560" width="9.140625" style="1"/>
    <col min="2561" max="2562" width="2.5703125" style="1" customWidth="1"/>
    <col min="2563" max="2563" width="37.140625" style="1" customWidth="1"/>
    <col min="2564" max="2564" width="9" style="1" customWidth="1"/>
    <col min="2565" max="2565" width="2.5703125" style="1" customWidth="1"/>
    <col min="2566" max="2566" width="9.42578125" style="1" customWidth="1"/>
    <col min="2567" max="2567" width="11.5703125" style="1" customWidth="1"/>
    <col min="2568" max="2568" width="2.5703125" style="1" customWidth="1"/>
    <col min="2569" max="2569" width="9.42578125" style="1" customWidth="1"/>
    <col min="2570" max="2570" width="11.5703125" style="1" customWidth="1"/>
    <col min="2571" max="2571" width="2.5703125" style="1" customWidth="1"/>
    <col min="2572" max="2572" width="11.5703125" style="1" customWidth="1"/>
    <col min="2573" max="2573" width="3.42578125" style="1" customWidth="1"/>
    <col min="2574" max="2816" width="9.140625" style="1"/>
    <col min="2817" max="2818" width="2.5703125" style="1" customWidth="1"/>
    <col min="2819" max="2819" width="37.140625" style="1" customWidth="1"/>
    <col min="2820" max="2820" width="9" style="1" customWidth="1"/>
    <col min="2821" max="2821" width="2.5703125" style="1" customWidth="1"/>
    <col min="2822" max="2822" width="9.42578125" style="1" customWidth="1"/>
    <col min="2823" max="2823" width="11.5703125" style="1" customWidth="1"/>
    <col min="2824" max="2824" width="2.5703125" style="1" customWidth="1"/>
    <col min="2825" max="2825" width="9.42578125" style="1" customWidth="1"/>
    <col min="2826" max="2826" width="11.5703125" style="1" customWidth="1"/>
    <col min="2827" max="2827" width="2.5703125" style="1" customWidth="1"/>
    <col min="2828" max="2828" width="11.5703125" style="1" customWidth="1"/>
    <col min="2829" max="2829" width="3.42578125" style="1" customWidth="1"/>
    <col min="2830" max="3072" width="9.140625" style="1"/>
    <col min="3073" max="3074" width="2.5703125" style="1" customWidth="1"/>
    <col min="3075" max="3075" width="37.140625" style="1" customWidth="1"/>
    <col min="3076" max="3076" width="9" style="1" customWidth="1"/>
    <col min="3077" max="3077" width="2.5703125" style="1" customWidth="1"/>
    <col min="3078" max="3078" width="9.42578125" style="1" customWidth="1"/>
    <col min="3079" max="3079" width="11.5703125" style="1" customWidth="1"/>
    <col min="3080" max="3080" width="2.5703125" style="1" customWidth="1"/>
    <col min="3081" max="3081" width="9.42578125" style="1" customWidth="1"/>
    <col min="3082" max="3082" width="11.5703125" style="1" customWidth="1"/>
    <col min="3083" max="3083" width="2.5703125" style="1" customWidth="1"/>
    <col min="3084" max="3084" width="11.5703125" style="1" customWidth="1"/>
    <col min="3085" max="3085" width="3.42578125" style="1" customWidth="1"/>
    <col min="3086" max="3328" width="9.140625" style="1"/>
    <col min="3329" max="3330" width="2.5703125" style="1" customWidth="1"/>
    <col min="3331" max="3331" width="37.140625" style="1" customWidth="1"/>
    <col min="3332" max="3332" width="9" style="1" customWidth="1"/>
    <col min="3333" max="3333" width="2.5703125" style="1" customWidth="1"/>
    <col min="3334" max="3334" width="9.42578125" style="1" customWidth="1"/>
    <col min="3335" max="3335" width="11.5703125" style="1" customWidth="1"/>
    <col min="3336" max="3336" width="2.5703125" style="1" customWidth="1"/>
    <col min="3337" max="3337" width="9.42578125" style="1" customWidth="1"/>
    <col min="3338" max="3338" width="11.5703125" style="1" customWidth="1"/>
    <col min="3339" max="3339" width="2.5703125" style="1" customWidth="1"/>
    <col min="3340" max="3340" width="11.5703125" style="1" customWidth="1"/>
    <col min="3341" max="3341" width="3.42578125" style="1" customWidth="1"/>
    <col min="3342" max="3584" width="9.140625" style="1"/>
    <col min="3585" max="3586" width="2.5703125" style="1" customWidth="1"/>
    <col min="3587" max="3587" width="37.140625" style="1" customWidth="1"/>
    <col min="3588" max="3588" width="9" style="1" customWidth="1"/>
    <col min="3589" max="3589" width="2.5703125" style="1" customWidth="1"/>
    <col min="3590" max="3590" width="9.42578125" style="1" customWidth="1"/>
    <col min="3591" max="3591" width="11.5703125" style="1" customWidth="1"/>
    <col min="3592" max="3592" width="2.5703125" style="1" customWidth="1"/>
    <col min="3593" max="3593" width="9.42578125" style="1" customWidth="1"/>
    <col min="3594" max="3594" width="11.5703125" style="1" customWidth="1"/>
    <col min="3595" max="3595" width="2.5703125" style="1" customWidth="1"/>
    <col min="3596" max="3596" width="11.5703125" style="1" customWidth="1"/>
    <col min="3597" max="3597" width="3.42578125" style="1" customWidth="1"/>
    <col min="3598" max="3840" width="9.140625" style="1"/>
    <col min="3841" max="3842" width="2.5703125" style="1" customWidth="1"/>
    <col min="3843" max="3843" width="37.140625" style="1" customWidth="1"/>
    <col min="3844" max="3844" width="9" style="1" customWidth="1"/>
    <col min="3845" max="3845" width="2.5703125" style="1" customWidth="1"/>
    <col min="3846" max="3846" width="9.42578125" style="1" customWidth="1"/>
    <col min="3847" max="3847" width="11.5703125" style="1" customWidth="1"/>
    <col min="3848" max="3848" width="2.5703125" style="1" customWidth="1"/>
    <col min="3849" max="3849" width="9.42578125" style="1" customWidth="1"/>
    <col min="3850" max="3850" width="11.5703125" style="1" customWidth="1"/>
    <col min="3851" max="3851" width="2.5703125" style="1" customWidth="1"/>
    <col min="3852" max="3852" width="11.5703125" style="1" customWidth="1"/>
    <col min="3853" max="3853" width="3.42578125" style="1" customWidth="1"/>
    <col min="3854" max="4096" width="9.140625" style="1"/>
    <col min="4097" max="4098" width="2.5703125" style="1" customWidth="1"/>
    <col min="4099" max="4099" width="37.140625" style="1" customWidth="1"/>
    <col min="4100" max="4100" width="9" style="1" customWidth="1"/>
    <col min="4101" max="4101" width="2.5703125" style="1" customWidth="1"/>
    <col min="4102" max="4102" width="9.42578125" style="1" customWidth="1"/>
    <col min="4103" max="4103" width="11.5703125" style="1" customWidth="1"/>
    <col min="4104" max="4104" width="2.5703125" style="1" customWidth="1"/>
    <col min="4105" max="4105" width="9.42578125" style="1" customWidth="1"/>
    <col min="4106" max="4106" width="11.5703125" style="1" customWidth="1"/>
    <col min="4107" max="4107" width="2.5703125" style="1" customWidth="1"/>
    <col min="4108" max="4108" width="11.5703125" style="1" customWidth="1"/>
    <col min="4109" max="4109" width="3.42578125" style="1" customWidth="1"/>
    <col min="4110" max="4352" width="9.140625" style="1"/>
    <col min="4353" max="4354" width="2.5703125" style="1" customWidth="1"/>
    <col min="4355" max="4355" width="37.140625" style="1" customWidth="1"/>
    <col min="4356" max="4356" width="9" style="1" customWidth="1"/>
    <col min="4357" max="4357" width="2.5703125" style="1" customWidth="1"/>
    <col min="4358" max="4358" width="9.42578125" style="1" customWidth="1"/>
    <col min="4359" max="4359" width="11.5703125" style="1" customWidth="1"/>
    <col min="4360" max="4360" width="2.5703125" style="1" customWidth="1"/>
    <col min="4361" max="4361" width="9.42578125" style="1" customWidth="1"/>
    <col min="4362" max="4362" width="11.5703125" style="1" customWidth="1"/>
    <col min="4363" max="4363" width="2.5703125" style="1" customWidth="1"/>
    <col min="4364" max="4364" width="11.5703125" style="1" customWidth="1"/>
    <col min="4365" max="4365" width="3.42578125" style="1" customWidth="1"/>
    <col min="4366" max="4608" width="9.140625" style="1"/>
    <col min="4609" max="4610" width="2.5703125" style="1" customWidth="1"/>
    <col min="4611" max="4611" width="37.140625" style="1" customWidth="1"/>
    <col min="4612" max="4612" width="9" style="1" customWidth="1"/>
    <col min="4613" max="4613" width="2.5703125" style="1" customWidth="1"/>
    <col min="4614" max="4614" width="9.42578125" style="1" customWidth="1"/>
    <col min="4615" max="4615" width="11.5703125" style="1" customWidth="1"/>
    <col min="4616" max="4616" width="2.5703125" style="1" customWidth="1"/>
    <col min="4617" max="4617" width="9.42578125" style="1" customWidth="1"/>
    <col min="4618" max="4618" width="11.5703125" style="1" customWidth="1"/>
    <col min="4619" max="4619" width="2.5703125" style="1" customWidth="1"/>
    <col min="4620" max="4620" width="11.5703125" style="1" customWidth="1"/>
    <col min="4621" max="4621" width="3.42578125" style="1" customWidth="1"/>
    <col min="4622" max="4864" width="9.140625" style="1"/>
    <col min="4865" max="4866" width="2.5703125" style="1" customWidth="1"/>
    <col min="4867" max="4867" width="37.140625" style="1" customWidth="1"/>
    <col min="4868" max="4868" width="9" style="1" customWidth="1"/>
    <col min="4869" max="4869" width="2.5703125" style="1" customWidth="1"/>
    <col min="4870" max="4870" width="9.42578125" style="1" customWidth="1"/>
    <col min="4871" max="4871" width="11.5703125" style="1" customWidth="1"/>
    <col min="4872" max="4872" width="2.5703125" style="1" customWidth="1"/>
    <col min="4873" max="4873" width="9.42578125" style="1" customWidth="1"/>
    <col min="4874" max="4874" width="11.5703125" style="1" customWidth="1"/>
    <col min="4875" max="4875" width="2.5703125" style="1" customWidth="1"/>
    <col min="4876" max="4876" width="11.5703125" style="1" customWidth="1"/>
    <col min="4877" max="4877" width="3.42578125" style="1" customWidth="1"/>
    <col min="4878" max="5120" width="9.140625" style="1"/>
    <col min="5121" max="5122" width="2.5703125" style="1" customWidth="1"/>
    <col min="5123" max="5123" width="37.140625" style="1" customWidth="1"/>
    <col min="5124" max="5124" width="9" style="1" customWidth="1"/>
    <col min="5125" max="5125" width="2.5703125" style="1" customWidth="1"/>
    <col min="5126" max="5126" width="9.42578125" style="1" customWidth="1"/>
    <col min="5127" max="5127" width="11.5703125" style="1" customWidth="1"/>
    <col min="5128" max="5128" width="2.5703125" style="1" customWidth="1"/>
    <col min="5129" max="5129" width="9.42578125" style="1" customWidth="1"/>
    <col min="5130" max="5130" width="11.5703125" style="1" customWidth="1"/>
    <col min="5131" max="5131" width="2.5703125" style="1" customWidth="1"/>
    <col min="5132" max="5132" width="11.5703125" style="1" customWidth="1"/>
    <col min="5133" max="5133" width="3.42578125" style="1" customWidth="1"/>
    <col min="5134" max="5376" width="9.140625" style="1"/>
    <col min="5377" max="5378" width="2.5703125" style="1" customWidth="1"/>
    <col min="5379" max="5379" width="37.140625" style="1" customWidth="1"/>
    <col min="5380" max="5380" width="9" style="1" customWidth="1"/>
    <col min="5381" max="5381" width="2.5703125" style="1" customWidth="1"/>
    <col min="5382" max="5382" width="9.42578125" style="1" customWidth="1"/>
    <col min="5383" max="5383" width="11.5703125" style="1" customWidth="1"/>
    <col min="5384" max="5384" width="2.5703125" style="1" customWidth="1"/>
    <col min="5385" max="5385" width="9.42578125" style="1" customWidth="1"/>
    <col min="5386" max="5386" width="11.5703125" style="1" customWidth="1"/>
    <col min="5387" max="5387" width="2.5703125" style="1" customWidth="1"/>
    <col min="5388" max="5388" width="11.5703125" style="1" customWidth="1"/>
    <col min="5389" max="5389" width="3.42578125" style="1" customWidth="1"/>
    <col min="5390" max="5632" width="9.140625" style="1"/>
    <col min="5633" max="5634" width="2.5703125" style="1" customWidth="1"/>
    <col min="5635" max="5635" width="37.140625" style="1" customWidth="1"/>
    <col min="5636" max="5636" width="9" style="1" customWidth="1"/>
    <col min="5637" max="5637" width="2.5703125" style="1" customWidth="1"/>
    <col min="5638" max="5638" width="9.42578125" style="1" customWidth="1"/>
    <col min="5639" max="5639" width="11.5703125" style="1" customWidth="1"/>
    <col min="5640" max="5640" width="2.5703125" style="1" customWidth="1"/>
    <col min="5641" max="5641" width="9.42578125" style="1" customWidth="1"/>
    <col min="5642" max="5642" width="11.5703125" style="1" customWidth="1"/>
    <col min="5643" max="5643" width="2.5703125" style="1" customWidth="1"/>
    <col min="5644" max="5644" width="11.5703125" style="1" customWidth="1"/>
    <col min="5645" max="5645" width="3.42578125" style="1" customWidth="1"/>
    <col min="5646" max="5888" width="9.140625" style="1"/>
    <col min="5889" max="5890" width="2.5703125" style="1" customWidth="1"/>
    <col min="5891" max="5891" width="37.140625" style="1" customWidth="1"/>
    <col min="5892" max="5892" width="9" style="1" customWidth="1"/>
    <col min="5893" max="5893" width="2.5703125" style="1" customWidth="1"/>
    <col min="5894" max="5894" width="9.42578125" style="1" customWidth="1"/>
    <col min="5895" max="5895" width="11.5703125" style="1" customWidth="1"/>
    <col min="5896" max="5896" width="2.5703125" style="1" customWidth="1"/>
    <col min="5897" max="5897" width="9.42578125" style="1" customWidth="1"/>
    <col min="5898" max="5898" width="11.5703125" style="1" customWidth="1"/>
    <col min="5899" max="5899" width="2.5703125" style="1" customWidth="1"/>
    <col min="5900" max="5900" width="11.5703125" style="1" customWidth="1"/>
    <col min="5901" max="5901" width="3.42578125" style="1" customWidth="1"/>
    <col min="5902" max="6144" width="9.140625" style="1"/>
    <col min="6145" max="6146" width="2.5703125" style="1" customWidth="1"/>
    <col min="6147" max="6147" width="37.140625" style="1" customWidth="1"/>
    <col min="6148" max="6148" width="9" style="1" customWidth="1"/>
    <col min="6149" max="6149" width="2.5703125" style="1" customWidth="1"/>
    <col min="6150" max="6150" width="9.42578125" style="1" customWidth="1"/>
    <col min="6151" max="6151" width="11.5703125" style="1" customWidth="1"/>
    <col min="6152" max="6152" width="2.5703125" style="1" customWidth="1"/>
    <col min="6153" max="6153" width="9.42578125" style="1" customWidth="1"/>
    <col min="6154" max="6154" width="11.5703125" style="1" customWidth="1"/>
    <col min="6155" max="6155" width="2.5703125" style="1" customWidth="1"/>
    <col min="6156" max="6156" width="11.5703125" style="1" customWidth="1"/>
    <col min="6157" max="6157" width="3.42578125" style="1" customWidth="1"/>
    <col min="6158" max="6400" width="9.140625" style="1"/>
    <col min="6401" max="6402" width="2.5703125" style="1" customWidth="1"/>
    <col min="6403" max="6403" width="37.140625" style="1" customWidth="1"/>
    <col min="6404" max="6404" width="9" style="1" customWidth="1"/>
    <col min="6405" max="6405" width="2.5703125" style="1" customWidth="1"/>
    <col min="6406" max="6406" width="9.42578125" style="1" customWidth="1"/>
    <col min="6407" max="6407" width="11.5703125" style="1" customWidth="1"/>
    <col min="6408" max="6408" width="2.5703125" style="1" customWidth="1"/>
    <col min="6409" max="6409" width="9.42578125" style="1" customWidth="1"/>
    <col min="6410" max="6410" width="11.5703125" style="1" customWidth="1"/>
    <col min="6411" max="6411" width="2.5703125" style="1" customWidth="1"/>
    <col min="6412" max="6412" width="11.5703125" style="1" customWidth="1"/>
    <col min="6413" max="6413" width="3.42578125" style="1" customWidth="1"/>
    <col min="6414" max="6656" width="9.140625" style="1"/>
    <col min="6657" max="6658" width="2.5703125" style="1" customWidth="1"/>
    <col min="6659" max="6659" width="37.140625" style="1" customWidth="1"/>
    <col min="6660" max="6660" width="9" style="1" customWidth="1"/>
    <col min="6661" max="6661" width="2.5703125" style="1" customWidth="1"/>
    <col min="6662" max="6662" width="9.42578125" style="1" customWidth="1"/>
    <col min="6663" max="6663" width="11.5703125" style="1" customWidth="1"/>
    <col min="6664" max="6664" width="2.5703125" style="1" customWidth="1"/>
    <col min="6665" max="6665" width="9.42578125" style="1" customWidth="1"/>
    <col min="6666" max="6666" width="11.5703125" style="1" customWidth="1"/>
    <col min="6667" max="6667" width="2.5703125" style="1" customWidth="1"/>
    <col min="6668" max="6668" width="11.5703125" style="1" customWidth="1"/>
    <col min="6669" max="6669" width="3.42578125" style="1" customWidth="1"/>
    <col min="6670" max="6912" width="9.140625" style="1"/>
    <col min="6913" max="6914" width="2.5703125" style="1" customWidth="1"/>
    <col min="6915" max="6915" width="37.140625" style="1" customWidth="1"/>
    <col min="6916" max="6916" width="9" style="1" customWidth="1"/>
    <col min="6917" max="6917" width="2.5703125" style="1" customWidth="1"/>
    <col min="6918" max="6918" width="9.42578125" style="1" customWidth="1"/>
    <col min="6919" max="6919" width="11.5703125" style="1" customWidth="1"/>
    <col min="6920" max="6920" width="2.5703125" style="1" customWidth="1"/>
    <col min="6921" max="6921" width="9.42578125" style="1" customWidth="1"/>
    <col min="6922" max="6922" width="11.5703125" style="1" customWidth="1"/>
    <col min="6923" max="6923" width="2.5703125" style="1" customWidth="1"/>
    <col min="6924" max="6924" width="11.5703125" style="1" customWidth="1"/>
    <col min="6925" max="6925" width="3.42578125" style="1" customWidth="1"/>
    <col min="6926" max="7168" width="9.140625" style="1"/>
    <col min="7169" max="7170" width="2.5703125" style="1" customWidth="1"/>
    <col min="7171" max="7171" width="37.140625" style="1" customWidth="1"/>
    <col min="7172" max="7172" width="9" style="1" customWidth="1"/>
    <col min="7173" max="7173" width="2.5703125" style="1" customWidth="1"/>
    <col min="7174" max="7174" width="9.42578125" style="1" customWidth="1"/>
    <col min="7175" max="7175" width="11.5703125" style="1" customWidth="1"/>
    <col min="7176" max="7176" width="2.5703125" style="1" customWidth="1"/>
    <col min="7177" max="7177" width="9.42578125" style="1" customWidth="1"/>
    <col min="7178" max="7178" width="11.5703125" style="1" customWidth="1"/>
    <col min="7179" max="7179" width="2.5703125" style="1" customWidth="1"/>
    <col min="7180" max="7180" width="11.5703125" style="1" customWidth="1"/>
    <col min="7181" max="7181" width="3.42578125" style="1" customWidth="1"/>
    <col min="7182" max="7424" width="9.140625" style="1"/>
    <col min="7425" max="7426" width="2.5703125" style="1" customWidth="1"/>
    <col min="7427" max="7427" width="37.140625" style="1" customWidth="1"/>
    <col min="7428" max="7428" width="9" style="1" customWidth="1"/>
    <col min="7429" max="7429" width="2.5703125" style="1" customWidth="1"/>
    <col min="7430" max="7430" width="9.42578125" style="1" customWidth="1"/>
    <col min="7431" max="7431" width="11.5703125" style="1" customWidth="1"/>
    <col min="7432" max="7432" width="2.5703125" style="1" customWidth="1"/>
    <col min="7433" max="7433" width="9.42578125" style="1" customWidth="1"/>
    <col min="7434" max="7434" width="11.5703125" style="1" customWidth="1"/>
    <col min="7435" max="7435" width="2.5703125" style="1" customWidth="1"/>
    <col min="7436" max="7436" width="11.5703125" style="1" customWidth="1"/>
    <col min="7437" max="7437" width="3.42578125" style="1" customWidth="1"/>
    <col min="7438" max="7680" width="9.140625" style="1"/>
    <col min="7681" max="7682" width="2.5703125" style="1" customWidth="1"/>
    <col min="7683" max="7683" width="37.140625" style="1" customWidth="1"/>
    <col min="7684" max="7684" width="9" style="1" customWidth="1"/>
    <col min="7685" max="7685" width="2.5703125" style="1" customWidth="1"/>
    <col min="7686" max="7686" width="9.42578125" style="1" customWidth="1"/>
    <col min="7687" max="7687" width="11.5703125" style="1" customWidth="1"/>
    <col min="7688" max="7688" width="2.5703125" style="1" customWidth="1"/>
    <col min="7689" max="7689" width="9.42578125" style="1" customWidth="1"/>
    <col min="7690" max="7690" width="11.5703125" style="1" customWidth="1"/>
    <col min="7691" max="7691" width="2.5703125" style="1" customWidth="1"/>
    <col min="7692" max="7692" width="11.5703125" style="1" customWidth="1"/>
    <col min="7693" max="7693" width="3.42578125" style="1" customWidth="1"/>
    <col min="7694" max="7936" width="9.140625" style="1"/>
    <col min="7937" max="7938" width="2.5703125" style="1" customWidth="1"/>
    <col min="7939" max="7939" width="37.140625" style="1" customWidth="1"/>
    <col min="7940" max="7940" width="9" style="1" customWidth="1"/>
    <col min="7941" max="7941" width="2.5703125" style="1" customWidth="1"/>
    <col min="7942" max="7942" width="9.42578125" style="1" customWidth="1"/>
    <col min="7943" max="7943" width="11.5703125" style="1" customWidth="1"/>
    <col min="7944" max="7944" width="2.5703125" style="1" customWidth="1"/>
    <col min="7945" max="7945" width="9.42578125" style="1" customWidth="1"/>
    <col min="7946" max="7946" width="11.5703125" style="1" customWidth="1"/>
    <col min="7947" max="7947" width="2.5703125" style="1" customWidth="1"/>
    <col min="7948" max="7948" width="11.5703125" style="1" customWidth="1"/>
    <col min="7949" max="7949" width="3.42578125" style="1" customWidth="1"/>
    <col min="7950" max="8192" width="9.140625" style="1"/>
    <col min="8193" max="8194" width="2.5703125" style="1" customWidth="1"/>
    <col min="8195" max="8195" width="37.140625" style="1" customWidth="1"/>
    <col min="8196" max="8196" width="9" style="1" customWidth="1"/>
    <col min="8197" max="8197" width="2.5703125" style="1" customWidth="1"/>
    <col min="8198" max="8198" width="9.42578125" style="1" customWidth="1"/>
    <col min="8199" max="8199" width="11.5703125" style="1" customWidth="1"/>
    <col min="8200" max="8200" width="2.5703125" style="1" customWidth="1"/>
    <col min="8201" max="8201" width="9.42578125" style="1" customWidth="1"/>
    <col min="8202" max="8202" width="11.5703125" style="1" customWidth="1"/>
    <col min="8203" max="8203" width="2.5703125" style="1" customWidth="1"/>
    <col min="8204" max="8204" width="11.5703125" style="1" customWidth="1"/>
    <col min="8205" max="8205" width="3.42578125" style="1" customWidth="1"/>
    <col min="8206" max="8448" width="9.140625" style="1"/>
    <col min="8449" max="8450" width="2.5703125" style="1" customWidth="1"/>
    <col min="8451" max="8451" width="37.140625" style="1" customWidth="1"/>
    <col min="8452" max="8452" width="9" style="1" customWidth="1"/>
    <col min="8453" max="8453" width="2.5703125" style="1" customWidth="1"/>
    <col min="8454" max="8454" width="9.42578125" style="1" customWidth="1"/>
    <col min="8455" max="8455" width="11.5703125" style="1" customWidth="1"/>
    <col min="8456" max="8456" width="2.5703125" style="1" customWidth="1"/>
    <col min="8457" max="8457" width="9.42578125" style="1" customWidth="1"/>
    <col min="8458" max="8458" width="11.5703125" style="1" customWidth="1"/>
    <col min="8459" max="8459" width="2.5703125" style="1" customWidth="1"/>
    <col min="8460" max="8460" width="11.5703125" style="1" customWidth="1"/>
    <col min="8461" max="8461" width="3.42578125" style="1" customWidth="1"/>
    <col min="8462" max="8704" width="9.140625" style="1"/>
    <col min="8705" max="8706" width="2.5703125" style="1" customWidth="1"/>
    <col min="8707" max="8707" width="37.140625" style="1" customWidth="1"/>
    <col min="8708" max="8708" width="9" style="1" customWidth="1"/>
    <col min="8709" max="8709" width="2.5703125" style="1" customWidth="1"/>
    <col min="8710" max="8710" width="9.42578125" style="1" customWidth="1"/>
    <col min="8711" max="8711" width="11.5703125" style="1" customWidth="1"/>
    <col min="8712" max="8712" width="2.5703125" style="1" customWidth="1"/>
    <col min="8713" max="8713" width="9.42578125" style="1" customWidth="1"/>
    <col min="8714" max="8714" width="11.5703125" style="1" customWidth="1"/>
    <col min="8715" max="8715" width="2.5703125" style="1" customWidth="1"/>
    <col min="8716" max="8716" width="11.5703125" style="1" customWidth="1"/>
    <col min="8717" max="8717" width="3.42578125" style="1" customWidth="1"/>
    <col min="8718" max="8960" width="9.140625" style="1"/>
    <col min="8961" max="8962" width="2.5703125" style="1" customWidth="1"/>
    <col min="8963" max="8963" width="37.140625" style="1" customWidth="1"/>
    <col min="8964" max="8964" width="9" style="1" customWidth="1"/>
    <col min="8965" max="8965" width="2.5703125" style="1" customWidth="1"/>
    <col min="8966" max="8966" width="9.42578125" style="1" customWidth="1"/>
    <col min="8967" max="8967" width="11.5703125" style="1" customWidth="1"/>
    <col min="8968" max="8968" width="2.5703125" style="1" customWidth="1"/>
    <col min="8969" max="8969" width="9.42578125" style="1" customWidth="1"/>
    <col min="8970" max="8970" width="11.5703125" style="1" customWidth="1"/>
    <col min="8971" max="8971" width="2.5703125" style="1" customWidth="1"/>
    <col min="8972" max="8972" width="11.5703125" style="1" customWidth="1"/>
    <col min="8973" max="8973" width="3.42578125" style="1" customWidth="1"/>
    <col min="8974" max="9216" width="9.140625" style="1"/>
    <col min="9217" max="9218" width="2.5703125" style="1" customWidth="1"/>
    <col min="9219" max="9219" width="37.140625" style="1" customWidth="1"/>
    <col min="9220" max="9220" width="9" style="1" customWidth="1"/>
    <col min="9221" max="9221" width="2.5703125" style="1" customWidth="1"/>
    <col min="9222" max="9222" width="9.42578125" style="1" customWidth="1"/>
    <col min="9223" max="9223" width="11.5703125" style="1" customWidth="1"/>
    <col min="9224" max="9224" width="2.5703125" style="1" customWidth="1"/>
    <col min="9225" max="9225" width="9.42578125" style="1" customWidth="1"/>
    <col min="9226" max="9226" width="11.5703125" style="1" customWidth="1"/>
    <col min="9227" max="9227" width="2.5703125" style="1" customWidth="1"/>
    <col min="9228" max="9228" width="11.5703125" style="1" customWidth="1"/>
    <col min="9229" max="9229" width="3.42578125" style="1" customWidth="1"/>
    <col min="9230" max="9472" width="9.140625" style="1"/>
    <col min="9473" max="9474" width="2.5703125" style="1" customWidth="1"/>
    <col min="9475" max="9475" width="37.140625" style="1" customWidth="1"/>
    <col min="9476" max="9476" width="9" style="1" customWidth="1"/>
    <col min="9477" max="9477" width="2.5703125" style="1" customWidth="1"/>
    <col min="9478" max="9478" width="9.42578125" style="1" customWidth="1"/>
    <col min="9479" max="9479" width="11.5703125" style="1" customWidth="1"/>
    <col min="9480" max="9480" width="2.5703125" style="1" customWidth="1"/>
    <col min="9481" max="9481" width="9.42578125" style="1" customWidth="1"/>
    <col min="9482" max="9482" width="11.5703125" style="1" customWidth="1"/>
    <col min="9483" max="9483" width="2.5703125" style="1" customWidth="1"/>
    <col min="9484" max="9484" width="11.5703125" style="1" customWidth="1"/>
    <col min="9485" max="9485" width="3.42578125" style="1" customWidth="1"/>
    <col min="9486" max="9728" width="9.140625" style="1"/>
    <col min="9729" max="9730" width="2.5703125" style="1" customWidth="1"/>
    <col min="9731" max="9731" width="37.140625" style="1" customWidth="1"/>
    <col min="9732" max="9732" width="9" style="1" customWidth="1"/>
    <col min="9733" max="9733" width="2.5703125" style="1" customWidth="1"/>
    <col min="9734" max="9734" width="9.42578125" style="1" customWidth="1"/>
    <col min="9735" max="9735" width="11.5703125" style="1" customWidth="1"/>
    <col min="9736" max="9736" width="2.5703125" style="1" customWidth="1"/>
    <col min="9737" max="9737" width="9.42578125" style="1" customWidth="1"/>
    <col min="9738" max="9738" width="11.5703125" style="1" customWidth="1"/>
    <col min="9739" max="9739" width="2.5703125" style="1" customWidth="1"/>
    <col min="9740" max="9740" width="11.5703125" style="1" customWidth="1"/>
    <col min="9741" max="9741" width="3.42578125" style="1" customWidth="1"/>
    <col min="9742" max="9984" width="9.140625" style="1"/>
    <col min="9985" max="9986" width="2.5703125" style="1" customWidth="1"/>
    <col min="9987" max="9987" width="37.140625" style="1" customWidth="1"/>
    <col min="9988" max="9988" width="9" style="1" customWidth="1"/>
    <col min="9989" max="9989" width="2.5703125" style="1" customWidth="1"/>
    <col min="9990" max="9990" width="9.42578125" style="1" customWidth="1"/>
    <col min="9991" max="9991" width="11.5703125" style="1" customWidth="1"/>
    <col min="9992" max="9992" width="2.5703125" style="1" customWidth="1"/>
    <col min="9993" max="9993" width="9.42578125" style="1" customWidth="1"/>
    <col min="9994" max="9994" width="11.5703125" style="1" customWidth="1"/>
    <col min="9995" max="9995" width="2.5703125" style="1" customWidth="1"/>
    <col min="9996" max="9996" width="11.5703125" style="1" customWidth="1"/>
    <col min="9997" max="9997" width="3.42578125" style="1" customWidth="1"/>
    <col min="9998" max="10240" width="9.140625" style="1"/>
    <col min="10241" max="10242" width="2.5703125" style="1" customWidth="1"/>
    <col min="10243" max="10243" width="37.140625" style="1" customWidth="1"/>
    <col min="10244" max="10244" width="9" style="1" customWidth="1"/>
    <col min="10245" max="10245" width="2.5703125" style="1" customWidth="1"/>
    <col min="10246" max="10246" width="9.42578125" style="1" customWidth="1"/>
    <col min="10247" max="10247" width="11.5703125" style="1" customWidth="1"/>
    <col min="10248" max="10248" width="2.5703125" style="1" customWidth="1"/>
    <col min="10249" max="10249" width="9.42578125" style="1" customWidth="1"/>
    <col min="10250" max="10250" width="11.5703125" style="1" customWidth="1"/>
    <col min="10251" max="10251" width="2.5703125" style="1" customWidth="1"/>
    <col min="10252" max="10252" width="11.5703125" style="1" customWidth="1"/>
    <col min="10253" max="10253" width="3.42578125" style="1" customWidth="1"/>
    <col min="10254" max="10496" width="9.140625" style="1"/>
    <col min="10497" max="10498" width="2.5703125" style="1" customWidth="1"/>
    <col min="10499" max="10499" width="37.140625" style="1" customWidth="1"/>
    <col min="10500" max="10500" width="9" style="1" customWidth="1"/>
    <col min="10501" max="10501" width="2.5703125" style="1" customWidth="1"/>
    <col min="10502" max="10502" width="9.42578125" style="1" customWidth="1"/>
    <col min="10503" max="10503" width="11.5703125" style="1" customWidth="1"/>
    <col min="10504" max="10504" width="2.5703125" style="1" customWidth="1"/>
    <col min="10505" max="10505" width="9.42578125" style="1" customWidth="1"/>
    <col min="10506" max="10506" width="11.5703125" style="1" customWidth="1"/>
    <col min="10507" max="10507" width="2.5703125" style="1" customWidth="1"/>
    <col min="10508" max="10508" width="11.5703125" style="1" customWidth="1"/>
    <col min="10509" max="10509" width="3.42578125" style="1" customWidth="1"/>
    <col min="10510" max="10752" width="9.140625" style="1"/>
    <col min="10753" max="10754" width="2.5703125" style="1" customWidth="1"/>
    <col min="10755" max="10755" width="37.140625" style="1" customWidth="1"/>
    <col min="10756" max="10756" width="9" style="1" customWidth="1"/>
    <col min="10757" max="10757" width="2.5703125" style="1" customWidth="1"/>
    <col min="10758" max="10758" width="9.42578125" style="1" customWidth="1"/>
    <col min="10759" max="10759" width="11.5703125" style="1" customWidth="1"/>
    <col min="10760" max="10760" width="2.5703125" style="1" customWidth="1"/>
    <col min="10761" max="10761" width="9.42578125" style="1" customWidth="1"/>
    <col min="10762" max="10762" width="11.5703125" style="1" customWidth="1"/>
    <col min="10763" max="10763" width="2.5703125" style="1" customWidth="1"/>
    <col min="10764" max="10764" width="11.5703125" style="1" customWidth="1"/>
    <col min="10765" max="10765" width="3.42578125" style="1" customWidth="1"/>
    <col min="10766" max="11008" width="9.140625" style="1"/>
    <col min="11009" max="11010" width="2.5703125" style="1" customWidth="1"/>
    <col min="11011" max="11011" width="37.140625" style="1" customWidth="1"/>
    <col min="11012" max="11012" width="9" style="1" customWidth="1"/>
    <col min="11013" max="11013" width="2.5703125" style="1" customWidth="1"/>
    <col min="11014" max="11014" width="9.42578125" style="1" customWidth="1"/>
    <col min="11015" max="11015" width="11.5703125" style="1" customWidth="1"/>
    <col min="11016" max="11016" width="2.5703125" style="1" customWidth="1"/>
    <col min="11017" max="11017" width="9.42578125" style="1" customWidth="1"/>
    <col min="11018" max="11018" width="11.5703125" style="1" customWidth="1"/>
    <col min="11019" max="11019" width="2.5703125" style="1" customWidth="1"/>
    <col min="11020" max="11020" width="11.5703125" style="1" customWidth="1"/>
    <col min="11021" max="11021" width="3.42578125" style="1" customWidth="1"/>
    <col min="11022" max="11264" width="9.140625" style="1"/>
    <col min="11265" max="11266" width="2.5703125" style="1" customWidth="1"/>
    <col min="11267" max="11267" width="37.140625" style="1" customWidth="1"/>
    <col min="11268" max="11268" width="9" style="1" customWidth="1"/>
    <col min="11269" max="11269" width="2.5703125" style="1" customWidth="1"/>
    <col min="11270" max="11270" width="9.42578125" style="1" customWidth="1"/>
    <col min="11271" max="11271" width="11.5703125" style="1" customWidth="1"/>
    <col min="11272" max="11272" width="2.5703125" style="1" customWidth="1"/>
    <col min="11273" max="11273" width="9.42578125" style="1" customWidth="1"/>
    <col min="11274" max="11274" width="11.5703125" style="1" customWidth="1"/>
    <col min="11275" max="11275" width="2.5703125" style="1" customWidth="1"/>
    <col min="11276" max="11276" width="11.5703125" style="1" customWidth="1"/>
    <col min="11277" max="11277" width="3.42578125" style="1" customWidth="1"/>
    <col min="11278" max="11520" width="9.140625" style="1"/>
    <col min="11521" max="11522" width="2.5703125" style="1" customWidth="1"/>
    <col min="11523" max="11523" width="37.140625" style="1" customWidth="1"/>
    <col min="11524" max="11524" width="9" style="1" customWidth="1"/>
    <col min="11525" max="11525" width="2.5703125" style="1" customWidth="1"/>
    <col min="11526" max="11526" width="9.42578125" style="1" customWidth="1"/>
    <col min="11527" max="11527" width="11.5703125" style="1" customWidth="1"/>
    <col min="11528" max="11528" width="2.5703125" style="1" customWidth="1"/>
    <col min="11529" max="11529" width="9.42578125" style="1" customWidth="1"/>
    <col min="11530" max="11530" width="11.5703125" style="1" customWidth="1"/>
    <col min="11531" max="11531" width="2.5703125" style="1" customWidth="1"/>
    <col min="11532" max="11532" width="11.5703125" style="1" customWidth="1"/>
    <col min="11533" max="11533" width="3.42578125" style="1" customWidth="1"/>
    <col min="11534" max="11776" width="9.140625" style="1"/>
    <col min="11777" max="11778" width="2.5703125" style="1" customWidth="1"/>
    <col min="11779" max="11779" width="37.140625" style="1" customWidth="1"/>
    <col min="11780" max="11780" width="9" style="1" customWidth="1"/>
    <col min="11781" max="11781" width="2.5703125" style="1" customWidth="1"/>
    <col min="11782" max="11782" width="9.42578125" style="1" customWidth="1"/>
    <col min="11783" max="11783" width="11.5703125" style="1" customWidth="1"/>
    <col min="11784" max="11784" width="2.5703125" style="1" customWidth="1"/>
    <col min="11785" max="11785" width="9.42578125" style="1" customWidth="1"/>
    <col min="11786" max="11786" width="11.5703125" style="1" customWidth="1"/>
    <col min="11787" max="11787" width="2.5703125" style="1" customWidth="1"/>
    <col min="11788" max="11788" width="11.5703125" style="1" customWidth="1"/>
    <col min="11789" max="11789" width="3.42578125" style="1" customWidth="1"/>
    <col min="11790" max="12032" width="9.140625" style="1"/>
    <col min="12033" max="12034" width="2.5703125" style="1" customWidth="1"/>
    <col min="12035" max="12035" width="37.140625" style="1" customWidth="1"/>
    <col min="12036" max="12036" width="9" style="1" customWidth="1"/>
    <col min="12037" max="12037" width="2.5703125" style="1" customWidth="1"/>
    <col min="12038" max="12038" width="9.42578125" style="1" customWidth="1"/>
    <col min="12039" max="12039" width="11.5703125" style="1" customWidth="1"/>
    <col min="12040" max="12040" width="2.5703125" style="1" customWidth="1"/>
    <col min="12041" max="12041" width="9.42578125" style="1" customWidth="1"/>
    <col min="12042" max="12042" width="11.5703125" style="1" customWidth="1"/>
    <col min="12043" max="12043" width="2.5703125" style="1" customWidth="1"/>
    <col min="12044" max="12044" width="11.5703125" style="1" customWidth="1"/>
    <col min="12045" max="12045" width="3.42578125" style="1" customWidth="1"/>
    <col min="12046" max="12288" width="9.140625" style="1"/>
    <col min="12289" max="12290" width="2.5703125" style="1" customWidth="1"/>
    <col min="12291" max="12291" width="37.140625" style="1" customWidth="1"/>
    <col min="12292" max="12292" width="9" style="1" customWidth="1"/>
    <col min="12293" max="12293" width="2.5703125" style="1" customWidth="1"/>
    <col min="12294" max="12294" width="9.42578125" style="1" customWidth="1"/>
    <col min="12295" max="12295" width="11.5703125" style="1" customWidth="1"/>
    <col min="12296" max="12296" width="2.5703125" style="1" customWidth="1"/>
    <col min="12297" max="12297" width="9.42578125" style="1" customWidth="1"/>
    <col min="12298" max="12298" width="11.5703125" style="1" customWidth="1"/>
    <col min="12299" max="12299" width="2.5703125" style="1" customWidth="1"/>
    <col min="12300" max="12300" width="11.5703125" style="1" customWidth="1"/>
    <col min="12301" max="12301" width="3.42578125" style="1" customWidth="1"/>
    <col min="12302" max="12544" width="9.140625" style="1"/>
    <col min="12545" max="12546" width="2.5703125" style="1" customWidth="1"/>
    <col min="12547" max="12547" width="37.140625" style="1" customWidth="1"/>
    <col min="12548" max="12548" width="9" style="1" customWidth="1"/>
    <col min="12549" max="12549" width="2.5703125" style="1" customWidth="1"/>
    <col min="12550" max="12550" width="9.42578125" style="1" customWidth="1"/>
    <col min="12551" max="12551" width="11.5703125" style="1" customWidth="1"/>
    <col min="12552" max="12552" width="2.5703125" style="1" customWidth="1"/>
    <col min="12553" max="12553" width="9.42578125" style="1" customWidth="1"/>
    <col min="12554" max="12554" width="11.5703125" style="1" customWidth="1"/>
    <col min="12555" max="12555" width="2.5703125" style="1" customWidth="1"/>
    <col min="12556" max="12556" width="11.5703125" style="1" customWidth="1"/>
    <col min="12557" max="12557" width="3.42578125" style="1" customWidth="1"/>
    <col min="12558" max="12800" width="9.140625" style="1"/>
    <col min="12801" max="12802" width="2.5703125" style="1" customWidth="1"/>
    <col min="12803" max="12803" width="37.140625" style="1" customWidth="1"/>
    <col min="12804" max="12804" width="9" style="1" customWidth="1"/>
    <col min="12805" max="12805" width="2.5703125" style="1" customWidth="1"/>
    <col min="12806" max="12806" width="9.42578125" style="1" customWidth="1"/>
    <col min="12807" max="12807" width="11.5703125" style="1" customWidth="1"/>
    <col min="12808" max="12808" width="2.5703125" style="1" customWidth="1"/>
    <col min="12809" max="12809" width="9.42578125" style="1" customWidth="1"/>
    <col min="12810" max="12810" width="11.5703125" style="1" customWidth="1"/>
    <col min="12811" max="12811" width="2.5703125" style="1" customWidth="1"/>
    <col min="12812" max="12812" width="11.5703125" style="1" customWidth="1"/>
    <col min="12813" max="12813" width="3.42578125" style="1" customWidth="1"/>
    <col min="12814" max="13056" width="9.140625" style="1"/>
    <col min="13057" max="13058" width="2.5703125" style="1" customWidth="1"/>
    <col min="13059" max="13059" width="37.140625" style="1" customWidth="1"/>
    <col min="13060" max="13060" width="9" style="1" customWidth="1"/>
    <col min="13061" max="13061" width="2.5703125" style="1" customWidth="1"/>
    <col min="13062" max="13062" width="9.42578125" style="1" customWidth="1"/>
    <col min="13063" max="13063" width="11.5703125" style="1" customWidth="1"/>
    <col min="13064" max="13064" width="2.5703125" style="1" customWidth="1"/>
    <col min="13065" max="13065" width="9.42578125" style="1" customWidth="1"/>
    <col min="13066" max="13066" width="11.5703125" style="1" customWidth="1"/>
    <col min="13067" max="13067" width="2.5703125" style="1" customWidth="1"/>
    <col min="13068" max="13068" width="11.5703125" style="1" customWidth="1"/>
    <col min="13069" max="13069" width="3.42578125" style="1" customWidth="1"/>
    <col min="13070" max="13312" width="9.140625" style="1"/>
    <col min="13313" max="13314" width="2.5703125" style="1" customWidth="1"/>
    <col min="13315" max="13315" width="37.140625" style="1" customWidth="1"/>
    <col min="13316" max="13316" width="9" style="1" customWidth="1"/>
    <col min="13317" max="13317" width="2.5703125" style="1" customWidth="1"/>
    <col min="13318" max="13318" width="9.42578125" style="1" customWidth="1"/>
    <col min="13319" max="13319" width="11.5703125" style="1" customWidth="1"/>
    <col min="13320" max="13320" width="2.5703125" style="1" customWidth="1"/>
    <col min="13321" max="13321" width="9.42578125" style="1" customWidth="1"/>
    <col min="13322" max="13322" width="11.5703125" style="1" customWidth="1"/>
    <col min="13323" max="13323" width="2.5703125" style="1" customWidth="1"/>
    <col min="13324" max="13324" width="11.5703125" style="1" customWidth="1"/>
    <col min="13325" max="13325" width="3.42578125" style="1" customWidth="1"/>
    <col min="13326" max="13568" width="9.140625" style="1"/>
    <col min="13569" max="13570" width="2.5703125" style="1" customWidth="1"/>
    <col min="13571" max="13571" width="37.140625" style="1" customWidth="1"/>
    <col min="13572" max="13572" width="9" style="1" customWidth="1"/>
    <col min="13573" max="13573" width="2.5703125" style="1" customWidth="1"/>
    <col min="13574" max="13574" width="9.42578125" style="1" customWidth="1"/>
    <col min="13575" max="13575" width="11.5703125" style="1" customWidth="1"/>
    <col min="13576" max="13576" width="2.5703125" style="1" customWidth="1"/>
    <col min="13577" max="13577" width="9.42578125" style="1" customWidth="1"/>
    <col min="13578" max="13578" width="11.5703125" style="1" customWidth="1"/>
    <col min="13579" max="13579" width="2.5703125" style="1" customWidth="1"/>
    <col min="13580" max="13580" width="11.5703125" style="1" customWidth="1"/>
    <col min="13581" max="13581" width="3.42578125" style="1" customWidth="1"/>
    <col min="13582" max="13824" width="9.140625" style="1"/>
    <col min="13825" max="13826" width="2.5703125" style="1" customWidth="1"/>
    <col min="13827" max="13827" width="37.140625" style="1" customWidth="1"/>
    <col min="13828" max="13828" width="9" style="1" customWidth="1"/>
    <col min="13829" max="13829" width="2.5703125" style="1" customWidth="1"/>
    <col min="13830" max="13830" width="9.42578125" style="1" customWidth="1"/>
    <col min="13831" max="13831" width="11.5703125" style="1" customWidth="1"/>
    <col min="13832" max="13832" width="2.5703125" style="1" customWidth="1"/>
    <col min="13833" max="13833" width="9.42578125" style="1" customWidth="1"/>
    <col min="13834" max="13834" width="11.5703125" style="1" customWidth="1"/>
    <col min="13835" max="13835" width="2.5703125" style="1" customWidth="1"/>
    <col min="13836" max="13836" width="11.5703125" style="1" customWidth="1"/>
    <col min="13837" max="13837" width="3.42578125" style="1" customWidth="1"/>
    <col min="13838" max="14080" width="9.140625" style="1"/>
    <col min="14081" max="14082" width="2.5703125" style="1" customWidth="1"/>
    <col min="14083" max="14083" width="37.140625" style="1" customWidth="1"/>
    <col min="14084" max="14084" width="9" style="1" customWidth="1"/>
    <col min="14085" max="14085" width="2.5703125" style="1" customWidth="1"/>
    <col min="14086" max="14086" width="9.42578125" style="1" customWidth="1"/>
    <col min="14087" max="14087" width="11.5703125" style="1" customWidth="1"/>
    <col min="14088" max="14088" width="2.5703125" style="1" customWidth="1"/>
    <col min="14089" max="14089" width="9.42578125" style="1" customWidth="1"/>
    <col min="14090" max="14090" width="11.5703125" style="1" customWidth="1"/>
    <col min="14091" max="14091" width="2.5703125" style="1" customWidth="1"/>
    <col min="14092" max="14092" width="11.5703125" style="1" customWidth="1"/>
    <col min="14093" max="14093" width="3.42578125" style="1" customWidth="1"/>
    <col min="14094" max="14336" width="9.140625" style="1"/>
    <col min="14337" max="14338" width="2.5703125" style="1" customWidth="1"/>
    <col min="14339" max="14339" width="37.140625" style="1" customWidth="1"/>
    <col min="14340" max="14340" width="9" style="1" customWidth="1"/>
    <col min="14341" max="14341" width="2.5703125" style="1" customWidth="1"/>
    <col min="14342" max="14342" width="9.42578125" style="1" customWidth="1"/>
    <col min="14343" max="14343" width="11.5703125" style="1" customWidth="1"/>
    <col min="14344" max="14344" width="2.5703125" style="1" customWidth="1"/>
    <col min="14345" max="14345" width="9.42578125" style="1" customWidth="1"/>
    <col min="14346" max="14346" width="11.5703125" style="1" customWidth="1"/>
    <col min="14347" max="14347" width="2.5703125" style="1" customWidth="1"/>
    <col min="14348" max="14348" width="11.5703125" style="1" customWidth="1"/>
    <col min="14349" max="14349" width="3.42578125" style="1" customWidth="1"/>
    <col min="14350" max="14592" width="9.140625" style="1"/>
    <col min="14593" max="14594" width="2.5703125" style="1" customWidth="1"/>
    <col min="14595" max="14595" width="37.140625" style="1" customWidth="1"/>
    <col min="14596" max="14596" width="9" style="1" customWidth="1"/>
    <col min="14597" max="14597" width="2.5703125" style="1" customWidth="1"/>
    <col min="14598" max="14598" width="9.42578125" style="1" customWidth="1"/>
    <col min="14599" max="14599" width="11.5703125" style="1" customWidth="1"/>
    <col min="14600" max="14600" width="2.5703125" style="1" customWidth="1"/>
    <col min="14601" max="14601" width="9.42578125" style="1" customWidth="1"/>
    <col min="14602" max="14602" width="11.5703125" style="1" customWidth="1"/>
    <col min="14603" max="14603" width="2.5703125" style="1" customWidth="1"/>
    <col min="14604" max="14604" width="11.5703125" style="1" customWidth="1"/>
    <col min="14605" max="14605" width="3.42578125" style="1" customWidth="1"/>
    <col min="14606" max="14848" width="9.140625" style="1"/>
    <col min="14849" max="14850" width="2.5703125" style="1" customWidth="1"/>
    <col min="14851" max="14851" width="37.140625" style="1" customWidth="1"/>
    <col min="14852" max="14852" width="9" style="1" customWidth="1"/>
    <col min="14853" max="14853" width="2.5703125" style="1" customWidth="1"/>
    <col min="14854" max="14854" width="9.42578125" style="1" customWidth="1"/>
    <col min="14855" max="14855" width="11.5703125" style="1" customWidth="1"/>
    <col min="14856" max="14856" width="2.5703125" style="1" customWidth="1"/>
    <col min="14857" max="14857" width="9.42578125" style="1" customWidth="1"/>
    <col min="14858" max="14858" width="11.5703125" style="1" customWidth="1"/>
    <col min="14859" max="14859" width="2.5703125" style="1" customWidth="1"/>
    <col min="14860" max="14860" width="11.5703125" style="1" customWidth="1"/>
    <col min="14861" max="14861" width="3.42578125" style="1" customWidth="1"/>
    <col min="14862" max="15104" width="9.140625" style="1"/>
    <col min="15105" max="15106" width="2.5703125" style="1" customWidth="1"/>
    <col min="15107" max="15107" width="37.140625" style="1" customWidth="1"/>
    <col min="15108" max="15108" width="9" style="1" customWidth="1"/>
    <col min="15109" max="15109" width="2.5703125" style="1" customWidth="1"/>
    <col min="15110" max="15110" width="9.42578125" style="1" customWidth="1"/>
    <col min="15111" max="15111" width="11.5703125" style="1" customWidth="1"/>
    <col min="15112" max="15112" width="2.5703125" style="1" customWidth="1"/>
    <col min="15113" max="15113" width="9.42578125" style="1" customWidth="1"/>
    <col min="15114" max="15114" width="11.5703125" style="1" customWidth="1"/>
    <col min="15115" max="15115" width="2.5703125" style="1" customWidth="1"/>
    <col min="15116" max="15116" width="11.5703125" style="1" customWidth="1"/>
    <col min="15117" max="15117" width="3.42578125" style="1" customWidth="1"/>
    <col min="15118" max="15360" width="9.140625" style="1"/>
    <col min="15361" max="15362" width="2.5703125" style="1" customWidth="1"/>
    <col min="15363" max="15363" width="37.140625" style="1" customWidth="1"/>
    <col min="15364" max="15364" width="9" style="1" customWidth="1"/>
    <col min="15365" max="15365" width="2.5703125" style="1" customWidth="1"/>
    <col min="15366" max="15366" width="9.42578125" style="1" customWidth="1"/>
    <col min="15367" max="15367" width="11.5703125" style="1" customWidth="1"/>
    <col min="15368" max="15368" width="2.5703125" style="1" customWidth="1"/>
    <col min="15369" max="15369" width="9.42578125" style="1" customWidth="1"/>
    <col min="15370" max="15370" width="11.5703125" style="1" customWidth="1"/>
    <col min="15371" max="15371" width="2.5703125" style="1" customWidth="1"/>
    <col min="15372" max="15372" width="11.5703125" style="1" customWidth="1"/>
    <col min="15373" max="15373" width="3.42578125" style="1" customWidth="1"/>
    <col min="15374" max="15616" width="9.140625" style="1"/>
    <col min="15617" max="15618" width="2.5703125" style="1" customWidth="1"/>
    <col min="15619" max="15619" width="37.140625" style="1" customWidth="1"/>
    <col min="15620" max="15620" width="9" style="1" customWidth="1"/>
    <col min="15621" max="15621" width="2.5703125" style="1" customWidth="1"/>
    <col min="15622" max="15622" width="9.42578125" style="1" customWidth="1"/>
    <col min="15623" max="15623" width="11.5703125" style="1" customWidth="1"/>
    <col min="15624" max="15624" width="2.5703125" style="1" customWidth="1"/>
    <col min="15625" max="15625" width="9.42578125" style="1" customWidth="1"/>
    <col min="15626" max="15626" width="11.5703125" style="1" customWidth="1"/>
    <col min="15627" max="15627" width="2.5703125" style="1" customWidth="1"/>
    <col min="15628" max="15628" width="11.5703125" style="1" customWidth="1"/>
    <col min="15629" max="15629" width="3.42578125" style="1" customWidth="1"/>
    <col min="15630" max="15872" width="9.140625" style="1"/>
    <col min="15873" max="15874" width="2.5703125" style="1" customWidth="1"/>
    <col min="15875" max="15875" width="37.140625" style="1" customWidth="1"/>
    <col min="15876" max="15876" width="9" style="1" customWidth="1"/>
    <col min="15877" max="15877" width="2.5703125" style="1" customWidth="1"/>
    <col min="15878" max="15878" width="9.42578125" style="1" customWidth="1"/>
    <col min="15879" max="15879" width="11.5703125" style="1" customWidth="1"/>
    <col min="15880" max="15880" width="2.5703125" style="1" customWidth="1"/>
    <col min="15881" max="15881" width="9.42578125" style="1" customWidth="1"/>
    <col min="15882" max="15882" width="11.5703125" style="1" customWidth="1"/>
    <col min="15883" max="15883" width="2.5703125" style="1" customWidth="1"/>
    <col min="15884" max="15884" width="11.5703125" style="1" customWidth="1"/>
    <col min="15885" max="15885" width="3.42578125" style="1" customWidth="1"/>
    <col min="15886" max="16128" width="9.140625" style="1"/>
    <col min="16129" max="16130" width="2.5703125" style="1" customWidth="1"/>
    <col min="16131" max="16131" width="37.140625" style="1" customWidth="1"/>
    <col min="16132" max="16132" width="9" style="1" customWidth="1"/>
    <col min="16133" max="16133" width="2.5703125" style="1" customWidth="1"/>
    <col min="16134" max="16134" width="9.42578125" style="1" customWidth="1"/>
    <col min="16135" max="16135" width="11.5703125" style="1" customWidth="1"/>
    <col min="16136" max="16136" width="2.5703125" style="1" customWidth="1"/>
    <col min="16137" max="16137" width="9.42578125" style="1" customWidth="1"/>
    <col min="16138" max="16138" width="11.5703125" style="1" customWidth="1"/>
    <col min="16139" max="16139" width="2.5703125" style="1" customWidth="1"/>
    <col min="16140" max="16140" width="11.5703125" style="1" customWidth="1"/>
    <col min="16141" max="16141" width="3.42578125" style="1" customWidth="1"/>
    <col min="16142" max="16384" width="9.140625" style="1"/>
  </cols>
  <sheetData>
    <row r="1" spans="1:13" s="23" customFormat="1" ht="15.75" x14ac:dyDescent="0.25">
      <c r="A1" s="216" t="s">
        <v>3399</v>
      </c>
      <c r="B1" s="199"/>
      <c r="E1" s="791"/>
      <c r="H1" s="791"/>
    </row>
    <row r="2" spans="1:13" s="23" customFormat="1" ht="15" x14ac:dyDescent="0.25">
      <c r="A2" s="1867" t="s">
        <v>145</v>
      </c>
      <c r="B2" s="1868"/>
      <c r="C2" s="1868"/>
      <c r="D2" s="1869"/>
      <c r="E2" s="791"/>
      <c r="H2" s="791"/>
    </row>
    <row r="3" spans="1:13" ht="12.75" customHeight="1" x14ac:dyDescent="0.2">
      <c r="A3" s="153" t="s">
        <v>146</v>
      </c>
      <c r="B3" s="1015"/>
      <c r="C3" s="792"/>
      <c r="D3" s="1985" t="s">
        <v>3400</v>
      </c>
      <c r="E3" s="793"/>
      <c r="F3" s="2059" t="s">
        <v>3401</v>
      </c>
      <c r="G3" s="2059"/>
      <c r="H3" s="793"/>
      <c r="I3" s="2059" t="s">
        <v>3402</v>
      </c>
      <c r="J3" s="2059"/>
      <c r="K3" s="721"/>
      <c r="L3" s="1563" t="s">
        <v>297</v>
      </c>
    </row>
    <row r="4" spans="1:13" ht="48" customHeight="1" x14ac:dyDescent="0.2">
      <c r="A4" s="2279"/>
      <c r="B4" s="2280"/>
      <c r="C4" s="2282"/>
      <c r="D4" s="2281"/>
      <c r="E4" s="793"/>
      <c r="F4" s="1387" t="s">
        <v>253</v>
      </c>
      <c r="G4" s="1387" t="s">
        <v>3403</v>
      </c>
      <c r="H4" s="123"/>
      <c r="I4" s="1387" t="s">
        <v>253</v>
      </c>
      <c r="J4" s="1387" t="s">
        <v>3403</v>
      </c>
      <c r="K4" s="492"/>
      <c r="L4" s="1387" t="s">
        <v>3403</v>
      </c>
    </row>
    <row r="5" spans="1:13" ht="48" customHeight="1" x14ac:dyDescent="0.2">
      <c r="A5" s="2279" t="s">
        <v>3404</v>
      </c>
      <c r="B5" s="2280"/>
      <c r="C5" s="2280"/>
      <c r="D5" s="47" t="s">
        <v>299</v>
      </c>
      <c r="E5" s="24"/>
      <c r="F5" s="47" t="s">
        <v>300</v>
      </c>
      <c r="G5" s="47" t="s">
        <v>301</v>
      </c>
      <c r="H5" s="24"/>
      <c r="I5" s="1333" t="s">
        <v>465</v>
      </c>
      <c r="J5" s="47" t="s">
        <v>466</v>
      </c>
      <c r="K5" s="47"/>
      <c r="L5" s="47" t="s">
        <v>3405</v>
      </c>
    </row>
    <row r="6" spans="1:13" ht="12.75" customHeight="1" x14ac:dyDescent="0.2">
      <c r="A6" s="80" t="s">
        <v>3406</v>
      </c>
      <c r="B6" s="80"/>
      <c r="C6" s="8"/>
      <c r="F6" s="24"/>
      <c r="G6" s="24"/>
      <c r="H6" s="24"/>
      <c r="I6" s="794"/>
    </row>
    <row r="7" spans="1:13" ht="12.75" customHeight="1" x14ac:dyDescent="0.2">
      <c r="B7" s="26" t="s">
        <v>3407</v>
      </c>
      <c r="F7" s="1727"/>
      <c r="G7" s="1356" t="s">
        <v>3408</v>
      </c>
      <c r="H7" s="795"/>
      <c r="I7" s="1727"/>
      <c r="J7" s="1356" t="s">
        <v>3409</v>
      </c>
      <c r="K7" s="596"/>
      <c r="L7" s="1356" t="s">
        <v>3410</v>
      </c>
    </row>
    <row r="8" spans="1:13" ht="12.75" customHeight="1" x14ac:dyDescent="0.2">
      <c r="B8" s="26" t="s">
        <v>3411</v>
      </c>
      <c r="F8" s="1727"/>
      <c r="G8" s="1356" t="s">
        <v>3412</v>
      </c>
      <c r="H8" s="795"/>
      <c r="I8" s="1727"/>
      <c r="J8" s="1356" t="s">
        <v>3413</v>
      </c>
      <c r="K8" s="596"/>
      <c r="L8" s="1356" t="s">
        <v>3414</v>
      </c>
    </row>
    <row r="9" spans="1:13" ht="12.75" customHeight="1" x14ac:dyDescent="0.25">
      <c r="A9" s="27"/>
      <c r="B9" s="184" t="s">
        <v>3415</v>
      </c>
      <c r="C9" s="191"/>
      <c r="D9" s="446"/>
      <c r="E9" s="127"/>
      <c r="F9" s="1727"/>
      <c r="G9" s="1356" t="s">
        <v>3416</v>
      </c>
      <c r="H9" s="795"/>
      <c r="I9" s="1727"/>
      <c r="J9" s="1356" t="s">
        <v>3417</v>
      </c>
      <c r="K9" s="596"/>
      <c r="L9" s="1356" t="s">
        <v>3418</v>
      </c>
    </row>
    <row r="10" spans="1:13" ht="12.75" customHeight="1" x14ac:dyDescent="0.2">
      <c r="A10" s="28" t="s">
        <v>3419</v>
      </c>
      <c r="B10" s="765"/>
      <c r="C10" s="765"/>
      <c r="D10" s="8"/>
      <c r="E10" s="24"/>
      <c r="F10" s="1372"/>
      <c r="G10" s="1356" t="s">
        <v>3420</v>
      </c>
      <c r="H10" s="795"/>
      <c r="I10" s="1372"/>
      <c r="J10" s="1356" t="s">
        <v>3421</v>
      </c>
      <c r="K10" s="43"/>
      <c r="L10" s="1356" t="s">
        <v>3422</v>
      </c>
      <c r="M10" s="8" t="s">
        <v>125</v>
      </c>
    </row>
    <row r="11" spans="1:13" ht="12.75" customHeight="1" x14ac:dyDescent="0.2">
      <c r="A11" s="8"/>
      <c r="B11" s="125"/>
      <c r="C11" s="125"/>
      <c r="D11" s="8"/>
      <c r="E11" s="24"/>
      <c r="F11" s="8"/>
      <c r="G11" s="148"/>
      <c r="H11" s="24"/>
      <c r="I11" s="8"/>
      <c r="J11" s="148"/>
      <c r="K11" s="47"/>
      <c r="L11" s="148"/>
      <c r="M11" s="8"/>
    </row>
    <row r="12" spans="1:13" ht="12.75" customHeight="1" x14ac:dyDescent="0.2">
      <c r="A12" s="8" t="s">
        <v>3423</v>
      </c>
      <c r="B12" s="125"/>
      <c r="C12" s="125"/>
      <c r="D12" s="8"/>
      <c r="E12" s="24"/>
      <c r="F12" s="8"/>
      <c r="G12" s="160"/>
      <c r="H12" s="24"/>
      <c r="I12" s="8"/>
      <c r="J12" s="160"/>
      <c r="K12" s="47"/>
      <c r="L12" s="160"/>
      <c r="M12" s="8"/>
    </row>
    <row r="13" spans="1:13" ht="12.75" customHeight="1" x14ac:dyDescent="0.2">
      <c r="A13" s="8"/>
      <c r="B13" s="50" t="s">
        <v>3424</v>
      </c>
      <c r="C13" s="82"/>
      <c r="D13" s="8"/>
      <c r="E13" s="24"/>
      <c r="F13" s="8"/>
      <c r="G13" s="1728">
        <v>7480</v>
      </c>
      <c r="H13" s="1071"/>
      <c r="I13" s="392"/>
      <c r="J13" s="1728">
        <v>7483</v>
      </c>
      <c r="K13" s="1071"/>
      <c r="L13" s="1728">
        <v>7486</v>
      </c>
      <c r="M13" s="16"/>
    </row>
    <row r="14" spans="1:13" ht="12.75" customHeight="1" x14ac:dyDescent="0.2">
      <c r="A14" s="8"/>
      <c r="B14" s="50" t="s">
        <v>3425</v>
      </c>
      <c r="D14" s="8"/>
      <c r="E14" s="24"/>
      <c r="F14" s="8"/>
      <c r="G14" s="1728">
        <v>7481</v>
      </c>
      <c r="H14" s="1071"/>
      <c r="I14" s="392"/>
      <c r="J14" s="1728">
        <v>7484</v>
      </c>
      <c r="K14" s="1071"/>
      <c r="L14" s="1728">
        <v>7487</v>
      </c>
      <c r="M14" s="16"/>
    </row>
    <row r="15" spans="1:13" ht="12.75" customHeight="1" x14ac:dyDescent="0.2">
      <c r="A15" s="8"/>
      <c r="B15" s="26" t="s">
        <v>3426</v>
      </c>
      <c r="C15" s="125"/>
      <c r="D15" s="8"/>
      <c r="E15" s="24"/>
      <c r="F15" s="8"/>
      <c r="G15" s="1728">
        <v>7482</v>
      </c>
      <c r="H15" s="1071"/>
      <c r="I15" s="392"/>
      <c r="J15" s="1728">
        <v>7485</v>
      </c>
      <c r="K15" s="1071"/>
      <c r="L15" s="1728">
        <v>7488</v>
      </c>
      <c r="M15" s="16"/>
    </row>
    <row r="16" spans="1:13" ht="12.75" customHeight="1" x14ac:dyDescent="0.2">
      <c r="A16" s="8"/>
      <c r="B16" s="125"/>
      <c r="C16" s="125"/>
      <c r="D16" s="8"/>
      <c r="E16" s="24"/>
      <c r="F16" s="8"/>
      <c r="G16" s="796"/>
      <c r="H16" s="24"/>
      <c r="I16" s="8"/>
      <c r="J16" s="796"/>
      <c r="K16" s="47"/>
      <c r="L16" s="796"/>
      <c r="M16" s="8"/>
    </row>
    <row r="17" spans="1:13" x14ac:dyDescent="0.2">
      <c r="A17" s="80" t="s">
        <v>3427</v>
      </c>
      <c r="B17" s="80"/>
      <c r="C17" s="8"/>
      <c r="F17" s="24"/>
      <c r="G17" s="24"/>
      <c r="H17" s="24"/>
      <c r="I17" s="24"/>
      <c r="J17" s="8"/>
      <c r="K17" s="8"/>
      <c r="L17" s="8"/>
    </row>
    <row r="18" spans="1:13" x14ac:dyDescent="0.2">
      <c r="B18" s="26" t="s">
        <v>3407</v>
      </c>
      <c r="F18" s="794"/>
      <c r="G18" s="47" t="s">
        <v>2561</v>
      </c>
      <c r="H18" s="24"/>
      <c r="I18" s="794"/>
      <c r="J18" s="47" t="s">
        <v>3428</v>
      </c>
      <c r="K18" s="47"/>
      <c r="L18" s="159"/>
    </row>
    <row r="19" spans="1:13" ht="22.5" customHeight="1" x14ac:dyDescent="0.2">
      <c r="A19" s="797"/>
      <c r="B19" s="797"/>
      <c r="C19" s="125" t="s">
        <v>3429</v>
      </c>
      <c r="D19" s="1729">
        <v>1</v>
      </c>
      <c r="E19" s="127"/>
      <c r="F19" s="1356" t="s">
        <v>3430</v>
      </c>
      <c r="G19" s="1356" t="s">
        <v>3431</v>
      </c>
      <c r="H19" s="795"/>
      <c r="I19" s="1356" t="s">
        <v>3432</v>
      </c>
      <c r="J19" s="1356" t="s">
        <v>3433</v>
      </c>
      <c r="K19" s="43"/>
      <c r="L19" s="1356" t="s">
        <v>3434</v>
      </c>
    </row>
    <row r="20" spans="1:13" ht="14.25" customHeight="1" x14ac:dyDescent="0.2">
      <c r="A20" s="797"/>
      <c r="B20" s="797"/>
      <c r="C20" s="298" t="s">
        <v>3435</v>
      </c>
      <c r="D20" s="1421">
        <v>0.4</v>
      </c>
      <c r="E20" s="265"/>
      <c r="F20" s="1336">
        <v>14500</v>
      </c>
      <c r="G20" s="1336">
        <v>14501</v>
      </c>
      <c r="H20" s="67"/>
      <c r="I20" s="1336">
        <v>14502</v>
      </c>
      <c r="J20" s="1336">
        <v>14503</v>
      </c>
      <c r="K20" s="809"/>
      <c r="L20" s="1336">
        <v>14504</v>
      </c>
    </row>
    <row r="21" spans="1:13" ht="14.25" customHeight="1" x14ac:dyDescent="0.2">
      <c r="A21" s="797"/>
      <c r="B21" s="797"/>
      <c r="C21" s="298" t="s">
        <v>3436</v>
      </c>
      <c r="D21" s="1421">
        <v>0.4</v>
      </c>
      <c r="E21" s="265"/>
      <c r="F21" s="1336">
        <v>14516</v>
      </c>
      <c r="G21" s="1336">
        <v>14517</v>
      </c>
      <c r="H21" s="67"/>
      <c r="I21" s="1336">
        <v>14518</v>
      </c>
      <c r="J21" s="1336">
        <v>14519</v>
      </c>
      <c r="K21" s="809"/>
      <c r="L21" s="1336">
        <v>14520</v>
      </c>
    </row>
    <row r="22" spans="1:13" ht="22.5" customHeight="1" x14ac:dyDescent="0.2">
      <c r="A22" s="797"/>
      <c r="B22" s="797"/>
      <c r="C22" s="811" t="s">
        <v>3437</v>
      </c>
      <c r="D22" s="1528">
        <v>0.1</v>
      </c>
      <c r="E22" s="265"/>
      <c r="F22" s="1311" t="s">
        <v>3438</v>
      </c>
      <c r="G22" s="1336">
        <v>14505</v>
      </c>
      <c r="H22" s="56"/>
      <c r="I22" s="1311" t="s">
        <v>3439</v>
      </c>
      <c r="J22" s="1336">
        <v>14506</v>
      </c>
      <c r="K22" s="42"/>
      <c r="L22" s="1336">
        <v>14507</v>
      </c>
    </row>
    <row r="23" spans="1:13" x14ac:dyDescent="0.2">
      <c r="A23" s="797"/>
      <c r="B23" s="797"/>
      <c r="C23" s="8" t="s">
        <v>3004</v>
      </c>
      <c r="D23" s="1729">
        <v>1</v>
      </c>
      <c r="E23" s="127"/>
      <c r="F23" s="1356" t="s">
        <v>3440</v>
      </c>
      <c r="G23" s="1356" t="s">
        <v>3441</v>
      </c>
      <c r="H23" s="795"/>
      <c r="I23" s="1356" t="s">
        <v>3442</v>
      </c>
      <c r="J23" s="1356" t="s">
        <v>3443</v>
      </c>
      <c r="K23" s="43"/>
      <c r="L23" s="1356" t="s">
        <v>3444</v>
      </c>
    </row>
    <row r="24" spans="1:13" x14ac:dyDescent="0.2">
      <c r="A24" s="797"/>
      <c r="B24" s="797"/>
      <c r="C24" s="8" t="s">
        <v>3445</v>
      </c>
      <c r="D24" s="810">
        <v>1</v>
      </c>
      <c r="E24" s="127"/>
      <c r="F24" s="1356" t="s">
        <v>3446</v>
      </c>
      <c r="G24" s="1356" t="s">
        <v>3447</v>
      </c>
      <c r="H24" s="24"/>
      <c r="I24" s="1356" t="s">
        <v>3448</v>
      </c>
      <c r="J24" s="1356" t="s">
        <v>3449</v>
      </c>
      <c r="K24" s="47"/>
      <c r="L24" s="1356" t="s">
        <v>3450</v>
      </c>
    </row>
    <row r="25" spans="1:13" x14ac:dyDescent="0.2">
      <c r="B25" s="26" t="s">
        <v>3411</v>
      </c>
      <c r="C25" s="8"/>
      <c r="D25" s="798"/>
      <c r="E25" s="127"/>
      <c r="F25" s="1730"/>
      <c r="G25" s="1730"/>
      <c r="H25" s="24"/>
      <c r="I25" s="1731"/>
      <c r="J25" s="1730"/>
      <c r="K25" s="8"/>
      <c r="L25" s="1465"/>
    </row>
    <row r="26" spans="1:13" x14ac:dyDescent="0.2">
      <c r="A26" s="797"/>
      <c r="B26" s="797"/>
      <c r="C26" s="8" t="s">
        <v>3451</v>
      </c>
      <c r="D26" s="1729">
        <v>1</v>
      </c>
      <c r="E26" s="127"/>
      <c r="F26" s="1356" t="s">
        <v>3452</v>
      </c>
      <c r="G26" s="1356" t="s">
        <v>3453</v>
      </c>
      <c r="H26" s="795"/>
      <c r="I26" s="1356" t="s">
        <v>3454</v>
      </c>
      <c r="J26" s="1356" t="s">
        <v>3455</v>
      </c>
      <c r="K26" s="43"/>
      <c r="L26" s="1356" t="s">
        <v>3456</v>
      </c>
    </row>
    <row r="27" spans="1:13" x14ac:dyDescent="0.2">
      <c r="A27" s="797"/>
      <c r="B27" s="797"/>
      <c r="C27" s="8" t="s">
        <v>3457</v>
      </c>
      <c r="D27" s="1729">
        <v>1</v>
      </c>
      <c r="E27" s="127"/>
      <c r="F27" s="1356" t="s">
        <v>3458</v>
      </c>
      <c r="G27" s="1356" t="s">
        <v>3459</v>
      </c>
      <c r="H27" s="795"/>
      <c r="I27" s="1356" t="s">
        <v>3460</v>
      </c>
      <c r="J27" s="1356" t="s">
        <v>3461</v>
      </c>
      <c r="K27" s="43"/>
      <c r="L27" s="1356" t="s">
        <v>3462</v>
      </c>
    </row>
    <row r="28" spans="1:13" ht="15" x14ac:dyDescent="0.25">
      <c r="A28" s="27"/>
      <c r="B28" s="184" t="s">
        <v>3415</v>
      </c>
      <c r="C28" s="191"/>
      <c r="D28" s="446"/>
      <c r="E28" s="127"/>
      <c r="F28" s="1727"/>
      <c r="G28" s="1356" t="s">
        <v>3463</v>
      </c>
      <c r="H28" s="795"/>
      <c r="I28" s="1727"/>
      <c r="J28" s="1356" t="s">
        <v>3464</v>
      </c>
      <c r="K28" s="596"/>
      <c r="L28" s="1356" t="s">
        <v>3465</v>
      </c>
    </row>
    <row r="29" spans="1:13" ht="12.75" customHeight="1" x14ac:dyDescent="0.2">
      <c r="A29" s="28" t="s">
        <v>3419</v>
      </c>
      <c r="B29" s="765"/>
      <c r="C29" s="765"/>
      <c r="D29" s="8"/>
      <c r="E29" s="24"/>
      <c r="F29" s="1372"/>
      <c r="G29" s="1356" t="s">
        <v>3466</v>
      </c>
      <c r="H29" s="795"/>
      <c r="I29" s="1372"/>
      <c r="J29" s="1356" t="s">
        <v>3467</v>
      </c>
      <c r="K29" s="43"/>
      <c r="L29" s="1356" t="s">
        <v>3468</v>
      </c>
      <c r="M29" s="8" t="s">
        <v>127</v>
      </c>
    </row>
    <row r="30" spans="1:13" x14ac:dyDescent="0.2">
      <c r="F30" s="8"/>
      <c r="G30" s="8"/>
      <c r="H30" s="24"/>
      <c r="I30" s="8"/>
      <c r="J30" s="8"/>
      <c r="K30" s="8"/>
      <c r="L30" s="8"/>
    </row>
    <row r="31" spans="1:13" ht="12.75" customHeight="1" x14ac:dyDescent="0.2">
      <c r="A31" s="8" t="s">
        <v>3423</v>
      </c>
      <c r="B31" s="125"/>
      <c r="C31" s="125"/>
      <c r="D31" s="8"/>
      <c r="E31" s="24"/>
      <c r="F31" s="8"/>
      <c r="G31" s="160"/>
      <c r="H31" s="24"/>
      <c r="I31" s="8"/>
      <c r="J31" s="160"/>
      <c r="K31" s="47"/>
      <c r="L31" s="160"/>
      <c r="M31" s="8"/>
    </row>
    <row r="32" spans="1:13" ht="12.75" customHeight="1" x14ac:dyDescent="0.2">
      <c r="A32" s="8"/>
      <c r="B32" s="50" t="s">
        <v>3469</v>
      </c>
      <c r="C32" s="82"/>
      <c r="D32" s="8"/>
      <c r="E32" s="24"/>
      <c r="F32" s="8"/>
      <c r="G32" s="1728">
        <v>7520</v>
      </c>
      <c r="H32" s="76"/>
      <c r="I32" s="139"/>
      <c r="J32" s="1728">
        <v>7523</v>
      </c>
      <c r="K32" s="76"/>
      <c r="L32" s="1728">
        <v>7526</v>
      </c>
      <c r="M32" s="8"/>
    </row>
    <row r="33" spans="1:13" ht="12.75" customHeight="1" x14ac:dyDescent="0.2">
      <c r="A33" s="8"/>
      <c r="B33" s="50" t="s">
        <v>3425</v>
      </c>
      <c r="C33" s="82"/>
      <c r="D33" s="8"/>
      <c r="E33" s="24"/>
      <c r="F33" s="8"/>
      <c r="G33" s="1728">
        <v>7521</v>
      </c>
      <c r="H33" s="76"/>
      <c r="I33" s="139"/>
      <c r="J33" s="1728">
        <v>7524</v>
      </c>
      <c r="K33" s="76"/>
      <c r="L33" s="1728">
        <v>7527</v>
      </c>
      <c r="M33" s="8"/>
    </row>
    <row r="34" spans="1:13" ht="12.75" customHeight="1" x14ac:dyDescent="0.2">
      <c r="A34" s="8"/>
      <c r="B34" s="26" t="s">
        <v>3426</v>
      </c>
      <c r="C34" s="125"/>
      <c r="D34" s="8"/>
      <c r="E34" s="24"/>
      <c r="F34" s="8"/>
      <c r="G34" s="1728">
        <v>7522</v>
      </c>
      <c r="H34" s="76"/>
      <c r="I34" s="139"/>
      <c r="J34" s="1728">
        <v>7525</v>
      </c>
      <c r="K34" s="76"/>
      <c r="L34" s="1728">
        <v>7528</v>
      </c>
      <c r="M34" s="8"/>
    </row>
    <row r="35" spans="1:13" x14ac:dyDescent="0.2">
      <c r="F35" s="8"/>
      <c r="G35" s="139"/>
      <c r="H35" s="76"/>
      <c r="I35" s="139"/>
      <c r="J35" s="139"/>
      <c r="K35" s="139"/>
      <c r="L35" s="139"/>
    </row>
    <row r="36" spans="1:13" ht="51" customHeight="1" x14ac:dyDescent="0.2">
      <c r="A36" s="2190" t="s">
        <v>3470</v>
      </c>
      <c r="B36" s="2275"/>
      <c r="C36" s="2275"/>
      <c r="D36" s="2275"/>
      <c r="E36" s="2275"/>
      <c r="F36" s="2275"/>
      <c r="G36" s="2275"/>
      <c r="H36" s="2275"/>
      <c r="I36" s="2275"/>
      <c r="J36" s="2275"/>
      <c r="K36" s="2275"/>
      <c r="L36" s="2275"/>
      <c r="M36" s="2275"/>
    </row>
    <row r="37" spans="1:13" x14ac:dyDescent="0.2">
      <c r="A37" s="80" t="s">
        <v>3471</v>
      </c>
      <c r="B37" s="80"/>
      <c r="C37" s="8"/>
      <c r="F37" s="24"/>
      <c r="G37" s="24"/>
      <c r="H37" s="24"/>
      <c r="I37" s="794"/>
      <c r="J37" s="8"/>
      <c r="K37" s="8"/>
      <c r="L37" s="8"/>
    </row>
    <row r="38" spans="1:13" x14ac:dyDescent="0.2">
      <c r="B38" s="26" t="s">
        <v>3407</v>
      </c>
      <c r="F38" s="1727"/>
      <c r="G38" s="1356" t="s">
        <v>3472</v>
      </c>
      <c r="H38" s="795"/>
      <c r="I38" s="1727"/>
      <c r="J38" s="1356" t="s">
        <v>3473</v>
      </c>
      <c r="K38" s="596"/>
      <c r="L38" s="1356" t="s">
        <v>3474</v>
      </c>
    </row>
    <row r="39" spans="1:13" x14ac:dyDescent="0.2">
      <c r="B39" s="26" t="s">
        <v>3411</v>
      </c>
      <c r="F39" s="1727"/>
      <c r="G39" s="1356" t="s">
        <v>3475</v>
      </c>
      <c r="H39" s="795"/>
      <c r="I39" s="1727"/>
      <c r="J39" s="1356" t="s">
        <v>3476</v>
      </c>
      <c r="K39" s="596"/>
      <c r="L39" s="1356" t="s">
        <v>3477</v>
      </c>
    </row>
    <row r="40" spans="1:13" ht="22.5" customHeight="1" x14ac:dyDescent="0.2">
      <c r="B40" s="2276" t="s">
        <v>3478</v>
      </c>
      <c r="C40" s="2276"/>
      <c r="D40" s="2276"/>
      <c r="E40" s="127"/>
      <c r="F40" s="1727"/>
      <c r="G40" s="1356" t="s">
        <v>3479</v>
      </c>
      <c r="H40" s="795"/>
      <c r="I40" s="1727"/>
      <c r="J40" s="1356" t="s">
        <v>3480</v>
      </c>
      <c r="K40" s="596"/>
      <c r="L40" s="1356" t="s">
        <v>3481</v>
      </c>
    </row>
    <row r="41" spans="1:13" ht="12.75" customHeight="1" x14ac:dyDescent="0.2">
      <c r="A41" s="1880" t="s">
        <v>3482</v>
      </c>
      <c r="B41" s="1880"/>
      <c r="C41" s="1880"/>
      <c r="D41" s="1880"/>
      <c r="E41" s="24"/>
      <c r="F41" s="1372"/>
      <c r="G41" s="1356" t="s">
        <v>3483</v>
      </c>
      <c r="H41" s="795"/>
      <c r="I41" s="1372"/>
      <c r="J41" s="1356" t="s">
        <v>3484</v>
      </c>
      <c r="K41" s="43"/>
      <c r="L41" s="1356" t="s">
        <v>3485</v>
      </c>
      <c r="M41" s="8" t="s">
        <v>165</v>
      </c>
    </row>
    <row r="42" spans="1:13" ht="12.75" customHeight="1" x14ac:dyDescent="0.2">
      <c r="A42" s="8"/>
      <c r="B42" s="125"/>
      <c r="C42" s="125"/>
      <c r="D42" s="8"/>
      <c r="E42" s="24"/>
      <c r="F42" s="8"/>
      <c r="G42" s="160"/>
      <c r="H42" s="24"/>
      <c r="I42" s="8"/>
      <c r="J42" s="160"/>
      <c r="K42" s="47"/>
      <c r="L42" s="160"/>
      <c r="M42" s="8"/>
    </row>
    <row r="43" spans="1:13" ht="12.75" customHeight="1" x14ac:dyDescent="0.2">
      <c r="A43" s="31" t="s">
        <v>3423</v>
      </c>
      <c r="B43" s="298"/>
      <c r="C43" s="298"/>
      <c r="D43" s="8"/>
      <c r="E43" s="24"/>
      <c r="F43" s="8"/>
      <c r="G43" s="160"/>
      <c r="H43" s="24"/>
      <c r="I43" s="8"/>
      <c r="J43" s="160"/>
      <c r="K43" s="47"/>
      <c r="L43" s="160"/>
      <c r="M43" s="8"/>
    </row>
    <row r="44" spans="1:13" ht="12.75" customHeight="1" x14ac:dyDescent="0.2">
      <c r="A44" s="31"/>
      <c r="B44" s="50" t="s">
        <v>3469</v>
      </c>
      <c r="C44" s="82"/>
      <c r="D44" s="8"/>
      <c r="E44" s="24"/>
      <c r="F44" s="8"/>
      <c r="G44" s="1728">
        <v>7489</v>
      </c>
      <c r="H44" s="1071"/>
      <c r="I44" s="1071"/>
      <c r="J44" s="1728">
        <v>7491</v>
      </c>
      <c r="K44" s="1071"/>
      <c r="L44" s="1728">
        <v>7493</v>
      </c>
      <c r="M44" s="8"/>
    </row>
    <row r="45" spans="1:13" ht="12.75" customHeight="1" x14ac:dyDescent="0.2">
      <c r="A45" s="31"/>
      <c r="B45" s="50" t="s">
        <v>3486</v>
      </c>
      <c r="C45" s="82"/>
      <c r="D45" s="8"/>
      <c r="E45" s="24"/>
      <c r="F45" s="8"/>
      <c r="G45" s="1728">
        <v>7490</v>
      </c>
      <c r="H45" s="1071"/>
      <c r="I45" s="1071"/>
      <c r="J45" s="1728">
        <v>7492</v>
      </c>
      <c r="K45" s="1071"/>
      <c r="L45" s="1728">
        <v>7494</v>
      </c>
      <c r="M45" s="8"/>
    </row>
    <row r="46" spans="1:13" x14ac:dyDescent="0.2">
      <c r="A46" s="82"/>
      <c r="B46" s="50"/>
      <c r="C46" s="78"/>
      <c r="D46" s="446"/>
      <c r="E46" s="127"/>
      <c r="F46" s="24"/>
      <c r="G46" s="1072"/>
      <c r="H46" s="76"/>
      <c r="I46" s="76"/>
      <c r="J46" s="76"/>
      <c r="K46" s="139"/>
      <c r="L46" s="1073"/>
    </row>
    <row r="47" spans="1:13" x14ac:dyDescent="0.2">
      <c r="A47" s="78" t="s">
        <v>3487</v>
      </c>
      <c r="B47" s="78"/>
      <c r="C47" s="31"/>
      <c r="F47" s="24"/>
      <c r="G47" s="24"/>
      <c r="H47" s="24"/>
      <c r="I47" s="24"/>
      <c r="J47" s="8"/>
      <c r="K47" s="8"/>
      <c r="L47" s="8"/>
    </row>
    <row r="48" spans="1:13" x14ac:dyDescent="0.2">
      <c r="A48" s="82"/>
      <c r="B48" s="50" t="s">
        <v>3407</v>
      </c>
      <c r="C48" s="82"/>
      <c r="F48" s="794"/>
      <c r="G48" s="47" t="s">
        <v>2561</v>
      </c>
      <c r="H48" s="24"/>
      <c r="I48" s="794"/>
      <c r="J48" s="47" t="s">
        <v>3428</v>
      </c>
      <c r="K48" s="47"/>
      <c r="L48" s="159"/>
    </row>
    <row r="49" spans="1:14" x14ac:dyDescent="0.2">
      <c r="A49" s="31"/>
      <c r="B49" s="31"/>
      <c r="C49" s="31" t="s">
        <v>3488</v>
      </c>
      <c r="D49" s="1732">
        <v>1</v>
      </c>
      <c r="E49" s="265"/>
      <c r="F49" s="1311" t="s">
        <v>3489</v>
      </c>
      <c r="G49" s="1311" t="s">
        <v>3490</v>
      </c>
      <c r="H49" s="56"/>
      <c r="I49" s="1311" t="s">
        <v>3491</v>
      </c>
      <c r="J49" s="1311" t="s">
        <v>3492</v>
      </c>
      <c r="K49" s="42"/>
      <c r="L49" s="1311" t="s">
        <v>3493</v>
      </c>
    </row>
    <row r="50" spans="1:14" ht="14.25" customHeight="1" x14ac:dyDescent="0.2">
      <c r="A50" s="797"/>
      <c r="B50" s="797"/>
      <c r="C50" s="298" t="s">
        <v>3435</v>
      </c>
      <c r="D50" s="1421">
        <v>0.4</v>
      </c>
      <c r="E50" s="265"/>
      <c r="F50" s="1336">
        <v>14508</v>
      </c>
      <c r="G50" s="1336">
        <v>14509</v>
      </c>
      <c r="H50" s="67"/>
      <c r="I50" s="1336">
        <v>14510</v>
      </c>
      <c r="J50" s="1336">
        <v>14511</v>
      </c>
      <c r="K50" s="809"/>
      <c r="L50" s="1336">
        <v>14512</v>
      </c>
    </row>
    <row r="51" spans="1:14" ht="14.25" customHeight="1" x14ac:dyDescent="0.2">
      <c r="A51" s="797"/>
      <c r="B51" s="797"/>
      <c r="C51" s="298" t="s">
        <v>3436</v>
      </c>
      <c r="D51" s="1421">
        <v>0.4</v>
      </c>
      <c r="E51" s="265"/>
      <c r="F51" s="1336">
        <v>14521</v>
      </c>
      <c r="G51" s="1336">
        <v>14522</v>
      </c>
      <c r="H51" s="67"/>
      <c r="I51" s="1336">
        <v>14523</v>
      </c>
      <c r="J51" s="1336">
        <v>14524</v>
      </c>
      <c r="K51" s="809"/>
      <c r="L51" s="1336">
        <v>14525</v>
      </c>
    </row>
    <row r="52" spans="1:14" ht="22.5" customHeight="1" x14ac:dyDescent="0.2">
      <c r="A52" s="797"/>
      <c r="B52" s="797"/>
      <c r="C52" s="811" t="s">
        <v>3437</v>
      </c>
      <c r="D52" s="1528">
        <v>0.1</v>
      </c>
      <c r="E52" s="265"/>
      <c r="F52" s="1311" t="s">
        <v>3494</v>
      </c>
      <c r="G52" s="1336">
        <v>14513</v>
      </c>
      <c r="H52" s="56"/>
      <c r="I52" s="1311" t="s">
        <v>3495</v>
      </c>
      <c r="J52" s="1336">
        <v>14514</v>
      </c>
      <c r="K52" s="42"/>
      <c r="L52" s="1336">
        <v>14515</v>
      </c>
    </row>
    <row r="53" spans="1:14" x14ac:dyDescent="0.2">
      <c r="A53" s="797"/>
      <c r="B53" s="797"/>
      <c r="C53" s="8" t="s">
        <v>3004</v>
      </c>
      <c r="D53" s="1729">
        <v>1</v>
      </c>
      <c r="E53" s="127"/>
      <c r="F53" s="1356" t="s">
        <v>3496</v>
      </c>
      <c r="G53" s="1356" t="s">
        <v>3497</v>
      </c>
      <c r="H53" s="795"/>
      <c r="I53" s="1356" t="s">
        <v>3498</v>
      </c>
      <c r="J53" s="1356" t="s">
        <v>3499</v>
      </c>
      <c r="K53" s="43"/>
      <c r="L53" s="1356" t="s">
        <v>3500</v>
      </c>
    </row>
    <row r="54" spans="1:14" x14ac:dyDescent="0.2">
      <c r="A54" s="797"/>
      <c r="B54" s="797"/>
      <c r="C54" s="8" t="s">
        <v>3445</v>
      </c>
      <c r="D54" s="1729">
        <v>1</v>
      </c>
      <c r="E54" s="127"/>
      <c r="F54" s="1356" t="s">
        <v>3501</v>
      </c>
      <c r="G54" s="1356" t="s">
        <v>3502</v>
      </c>
      <c r="H54" s="24"/>
      <c r="I54" s="1356" t="s">
        <v>3503</v>
      </c>
      <c r="J54" s="1356" t="s">
        <v>3504</v>
      </c>
      <c r="K54" s="47"/>
      <c r="L54" s="1356" t="s">
        <v>3505</v>
      </c>
    </row>
    <row r="55" spans="1:14" x14ac:dyDescent="0.2">
      <c r="B55" s="26" t="s">
        <v>3411</v>
      </c>
      <c r="C55" s="8"/>
      <c r="D55" s="798"/>
      <c r="E55" s="127"/>
      <c r="F55" s="1730"/>
      <c r="G55" s="1730"/>
      <c r="H55" s="127"/>
      <c r="I55" s="1730"/>
      <c r="J55" s="1730"/>
      <c r="K55" s="8"/>
      <c r="L55" s="1465"/>
    </row>
    <row r="56" spans="1:14" x14ac:dyDescent="0.2">
      <c r="A56" s="797"/>
      <c r="B56" s="797"/>
      <c r="C56" s="8" t="s">
        <v>3451</v>
      </c>
      <c r="D56" s="1729">
        <v>1</v>
      </c>
      <c r="E56" s="127"/>
      <c r="F56" s="1356" t="s">
        <v>3506</v>
      </c>
      <c r="G56" s="1356" t="s">
        <v>3507</v>
      </c>
      <c r="H56" s="795"/>
      <c r="I56" s="1356" t="s">
        <v>3508</v>
      </c>
      <c r="J56" s="1356" t="s">
        <v>3509</v>
      </c>
      <c r="K56" s="43"/>
      <c r="L56" s="1356" t="s">
        <v>3510</v>
      </c>
    </row>
    <row r="57" spans="1:14" x14ac:dyDescent="0.2">
      <c r="A57" s="797"/>
      <c r="B57" s="797"/>
      <c r="C57" s="8" t="s">
        <v>3457</v>
      </c>
      <c r="D57" s="1729">
        <v>1</v>
      </c>
      <c r="E57" s="127"/>
      <c r="F57" s="1356" t="s">
        <v>3511</v>
      </c>
      <c r="G57" s="1356" t="s">
        <v>3512</v>
      </c>
      <c r="H57" s="795"/>
      <c r="I57" s="1356" t="s">
        <v>3513</v>
      </c>
      <c r="J57" s="1356" t="s">
        <v>3514</v>
      </c>
      <c r="K57" s="43"/>
      <c r="L57" s="1356" t="s">
        <v>3515</v>
      </c>
    </row>
    <row r="58" spans="1:14" ht="24.6" customHeight="1" x14ac:dyDescent="0.25">
      <c r="B58" s="2276" t="s">
        <v>3516</v>
      </c>
      <c r="C58" s="2277"/>
      <c r="D58" s="2277"/>
      <c r="E58" s="127"/>
      <c r="F58" s="1727"/>
      <c r="G58" s="1356" t="s">
        <v>3517</v>
      </c>
      <c r="H58" s="795"/>
      <c r="I58" s="1727"/>
      <c r="J58" s="1356" t="s">
        <v>3518</v>
      </c>
      <c r="K58" s="596"/>
      <c r="L58" s="1356" t="s">
        <v>3519</v>
      </c>
    </row>
    <row r="59" spans="1:14" ht="26.1" customHeight="1" x14ac:dyDescent="0.2">
      <c r="A59" s="1874" t="s">
        <v>3482</v>
      </c>
      <c r="B59" s="2278"/>
      <c r="C59" s="2278"/>
      <c r="D59" s="2278"/>
      <c r="E59" s="24"/>
      <c r="F59" s="1372"/>
      <c r="G59" s="1356" t="s">
        <v>3520</v>
      </c>
      <c r="H59" s="795"/>
      <c r="I59" s="1372"/>
      <c r="J59" s="1356" t="s">
        <v>3521</v>
      </c>
      <c r="K59" s="43"/>
      <c r="L59" s="1356" t="s">
        <v>3522</v>
      </c>
      <c r="M59" s="8" t="s">
        <v>169</v>
      </c>
    </row>
    <row r="60" spans="1:14" ht="12.75" customHeight="1" x14ac:dyDescent="0.2">
      <c r="A60" s="298"/>
      <c r="B60" s="979"/>
      <c r="C60" s="979"/>
      <c r="D60" s="979"/>
      <c r="E60" s="24"/>
      <c r="F60" s="8"/>
      <c r="G60" s="148"/>
      <c r="H60" s="24"/>
      <c r="I60" s="8"/>
      <c r="J60" s="148"/>
      <c r="K60" s="47"/>
      <c r="L60" s="148"/>
      <c r="M60" s="8"/>
    </row>
    <row r="61" spans="1:14" ht="12.75" customHeight="1" x14ac:dyDescent="0.2">
      <c r="A61" s="31" t="s">
        <v>3423</v>
      </c>
      <c r="B61" s="298"/>
      <c r="C61" s="298"/>
      <c r="D61" s="31"/>
      <c r="E61" s="24"/>
      <c r="F61" s="8"/>
      <c r="G61" s="1073"/>
      <c r="H61" s="76"/>
      <c r="I61" s="139"/>
      <c r="J61" s="1073"/>
      <c r="K61" s="331"/>
      <c r="L61" s="1073"/>
      <c r="M61" s="139"/>
      <c r="N61" s="139"/>
    </row>
    <row r="62" spans="1:14" ht="12.75" customHeight="1" x14ac:dyDescent="0.2">
      <c r="A62" s="31"/>
      <c r="B62" s="50" t="s">
        <v>3469</v>
      </c>
      <c r="C62" s="82"/>
      <c r="D62" s="31"/>
      <c r="E62" s="24"/>
      <c r="F62" s="8"/>
      <c r="G62" s="1728">
        <v>7495</v>
      </c>
      <c r="H62" s="1071"/>
      <c r="I62" s="1071"/>
      <c r="J62" s="1728">
        <v>7497</v>
      </c>
      <c r="K62" s="1071"/>
      <c r="L62" s="1728">
        <v>7499</v>
      </c>
      <c r="M62" s="139"/>
      <c r="N62" s="139"/>
    </row>
    <row r="63" spans="1:14" ht="12.75" customHeight="1" x14ac:dyDescent="0.2">
      <c r="A63" s="31"/>
      <c r="B63" s="50" t="s">
        <v>3486</v>
      </c>
      <c r="C63" s="82"/>
      <c r="D63" s="31"/>
      <c r="E63" s="24"/>
      <c r="F63" s="8"/>
      <c r="G63" s="1728">
        <v>7496</v>
      </c>
      <c r="H63" s="1071"/>
      <c r="I63" s="1071"/>
      <c r="J63" s="1728">
        <v>7498</v>
      </c>
      <c r="K63" s="1071"/>
      <c r="L63" s="1728">
        <v>7500</v>
      </c>
      <c r="M63" s="139"/>
      <c r="N63" s="139"/>
    </row>
    <row r="64" spans="1:14" ht="12.75" customHeight="1" x14ac:dyDescent="0.2">
      <c r="A64" s="8"/>
      <c r="B64" s="26"/>
      <c r="D64" s="8"/>
      <c r="E64" s="24"/>
      <c r="F64" s="8"/>
      <c r="G64" s="1074"/>
      <c r="H64" s="1071"/>
      <c r="I64" s="1071"/>
      <c r="J64" s="1074"/>
      <c r="K64" s="1071"/>
      <c r="L64" s="1074"/>
      <c r="M64" s="139"/>
      <c r="N64" s="139"/>
    </row>
    <row r="65" spans="1:14" x14ac:dyDescent="0.2">
      <c r="F65" s="8"/>
      <c r="G65" s="139"/>
      <c r="H65" s="76"/>
      <c r="I65" s="139"/>
      <c r="J65" s="1075"/>
      <c r="K65" s="139"/>
      <c r="L65" s="139"/>
      <c r="M65" s="139"/>
      <c r="N65" s="139"/>
    </row>
    <row r="66" spans="1:14" x14ac:dyDescent="0.2">
      <c r="A66" s="13"/>
      <c r="F66" s="8"/>
      <c r="G66" s="8"/>
      <c r="H66" s="24"/>
      <c r="I66" s="8"/>
      <c r="J66" s="8"/>
      <c r="K66" s="8"/>
      <c r="L66" s="8"/>
    </row>
    <row r="67" spans="1:14" x14ac:dyDescent="0.2">
      <c r="F67" s="8"/>
      <c r="G67" s="8"/>
      <c r="H67" s="24"/>
      <c r="I67" s="8"/>
      <c r="J67" s="8"/>
      <c r="K67" s="8"/>
      <c r="L67" s="8"/>
    </row>
    <row r="68" spans="1:14" x14ac:dyDescent="0.2">
      <c r="C68" s="195"/>
      <c r="D68" s="195"/>
      <c r="F68" s="8"/>
      <c r="G68" s="8"/>
      <c r="H68" s="24"/>
      <c r="I68" s="8"/>
      <c r="J68" s="8"/>
      <c r="K68" s="8"/>
      <c r="L68" s="8"/>
    </row>
    <row r="69" spans="1:14" x14ac:dyDescent="0.2">
      <c r="C69" s="195"/>
      <c r="D69" s="195"/>
      <c r="F69" s="8"/>
      <c r="G69" s="8"/>
      <c r="H69" s="24"/>
      <c r="I69" s="8"/>
      <c r="J69" s="8"/>
      <c r="K69" s="8"/>
      <c r="L69" s="8"/>
    </row>
    <row r="70" spans="1:14" x14ac:dyDescent="0.2">
      <c r="C70" s="195"/>
      <c r="D70" s="195"/>
      <c r="F70" s="8"/>
      <c r="G70" s="8"/>
      <c r="H70" s="24"/>
      <c r="I70" s="8"/>
      <c r="J70" s="8"/>
      <c r="K70" s="8"/>
      <c r="L70" s="8"/>
    </row>
    <row r="71" spans="1:14" x14ac:dyDescent="0.2">
      <c r="C71" s="195"/>
      <c r="D71" s="195"/>
      <c r="F71" s="8"/>
      <c r="G71" s="8"/>
      <c r="H71" s="24"/>
      <c r="I71" s="8"/>
      <c r="J71" s="8"/>
      <c r="K71" s="8"/>
      <c r="L71" s="8"/>
    </row>
    <row r="72" spans="1:14" x14ac:dyDescent="0.2">
      <c r="F72" s="8"/>
      <c r="G72" s="8"/>
      <c r="H72" s="24"/>
      <c r="I72" s="8"/>
      <c r="J72" s="8"/>
      <c r="K72" s="8"/>
      <c r="L72" s="8"/>
    </row>
  </sheetData>
  <mergeCells count="11">
    <mergeCell ref="A2:D2"/>
    <mergeCell ref="A5:C5"/>
    <mergeCell ref="D3:D4"/>
    <mergeCell ref="F3:G3"/>
    <mergeCell ref="I3:J3"/>
    <mergeCell ref="A4:C4"/>
    <mergeCell ref="A36:M36"/>
    <mergeCell ref="B40:D40"/>
    <mergeCell ref="A41:D41"/>
    <mergeCell ref="B58:D58"/>
    <mergeCell ref="A59:D59"/>
  </mergeCells>
  <hyperlinks>
    <hyperlink ref="A2:D2" location="'Liste tableaux'!A1" display="Retour à la liste des tableaux" xr:uid="{C44251AE-7DD7-46CB-8E9A-A71CA2F6EC3A}"/>
  </hyperlinks>
  <pageMargins left="0.7" right="0.7" top="0.75" bottom="0.75" header="0.3" footer="0.3"/>
  <headerFooter>
    <oddHeader>&amp;R&amp;"Calibri"&amp;10&amp;K000000 Protected B - Internal / Protégé B - Interne&amp;1#_x000D_</oddHead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DFEE0-FA8D-480E-AA95-5D422C3F5938}">
  <sheetPr codeName="Feuil85"/>
  <dimension ref="A1:AS168"/>
  <sheetViews>
    <sheetView showGridLines="0" workbookViewId="0"/>
  </sheetViews>
  <sheetFormatPr defaultColWidth="9.140625" defaultRowHeight="15" x14ac:dyDescent="0.25"/>
  <cols>
    <col min="8" max="8" width="2.85546875" customWidth="1"/>
    <col min="9" max="9" width="13.140625" customWidth="1"/>
    <col min="11" max="11" width="12.42578125" customWidth="1"/>
    <col min="20" max="20" width="11.85546875" customWidth="1"/>
  </cols>
  <sheetData>
    <row r="1" spans="1:30" ht="15.75" x14ac:dyDescent="0.25">
      <c r="B1" s="216" t="s">
        <v>3523</v>
      </c>
      <c r="C1" s="18"/>
      <c r="D1" s="18"/>
      <c r="E1" s="1"/>
      <c r="F1" s="1"/>
      <c r="G1" s="1"/>
      <c r="J1" s="1"/>
      <c r="K1" s="1"/>
      <c r="L1" s="1"/>
      <c r="M1" s="1"/>
      <c r="N1" s="1"/>
      <c r="O1" s="1"/>
      <c r="P1" s="1"/>
      <c r="R1" s="18" t="str">
        <f>$B1</f>
        <v>Tableau 70.020 - Approche fondée sur les notations internes - Actifs pondérés en fonction du risque de crédit</v>
      </c>
      <c r="S1" s="1"/>
      <c r="T1" s="1"/>
      <c r="U1" s="1"/>
      <c r="V1" s="1"/>
      <c r="W1" s="1"/>
    </row>
    <row r="2" spans="1:30" ht="18.75" customHeight="1" x14ac:dyDescent="0.25">
      <c r="A2" s="20">
        <v>28</v>
      </c>
      <c r="B2" s="1867" t="s">
        <v>145</v>
      </c>
      <c r="C2" s="1868"/>
      <c r="D2" s="1868"/>
      <c r="E2" s="1869"/>
      <c r="F2" s="39"/>
      <c r="R2" s="2190" t="s">
        <v>3524</v>
      </c>
      <c r="S2" s="2190"/>
      <c r="T2" s="2190"/>
      <c r="U2" s="2190"/>
      <c r="V2" s="2190"/>
      <c r="W2" s="2190"/>
      <c r="X2" s="2190"/>
      <c r="Y2" s="2190"/>
      <c r="Z2" s="2190"/>
      <c r="AA2" s="2190"/>
      <c r="AB2" s="2190"/>
      <c r="AC2" s="2190"/>
      <c r="AD2" s="2190"/>
    </row>
    <row r="3" spans="1:30" ht="15.75" x14ac:dyDescent="0.25">
      <c r="A3" s="20"/>
      <c r="B3" s="568"/>
      <c r="C3" s="195"/>
      <c r="D3" s="195"/>
      <c r="E3" s="195"/>
      <c r="F3" s="39"/>
      <c r="R3" s="2190"/>
      <c r="S3" s="2190"/>
      <c r="T3" s="2190"/>
      <c r="U3" s="2190"/>
      <c r="V3" s="2190"/>
      <c r="W3" s="2190"/>
      <c r="X3" s="2190"/>
      <c r="Y3" s="2190"/>
      <c r="Z3" s="2190"/>
      <c r="AA3" s="2190"/>
      <c r="AB3" s="2190"/>
      <c r="AC3" s="2190"/>
      <c r="AD3" s="2190"/>
    </row>
    <row r="4" spans="1:30" ht="23.1" customHeight="1" x14ac:dyDescent="0.25">
      <c r="B4" s="329" t="s">
        <v>3029</v>
      </c>
      <c r="C4" s="199"/>
      <c r="D4" s="1"/>
      <c r="E4" s="1"/>
      <c r="F4" s="1"/>
      <c r="G4" s="1"/>
      <c r="J4" s="1"/>
      <c r="K4" s="1"/>
      <c r="L4" s="1"/>
      <c r="M4" s="1"/>
      <c r="R4" s="2193" t="str">
        <f>$B4</f>
        <v>Risque de crédit de contrepartie des expositions du portefeuille de négociation (116)</v>
      </c>
      <c r="S4" s="2193"/>
      <c r="T4" s="2193"/>
      <c r="U4" s="2193"/>
      <c r="V4" s="2193"/>
      <c r="W4" s="2193"/>
      <c r="X4" s="2193"/>
      <c r="Y4" s="2193"/>
      <c r="Z4" s="2193"/>
      <c r="AA4" s="2193"/>
      <c r="AB4" s="2193"/>
      <c r="AC4" s="2193"/>
    </row>
    <row r="5" spans="1:30" ht="10.35" customHeight="1" x14ac:dyDescent="0.25">
      <c r="B5" s="21" t="s">
        <v>3040</v>
      </c>
      <c r="C5" s="199"/>
      <c r="R5" s="21" t="str">
        <f>$B5</f>
        <v>Dollars, en milliers, Type d’enregistrement 010</v>
      </c>
      <c r="S5" s="571"/>
      <c r="T5" s="331"/>
      <c r="U5" s="331"/>
      <c r="V5" s="331"/>
      <c r="W5" s="331"/>
    </row>
    <row r="6" spans="1:30" ht="28.35" customHeight="1" x14ac:dyDescent="0.25">
      <c r="B6" s="2189" t="s">
        <v>2440</v>
      </c>
      <c r="C6" s="2080"/>
      <c r="D6" s="2081"/>
      <c r="E6" s="139"/>
      <c r="F6" s="2189" t="s">
        <v>2441</v>
      </c>
      <c r="G6" s="2073"/>
      <c r="H6" s="331"/>
      <c r="I6" s="2240" t="s">
        <v>2902</v>
      </c>
      <c r="J6" s="2080"/>
      <c r="K6" s="2080"/>
      <c r="L6" s="2080"/>
      <c r="M6" s="2081"/>
      <c r="R6" s="2133" t="s">
        <v>3041</v>
      </c>
      <c r="S6" s="1970"/>
      <c r="T6" s="490"/>
      <c r="U6" s="158"/>
      <c r="V6" s="158"/>
    </row>
    <row r="7" spans="1:30" ht="36" customHeight="1" x14ac:dyDescent="0.25">
      <c r="B7" s="573"/>
      <c r="C7" s="574"/>
      <c r="D7" s="575"/>
      <c r="E7" s="139"/>
      <c r="F7" s="573"/>
      <c r="G7" s="575"/>
      <c r="H7" s="331"/>
      <c r="I7" s="1861" t="s">
        <v>3042</v>
      </c>
      <c r="J7" s="2081"/>
      <c r="K7" s="1861" t="s">
        <v>3043</v>
      </c>
      <c r="L7" s="2081"/>
      <c r="M7" s="1985" t="s">
        <v>3044</v>
      </c>
      <c r="N7" s="495"/>
      <c r="O7" s="495"/>
      <c r="P7" s="495"/>
      <c r="R7" s="2285"/>
      <c r="S7" s="2285"/>
      <c r="T7" s="576"/>
      <c r="U7" s="1861" t="s">
        <v>3043</v>
      </c>
      <c r="V7" s="2283"/>
      <c r="W7" s="577"/>
    </row>
    <row r="8" spans="1:30" ht="73.5" x14ac:dyDescent="0.25">
      <c r="A8" s="1387" t="s">
        <v>3045</v>
      </c>
      <c r="B8" s="1387" t="s">
        <v>3046</v>
      </c>
      <c r="C8" s="1387" t="s">
        <v>2443</v>
      </c>
      <c r="D8" s="1387" t="s">
        <v>3525</v>
      </c>
      <c r="E8" s="336"/>
      <c r="F8" s="334" t="s">
        <v>2446</v>
      </c>
      <c r="G8" s="1387" t="s">
        <v>3104</v>
      </c>
      <c r="H8" s="633"/>
      <c r="I8" s="1387" t="s">
        <v>3050</v>
      </c>
      <c r="J8" s="1387" t="s">
        <v>3051</v>
      </c>
      <c r="K8" s="1387" t="s">
        <v>3052</v>
      </c>
      <c r="L8" s="1387" t="s">
        <v>3053</v>
      </c>
      <c r="M8" s="2286"/>
      <c r="N8" s="123"/>
      <c r="O8" s="1387" t="s">
        <v>2450</v>
      </c>
      <c r="P8" s="1387" t="s">
        <v>3055</v>
      </c>
      <c r="R8" s="1643" t="str">
        <f>$A8</f>
        <v>Fourchette de probabilité de défaut (PD)</v>
      </c>
      <c r="S8" s="1643" t="str">
        <f>$B8</f>
        <v>PD estimative (%) (M3)</v>
      </c>
      <c r="T8" s="1387" t="s">
        <v>3105</v>
      </c>
      <c r="U8" s="1387" t="s">
        <v>3057</v>
      </c>
      <c r="V8" s="1387" t="s">
        <v>3058</v>
      </c>
      <c r="W8" s="578"/>
    </row>
    <row r="9" spans="1:30" s="490" customFormat="1" ht="10.35" customHeight="1" x14ac:dyDescent="0.2">
      <c r="A9" s="576"/>
      <c r="B9" s="229" t="s">
        <v>299</v>
      </c>
      <c r="C9" s="229"/>
      <c r="D9" s="229" t="s">
        <v>300</v>
      </c>
      <c r="E9" s="155"/>
      <c r="F9" s="155" t="s">
        <v>301</v>
      </c>
      <c r="G9" s="155" t="s">
        <v>465</v>
      </c>
      <c r="H9" s="155"/>
      <c r="I9" s="155" t="s">
        <v>466</v>
      </c>
      <c r="J9" s="155" t="s">
        <v>304</v>
      </c>
      <c r="K9" s="155"/>
      <c r="L9" s="155"/>
      <c r="M9" s="155"/>
      <c r="N9" s="155"/>
      <c r="O9" s="155"/>
      <c r="P9" s="155"/>
      <c r="R9" s="584"/>
      <c r="S9" s="585" t="s">
        <v>3060</v>
      </c>
      <c r="T9" s="586"/>
      <c r="U9" s="1"/>
      <c r="V9" s="155"/>
      <c r="W9" s="155"/>
    </row>
    <row r="10" spans="1:30" x14ac:dyDescent="0.25">
      <c r="A10" s="82"/>
      <c r="B10" s="88" t="s">
        <v>1876</v>
      </c>
      <c r="C10" s="82"/>
      <c r="D10" s="82"/>
      <c r="E10" s="1"/>
      <c r="F10" s="1"/>
      <c r="G10" s="1"/>
      <c r="I10" s="2284" t="s">
        <v>3157</v>
      </c>
      <c r="J10" s="2284"/>
      <c r="R10" s="588"/>
      <c r="S10" s="589" t="str">
        <f>$B10</f>
        <v>Transactions assimilables à des pensions (503)</v>
      </c>
      <c r="T10" s="1"/>
      <c r="U10" s="1"/>
      <c r="V10" s="1"/>
      <c r="W10" s="1"/>
    </row>
    <row r="11" spans="1:30" x14ac:dyDescent="0.25">
      <c r="A11" s="8" t="s">
        <v>3062</v>
      </c>
      <c r="B11" s="591"/>
      <c r="C11" s="1586"/>
      <c r="D11" s="987"/>
      <c r="E11" s="8"/>
      <c r="F11" s="987"/>
      <c r="G11" s="987"/>
      <c r="H11" s="603"/>
      <c r="I11" s="987"/>
      <c r="J11" s="987"/>
      <c r="K11" s="593"/>
      <c r="L11" s="593"/>
      <c r="M11" s="1020"/>
      <c r="N11" s="8"/>
      <c r="O11" s="985"/>
      <c r="P11" s="985"/>
      <c r="Q11" s="799"/>
      <c r="R11" s="594" t="str">
        <f t="shared" ref="R11:R35" si="0">$A11</f>
        <v>1 (1401)</v>
      </c>
      <c r="S11" s="1592" t="str">
        <f t="shared" ref="S11:S35" si="1">IF($B11="","",$B11)</f>
        <v/>
      </c>
      <c r="T11" s="1018"/>
      <c r="U11" s="595"/>
      <c r="V11" s="595"/>
      <c r="W11" s="195"/>
    </row>
    <row r="12" spans="1:30" x14ac:dyDescent="0.25">
      <c r="A12" s="8" t="s">
        <v>3063</v>
      </c>
      <c r="B12" s="591"/>
      <c r="C12" s="1586"/>
      <c r="D12" s="987"/>
      <c r="E12" s="8"/>
      <c r="F12" s="987"/>
      <c r="G12" s="987"/>
      <c r="H12" s="603"/>
      <c r="I12" s="987"/>
      <c r="J12" s="987"/>
      <c r="K12" s="593"/>
      <c r="L12" s="593"/>
      <c r="M12" s="1020"/>
      <c r="N12" s="8"/>
      <c r="O12" s="985"/>
      <c r="P12" s="985"/>
      <c r="Q12" s="799"/>
      <c r="R12" s="594" t="str">
        <f t="shared" si="0"/>
        <v>2 (1402)</v>
      </c>
      <c r="S12" s="1592" t="str">
        <f t="shared" si="1"/>
        <v/>
      </c>
      <c r="T12" s="1018"/>
      <c r="U12" s="595"/>
      <c r="V12" s="595"/>
      <c r="W12" s="195"/>
    </row>
    <row r="13" spans="1:30" x14ac:dyDescent="0.25">
      <c r="A13" s="8" t="s">
        <v>3064</v>
      </c>
      <c r="B13" s="591"/>
      <c r="C13" s="1586"/>
      <c r="D13" s="987"/>
      <c r="E13" s="8"/>
      <c r="F13" s="987"/>
      <c r="G13" s="987"/>
      <c r="H13" s="603"/>
      <c r="I13" s="987"/>
      <c r="J13" s="987"/>
      <c r="K13" s="593"/>
      <c r="L13" s="593"/>
      <c r="M13" s="1020"/>
      <c r="N13" s="8"/>
      <c r="O13" s="985"/>
      <c r="P13" s="985"/>
      <c r="Q13" s="799"/>
      <c r="R13" s="594" t="str">
        <f t="shared" si="0"/>
        <v>3 (1403)</v>
      </c>
      <c r="S13" s="1592" t="str">
        <f t="shared" si="1"/>
        <v/>
      </c>
      <c r="T13" s="1018"/>
      <c r="U13" s="595"/>
      <c r="V13" s="595"/>
      <c r="W13" s="195"/>
    </row>
    <row r="14" spans="1:30" hidden="1" x14ac:dyDescent="0.25">
      <c r="A14" s="8" t="s">
        <v>3065</v>
      </c>
      <c r="B14" s="591"/>
      <c r="C14" s="1586"/>
      <c r="D14" s="987"/>
      <c r="E14" s="8"/>
      <c r="F14" s="987"/>
      <c r="G14" s="987"/>
      <c r="H14" s="603"/>
      <c r="I14" s="987"/>
      <c r="J14" s="987"/>
      <c r="K14" s="593"/>
      <c r="L14" s="593"/>
      <c r="M14" s="1020"/>
      <c r="N14" s="8"/>
      <c r="O14" s="985"/>
      <c r="P14" s="985"/>
      <c r="Q14" s="799"/>
      <c r="R14" s="594" t="str">
        <f t="shared" si="0"/>
        <v>4 (1404)</v>
      </c>
      <c r="S14" s="1592" t="str">
        <f t="shared" si="1"/>
        <v/>
      </c>
      <c r="T14" s="1018"/>
      <c r="U14" s="595"/>
      <c r="V14" s="595"/>
      <c r="W14" s="195"/>
    </row>
    <row r="15" spans="1:30" hidden="1" x14ac:dyDescent="0.25">
      <c r="A15" s="8" t="s">
        <v>3066</v>
      </c>
      <c r="B15" s="591"/>
      <c r="C15" s="1586"/>
      <c r="D15" s="987"/>
      <c r="E15" s="8"/>
      <c r="F15" s="987"/>
      <c r="G15" s="987"/>
      <c r="H15" s="603"/>
      <c r="I15" s="987"/>
      <c r="J15" s="987"/>
      <c r="K15" s="593"/>
      <c r="L15" s="593"/>
      <c r="M15" s="1020"/>
      <c r="N15" s="8"/>
      <c r="O15" s="985"/>
      <c r="P15" s="985"/>
      <c r="Q15" s="799"/>
      <c r="R15" s="594" t="str">
        <f t="shared" si="0"/>
        <v>5 (1405)</v>
      </c>
      <c r="S15" s="1592" t="str">
        <f t="shared" si="1"/>
        <v/>
      </c>
      <c r="T15" s="1018"/>
      <c r="U15" s="595"/>
      <c r="V15" s="595"/>
      <c r="W15" s="195"/>
    </row>
    <row r="16" spans="1:30" hidden="1" x14ac:dyDescent="0.25">
      <c r="A16" s="8" t="s">
        <v>3067</v>
      </c>
      <c r="B16" s="591"/>
      <c r="C16" s="1586"/>
      <c r="D16" s="987"/>
      <c r="E16" s="8"/>
      <c r="F16" s="987"/>
      <c r="G16" s="987"/>
      <c r="H16" s="603"/>
      <c r="I16" s="987"/>
      <c r="J16" s="987"/>
      <c r="K16" s="593"/>
      <c r="L16" s="593"/>
      <c r="M16" s="1020"/>
      <c r="N16" s="8"/>
      <c r="O16" s="985"/>
      <c r="P16" s="985"/>
      <c r="Q16" s="799"/>
      <c r="R16" s="594" t="str">
        <f t="shared" si="0"/>
        <v>6 (1406)</v>
      </c>
      <c r="S16" s="1592" t="str">
        <f t="shared" si="1"/>
        <v/>
      </c>
      <c r="T16" s="1018"/>
      <c r="U16" s="595"/>
      <c r="V16" s="595"/>
      <c r="W16" s="195"/>
    </row>
    <row r="17" spans="1:23" hidden="1" x14ac:dyDescent="0.25">
      <c r="A17" s="8" t="s">
        <v>3068</v>
      </c>
      <c r="B17" s="591"/>
      <c r="C17" s="1586"/>
      <c r="D17" s="987"/>
      <c r="E17" s="8"/>
      <c r="F17" s="987"/>
      <c r="G17" s="987"/>
      <c r="H17" s="603"/>
      <c r="I17" s="987"/>
      <c r="J17" s="987"/>
      <c r="K17" s="593"/>
      <c r="L17" s="593"/>
      <c r="M17" s="1020"/>
      <c r="N17" s="8"/>
      <c r="O17" s="985"/>
      <c r="P17" s="985"/>
      <c r="Q17" s="799"/>
      <c r="R17" s="594" t="str">
        <f t="shared" si="0"/>
        <v>7 (1407)</v>
      </c>
      <c r="S17" s="1592" t="str">
        <f t="shared" si="1"/>
        <v/>
      </c>
      <c r="T17" s="1018"/>
      <c r="U17" s="595"/>
      <c r="V17" s="595"/>
      <c r="W17" s="195"/>
    </row>
    <row r="18" spans="1:23" hidden="1" x14ac:dyDescent="0.25">
      <c r="A18" s="8" t="s">
        <v>3069</v>
      </c>
      <c r="B18" s="591"/>
      <c r="C18" s="1586"/>
      <c r="D18" s="987"/>
      <c r="E18" s="8"/>
      <c r="F18" s="987"/>
      <c r="G18" s="987"/>
      <c r="H18" s="603"/>
      <c r="I18" s="987"/>
      <c r="J18" s="987"/>
      <c r="K18" s="593"/>
      <c r="L18" s="593"/>
      <c r="M18" s="1020"/>
      <c r="N18" s="8"/>
      <c r="O18" s="985"/>
      <c r="P18" s="985"/>
      <c r="Q18" s="799"/>
      <c r="R18" s="594" t="str">
        <f t="shared" si="0"/>
        <v>8 (1408)</v>
      </c>
      <c r="S18" s="1592" t="str">
        <f t="shared" si="1"/>
        <v/>
      </c>
      <c r="T18" s="1018"/>
      <c r="U18" s="595"/>
      <c r="V18" s="595"/>
      <c r="W18" s="195"/>
    </row>
    <row r="19" spans="1:23" hidden="1" x14ac:dyDescent="0.25">
      <c r="A19" s="8" t="s">
        <v>3070</v>
      </c>
      <c r="B19" s="591"/>
      <c r="C19" s="1586"/>
      <c r="D19" s="987"/>
      <c r="E19" s="8"/>
      <c r="F19" s="987"/>
      <c r="G19" s="987"/>
      <c r="H19" s="603"/>
      <c r="I19" s="987"/>
      <c r="J19" s="987"/>
      <c r="K19" s="593"/>
      <c r="L19" s="593"/>
      <c r="M19" s="1020"/>
      <c r="N19" s="8"/>
      <c r="O19" s="985"/>
      <c r="P19" s="985"/>
      <c r="Q19" s="799"/>
      <c r="R19" s="594" t="str">
        <f t="shared" si="0"/>
        <v>9 (1409)</v>
      </c>
      <c r="S19" s="1592" t="str">
        <f t="shared" si="1"/>
        <v/>
      </c>
      <c r="T19" s="1018"/>
      <c r="U19" s="595"/>
      <c r="V19" s="595"/>
      <c r="W19" s="195"/>
    </row>
    <row r="20" spans="1:23" hidden="1" x14ac:dyDescent="0.25">
      <c r="A20" s="8" t="s">
        <v>3071</v>
      </c>
      <c r="B20" s="591"/>
      <c r="C20" s="1586"/>
      <c r="D20" s="987"/>
      <c r="E20" s="8"/>
      <c r="F20" s="987"/>
      <c r="G20" s="987"/>
      <c r="H20" s="603"/>
      <c r="I20" s="987"/>
      <c r="J20" s="987"/>
      <c r="K20" s="593"/>
      <c r="L20" s="593"/>
      <c r="M20" s="1020"/>
      <c r="N20" s="8"/>
      <c r="O20" s="985"/>
      <c r="P20" s="985"/>
      <c r="Q20" s="799"/>
      <c r="R20" s="594" t="str">
        <f t="shared" si="0"/>
        <v>10 (1410)</v>
      </c>
      <c r="S20" s="1592" t="str">
        <f t="shared" si="1"/>
        <v/>
      </c>
      <c r="T20" s="1018"/>
      <c r="U20" s="595"/>
      <c r="V20" s="595"/>
      <c r="W20" s="195"/>
    </row>
    <row r="21" spans="1:23" hidden="1" x14ac:dyDescent="0.25">
      <c r="A21" s="8" t="s">
        <v>3072</v>
      </c>
      <c r="B21" s="591"/>
      <c r="C21" s="1586"/>
      <c r="D21" s="987"/>
      <c r="E21" s="8"/>
      <c r="F21" s="987"/>
      <c r="G21" s="987"/>
      <c r="H21" s="603"/>
      <c r="I21" s="987"/>
      <c r="J21" s="987"/>
      <c r="K21" s="593"/>
      <c r="L21" s="593"/>
      <c r="M21" s="1020"/>
      <c r="N21" s="8"/>
      <c r="O21" s="985"/>
      <c r="P21" s="985"/>
      <c r="Q21" s="799"/>
      <c r="R21" s="594" t="str">
        <f t="shared" si="0"/>
        <v>11 (1411)</v>
      </c>
      <c r="S21" s="1592" t="str">
        <f t="shared" si="1"/>
        <v/>
      </c>
      <c r="T21" s="1018"/>
      <c r="U21" s="595"/>
      <c r="V21" s="595"/>
      <c r="W21" s="195"/>
    </row>
    <row r="22" spans="1:23" hidden="1" x14ac:dyDescent="0.25">
      <c r="A22" s="8" t="s">
        <v>3073</v>
      </c>
      <c r="B22" s="591"/>
      <c r="C22" s="1586"/>
      <c r="D22" s="987"/>
      <c r="E22" s="8"/>
      <c r="F22" s="987"/>
      <c r="G22" s="987"/>
      <c r="H22" s="603"/>
      <c r="I22" s="987"/>
      <c r="J22" s="987"/>
      <c r="K22" s="593"/>
      <c r="L22" s="593"/>
      <c r="M22" s="1020"/>
      <c r="N22" s="8"/>
      <c r="O22" s="985"/>
      <c r="P22" s="985"/>
      <c r="Q22" s="799"/>
      <c r="R22" s="594" t="str">
        <f t="shared" si="0"/>
        <v>12 (1412)</v>
      </c>
      <c r="S22" s="1592" t="str">
        <f t="shared" si="1"/>
        <v/>
      </c>
      <c r="T22" s="1018"/>
      <c r="U22" s="595"/>
      <c r="V22" s="595"/>
      <c r="W22" s="195"/>
    </row>
    <row r="23" spans="1:23" hidden="1" x14ac:dyDescent="0.25">
      <c r="A23" s="8" t="s">
        <v>3074</v>
      </c>
      <c r="B23" s="591"/>
      <c r="C23" s="1586"/>
      <c r="D23" s="987"/>
      <c r="E23" s="8"/>
      <c r="F23" s="987"/>
      <c r="G23" s="987"/>
      <c r="H23" s="603"/>
      <c r="I23" s="987"/>
      <c r="J23" s="987"/>
      <c r="K23" s="593"/>
      <c r="L23" s="593"/>
      <c r="M23" s="1020"/>
      <c r="N23" s="8"/>
      <c r="O23" s="985"/>
      <c r="P23" s="985"/>
      <c r="Q23" s="799"/>
      <c r="R23" s="594" t="str">
        <f t="shared" si="0"/>
        <v>13 (1413)</v>
      </c>
      <c r="S23" s="1592" t="str">
        <f t="shared" si="1"/>
        <v/>
      </c>
      <c r="T23" s="1018"/>
      <c r="U23" s="595"/>
      <c r="V23" s="595"/>
      <c r="W23" s="195"/>
    </row>
    <row r="24" spans="1:23" hidden="1" x14ac:dyDescent="0.25">
      <c r="A24" s="8" t="s">
        <v>3075</v>
      </c>
      <c r="B24" s="591"/>
      <c r="C24" s="1586"/>
      <c r="D24" s="987"/>
      <c r="E24" s="8"/>
      <c r="F24" s="987"/>
      <c r="G24" s="987"/>
      <c r="H24" s="603"/>
      <c r="I24" s="987"/>
      <c r="J24" s="987"/>
      <c r="K24" s="593"/>
      <c r="L24" s="593"/>
      <c r="M24" s="1020"/>
      <c r="N24" s="8"/>
      <c r="O24" s="985"/>
      <c r="P24" s="985"/>
      <c r="Q24" s="799"/>
      <c r="R24" s="594" t="str">
        <f t="shared" si="0"/>
        <v>14 (1414)</v>
      </c>
      <c r="S24" s="1592" t="str">
        <f t="shared" si="1"/>
        <v/>
      </c>
      <c r="T24" s="1018"/>
      <c r="U24" s="595"/>
      <c r="V24" s="595"/>
      <c r="W24" s="195"/>
    </row>
    <row r="25" spans="1:23" hidden="1" x14ac:dyDescent="0.25">
      <c r="A25" s="8" t="s">
        <v>3076</v>
      </c>
      <c r="B25" s="591"/>
      <c r="C25" s="1586"/>
      <c r="D25" s="987"/>
      <c r="E25" s="8"/>
      <c r="F25" s="987"/>
      <c r="G25" s="987"/>
      <c r="H25" s="603"/>
      <c r="I25" s="987"/>
      <c r="J25" s="987"/>
      <c r="K25" s="593"/>
      <c r="L25" s="593"/>
      <c r="M25" s="1020"/>
      <c r="N25" s="8"/>
      <c r="O25" s="985"/>
      <c r="P25" s="985"/>
      <c r="Q25" s="799"/>
      <c r="R25" s="594" t="str">
        <f t="shared" si="0"/>
        <v>15 (1415)</v>
      </c>
      <c r="S25" s="1592" t="str">
        <f t="shared" si="1"/>
        <v/>
      </c>
      <c r="T25" s="1018"/>
      <c r="U25" s="595"/>
      <c r="V25" s="595"/>
      <c r="W25" s="195"/>
    </row>
    <row r="26" spans="1:23" hidden="1" x14ac:dyDescent="0.25">
      <c r="A26" s="8" t="s">
        <v>3077</v>
      </c>
      <c r="B26" s="591"/>
      <c r="C26" s="1586"/>
      <c r="D26" s="987"/>
      <c r="E26" s="8"/>
      <c r="F26" s="987"/>
      <c r="G26" s="987"/>
      <c r="H26" s="603"/>
      <c r="I26" s="987"/>
      <c r="J26" s="987"/>
      <c r="K26" s="593"/>
      <c r="L26" s="593"/>
      <c r="M26" s="1020"/>
      <c r="N26" s="8"/>
      <c r="O26" s="985"/>
      <c r="P26" s="985"/>
      <c r="Q26" s="799"/>
      <c r="R26" s="594" t="str">
        <f t="shared" si="0"/>
        <v>16 (1416)</v>
      </c>
      <c r="S26" s="1592" t="str">
        <f t="shared" si="1"/>
        <v/>
      </c>
      <c r="T26" s="1018"/>
      <c r="U26" s="595"/>
      <c r="V26" s="595"/>
      <c r="W26" s="195"/>
    </row>
    <row r="27" spans="1:23" hidden="1" x14ac:dyDescent="0.25">
      <c r="A27" s="8" t="s">
        <v>3078</v>
      </c>
      <c r="B27" s="591"/>
      <c r="C27" s="1586"/>
      <c r="D27" s="987"/>
      <c r="E27" s="8"/>
      <c r="F27" s="987"/>
      <c r="G27" s="987"/>
      <c r="H27" s="603"/>
      <c r="I27" s="987"/>
      <c r="J27" s="987"/>
      <c r="K27" s="593"/>
      <c r="L27" s="593"/>
      <c r="M27" s="1020"/>
      <c r="N27" s="8"/>
      <c r="O27" s="985"/>
      <c r="P27" s="985"/>
      <c r="Q27" s="799"/>
      <c r="R27" s="594" t="str">
        <f t="shared" si="0"/>
        <v>17 (1417)</v>
      </c>
      <c r="S27" s="1592" t="str">
        <f t="shared" si="1"/>
        <v/>
      </c>
      <c r="T27" s="1018"/>
      <c r="U27" s="595"/>
      <c r="V27" s="595"/>
      <c r="W27" s="195"/>
    </row>
    <row r="28" spans="1:23" hidden="1" x14ac:dyDescent="0.25">
      <c r="A28" s="8" t="s">
        <v>3079</v>
      </c>
      <c r="B28" s="591"/>
      <c r="C28" s="1586"/>
      <c r="D28" s="987"/>
      <c r="E28" s="8"/>
      <c r="F28" s="987"/>
      <c r="G28" s="987"/>
      <c r="H28" s="603"/>
      <c r="I28" s="987"/>
      <c r="J28" s="987"/>
      <c r="K28" s="593"/>
      <c r="L28" s="593"/>
      <c r="M28" s="1020"/>
      <c r="N28" s="8"/>
      <c r="O28" s="985"/>
      <c r="P28" s="985"/>
      <c r="Q28" s="799"/>
      <c r="R28" s="594" t="str">
        <f t="shared" si="0"/>
        <v>18 (1418)</v>
      </c>
      <c r="S28" s="1592" t="str">
        <f t="shared" si="1"/>
        <v/>
      </c>
      <c r="T28" s="1018"/>
      <c r="U28" s="595"/>
      <c r="V28" s="595"/>
      <c r="W28" s="195"/>
    </row>
    <row r="29" spans="1:23" hidden="1" x14ac:dyDescent="0.25">
      <c r="A29" s="8" t="s">
        <v>3080</v>
      </c>
      <c r="B29" s="591"/>
      <c r="C29" s="1586"/>
      <c r="D29" s="987"/>
      <c r="E29" s="8"/>
      <c r="F29" s="987"/>
      <c r="G29" s="987"/>
      <c r="H29" s="603"/>
      <c r="I29" s="987"/>
      <c r="J29" s="987"/>
      <c r="K29" s="593"/>
      <c r="L29" s="593"/>
      <c r="M29" s="1020"/>
      <c r="N29" s="8"/>
      <c r="O29" s="985"/>
      <c r="P29" s="985"/>
      <c r="Q29" s="799"/>
      <c r="R29" s="594" t="str">
        <f t="shared" si="0"/>
        <v>19 (1419)</v>
      </c>
      <c r="S29" s="1592" t="str">
        <f t="shared" si="1"/>
        <v/>
      </c>
      <c r="T29" s="1018"/>
      <c r="U29" s="595"/>
      <c r="V29" s="595"/>
      <c r="W29" s="195"/>
    </row>
    <row r="30" spans="1:23" hidden="1" x14ac:dyDescent="0.25">
      <c r="A30" s="8" t="s">
        <v>3081</v>
      </c>
      <c r="B30" s="591"/>
      <c r="C30" s="1586"/>
      <c r="D30" s="987"/>
      <c r="E30" s="8"/>
      <c r="F30" s="987"/>
      <c r="G30" s="987"/>
      <c r="H30" s="603"/>
      <c r="I30" s="987"/>
      <c r="J30" s="987"/>
      <c r="K30" s="593"/>
      <c r="L30" s="593"/>
      <c r="M30" s="1020"/>
      <c r="N30" s="8"/>
      <c r="O30" s="985"/>
      <c r="P30" s="985"/>
      <c r="Q30" s="799"/>
      <c r="R30" s="594" t="str">
        <f t="shared" si="0"/>
        <v>20 (1420)</v>
      </c>
      <c r="S30" s="1592" t="str">
        <f t="shared" si="1"/>
        <v/>
      </c>
      <c r="T30" s="1018"/>
      <c r="U30" s="595"/>
      <c r="V30" s="595"/>
      <c r="W30" s="195"/>
    </row>
    <row r="31" spans="1:23" hidden="1" x14ac:dyDescent="0.25">
      <c r="A31" s="8" t="s">
        <v>3082</v>
      </c>
      <c r="B31" s="591"/>
      <c r="C31" s="1586"/>
      <c r="D31" s="987"/>
      <c r="E31" s="8"/>
      <c r="F31" s="987"/>
      <c r="G31" s="987"/>
      <c r="H31" s="603"/>
      <c r="I31" s="987"/>
      <c r="J31" s="987"/>
      <c r="K31" s="593"/>
      <c r="L31" s="593"/>
      <c r="M31" s="1020"/>
      <c r="N31" s="8"/>
      <c r="O31" s="985"/>
      <c r="P31" s="985"/>
      <c r="Q31" s="799"/>
      <c r="R31" s="594" t="str">
        <f t="shared" si="0"/>
        <v>21 (1421)</v>
      </c>
      <c r="S31" s="1592" t="str">
        <f t="shared" si="1"/>
        <v/>
      </c>
      <c r="T31" s="1018"/>
      <c r="U31" s="595"/>
      <c r="V31" s="595"/>
      <c r="W31" s="195"/>
    </row>
    <row r="32" spans="1:23" hidden="1" x14ac:dyDescent="0.25">
      <c r="A32" s="8" t="s">
        <v>3083</v>
      </c>
      <c r="B32" s="591"/>
      <c r="C32" s="1586"/>
      <c r="D32" s="987"/>
      <c r="E32" s="8"/>
      <c r="F32" s="987"/>
      <c r="G32" s="987"/>
      <c r="H32" s="603"/>
      <c r="I32" s="987"/>
      <c r="J32" s="987"/>
      <c r="K32" s="593"/>
      <c r="L32" s="593"/>
      <c r="M32" s="1020"/>
      <c r="N32" s="8"/>
      <c r="O32" s="985"/>
      <c r="P32" s="985"/>
      <c r="Q32" s="799"/>
      <c r="R32" s="594" t="str">
        <f t="shared" si="0"/>
        <v>22 (1422)</v>
      </c>
      <c r="S32" s="1592" t="str">
        <f t="shared" si="1"/>
        <v/>
      </c>
      <c r="T32" s="1018"/>
      <c r="U32" s="595"/>
      <c r="V32" s="595"/>
      <c r="W32" s="195"/>
    </row>
    <row r="33" spans="1:23" hidden="1" x14ac:dyDescent="0.25">
      <c r="A33" s="8" t="s">
        <v>3084</v>
      </c>
      <c r="B33" s="591"/>
      <c r="C33" s="1586"/>
      <c r="D33" s="987"/>
      <c r="E33" s="8"/>
      <c r="F33" s="987"/>
      <c r="G33" s="987"/>
      <c r="H33" s="603"/>
      <c r="I33" s="987"/>
      <c r="J33" s="987"/>
      <c r="K33" s="593"/>
      <c r="L33" s="593"/>
      <c r="M33" s="1020"/>
      <c r="N33" s="8"/>
      <c r="O33" s="985"/>
      <c r="P33" s="985"/>
      <c r="Q33" s="799"/>
      <c r="R33" s="594" t="str">
        <f t="shared" si="0"/>
        <v>23 (1423)</v>
      </c>
      <c r="S33" s="1592" t="str">
        <f t="shared" si="1"/>
        <v/>
      </c>
      <c r="T33" s="1018"/>
      <c r="U33" s="595"/>
      <c r="V33" s="595"/>
      <c r="W33" s="195"/>
    </row>
    <row r="34" spans="1:23" hidden="1" x14ac:dyDescent="0.25">
      <c r="A34" s="8" t="s">
        <v>3085</v>
      </c>
      <c r="B34" s="591"/>
      <c r="C34" s="1586"/>
      <c r="D34" s="987"/>
      <c r="E34" s="8"/>
      <c r="F34" s="987"/>
      <c r="G34" s="987"/>
      <c r="H34" s="603"/>
      <c r="I34" s="987"/>
      <c r="J34" s="987"/>
      <c r="K34" s="593"/>
      <c r="L34" s="593"/>
      <c r="M34" s="1020"/>
      <c r="N34" s="8"/>
      <c r="O34" s="985"/>
      <c r="P34" s="985"/>
      <c r="Q34" s="799"/>
      <c r="R34" s="594" t="str">
        <f t="shared" si="0"/>
        <v>24 (1424)</v>
      </c>
      <c r="S34" s="1592" t="str">
        <f t="shared" si="1"/>
        <v/>
      </c>
      <c r="T34" s="1018"/>
      <c r="U34" s="595"/>
      <c r="V34" s="595"/>
      <c r="W34" s="195"/>
    </row>
    <row r="35" spans="1:23" x14ac:dyDescent="0.25">
      <c r="A35" s="8" t="s">
        <v>3086</v>
      </c>
      <c r="B35" s="591"/>
      <c r="C35" s="1586"/>
      <c r="D35" s="987"/>
      <c r="E35" s="8"/>
      <c r="F35" s="987"/>
      <c r="G35" s="987"/>
      <c r="H35" s="603"/>
      <c r="I35" s="987"/>
      <c r="J35" s="987"/>
      <c r="K35" s="593"/>
      <c r="L35" s="593"/>
      <c r="M35" s="1020"/>
      <c r="N35" s="8"/>
      <c r="O35" s="985"/>
      <c r="P35" s="985"/>
      <c r="Q35" s="799"/>
      <c r="R35" s="594" t="str">
        <f t="shared" si="0"/>
        <v>25 (1425)</v>
      </c>
      <c r="S35" s="1592" t="str">
        <f t="shared" si="1"/>
        <v/>
      </c>
      <c r="T35" s="1018"/>
      <c r="U35" s="595"/>
      <c r="V35" s="595"/>
      <c r="W35" s="195"/>
    </row>
    <row r="36" spans="1:23" x14ac:dyDescent="0.25">
      <c r="A36" s="51" t="s">
        <v>3087</v>
      </c>
      <c r="B36" s="1593">
        <v>100</v>
      </c>
      <c r="C36" s="1594"/>
      <c r="D36" s="987"/>
      <c r="E36" s="8"/>
      <c r="F36" s="987"/>
      <c r="G36" s="987"/>
      <c r="H36" s="603"/>
      <c r="I36" s="987"/>
      <c r="J36" s="987"/>
      <c r="K36" s="593"/>
      <c r="L36" s="593"/>
      <c r="M36" s="1595"/>
      <c r="N36" s="8"/>
      <c r="O36" s="987"/>
      <c r="P36" s="987"/>
      <c r="Q36" s="799"/>
      <c r="R36" s="588"/>
      <c r="S36" s="1596">
        <f>$B36</f>
        <v>100</v>
      </c>
      <c r="T36" s="1018"/>
      <c r="U36" s="595"/>
      <c r="V36" s="595"/>
      <c r="W36" s="195"/>
    </row>
    <row r="37" spans="1:23" x14ac:dyDescent="0.25">
      <c r="A37" s="24" t="s">
        <v>3088</v>
      </c>
      <c r="B37" s="1489" t="s">
        <v>3089</v>
      </c>
      <c r="C37" s="1490"/>
      <c r="D37" s="986"/>
      <c r="E37" s="1"/>
      <c r="F37" s="1583" t="s">
        <v>3526</v>
      </c>
      <c r="G37" s="986"/>
      <c r="H37" s="604"/>
      <c r="I37" s="986"/>
      <c r="J37" s="986"/>
      <c r="K37" s="599"/>
      <c r="L37" s="599"/>
      <c r="M37" s="600"/>
      <c r="O37" s="986"/>
      <c r="P37" s="986"/>
      <c r="Q37" s="799"/>
      <c r="R37" s="588"/>
      <c r="S37" s="1490" t="str">
        <f>$B37</f>
        <v>Global</v>
      </c>
      <c r="T37" s="1018"/>
      <c r="U37" s="601"/>
      <c r="V37" s="601"/>
      <c r="W37" s="195"/>
    </row>
    <row r="38" spans="1:23" x14ac:dyDescent="0.25">
      <c r="E38" s="1"/>
      <c r="I38" s="1"/>
      <c r="O38" s="1"/>
      <c r="P38" s="1"/>
      <c r="R38" s="588"/>
      <c r="S38" s="588"/>
      <c r="T38" s="1"/>
      <c r="U38" s="1"/>
      <c r="V38" s="1"/>
      <c r="W38" s="195"/>
    </row>
    <row r="39" spans="1:23" x14ac:dyDescent="0.25">
      <c r="B39" s="23" t="s">
        <v>1877</v>
      </c>
      <c r="I39" s="1"/>
      <c r="J39" s="1"/>
      <c r="K39" s="1"/>
      <c r="L39" s="1"/>
      <c r="O39" s="1"/>
      <c r="P39" s="1"/>
      <c r="R39" s="588"/>
      <c r="S39" s="589" t="str">
        <f>$B39</f>
        <v>Dérivés hors cote (504)</v>
      </c>
      <c r="T39" s="1"/>
      <c r="U39" s="1"/>
      <c r="V39" s="1"/>
      <c r="W39" s="195"/>
    </row>
    <row r="40" spans="1:23" x14ac:dyDescent="0.25">
      <c r="A40" s="8" t="s">
        <v>3062</v>
      </c>
      <c r="B40" s="591"/>
      <c r="C40" s="987"/>
      <c r="D40" s="987"/>
      <c r="E40" s="8"/>
      <c r="F40" s="987"/>
      <c r="G40" s="1579"/>
      <c r="H40" s="592"/>
      <c r="I40" s="987"/>
      <c r="J40" s="1579"/>
      <c r="K40" s="593"/>
      <c r="L40" s="1579"/>
      <c r="M40" s="1020"/>
      <c r="N40" s="8"/>
      <c r="O40" s="985"/>
      <c r="P40" s="985"/>
      <c r="Q40" s="799"/>
      <c r="R40" s="594" t="str">
        <f t="shared" ref="R40:R64" si="2">$A40</f>
        <v>1 (1401)</v>
      </c>
      <c r="S40" s="1592" t="str">
        <f t="shared" ref="S40:S64" si="3">IF($B40="","",$B40)</f>
        <v/>
      </c>
      <c r="T40" s="1018"/>
      <c r="U40" s="595"/>
      <c r="V40" s="595"/>
      <c r="W40" s="195"/>
    </row>
    <row r="41" spans="1:23" x14ac:dyDescent="0.25">
      <c r="A41" s="8" t="s">
        <v>3063</v>
      </c>
      <c r="B41" s="591"/>
      <c r="C41" s="987"/>
      <c r="D41" s="987"/>
      <c r="E41" s="8"/>
      <c r="F41" s="987"/>
      <c r="G41" s="1579"/>
      <c r="H41" s="592"/>
      <c r="I41" s="987"/>
      <c r="J41" s="1579"/>
      <c r="K41" s="593"/>
      <c r="L41" s="1579"/>
      <c r="M41" s="1020"/>
      <c r="N41" s="8"/>
      <c r="O41" s="985"/>
      <c r="P41" s="985"/>
      <c r="Q41" s="799"/>
      <c r="R41" s="594" t="str">
        <f t="shared" si="2"/>
        <v>2 (1402)</v>
      </c>
      <c r="S41" s="1592" t="str">
        <f t="shared" si="3"/>
        <v/>
      </c>
      <c r="T41" s="1018"/>
      <c r="U41" s="595"/>
      <c r="V41" s="595"/>
      <c r="W41" s="195"/>
    </row>
    <row r="42" spans="1:23" x14ac:dyDescent="0.25">
      <c r="A42" s="8" t="s">
        <v>3064</v>
      </c>
      <c r="B42" s="591"/>
      <c r="C42" s="987"/>
      <c r="D42" s="987"/>
      <c r="E42" s="8"/>
      <c r="F42" s="987"/>
      <c r="G42" s="1579"/>
      <c r="H42" s="592"/>
      <c r="I42" s="987"/>
      <c r="J42" s="1579"/>
      <c r="K42" s="593"/>
      <c r="L42" s="1579"/>
      <c r="M42" s="1020"/>
      <c r="N42" s="8"/>
      <c r="O42" s="985"/>
      <c r="P42" s="985"/>
      <c r="Q42" s="799"/>
      <c r="R42" s="594" t="str">
        <f t="shared" si="2"/>
        <v>3 (1403)</v>
      </c>
      <c r="S42" s="1592" t="str">
        <f t="shared" si="3"/>
        <v/>
      </c>
      <c r="T42" s="1018"/>
      <c r="U42" s="595"/>
      <c r="V42" s="595"/>
      <c r="W42" s="195"/>
    </row>
    <row r="43" spans="1:23" hidden="1" x14ac:dyDescent="0.25">
      <c r="A43" s="8" t="s">
        <v>3065</v>
      </c>
      <c r="B43" s="591"/>
      <c r="C43" s="987"/>
      <c r="D43" s="987"/>
      <c r="E43" s="8"/>
      <c r="F43" s="987"/>
      <c r="G43" s="1579"/>
      <c r="H43" s="592"/>
      <c r="I43" s="987"/>
      <c r="J43" s="1579"/>
      <c r="K43" s="593"/>
      <c r="L43" s="1579"/>
      <c r="M43" s="1020"/>
      <c r="N43" s="8"/>
      <c r="O43" s="985"/>
      <c r="P43" s="985"/>
      <c r="Q43" s="799"/>
      <c r="R43" s="594" t="str">
        <f t="shared" si="2"/>
        <v>4 (1404)</v>
      </c>
      <c r="S43" s="1592" t="str">
        <f t="shared" si="3"/>
        <v/>
      </c>
      <c r="T43" s="1018"/>
      <c r="U43" s="595"/>
      <c r="V43" s="595"/>
      <c r="W43" s="195"/>
    </row>
    <row r="44" spans="1:23" hidden="1" x14ac:dyDescent="0.25">
      <c r="A44" s="8" t="s">
        <v>3066</v>
      </c>
      <c r="B44" s="591"/>
      <c r="C44" s="987"/>
      <c r="D44" s="987"/>
      <c r="E44" s="8"/>
      <c r="F44" s="987"/>
      <c r="G44" s="1579"/>
      <c r="H44" s="592"/>
      <c r="I44" s="987"/>
      <c r="J44" s="1579"/>
      <c r="K44" s="593"/>
      <c r="L44" s="1579"/>
      <c r="M44" s="1020"/>
      <c r="N44" s="8"/>
      <c r="O44" s="985"/>
      <c r="P44" s="985"/>
      <c r="Q44" s="799"/>
      <c r="R44" s="594" t="str">
        <f t="shared" si="2"/>
        <v>5 (1405)</v>
      </c>
      <c r="S44" s="1592" t="str">
        <f t="shared" si="3"/>
        <v/>
      </c>
      <c r="T44" s="1018"/>
      <c r="U44" s="595"/>
      <c r="V44" s="595"/>
      <c r="W44" s="195"/>
    </row>
    <row r="45" spans="1:23" hidden="1" x14ac:dyDescent="0.25">
      <c r="A45" s="8" t="s">
        <v>3067</v>
      </c>
      <c r="B45" s="591"/>
      <c r="C45" s="987"/>
      <c r="D45" s="987"/>
      <c r="E45" s="8"/>
      <c r="F45" s="987"/>
      <c r="G45" s="1579"/>
      <c r="H45" s="592"/>
      <c r="I45" s="987"/>
      <c r="J45" s="1579"/>
      <c r="K45" s="593"/>
      <c r="L45" s="1579"/>
      <c r="M45" s="1020"/>
      <c r="N45" s="8"/>
      <c r="O45" s="985"/>
      <c r="P45" s="985"/>
      <c r="Q45" s="799"/>
      <c r="R45" s="594" t="str">
        <f t="shared" si="2"/>
        <v>6 (1406)</v>
      </c>
      <c r="S45" s="1592" t="str">
        <f t="shared" si="3"/>
        <v/>
      </c>
      <c r="T45" s="1018"/>
      <c r="U45" s="595"/>
      <c r="V45" s="595"/>
      <c r="W45" s="195"/>
    </row>
    <row r="46" spans="1:23" hidden="1" x14ac:dyDescent="0.25">
      <c r="A46" s="8" t="s">
        <v>3068</v>
      </c>
      <c r="B46" s="591"/>
      <c r="C46" s="987"/>
      <c r="D46" s="987"/>
      <c r="E46" s="8"/>
      <c r="F46" s="987"/>
      <c r="G46" s="1579"/>
      <c r="H46" s="592"/>
      <c r="I46" s="987"/>
      <c r="J46" s="1579"/>
      <c r="K46" s="593"/>
      <c r="L46" s="1579"/>
      <c r="M46" s="1020"/>
      <c r="N46" s="8"/>
      <c r="O46" s="985"/>
      <c r="P46" s="985"/>
      <c r="Q46" s="799"/>
      <c r="R46" s="594" t="str">
        <f t="shared" si="2"/>
        <v>7 (1407)</v>
      </c>
      <c r="S46" s="1592" t="str">
        <f t="shared" si="3"/>
        <v/>
      </c>
      <c r="T46" s="1018"/>
      <c r="U46" s="595"/>
      <c r="V46" s="595"/>
      <c r="W46" s="195"/>
    </row>
    <row r="47" spans="1:23" hidden="1" x14ac:dyDescent="0.25">
      <c r="A47" s="8" t="s">
        <v>3069</v>
      </c>
      <c r="B47" s="591"/>
      <c r="C47" s="987"/>
      <c r="D47" s="987"/>
      <c r="E47" s="8"/>
      <c r="F47" s="987"/>
      <c r="G47" s="1579"/>
      <c r="H47" s="592"/>
      <c r="I47" s="987"/>
      <c r="J47" s="1579"/>
      <c r="K47" s="593"/>
      <c r="L47" s="1579"/>
      <c r="M47" s="1020"/>
      <c r="N47" s="8"/>
      <c r="O47" s="985"/>
      <c r="P47" s="985"/>
      <c r="Q47" s="799"/>
      <c r="R47" s="594" t="str">
        <f t="shared" si="2"/>
        <v>8 (1408)</v>
      </c>
      <c r="S47" s="1592" t="str">
        <f t="shared" si="3"/>
        <v/>
      </c>
      <c r="T47" s="1018"/>
      <c r="U47" s="595"/>
      <c r="V47" s="595"/>
      <c r="W47" s="195"/>
    </row>
    <row r="48" spans="1:23" hidden="1" x14ac:dyDescent="0.25">
      <c r="A48" s="8" t="s">
        <v>3070</v>
      </c>
      <c r="B48" s="591"/>
      <c r="C48" s="987"/>
      <c r="D48" s="987"/>
      <c r="E48" s="8"/>
      <c r="F48" s="987"/>
      <c r="G48" s="1579"/>
      <c r="H48" s="592"/>
      <c r="I48" s="987"/>
      <c r="J48" s="1579"/>
      <c r="K48" s="593"/>
      <c r="L48" s="1579"/>
      <c r="M48" s="1020"/>
      <c r="N48" s="8"/>
      <c r="O48" s="985"/>
      <c r="P48" s="985"/>
      <c r="Q48" s="799"/>
      <c r="R48" s="594" t="str">
        <f t="shared" si="2"/>
        <v>9 (1409)</v>
      </c>
      <c r="S48" s="1592" t="str">
        <f t="shared" si="3"/>
        <v/>
      </c>
      <c r="T48" s="1018"/>
      <c r="U48" s="595"/>
      <c r="V48" s="595"/>
      <c r="W48" s="195"/>
    </row>
    <row r="49" spans="1:23" hidden="1" x14ac:dyDescent="0.25">
      <c r="A49" s="8" t="s">
        <v>3071</v>
      </c>
      <c r="B49" s="591"/>
      <c r="C49" s="987"/>
      <c r="D49" s="987"/>
      <c r="E49" s="8"/>
      <c r="F49" s="987"/>
      <c r="G49" s="1579"/>
      <c r="H49" s="592"/>
      <c r="I49" s="987"/>
      <c r="J49" s="1579"/>
      <c r="K49" s="593"/>
      <c r="L49" s="1579"/>
      <c r="M49" s="1020"/>
      <c r="N49" s="8"/>
      <c r="O49" s="985"/>
      <c r="P49" s="985"/>
      <c r="Q49" s="799"/>
      <c r="R49" s="594" t="str">
        <f t="shared" si="2"/>
        <v>10 (1410)</v>
      </c>
      <c r="S49" s="1592" t="str">
        <f t="shared" si="3"/>
        <v/>
      </c>
      <c r="T49" s="1018"/>
      <c r="U49" s="595"/>
      <c r="V49" s="595"/>
      <c r="W49" s="195"/>
    </row>
    <row r="50" spans="1:23" hidden="1" x14ac:dyDescent="0.25">
      <c r="A50" s="8" t="s">
        <v>3072</v>
      </c>
      <c r="B50" s="591"/>
      <c r="C50" s="987"/>
      <c r="D50" s="987"/>
      <c r="E50" s="8"/>
      <c r="F50" s="987"/>
      <c r="G50" s="1579"/>
      <c r="H50" s="592"/>
      <c r="I50" s="987"/>
      <c r="J50" s="1579"/>
      <c r="K50" s="593"/>
      <c r="L50" s="1579"/>
      <c r="M50" s="1020"/>
      <c r="N50" s="8"/>
      <c r="O50" s="985"/>
      <c r="P50" s="985"/>
      <c r="Q50" s="799"/>
      <c r="R50" s="594" t="str">
        <f t="shared" si="2"/>
        <v>11 (1411)</v>
      </c>
      <c r="S50" s="1592" t="str">
        <f t="shared" si="3"/>
        <v/>
      </c>
      <c r="T50" s="1018"/>
      <c r="U50" s="595"/>
      <c r="V50" s="595"/>
      <c r="W50" s="195"/>
    </row>
    <row r="51" spans="1:23" hidden="1" x14ac:dyDescent="0.25">
      <c r="A51" s="8" t="s">
        <v>3073</v>
      </c>
      <c r="B51" s="591"/>
      <c r="C51" s="987"/>
      <c r="D51" s="987"/>
      <c r="E51" s="8"/>
      <c r="F51" s="987"/>
      <c r="G51" s="1579"/>
      <c r="H51" s="592"/>
      <c r="I51" s="987"/>
      <c r="J51" s="1579"/>
      <c r="K51" s="593"/>
      <c r="L51" s="1579"/>
      <c r="M51" s="1020"/>
      <c r="N51" s="8"/>
      <c r="O51" s="985"/>
      <c r="P51" s="985"/>
      <c r="Q51" s="799"/>
      <c r="R51" s="594" t="str">
        <f t="shared" si="2"/>
        <v>12 (1412)</v>
      </c>
      <c r="S51" s="1592" t="str">
        <f t="shared" si="3"/>
        <v/>
      </c>
      <c r="T51" s="1018"/>
      <c r="U51" s="595"/>
      <c r="V51" s="595"/>
      <c r="W51" s="195"/>
    </row>
    <row r="52" spans="1:23" hidden="1" x14ac:dyDescent="0.25">
      <c r="A52" s="8" t="s">
        <v>3074</v>
      </c>
      <c r="B52" s="591"/>
      <c r="C52" s="987"/>
      <c r="D52" s="987"/>
      <c r="E52" s="8"/>
      <c r="F52" s="987"/>
      <c r="G52" s="1579"/>
      <c r="H52" s="592"/>
      <c r="I52" s="987"/>
      <c r="J52" s="1579"/>
      <c r="K52" s="593"/>
      <c r="L52" s="1579"/>
      <c r="M52" s="1020"/>
      <c r="N52" s="8"/>
      <c r="O52" s="985"/>
      <c r="P52" s="985"/>
      <c r="Q52" s="799"/>
      <c r="R52" s="594" t="str">
        <f t="shared" si="2"/>
        <v>13 (1413)</v>
      </c>
      <c r="S52" s="1592" t="str">
        <f t="shared" si="3"/>
        <v/>
      </c>
      <c r="T52" s="1018"/>
      <c r="U52" s="595"/>
      <c r="V52" s="595"/>
      <c r="W52" s="195"/>
    </row>
    <row r="53" spans="1:23" hidden="1" x14ac:dyDescent="0.25">
      <c r="A53" s="8" t="s">
        <v>3075</v>
      </c>
      <c r="B53" s="591"/>
      <c r="C53" s="987"/>
      <c r="D53" s="987"/>
      <c r="E53" s="8"/>
      <c r="F53" s="987"/>
      <c r="G53" s="1579"/>
      <c r="H53" s="592"/>
      <c r="I53" s="987"/>
      <c r="J53" s="1579"/>
      <c r="K53" s="593"/>
      <c r="L53" s="1579"/>
      <c r="M53" s="1020"/>
      <c r="N53" s="8"/>
      <c r="O53" s="985"/>
      <c r="P53" s="985"/>
      <c r="Q53" s="799"/>
      <c r="R53" s="594" t="str">
        <f t="shared" si="2"/>
        <v>14 (1414)</v>
      </c>
      <c r="S53" s="1592" t="str">
        <f t="shared" si="3"/>
        <v/>
      </c>
      <c r="T53" s="1018"/>
      <c r="U53" s="595"/>
      <c r="V53" s="595"/>
      <c r="W53" s="195"/>
    </row>
    <row r="54" spans="1:23" hidden="1" x14ac:dyDescent="0.25">
      <c r="A54" s="8" t="s">
        <v>3076</v>
      </c>
      <c r="B54" s="591"/>
      <c r="C54" s="987"/>
      <c r="D54" s="987"/>
      <c r="E54" s="8"/>
      <c r="F54" s="987"/>
      <c r="G54" s="1579"/>
      <c r="H54" s="592"/>
      <c r="I54" s="987"/>
      <c r="J54" s="1579"/>
      <c r="K54" s="593"/>
      <c r="L54" s="1579"/>
      <c r="M54" s="1020"/>
      <c r="N54" s="8"/>
      <c r="O54" s="985"/>
      <c r="P54" s="985"/>
      <c r="Q54" s="799"/>
      <c r="R54" s="594" t="str">
        <f t="shared" si="2"/>
        <v>15 (1415)</v>
      </c>
      <c r="S54" s="1592" t="str">
        <f t="shared" si="3"/>
        <v/>
      </c>
      <c r="T54" s="1018"/>
      <c r="U54" s="595"/>
      <c r="V54" s="595"/>
      <c r="W54" s="195"/>
    </row>
    <row r="55" spans="1:23" hidden="1" x14ac:dyDescent="0.25">
      <c r="A55" s="8" t="s">
        <v>3077</v>
      </c>
      <c r="B55" s="591"/>
      <c r="C55" s="987"/>
      <c r="D55" s="987"/>
      <c r="E55" s="8"/>
      <c r="F55" s="987"/>
      <c r="G55" s="1579"/>
      <c r="H55" s="592"/>
      <c r="I55" s="987"/>
      <c r="J55" s="1579"/>
      <c r="K55" s="593"/>
      <c r="L55" s="1579"/>
      <c r="M55" s="1020"/>
      <c r="N55" s="8"/>
      <c r="O55" s="985"/>
      <c r="P55" s="985"/>
      <c r="Q55" s="799"/>
      <c r="R55" s="594" t="str">
        <f t="shared" si="2"/>
        <v>16 (1416)</v>
      </c>
      <c r="S55" s="1592" t="str">
        <f t="shared" si="3"/>
        <v/>
      </c>
      <c r="T55" s="1018"/>
      <c r="U55" s="595"/>
      <c r="V55" s="595"/>
      <c r="W55" s="195"/>
    </row>
    <row r="56" spans="1:23" hidden="1" x14ac:dyDescent="0.25">
      <c r="A56" s="8" t="s">
        <v>3078</v>
      </c>
      <c r="B56" s="591"/>
      <c r="C56" s="987"/>
      <c r="D56" s="987"/>
      <c r="E56" s="8"/>
      <c r="F56" s="987"/>
      <c r="G56" s="1579"/>
      <c r="H56" s="592"/>
      <c r="I56" s="987"/>
      <c r="J56" s="1579"/>
      <c r="K56" s="593"/>
      <c r="L56" s="1579"/>
      <c r="M56" s="1020"/>
      <c r="N56" s="8"/>
      <c r="O56" s="985"/>
      <c r="P56" s="985"/>
      <c r="Q56" s="799"/>
      <c r="R56" s="594" t="str">
        <f t="shared" si="2"/>
        <v>17 (1417)</v>
      </c>
      <c r="S56" s="1592" t="str">
        <f t="shared" si="3"/>
        <v/>
      </c>
      <c r="T56" s="1018"/>
      <c r="U56" s="595"/>
      <c r="V56" s="595"/>
      <c r="W56" s="195"/>
    </row>
    <row r="57" spans="1:23" hidden="1" x14ac:dyDescent="0.25">
      <c r="A57" s="8" t="s">
        <v>3079</v>
      </c>
      <c r="B57" s="591"/>
      <c r="C57" s="987"/>
      <c r="D57" s="987"/>
      <c r="E57" s="8"/>
      <c r="F57" s="987"/>
      <c r="G57" s="1579"/>
      <c r="H57" s="592"/>
      <c r="I57" s="987"/>
      <c r="J57" s="1579"/>
      <c r="K57" s="593"/>
      <c r="L57" s="1579"/>
      <c r="M57" s="1020"/>
      <c r="N57" s="8"/>
      <c r="O57" s="985"/>
      <c r="P57" s="985"/>
      <c r="Q57" s="799"/>
      <c r="R57" s="594" t="str">
        <f t="shared" si="2"/>
        <v>18 (1418)</v>
      </c>
      <c r="S57" s="1592" t="str">
        <f t="shared" si="3"/>
        <v/>
      </c>
      <c r="T57" s="1018"/>
      <c r="U57" s="595"/>
      <c r="V57" s="595"/>
      <c r="W57" s="195"/>
    </row>
    <row r="58" spans="1:23" hidden="1" x14ac:dyDescent="0.25">
      <c r="A58" s="8" t="s">
        <v>3080</v>
      </c>
      <c r="B58" s="591"/>
      <c r="C58" s="987"/>
      <c r="D58" s="987"/>
      <c r="E58" s="8"/>
      <c r="F58" s="987"/>
      <c r="G58" s="1579"/>
      <c r="H58" s="592"/>
      <c r="I58" s="987"/>
      <c r="J58" s="1579"/>
      <c r="K58" s="593"/>
      <c r="L58" s="1579"/>
      <c r="M58" s="1020"/>
      <c r="N58" s="8"/>
      <c r="O58" s="985"/>
      <c r="P58" s="985"/>
      <c r="Q58" s="799"/>
      <c r="R58" s="594" t="str">
        <f t="shared" si="2"/>
        <v>19 (1419)</v>
      </c>
      <c r="S58" s="1592" t="str">
        <f t="shared" si="3"/>
        <v/>
      </c>
      <c r="T58" s="1018"/>
      <c r="U58" s="595"/>
      <c r="V58" s="595"/>
      <c r="W58" s="195"/>
    </row>
    <row r="59" spans="1:23" hidden="1" x14ac:dyDescent="0.25">
      <c r="A59" s="8" t="s">
        <v>3081</v>
      </c>
      <c r="B59" s="591"/>
      <c r="C59" s="987"/>
      <c r="D59" s="987"/>
      <c r="E59" s="8"/>
      <c r="F59" s="987"/>
      <c r="G59" s="1579"/>
      <c r="H59" s="592"/>
      <c r="I59" s="987"/>
      <c r="J59" s="1579"/>
      <c r="K59" s="593"/>
      <c r="L59" s="1579"/>
      <c r="M59" s="1020"/>
      <c r="N59" s="8"/>
      <c r="O59" s="985"/>
      <c r="P59" s="985"/>
      <c r="Q59" s="799"/>
      <c r="R59" s="594" t="str">
        <f t="shared" si="2"/>
        <v>20 (1420)</v>
      </c>
      <c r="S59" s="1592" t="str">
        <f t="shared" si="3"/>
        <v/>
      </c>
      <c r="T59" s="1018"/>
      <c r="U59" s="595"/>
      <c r="V59" s="595"/>
      <c r="W59" s="195"/>
    </row>
    <row r="60" spans="1:23" hidden="1" x14ac:dyDescent="0.25">
      <c r="A60" s="8" t="s">
        <v>3082</v>
      </c>
      <c r="B60" s="591"/>
      <c r="C60" s="987"/>
      <c r="D60" s="987"/>
      <c r="E60" s="8"/>
      <c r="F60" s="987"/>
      <c r="G60" s="1579"/>
      <c r="H60" s="592"/>
      <c r="I60" s="987"/>
      <c r="J60" s="1579"/>
      <c r="K60" s="593"/>
      <c r="L60" s="1579"/>
      <c r="M60" s="1020"/>
      <c r="N60" s="8"/>
      <c r="O60" s="985"/>
      <c r="P60" s="985"/>
      <c r="Q60" s="799"/>
      <c r="R60" s="594" t="str">
        <f t="shared" si="2"/>
        <v>21 (1421)</v>
      </c>
      <c r="S60" s="1592" t="str">
        <f t="shared" si="3"/>
        <v/>
      </c>
      <c r="T60" s="1018"/>
      <c r="U60" s="595"/>
      <c r="V60" s="595"/>
      <c r="W60" s="195"/>
    </row>
    <row r="61" spans="1:23" hidden="1" x14ac:dyDescent="0.25">
      <c r="A61" s="8" t="s">
        <v>3083</v>
      </c>
      <c r="B61" s="591"/>
      <c r="C61" s="987"/>
      <c r="D61" s="987"/>
      <c r="E61" s="8"/>
      <c r="F61" s="987"/>
      <c r="G61" s="1579"/>
      <c r="H61" s="592"/>
      <c r="I61" s="987"/>
      <c r="J61" s="1579"/>
      <c r="K61" s="593"/>
      <c r="L61" s="1579"/>
      <c r="M61" s="1020"/>
      <c r="N61" s="8"/>
      <c r="O61" s="985"/>
      <c r="P61" s="985"/>
      <c r="Q61" s="799"/>
      <c r="R61" s="594" t="str">
        <f t="shared" si="2"/>
        <v>22 (1422)</v>
      </c>
      <c r="S61" s="1592" t="str">
        <f t="shared" si="3"/>
        <v/>
      </c>
      <c r="T61" s="1018"/>
      <c r="U61" s="595"/>
      <c r="V61" s="595"/>
      <c r="W61" s="195"/>
    </row>
    <row r="62" spans="1:23" hidden="1" x14ac:dyDescent="0.25">
      <c r="A62" s="8" t="s">
        <v>3084</v>
      </c>
      <c r="B62" s="591"/>
      <c r="C62" s="987"/>
      <c r="D62" s="987"/>
      <c r="E62" s="8"/>
      <c r="F62" s="987"/>
      <c r="G62" s="1579"/>
      <c r="H62" s="592"/>
      <c r="I62" s="987"/>
      <c r="J62" s="1579"/>
      <c r="K62" s="593"/>
      <c r="L62" s="1579"/>
      <c r="M62" s="1020"/>
      <c r="N62" s="8"/>
      <c r="O62" s="985"/>
      <c r="P62" s="985"/>
      <c r="Q62" s="799"/>
      <c r="R62" s="594" t="str">
        <f t="shared" si="2"/>
        <v>23 (1423)</v>
      </c>
      <c r="S62" s="1592" t="str">
        <f t="shared" si="3"/>
        <v/>
      </c>
      <c r="T62" s="1018"/>
      <c r="U62" s="595"/>
      <c r="V62" s="595"/>
      <c r="W62" s="195"/>
    </row>
    <row r="63" spans="1:23" hidden="1" x14ac:dyDescent="0.25">
      <c r="A63" s="8" t="s">
        <v>3085</v>
      </c>
      <c r="B63" s="591"/>
      <c r="C63" s="987"/>
      <c r="D63" s="987"/>
      <c r="E63" s="8"/>
      <c r="F63" s="987"/>
      <c r="G63" s="1579"/>
      <c r="H63" s="592"/>
      <c r="I63" s="987"/>
      <c r="J63" s="1579"/>
      <c r="K63" s="593"/>
      <c r="L63" s="1579"/>
      <c r="M63" s="1020"/>
      <c r="N63" s="8"/>
      <c r="O63" s="985"/>
      <c r="P63" s="985"/>
      <c r="Q63" s="799"/>
      <c r="R63" s="594" t="str">
        <f t="shared" si="2"/>
        <v>24 (1424)</v>
      </c>
      <c r="S63" s="1592" t="str">
        <f t="shared" si="3"/>
        <v/>
      </c>
      <c r="T63" s="1018"/>
      <c r="U63" s="595"/>
      <c r="V63" s="595"/>
      <c r="W63" s="195"/>
    </row>
    <row r="64" spans="1:23" x14ac:dyDescent="0.25">
      <c r="A64" s="8" t="s">
        <v>3086</v>
      </c>
      <c r="B64" s="591"/>
      <c r="C64" s="987"/>
      <c r="D64" s="987"/>
      <c r="E64" s="8"/>
      <c r="F64" s="987"/>
      <c r="G64" s="1579"/>
      <c r="H64" s="592"/>
      <c r="I64" s="987"/>
      <c r="J64" s="1579"/>
      <c r="K64" s="593"/>
      <c r="L64" s="1579"/>
      <c r="M64" s="1020"/>
      <c r="N64" s="8"/>
      <c r="O64" s="985"/>
      <c r="P64" s="985"/>
      <c r="Q64" s="799"/>
      <c r="R64" s="594" t="str">
        <f t="shared" si="2"/>
        <v>25 (1425)</v>
      </c>
      <c r="S64" s="1592" t="str">
        <f t="shared" si="3"/>
        <v/>
      </c>
      <c r="T64" s="1018"/>
      <c r="U64" s="595"/>
      <c r="V64" s="595"/>
      <c r="W64" s="195"/>
    </row>
    <row r="65" spans="1:45" x14ac:dyDescent="0.25">
      <c r="A65" s="51" t="s">
        <v>3087</v>
      </c>
      <c r="B65" s="1593">
        <v>100</v>
      </c>
      <c r="C65" s="987"/>
      <c r="D65" s="987"/>
      <c r="E65" s="8"/>
      <c r="F65" s="987"/>
      <c r="G65" s="1372"/>
      <c r="H65" s="596"/>
      <c r="I65" s="987"/>
      <c r="J65" s="1372"/>
      <c r="K65" s="593"/>
      <c r="L65" s="1372"/>
      <c r="M65" s="1595"/>
      <c r="N65" s="8"/>
      <c r="O65" s="987"/>
      <c r="P65" s="987"/>
      <c r="Q65" s="195"/>
      <c r="R65" s="588"/>
      <c r="S65" s="1596">
        <f>$B65</f>
        <v>100</v>
      </c>
      <c r="T65" s="1018"/>
      <c r="U65" s="595"/>
      <c r="V65" s="595"/>
      <c r="W65" s="195"/>
    </row>
    <row r="66" spans="1:45" x14ac:dyDescent="0.25">
      <c r="A66" s="24" t="s">
        <v>3088</v>
      </c>
      <c r="B66" s="1489" t="s">
        <v>3089</v>
      </c>
      <c r="C66" s="986"/>
      <c r="D66" s="986"/>
      <c r="E66" s="1"/>
      <c r="F66" s="1583" t="s">
        <v>3526</v>
      </c>
      <c r="G66" s="1597"/>
      <c r="H66" s="598"/>
      <c r="I66" s="986"/>
      <c r="J66" s="1597"/>
      <c r="K66" s="599"/>
      <c r="L66" s="1597"/>
      <c r="M66" s="600"/>
      <c r="O66" s="986"/>
      <c r="P66" s="986"/>
      <c r="Q66" s="195"/>
      <c r="R66" s="588"/>
      <c r="S66" s="1490" t="str">
        <f>$B66</f>
        <v>Global</v>
      </c>
      <c r="T66" s="1018"/>
      <c r="U66" s="601"/>
      <c r="V66" s="601"/>
      <c r="W66" s="195"/>
    </row>
    <row r="67" spans="1:45" x14ac:dyDescent="0.25">
      <c r="B67" s="2"/>
      <c r="C67" s="2"/>
      <c r="D67" s="651"/>
      <c r="E67" s="1"/>
      <c r="F67" s="418"/>
      <c r="G67" s="418"/>
      <c r="H67" s="418"/>
      <c r="I67" s="418"/>
      <c r="J67" s="651"/>
      <c r="K67" s="651"/>
      <c r="L67" s="652"/>
      <c r="M67" s="8"/>
      <c r="O67" s="651"/>
      <c r="P67" s="651"/>
      <c r="Q67" s="195"/>
      <c r="R67" s="609"/>
      <c r="S67" s="609"/>
      <c r="T67" s="353"/>
      <c r="U67" s="353"/>
      <c r="V67" s="353"/>
      <c r="W67" s="353"/>
    </row>
    <row r="68" spans="1:45" x14ac:dyDescent="0.25">
      <c r="A68" s="82"/>
      <c r="B68" s="805" t="s">
        <v>3090</v>
      </c>
      <c r="C68" s="806"/>
      <c r="D68" s="806"/>
      <c r="E68" s="82"/>
      <c r="F68" s="806"/>
      <c r="G68" s="542"/>
      <c r="H68" s="807"/>
      <c r="I68" s="607"/>
      <c r="J68" s="641"/>
      <c r="K68" s="641"/>
      <c r="L68" s="641"/>
      <c r="M68" s="641"/>
      <c r="N68" s="611"/>
      <c r="O68" s="1"/>
      <c r="P68" s="618"/>
      <c r="Q68" s="618"/>
      <c r="R68" s="665"/>
      <c r="S68" s="665"/>
      <c r="T68" s="1"/>
      <c r="U68" s="618"/>
      <c r="V68" s="618"/>
      <c r="W68" s="618"/>
      <c r="X68" s="412"/>
      <c r="Y68" s="412"/>
      <c r="Z68" s="412"/>
      <c r="AD68" s="620"/>
      <c r="AE68" s="620"/>
      <c r="AF68" s="620"/>
      <c r="AG68" s="620"/>
      <c r="AH68" s="621"/>
      <c r="AI68" s="620"/>
      <c r="AJ68" s="620"/>
      <c r="AK68" s="620"/>
      <c r="AL68" s="620"/>
      <c r="AM68" s="620"/>
      <c r="AN68" s="620"/>
      <c r="AO68" s="619"/>
      <c r="AP68" s="619"/>
      <c r="AQ68" s="620"/>
      <c r="AR68" s="620"/>
      <c r="AS68" s="620"/>
    </row>
    <row r="69" spans="1:45" x14ac:dyDescent="0.25">
      <c r="A69" s="83" t="s">
        <v>3088</v>
      </c>
      <c r="B69" s="1628" t="s">
        <v>3089</v>
      </c>
      <c r="C69" s="1629"/>
      <c r="D69" s="1629"/>
      <c r="E69" s="808"/>
      <c r="F69" s="1629"/>
      <c r="G69" s="1629"/>
      <c r="H69" s="1733"/>
      <c r="I69" s="800"/>
      <c r="J69" s="1603"/>
      <c r="K69" s="1603"/>
      <c r="L69" s="1603"/>
      <c r="M69" s="1603"/>
      <c r="N69" s="1734"/>
      <c r="O69" s="1644"/>
      <c r="P69" s="1735"/>
      <c r="Q69" s="763"/>
      <c r="R69" s="762"/>
      <c r="S69" s="762"/>
      <c r="T69" s="1"/>
      <c r="U69" s="618"/>
      <c r="V69" s="618"/>
      <c r="W69" s="618"/>
      <c r="X69" s="412"/>
      <c r="Y69" s="412"/>
      <c r="Z69" s="412"/>
      <c r="AD69" s="620"/>
      <c r="AE69" s="620"/>
      <c r="AF69" s="620"/>
      <c r="AG69" s="620"/>
      <c r="AH69" s="621"/>
      <c r="AI69" s="620"/>
      <c r="AJ69" s="620"/>
      <c r="AK69" s="620"/>
      <c r="AL69" s="620"/>
      <c r="AM69" s="620"/>
      <c r="AN69" s="620"/>
      <c r="AO69" s="619"/>
      <c r="AP69" s="619"/>
      <c r="AQ69" s="620"/>
      <c r="AR69" s="620"/>
      <c r="AS69" s="620"/>
    </row>
    <row r="70" spans="1:45" x14ac:dyDescent="0.25">
      <c r="G70" s="1"/>
      <c r="H70" s="1"/>
      <c r="I70" s="1"/>
      <c r="R70" s="725"/>
      <c r="S70" s="725"/>
      <c r="V70" s="13"/>
      <c r="W70" s="13"/>
    </row>
    <row r="71" spans="1:45" x14ac:dyDescent="0.25">
      <c r="B71" s="355" t="s">
        <v>811</v>
      </c>
      <c r="C71" s="2"/>
      <c r="D71" s="986"/>
      <c r="E71" s="1"/>
      <c r="F71" s="418"/>
      <c r="G71" s="418"/>
      <c r="H71" s="418"/>
      <c r="I71" s="418"/>
      <c r="J71" s="651"/>
      <c r="K71" s="651"/>
      <c r="L71" s="652"/>
      <c r="M71" s="8"/>
      <c r="O71" s="986"/>
      <c r="P71" s="986"/>
      <c r="Q71" s="195"/>
      <c r="R71" s="625"/>
      <c r="S71" s="589" t="str">
        <f>$B71</f>
        <v>Total (500)</v>
      </c>
      <c r="T71" s="1018"/>
      <c r="U71" s="1"/>
      <c r="V71" s="186"/>
      <c r="W71" s="186"/>
    </row>
    <row r="72" spans="1:45" x14ac:dyDescent="0.25">
      <c r="A72" s="8"/>
      <c r="B72" s="2"/>
      <c r="C72" s="2"/>
      <c r="D72" s="651"/>
      <c r="E72" s="1"/>
      <c r="F72" s="418"/>
      <c r="G72" s="418"/>
      <c r="H72" s="418"/>
      <c r="I72" s="418"/>
      <c r="J72" s="651"/>
      <c r="K72" s="651"/>
      <c r="L72" s="652"/>
      <c r="M72" s="8"/>
      <c r="O72" s="651"/>
      <c r="P72" s="651"/>
    </row>
    <row r="73" spans="1:45" ht="36" customHeight="1" x14ac:dyDescent="0.25">
      <c r="A73" s="626">
        <v>1</v>
      </c>
      <c r="B73" s="1984" t="s">
        <v>3091</v>
      </c>
      <c r="C73" s="2235"/>
      <c r="D73" s="2235"/>
      <c r="E73" s="2235"/>
      <c r="F73" s="2235"/>
      <c r="G73" s="2235"/>
      <c r="H73" s="2235"/>
      <c r="I73" s="2235"/>
      <c r="J73" s="627">
        <v>4</v>
      </c>
      <c r="K73" s="1984" t="s">
        <v>3092</v>
      </c>
      <c r="L73" s="2235"/>
      <c r="M73" s="2235"/>
      <c r="N73" s="2235"/>
      <c r="O73" s="2235"/>
      <c r="P73" s="2235"/>
      <c r="Q73" s="764"/>
      <c r="R73" s="764"/>
      <c r="S73" s="764"/>
    </row>
    <row r="74" spans="1:45" ht="33.75" customHeight="1" x14ac:dyDescent="0.25">
      <c r="A74" s="626">
        <v>2</v>
      </c>
      <c r="B74" s="1984" t="s">
        <v>3120</v>
      </c>
      <c r="C74" s="2235"/>
      <c r="D74" s="2235"/>
      <c r="E74" s="2235"/>
      <c r="F74" s="2235"/>
      <c r="G74" s="2235"/>
      <c r="H74" s="2235"/>
      <c r="I74" s="2235"/>
      <c r="J74" s="627">
        <v>5</v>
      </c>
      <c r="K74" s="1984" t="s">
        <v>3094</v>
      </c>
      <c r="L74" s="2235"/>
      <c r="M74" s="2235"/>
      <c r="N74" s="2235"/>
      <c r="O74" s="2235"/>
      <c r="P74" s="2235"/>
      <c r="Q74" s="1005"/>
      <c r="R74" s="1005"/>
      <c r="S74" s="1005"/>
    </row>
    <row r="75" spans="1:45" ht="28.35" customHeight="1" x14ac:dyDescent="0.25">
      <c r="A75" s="626">
        <v>3</v>
      </c>
      <c r="B75" s="1984" t="s">
        <v>3095</v>
      </c>
      <c r="C75" s="2235"/>
      <c r="D75" s="2235"/>
      <c r="E75" s="2235"/>
      <c r="F75" s="2235"/>
      <c r="G75" s="2235"/>
      <c r="H75" s="2235"/>
      <c r="I75" s="2235"/>
      <c r="J75" s="627">
        <v>6</v>
      </c>
      <c r="K75" s="1984" t="s">
        <v>3096</v>
      </c>
      <c r="L75" s="2235"/>
      <c r="M75" s="2235"/>
      <c r="N75" s="2235"/>
      <c r="O75" s="2235"/>
      <c r="P75" s="2235"/>
      <c r="Q75" s="1005"/>
      <c r="R75" s="1005"/>
      <c r="S75" s="1005"/>
    </row>
    <row r="76" spans="1:45" x14ac:dyDescent="0.25">
      <c r="A76" s="8"/>
      <c r="H76" s="1"/>
      <c r="J76" s="411"/>
      <c r="K76" s="7"/>
      <c r="L76" s="8"/>
    </row>
    <row r="77" spans="1:45" x14ac:dyDescent="0.25">
      <c r="A77" s="8"/>
      <c r="B77" s="8"/>
      <c r="H77" s="1"/>
    </row>
    <row r="78" spans="1:45" x14ac:dyDescent="0.25">
      <c r="A78" s="8"/>
      <c r="B78" s="13"/>
    </row>
    <row r="79" spans="1:45" x14ac:dyDescent="0.25">
      <c r="A79" s="8"/>
    </row>
    <row r="80" spans="1:45" x14ac:dyDescent="0.25">
      <c r="A80" s="8"/>
    </row>
    <row r="81" spans="1:1" x14ac:dyDescent="0.25">
      <c r="A81" s="8"/>
    </row>
    <row r="82" spans="1:1" x14ac:dyDescent="0.25">
      <c r="A82" s="8"/>
    </row>
    <row r="83" spans="1:1" x14ac:dyDescent="0.25">
      <c r="A83" s="8"/>
    </row>
    <row r="84" spans="1:1" x14ac:dyDescent="0.25">
      <c r="A84" s="8"/>
    </row>
    <row r="85" spans="1:1" x14ac:dyDescent="0.25">
      <c r="A85" s="8"/>
    </row>
    <row r="86" spans="1:1" x14ac:dyDescent="0.25">
      <c r="A86" s="8"/>
    </row>
    <row r="87" spans="1:1" x14ac:dyDescent="0.25">
      <c r="A87" s="8"/>
    </row>
    <row r="88" spans="1:1" x14ac:dyDescent="0.25">
      <c r="A88" s="8"/>
    </row>
    <row r="89" spans="1:1" x14ac:dyDescent="0.25">
      <c r="A89" s="8"/>
    </row>
    <row r="90" spans="1:1" x14ac:dyDescent="0.25">
      <c r="A90" s="8"/>
    </row>
    <row r="91" spans="1:1" x14ac:dyDescent="0.25">
      <c r="A91" s="8"/>
    </row>
    <row r="92" spans="1:1" x14ac:dyDescent="0.25">
      <c r="A92" s="8"/>
    </row>
    <row r="93" spans="1:1" x14ac:dyDescent="0.25">
      <c r="A93" s="8"/>
    </row>
    <row r="94" spans="1:1" x14ac:dyDescent="0.25">
      <c r="A94" s="8"/>
    </row>
    <row r="95" spans="1:1" x14ac:dyDescent="0.25">
      <c r="A95" s="8"/>
    </row>
    <row r="96" spans="1:1" x14ac:dyDescent="0.25">
      <c r="A96" s="8"/>
    </row>
    <row r="97" spans="1:1" x14ac:dyDescent="0.25">
      <c r="A97" s="51"/>
    </row>
    <row r="98" spans="1:1" x14ac:dyDescent="0.25">
      <c r="A98" s="24"/>
    </row>
    <row r="101" spans="1:1" x14ac:dyDescent="0.25">
      <c r="A101" s="8"/>
    </row>
    <row r="102" spans="1:1" x14ac:dyDescent="0.25">
      <c r="A102" s="8"/>
    </row>
    <row r="103" spans="1:1" x14ac:dyDescent="0.25">
      <c r="A103" s="8"/>
    </row>
    <row r="104" spans="1:1" x14ac:dyDescent="0.25">
      <c r="A104" s="8"/>
    </row>
    <row r="105" spans="1:1" x14ac:dyDescent="0.25">
      <c r="A105" s="8"/>
    </row>
    <row r="106" spans="1:1" x14ac:dyDescent="0.25">
      <c r="A106" s="8"/>
    </row>
    <row r="107" spans="1:1" x14ac:dyDescent="0.25">
      <c r="A107" s="8"/>
    </row>
    <row r="108" spans="1:1" x14ac:dyDescent="0.25">
      <c r="A108" s="8"/>
    </row>
    <row r="109" spans="1:1" x14ac:dyDescent="0.25">
      <c r="A109" s="8"/>
    </row>
    <row r="110" spans="1:1" x14ac:dyDescent="0.25">
      <c r="A110" s="8"/>
    </row>
    <row r="111" spans="1:1" x14ac:dyDescent="0.25">
      <c r="A111" s="8"/>
    </row>
    <row r="112" spans="1:1" x14ac:dyDescent="0.25">
      <c r="A112" s="8"/>
    </row>
    <row r="113" spans="1:1" x14ac:dyDescent="0.25">
      <c r="A113" s="8"/>
    </row>
    <row r="114" spans="1:1" x14ac:dyDescent="0.25">
      <c r="A114" s="8"/>
    </row>
    <row r="115" spans="1:1" x14ac:dyDescent="0.25">
      <c r="A115" s="8"/>
    </row>
    <row r="116" spans="1:1" x14ac:dyDescent="0.25">
      <c r="A116" s="8"/>
    </row>
    <row r="117" spans="1:1" x14ac:dyDescent="0.25">
      <c r="A117" s="8"/>
    </row>
    <row r="118" spans="1:1" x14ac:dyDescent="0.25">
      <c r="A118" s="8"/>
    </row>
    <row r="119" spans="1:1" x14ac:dyDescent="0.25">
      <c r="A119" s="8"/>
    </row>
    <row r="120" spans="1:1" x14ac:dyDescent="0.25">
      <c r="A120" s="8"/>
    </row>
    <row r="121" spans="1:1" x14ac:dyDescent="0.25">
      <c r="A121" s="8"/>
    </row>
    <row r="122" spans="1:1" x14ac:dyDescent="0.25">
      <c r="A122" s="8"/>
    </row>
    <row r="123" spans="1:1" x14ac:dyDescent="0.25">
      <c r="A123" s="8"/>
    </row>
    <row r="124" spans="1:1" x14ac:dyDescent="0.25">
      <c r="A124" s="8"/>
    </row>
    <row r="125" spans="1:1" x14ac:dyDescent="0.25">
      <c r="A125" s="8"/>
    </row>
    <row r="126" spans="1:1" x14ac:dyDescent="0.25">
      <c r="A126" s="51"/>
    </row>
    <row r="127" spans="1:1" x14ac:dyDescent="0.25">
      <c r="A127" s="24"/>
    </row>
    <row r="130" spans="1:1" x14ac:dyDescent="0.25">
      <c r="A130" s="8"/>
    </row>
    <row r="131" spans="1:1" x14ac:dyDescent="0.25">
      <c r="A131" s="8"/>
    </row>
    <row r="132" spans="1:1" x14ac:dyDescent="0.25">
      <c r="A132" s="8"/>
    </row>
    <row r="133" spans="1:1" x14ac:dyDescent="0.25">
      <c r="A133" s="8"/>
    </row>
    <row r="134" spans="1:1" x14ac:dyDescent="0.25">
      <c r="A134" s="8"/>
    </row>
    <row r="135" spans="1:1" x14ac:dyDescent="0.25">
      <c r="A135" s="8"/>
    </row>
    <row r="136" spans="1:1" x14ac:dyDescent="0.25">
      <c r="A136" s="8"/>
    </row>
    <row r="137" spans="1:1" x14ac:dyDescent="0.25">
      <c r="A137" s="8"/>
    </row>
    <row r="138" spans="1:1" x14ac:dyDescent="0.25">
      <c r="A138" s="8"/>
    </row>
    <row r="139" spans="1:1" x14ac:dyDescent="0.25">
      <c r="A139" s="8"/>
    </row>
    <row r="140" spans="1:1" x14ac:dyDescent="0.25">
      <c r="A140" s="8"/>
    </row>
    <row r="141" spans="1:1" x14ac:dyDescent="0.25">
      <c r="A141" s="8"/>
    </row>
    <row r="142" spans="1:1" x14ac:dyDescent="0.25">
      <c r="A142" s="8"/>
    </row>
    <row r="143" spans="1:1" x14ac:dyDescent="0.25">
      <c r="A143" s="8"/>
    </row>
    <row r="144" spans="1:1" x14ac:dyDescent="0.25">
      <c r="A144" s="8"/>
    </row>
    <row r="145" spans="1:1" x14ac:dyDescent="0.25">
      <c r="A145" s="8"/>
    </row>
    <row r="146" spans="1:1" x14ac:dyDescent="0.25">
      <c r="A146" s="8"/>
    </row>
    <row r="147" spans="1:1" x14ac:dyDescent="0.25">
      <c r="A147" s="8"/>
    </row>
    <row r="148" spans="1:1" x14ac:dyDescent="0.25">
      <c r="A148" s="8"/>
    </row>
    <row r="149" spans="1:1" x14ac:dyDescent="0.25">
      <c r="A149" s="8"/>
    </row>
    <row r="150" spans="1:1" x14ac:dyDescent="0.25">
      <c r="A150" s="8"/>
    </row>
    <row r="151" spans="1:1" x14ac:dyDescent="0.25">
      <c r="A151" s="8"/>
    </row>
    <row r="152" spans="1:1" x14ac:dyDescent="0.25">
      <c r="A152" s="8"/>
    </row>
    <row r="153" spans="1:1" x14ac:dyDescent="0.25">
      <c r="A153" s="8"/>
    </row>
    <row r="154" spans="1:1" x14ac:dyDescent="0.25">
      <c r="A154" s="8"/>
    </row>
    <row r="155" spans="1:1" x14ac:dyDescent="0.25">
      <c r="A155" s="51"/>
    </row>
    <row r="156" spans="1:1" x14ac:dyDescent="0.25">
      <c r="A156" s="24"/>
    </row>
    <row r="164" spans="1:1" x14ac:dyDescent="0.25">
      <c r="A164" s="8"/>
    </row>
    <row r="165" spans="1:1" x14ac:dyDescent="0.25">
      <c r="A165" s="8"/>
    </row>
    <row r="166" spans="1:1" x14ac:dyDescent="0.25">
      <c r="A166" s="8"/>
    </row>
    <row r="168" spans="1:1" x14ac:dyDescent="0.25">
      <c r="A168" s="630"/>
    </row>
  </sheetData>
  <mergeCells count="18">
    <mergeCell ref="R2:AD3"/>
    <mergeCell ref="R4:AC4"/>
    <mergeCell ref="B73:I73"/>
    <mergeCell ref="K73:P73"/>
    <mergeCell ref="I10:J10"/>
    <mergeCell ref="B6:D6"/>
    <mergeCell ref="F6:G6"/>
    <mergeCell ref="I6:M6"/>
    <mergeCell ref="R6:S7"/>
    <mergeCell ref="I7:J7"/>
    <mergeCell ref="K7:L7"/>
    <mergeCell ref="M7:M8"/>
    <mergeCell ref="B2:E2"/>
    <mergeCell ref="B74:I74"/>
    <mergeCell ref="K74:P74"/>
    <mergeCell ref="B75:I75"/>
    <mergeCell ref="K75:P75"/>
    <mergeCell ref="U7:V7"/>
  </mergeCells>
  <hyperlinks>
    <hyperlink ref="B2:E2" location="'Liste tableaux'!A1" display="Retour à la liste des tableaux" xr:uid="{D3033A90-228E-47E2-843B-1AB7877C3E8B}"/>
  </hyperlinks>
  <pageMargins left="0.7" right="0.7" top="0.75" bottom="0.75" header="0.3" footer="0.3"/>
  <headerFooter>
    <oddHeader>&amp;R&amp;"Calibri"&amp;10&amp;K000000 Protected B - Internal / Protégé B - Interne&amp;1#_x000D_</oddHead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C7165-0D97-452D-B82A-D46B5414A87E}">
  <sheetPr codeName="Feuil86"/>
  <dimension ref="A1:AD253"/>
  <sheetViews>
    <sheetView showGridLines="0" topLeftCell="A88" workbookViewId="0">
      <selection activeCell="R128" sqref="R128:S128"/>
    </sheetView>
  </sheetViews>
  <sheetFormatPr defaultColWidth="9.140625" defaultRowHeight="12.75" x14ac:dyDescent="0.2"/>
  <cols>
    <col min="1" max="2" width="4.5703125" style="1" customWidth="1"/>
    <col min="3" max="3" width="2.5703125" style="1" customWidth="1"/>
    <col min="4" max="4" width="3.42578125" style="1" customWidth="1"/>
    <col min="5" max="5" width="42" style="1" customWidth="1"/>
    <col min="6" max="7" width="8.85546875" style="1" customWidth="1"/>
    <col min="8" max="8" width="9.140625" style="1"/>
    <col min="9" max="9" width="10" style="1" bestFit="1" customWidth="1"/>
    <col min="10" max="11" width="9.140625" style="1"/>
    <col min="12" max="12" width="8.140625" style="1" customWidth="1"/>
    <col min="13" max="13" width="9" style="1" customWidth="1"/>
    <col min="14" max="14" width="8" style="1" customWidth="1"/>
    <col min="15" max="17" width="8.5703125" style="1" customWidth="1"/>
    <col min="18" max="18" width="7.85546875" style="1" customWidth="1"/>
    <col min="19" max="19" width="8.5703125" style="1" customWidth="1"/>
    <col min="20" max="20" width="9.140625" style="620" customWidth="1"/>
    <col min="21" max="21" width="9.85546875" style="620" customWidth="1"/>
    <col min="22" max="23" width="9.140625" style="1"/>
    <col min="24" max="25" width="7.5703125" style="1" customWidth="1"/>
    <col min="26" max="26" width="2.42578125" style="1" customWidth="1"/>
    <col min="27" max="260" width="9.140625" style="1"/>
    <col min="261" max="262" width="4.5703125" style="1" customWidth="1"/>
    <col min="263" max="263" width="2.5703125" style="1" customWidth="1"/>
    <col min="264" max="264" width="3.42578125" style="1" customWidth="1"/>
    <col min="265" max="265" width="25" style="1" customWidth="1"/>
    <col min="266" max="267" width="8.85546875" style="1" customWidth="1"/>
    <col min="268" max="268" width="9.140625" style="1"/>
    <col min="269" max="269" width="10" style="1" bestFit="1" customWidth="1"/>
    <col min="270" max="271" width="9.140625" style="1"/>
    <col min="272" max="272" width="8.140625" style="1" customWidth="1"/>
    <col min="273" max="273" width="9" style="1" customWidth="1"/>
    <col min="274" max="274" width="8" style="1" customWidth="1"/>
    <col min="275" max="275" width="8.5703125" style="1" customWidth="1"/>
    <col min="276" max="276" width="8" style="1" customWidth="1"/>
    <col min="277" max="277" width="8.5703125" style="1" customWidth="1"/>
    <col min="278" max="279" width="9.140625" style="1"/>
    <col min="280" max="281" width="7.5703125" style="1" customWidth="1"/>
    <col min="282" max="282" width="2.42578125" style="1" customWidth="1"/>
    <col min="283" max="516" width="9.140625" style="1"/>
    <col min="517" max="518" width="4.5703125" style="1" customWidth="1"/>
    <col min="519" max="519" width="2.5703125" style="1" customWidth="1"/>
    <col min="520" max="520" width="3.42578125" style="1" customWidth="1"/>
    <col min="521" max="521" width="25" style="1" customWidth="1"/>
    <col min="522" max="523" width="8.85546875" style="1" customWidth="1"/>
    <col min="524" max="524" width="9.140625" style="1"/>
    <col min="525" max="525" width="10" style="1" bestFit="1" customWidth="1"/>
    <col min="526" max="527" width="9.140625" style="1"/>
    <col min="528" max="528" width="8.140625" style="1" customWidth="1"/>
    <col min="529" max="529" width="9" style="1" customWidth="1"/>
    <col min="530" max="530" width="8" style="1" customWidth="1"/>
    <col min="531" max="531" width="8.5703125" style="1" customWidth="1"/>
    <col min="532" max="532" width="8" style="1" customWidth="1"/>
    <col min="533" max="533" width="8.5703125" style="1" customWidth="1"/>
    <col min="534" max="535" width="9.140625" style="1"/>
    <col min="536" max="537" width="7.5703125" style="1" customWidth="1"/>
    <col min="538" max="538" width="2.42578125" style="1" customWidth="1"/>
    <col min="539" max="772" width="9.140625" style="1"/>
    <col min="773" max="774" width="4.5703125" style="1" customWidth="1"/>
    <col min="775" max="775" width="2.5703125" style="1" customWidth="1"/>
    <col min="776" max="776" width="3.42578125" style="1" customWidth="1"/>
    <col min="777" max="777" width="25" style="1" customWidth="1"/>
    <col min="778" max="779" width="8.85546875" style="1" customWidth="1"/>
    <col min="780" max="780" width="9.140625" style="1"/>
    <col min="781" max="781" width="10" style="1" bestFit="1" customWidth="1"/>
    <col min="782" max="783" width="9.140625" style="1"/>
    <col min="784" max="784" width="8.140625" style="1" customWidth="1"/>
    <col min="785" max="785" width="9" style="1" customWidth="1"/>
    <col min="786" max="786" width="8" style="1" customWidth="1"/>
    <col min="787" max="787" width="8.5703125" style="1" customWidth="1"/>
    <col min="788" max="788" width="8" style="1" customWidth="1"/>
    <col min="789" max="789" width="8.5703125" style="1" customWidth="1"/>
    <col min="790" max="791" width="9.140625" style="1"/>
    <col min="792" max="793" width="7.5703125" style="1" customWidth="1"/>
    <col min="794" max="794" width="2.42578125" style="1" customWidth="1"/>
    <col min="795" max="1028" width="9.140625" style="1"/>
    <col min="1029" max="1030" width="4.5703125" style="1" customWidth="1"/>
    <col min="1031" max="1031" width="2.5703125" style="1" customWidth="1"/>
    <col min="1032" max="1032" width="3.42578125" style="1" customWidth="1"/>
    <col min="1033" max="1033" width="25" style="1" customWidth="1"/>
    <col min="1034" max="1035" width="8.85546875" style="1" customWidth="1"/>
    <col min="1036" max="1036" width="9.140625" style="1"/>
    <col min="1037" max="1037" width="10" style="1" bestFit="1" customWidth="1"/>
    <col min="1038" max="1039" width="9.140625" style="1"/>
    <col min="1040" max="1040" width="8.140625" style="1" customWidth="1"/>
    <col min="1041" max="1041" width="9" style="1" customWidth="1"/>
    <col min="1042" max="1042" width="8" style="1" customWidth="1"/>
    <col min="1043" max="1043" width="8.5703125" style="1" customWidth="1"/>
    <col min="1044" max="1044" width="8" style="1" customWidth="1"/>
    <col min="1045" max="1045" width="8.5703125" style="1" customWidth="1"/>
    <col min="1046" max="1047" width="9.140625" style="1"/>
    <col min="1048" max="1049" width="7.5703125" style="1" customWidth="1"/>
    <col min="1050" max="1050" width="2.42578125" style="1" customWidth="1"/>
    <col min="1051" max="1284" width="9.140625" style="1"/>
    <col min="1285" max="1286" width="4.5703125" style="1" customWidth="1"/>
    <col min="1287" max="1287" width="2.5703125" style="1" customWidth="1"/>
    <col min="1288" max="1288" width="3.42578125" style="1" customWidth="1"/>
    <col min="1289" max="1289" width="25" style="1" customWidth="1"/>
    <col min="1290" max="1291" width="8.85546875" style="1" customWidth="1"/>
    <col min="1292" max="1292" width="9.140625" style="1"/>
    <col min="1293" max="1293" width="10" style="1" bestFit="1" customWidth="1"/>
    <col min="1294" max="1295" width="9.140625" style="1"/>
    <col min="1296" max="1296" width="8.140625" style="1" customWidth="1"/>
    <col min="1297" max="1297" width="9" style="1" customWidth="1"/>
    <col min="1298" max="1298" width="8" style="1" customWidth="1"/>
    <col min="1299" max="1299" width="8.5703125" style="1" customWidth="1"/>
    <col min="1300" max="1300" width="8" style="1" customWidth="1"/>
    <col min="1301" max="1301" width="8.5703125" style="1" customWidth="1"/>
    <col min="1302" max="1303" width="9.140625" style="1"/>
    <col min="1304" max="1305" width="7.5703125" style="1" customWidth="1"/>
    <col min="1306" max="1306" width="2.42578125" style="1" customWidth="1"/>
    <col min="1307" max="1540" width="9.140625" style="1"/>
    <col min="1541" max="1542" width="4.5703125" style="1" customWidth="1"/>
    <col min="1543" max="1543" width="2.5703125" style="1" customWidth="1"/>
    <col min="1544" max="1544" width="3.42578125" style="1" customWidth="1"/>
    <col min="1545" max="1545" width="25" style="1" customWidth="1"/>
    <col min="1546" max="1547" width="8.85546875" style="1" customWidth="1"/>
    <col min="1548" max="1548" width="9.140625" style="1"/>
    <col min="1549" max="1549" width="10" style="1" bestFit="1" customWidth="1"/>
    <col min="1550" max="1551" width="9.140625" style="1"/>
    <col min="1552" max="1552" width="8.140625" style="1" customWidth="1"/>
    <col min="1553" max="1553" width="9" style="1" customWidth="1"/>
    <col min="1554" max="1554" width="8" style="1" customWidth="1"/>
    <col min="1555" max="1555" width="8.5703125" style="1" customWidth="1"/>
    <col min="1556" max="1556" width="8" style="1" customWidth="1"/>
    <col min="1557" max="1557" width="8.5703125" style="1" customWidth="1"/>
    <col min="1558" max="1559" width="9.140625" style="1"/>
    <col min="1560" max="1561" width="7.5703125" style="1" customWidth="1"/>
    <col min="1562" max="1562" width="2.42578125" style="1" customWidth="1"/>
    <col min="1563" max="1796" width="9.140625" style="1"/>
    <col min="1797" max="1798" width="4.5703125" style="1" customWidth="1"/>
    <col min="1799" max="1799" width="2.5703125" style="1" customWidth="1"/>
    <col min="1800" max="1800" width="3.42578125" style="1" customWidth="1"/>
    <col min="1801" max="1801" width="25" style="1" customWidth="1"/>
    <col min="1802" max="1803" width="8.85546875" style="1" customWidth="1"/>
    <col min="1804" max="1804" width="9.140625" style="1"/>
    <col min="1805" max="1805" width="10" style="1" bestFit="1" customWidth="1"/>
    <col min="1806" max="1807" width="9.140625" style="1"/>
    <col min="1808" max="1808" width="8.140625" style="1" customWidth="1"/>
    <col min="1809" max="1809" width="9" style="1" customWidth="1"/>
    <col min="1810" max="1810" width="8" style="1" customWidth="1"/>
    <col min="1811" max="1811" width="8.5703125" style="1" customWidth="1"/>
    <col min="1812" max="1812" width="8" style="1" customWidth="1"/>
    <col min="1813" max="1813" width="8.5703125" style="1" customWidth="1"/>
    <col min="1814" max="1815" width="9.140625" style="1"/>
    <col min="1816" max="1817" width="7.5703125" style="1" customWidth="1"/>
    <col min="1818" max="1818" width="2.42578125" style="1" customWidth="1"/>
    <col min="1819" max="2052" width="9.140625" style="1"/>
    <col min="2053" max="2054" width="4.5703125" style="1" customWidth="1"/>
    <col min="2055" max="2055" width="2.5703125" style="1" customWidth="1"/>
    <col min="2056" max="2056" width="3.42578125" style="1" customWidth="1"/>
    <col min="2057" max="2057" width="25" style="1" customWidth="1"/>
    <col min="2058" max="2059" width="8.85546875" style="1" customWidth="1"/>
    <col min="2060" max="2060" width="9.140625" style="1"/>
    <col min="2061" max="2061" width="10" style="1" bestFit="1" customWidth="1"/>
    <col min="2062" max="2063" width="9.140625" style="1"/>
    <col min="2064" max="2064" width="8.140625" style="1" customWidth="1"/>
    <col min="2065" max="2065" width="9" style="1" customWidth="1"/>
    <col min="2066" max="2066" width="8" style="1" customWidth="1"/>
    <col min="2067" max="2067" width="8.5703125" style="1" customWidth="1"/>
    <col min="2068" max="2068" width="8" style="1" customWidth="1"/>
    <col min="2069" max="2069" width="8.5703125" style="1" customWidth="1"/>
    <col min="2070" max="2071" width="9.140625" style="1"/>
    <col min="2072" max="2073" width="7.5703125" style="1" customWidth="1"/>
    <col min="2074" max="2074" width="2.42578125" style="1" customWidth="1"/>
    <col min="2075" max="2308" width="9.140625" style="1"/>
    <col min="2309" max="2310" width="4.5703125" style="1" customWidth="1"/>
    <col min="2311" max="2311" width="2.5703125" style="1" customWidth="1"/>
    <col min="2312" max="2312" width="3.42578125" style="1" customWidth="1"/>
    <col min="2313" max="2313" width="25" style="1" customWidth="1"/>
    <col min="2314" max="2315" width="8.85546875" style="1" customWidth="1"/>
    <col min="2316" max="2316" width="9.140625" style="1"/>
    <col min="2317" max="2317" width="10" style="1" bestFit="1" customWidth="1"/>
    <col min="2318" max="2319" width="9.140625" style="1"/>
    <col min="2320" max="2320" width="8.140625" style="1" customWidth="1"/>
    <col min="2321" max="2321" width="9" style="1" customWidth="1"/>
    <col min="2322" max="2322" width="8" style="1" customWidth="1"/>
    <col min="2323" max="2323" width="8.5703125" style="1" customWidth="1"/>
    <col min="2324" max="2324" width="8" style="1" customWidth="1"/>
    <col min="2325" max="2325" width="8.5703125" style="1" customWidth="1"/>
    <col min="2326" max="2327" width="9.140625" style="1"/>
    <col min="2328" max="2329" width="7.5703125" style="1" customWidth="1"/>
    <col min="2330" max="2330" width="2.42578125" style="1" customWidth="1"/>
    <col min="2331" max="2564" width="9.140625" style="1"/>
    <col min="2565" max="2566" width="4.5703125" style="1" customWidth="1"/>
    <col min="2567" max="2567" width="2.5703125" style="1" customWidth="1"/>
    <col min="2568" max="2568" width="3.42578125" style="1" customWidth="1"/>
    <col min="2569" max="2569" width="25" style="1" customWidth="1"/>
    <col min="2570" max="2571" width="8.85546875" style="1" customWidth="1"/>
    <col min="2572" max="2572" width="9.140625" style="1"/>
    <col min="2573" max="2573" width="10" style="1" bestFit="1" customWidth="1"/>
    <col min="2574" max="2575" width="9.140625" style="1"/>
    <col min="2576" max="2576" width="8.140625" style="1" customWidth="1"/>
    <col min="2577" max="2577" width="9" style="1" customWidth="1"/>
    <col min="2578" max="2578" width="8" style="1" customWidth="1"/>
    <col min="2579" max="2579" width="8.5703125" style="1" customWidth="1"/>
    <col min="2580" max="2580" width="8" style="1" customWidth="1"/>
    <col min="2581" max="2581" width="8.5703125" style="1" customWidth="1"/>
    <col min="2582" max="2583" width="9.140625" style="1"/>
    <col min="2584" max="2585" width="7.5703125" style="1" customWidth="1"/>
    <col min="2586" max="2586" width="2.42578125" style="1" customWidth="1"/>
    <col min="2587" max="2820" width="9.140625" style="1"/>
    <col min="2821" max="2822" width="4.5703125" style="1" customWidth="1"/>
    <col min="2823" max="2823" width="2.5703125" style="1" customWidth="1"/>
    <col min="2824" max="2824" width="3.42578125" style="1" customWidth="1"/>
    <col min="2825" max="2825" width="25" style="1" customWidth="1"/>
    <col min="2826" max="2827" width="8.85546875" style="1" customWidth="1"/>
    <col min="2828" max="2828" width="9.140625" style="1"/>
    <col min="2829" max="2829" width="10" style="1" bestFit="1" customWidth="1"/>
    <col min="2830" max="2831" width="9.140625" style="1"/>
    <col min="2832" max="2832" width="8.140625" style="1" customWidth="1"/>
    <col min="2833" max="2833" width="9" style="1" customWidth="1"/>
    <col min="2834" max="2834" width="8" style="1" customWidth="1"/>
    <col min="2835" max="2835" width="8.5703125" style="1" customWidth="1"/>
    <col min="2836" max="2836" width="8" style="1" customWidth="1"/>
    <col min="2837" max="2837" width="8.5703125" style="1" customWidth="1"/>
    <col min="2838" max="2839" width="9.140625" style="1"/>
    <col min="2840" max="2841" width="7.5703125" style="1" customWidth="1"/>
    <col min="2842" max="2842" width="2.42578125" style="1" customWidth="1"/>
    <col min="2843" max="3076" width="9.140625" style="1"/>
    <col min="3077" max="3078" width="4.5703125" style="1" customWidth="1"/>
    <col min="3079" max="3079" width="2.5703125" style="1" customWidth="1"/>
    <col min="3080" max="3080" width="3.42578125" style="1" customWidth="1"/>
    <col min="3081" max="3081" width="25" style="1" customWidth="1"/>
    <col min="3082" max="3083" width="8.85546875" style="1" customWidth="1"/>
    <col min="3084" max="3084" width="9.140625" style="1"/>
    <col min="3085" max="3085" width="10" style="1" bestFit="1" customWidth="1"/>
    <col min="3086" max="3087" width="9.140625" style="1"/>
    <col min="3088" max="3088" width="8.140625" style="1" customWidth="1"/>
    <col min="3089" max="3089" width="9" style="1" customWidth="1"/>
    <col min="3090" max="3090" width="8" style="1" customWidth="1"/>
    <col min="3091" max="3091" width="8.5703125" style="1" customWidth="1"/>
    <col min="3092" max="3092" width="8" style="1" customWidth="1"/>
    <col min="3093" max="3093" width="8.5703125" style="1" customWidth="1"/>
    <col min="3094" max="3095" width="9.140625" style="1"/>
    <col min="3096" max="3097" width="7.5703125" style="1" customWidth="1"/>
    <col min="3098" max="3098" width="2.42578125" style="1" customWidth="1"/>
    <col min="3099" max="3332" width="9.140625" style="1"/>
    <col min="3333" max="3334" width="4.5703125" style="1" customWidth="1"/>
    <col min="3335" max="3335" width="2.5703125" style="1" customWidth="1"/>
    <col min="3336" max="3336" width="3.42578125" style="1" customWidth="1"/>
    <col min="3337" max="3337" width="25" style="1" customWidth="1"/>
    <col min="3338" max="3339" width="8.85546875" style="1" customWidth="1"/>
    <col min="3340" max="3340" width="9.140625" style="1"/>
    <col min="3341" max="3341" width="10" style="1" bestFit="1" customWidth="1"/>
    <col min="3342" max="3343" width="9.140625" style="1"/>
    <col min="3344" max="3344" width="8.140625" style="1" customWidth="1"/>
    <col min="3345" max="3345" width="9" style="1" customWidth="1"/>
    <col min="3346" max="3346" width="8" style="1" customWidth="1"/>
    <col min="3347" max="3347" width="8.5703125" style="1" customWidth="1"/>
    <col min="3348" max="3348" width="8" style="1" customWidth="1"/>
    <col min="3349" max="3349" width="8.5703125" style="1" customWidth="1"/>
    <col min="3350" max="3351" width="9.140625" style="1"/>
    <col min="3352" max="3353" width="7.5703125" style="1" customWidth="1"/>
    <col min="3354" max="3354" width="2.42578125" style="1" customWidth="1"/>
    <col min="3355" max="3588" width="9.140625" style="1"/>
    <col min="3589" max="3590" width="4.5703125" style="1" customWidth="1"/>
    <col min="3591" max="3591" width="2.5703125" style="1" customWidth="1"/>
    <col min="3592" max="3592" width="3.42578125" style="1" customWidth="1"/>
    <col min="3593" max="3593" width="25" style="1" customWidth="1"/>
    <col min="3594" max="3595" width="8.85546875" style="1" customWidth="1"/>
    <col min="3596" max="3596" width="9.140625" style="1"/>
    <col min="3597" max="3597" width="10" style="1" bestFit="1" customWidth="1"/>
    <col min="3598" max="3599" width="9.140625" style="1"/>
    <col min="3600" max="3600" width="8.140625" style="1" customWidth="1"/>
    <col min="3601" max="3601" width="9" style="1" customWidth="1"/>
    <col min="3602" max="3602" width="8" style="1" customWidth="1"/>
    <col min="3603" max="3603" width="8.5703125" style="1" customWidth="1"/>
    <col min="3604" max="3604" width="8" style="1" customWidth="1"/>
    <col min="3605" max="3605" width="8.5703125" style="1" customWidth="1"/>
    <col min="3606" max="3607" width="9.140625" style="1"/>
    <col min="3608" max="3609" width="7.5703125" style="1" customWidth="1"/>
    <col min="3610" max="3610" width="2.42578125" style="1" customWidth="1"/>
    <col min="3611" max="3844" width="9.140625" style="1"/>
    <col min="3845" max="3846" width="4.5703125" style="1" customWidth="1"/>
    <col min="3847" max="3847" width="2.5703125" style="1" customWidth="1"/>
    <col min="3848" max="3848" width="3.42578125" style="1" customWidth="1"/>
    <col min="3849" max="3849" width="25" style="1" customWidth="1"/>
    <col min="3850" max="3851" width="8.85546875" style="1" customWidth="1"/>
    <col min="3852" max="3852" width="9.140625" style="1"/>
    <col min="3853" max="3853" width="10" style="1" bestFit="1" customWidth="1"/>
    <col min="3854" max="3855" width="9.140625" style="1"/>
    <col min="3856" max="3856" width="8.140625" style="1" customWidth="1"/>
    <col min="3857" max="3857" width="9" style="1" customWidth="1"/>
    <col min="3858" max="3858" width="8" style="1" customWidth="1"/>
    <col min="3859" max="3859" width="8.5703125" style="1" customWidth="1"/>
    <col min="3860" max="3860" width="8" style="1" customWidth="1"/>
    <col min="3861" max="3861" width="8.5703125" style="1" customWidth="1"/>
    <col min="3862" max="3863" width="9.140625" style="1"/>
    <col min="3864" max="3865" width="7.5703125" style="1" customWidth="1"/>
    <col min="3866" max="3866" width="2.42578125" style="1" customWidth="1"/>
    <col min="3867" max="4100" width="9.140625" style="1"/>
    <col min="4101" max="4102" width="4.5703125" style="1" customWidth="1"/>
    <col min="4103" max="4103" width="2.5703125" style="1" customWidth="1"/>
    <col min="4104" max="4104" width="3.42578125" style="1" customWidth="1"/>
    <col min="4105" max="4105" width="25" style="1" customWidth="1"/>
    <col min="4106" max="4107" width="8.85546875" style="1" customWidth="1"/>
    <col min="4108" max="4108" width="9.140625" style="1"/>
    <col min="4109" max="4109" width="10" style="1" bestFit="1" customWidth="1"/>
    <col min="4110" max="4111" width="9.140625" style="1"/>
    <col min="4112" max="4112" width="8.140625" style="1" customWidth="1"/>
    <col min="4113" max="4113" width="9" style="1" customWidth="1"/>
    <col min="4114" max="4114" width="8" style="1" customWidth="1"/>
    <col min="4115" max="4115" width="8.5703125" style="1" customWidth="1"/>
    <col min="4116" max="4116" width="8" style="1" customWidth="1"/>
    <col min="4117" max="4117" width="8.5703125" style="1" customWidth="1"/>
    <col min="4118" max="4119" width="9.140625" style="1"/>
    <col min="4120" max="4121" width="7.5703125" style="1" customWidth="1"/>
    <col min="4122" max="4122" width="2.42578125" style="1" customWidth="1"/>
    <col min="4123" max="4356" width="9.140625" style="1"/>
    <col min="4357" max="4358" width="4.5703125" style="1" customWidth="1"/>
    <col min="4359" max="4359" width="2.5703125" style="1" customWidth="1"/>
    <col min="4360" max="4360" width="3.42578125" style="1" customWidth="1"/>
    <col min="4361" max="4361" width="25" style="1" customWidth="1"/>
    <col min="4362" max="4363" width="8.85546875" style="1" customWidth="1"/>
    <col min="4364" max="4364" width="9.140625" style="1"/>
    <col min="4365" max="4365" width="10" style="1" bestFit="1" customWidth="1"/>
    <col min="4366" max="4367" width="9.140625" style="1"/>
    <col min="4368" max="4368" width="8.140625" style="1" customWidth="1"/>
    <col min="4369" max="4369" width="9" style="1" customWidth="1"/>
    <col min="4370" max="4370" width="8" style="1" customWidth="1"/>
    <col min="4371" max="4371" width="8.5703125" style="1" customWidth="1"/>
    <col min="4372" max="4372" width="8" style="1" customWidth="1"/>
    <col min="4373" max="4373" width="8.5703125" style="1" customWidth="1"/>
    <col min="4374" max="4375" width="9.140625" style="1"/>
    <col min="4376" max="4377" width="7.5703125" style="1" customWidth="1"/>
    <col min="4378" max="4378" width="2.42578125" style="1" customWidth="1"/>
    <col min="4379" max="4612" width="9.140625" style="1"/>
    <col min="4613" max="4614" width="4.5703125" style="1" customWidth="1"/>
    <col min="4615" max="4615" width="2.5703125" style="1" customWidth="1"/>
    <col min="4616" max="4616" width="3.42578125" style="1" customWidth="1"/>
    <col min="4617" max="4617" width="25" style="1" customWidth="1"/>
    <col min="4618" max="4619" width="8.85546875" style="1" customWidth="1"/>
    <col min="4620" max="4620" width="9.140625" style="1"/>
    <col min="4621" max="4621" width="10" style="1" bestFit="1" customWidth="1"/>
    <col min="4622" max="4623" width="9.140625" style="1"/>
    <col min="4624" max="4624" width="8.140625" style="1" customWidth="1"/>
    <col min="4625" max="4625" width="9" style="1" customWidth="1"/>
    <col min="4626" max="4626" width="8" style="1" customWidth="1"/>
    <col min="4627" max="4627" width="8.5703125" style="1" customWidth="1"/>
    <col min="4628" max="4628" width="8" style="1" customWidth="1"/>
    <col min="4629" max="4629" width="8.5703125" style="1" customWidth="1"/>
    <col min="4630" max="4631" width="9.140625" style="1"/>
    <col min="4632" max="4633" width="7.5703125" style="1" customWidth="1"/>
    <col min="4634" max="4634" width="2.42578125" style="1" customWidth="1"/>
    <col min="4635" max="4868" width="9.140625" style="1"/>
    <col min="4869" max="4870" width="4.5703125" style="1" customWidth="1"/>
    <col min="4871" max="4871" width="2.5703125" style="1" customWidth="1"/>
    <col min="4872" max="4872" width="3.42578125" style="1" customWidth="1"/>
    <col min="4873" max="4873" width="25" style="1" customWidth="1"/>
    <col min="4874" max="4875" width="8.85546875" style="1" customWidth="1"/>
    <col min="4876" max="4876" width="9.140625" style="1"/>
    <col min="4877" max="4877" width="10" style="1" bestFit="1" customWidth="1"/>
    <col min="4878" max="4879" width="9.140625" style="1"/>
    <col min="4880" max="4880" width="8.140625" style="1" customWidth="1"/>
    <col min="4881" max="4881" width="9" style="1" customWidth="1"/>
    <col min="4882" max="4882" width="8" style="1" customWidth="1"/>
    <col min="4883" max="4883" width="8.5703125" style="1" customWidth="1"/>
    <col min="4884" max="4884" width="8" style="1" customWidth="1"/>
    <col min="4885" max="4885" width="8.5703125" style="1" customWidth="1"/>
    <col min="4886" max="4887" width="9.140625" style="1"/>
    <col min="4888" max="4889" width="7.5703125" style="1" customWidth="1"/>
    <col min="4890" max="4890" width="2.42578125" style="1" customWidth="1"/>
    <col min="4891" max="5124" width="9.140625" style="1"/>
    <col min="5125" max="5126" width="4.5703125" style="1" customWidth="1"/>
    <col min="5127" max="5127" width="2.5703125" style="1" customWidth="1"/>
    <col min="5128" max="5128" width="3.42578125" style="1" customWidth="1"/>
    <col min="5129" max="5129" width="25" style="1" customWidth="1"/>
    <col min="5130" max="5131" width="8.85546875" style="1" customWidth="1"/>
    <col min="5132" max="5132" width="9.140625" style="1"/>
    <col min="5133" max="5133" width="10" style="1" bestFit="1" customWidth="1"/>
    <col min="5134" max="5135" width="9.140625" style="1"/>
    <col min="5136" max="5136" width="8.140625" style="1" customWidth="1"/>
    <col min="5137" max="5137" width="9" style="1" customWidth="1"/>
    <col min="5138" max="5138" width="8" style="1" customWidth="1"/>
    <col min="5139" max="5139" width="8.5703125" style="1" customWidth="1"/>
    <col min="5140" max="5140" width="8" style="1" customWidth="1"/>
    <col min="5141" max="5141" width="8.5703125" style="1" customWidth="1"/>
    <col min="5142" max="5143" width="9.140625" style="1"/>
    <col min="5144" max="5145" width="7.5703125" style="1" customWidth="1"/>
    <col min="5146" max="5146" width="2.42578125" style="1" customWidth="1"/>
    <col min="5147" max="5380" width="9.140625" style="1"/>
    <col min="5381" max="5382" width="4.5703125" style="1" customWidth="1"/>
    <col min="5383" max="5383" width="2.5703125" style="1" customWidth="1"/>
    <col min="5384" max="5384" width="3.42578125" style="1" customWidth="1"/>
    <col min="5385" max="5385" width="25" style="1" customWidth="1"/>
    <col min="5386" max="5387" width="8.85546875" style="1" customWidth="1"/>
    <col min="5388" max="5388" width="9.140625" style="1"/>
    <col min="5389" max="5389" width="10" style="1" bestFit="1" customWidth="1"/>
    <col min="5390" max="5391" width="9.140625" style="1"/>
    <col min="5392" max="5392" width="8.140625" style="1" customWidth="1"/>
    <col min="5393" max="5393" width="9" style="1" customWidth="1"/>
    <col min="5394" max="5394" width="8" style="1" customWidth="1"/>
    <col min="5395" max="5395" width="8.5703125" style="1" customWidth="1"/>
    <col min="5396" max="5396" width="8" style="1" customWidth="1"/>
    <col min="5397" max="5397" width="8.5703125" style="1" customWidth="1"/>
    <col min="5398" max="5399" width="9.140625" style="1"/>
    <col min="5400" max="5401" width="7.5703125" style="1" customWidth="1"/>
    <col min="5402" max="5402" width="2.42578125" style="1" customWidth="1"/>
    <col min="5403" max="5636" width="9.140625" style="1"/>
    <col min="5637" max="5638" width="4.5703125" style="1" customWidth="1"/>
    <col min="5639" max="5639" width="2.5703125" style="1" customWidth="1"/>
    <col min="5640" max="5640" width="3.42578125" style="1" customWidth="1"/>
    <col min="5641" max="5641" width="25" style="1" customWidth="1"/>
    <col min="5642" max="5643" width="8.85546875" style="1" customWidth="1"/>
    <col min="5644" max="5644" width="9.140625" style="1"/>
    <col min="5645" max="5645" width="10" style="1" bestFit="1" customWidth="1"/>
    <col min="5646" max="5647" width="9.140625" style="1"/>
    <col min="5648" max="5648" width="8.140625" style="1" customWidth="1"/>
    <col min="5649" max="5649" width="9" style="1" customWidth="1"/>
    <col min="5650" max="5650" width="8" style="1" customWidth="1"/>
    <col min="5651" max="5651" width="8.5703125" style="1" customWidth="1"/>
    <col min="5652" max="5652" width="8" style="1" customWidth="1"/>
    <col min="5653" max="5653" width="8.5703125" style="1" customWidth="1"/>
    <col min="5654" max="5655" width="9.140625" style="1"/>
    <col min="5656" max="5657" width="7.5703125" style="1" customWidth="1"/>
    <col min="5658" max="5658" width="2.42578125" style="1" customWidth="1"/>
    <col min="5659" max="5892" width="9.140625" style="1"/>
    <col min="5893" max="5894" width="4.5703125" style="1" customWidth="1"/>
    <col min="5895" max="5895" width="2.5703125" style="1" customWidth="1"/>
    <col min="5896" max="5896" width="3.42578125" style="1" customWidth="1"/>
    <col min="5897" max="5897" width="25" style="1" customWidth="1"/>
    <col min="5898" max="5899" width="8.85546875" style="1" customWidth="1"/>
    <col min="5900" max="5900" width="9.140625" style="1"/>
    <col min="5901" max="5901" width="10" style="1" bestFit="1" customWidth="1"/>
    <col min="5902" max="5903" width="9.140625" style="1"/>
    <col min="5904" max="5904" width="8.140625" style="1" customWidth="1"/>
    <col min="5905" max="5905" width="9" style="1" customWidth="1"/>
    <col min="5906" max="5906" width="8" style="1" customWidth="1"/>
    <col min="5907" max="5907" width="8.5703125" style="1" customWidth="1"/>
    <col min="5908" max="5908" width="8" style="1" customWidth="1"/>
    <col min="5909" max="5909" width="8.5703125" style="1" customWidth="1"/>
    <col min="5910" max="5911" width="9.140625" style="1"/>
    <col min="5912" max="5913" width="7.5703125" style="1" customWidth="1"/>
    <col min="5914" max="5914" width="2.42578125" style="1" customWidth="1"/>
    <col min="5915" max="6148" width="9.140625" style="1"/>
    <col min="6149" max="6150" width="4.5703125" style="1" customWidth="1"/>
    <col min="6151" max="6151" width="2.5703125" style="1" customWidth="1"/>
    <col min="6152" max="6152" width="3.42578125" style="1" customWidth="1"/>
    <col min="6153" max="6153" width="25" style="1" customWidth="1"/>
    <col min="6154" max="6155" width="8.85546875" style="1" customWidth="1"/>
    <col min="6156" max="6156" width="9.140625" style="1"/>
    <col min="6157" max="6157" width="10" style="1" bestFit="1" customWidth="1"/>
    <col min="6158" max="6159" width="9.140625" style="1"/>
    <col min="6160" max="6160" width="8.140625" style="1" customWidth="1"/>
    <col min="6161" max="6161" width="9" style="1" customWidth="1"/>
    <col min="6162" max="6162" width="8" style="1" customWidth="1"/>
    <col min="6163" max="6163" width="8.5703125" style="1" customWidth="1"/>
    <col min="6164" max="6164" width="8" style="1" customWidth="1"/>
    <col min="6165" max="6165" width="8.5703125" style="1" customWidth="1"/>
    <col min="6166" max="6167" width="9.140625" style="1"/>
    <col min="6168" max="6169" width="7.5703125" style="1" customWidth="1"/>
    <col min="6170" max="6170" width="2.42578125" style="1" customWidth="1"/>
    <col min="6171" max="6404" width="9.140625" style="1"/>
    <col min="6405" max="6406" width="4.5703125" style="1" customWidth="1"/>
    <col min="6407" max="6407" width="2.5703125" style="1" customWidth="1"/>
    <col min="6408" max="6408" width="3.42578125" style="1" customWidth="1"/>
    <col min="6409" max="6409" width="25" style="1" customWidth="1"/>
    <col min="6410" max="6411" width="8.85546875" style="1" customWidth="1"/>
    <col min="6412" max="6412" width="9.140625" style="1"/>
    <col min="6413" max="6413" width="10" style="1" bestFit="1" customWidth="1"/>
    <col min="6414" max="6415" width="9.140625" style="1"/>
    <col min="6416" max="6416" width="8.140625" style="1" customWidth="1"/>
    <col min="6417" max="6417" width="9" style="1" customWidth="1"/>
    <col min="6418" max="6418" width="8" style="1" customWidth="1"/>
    <col min="6419" max="6419" width="8.5703125" style="1" customWidth="1"/>
    <col min="6420" max="6420" width="8" style="1" customWidth="1"/>
    <col min="6421" max="6421" width="8.5703125" style="1" customWidth="1"/>
    <col min="6422" max="6423" width="9.140625" style="1"/>
    <col min="6424" max="6425" width="7.5703125" style="1" customWidth="1"/>
    <col min="6426" max="6426" width="2.42578125" style="1" customWidth="1"/>
    <col min="6427" max="6660" width="9.140625" style="1"/>
    <col min="6661" max="6662" width="4.5703125" style="1" customWidth="1"/>
    <col min="6663" max="6663" width="2.5703125" style="1" customWidth="1"/>
    <col min="6664" max="6664" width="3.42578125" style="1" customWidth="1"/>
    <col min="6665" max="6665" width="25" style="1" customWidth="1"/>
    <col min="6666" max="6667" width="8.85546875" style="1" customWidth="1"/>
    <col min="6668" max="6668" width="9.140625" style="1"/>
    <col min="6669" max="6669" width="10" style="1" bestFit="1" customWidth="1"/>
    <col min="6670" max="6671" width="9.140625" style="1"/>
    <col min="6672" max="6672" width="8.140625" style="1" customWidth="1"/>
    <col min="6673" max="6673" width="9" style="1" customWidth="1"/>
    <col min="6674" max="6674" width="8" style="1" customWidth="1"/>
    <col min="6675" max="6675" width="8.5703125" style="1" customWidth="1"/>
    <col min="6676" max="6676" width="8" style="1" customWidth="1"/>
    <col min="6677" max="6677" width="8.5703125" style="1" customWidth="1"/>
    <col min="6678" max="6679" width="9.140625" style="1"/>
    <col min="6680" max="6681" width="7.5703125" style="1" customWidth="1"/>
    <col min="6682" max="6682" width="2.42578125" style="1" customWidth="1"/>
    <col min="6683" max="6916" width="9.140625" style="1"/>
    <col min="6917" max="6918" width="4.5703125" style="1" customWidth="1"/>
    <col min="6919" max="6919" width="2.5703125" style="1" customWidth="1"/>
    <col min="6920" max="6920" width="3.42578125" style="1" customWidth="1"/>
    <col min="6921" max="6921" width="25" style="1" customWidth="1"/>
    <col min="6922" max="6923" width="8.85546875" style="1" customWidth="1"/>
    <col min="6924" max="6924" width="9.140625" style="1"/>
    <col min="6925" max="6925" width="10" style="1" bestFit="1" customWidth="1"/>
    <col min="6926" max="6927" width="9.140625" style="1"/>
    <col min="6928" max="6928" width="8.140625" style="1" customWidth="1"/>
    <col min="6929" max="6929" width="9" style="1" customWidth="1"/>
    <col min="6930" max="6930" width="8" style="1" customWidth="1"/>
    <col min="6931" max="6931" width="8.5703125" style="1" customWidth="1"/>
    <col min="6932" max="6932" width="8" style="1" customWidth="1"/>
    <col min="6933" max="6933" width="8.5703125" style="1" customWidth="1"/>
    <col min="6934" max="6935" width="9.140625" style="1"/>
    <col min="6936" max="6937" width="7.5703125" style="1" customWidth="1"/>
    <col min="6938" max="6938" width="2.42578125" style="1" customWidth="1"/>
    <col min="6939" max="7172" width="9.140625" style="1"/>
    <col min="7173" max="7174" width="4.5703125" style="1" customWidth="1"/>
    <col min="7175" max="7175" width="2.5703125" style="1" customWidth="1"/>
    <col min="7176" max="7176" width="3.42578125" style="1" customWidth="1"/>
    <col min="7177" max="7177" width="25" style="1" customWidth="1"/>
    <col min="7178" max="7179" width="8.85546875" style="1" customWidth="1"/>
    <col min="7180" max="7180" width="9.140625" style="1"/>
    <col min="7181" max="7181" width="10" style="1" bestFit="1" customWidth="1"/>
    <col min="7182" max="7183" width="9.140625" style="1"/>
    <col min="7184" max="7184" width="8.140625" style="1" customWidth="1"/>
    <col min="7185" max="7185" width="9" style="1" customWidth="1"/>
    <col min="7186" max="7186" width="8" style="1" customWidth="1"/>
    <col min="7187" max="7187" width="8.5703125" style="1" customWidth="1"/>
    <col min="7188" max="7188" width="8" style="1" customWidth="1"/>
    <col min="7189" max="7189" width="8.5703125" style="1" customWidth="1"/>
    <col min="7190" max="7191" width="9.140625" style="1"/>
    <col min="7192" max="7193" width="7.5703125" style="1" customWidth="1"/>
    <col min="7194" max="7194" width="2.42578125" style="1" customWidth="1"/>
    <col min="7195" max="7428" width="9.140625" style="1"/>
    <col min="7429" max="7430" width="4.5703125" style="1" customWidth="1"/>
    <col min="7431" max="7431" width="2.5703125" style="1" customWidth="1"/>
    <col min="7432" max="7432" width="3.42578125" style="1" customWidth="1"/>
    <col min="7433" max="7433" width="25" style="1" customWidth="1"/>
    <col min="7434" max="7435" width="8.85546875" style="1" customWidth="1"/>
    <col min="7436" max="7436" width="9.140625" style="1"/>
    <col min="7437" max="7437" width="10" style="1" bestFit="1" customWidth="1"/>
    <col min="7438" max="7439" width="9.140625" style="1"/>
    <col min="7440" max="7440" width="8.140625" style="1" customWidth="1"/>
    <col min="7441" max="7441" width="9" style="1" customWidth="1"/>
    <col min="7442" max="7442" width="8" style="1" customWidth="1"/>
    <col min="7443" max="7443" width="8.5703125" style="1" customWidth="1"/>
    <col min="7444" max="7444" width="8" style="1" customWidth="1"/>
    <col min="7445" max="7445" width="8.5703125" style="1" customWidth="1"/>
    <col min="7446" max="7447" width="9.140625" style="1"/>
    <col min="7448" max="7449" width="7.5703125" style="1" customWidth="1"/>
    <col min="7450" max="7450" width="2.42578125" style="1" customWidth="1"/>
    <col min="7451" max="7684" width="9.140625" style="1"/>
    <col min="7685" max="7686" width="4.5703125" style="1" customWidth="1"/>
    <col min="7687" max="7687" width="2.5703125" style="1" customWidth="1"/>
    <col min="7688" max="7688" width="3.42578125" style="1" customWidth="1"/>
    <col min="7689" max="7689" width="25" style="1" customWidth="1"/>
    <col min="7690" max="7691" width="8.85546875" style="1" customWidth="1"/>
    <col min="7692" max="7692" width="9.140625" style="1"/>
    <col min="7693" max="7693" width="10" style="1" bestFit="1" customWidth="1"/>
    <col min="7694" max="7695" width="9.140625" style="1"/>
    <col min="7696" max="7696" width="8.140625" style="1" customWidth="1"/>
    <col min="7697" max="7697" width="9" style="1" customWidth="1"/>
    <col min="7698" max="7698" width="8" style="1" customWidth="1"/>
    <col min="7699" max="7699" width="8.5703125" style="1" customWidth="1"/>
    <col min="7700" max="7700" width="8" style="1" customWidth="1"/>
    <col min="7701" max="7701" width="8.5703125" style="1" customWidth="1"/>
    <col min="7702" max="7703" width="9.140625" style="1"/>
    <col min="7704" max="7705" width="7.5703125" style="1" customWidth="1"/>
    <col min="7706" max="7706" width="2.42578125" style="1" customWidth="1"/>
    <col min="7707" max="7940" width="9.140625" style="1"/>
    <col min="7941" max="7942" width="4.5703125" style="1" customWidth="1"/>
    <col min="7943" max="7943" width="2.5703125" style="1" customWidth="1"/>
    <col min="7944" max="7944" width="3.42578125" style="1" customWidth="1"/>
    <col min="7945" max="7945" width="25" style="1" customWidth="1"/>
    <col min="7946" max="7947" width="8.85546875" style="1" customWidth="1"/>
    <col min="7948" max="7948" width="9.140625" style="1"/>
    <col min="7949" max="7949" width="10" style="1" bestFit="1" customWidth="1"/>
    <col min="7950" max="7951" width="9.140625" style="1"/>
    <col min="7952" max="7952" width="8.140625" style="1" customWidth="1"/>
    <col min="7953" max="7953" width="9" style="1" customWidth="1"/>
    <col min="7954" max="7954" width="8" style="1" customWidth="1"/>
    <col min="7955" max="7955" width="8.5703125" style="1" customWidth="1"/>
    <col min="7956" max="7956" width="8" style="1" customWidth="1"/>
    <col min="7957" max="7957" width="8.5703125" style="1" customWidth="1"/>
    <col min="7958" max="7959" width="9.140625" style="1"/>
    <col min="7960" max="7961" width="7.5703125" style="1" customWidth="1"/>
    <col min="7962" max="7962" width="2.42578125" style="1" customWidth="1"/>
    <col min="7963" max="8196" width="9.140625" style="1"/>
    <col min="8197" max="8198" width="4.5703125" style="1" customWidth="1"/>
    <col min="8199" max="8199" width="2.5703125" style="1" customWidth="1"/>
    <col min="8200" max="8200" width="3.42578125" style="1" customWidth="1"/>
    <col min="8201" max="8201" width="25" style="1" customWidth="1"/>
    <col min="8202" max="8203" width="8.85546875" style="1" customWidth="1"/>
    <col min="8204" max="8204" width="9.140625" style="1"/>
    <col min="8205" max="8205" width="10" style="1" bestFit="1" customWidth="1"/>
    <col min="8206" max="8207" width="9.140625" style="1"/>
    <col min="8208" max="8208" width="8.140625" style="1" customWidth="1"/>
    <col min="8209" max="8209" width="9" style="1" customWidth="1"/>
    <col min="8210" max="8210" width="8" style="1" customWidth="1"/>
    <col min="8211" max="8211" width="8.5703125" style="1" customWidth="1"/>
    <col min="8212" max="8212" width="8" style="1" customWidth="1"/>
    <col min="8213" max="8213" width="8.5703125" style="1" customWidth="1"/>
    <col min="8214" max="8215" width="9.140625" style="1"/>
    <col min="8216" max="8217" width="7.5703125" style="1" customWidth="1"/>
    <col min="8218" max="8218" width="2.42578125" style="1" customWidth="1"/>
    <col min="8219" max="8452" width="9.140625" style="1"/>
    <col min="8453" max="8454" width="4.5703125" style="1" customWidth="1"/>
    <col min="8455" max="8455" width="2.5703125" style="1" customWidth="1"/>
    <col min="8456" max="8456" width="3.42578125" style="1" customWidth="1"/>
    <col min="8457" max="8457" width="25" style="1" customWidth="1"/>
    <col min="8458" max="8459" width="8.85546875" style="1" customWidth="1"/>
    <col min="8460" max="8460" width="9.140625" style="1"/>
    <col min="8461" max="8461" width="10" style="1" bestFit="1" customWidth="1"/>
    <col min="8462" max="8463" width="9.140625" style="1"/>
    <col min="8464" max="8464" width="8.140625" style="1" customWidth="1"/>
    <col min="8465" max="8465" width="9" style="1" customWidth="1"/>
    <col min="8466" max="8466" width="8" style="1" customWidth="1"/>
    <col min="8467" max="8467" width="8.5703125" style="1" customWidth="1"/>
    <col min="8468" max="8468" width="8" style="1" customWidth="1"/>
    <col min="8469" max="8469" width="8.5703125" style="1" customWidth="1"/>
    <col min="8470" max="8471" width="9.140625" style="1"/>
    <col min="8472" max="8473" width="7.5703125" style="1" customWidth="1"/>
    <col min="8474" max="8474" width="2.42578125" style="1" customWidth="1"/>
    <col min="8475" max="8708" width="9.140625" style="1"/>
    <col min="8709" max="8710" width="4.5703125" style="1" customWidth="1"/>
    <col min="8711" max="8711" width="2.5703125" style="1" customWidth="1"/>
    <col min="8712" max="8712" width="3.42578125" style="1" customWidth="1"/>
    <col min="8713" max="8713" width="25" style="1" customWidth="1"/>
    <col min="8714" max="8715" width="8.85546875" style="1" customWidth="1"/>
    <col min="8716" max="8716" width="9.140625" style="1"/>
    <col min="8717" max="8717" width="10" style="1" bestFit="1" customWidth="1"/>
    <col min="8718" max="8719" width="9.140625" style="1"/>
    <col min="8720" max="8720" width="8.140625" style="1" customWidth="1"/>
    <col min="8721" max="8721" width="9" style="1" customWidth="1"/>
    <col min="8722" max="8722" width="8" style="1" customWidth="1"/>
    <col min="8723" max="8723" width="8.5703125" style="1" customWidth="1"/>
    <col min="8724" max="8724" width="8" style="1" customWidth="1"/>
    <col min="8725" max="8725" width="8.5703125" style="1" customWidth="1"/>
    <col min="8726" max="8727" width="9.140625" style="1"/>
    <col min="8728" max="8729" width="7.5703125" style="1" customWidth="1"/>
    <col min="8730" max="8730" width="2.42578125" style="1" customWidth="1"/>
    <col min="8731" max="8964" width="9.140625" style="1"/>
    <col min="8965" max="8966" width="4.5703125" style="1" customWidth="1"/>
    <col min="8967" max="8967" width="2.5703125" style="1" customWidth="1"/>
    <col min="8968" max="8968" width="3.42578125" style="1" customWidth="1"/>
    <col min="8969" max="8969" width="25" style="1" customWidth="1"/>
    <col min="8970" max="8971" width="8.85546875" style="1" customWidth="1"/>
    <col min="8972" max="8972" width="9.140625" style="1"/>
    <col min="8973" max="8973" width="10" style="1" bestFit="1" customWidth="1"/>
    <col min="8974" max="8975" width="9.140625" style="1"/>
    <col min="8976" max="8976" width="8.140625" style="1" customWidth="1"/>
    <col min="8977" max="8977" width="9" style="1" customWidth="1"/>
    <col min="8978" max="8978" width="8" style="1" customWidth="1"/>
    <col min="8979" max="8979" width="8.5703125" style="1" customWidth="1"/>
    <col min="8980" max="8980" width="8" style="1" customWidth="1"/>
    <col min="8981" max="8981" width="8.5703125" style="1" customWidth="1"/>
    <col min="8982" max="8983" width="9.140625" style="1"/>
    <col min="8984" max="8985" width="7.5703125" style="1" customWidth="1"/>
    <col min="8986" max="8986" width="2.42578125" style="1" customWidth="1"/>
    <col min="8987" max="9220" width="9.140625" style="1"/>
    <col min="9221" max="9222" width="4.5703125" style="1" customWidth="1"/>
    <col min="9223" max="9223" width="2.5703125" style="1" customWidth="1"/>
    <col min="9224" max="9224" width="3.42578125" style="1" customWidth="1"/>
    <col min="9225" max="9225" width="25" style="1" customWidth="1"/>
    <col min="9226" max="9227" width="8.85546875" style="1" customWidth="1"/>
    <col min="9228" max="9228" width="9.140625" style="1"/>
    <col min="9229" max="9229" width="10" style="1" bestFit="1" customWidth="1"/>
    <col min="9230" max="9231" width="9.140625" style="1"/>
    <col min="9232" max="9232" width="8.140625" style="1" customWidth="1"/>
    <col min="9233" max="9233" width="9" style="1" customWidth="1"/>
    <col min="9234" max="9234" width="8" style="1" customWidth="1"/>
    <col min="9235" max="9235" width="8.5703125" style="1" customWidth="1"/>
    <col min="9236" max="9236" width="8" style="1" customWidth="1"/>
    <col min="9237" max="9237" width="8.5703125" style="1" customWidth="1"/>
    <col min="9238" max="9239" width="9.140625" style="1"/>
    <col min="9240" max="9241" width="7.5703125" style="1" customWidth="1"/>
    <col min="9242" max="9242" width="2.42578125" style="1" customWidth="1"/>
    <col min="9243" max="9476" width="9.140625" style="1"/>
    <col min="9477" max="9478" width="4.5703125" style="1" customWidth="1"/>
    <col min="9479" max="9479" width="2.5703125" style="1" customWidth="1"/>
    <col min="9480" max="9480" width="3.42578125" style="1" customWidth="1"/>
    <col min="9481" max="9481" width="25" style="1" customWidth="1"/>
    <col min="9482" max="9483" width="8.85546875" style="1" customWidth="1"/>
    <col min="9484" max="9484" width="9.140625" style="1"/>
    <col min="9485" max="9485" width="10" style="1" bestFit="1" customWidth="1"/>
    <col min="9486" max="9487" width="9.140625" style="1"/>
    <col min="9488" max="9488" width="8.140625" style="1" customWidth="1"/>
    <col min="9489" max="9489" width="9" style="1" customWidth="1"/>
    <col min="9490" max="9490" width="8" style="1" customWidth="1"/>
    <col min="9491" max="9491" width="8.5703125" style="1" customWidth="1"/>
    <col min="9492" max="9492" width="8" style="1" customWidth="1"/>
    <col min="9493" max="9493" width="8.5703125" style="1" customWidth="1"/>
    <col min="9494" max="9495" width="9.140625" style="1"/>
    <col min="9496" max="9497" width="7.5703125" style="1" customWidth="1"/>
    <col min="9498" max="9498" width="2.42578125" style="1" customWidth="1"/>
    <col min="9499" max="9732" width="9.140625" style="1"/>
    <col min="9733" max="9734" width="4.5703125" style="1" customWidth="1"/>
    <col min="9735" max="9735" width="2.5703125" style="1" customWidth="1"/>
    <col min="9736" max="9736" width="3.42578125" style="1" customWidth="1"/>
    <col min="9737" max="9737" width="25" style="1" customWidth="1"/>
    <col min="9738" max="9739" width="8.85546875" style="1" customWidth="1"/>
    <col min="9740" max="9740" width="9.140625" style="1"/>
    <col min="9741" max="9741" width="10" style="1" bestFit="1" customWidth="1"/>
    <col min="9742" max="9743" width="9.140625" style="1"/>
    <col min="9744" max="9744" width="8.140625" style="1" customWidth="1"/>
    <col min="9745" max="9745" width="9" style="1" customWidth="1"/>
    <col min="9746" max="9746" width="8" style="1" customWidth="1"/>
    <col min="9747" max="9747" width="8.5703125" style="1" customWidth="1"/>
    <col min="9748" max="9748" width="8" style="1" customWidth="1"/>
    <col min="9749" max="9749" width="8.5703125" style="1" customWidth="1"/>
    <col min="9750" max="9751" width="9.140625" style="1"/>
    <col min="9752" max="9753" width="7.5703125" style="1" customWidth="1"/>
    <col min="9754" max="9754" width="2.42578125" style="1" customWidth="1"/>
    <col min="9755" max="9988" width="9.140625" style="1"/>
    <col min="9989" max="9990" width="4.5703125" style="1" customWidth="1"/>
    <col min="9991" max="9991" width="2.5703125" style="1" customWidth="1"/>
    <col min="9992" max="9992" width="3.42578125" style="1" customWidth="1"/>
    <col min="9993" max="9993" width="25" style="1" customWidth="1"/>
    <col min="9994" max="9995" width="8.85546875" style="1" customWidth="1"/>
    <col min="9996" max="9996" width="9.140625" style="1"/>
    <col min="9997" max="9997" width="10" style="1" bestFit="1" customWidth="1"/>
    <col min="9998" max="9999" width="9.140625" style="1"/>
    <col min="10000" max="10000" width="8.140625" style="1" customWidth="1"/>
    <col min="10001" max="10001" width="9" style="1" customWidth="1"/>
    <col min="10002" max="10002" width="8" style="1" customWidth="1"/>
    <col min="10003" max="10003" width="8.5703125" style="1" customWidth="1"/>
    <col min="10004" max="10004" width="8" style="1" customWidth="1"/>
    <col min="10005" max="10005" width="8.5703125" style="1" customWidth="1"/>
    <col min="10006" max="10007" width="9.140625" style="1"/>
    <col min="10008" max="10009" width="7.5703125" style="1" customWidth="1"/>
    <col min="10010" max="10010" width="2.42578125" style="1" customWidth="1"/>
    <col min="10011" max="10244" width="9.140625" style="1"/>
    <col min="10245" max="10246" width="4.5703125" style="1" customWidth="1"/>
    <col min="10247" max="10247" width="2.5703125" style="1" customWidth="1"/>
    <col min="10248" max="10248" width="3.42578125" style="1" customWidth="1"/>
    <col min="10249" max="10249" width="25" style="1" customWidth="1"/>
    <col min="10250" max="10251" width="8.85546875" style="1" customWidth="1"/>
    <col min="10252" max="10252" width="9.140625" style="1"/>
    <col min="10253" max="10253" width="10" style="1" bestFit="1" customWidth="1"/>
    <col min="10254" max="10255" width="9.140625" style="1"/>
    <col min="10256" max="10256" width="8.140625" style="1" customWidth="1"/>
    <col min="10257" max="10257" width="9" style="1" customWidth="1"/>
    <col min="10258" max="10258" width="8" style="1" customWidth="1"/>
    <col min="10259" max="10259" width="8.5703125" style="1" customWidth="1"/>
    <col min="10260" max="10260" width="8" style="1" customWidth="1"/>
    <col min="10261" max="10261" width="8.5703125" style="1" customWidth="1"/>
    <col min="10262" max="10263" width="9.140625" style="1"/>
    <col min="10264" max="10265" width="7.5703125" style="1" customWidth="1"/>
    <col min="10266" max="10266" width="2.42578125" style="1" customWidth="1"/>
    <col min="10267" max="10500" width="9.140625" style="1"/>
    <col min="10501" max="10502" width="4.5703125" style="1" customWidth="1"/>
    <col min="10503" max="10503" width="2.5703125" style="1" customWidth="1"/>
    <col min="10504" max="10504" width="3.42578125" style="1" customWidth="1"/>
    <col min="10505" max="10505" width="25" style="1" customWidth="1"/>
    <col min="10506" max="10507" width="8.85546875" style="1" customWidth="1"/>
    <col min="10508" max="10508" width="9.140625" style="1"/>
    <col min="10509" max="10509" width="10" style="1" bestFit="1" customWidth="1"/>
    <col min="10510" max="10511" width="9.140625" style="1"/>
    <col min="10512" max="10512" width="8.140625" style="1" customWidth="1"/>
    <col min="10513" max="10513" width="9" style="1" customWidth="1"/>
    <col min="10514" max="10514" width="8" style="1" customWidth="1"/>
    <col min="10515" max="10515" width="8.5703125" style="1" customWidth="1"/>
    <col min="10516" max="10516" width="8" style="1" customWidth="1"/>
    <col min="10517" max="10517" width="8.5703125" style="1" customWidth="1"/>
    <col min="10518" max="10519" width="9.140625" style="1"/>
    <col min="10520" max="10521" width="7.5703125" style="1" customWidth="1"/>
    <col min="10522" max="10522" width="2.42578125" style="1" customWidth="1"/>
    <col min="10523" max="10756" width="9.140625" style="1"/>
    <col min="10757" max="10758" width="4.5703125" style="1" customWidth="1"/>
    <col min="10759" max="10759" width="2.5703125" style="1" customWidth="1"/>
    <col min="10760" max="10760" width="3.42578125" style="1" customWidth="1"/>
    <col min="10761" max="10761" width="25" style="1" customWidth="1"/>
    <col min="10762" max="10763" width="8.85546875" style="1" customWidth="1"/>
    <col min="10764" max="10764" width="9.140625" style="1"/>
    <col min="10765" max="10765" width="10" style="1" bestFit="1" customWidth="1"/>
    <col min="10766" max="10767" width="9.140625" style="1"/>
    <col min="10768" max="10768" width="8.140625" style="1" customWidth="1"/>
    <col min="10769" max="10769" width="9" style="1" customWidth="1"/>
    <col min="10770" max="10770" width="8" style="1" customWidth="1"/>
    <col min="10771" max="10771" width="8.5703125" style="1" customWidth="1"/>
    <col min="10772" max="10772" width="8" style="1" customWidth="1"/>
    <col min="10773" max="10773" width="8.5703125" style="1" customWidth="1"/>
    <col min="10774" max="10775" width="9.140625" style="1"/>
    <col min="10776" max="10777" width="7.5703125" style="1" customWidth="1"/>
    <col min="10778" max="10778" width="2.42578125" style="1" customWidth="1"/>
    <col min="10779" max="11012" width="9.140625" style="1"/>
    <col min="11013" max="11014" width="4.5703125" style="1" customWidth="1"/>
    <col min="11015" max="11015" width="2.5703125" style="1" customWidth="1"/>
    <col min="11016" max="11016" width="3.42578125" style="1" customWidth="1"/>
    <col min="11017" max="11017" width="25" style="1" customWidth="1"/>
    <col min="11018" max="11019" width="8.85546875" style="1" customWidth="1"/>
    <col min="11020" max="11020" width="9.140625" style="1"/>
    <col min="11021" max="11021" width="10" style="1" bestFit="1" customWidth="1"/>
    <col min="11022" max="11023" width="9.140625" style="1"/>
    <col min="11024" max="11024" width="8.140625" style="1" customWidth="1"/>
    <col min="11025" max="11025" width="9" style="1" customWidth="1"/>
    <col min="11026" max="11026" width="8" style="1" customWidth="1"/>
    <col min="11027" max="11027" width="8.5703125" style="1" customWidth="1"/>
    <col min="11028" max="11028" width="8" style="1" customWidth="1"/>
    <col min="11029" max="11029" width="8.5703125" style="1" customWidth="1"/>
    <col min="11030" max="11031" width="9.140625" style="1"/>
    <col min="11032" max="11033" width="7.5703125" style="1" customWidth="1"/>
    <col min="11034" max="11034" width="2.42578125" style="1" customWidth="1"/>
    <col min="11035" max="11268" width="9.140625" style="1"/>
    <col min="11269" max="11270" width="4.5703125" style="1" customWidth="1"/>
    <col min="11271" max="11271" width="2.5703125" style="1" customWidth="1"/>
    <col min="11272" max="11272" width="3.42578125" style="1" customWidth="1"/>
    <col min="11273" max="11273" width="25" style="1" customWidth="1"/>
    <col min="11274" max="11275" width="8.85546875" style="1" customWidth="1"/>
    <col min="11276" max="11276" width="9.140625" style="1"/>
    <col min="11277" max="11277" width="10" style="1" bestFit="1" customWidth="1"/>
    <col min="11278" max="11279" width="9.140625" style="1"/>
    <col min="11280" max="11280" width="8.140625" style="1" customWidth="1"/>
    <col min="11281" max="11281" width="9" style="1" customWidth="1"/>
    <col min="11282" max="11282" width="8" style="1" customWidth="1"/>
    <col min="11283" max="11283" width="8.5703125" style="1" customWidth="1"/>
    <col min="11284" max="11284" width="8" style="1" customWidth="1"/>
    <col min="11285" max="11285" width="8.5703125" style="1" customWidth="1"/>
    <col min="11286" max="11287" width="9.140625" style="1"/>
    <col min="11288" max="11289" width="7.5703125" style="1" customWidth="1"/>
    <col min="11290" max="11290" width="2.42578125" style="1" customWidth="1"/>
    <col min="11291" max="11524" width="9.140625" style="1"/>
    <col min="11525" max="11526" width="4.5703125" style="1" customWidth="1"/>
    <col min="11527" max="11527" width="2.5703125" style="1" customWidth="1"/>
    <col min="11528" max="11528" width="3.42578125" style="1" customWidth="1"/>
    <col min="11529" max="11529" width="25" style="1" customWidth="1"/>
    <col min="11530" max="11531" width="8.85546875" style="1" customWidth="1"/>
    <col min="11532" max="11532" width="9.140625" style="1"/>
    <col min="11533" max="11533" width="10" style="1" bestFit="1" customWidth="1"/>
    <col min="11534" max="11535" width="9.140625" style="1"/>
    <col min="11536" max="11536" width="8.140625" style="1" customWidth="1"/>
    <col min="11537" max="11537" width="9" style="1" customWidth="1"/>
    <col min="11538" max="11538" width="8" style="1" customWidth="1"/>
    <col min="11539" max="11539" width="8.5703125" style="1" customWidth="1"/>
    <col min="11540" max="11540" width="8" style="1" customWidth="1"/>
    <col min="11541" max="11541" width="8.5703125" style="1" customWidth="1"/>
    <col min="11542" max="11543" width="9.140625" style="1"/>
    <col min="11544" max="11545" width="7.5703125" style="1" customWidth="1"/>
    <col min="11546" max="11546" width="2.42578125" style="1" customWidth="1"/>
    <col min="11547" max="11780" width="9.140625" style="1"/>
    <col min="11781" max="11782" width="4.5703125" style="1" customWidth="1"/>
    <col min="11783" max="11783" width="2.5703125" style="1" customWidth="1"/>
    <col min="11784" max="11784" width="3.42578125" style="1" customWidth="1"/>
    <col min="11785" max="11785" width="25" style="1" customWidth="1"/>
    <col min="11786" max="11787" width="8.85546875" style="1" customWidth="1"/>
    <col min="11788" max="11788" width="9.140625" style="1"/>
    <col min="11789" max="11789" width="10" style="1" bestFit="1" customWidth="1"/>
    <col min="11790" max="11791" width="9.140625" style="1"/>
    <col min="11792" max="11792" width="8.140625" style="1" customWidth="1"/>
    <col min="11793" max="11793" width="9" style="1" customWidth="1"/>
    <col min="11794" max="11794" width="8" style="1" customWidth="1"/>
    <col min="11795" max="11795" width="8.5703125" style="1" customWidth="1"/>
    <col min="11796" max="11796" width="8" style="1" customWidth="1"/>
    <col min="11797" max="11797" width="8.5703125" style="1" customWidth="1"/>
    <col min="11798" max="11799" width="9.140625" style="1"/>
    <col min="11800" max="11801" width="7.5703125" style="1" customWidth="1"/>
    <col min="11802" max="11802" width="2.42578125" style="1" customWidth="1"/>
    <col min="11803" max="12036" width="9.140625" style="1"/>
    <col min="12037" max="12038" width="4.5703125" style="1" customWidth="1"/>
    <col min="12039" max="12039" width="2.5703125" style="1" customWidth="1"/>
    <col min="12040" max="12040" width="3.42578125" style="1" customWidth="1"/>
    <col min="12041" max="12041" width="25" style="1" customWidth="1"/>
    <col min="12042" max="12043" width="8.85546875" style="1" customWidth="1"/>
    <col min="12044" max="12044" width="9.140625" style="1"/>
    <col min="12045" max="12045" width="10" style="1" bestFit="1" customWidth="1"/>
    <col min="12046" max="12047" width="9.140625" style="1"/>
    <col min="12048" max="12048" width="8.140625" style="1" customWidth="1"/>
    <col min="12049" max="12049" width="9" style="1" customWidth="1"/>
    <col min="12050" max="12050" width="8" style="1" customWidth="1"/>
    <col min="12051" max="12051" width="8.5703125" style="1" customWidth="1"/>
    <col min="12052" max="12052" width="8" style="1" customWidth="1"/>
    <col min="12053" max="12053" width="8.5703125" style="1" customWidth="1"/>
    <col min="12054" max="12055" width="9.140625" style="1"/>
    <col min="12056" max="12057" width="7.5703125" style="1" customWidth="1"/>
    <col min="12058" max="12058" width="2.42578125" style="1" customWidth="1"/>
    <col min="12059" max="12292" width="9.140625" style="1"/>
    <col min="12293" max="12294" width="4.5703125" style="1" customWidth="1"/>
    <col min="12295" max="12295" width="2.5703125" style="1" customWidth="1"/>
    <col min="12296" max="12296" width="3.42578125" style="1" customWidth="1"/>
    <col min="12297" max="12297" width="25" style="1" customWidth="1"/>
    <col min="12298" max="12299" width="8.85546875" style="1" customWidth="1"/>
    <col min="12300" max="12300" width="9.140625" style="1"/>
    <col min="12301" max="12301" width="10" style="1" bestFit="1" customWidth="1"/>
    <col min="12302" max="12303" width="9.140625" style="1"/>
    <col min="12304" max="12304" width="8.140625" style="1" customWidth="1"/>
    <col min="12305" max="12305" width="9" style="1" customWidth="1"/>
    <col min="12306" max="12306" width="8" style="1" customWidth="1"/>
    <col min="12307" max="12307" width="8.5703125" style="1" customWidth="1"/>
    <col min="12308" max="12308" width="8" style="1" customWidth="1"/>
    <col min="12309" max="12309" width="8.5703125" style="1" customWidth="1"/>
    <col min="12310" max="12311" width="9.140625" style="1"/>
    <col min="12312" max="12313" width="7.5703125" style="1" customWidth="1"/>
    <col min="12314" max="12314" width="2.42578125" style="1" customWidth="1"/>
    <col min="12315" max="12548" width="9.140625" style="1"/>
    <col min="12549" max="12550" width="4.5703125" style="1" customWidth="1"/>
    <col min="12551" max="12551" width="2.5703125" style="1" customWidth="1"/>
    <col min="12552" max="12552" width="3.42578125" style="1" customWidth="1"/>
    <col min="12553" max="12553" width="25" style="1" customWidth="1"/>
    <col min="12554" max="12555" width="8.85546875" style="1" customWidth="1"/>
    <col min="12556" max="12556" width="9.140625" style="1"/>
    <col min="12557" max="12557" width="10" style="1" bestFit="1" customWidth="1"/>
    <col min="12558" max="12559" width="9.140625" style="1"/>
    <col min="12560" max="12560" width="8.140625" style="1" customWidth="1"/>
    <col min="12561" max="12561" width="9" style="1" customWidth="1"/>
    <col min="12562" max="12562" width="8" style="1" customWidth="1"/>
    <col min="12563" max="12563" width="8.5703125" style="1" customWidth="1"/>
    <col min="12564" max="12564" width="8" style="1" customWidth="1"/>
    <col min="12565" max="12565" width="8.5703125" style="1" customWidth="1"/>
    <col min="12566" max="12567" width="9.140625" style="1"/>
    <col min="12568" max="12569" width="7.5703125" style="1" customWidth="1"/>
    <col min="12570" max="12570" width="2.42578125" style="1" customWidth="1"/>
    <col min="12571" max="12804" width="9.140625" style="1"/>
    <col min="12805" max="12806" width="4.5703125" style="1" customWidth="1"/>
    <col min="12807" max="12807" width="2.5703125" style="1" customWidth="1"/>
    <col min="12808" max="12808" width="3.42578125" style="1" customWidth="1"/>
    <col min="12809" max="12809" width="25" style="1" customWidth="1"/>
    <col min="12810" max="12811" width="8.85546875" style="1" customWidth="1"/>
    <col min="12812" max="12812" width="9.140625" style="1"/>
    <col min="12813" max="12813" width="10" style="1" bestFit="1" customWidth="1"/>
    <col min="12814" max="12815" width="9.140625" style="1"/>
    <col min="12816" max="12816" width="8.140625" style="1" customWidth="1"/>
    <col min="12817" max="12817" width="9" style="1" customWidth="1"/>
    <col min="12818" max="12818" width="8" style="1" customWidth="1"/>
    <col min="12819" max="12819" width="8.5703125" style="1" customWidth="1"/>
    <col min="12820" max="12820" width="8" style="1" customWidth="1"/>
    <col min="12821" max="12821" width="8.5703125" style="1" customWidth="1"/>
    <col min="12822" max="12823" width="9.140625" style="1"/>
    <col min="12824" max="12825" width="7.5703125" style="1" customWidth="1"/>
    <col min="12826" max="12826" width="2.42578125" style="1" customWidth="1"/>
    <col min="12827" max="13060" width="9.140625" style="1"/>
    <col min="13061" max="13062" width="4.5703125" style="1" customWidth="1"/>
    <col min="13063" max="13063" width="2.5703125" style="1" customWidth="1"/>
    <col min="13064" max="13064" width="3.42578125" style="1" customWidth="1"/>
    <col min="13065" max="13065" width="25" style="1" customWidth="1"/>
    <col min="13066" max="13067" width="8.85546875" style="1" customWidth="1"/>
    <col min="13068" max="13068" width="9.140625" style="1"/>
    <col min="13069" max="13069" width="10" style="1" bestFit="1" customWidth="1"/>
    <col min="13070" max="13071" width="9.140625" style="1"/>
    <col min="13072" max="13072" width="8.140625" style="1" customWidth="1"/>
    <col min="13073" max="13073" width="9" style="1" customWidth="1"/>
    <col min="13074" max="13074" width="8" style="1" customWidth="1"/>
    <col min="13075" max="13075" width="8.5703125" style="1" customWidth="1"/>
    <col min="13076" max="13076" width="8" style="1" customWidth="1"/>
    <col min="13077" max="13077" width="8.5703125" style="1" customWidth="1"/>
    <col min="13078" max="13079" width="9.140625" style="1"/>
    <col min="13080" max="13081" width="7.5703125" style="1" customWidth="1"/>
    <col min="13082" max="13082" width="2.42578125" style="1" customWidth="1"/>
    <col min="13083" max="13316" width="9.140625" style="1"/>
    <col min="13317" max="13318" width="4.5703125" style="1" customWidth="1"/>
    <col min="13319" max="13319" width="2.5703125" style="1" customWidth="1"/>
    <col min="13320" max="13320" width="3.42578125" style="1" customWidth="1"/>
    <col min="13321" max="13321" width="25" style="1" customWidth="1"/>
    <col min="13322" max="13323" width="8.85546875" style="1" customWidth="1"/>
    <col min="13324" max="13324" width="9.140625" style="1"/>
    <col min="13325" max="13325" width="10" style="1" bestFit="1" customWidth="1"/>
    <col min="13326" max="13327" width="9.140625" style="1"/>
    <col min="13328" max="13328" width="8.140625" style="1" customWidth="1"/>
    <col min="13329" max="13329" width="9" style="1" customWidth="1"/>
    <col min="13330" max="13330" width="8" style="1" customWidth="1"/>
    <col min="13331" max="13331" width="8.5703125" style="1" customWidth="1"/>
    <col min="13332" max="13332" width="8" style="1" customWidth="1"/>
    <col min="13333" max="13333" width="8.5703125" style="1" customWidth="1"/>
    <col min="13334" max="13335" width="9.140625" style="1"/>
    <col min="13336" max="13337" width="7.5703125" style="1" customWidth="1"/>
    <col min="13338" max="13338" width="2.42578125" style="1" customWidth="1"/>
    <col min="13339" max="13572" width="9.140625" style="1"/>
    <col min="13573" max="13574" width="4.5703125" style="1" customWidth="1"/>
    <col min="13575" max="13575" width="2.5703125" style="1" customWidth="1"/>
    <col min="13576" max="13576" width="3.42578125" style="1" customWidth="1"/>
    <col min="13577" max="13577" width="25" style="1" customWidth="1"/>
    <col min="13578" max="13579" width="8.85546875" style="1" customWidth="1"/>
    <col min="13580" max="13580" width="9.140625" style="1"/>
    <col min="13581" max="13581" width="10" style="1" bestFit="1" customWidth="1"/>
    <col min="13582" max="13583" width="9.140625" style="1"/>
    <col min="13584" max="13584" width="8.140625" style="1" customWidth="1"/>
    <col min="13585" max="13585" width="9" style="1" customWidth="1"/>
    <col min="13586" max="13586" width="8" style="1" customWidth="1"/>
    <col min="13587" max="13587" width="8.5703125" style="1" customWidth="1"/>
    <col min="13588" max="13588" width="8" style="1" customWidth="1"/>
    <col min="13589" max="13589" width="8.5703125" style="1" customWidth="1"/>
    <col min="13590" max="13591" width="9.140625" style="1"/>
    <col min="13592" max="13593" width="7.5703125" style="1" customWidth="1"/>
    <col min="13594" max="13594" width="2.42578125" style="1" customWidth="1"/>
    <col min="13595" max="13828" width="9.140625" style="1"/>
    <col min="13829" max="13830" width="4.5703125" style="1" customWidth="1"/>
    <col min="13831" max="13831" width="2.5703125" style="1" customWidth="1"/>
    <col min="13832" max="13832" width="3.42578125" style="1" customWidth="1"/>
    <col min="13833" max="13833" width="25" style="1" customWidth="1"/>
    <col min="13834" max="13835" width="8.85546875" style="1" customWidth="1"/>
    <col min="13836" max="13836" width="9.140625" style="1"/>
    <col min="13837" max="13837" width="10" style="1" bestFit="1" customWidth="1"/>
    <col min="13838" max="13839" width="9.140625" style="1"/>
    <col min="13840" max="13840" width="8.140625" style="1" customWidth="1"/>
    <col min="13841" max="13841" width="9" style="1" customWidth="1"/>
    <col min="13842" max="13842" width="8" style="1" customWidth="1"/>
    <col min="13843" max="13843" width="8.5703125" style="1" customWidth="1"/>
    <col min="13844" max="13844" width="8" style="1" customWidth="1"/>
    <col min="13845" max="13845" width="8.5703125" style="1" customWidth="1"/>
    <col min="13846" max="13847" width="9.140625" style="1"/>
    <col min="13848" max="13849" width="7.5703125" style="1" customWidth="1"/>
    <col min="13850" max="13850" width="2.42578125" style="1" customWidth="1"/>
    <col min="13851" max="14084" width="9.140625" style="1"/>
    <col min="14085" max="14086" width="4.5703125" style="1" customWidth="1"/>
    <col min="14087" max="14087" width="2.5703125" style="1" customWidth="1"/>
    <col min="14088" max="14088" width="3.42578125" style="1" customWidth="1"/>
    <col min="14089" max="14089" width="25" style="1" customWidth="1"/>
    <col min="14090" max="14091" width="8.85546875" style="1" customWidth="1"/>
    <col min="14092" max="14092" width="9.140625" style="1"/>
    <col min="14093" max="14093" width="10" style="1" bestFit="1" customWidth="1"/>
    <col min="14094" max="14095" width="9.140625" style="1"/>
    <col min="14096" max="14096" width="8.140625" style="1" customWidth="1"/>
    <col min="14097" max="14097" width="9" style="1" customWidth="1"/>
    <col min="14098" max="14098" width="8" style="1" customWidth="1"/>
    <col min="14099" max="14099" width="8.5703125" style="1" customWidth="1"/>
    <col min="14100" max="14100" width="8" style="1" customWidth="1"/>
    <col min="14101" max="14101" width="8.5703125" style="1" customWidth="1"/>
    <col min="14102" max="14103" width="9.140625" style="1"/>
    <col min="14104" max="14105" width="7.5703125" style="1" customWidth="1"/>
    <col min="14106" max="14106" width="2.42578125" style="1" customWidth="1"/>
    <col min="14107" max="14340" width="9.140625" style="1"/>
    <col min="14341" max="14342" width="4.5703125" style="1" customWidth="1"/>
    <col min="14343" max="14343" width="2.5703125" style="1" customWidth="1"/>
    <col min="14344" max="14344" width="3.42578125" style="1" customWidth="1"/>
    <col min="14345" max="14345" width="25" style="1" customWidth="1"/>
    <col min="14346" max="14347" width="8.85546875" style="1" customWidth="1"/>
    <col min="14348" max="14348" width="9.140625" style="1"/>
    <col min="14349" max="14349" width="10" style="1" bestFit="1" customWidth="1"/>
    <col min="14350" max="14351" width="9.140625" style="1"/>
    <col min="14352" max="14352" width="8.140625" style="1" customWidth="1"/>
    <col min="14353" max="14353" width="9" style="1" customWidth="1"/>
    <col min="14354" max="14354" width="8" style="1" customWidth="1"/>
    <col min="14355" max="14355" width="8.5703125" style="1" customWidth="1"/>
    <col min="14356" max="14356" width="8" style="1" customWidth="1"/>
    <col min="14357" max="14357" width="8.5703125" style="1" customWidth="1"/>
    <col min="14358" max="14359" width="9.140625" style="1"/>
    <col min="14360" max="14361" width="7.5703125" style="1" customWidth="1"/>
    <col min="14362" max="14362" width="2.42578125" style="1" customWidth="1"/>
    <col min="14363" max="14596" width="9.140625" style="1"/>
    <col min="14597" max="14598" width="4.5703125" style="1" customWidth="1"/>
    <col min="14599" max="14599" width="2.5703125" style="1" customWidth="1"/>
    <col min="14600" max="14600" width="3.42578125" style="1" customWidth="1"/>
    <col min="14601" max="14601" width="25" style="1" customWidth="1"/>
    <col min="14602" max="14603" width="8.85546875" style="1" customWidth="1"/>
    <col min="14604" max="14604" width="9.140625" style="1"/>
    <col min="14605" max="14605" width="10" style="1" bestFit="1" customWidth="1"/>
    <col min="14606" max="14607" width="9.140625" style="1"/>
    <col min="14608" max="14608" width="8.140625" style="1" customWidth="1"/>
    <col min="14609" max="14609" width="9" style="1" customWidth="1"/>
    <col min="14610" max="14610" width="8" style="1" customWidth="1"/>
    <col min="14611" max="14611" width="8.5703125" style="1" customWidth="1"/>
    <col min="14612" max="14612" width="8" style="1" customWidth="1"/>
    <col min="14613" max="14613" width="8.5703125" style="1" customWidth="1"/>
    <col min="14614" max="14615" width="9.140625" style="1"/>
    <col min="14616" max="14617" width="7.5703125" style="1" customWidth="1"/>
    <col min="14618" max="14618" width="2.42578125" style="1" customWidth="1"/>
    <col min="14619" max="14852" width="9.140625" style="1"/>
    <col min="14853" max="14854" width="4.5703125" style="1" customWidth="1"/>
    <col min="14855" max="14855" width="2.5703125" style="1" customWidth="1"/>
    <col min="14856" max="14856" width="3.42578125" style="1" customWidth="1"/>
    <col min="14857" max="14857" width="25" style="1" customWidth="1"/>
    <col min="14858" max="14859" width="8.85546875" style="1" customWidth="1"/>
    <col min="14860" max="14860" width="9.140625" style="1"/>
    <col min="14861" max="14861" width="10" style="1" bestFit="1" customWidth="1"/>
    <col min="14862" max="14863" width="9.140625" style="1"/>
    <col min="14864" max="14864" width="8.140625" style="1" customWidth="1"/>
    <col min="14865" max="14865" width="9" style="1" customWidth="1"/>
    <col min="14866" max="14866" width="8" style="1" customWidth="1"/>
    <col min="14867" max="14867" width="8.5703125" style="1" customWidth="1"/>
    <col min="14868" max="14868" width="8" style="1" customWidth="1"/>
    <col min="14869" max="14869" width="8.5703125" style="1" customWidth="1"/>
    <col min="14870" max="14871" width="9.140625" style="1"/>
    <col min="14872" max="14873" width="7.5703125" style="1" customWidth="1"/>
    <col min="14874" max="14874" width="2.42578125" style="1" customWidth="1"/>
    <col min="14875" max="15108" width="9.140625" style="1"/>
    <col min="15109" max="15110" width="4.5703125" style="1" customWidth="1"/>
    <col min="15111" max="15111" width="2.5703125" style="1" customWidth="1"/>
    <col min="15112" max="15112" width="3.42578125" style="1" customWidth="1"/>
    <col min="15113" max="15113" width="25" style="1" customWidth="1"/>
    <col min="15114" max="15115" width="8.85546875" style="1" customWidth="1"/>
    <col min="15116" max="15116" width="9.140625" style="1"/>
    <col min="15117" max="15117" width="10" style="1" bestFit="1" customWidth="1"/>
    <col min="15118" max="15119" width="9.140625" style="1"/>
    <col min="15120" max="15120" width="8.140625" style="1" customWidth="1"/>
    <col min="15121" max="15121" width="9" style="1" customWidth="1"/>
    <col min="15122" max="15122" width="8" style="1" customWidth="1"/>
    <col min="15123" max="15123" width="8.5703125" style="1" customWidth="1"/>
    <col min="15124" max="15124" width="8" style="1" customWidth="1"/>
    <col min="15125" max="15125" width="8.5703125" style="1" customWidth="1"/>
    <col min="15126" max="15127" width="9.140625" style="1"/>
    <col min="15128" max="15129" width="7.5703125" style="1" customWidth="1"/>
    <col min="15130" max="15130" width="2.42578125" style="1" customWidth="1"/>
    <col min="15131" max="15364" width="9.140625" style="1"/>
    <col min="15365" max="15366" width="4.5703125" style="1" customWidth="1"/>
    <col min="15367" max="15367" width="2.5703125" style="1" customWidth="1"/>
    <col min="15368" max="15368" width="3.42578125" style="1" customWidth="1"/>
    <col min="15369" max="15369" width="25" style="1" customWidth="1"/>
    <col min="15370" max="15371" width="8.85546875" style="1" customWidth="1"/>
    <col min="15372" max="15372" width="9.140625" style="1"/>
    <col min="15373" max="15373" width="10" style="1" bestFit="1" customWidth="1"/>
    <col min="15374" max="15375" width="9.140625" style="1"/>
    <col min="15376" max="15376" width="8.140625" style="1" customWidth="1"/>
    <col min="15377" max="15377" width="9" style="1" customWidth="1"/>
    <col min="15378" max="15378" width="8" style="1" customWidth="1"/>
    <col min="15379" max="15379" width="8.5703125" style="1" customWidth="1"/>
    <col min="15380" max="15380" width="8" style="1" customWidth="1"/>
    <col min="15381" max="15381" width="8.5703125" style="1" customWidth="1"/>
    <col min="15382" max="15383" width="9.140625" style="1"/>
    <col min="15384" max="15385" width="7.5703125" style="1" customWidth="1"/>
    <col min="15386" max="15386" width="2.42578125" style="1" customWidth="1"/>
    <col min="15387" max="15620" width="9.140625" style="1"/>
    <col min="15621" max="15622" width="4.5703125" style="1" customWidth="1"/>
    <col min="15623" max="15623" width="2.5703125" style="1" customWidth="1"/>
    <col min="15624" max="15624" width="3.42578125" style="1" customWidth="1"/>
    <col min="15625" max="15625" width="25" style="1" customWidth="1"/>
    <col min="15626" max="15627" width="8.85546875" style="1" customWidth="1"/>
    <col min="15628" max="15628" width="9.140625" style="1"/>
    <col min="15629" max="15629" width="10" style="1" bestFit="1" customWidth="1"/>
    <col min="15630" max="15631" width="9.140625" style="1"/>
    <col min="15632" max="15632" width="8.140625" style="1" customWidth="1"/>
    <col min="15633" max="15633" width="9" style="1" customWidth="1"/>
    <col min="15634" max="15634" width="8" style="1" customWidth="1"/>
    <col min="15635" max="15635" width="8.5703125" style="1" customWidth="1"/>
    <col min="15636" max="15636" width="8" style="1" customWidth="1"/>
    <col min="15637" max="15637" width="8.5703125" style="1" customWidth="1"/>
    <col min="15638" max="15639" width="9.140625" style="1"/>
    <col min="15640" max="15641" width="7.5703125" style="1" customWidth="1"/>
    <col min="15642" max="15642" width="2.42578125" style="1" customWidth="1"/>
    <col min="15643" max="15876" width="9.140625" style="1"/>
    <col min="15877" max="15878" width="4.5703125" style="1" customWidth="1"/>
    <col min="15879" max="15879" width="2.5703125" style="1" customWidth="1"/>
    <col min="15880" max="15880" width="3.42578125" style="1" customWidth="1"/>
    <col min="15881" max="15881" width="25" style="1" customWidth="1"/>
    <col min="15882" max="15883" width="8.85546875" style="1" customWidth="1"/>
    <col min="15884" max="15884" width="9.140625" style="1"/>
    <col min="15885" max="15885" width="10" style="1" bestFit="1" customWidth="1"/>
    <col min="15886" max="15887" width="9.140625" style="1"/>
    <col min="15888" max="15888" width="8.140625" style="1" customWidth="1"/>
    <col min="15889" max="15889" width="9" style="1" customWidth="1"/>
    <col min="15890" max="15890" width="8" style="1" customWidth="1"/>
    <col min="15891" max="15891" width="8.5703125" style="1" customWidth="1"/>
    <col min="15892" max="15892" width="8" style="1" customWidth="1"/>
    <col min="15893" max="15893" width="8.5703125" style="1" customWidth="1"/>
    <col min="15894" max="15895" width="9.140625" style="1"/>
    <col min="15896" max="15897" width="7.5703125" style="1" customWidth="1"/>
    <col min="15898" max="15898" width="2.42578125" style="1" customWidth="1"/>
    <col min="15899" max="16132" width="9.140625" style="1"/>
    <col min="16133" max="16134" width="4.5703125" style="1" customWidth="1"/>
    <col min="16135" max="16135" width="2.5703125" style="1" customWidth="1"/>
    <col min="16136" max="16136" width="3.42578125" style="1" customWidth="1"/>
    <col min="16137" max="16137" width="25" style="1" customWidth="1"/>
    <col min="16138" max="16139" width="8.85546875" style="1" customWidth="1"/>
    <col min="16140" max="16140" width="9.140625" style="1"/>
    <col min="16141" max="16141" width="10" style="1" bestFit="1" customWidth="1"/>
    <col min="16142" max="16143" width="9.140625" style="1"/>
    <col min="16144" max="16144" width="8.140625" style="1" customWidth="1"/>
    <col min="16145" max="16145" width="9" style="1" customWidth="1"/>
    <col min="16146" max="16146" width="8" style="1" customWidth="1"/>
    <col min="16147" max="16147" width="8.5703125" style="1" customWidth="1"/>
    <col min="16148" max="16148" width="8" style="1" customWidth="1"/>
    <col min="16149" max="16149" width="8.5703125" style="1" customWidth="1"/>
    <col min="16150" max="16151" width="9.140625" style="1"/>
    <col min="16152" max="16153" width="7.5703125" style="1" customWidth="1"/>
    <col min="16154" max="16154" width="2.42578125" style="1" customWidth="1"/>
    <col min="16155" max="16384" width="9.140625" style="1"/>
  </cols>
  <sheetData>
    <row r="1" spans="1:21" ht="15.75" x14ac:dyDescent="0.25">
      <c r="A1" s="216" t="s">
        <v>3527</v>
      </c>
      <c r="B1" s="8"/>
      <c r="C1" s="8"/>
      <c r="D1" s="8"/>
      <c r="E1" s="8"/>
      <c r="F1" s="8"/>
      <c r="G1" s="8"/>
      <c r="H1" s="8"/>
      <c r="I1" s="8"/>
      <c r="J1" s="8"/>
      <c r="K1" s="8"/>
      <c r="L1" s="8"/>
      <c r="M1" s="8"/>
      <c r="N1" s="8"/>
      <c r="O1" s="8"/>
      <c r="P1" s="8"/>
      <c r="Q1" s="8"/>
      <c r="R1" s="8"/>
    </row>
    <row r="2" spans="1:21" x14ac:dyDescent="0.2">
      <c r="A2" s="80" t="s">
        <v>3528</v>
      </c>
      <c r="B2" s="8"/>
      <c r="C2" s="8"/>
      <c r="D2" s="8"/>
      <c r="E2" s="8"/>
      <c r="F2" s="8"/>
      <c r="G2" s="8"/>
      <c r="H2" s="8"/>
      <c r="I2" s="8"/>
      <c r="J2" s="8"/>
      <c r="K2" s="8"/>
      <c r="L2" s="8"/>
      <c r="M2" s="8"/>
      <c r="N2" s="8"/>
      <c r="O2" s="8"/>
      <c r="P2" s="8"/>
      <c r="Q2" s="8"/>
      <c r="R2" s="8"/>
    </row>
    <row r="3" spans="1:21" ht="15.75" x14ac:dyDescent="0.25">
      <c r="A3" s="2338" t="s">
        <v>145</v>
      </c>
      <c r="B3" s="2339"/>
      <c r="C3" s="2339"/>
      <c r="D3" s="2339"/>
      <c r="E3" s="2340"/>
      <c r="F3" s="39"/>
      <c r="G3" s="8"/>
      <c r="H3" s="8"/>
      <c r="I3" s="8"/>
      <c r="J3" s="8"/>
      <c r="K3" s="8"/>
      <c r="L3" s="8"/>
      <c r="M3" s="8"/>
      <c r="N3" s="8"/>
      <c r="O3" s="8"/>
      <c r="P3" s="8"/>
      <c r="Q3" s="8"/>
      <c r="R3" s="8"/>
    </row>
    <row r="4" spans="1:21" ht="25.5" customHeight="1" x14ac:dyDescent="0.2">
      <c r="A4" s="153" t="s">
        <v>146</v>
      </c>
      <c r="B4" s="8"/>
      <c r="C4" s="8"/>
      <c r="D4" s="8"/>
      <c r="E4" s="8"/>
      <c r="F4" s="2180" t="s">
        <v>3529</v>
      </c>
      <c r="G4" s="2181"/>
      <c r="H4" s="2180" t="s">
        <v>3530</v>
      </c>
      <c r="I4" s="2181"/>
      <c r="J4" s="2180" t="s">
        <v>3531</v>
      </c>
      <c r="K4" s="2181"/>
      <c r="L4" s="2180" t="s">
        <v>3532</v>
      </c>
      <c r="M4" s="2181"/>
      <c r="N4" s="2180" t="s">
        <v>3533</v>
      </c>
      <c r="O4" s="2181"/>
      <c r="P4" s="2306" t="s">
        <v>3534</v>
      </c>
      <c r="Q4" s="2307"/>
      <c r="R4" s="2336" t="s">
        <v>3535</v>
      </c>
      <c r="S4" s="2337"/>
      <c r="T4" s="2180" t="s">
        <v>3536</v>
      </c>
      <c r="U4" s="2181"/>
    </row>
    <row r="5" spans="1:21" ht="12.75" customHeight="1" x14ac:dyDescent="0.2">
      <c r="B5" s="8"/>
      <c r="C5" s="8"/>
      <c r="D5" s="8"/>
      <c r="E5" s="8"/>
      <c r="F5" s="1386" t="s">
        <v>3537</v>
      </c>
      <c r="G5" s="1386" t="s">
        <v>3538</v>
      </c>
      <c r="H5" s="2180" t="s">
        <v>297</v>
      </c>
      <c r="I5" s="2181"/>
      <c r="J5" s="2180" t="s">
        <v>297</v>
      </c>
      <c r="K5" s="2181"/>
      <c r="L5" s="2180" t="s">
        <v>297</v>
      </c>
      <c r="M5" s="2181"/>
      <c r="N5" s="2180" t="s">
        <v>297</v>
      </c>
      <c r="O5" s="2181"/>
      <c r="P5" s="2336" t="s">
        <v>297</v>
      </c>
      <c r="Q5" s="2337"/>
      <c r="R5" s="2336" t="s">
        <v>297</v>
      </c>
      <c r="S5" s="2337"/>
      <c r="T5" s="2180" t="s">
        <v>297</v>
      </c>
      <c r="U5" s="2181"/>
    </row>
    <row r="6" spans="1:21" ht="12.6" customHeight="1" x14ac:dyDescent="0.2">
      <c r="A6" s="23" t="s">
        <v>125</v>
      </c>
      <c r="B6" s="23" t="s">
        <v>3539</v>
      </c>
      <c r="C6" s="8"/>
      <c r="D6" s="8"/>
      <c r="E6" s="8"/>
      <c r="F6" s="155"/>
      <c r="G6" s="155"/>
      <c r="H6" s="155"/>
      <c r="I6" s="155"/>
      <c r="J6" s="155"/>
      <c r="K6" s="155"/>
      <c r="L6" s="155"/>
      <c r="M6" s="155"/>
      <c r="N6" s="155"/>
      <c r="O6" s="155"/>
      <c r="P6" s="1219"/>
      <c r="Q6" s="1219"/>
      <c r="R6" s="1219"/>
      <c r="S6" s="1219"/>
      <c r="T6" s="155"/>
      <c r="U6" s="155"/>
    </row>
    <row r="7" spans="1:21" ht="12.6" customHeight="1" x14ac:dyDescent="0.2">
      <c r="A7" s="8" t="s">
        <v>3540</v>
      </c>
      <c r="B7" s="8"/>
      <c r="C7" s="8"/>
      <c r="D7" s="8"/>
      <c r="E7" s="8"/>
      <c r="F7" s="8"/>
      <c r="G7" s="8"/>
      <c r="H7" s="8"/>
      <c r="I7" s="8"/>
      <c r="J7" s="8"/>
      <c r="K7" s="8"/>
      <c r="L7" s="8"/>
      <c r="M7" s="8"/>
      <c r="N7" s="8"/>
      <c r="P7" s="620"/>
      <c r="Q7" s="620"/>
      <c r="R7" s="620"/>
      <c r="S7" s="620"/>
      <c r="T7" s="8"/>
      <c r="U7" s="1"/>
    </row>
    <row r="8" spans="1:21" ht="12.6" customHeight="1" x14ac:dyDescent="0.2">
      <c r="A8" s="8"/>
      <c r="B8" s="2321" t="s">
        <v>3541</v>
      </c>
      <c r="C8" s="1464" t="s">
        <v>3542</v>
      </c>
      <c r="D8" s="1465"/>
      <c r="E8" s="1736"/>
      <c r="F8" s="1439"/>
      <c r="G8" s="1439"/>
      <c r="H8" s="2334" t="s">
        <v>3543</v>
      </c>
      <c r="I8" s="2335"/>
      <c r="J8" s="2334" t="s">
        <v>3544</v>
      </c>
      <c r="K8" s="2335"/>
      <c r="L8" s="2334" t="s">
        <v>3545</v>
      </c>
      <c r="M8" s="2335"/>
      <c r="N8" s="2319">
        <v>6950</v>
      </c>
      <c r="O8" s="2320"/>
      <c r="P8" s="2332">
        <v>17280</v>
      </c>
      <c r="Q8" s="2333"/>
      <c r="R8" s="2317" t="s">
        <v>3546</v>
      </c>
      <c r="S8" s="2318"/>
      <c r="T8" s="2334" t="s">
        <v>3547</v>
      </c>
      <c r="U8" s="2335"/>
    </row>
    <row r="9" spans="1:21" ht="12.6" customHeight="1" x14ac:dyDescent="0.2">
      <c r="A9" s="8"/>
      <c r="B9" s="2322"/>
      <c r="C9" s="1464" t="s">
        <v>3548</v>
      </c>
      <c r="D9" s="1465"/>
      <c r="E9" s="1736"/>
      <c r="F9" s="1737" t="s">
        <v>3549</v>
      </c>
      <c r="G9" s="1737" t="s">
        <v>3550</v>
      </c>
      <c r="H9" s="2334" t="s">
        <v>3551</v>
      </c>
      <c r="I9" s="2335"/>
      <c r="J9" s="2334" t="s">
        <v>3552</v>
      </c>
      <c r="K9" s="2335"/>
      <c r="L9" s="2334" t="s">
        <v>3553</v>
      </c>
      <c r="M9" s="2335"/>
      <c r="N9" s="2319">
        <v>6951</v>
      </c>
      <c r="O9" s="2320"/>
      <c r="P9" s="2332">
        <v>17281</v>
      </c>
      <c r="Q9" s="2333"/>
      <c r="R9" s="2317" t="s">
        <v>3554</v>
      </c>
      <c r="S9" s="2318"/>
      <c r="T9" s="2334" t="s">
        <v>3555</v>
      </c>
      <c r="U9" s="2335"/>
    </row>
    <row r="10" spans="1:21" ht="12.6" customHeight="1" x14ac:dyDescent="0.2">
      <c r="A10" s="8"/>
      <c r="B10" s="2322"/>
      <c r="C10" s="1464" t="s">
        <v>3556</v>
      </c>
      <c r="D10" s="1465"/>
      <c r="E10" s="1736"/>
      <c r="F10" s="1738"/>
      <c r="G10" s="1737" t="s">
        <v>3557</v>
      </c>
      <c r="H10" s="2334" t="s">
        <v>3558</v>
      </c>
      <c r="I10" s="2335"/>
      <c r="J10" s="2334" t="s">
        <v>3559</v>
      </c>
      <c r="K10" s="2335"/>
      <c r="L10" s="2334" t="s">
        <v>3560</v>
      </c>
      <c r="M10" s="2335"/>
      <c r="N10" s="2319">
        <v>6952</v>
      </c>
      <c r="O10" s="2320"/>
      <c r="P10" s="2332">
        <v>17282</v>
      </c>
      <c r="Q10" s="2333"/>
      <c r="R10" s="2317" t="s">
        <v>3561</v>
      </c>
      <c r="S10" s="2318"/>
      <c r="T10" s="2334" t="s">
        <v>3562</v>
      </c>
      <c r="U10" s="2335"/>
    </row>
    <row r="11" spans="1:21" ht="12.6" customHeight="1" x14ac:dyDescent="0.2">
      <c r="A11" s="8"/>
      <c r="B11" s="2322"/>
      <c r="C11" s="1461" t="s">
        <v>3563</v>
      </c>
      <c r="D11" s="1402"/>
      <c r="E11" s="1462"/>
      <c r="F11" s="1737" t="s">
        <v>3564</v>
      </c>
      <c r="G11" s="1738"/>
      <c r="H11" s="2334" t="s">
        <v>3565</v>
      </c>
      <c r="I11" s="2335"/>
      <c r="J11" s="2334" t="s">
        <v>3566</v>
      </c>
      <c r="K11" s="2335"/>
      <c r="L11" s="2334" t="s">
        <v>3567</v>
      </c>
      <c r="M11" s="2335"/>
      <c r="N11" s="2319">
        <v>6953</v>
      </c>
      <c r="O11" s="2320"/>
      <c r="P11" s="2332">
        <v>17283</v>
      </c>
      <c r="Q11" s="2333"/>
      <c r="R11" s="2317" t="s">
        <v>3568</v>
      </c>
      <c r="S11" s="2318"/>
      <c r="T11" s="2334" t="s">
        <v>3569</v>
      </c>
      <c r="U11" s="2335"/>
    </row>
    <row r="12" spans="1:21" ht="12.6" customHeight="1" x14ac:dyDescent="0.2">
      <c r="A12" s="8"/>
      <c r="B12" s="2323"/>
      <c r="C12" s="1461" t="s">
        <v>297</v>
      </c>
      <c r="D12" s="1402"/>
      <c r="E12" s="1462"/>
      <c r="F12" s="1737" t="s">
        <v>3570</v>
      </c>
      <c r="G12" s="1737" t="s">
        <v>3571</v>
      </c>
      <c r="H12" s="2334" t="s">
        <v>3572</v>
      </c>
      <c r="I12" s="2335"/>
      <c r="J12" s="2334" t="s">
        <v>3573</v>
      </c>
      <c r="K12" s="2335"/>
      <c r="L12" s="2334" t="s">
        <v>3574</v>
      </c>
      <c r="M12" s="2335"/>
      <c r="N12" s="2319">
        <v>6954</v>
      </c>
      <c r="O12" s="2320"/>
      <c r="P12" s="2332">
        <v>17284</v>
      </c>
      <c r="Q12" s="2333"/>
      <c r="R12" s="2317" t="s">
        <v>3575</v>
      </c>
      <c r="S12" s="2318"/>
      <c r="T12" s="2334" t="s">
        <v>3576</v>
      </c>
      <c r="U12" s="2335"/>
    </row>
    <row r="13" spans="1:21" ht="12.6" customHeight="1" x14ac:dyDescent="0.2">
      <c r="A13" s="2326" t="s">
        <v>3577</v>
      </c>
      <c r="B13" s="2321" t="s">
        <v>3578</v>
      </c>
      <c r="C13" s="1464" t="s">
        <v>3579</v>
      </c>
      <c r="D13" s="1465"/>
      <c r="E13" s="1736"/>
      <c r="F13" s="1439"/>
      <c r="G13" s="1439"/>
      <c r="H13" s="2334" t="s">
        <v>3580</v>
      </c>
      <c r="I13" s="2335"/>
      <c r="J13" s="2334" t="s">
        <v>3581</v>
      </c>
      <c r="K13" s="2335"/>
      <c r="L13" s="2334" t="s">
        <v>3582</v>
      </c>
      <c r="M13" s="2335"/>
      <c r="N13" s="2319">
        <v>6955</v>
      </c>
      <c r="O13" s="2320"/>
      <c r="P13" s="2332">
        <v>17285</v>
      </c>
      <c r="Q13" s="2333"/>
      <c r="R13" s="2317" t="s">
        <v>3583</v>
      </c>
      <c r="S13" s="2318"/>
      <c r="T13" s="2334" t="s">
        <v>3584</v>
      </c>
      <c r="U13" s="2335"/>
    </row>
    <row r="14" spans="1:21" ht="12.6" customHeight="1" x14ac:dyDescent="0.2">
      <c r="A14" s="2327"/>
      <c r="B14" s="2322"/>
      <c r="C14" s="1464" t="s">
        <v>3585</v>
      </c>
      <c r="D14" s="1465"/>
      <c r="E14" s="1736"/>
      <c r="F14" s="1439"/>
      <c r="G14" s="1439"/>
      <c r="H14" s="2334" t="s">
        <v>3586</v>
      </c>
      <c r="I14" s="2335"/>
      <c r="J14" s="2334" t="s">
        <v>3587</v>
      </c>
      <c r="K14" s="2335"/>
      <c r="L14" s="2334" t="s">
        <v>3588</v>
      </c>
      <c r="M14" s="2335"/>
      <c r="N14" s="2319">
        <v>6956</v>
      </c>
      <c r="O14" s="2320"/>
      <c r="P14" s="2332">
        <v>17286</v>
      </c>
      <c r="Q14" s="2333"/>
      <c r="R14" s="2317" t="s">
        <v>3589</v>
      </c>
      <c r="S14" s="2318"/>
      <c r="T14" s="2334" t="s">
        <v>3590</v>
      </c>
      <c r="U14" s="2335"/>
    </row>
    <row r="15" spans="1:21" ht="12.6" customHeight="1" x14ac:dyDescent="0.2">
      <c r="A15" s="2327"/>
      <c r="B15" s="2322"/>
      <c r="C15" s="1464" t="s">
        <v>3556</v>
      </c>
      <c r="D15" s="1465"/>
      <c r="E15" s="1736"/>
      <c r="F15" s="1439"/>
      <c r="G15" s="1439"/>
      <c r="H15" s="2334" t="s">
        <v>3591</v>
      </c>
      <c r="I15" s="2335"/>
      <c r="J15" s="2334" t="s">
        <v>3592</v>
      </c>
      <c r="K15" s="2335"/>
      <c r="L15" s="2334" t="s">
        <v>3593</v>
      </c>
      <c r="M15" s="2335"/>
      <c r="N15" s="2319">
        <v>6957</v>
      </c>
      <c r="O15" s="2320"/>
      <c r="P15" s="2332">
        <v>17287</v>
      </c>
      <c r="Q15" s="2333"/>
      <c r="R15" s="2317" t="s">
        <v>3594</v>
      </c>
      <c r="S15" s="2318"/>
      <c r="T15" s="2334" t="s">
        <v>3595</v>
      </c>
      <c r="U15" s="2335"/>
    </row>
    <row r="16" spans="1:21" ht="12.6" customHeight="1" x14ac:dyDescent="0.2">
      <c r="A16" s="2327"/>
      <c r="B16" s="2322"/>
      <c r="C16" s="1464" t="s">
        <v>3563</v>
      </c>
      <c r="D16" s="1465"/>
      <c r="E16" s="1736"/>
      <c r="F16" s="1439"/>
      <c r="G16" s="1439"/>
      <c r="H16" s="2334" t="s">
        <v>3596</v>
      </c>
      <c r="I16" s="2335"/>
      <c r="J16" s="2334" t="s">
        <v>3597</v>
      </c>
      <c r="K16" s="2335"/>
      <c r="L16" s="2334" t="s">
        <v>3598</v>
      </c>
      <c r="M16" s="2335"/>
      <c r="N16" s="2319">
        <v>6958</v>
      </c>
      <c r="O16" s="2320"/>
      <c r="P16" s="2332">
        <v>17288</v>
      </c>
      <c r="Q16" s="2333"/>
      <c r="R16" s="2317" t="s">
        <v>3599</v>
      </c>
      <c r="S16" s="2318"/>
      <c r="T16" s="2334" t="s">
        <v>3600</v>
      </c>
      <c r="U16" s="2335"/>
    </row>
    <row r="17" spans="1:21" ht="12.6" customHeight="1" x14ac:dyDescent="0.2">
      <c r="A17" s="2327"/>
      <c r="B17" s="2323"/>
      <c r="C17" s="1461" t="s">
        <v>297</v>
      </c>
      <c r="D17" s="1402"/>
      <c r="E17" s="1462"/>
      <c r="F17" s="1439"/>
      <c r="G17" s="1439"/>
      <c r="H17" s="2334" t="s">
        <v>3601</v>
      </c>
      <c r="I17" s="2335"/>
      <c r="J17" s="2334" t="s">
        <v>3602</v>
      </c>
      <c r="K17" s="2335"/>
      <c r="L17" s="2334" t="s">
        <v>3603</v>
      </c>
      <c r="M17" s="2335"/>
      <c r="N17" s="2319">
        <v>6959</v>
      </c>
      <c r="O17" s="2320"/>
      <c r="P17" s="2332">
        <v>17289</v>
      </c>
      <c r="Q17" s="2333"/>
      <c r="R17" s="2317" t="s">
        <v>3604</v>
      </c>
      <c r="S17" s="2318"/>
      <c r="T17" s="2334" t="s">
        <v>3605</v>
      </c>
      <c r="U17" s="2335"/>
    </row>
    <row r="18" spans="1:21" ht="12.6" customHeight="1" x14ac:dyDescent="0.2">
      <c r="A18" s="2327"/>
      <c r="B18" s="2321" t="s">
        <v>3606</v>
      </c>
      <c r="C18" s="1464" t="s">
        <v>3542</v>
      </c>
      <c r="D18" s="1465"/>
      <c r="E18" s="1736"/>
      <c r="F18" s="1439"/>
      <c r="G18" s="1439"/>
      <c r="H18" s="2334" t="s">
        <v>3607</v>
      </c>
      <c r="I18" s="2335"/>
      <c r="J18" s="2334" t="s">
        <v>3608</v>
      </c>
      <c r="K18" s="2335"/>
      <c r="L18" s="2334" t="s">
        <v>3609</v>
      </c>
      <c r="M18" s="2335"/>
      <c r="N18" s="2319">
        <v>6960</v>
      </c>
      <c r="O18" s="2320"/>
      <c r="P18" s="2332">
        <v>17290</v>
      </c>
      <c r="Q18" s="2333"/>
      <c r="R18" s="2317" t="s">
        <v>3610</v>
      </c>
      <c r="S18" s="2318"/>
      <c r="T18" s="2334" t="s">
        <v>3611</v>
      </c>
      <c r="U18" s="2335"/>
    </row>
    <row r="19" spans="1:21" ht="12.6" customHeight="1" x14ac:dyDescent="0.2">
      <c r="A19" s="2327"/>
      <c r="B19" s="2322"/>
      <c r="C19" s="1464" t="s">
        <v>3548</v>
      </c>
      <c r="D19" s="1465"/>
      <c r="E19" s="1736"/>
      <c r="F19" s="1737" t="s">
        <v>3612</v>
      </c>
      <c r="G19" s="1737" t="s">
        <v>3613</v>
      </c>
      <c r="H19" s="2334" t="s">
        <v>3614</v>
      </c>
      <c r="I19" s="2335"/>
      <c r="J19" s="2334" t="s">
        <v>3615</v>
      </c>
      <c r="K19" s="2335"/>
      <c r="L19" s="2334" t="s">
        <v>3616</v>
      </c>
      <c r="M19" s="2335"/>
      <c r="N19" s="2319">
        <v>6961</v>
      </c>
      <c r="O19" s="2320"/>
      <c r="P19" s="2332">
        <v>17291</v>
      </c>
      <c r="Q19" s="2333"/>
      <c r="R19" s="2317" t="s">
        <v>3617</v>
      </c>
      <c r="S19" s="2318"/>
      <c r="T19" s="2334" t="s">
        <v>3618</v>
      </c>
      <c r="U19" s="2335"/>
    </row>
    <row r="20" spans="1:21" ht="12.6" customHeight="1" x14ac:dyDescent="0.2">
      <c r="A20" s="2327"/>
      <c r="B20" s="2322"/>
      <c r="C20" s="1464" t="s">
        <v>3556</v>
      </c>
      <c r="D20" s="1465"/>
      <c r="E20" s="1736"/>
      <c r="F20" s="1738"/>
      <c r="G20" s="1737" t="s">
        <v>3619</v>
      </c>
      <c r="H20" s="2334" t="s">
        <v>3620</v>
      </c>
      <c r="I20" s="2335"/>
      <c r="J20" s="2334" t="s">
        <v>3621</v>
      </c>
      <c r="K20" s="2335"/>
      <c r="L20" s="2334" t="s">
        <v>3622</v>
      </c>
      <c r="M20" s="2335"/>
      <c r="N20" s="2319">
        <v>6962</v>
      </c>
      <c r="O20" s="2320"/>
      <c r="P20" s="2332">
        <v>17292</v>
      </c>
      <c r="Q20" s="2333"/>
      <c r="R20" s="2317" t="s">
        <v>3623</v>
      </c>
      <c r="S20" s="2318"/>
      <c r="T20" s="2334" t="s">
        <v>3624</v>
      </c>
      <c r="U20" s="2335"/>
    </row>
    <row r="21" spans="1:21" ht="12.6" customHeight="1" x14ac:dyDescent="0.2">
      <c r="A21" s="2327"/>
      <c r="B21" s="2322"/>
      <c r="C21" s="1461" t="s">
        <v>3563</v>
      </c>
      <c r="D21" s="1402"/>
      <c r="E21" s="1462"/>
      <c r="F21" s="1737" t="s">
        <v>3625</v>
      </c>
      <c r="G21" s="1738"/>
      <c r="H21" s="2334" t="s">
        <v>3626</v>
      </c>
      <c r="I21" s="2335"/>
      <c r="J21" s="2334" t="s">
        <v>3627</v>
      </c>
      <c r="K21" s="2335"/>
      <c r="L21" s="2334" t="s">
        <v>3628</v>
      </c>
      <c r="M21" s="2335"/>
      <c r="N21" s="2319">
        <v>6963</v>
      </c>
      <c r="O21" s="2320"/>
      <c r="P21" s="2332">
        <v>17293</v>
      </c>
      <c r="Q21" s="2333"/>
      <c r="R21" s="2317" t="s">
        <v>3629</v>
      </c>
      <c r="S21" s="2318"/>
      <c r="T21" s="2334" t="s">
        <v>3630</v>
      </c>
      <c r="U21" s="2335"/>
    </row>
    <row r="22" spans="1:21" ht="12.6" customHeight="1" x14ac:dyDescent="0.2">
      <c r="A22" s="2328"/>
      <c r="B22" s="2323"/>
      <c r="C22" s="1461" t="s">
        <v>297</v>
      </c>
      <c r="D22" s="1402"/>
      <c r="E22" s="1462"/>
      <c r="F22" s="1737" t="s">
        <v>3631</v>
      </c>
      <c r="G22" s="1737" t="s">
        <v>3632</v>
      </c>
      <c r="H22" s="2334" t="s">
        <v>3633</v>
      </c>
      <c r="I22" s="2335"/>
      <c r="J22" s="2334" t="s">
        <v>3634</v>
      </c>
      <c r="K22" s="2335"/>
      <c r="L22" s="2334" t="s">
        <v>3635</v>
      </c>
      <c r="M22" s="2335"/>
      <c r="N22" s="2319">
        <v>6964</v>
      </c>
      <c r="O22" s="2320"/>
      <c r="P22" s="2332">
        <v>17294</v>
      </c>
      <c r="Q22" s="2333"/>
      <c r="R22" s="2317" t="s">
        <v>3636</v>
      </c>
      <c r="S22" s="2318"/>
      <c r="T22" s="2334" t="s">
        <v>3637</v>
      </c>
      <c r="U22" s="2335"/>
    </row>
    <row r="23" spans="1:21" ht="12.6" customHeight="1" x14ac:dyDescent="0.2">
      <c r="A23" s="8"/>
      <c r="B23" s="1464" t="s">
        <v>297</v>
      </c>
      <c r="C23" s="1465"/>
      <c r="D23" s="1465"/>
      <c r="E23" s="1736"/>
      <c r="F23" s="1737" t="s">
        <v>3638</v>
      </c>
      <c r="G23" s="1737" t="s">
        <v>3639</v>
      </c>
      <c r="H23" s="2334" t="s">
        <v>3640</v>
      </c>
      <c r="I23" s="2335"/>
      <c r="J23" s="2334" t="s">
        <v>3641</v>
      </c>
      <c r="K23" s="2335"/>
      <c r="L23" s="2334" t="s">
        <v>3642</v>
      </c>
      <c r="M23" s="2335"/>
      <c r="N23" s="2319">
        <v>6965</v>
      </c>
      <c r="O23" s="2320"/>
      <c r="P23" s="2332">
        <v>17295</v>
      </c>
      <c r="Q23" s="2333"/>
      <c r="R23" s="2317" t="s">
        <v>3643</v>
      </c>
      <c r="S23" s="2318"/>
      <c r="T23" s="2334" t="s">
        <v>3644</v>
      </c>
      <c r="U23" s="2335"/>
    </row>
    <row r="24" spans="1:21" ht="12.6" customHeight="1" x14ac:dyDescent="0.2">
      <c r="A24" s="8" t="s">
        <v>3645</v>
      </c>
      <c r="B24" s="8"/>
      <c r="C24" s="8"/>
      <c r="D24" s="8"/>
      <c r="E24" s="8"/>
      <c r="F24" s="8"/>
      <c r="G24" s="8"/>
      <c r="H24" s="8"/>
      <c r="I24" s="8"/>
      <c r="J24" s="8"/>
      <c r="K24" s="8"/>
      <c r="L24" s="8"/>
      <c r="M24" s="8"/>
      <c r="N24" s="197"/>
      <c r="O24" s="197"/>
      <c r="P24" s="1220"/>
      <c r="Q24" s="1220"/>
      <c r="R24" s="197"/>
      <c r="S24" s="197"/>
      <c r="T24" s="1"/>
      <c r="U24" s="1"/>
    </row>
    <row r="25" spans="1:21" ht="12.6" customHeight="1" x14ac:dyDescent="0.2">
      <c r="A25" s="8"/>
      <c r="B25" s="2321" t="s">
        <v>3541</v>
      </c>
      <c r="C25" s="1464" t="s">
        <v>3542</v>
      </c>
      <c r="D25" s="1465"/>
      <c r="E25" s="1736"/>
      <c r="F25" s="1439"/>
      <c r="G25" s="1439"/>
      <c r="H25" s="2334" t="s">
        <v>3646</v>
      </c>
      <c r="I25" s="2335"/>
      <c r="J25" s="2334" t="s">
        <v>3647</v>
      </c>
      <c r="K25" s="2335"/>
      <c r="L25" s="2334" t="s">
        <v>3648</v>
      </c>
      <c r="M25" s="2335"/>
      <c r="N25" s="2319">
        <v>6966</v>
      </c>
      <c r="O25" s="2320"/>
      <c r="P25" s="2332">
        <v>17296</v>
      </c>
      <c r="Q25" s="2333"/>
      <c r="R25" s="2317" t="s">
        <v>3649</v>
      </c>
      <c r="S25" s="2318"/>
      <c r="T25" s="2334" t="s">
        <v>3650</v>
      </c>
      <c r="U25" s="2335"/>
    </row>
    <row r="26" spans="1:21" ht="12.6" customHeight="1" x14ac:dyDescent="0.2">
      <c r="A26" s="8"/>
      <c r="B26" s="2322"/>
      <c r="C26" s="1464" t="s">
        <v>3548</v>
      </c>
      <c r="D26" s="1465"/>
      <c r="E26" s="1736"/>
      <c r="F26" s="1737" t="s">
        <v>3651</v>
      </c>
      <c r="G26" s="1737" t="s">
        <v>3652</v>
      </c>
      <c r="H26" s="2334" t="s">
        <v>3653</v>
      </c>
      <c r="I26" s="2335"/>
      <c r="J26" s="2334" t="s">
        <v>3654</v>
      </c>
      <c r="K26" s="2335"/>
      <c r="L26" s="2334" t="s">
        <v>3655</v>
      </c>
      <c r="M26" s="2335"/>
      <c r="N26" s="2319">
        <v>6967</v>
      </c>
      <c r="O26" s="2320"/>
      <c r="P26" s="2332">
        <v>17297</v>
      </c>
      <c r="Q26" s="2333"/>
      <c r="R26" s="2317" t="s">
        <v>3656</v>
      </c>
      <c r="S26" s="2318"/>
      <c r="T26" s="2334" t="s">
        <v>3657</v>
      </c>
      <c r="U26" s="2335"/>
    </row>
    <row r="27" spans="1:21" ht="12.6" customHeight="1" x14ac:dyDescent="0.2">
      <c r="A27" s="8"/>
      <c r="B27" s="2322"/>
      <c r="C27" s="1464" t="s">
        <v>3556</v>
      </c>
      <c r="D27" s="1465"/>
      <c r="E27" s="1736"/>
      <c r="F27" s="1738"/>
      <c r="G27" s="1737" t="s">
        <v>3658</v>
      </c>
      <c r="H27" s="2334" t="s">
        <v>3659</v>
      </c>
      <c r="I27" s="2335"/>
      <c r="J27" s="2334" t="s">
        <v>3660</v>
      </c>
      <c r="K27" s="2335"/>
      <c r="L27" s="2334" t="s">
        <v>3661</v>
      </c>
      <c r="M27" s="2335"/>
      <c r="N27" s="2319">
        <v>6968</v>
      </c>
      <c r="O27" s="2320"/>
      <c r="P27" s="2332">
        <v>17298</v>
      </c>
      <c r="Q27" s="2333"/>
      <c r="R27" s="2317" t="s">
        <v>3662</v>
      </c>
      <c r="S27" s="2318"/>
      <c r="T27" s="2334" t="s">
        <v>3663</v>
      </c>
      <c r="U27" s="2335"/>
    </row>
    <row r="28" spans="1:21" ht="12.6" customHeight="1" x14ac:dyDescent="0.2">
      <c r="A28" s="8"/>
      <c r="B28" s="2322"/>
      <c r="C28" s="1464" t="s">
        <v>3563</v>
      </c>
      <c r="D28" s="1465"/>
      <c r="E28" s="1736"/>
      <c r="F28" s="1737" t="s">
        <v>3664</v>
      </c>
      <c r="G28" s="1738"/>
      <c r="H28" s="2334" t="s">
        <v>3665</v>
      </c>
      <c r="I28" s="2335"/>
      <c r="J28" s="2334" t="s">
        <v>3666</v>
      </c>
      <c r="K28" s="2335"/>
      <c r="L28" s="2334" t="s">
        <v>3667</v>
      </c>
      <c r="M28" s="2335"/>
      <c r="N28" s="2319">
        <v>6969</v>
      </c>
      <c r="O28" s="2320"/>
      <c r="P28" s="2332">
        <v>17299</v>
      </c>
      <c r="Q28" s="2333"/>
      <c r="R28" s="2317" t="s">
        <v>3668</v>
      </c>
      <c r="S28" s="2318"/>
      <c r="T28" s="2334" t="s">
        <v>3669</v>
      </c>
      <c r="U28" s="2335"/>
    </row>
    <row r="29" spans="1:21" ht="12.6" customHeight="1" x14ac:dyDescent="0.2">
      <c r="A29" s="8"/>
      <c r="B29" s="2323"/>
      <c r="C29" s="1464" t="s">
        <v>297</v>
      </c>
      <c r="D29" s="1465"/>
      <c r="E29" s="1736"/>
      <c r="F29" s="1737" t="s">
        <v>3670</v>
      </c>
      <c r="G29" s="1737" t="s">
        <v>3671</v>
      </c>
      <c r="H29" s="2334" t="s">
        <v>3672</v>
      </c>
      <c r="I29" s="2335"/>
      <c r="J29" s="2334" t="s">
        <v>3673</v>
      </c>
      <c r="K29" s="2335"/>
      <c r="L29" s="2334" t="s">
        <v>3674</v>
      </c>
      <c r="M29" s="2335"/>
      <c r="N29" s="2319">
        <v>6970</v>
      </c>
      <c r="O29" s="2320"/>
      <c r="P29" s="2332">
        <v>17300</v>
      </c>
      <c r="Q29" s="2333"/>
      <c r="R29" s="2317" t="s">
        <v>3675</v>
      </c>
      <c r="S29" s="2318"/>
      <c r="T29" s="2334" t="s">
        <v>3676</v>
      </c>
      <c r="U29" s="2335"/>
    </row>
    <row r="30" spans="1:21" ht="12.6" customHeight="1" x14ac:dyDescent="0.2">
      <c r="A30" s="2326" t="s">
        <v>3577</v>
      </c>
      <c r="B30" s="2321" t="s">
        <v>3578</v>
      </c>
      <c r="C30" s="1464" t="s">
        <v>3579</v>
      </c>
      <c r="D30" s="1465"/>
      <c r="E30" s="1736"/>
      <c r="F30" s="1439"/>
      <c r="G30" s="1439"/>
      <c r="H30" s="2334" t="s">
        <v>3677</v>
      </c>
      <c r="I30" s="2335"/>
      <c r="J30" s="2334" t="s">
        <v>3678</v>
      </c>
      <c r="K30" s="2335"/>
      <c r="L30" s="2334" t="s">
        <v>3679</v>
      </c>
      <c r="M30" s="2335"/>
      <c r="N30" s="2319">
        <v>6971</v>
      </c>
      <c r="O30" s="2320"/>
      <c r="P30" s="2332">
        <v>17301</v>
      </c>
      <c r="Q30" s="2333"/>
      <c r="R30" s="2317" t="s">
        <v>3680</v>
      </c>
      <c r="S30" s="2318"/>
      <c r="T30" s="2334" t="s">
        <v>3681</v>
      </c>
      <c r="U30" s="2335"/>
    </row>
    <row r="31" spans="1:21" ht="12.6" customHeight="1" x14ac:dyDescent="0.2">
      <c r="A31" s="2327"/>
      <c r="B31" s="2322"/>
      <c r="C31" s="1464" t="s">
        <v>3585</v>
      </c>
      <c r="D31" s="1465"/>
      <c r="E31" s="1736"/>
      <c r="F31" s="1439"/>
      <c r="G31" s="1439"/>
      <c r="H31" s="2334" t="s">
        <v>3682</v>
      </c>
      <c r="I31" s="2335"/>
      <c r="J31" s="2334" t="s">
        <v>3683</v>
      </c>
      <c r="K31" s="2335"/>
      <c r="L31" s="2334" t="s">
        <v>3684</v>
      </c>
      <c r="M31" s="2335"/>
      <c r="N31" s="2319">
        <v>6972</v>
      </c>
      <c r="O31" s="2320"/>
      <c r="P31" s="2332">
        <v>17302</v>
      </c>
      <c r="Q31" s="2333"/>
      <c r="R31" s="2317" t="s">
        <v>3685</v>
      </c>
      <c r="S31" s="2318"/>
      <c r="T31" s="2334" t="s">
        <v>3686</v>
      </c>
      <c r="U31" s="2335"/>
    </row>
    <row r="32" spans="1:21" ht="12.6" customHeight="1" x14ac:dyDescent="0.2">
      <c r="A32" s="2327"/>
      <c r="B32" s="2322"/>
      <c r="C32" s="1464" t="s">
        <v>3556</v>
      </c>
      <c r="D32" s="1465"/>
      <c r="E32" s="1736"/>
      <c r="F32" s="1439"/>
      <c r="G32" s="1439"/>
      <c r="H32" s="2334" t="s">
        <v>3687</v>
      </c>
      <c r="I32" s="2335"/>
      <c r="J32" s="2334" t="s">
        <v>3688</v>
      </c>
      <c r="K32" s="2335"/>
      <c r="L32" s="2334" t="s">
        <v>3689</v>
      </c>
      <c r="M32" s="2335"/>
      <c r="N32" s="2319">
        <v>6973</v>
      </c>
      <c r="O32" s="2320"/>
      <c r="P32" s="2332">
        <v>17303</v>
      </c>
      <c r="Q32" s="2333"/>
      <c r="R32" s="2317" t="s">
        <v>3690</v>
      </c>
      <c r="S32" s="2318"/>
      <c r="T32" s="2334" t="s">
        <v>3691</v>
      </c>
      <c r="U32" s="2335"/>
    </row>
    <row r="33" spans="1:21" ht="12.6" customHeight="1" x14ac:dyDescent="0.2">
      <c r="A33" s="2327"/>
      <c r="B33" s="2322"/>
      <c r="C33" s="1464" t="s">
        <v>3563</v>
      </c>
      <c r="D33" s="1465"/>
      <c r="E33" s="1736"/>
      <c r="F33" s="1439"/>
      <c r="G33" s="1439"/>
      <c r="H33" s="2334" t="s">
        <v>3692</v>
      </c>
      <c r="I33" s="2335"/>
      <c r="J33" s="2334" t="s">
        <v>3693</v>
      </c>
      <c r="K33" s="2335"/>
      <c r="L33" s="2334" t="s">
        <v>3694</v>
      </c>
      <c r="M33" s="2335"/>
      <c r="N33" s="2319">
        <v>6974</v>
      </c>
      <c r="O33" s="2320"/>
      <c r="P33" s="2332">
        <v>17304</v>
      </c>
      <c r="Q33" s="2333"/>
      <c r="R33" s="2317" t="s">
        <v>3695</v>
      </c>
      <c r="S33" s="2318"/>
      <c r="T33" s="2334" t="s">
        <v>3696</v>
      </c>
      <c r="U33" s="2335"/>
    </row>
    <row r="34" spans="1:21" ht="12.6" customHeight="1" x14ac:dyDescent="0.2">
      <c r="A34" s="2327"/>
      <c r="B34" s="2329"/>
      <c r="C34" s="1464" t="s">
        <v>297</v>
      </c>
      <c r="D34" s="1465"/>
      <c r="E34" s="1736"/>
      <c r="F34" s="1439"/>
      <c r="G34" s="1439"/>
      <c r="H34" s="2334" t="s">
        <v>3697</v>
      </c>
      <c r="I34" s="2335"/>
      <c r="J34" s="2334" t="s">
        <v>3698</v>
      </c>
      <c r="K34" s="2335"/>
      <c r="L34" s="2334" t="s">
        <v>3699</v>
      </c>
      <c r="M34" s="2335"/>
      <c r="N34" s="2319">
        <v>6975</v>
      </c>
      <c r="O34" s="2320"/>
      <c r="P34" s="2332">
        <v>17305</v>
      </c>
      <c r="Q34" s="2333"/>
      <c r="R34" s="2317" t="s">
        <v>3700</v>
      </c>
      <c r="S34" s="2318"/>
      <c r="T34" s="2334" t="s">
        <v>3701</v>
      </c>
      <c r="U34" s="2335"/>
    </row>
    <row r="35" spans="1:21" ht="12.6" customHeight="1" x14ac:dyDescent="0.2">
      <c r="A35" s="2327"/>
      <c r="B35" s="2321" t="s">
        <v>3606</v>
      </c>
      <c r="C35" s="1464" t="s">
        <v>3542</v>
      </c>
      <c r="D35" s="1465"/>
      <c r="E35" s="1736"/>
      <c r="F35" s="1439"/>
      <c r="G35" s="1439"/>
      <c r="H35" s="2334" t="s">
        <v>3702</v>
      </c>
      <c r="I35" s="2335"/>
      <c r="J35" s="2334" t="s">
        <v>3703</v>
      </c>
      <c r="K35" s="2335"/>
      <c r="L35" s="2334" t="s">
        <v>3704</v>
      </c>
      <c r="M35" s="2335"/>
      <c r="N35" s="2319">
        <v>6976</v>
      </c>
      <c r="O35" s="2320"/>
      <c r="P35" s="2332">
        <v>17306</v>
      </c>
      <c r="Q35" s="2333"/>
      <c r="R35" s="2317" t="s">
        <v>3705</v>
      </c>
      <c r="S35" s="2318"/>
      <c r="T35" s="2334" t="s">
        <v>3706</v>
      </c>
      <c r="U35" s="2335"/>
    </row>
    <row r="36" spans="1:21" ht="12.6" customHeight="1" x14ac:dyDescent="0.2">
      <c r="A36" s="2327"/>
      <c r="B36" s="2322"/>
      <c r="C36" s="1464" t="s">
        <v>3548</v>
      </c>
      <c r="D36" s="1465"/>
      <c r="E36" s="1736"/>
      <c r="F36" s="1737" t="s">
        <v>3707</v>
      </c>
      <c r="G36" s="1737" t="s">
        <v>3708</v>
      </c>
      <c r="H36" s="2334" t="s">
        <v>3709</v>
      </c>
      <c r="I36" s="2335"/>
      <c r="J36" s="2334" t="s">
        <v>3710</v>
      </c>
      <c r="K36" s="2335"/>
      <c r="L36" s="2334" t="s">
        <v>3711</v>
      </c>
      <c r="M36" s="2335"/>
      <c r="N36" s="2319">
        <v>6977</v>
      </c>
      <c r="O36" s="2320"/>
      <c r="P36" s="2332">
        <v>17307</v>
      </c>
      <c r="Q36" s="2333"/>
      <c r="R36" s="2317" t="s">
        <v>3712</v>
      </c>
      <c r="S36" s="2318"/>
      <c r="T36" s="2334" t="s">
        <v>3713</v>
      </c>
      <c r="U36" s="2335"/>
    </row>
    <row r="37" spans="1:21" ht="12.6" customHeight="1" x14ac:dyDescent="0.2">
      <c r="A37" s="2327"/>
      <c r="B37" s="2322"/>
      <c r="C37" s="1464" t="s">
        <v>3556</v>
      </c>
      <c r="D37" s="1465"/>
      <c r="E37" s="1736"/>
      <c r="F37" s="1738"/>
      <c r="G37" s="1737" t="s">
        <v>3714</v>
      </c>
      <c r="H37" s="2334" t="s">
        <v>3715</v>
      </c>
      <c r="I37" s="2335"/>
      <c r="J37" s="2334" t="s">
        <v>3716</v>
      </c>
      <c r="K37" s="2335"/>
      <c r="L37" s="2334" t="s">
        <v>3717</v>
      </c>
      <c r="M37" s="2335"/>
      <c r="N37" s="2319">
        <v>6978</v>
      </c>
      <c r="O37" s="2320"/>
      <c r="P37" s="2332">
        <v>17308</v>
      </c>
      <c r="Q37" s="2333"/>
      <c r="R37" s="2317" t="s">
        <v>3718</v>
      </c>
      <c r="S37" s="2318"/>
      <c r="T37" s="2334" t="s">
        <v>3719</v>
      </c>
      <c r="U37" s="2335"/>
    </row>
    <row r="38" spans="1:21" ht="12.6" customHeight="1" x14ac:dyDescent="0.2">
      <c r="A38" s="2327"/>
      <c r="B38" s="2322"/>
      <c r="C38" s="1461" t="s">
        <v>3563</v>
      </c>
      <c r="D38" s="1402"/>
      <c r="E38" s="1462"/>
      <c r="F38" s="1737" t="s">
        <v>3720</v>
      </c>
      <c r="G38" s="1738"/>
      <c r="H38" s="2334" t="s">
        <v>3721</v>
      </c>
      <c r="I38" s="2335"/>
      <c r="J38" s="2334" t="s">
        <v>3722</v>
      </c>
      <c r="K38" s="2335"/>
      <c r="L38" s="2334" t="s">
        <v>3723</v>
      </c>
      <c r="M38" s="2335"/>
      <c r="N38" s="2319">
        <v>6979</v>
      </c>
      <c r="O38" s="2320"/>
      <c r="P38" s="2332">
        <v>17309</v>
      </c>
      <c r="Q38" s="2333"/>
      <c r="R38" s="2317" t="s">
        <v>3724</v>
      </c>
      <c r="S38" s="2318"/>
      <c r="T38" s="2334" t="s">
        <v>3725</v>
      </c>
      <c r="U38" s="2335"/>
    </row>
    <row r="39" spans="1:21" ht="12.6" customHeight="1" x14ac:dyDescent="0.2">
      <c r="A39" s="2328"/>
      <c r="B39" s="2323"/>
      <c r="C39" s="1461" t="s">
        <v>297</v>
      </c>
      <c r="D39" s="1402"/>
      <c r="E39" s="1462"/>
      <c r="F39" s="1737" t="s">
        <v>3726</v>
      </c>
      <c r="G39" s="1737" t="s">
        <v>3727</v>
      </c>
      <c r="H39" s="2334" t="s">
        <v>3728</v>
      </c>
      <c r="I39" s="2335"/>
      <c r="J39" s="2334" t="s">
        <v>3729</v>
      </c>
      <c r="K39" s="2335"/>
      <c r="L39" s="2334" t="s">
        <v>3730</v>
      </c>
      <c r="M39" s="2335"/>
      <c r="N39" s="2319">
        <v>6980</v>
      </c>
      <c r="O39" s="2320"/>
      <c r="P39" s="2332">
        <v>17310</v>
      </c>
      <c r="Q39" s="2333"/>
      <c r="R39" s="2317" t="s">
        <v>3731</v>
      </c>
      <c r="S39" s="2318"/>
      <c r="T39" s="2334" t="s">
        <v>3732</v>
      </c>
      <c r="U39" s="2335"/>
    </row>
    <row r="40" spans="1:21" ht="12.6" customHeight="1" x14ac:dyDescent="0.2">
      <c r="A40" s="8"/>
      <c r="B40" s="1464" t="s">
        <v>297</v>
      </c>
      <c r="C40" s="1454"/>
      <c r="D40" s="1465"/>
      <c r="E40" s="1736"/>
      <c r="F40" s="1737" t="s">
        <v>3733</v>
      </c>
      <c r="G40" s="1737" t="s">
        <v>3734</v>
      </c>
      <c r="H40" s="2334" t="s">
        <v>3735</v>
      </c>
      <c r="I40" s="2335"/>
      <c r="J40" s="2334" t="s">
        <v>3736</v>
      </c>
      <c r="K40" s="2335"/>
      <c r="L40" s="2334" t="s">
        <v>3737</v>
      </c>
      <c r="M40" s="2335"/>
      <c r="N40" s="2319">
        <v>6981</v>
      </c>
      <c r="O40" s="2320"/>
      <c r="P40" s="2332">
        <v>17311</v>
      </c>
      <c r="Q40" s="2333"/>
      <c r="R40" s="2317" t="s">
        <v>3738</v>
      </c>
      <c r="S40" s="2318"/>
      <c r="T40" s="2334" t="s">
        <v>3739</v>
      </c>
      <c r="U40" s="2335"/>
    </row>
    <row r="41" spans="1:21" ht="12.6" customHeight="1" x14ac:dyDescent="0.2">
      <c r="A41" s="8" t="s">
        <v>3740</v>
      </c>
      <c r="B41" s="8"/>
      <c r="C41" s="8"/>
      <c r="D41" s="8"/>
      <c r="E41" s="8"/>
      <c r="F41" s="8"/>
      <c r="G41" s="8"/>
      <c r="H41" s="8"/>
      <c r="I41" s="8"/>
      <c r="J41" s="8"/>
      <c r="K41" s="8"/>
      <c r="L41" s="8"/>
      <c r="M41" s="8"/>
      <c r="N41" s="197"/>
      <c r="O41" s="197"/>
      <c r="P41" s="1220"/>
      <c r="Q41" s="1220"/>
      <c r="R41" s="197"/>
      <c r="S41" s="197"/>
      <c r="T41" s="1"/>
      <c r="U41" s="1"/>
    </row>
    <row r="42" spans="1:21" ht="12.6" customHeight="1" x14ac:dyDescent="0.2">
      <c r="A42" s="8"/>
      <c r="B42" s="2321" t="s">
        <v>3541</v>
      </c>
      <c r="C42" s="1464" t="s">
        <v>3542</v>
      </c>
      <c r="D42" s="1465"/>
      <c r="E42" s="1736"/>
      <c r="F42" s="1439"/>
      <c r="G42" s="1439"/>
      <c r="H42" s="2334" t="s">
        <v>3741</v>
      </c>
      <c r="I42" s="2335"/>
      <c r="J42" s="2334" t="s">
        <v>3742</v>
      </c>
      <c r="K42" s="2335"/>
      <c r="L42" s="2334" t="s">
        <v>3743</v>
      </c>
      <c r="M42" s="2335"/>
      <c r="N42" s="2319">
        <v>6982</v>
      </c>
      <c r="O42" s="2320"/>
      <c r="P42" s="2332">
        <v>17312</v>
      </c>
      <c r="Q42" s="2333"/>
      <c r="R42" s="2317" t="s">
        <v>3744</v>
      </c>
      <c r="S42" s="2318"/>
      <c r="T42" s="2334" t="s">
        <v>3745</v>
      </c>
      <c r="U42" s="2335"/>
    </row>
    <row r="43" spans="1:21" ht="12.6" customHeight="1" x14ac:dyDescent="0.2">
      <c r="A43" s="8"/>
      <c r="B43" s="2322"/>
      <c r="C43" s="1464" t="s">
        <v>3548</v>
      </c>
      <c r="D43" s="1465"/>
      <c r="E43" s="1736"/>
      <c r="F43" s="1737" t="s">
        <v>3746</v>
      </c>
      <c r="G43" s="1737" t="s">
        <v>3747</v>
      </c>
      <c r="H43" s="2334" t="s">
        <v>3748</v>
      </c>
      <c r="I43" s="2335"/>
      <c r="J43" s="2334" t="s">
        <v>3749</v>
      </c>
      <c r="K43" s="2335"/>
      <c r="L43" s="2334" t="s">
        <v>3750</v>
      </c>
      <c r="M43" s="2335"/>
      <c r="N43" s="2319">
        <v>6983</v>
      </c>
      <c r="O43" s="2320"/>
      <c r="P43" s="2332">
        <v>17313</v>
      </c>
      <c r="Q43" s="2333"/>
      <c r="R43" s="2317" t="s">
        <v>3751</v>
      </c>
      <c r="S43" s="2318"/>
      <c r="T43" s="2334" t="s">
        <v>3752</v>
      </c>
      <c r="U43" s="2335"/>
    </row>
    <row r="44" spans="1:21" ht="12.6" customHeight="1" x14ac:dyDescent="0.2">
      <c r="A44" s="8"/>
      <c r="B44" s="2322"/>
      <c r="C44" s="1464" t="s">
        <v>3556</v>
      </c>
      <c r="D44" s="1465"/>
      <c r="E44" s="1736"/>
      <c r="F44" s="1738"/>
      <c r="G44" s="1737" t="s">
        <v>3753</v>
      </c>
      <c r="H44" s="2334" t="s">
        <v>3754</v>
      </c>
      <c r="I44" s="2335"/>
      <c r="J44" s="2334" t="s">
        <v>3755</v>
      </c>
      <c r="K44" s="2335"/>
      <c r="L44" s="2334" t="s">
        <v>3756</v>
      </c>
      <c r="M44" s="2335"/>
      <c r="N44" s="2319">
        <v>6984</v>
      </c>
      <c r="O44" s="2320"/>
      <c r="P44" s="2332">
        <v>17314</v>
      </c>
      <c r="Q44" s="2333"/>
      <c r="R44" s="2317" t="s">
        <v>3757</v>
      </c>
      <c r="S44" s="2318"/>
      <c r="T44" s="2334" t="s">
        <v>3758</v>
      </c>
      <c r="U44" s="2335"/>
    </row>
    <row r="45" spans="1:21" ht="12.6" customHeight="1" x14ac:dyDescent="0.2">
      <c r="A45" s="8"/>
      <c r="B45" s="2322"/>
      <c r="C45" s="1464" t="s">
        <v>3563</v>
      </c>
      <c r="D45" s="1465"/>
      <c r="E45" s="1736"/>
      <c r="F45" s="1737" t="s">
        <v>3759</v>
      </c>
      <c r="G45" s="1738"/>
      <c r="H45" s="2334" t="s">
        <v>3760</v>
      </c>
      <c r="I45" s="2335"/>
      <c r="J45" s="2334" t="s">
        <v>3761</v>
      </c>
      <c r="K45" s="2335"/>
      <c r="L45" s="2334" t="s">
        <v>3762</v>
      </c>
      <c r="M45" s="2335"/>
      <c r="N45" s="2319">
        <v>6985</v>
      </c>
      <c r="O45" s="2320"/>
      <c r="P45" s="2332">
        <v>17315</v>
      </c>
      <c r="Q45" s="2333"/>
      <c r="R45" s="2317" t="s">
        <v>3763</v>
      </c>
      <c r="S45" s="2318"/>
      <c r="T45" s="2334" t="s">
        <v>3764</v>
      </c>
      <c r="U45" s="2335"/>
    </row>
    <row r="46" spans="1:21" ht="12.6" customHeight="1" x14ac:dyDescent="0.2">
      <c r="A46" s="8"/>
      <c r="B46" s="2323"/>
      <c r="C46" s="1464" t="s">
        <v>297</v>
      </c>
      <c r="D46" s="1465"/>
      <c r="E46" s="1736"/>
      <c r="F46" s="1737" t="s">
        <v>3765</v>
      </c>
      <c r="G46" s="1737" t="s">
        <v>3766</v>
      </c>
      <c r="H46" s="2334" t="s">
        <v>3767</v>
      </c>
      <c r="I46" s="2335"/>
      <c r="J46" s="2334" t="s">
        <v>3768</v>
      </c>
      <c r="K46" s="2335"/>
      <c r="L46" s="2334" t="s">
        <v>3769</v>
      </c>
      <c r="M46" s="2335"/>
      <c r="N46" s="2319">
        <v>6986</v>
      </c>
      <c r="O46" s="2320"/>
      <c r="P46" s="2332">
        <v>17316</v>
      </c>
      <c r="Q46" s="2333"/>
      <c r="R46" s="2317" t="s">
        <v>3770</v>
      </c>
      <c r="S46" s="2318"/>
      <c r="T46" s="2334" t="s">
        <v>3771</v>
      </c>
      <c r="U46" s="2335"/>
    </row>
    <row r="47" spans="1:21" ht="12.6" customHeight="1" x14ac:dyDescent="0.2">
      <c r="A47" s="2326" t="s">
        <v>3577</v>
      </c>
      <c r="B47" s="2321" t="s">
        <v>3578</v>
      </c>
      <c r="C47" s="1464" t="s">
        <v>3579</v>
      </c>
      <c r="D47" s="1465"/>
      <c r="E47" s="1736"/>
      <c r="F47" s="1439"/>
      <c r="G47" s="1439"/>
      <c r="H47" s="2334" t="s">
        <v>3772</v>
      </c>
      <c r="I47" s="2335"/>
      <c r="J47" s="2334" t="s">
        <v>3773</v>
      </c>
      <c r="K47" s="2335"/>
      <c r="L47" s="2334" t="s">
        <v>3774</v>
      </c>
      <c r="M47" s="2335"/>
      <c r="N47" s="2319">
        <v>6987</v>
      </c>
      <c r="O47" s="2320"/>
      <c r="P47" s="2332">
        <v>17317</v>
      </c>
      <c r="Q47" s="2333"/>
      <c r="R47" s="2317" t="s">
        <v>3775</v>
      </c>
      <c r="S47" s="2318"/>
      <c r="T47" s="2334" t="s">
        <v>3776</v>
      </c>
      <c r="U47" s="2335"/>
    </row>
    <row r="48" spans="1:21" ht="12.6" customHeight="1" x14ac:dyDescent="0.2">
      <c r="A48" s="2327"/>
      <c r="B48" s="2322"/>
      <c r="C48" s="1464" t="s">
        <v>3585</v>
      </c>
      <c r="D48" s="1465"/>
      <c r="E48" s="1736"/>
      <c r="F48" s="1439"/>
      <c r="G48" s="1439"/>
      <c r="H48" s="2334" t="s">
        <v>3777</v>
      </c>
      <c r="I48" s="2335"/>
      <c r="J48" s="2334" t="s">
        <v>3778</v>
      </c>
      <c r="K48" s="2335"/>
      <c r="L48" s="2334" t="s">
        <v>3779</v>
      </c>
      <c r="M48" s="2335"/>
      <c r="N48" s="2319">
        <v>6988</v>
      </c>
      <c r="O48" s="2320"/>
      <c r="P48" s="2332">
        <v>17318</v>
      </c>
      <c r="Q48" s="2333"/>
      <c r="R48" s="2317" t="s">
        <v>3780</v>
      </c>
      <c r="S48" s="2318"/>
      <c r="T48" s="2334" t="s">
        <v>3781</v>
      </c>
      <c r="U48" s="2335"/>
    </row>
    <row r="49" spans="1:21" ht="12.6" customHeight="1" x14ac:dyDescent="0.2">
      <c r="A49" s="2327"/>
      <c r="B49" s="2322"/>
      <c r="C49" s="1464" t="s">
        <v>3556</v>
      </c>
      <c r="D49" s="1465"/>
      <c r="E49" s="1736"/>
      <c r="F49" s="1439"/>
      <c r="G49" s="1439"/>
      <c r="H49" s="2334" t="s">
        <v>3782</v>
      </c>
      <c r="I49" s="2335"/>
      <c r="J49" s="2334" t="s">
        <v>3783</v>
      </c>
      <c r="K49" s="2335"/>
      <c r="L49" s="2334" t="s">
        <v>3784</v>
      </c>
      <c r="M49" s="2335"/>
      <c r="N49" s="2319">
        <v>6989</v>
      </c>
      <c r="O49" s="2320"/>
      <c r="P49" s="2332">
        <v>17319</v>
      </c>
      <c r="Q49" s="2333"/>
      <c r="R49" s="2317" t="s">
        <v>3785</v>
      </c>
      <c r="S49" s="2318"/>
      <c r="T49" s="2334" t="s">
        <v>3786</v>
      </c>
      <c r="U49" s="2335"/>
    </row>
    <row r="50" spans="1:21" ht="12.6" customHeight="1" x14ac:dyDescent="0.2">
      <c r="A50" s="2327"/>
      <c r="B50" s="2322"/>
      <c r="C50" s="1464" t="s">
        <v>3563</v>
      </c>
      <c r="D50" s="1465"/>
      <c r="E50" s="1736"/>
      <c r="F50" s="1439"/>
      <c r="G50" s="1439"/>
      <c r="H50" s="2334" t="s">
        <v>3787</v>
      </c>
      <c r="I50" s="2335"/>
      <c r="J50" s="2334" t="s">
        <v>3788</v>
      </c>
      <c r="K50" s="2335"/>
      <c r="L50" s="2334" t="s">
        <v>3789</v>
      </c>
      <c r="M50" s="2335"/>
      <c r="N50" s="2319">
        <v>6990</v>
      </c>
      <c r="O50" s="2320"/>
      <c r="P50" s="2332">
        <v>17320</v>
      </c>
      <c r="Q50" s="2333"/>
      <c r="R50" s="2317" t="s">
        <v>3790</v>
      </c>
      <c r="S50" s="2318"/>
      <c r="T50" s="2334" t="s">
        <v>3791</v>
      </c>
      <c r="U50" s="2335"/>
    </row>
    <row r="51" spans="1:21" ht="12.6" customHeight="1" x14ac:dyDescent="0.2">
      <c r="A51" s="2327"/>
      <c r="B51" s="2329"/>
      <c r="C51" s="1464" t="s">
        <v>297</v>
      </c>
      <c r="D51" s="1465"/>
      <c r="E51" s="1736"/>
      <c r="F51" s="1439"/>
      <c r="G51" s="1439"/>
      <c r="H51" s="2334" t="s">
        <v>3792</v>
      </c>
      <c r="I51" s="2335"/>
      <c r="J51" s="2334" t="s">
        <v>3793</v>
      </c>
      <c r="K51" s="2335"/>
      <c r="L51" s="2334" t="s">
        <v>3794</v>
      </c>
      <c r="M51" s="2335"/>
      <c r="N51" s="2319">
        <v>6991</v>
      </c>
      <c r="O51" s="2320"/>
      <c r="P51" s="2332">
        <v>17321</v>
      </c>
      <c r="Q51" s="2333"/>
      <c r="R51" s="2317" t="s">
        <v>3795</v>
      </c>
      <c r="S51" s="2318"/>
      <c r="T51" s="2334" t="s">
        <v>3796</v>
      </c>
      <c r="U51" s="2335"/>
    </row>
    <row r="52" spans="1:21" ht="12.6" customHeight="1" x14ac:dyDescent="0.2">
      <c r="A52" s="2327"/>
      <c r="B52" s="2321" t="s">
        <v>3606</v>
      </c>
      <c r="C52" s="1464" t="s">
        <v>3542</v>
      </c>
      <c r="D52" s="1465"/>
      <c r="E52" s="1736"/>
      <c r="F52" s="1439"/>
      <c r="G52" s="1439"/>
      <c r="H52" s="2334" t="s">
        <v>3797</v>
      </c>
      <c r="I52" s="2335"/>
      <c r="J52" s="2334" t="s">
        <v>3798</v>
      </c>
      <c r="K52" s="2335"/>
      <c r="L52" s="2334" t="s">
        <v>3799</v>
      </c>
      <c r="M52" s="2335"/>
      <c r="N52" s="2319">
        <v>6992</v>
      </c>
      <c r="O52" s="2320"/>
      <c r="P52" s="2332">
        <v>17322</v>
      </c>
      <c r="Q52" s="2333"/>
      <c r="R52" s="2317" t="s">
        <v>3800</v>
      </c>
      <c r="S52" s="2318"/>
      <c r="T52" s="2334" t="s">
        <v>3801</v>
      </c>
      <c r="U52" s="2335"/>
    </row>
    <row r="53" spans="1:21" ht="12.6" customHeight="1" x14ac:dyDescent="0.2">
      <c r="A53" s="2327"/>
      <c r="B53" s="2322"/>
      <c r="C53" s="1464" t="s">
        <v>3548</v>
      </c>
      <c r="D53" s="1465"/>
      <c r="E53" s="1736"/>
      <c r="F53" s="1737" t="s">
        <v>3802</v>
      </c>
      <c r="G53" s="1737" t="s">
        <v>3803</v>
      </c>
      <c r="H53" s="2334" t="s">
        <v>3804</v>
      </c>
      <c r="I53" s="2335"/>
      <c r="J53" s="2334" t="s">
        <v>3805</v>
      </c>
      <c r="K53" s="2335"/>
      <c r="L53" s="2334" t="s">
        <v>3806</v>
      </c>
      <c r="M53" s="2335"/>
      <c r="N53" s="2319">
        <v>6993</v>
      </c>
      <c r="O53" s="2320"/>
      <c r="P53" s="2332">
        <v>17323</v>
      </c>
      <c r="Q53" s="2333"/>
      <c r="R53" s="2317" t="s">
        <v>3807</v>
      </c>
      <c r="S53" s="2318"/>
      <c r="T53" s="2334" t="s">
        <v>3808</v>
      </c>
      <c r="U53" s="2335"/>
    </row>
    <row r="54" spans="1:21" ht="12.6" customHeight="1" x14ac:dyDescent="0.2">
      <c r="A54" s="2327"/>
      <c r="B54" s="2322"/>
      <c r="C54" s="1464" t="s">
        <v>3556</v>
      </c>
      <c r="D54" s="1465"/>
      <c r="E54" s="1736"/>
      <c r="F54" s="1738"/>
      <c r="G54" s="1737" t="s">
        <v>3809</v>
      </c>
      <c r="H54" s="2334" t="s">
        <v>3810</v>
      </c>
      <c r="I54" s="2335"/>
      <c r="J54" s="2334" t="s">
        <v>3811</v>
      </c>
      <c r="K54" s="2335"/>
      <c r="L54" s="2334" t="s">
        <v>3812</v>
      </c>
      <c r="M54" s="2335"/>
      <c r="N54" s="2319">
        <v>6994</v>
      </c>
      <c r="O54" s="2320"/>
      <c r="P54" s="2332">
        <v>17324</v>
      </c>
      <c r="Q54" s="2333"/>
      <c r="R54" s="2317" t="s">
        <v>3813</v>
      </c>
      <c r="S54" s="2318"/>
      <c r="T54" s="2334" t="s">
        <v>3814</v>
      </c>
      <c r="U54" s="2335"/>
    </row>
    <row r="55" spans="1:21" ht="12.6" customHeight="1" x14ac:dyDescent="0.2">
      <c r="A55" s="2327"/>
      <c r="B55" s="2322"/>
      <c r="C55" s="1461" t="s">
        <v>3563</v>
      </c>
      <c r="D55" s="1402"/>
      <c r="E55" s="1462"/>
      <c r="F55" s="1737" t="s">
        <v>3815</v>
      </c>
      <c r="G55" s="1738"/>
      <c r="H55" s="2334" t="s">
        <v>3816</v>
      </c>
      <c r="I55" s="2335"/>
      <c r="J55" s="2334" t="s">
        <v>3817</v>
      </c>
      <c r="K55" s="2335"/>
      <c r="L55" s="2334" t="s">
        <v>3818</v>
      </c>
      <c r="M55" s="2335"/>
      <c r="N55" s="2319">
        <v>6995</v>
      </c>
      <c r="O55" s="2320"/>
      <c r="P55" s="2332">
        <v>17325</v>
      </c>
      <c r="Q55" s="2333"/>
      <c r="R55" s="2317" t="s">
        <v>3819</v>
      </c>
      <c r="S55" s="2318"/>
      <c r="T55" s="2334" t="s">
        <v>3820</v>
      </c>
      <c r="U55" s="2335"/>
    </row>
    <row r="56" spans="1:21" ht="12.6" customHeight="1" x14ac:dyDescent="0.2">
      <c r="A56" s="2328"/>
      <c r="B56" s="2323"/>
      <c r="C56" s="1461" t="s">
        <v>297</v>
      </c>
      <c r="D56" s="1402"/>
      <c r="E56" s="1462"/>
      <c r="F56" s="1737" t="s">
        <v>3821</v>
      </c>
      <c r="G56" s="1737" t="s">
        <v>3822</v>
      </c>
      <c r="H56" s="2334" t="s">
        <v>3823</v>
      </c>
      <c r="I56" s="2335"/>
      <c r="J56" s="2334" t="s">
        <v>3824</v>
      </c>
      <c r="K56" s="2335"/>
      <c r="L56" s="2334" t="s">
        <v>3825</v>
      </c>
      <c r="M56" s="2335"/>
      <c r="N56" s="2319">
        <v>6996</v>
      </c>
      <c r="O56" s="2320"/>
      <c r="P56" s="2332">
        <v>17326</v>
      </c>
      <c r="Q56" s="2333"/>
      <c r="R56" s="2317" t="s">
        <v>3826</v>
      </c>
      <c r="S56" s="2318"/>
      <c r="T56" s="2334" t="s">
        <v>3827</v>
      </c>
      <c r="U56" s="2335"/>
    </row>
    <row r="57" spans="1:21" ht="12.6" customHeight="1" x14ac:dyDescent="0.2">
      <c r="A57" s="8"/>
      <c r="B57" s="1464" t="s">
        <v>297</v>
      </c>
      <c r="C57" s="1454"/>
      <c r="D57" s="1465"/>
      <c r="E57" s="1736"/>
      <c r="F57" s="1737" t="s">
        <v>3828</v>
      </c>
      <c r="G57" s="1737" t="s">
        <v>3829</v>
      </c>
      <c r="H57" s="2334" t="s">
        <v>3830</v>
      </c>
      <c r="I57" s="2335"/>
      <c r="J57" s="2334" t="s">
        <v>3831</v>
      </c>
      <c r="K57" s="2335"/>
      <c r="L57" s="2334" t="s">
        <v>3832</v>
      </c>
      <c r="M57" s="2335"/>
      <c r="N57" s="2319">
        <v>6997</v>
      </c>
      <c r="O57" s="2320"/>
      <c r="P57" s="2332">
        <v>17327</v>
      </c>
      <c r="Q57" s="2333"/>
      <c r="R57" s="2317" t="s">
        <v>3833</v>
      </c>
      <c r="S57" s="2318"/>
      <c r="T57" s="2334" t="s">
        <v>3834</v>
      </c>
      <c r="U57" s="2335"/>
    </row>
    <row r="58" spans="1:21" ht="12.6" customHeight="1" x14ac:dyDescent="0.2">
      <c r="A58" s="8"/>
      <c r="B58" s="8"/>
      <c r="D58" s="8"/>
      <c r="E58" s="8"/>
      <c r="F58" s="8"/>
      <c r="G58" s="8"/>
      <c r="H58" s="8"/>
      <c r="I58" s="8"/>
      <c r="J58" s="8"/>
      <c r="K58" s="8"/>
      <c r="L58" s="8"/>
      <c r="M58" s="8"/>
      <c r="N58" s="8"/>
      <c r="O58" s="8"/>
      <c r="P58" s="197"/>
      <c r="Q58" s="197"/>
      <c r="R58" s="197"/>
      <c r="S58" s="197"/>
      <c r="T58" s="8"/>
      <c r="U58" s="8"/>
    </row>
    <row r="59" spans="1:21" ht="22.5" customHeight="1" x14ac:dyDescent="0.2">
      <c r="A59" s="8"/>
      <c r="B59" s="8"/>
      <c r="D59" s="8"/>
      <c r="E59" s="8"/>
      <c r="F59" s="2302" t="s">
        <v>3529</v>
      </c>
      <c r="G59" s="2303"/>
      <c r="H59" s="2302" t="s">
        <v>3530</v>
      </c>
      <c r="I59" s="2303"/>
      <c r="J59" s="2180" t="s">
        <v>3531</v>
      </c>
      <c r="K59" s="2181"/>
      <c r="L59" s="2302" t="s">
        <v>3532</v>
      </c>
      <c r="M59" s="2303"/>
      <c r="N59" s="2180" t="s">
        <v>3533</v>
      </c>
      <c r="O59" s="2181"/>
      <c r="P59" s="2306" t="s">
        <v>3534</v>
      </c>
      <c r="Q59" s="2307"/>
      <c r="R59" s="2302" t="s">
        <v>3535</v>
      </c>
      <c r="S59" s="2303"/>
      <c r="T59" s="2302" t="s">
        <v>3536</v>
      </c>
      <c r="U59" s="2303"/>
    </row>
    <row r="60" spans="1:21" ht="12.6" customHeight="1" x14ac:dyDescent="0.2">
      <c r="A60" s="8" t="s">
        <v>3835</v>
      </c>
      <c r="B60" s="8"/>
      <c r="C60" s="8"/>
      <c r="D60" s="8"/>
      <c r="E60" s="8"/>
      <c r="F60" s="8"/>
      <c r="G60" s="8"/>
      <c r="H60" s="8"/>
      <c r="I60" s="8"/>
      <c r="J60" s="8"/>
      <c r="K60" s="8"/>
      <c r="L60" s="8"/>
      <c r="M60" s="8"/>
      <c r="N60" s="8"/>
      <c r="P60" s="620"/>
      <c r="Q60" s="620"/>
      <c r="R60" s="620"/>
      <c r="S60" s="620"/>
      <c r="T60" s="8"/>
      <c r="U60" s="1"/>
    </row>
    <row r="61" spans="1:21" ht="12.6" customHeight="1" x14ac:dyDescent="0.2">
      <c r="A61" s="8"/>
      <c r="B61" s="2321" t="s">
        <v>3541</v>
      </c>
      <c r="C61" s="1464" t="s">
        <v>3542</v>
      </c>
      <c r="D61" s="1465"/>
      <c r="E61" s="1736"/>
      <c r="F61" s="2324"/>
      <c r="G61" s="2325"/>
      <c r="H61" s="2317" t="s">
        <v>3836</v>
      </c>
      <c r="I61" s="2318"/>
      <c r="J61" s="2317" t="s">
        <v>3837</v>
      </c>
      <c r="K61" s="2318"/>
      <c r="L61" s="2317" t="s">
        <v>3838</v>
      </c>
      <c r="M61" s="2318"/>
      <c r="N61" s="2319">
        <v>6998</v>
      </c>
      <c r="O61" s="2320"/>
      <c r="P61" s="2332">
        <v>17328</v>
      </c>
      <c r="Q61" s="2333"/>
      <c r="R61" s="2319" t="s">
        <v>3839</v>
      </c>
      <c r="S61" s="2320"/>
      <c r="T61" s="2317" t="s">
        <v>3840</v>
      </c>
      <c r="U61" s="2318"/>
    </row>
    <row r="62" spans="1:21" ht="12.6" customHeight="1" x14ac:dyDescent="0.2">
      <c r="A62" s="8"/>
      <c r="B62" s="2322"/>
      <c r="C62" s="1464" t="s">
        <v>3548</v>
      </c>
      <c r="D62" s="1465"/>
      <c r="E62" s="1736"/>
      <c r="F62" s="2317" t="s">
        <v>3841</v>
      </c>
      <c r="G62" s="2318"/>
      <c r="H62" s="2317" t="s">
        <v>3842</v>
      </c>
      <c r="I62" s="2318"/>
      <c r="J62" s="2317" t="s">
        <v>3843</v>
      </c>
      <c r="K62" s="2318"/>
      <c r="L62" s="2317" t="s">
        <v>3844</v>
      </c>
      <c r="M62" s="2318"/>
      <c r="N62" s="2319">
        <v>6999</v>
      </c>
      <c r="O62" s="2320"/>
      <c r="P62" s="2332">
        <v>17329</v>
      </c>
      <c r="Q62" s="2333"/>
      <c r="R62" s="2319" t="s">
        <v>3845</v>
      </c>
      <c r="S62" s="2320"/>
      <c r="T62" s="2317" t="s">
        <v>3846</v>
      </c>
      <c r="U62" s="2318"/>
    </row>
    <row r="63" spans="1:21" ht="12.6" customHeight="1" x14ac:dyDescent="0.2">
      <c r="A63" s="8"/>
      <c r="B63" s="2322"/>
      <c r="C63" s="1464" t="s">
        <v>3556</v>
      </c>
      <c r="D63" s="1465"/>
      <c r="E63" s="1736"/>
      <c r="F63" s="2317" t="s">
        <v>3847</v>
      </c>
      <c r="G63" s="2318"/>
      <c r="H63" s="2317" t="s">
        <v>3848</v>
      </c>
      <c r="I63" s="2318"/>
      <c r="J63" s="2317" t="s">
        <v>3849</v>
      </c>
      <c r="K63" s="2318"/>
      <c r="L63" s="2317" t="s">
        <v>3850</v>
      </c>
      <c r="M63" s="2318"/>
      <c r="N63" s="2319">
        <v>7000</v>
      </c>
      <c r="O63" s="2320"/>
      <c r="P63" s="2332">
        <v>17330</v>
      </c>
      <c r="Q63" s="2333"/>
      <c r="R63" s="2319" t="s">
        <v>3851</v>
      </c>
      <c r="S63" s="2320"/>
      <c r="T63" s="2317" t="s">
        <v>3852</v>
      </c>
      <c r="U63" s="2318"/>
    </row>
    <row r="64" spans="1:21" ht="12.6" customHeight="1" x14ac:dyDescent="0.2">
      <c r="A64" s="8"/>
      <c r="B64" s="2322"/>
      <c r="C64" s="1464" t="s">
        <v>3563</v>
      </c>
      <c r="D64" s="1465"/>
      <c r="E64" s="1736"/>
      <c r="F64" s="2317" t="s">
        <v>3853</v>
      </c>
      <c r="G64" s="2318"/>
      <c r="H64" s="2317" t="s">
        <v>3854</v>
      </c>
      <c r="I64" s="2318"/>
      <c r="J64" s="2317" t="s">
        <v>3855</v>
      </c>
      <c r="K64" s="2318"/>
      <c r="L64" s="2317" t="s">
        <v>3856</v>
      </c>
      <c r="M64" s="2318"/>
      <c r="N64" s="2319">
        <v>7001</v>
      </c>
      <c r="O64" s="2320"/>
      <c r="P64" s="2332">
        <v>17331</v>
      </c>
      <c r="Q64" s="2333"/>
      <c r="R64" s="2319" t="s">
        <v>3857</v>
      </c>
      <c r="S64" s="2320"/>
      <c r="T64" s="2317" t="s">
        <v>3858</v>
      </c>
      <c r="U64" s="2318"/>
    </row>
    <row r="65" spans="1:23" ht="12.6" customHeight="1" x14ac:dyDescent="0.2">
      <c r="A65" s="8"/>
      <c r="B65" s="2323"/>
      <c r="C65" s="1464" t="s">
        <v>297</v>
      </c>
      <c r="D65" s="1465"/>
      <c r="E65" s="1736"/>
      <c r="F65" s="2317" t="s">
        <v>3859</v>
      </c>
      <c r="G65" s="2318"/>
      <c r="H65" s="2317" t="s">
        <v>3860</v>
      </c>
      <c r="I65" s="2318"/>
      <c r="J65" s="2317" t="s">
        <v>3861</v>
      </c>
      <c r="K65" s="2318"/>
      <c r="L65" s="2317" t="s">
        <v>3862</v>
      </c>
      <c r="M65" s="2318"/>
      <c r="N65" s="2319">
        <v>7002</v>
      </c>
      <c r="O65" s="2320"/>
      <c r="P65" s="2332">
        <v>17332</v>
      </c>
      <c r="Q65" s="2333"/>
      <c r="R65" s="2319" t="s">
        <v>3863</v>
      </c>
      <c r="S65" s="2320"/>
      <c r="T65" s="2317" t="s">
        <v>3864</v>
      </c>
      <c r="U65" s="2318"/>
    </row>
    <row r="66" spans="1:23" ht="12.6" customHeight="1" x14ac:dyDescent="0.2">
      <c r="A66" s="2326" t="s">
        <v>3577</v>
      </c>
      <c r="B66" s="2321" t="s">
        <v>3578</v>
      </c>
      <c r="C66" s="1465" t="s">
        <v>3579</v>
      </c>
      <c r="D66" s="1465"/>
      <c r="E66" s="1736"/>
      <c r="F66" s="2324"/>
      <c r="G66" s="2325"/>
      <c r="H66" s="2317" t="s">
        <v>3865</v>
      </c>
      <c r="I66" s="2318"/>
      <c r="J66" s="2317" t="s">
        <v>3866</v>
      </c>
      <c r="K66" s="2318"/>
      <c r="L66" s="2317" t="s">
        <v>3867</v>
      </c>
      <c r="M66" s="2318"/>
      <c r="N66" s="2319">
        <v>7003</v>
      </c>
      <c r="O66" s="2320"/>
      <c r="P66" s="2332">
        <v>17333</v>
      </c>
      <c r="Q66" s="2333"/>
      <c r="R66" s="2319" t="s">
        <v>3868</v>
      </c>
      <c r="S66" s="2320"/>
      <c r="T66" s="2317" t="s">
        <v>3869</v>
      </c>
      <c r="U66" s="2318"/>
    </row>
    <row r="67" spans="1:23" ht="12.6" customHeight="1" x14ac:dyDescent="0.2">
      <c r="A67" s="2327"/>
      <c r="B67" s="2322"/>
      <c r="C67" s="1465" t="s">
        <v>3585</v>
      </c>
      <c r="D67" s="1465"/>
      <c r="E67" s="1736"/>
      <c r="F67" s="2324"/>
      <c r="G67" s="2325"/>
      <c r="H67" s="2317" t="s">
        <v>3870</v>
      </c>
      <c r="I67" s="2318"/>
      <c r="J67" s="2317" t="s">
        <v>3871</v>
      </c>
      <c r="K67" s="2318"/>
      <c r="L67" s="2317" t="s">
        <v>3872</v>
      </c>
      <c r="M67" s="2318"/>
      <c r="N67" s="2319">
        <v>7004</v>
      </c>
      <c r="O67" s="2320"/>
      <c r="P67" s="2332">
        <v>17334</v>
      </c>
      <c r="Q67" s="2333"/>
      <c r="R67" s="2319" t="s">
        <v>3873</v>
      </c>
      <c r="S67" s="2320"/>
      <c r="T67" s="2317" t="s">
        <v>3874</v>
      </c>
      <c r="U67" s="2318"/>
    </row>
    <row r="68" spans="1:23" ht="12.6" customHeight="1" x14ac:dyDescent="0.2">
      <c r="A68" s="2327"/>
      <c r="B68" s="2322"/>
      <c r="C68" s="1465" t="s">
        <v>3556</v>
      </c>
      <c r="D68" s="1465"/>
      <c r="E68" s="1736"/>
      <c r="F68" s="2324"/>
      <c r="G68" s="2325"/>
      <c r="H68" s="2317" t="s">
        <v>3875</v>
      </c>
      <c r="I68" s="2318"/>
      <c r="J68" s="2317" t="s">
        <v>3876</v>
      </c>
      <c r="K68" s="2318"/>
      <c r="L68" s="2317" t="s">
        <v>3877</v>
      </c>
      <c r="M68" s="2318"/>
      <c r="N68" s="2319">
        <v>7023</v>
      </c>
      <c r="O68" s="2320"/>
      <c r="P68" s="2332">
        <v>17335</v>
      </c>
      <c r="Q68" s="2333"/>
      <c r="R68" s="2319" t="s">
        <v>3878</v>
      </c>
      <c r="S68" s="2320"/>
      <c r="T68" s="2317" t="s">
        <v>3879</v>
      </c>
      <c r="U68" s="2318"/>
    </row>
    <row r="69" spans="1:23" ht="12.6" customHeight="1" x14ac:dyDescent="0.2">
      <c r="A69" s="2327"/>
      <c r="B69" s="2322"/>
      <c r="C69" s="1465" t="s">
        <v>3563</v>
      </c>
      <c r="D69" s="1465"/>
      <c r="E69" s="1736"/>
      <c r="F69" s="2324"/>
      <c r="G69" s="2325"/>
      <c r="H69" s="2317" t="s">
        <v>3880</v>
      </c>
      <c r="I69" s="2318"/>
      <c r="J69" s="2317" t="s">
        <v>3881</v>
      </c>
      <c r="K69" s="2318"/>
      <c r="L69" s="2317" t="s">
        <v>3882</v>
      </c>
      <c r="M69" s="2318"/>
      <c r="N69" s="2319">
        <v>7024</v>
      </c>
      <c r="O69" s="2320"/>
      <c r="P69" s="2332">
        <v>17336</v>
      </c>
      <c r="Q69" s="2333"/>
      <c r="R69" s="2319" t="s">
        <v>3883</v>
      </c>
      <c r="S69" s="2320"/>
      <c r="T69" s="2317" t="s">
        <v>3884</v>
      </c>
      <c r="U69" s="2318"/>
    </row>
    <row r="70" spans="1:23" ht="12.6" customHeight="1" x14ac:dyDescent="0.2">
      <c r="A70" s="2327"/>
      <c r="B70" s="2329"/>
      <c r="C70" s="1465" t="s">
        <v>297</v>
      </c>
      <c r="D70" s="1465"/>
      <c r="E70" s="1736"/>
      <c r="F70" s="2330"/>
      <c r="G70" s="2331"/>
      <c r="H70" s="2317" t="s">
        <v>3885</v>
      </c>
      <c r="I70" s="2318"/>
      <c r="J70" s="2317" t="s">
        <v>3886</v>
      </c>
      <c r="K70" s="2318"/>
      <c r="L70" s="2317" t="s">
        <v>3887</v>
      </c>
      <c r="M70" s="2318"/>
      <c r="N70" s="2319">
        <v>7025</v>
      </c>
      <c r="O70" s="2320"/>
      <c r="P70" s="2332">
        <v>17337</v>
      </c>
      <c r="Q70" s="2333"/>
      <c r="R70" s="2319" t="s">
        <v>3888</v>
      </c>
      <c r="S70" s="2320"/>
      <c r="T70" s="2317" t="s">
        <v>3889</v>
      </c>
      <c r="U70" s="2318"/>
    </row>
    <row r="71" spans="1:23" ht="12.6" customHeight="1" x14ac:dyDescent="0.2">
      <c r="A71" s="2327"/>
      <c r="B71" s="2321" t="s">
        <v>3606</v>
      </c>
      <c r="C71" s="1464" t="s">
        <v>3542</v>
      </c>
      <c r="D71" s="1465"/>
      <c r="E71" s="1736"/>
      <c r="F71" s="2324"/>
      <c r="G71" s="2325"/>
      <c r="H71" s="2317" t="s">
        <v>3890</v>
      </c>
      <c r="I71" s="2318"/>
      <c r="J71" s="2317" t="s">
        <v>3891</v>
      </c>
      <c r="K71" s="2318"/>
      <c r="L71" s="2317" t="s">
        <v>3892</v>
      </c>
      <c r="M71" s="2318"/>
      <c r="N71" s="2319">
        <v>7028</v>
      </c>
      <c r="O71" s="2320"/>
      <c r="P71" s="2332">
        <v>17338</v>
      </c>
      <c r="Q71" s="2333"/>
      <c r="R71" s="2319" t="s">
        <v>3893</v>
      </c>
      <c r="S71" s="2320"/>
      <c r="T71" s="2317" t="s">
        <v>3894</v>
      </c>
      <c r="U71" s="2318"/>
    </row>
    <row r="72" spans="1:23" ht="12.6" customHeight="1" x14ac:dyDescent="0.2">
      <c r="A72" s="2327"/>
      <c r="B72" s="2322"/>
      <c r="C72" s="1464" t="s">
        <v>3548</v>
      </c>
      <c r="D72" s="1465"/>
      <c r="E72" s="1736"/>
      <c r="F72" s="2317" t="s">
        <v>3895</v>
      </c>
      <c r="G72" s="2318"/>
      <c r="H72" s="2317" t="s">
        <v>3896</v>
      </c>
      <c r="I72" s="2318"/>
      <c r="J72" s="2317" t="s">
        <v>3897</v>
      </c>
      <c r="K72" s="2318"/>
      <c r="L72" s="2317" t="s">
        <v>3898</v>
      </c>
      <c r="M72" s="2318"/>
      <c r="N72" s="2319">
        <v>7029</v>
      </c>
      <c r="O72" s="2320"/>
      <c r="P72" s="2332">
        <v>17339</v>
      </c>
      <c r="Q72" s="2333"/>
      <c r="R72" s="2319" t="s">
        <v>3899</v>
      </c>
      <c r="S72" s="2320"/>
      <c r="T72" s="2317" t="s">
        <v>3900</v>
      </c>
      <c r="U72" s="2318"/>
    </row>
    <row r="73" spans="1:23" ht="12.6" customHeight="1" x14ac:dyDescent="0.2">
      <c r="A73" s="2327"/>
      <c r="B73" s="2322"/>
      <c r="C73" s="1464" t="s">
        <v>3556</v>
      </c>
      <c r="D73" s="1465"/>
      <c r="E73" s="1736"/>
      <c r="F73" s="2317" t="s">
        <v>3901</v>
      </c>
      <c r="G73" s="2318"/>
      <c r="H73" s="2317" t="s">
        <v>3902</v>
      </c>
      <c r="I73" s="2318"/>
      <c r="J73" s="2317" t="s">
        <v>3903</v>
      </c>
      <c r="K73" s="2318"/>
      <c r="L73" s="2317" t="s">
        <v>3904</v>
      </c>
      <c r="M73" s="2318"/>
      <c r="N73" s="2319">
        <v>7030</v>
      </c>
      <c r="O73" s="2320"/>
      <c r="P73" s="2332">
        <v>17340</v>
      </c>
      <c r="Q73" s="2333"/>
      <c r="R73" s="2319" t="s">
        <v>3905</v>
      </c>
      <c r="S73" s="2320"/>
      <c r="T73" s="2317" t="s">
        <v>3906</v>
      </c>
      <c r="U73" s="2318"/>
    </row>
    <row r="74" spans="1:23" ht="12.6" customHeight="1" x14ac:dyDescent="0.2">
      <c r="A74" s="2327"/>
      <c r="B74" s="2322"/>
      <c r="C74" s="1464" t="s">
        <v>3563</v>
      </c>
      <c r="D74" s="1465"/>
      <c r="E74" s="1736"/>
      <c r="F74" s="2317" t="s">
        <v>3907</v>
      </c>
      <c r="G74" s="2318"/>
      <c r="H74" s="2317" t="s">
        <v>3908</v>
      </c>
      <c r="I74" s="2318"/>
      <c r="J74" s="2317" t="s">
        <v>3909</v>
      </c>
      <c r="K74" s="2318"/>
      <c r="L74" s="2317" t="s">
        <v>3910</v>
      </c>
      <c r="M74" s="2318"/>
      <c r="N74" s="2319">
        <v>7031</v>
      </c>
      <c r="O74" s="2320"/>
      <c r="P74" s="2332">
        <v>17341</v>
      </c>
      <c r="Q74" s="2333"/>
      <c r="R74" s="2319" t="s">
        <v>3911</v>
      </c>
      <c r="S74" s="2320"/>
      <c r="T74" s="2317" t="s">
        <v>3912</v>
      </c>
      <c r="U74" s="2318"/>
    </row>
    <row r="75" spans="1:23" ht="12.6" customHeight="1" x14ac:dyDescent="0.2">
      <c r="A75" s="2328"/>
      <c r="B75" s="2323"/>
      <c r="C75" s="1464" t="s">
        <v>297</v>
      </c>
      <c r="D75" s="1465"/>
      <c r="E75" s="1736"/>
      <c r="F75" s="2317" t="s">
        <v>3913</v>
      </c>
      <c r="G75" s="2318"/>
      <c r="H75" s="2317" t="s">
        <v>3914</v>
      </c>
      <c r="I75" s="2318"/>
      <c r="J75" s="2317" t="s">
        <v>3915</v>
      </c>
      <c r="K75" s="2318"/>
      <c r="L75" s="2317" t="s">
        <v>3916</v>
      </c>
      <c r="M75" s="2318"/>
      <c r="N75" s="2319">
        <v>7032</v>
      </c>
      <c r="O75" s="2320"/>
      <c r="P75" s="2332">
        <v>17342</v>
      </c>
      <c r="Q75" s="2333"/>
      <c r="R75" s="2319" t="s">
        <v>3917</v>
      </c>
      <c r="S75" s="2320"/>
      <c r="T75" s="2317" t="s">
        <v>3918</v>
      </c>
      <c r="U75" s="2318"/>
    </row>
    <row r="76" spans="1:23" ht="12.6" customHeight="1" x14ac:dyDescent="0.2">
      <c r="A76" s="8"/>
      <c r="B76" s="1464" t="s">
        <v>297</v>
      </c>
      <c r="C76" s="1454"/>
      <c r="D76" s="1465"/>
      <c r="E76" s="1736"/>
      <c r="F76" s="2317" t="s">
        <v>3919</v>
      </c>
      <c r="G76" s="2318"/>
      <c r="H76" s="2317" t="s">
        <v>3920</v>
      </c>
      <c r="I76" s="2318"/>
      <c r="J76" s="2317" t="s">
        <v>3921</v>
      </c>
      <c r="K76" s="2318"/>
      <c r="L76" s="2317" t="s">
        <v>3922</v>
      </c>
      <c r="M76" s="2318"/>
      <c r="N76" s="2319">
        <v>7033</v>
      </c>
      <c r="O76" s="2320"/>
      <c r="P76" s="2332">
        <v>17343</v>
      </c>
      <c r="Q76" s="2333"/>
      <c r="R76" s="2319" t="s">
        <v>3923</v>
      </c>
      <c r="S76" s="2320"/>
      <c r="T76" s="2317" t="s">
        <v>3924</v>
      </c>
      <c r="U76" s="2318"/>
    </row>
    <row r="77" spans="1:23" ht="6" customHeight="1" x14ac:dyDescent="0.2">
      <c r="A77" s="8"/>
      <c r="B77" s="8"/>
      <c r="D77" s="8"/>
      <c r="E77" s="8"/>
      <c r="F77" s="8"/>
      <c r="G77" s="8"/>
      <c r="H77" s="8"/>
      <c r="I77" s="8"/>
      <c r="J77" s="8"/>
      <c r="K77" s="8"/>
      <c r="L77" s="8"/>
      <c r="M77" s="8"/>
      <c r="N77" s="8"/>
      <c r="O77" s="8"/>
      <c r="P77" s="8"/>
      <c r="Q77" s="8"/>
      <c r="R77" s="8"/>
      <c r="S77" s="8"/>
      <c r="T77" s="197"/>
      <c r="U77" s="197"/>
      <c r="V77" s="8"/>
      <c r="W77" s="8"/>
    </row>
    <row r="78" spans="1:23" ht="15" x14ac:dyDescent="0.2">
      <c r="A78" s="1221" t="s">
        <v>3423</v>
      </c>
      <c r="B78" s="8"/>
      <c r="C78" s="8"/>
      <c r="D78" s="8"/>
      <c r="E78" s="8"/>
      <c r="F78" s="8"/>
      <c r="G78" s="8"/>
      <c r="H78" s="8"/>
      <c r="I78" s="8"/>
      <c r="J78" s="8"/>
      <c r="K78" s="8"/>
      <c r="L78" s="8"/>
      <c r="M78" s="8"/>
      <c r="N78" s="8"/>
      <c r="O78" s="8"/>
      <c r="P78" s="8"/>
      <c r="Q78" s="8"/>
      <c r="R78" s="8"/>
      <c r="V78" s="8"/>
    </row>
    <row r="79" spans="1:23" ht="6" customHeight="1" x14ac:dyDescent="0.2">
      <c r="A79" s="8"/>
      <c r="B79" s="8"/>
      <c r="C79" s="8"/>
      <c r="D79" s="8"/>
      <c r="E79" s="8"/>
      <c r="F79" s="8"/>
      <c r="G79" s="8"/>
      <c r="H79" s="8"/>
      <c r="I79" s="8"/>
      <c r="J79" s="8"/>
      <c r="K79" s="8"/>
      <c r="L79" s="8"/>
      <c r="M79" s="8"/>
      <c r="N79" s="8"/>
      <c r="O79" s="8"/>
      <c r="P79" s="8"/>
      <c r="Q79" s="8"/>
      <c r="R79" s="8"/>
      <c r="V79" s="8"/>
    </row>
    <row r="80" spans="1:23" ht="12.6" customHeight="1" x14ac:dyDescent="0.2">
      <c r="A80" s="23" t="s">
        <v>127</v>
      </c>
      <c r="B80" s="88" t="s">
        <v>3925</v>
      </c>
      <c r="C80" s="8"/>
      <c r="D80" s="8"/>
      <c r="E80" s="8"/>
      <c r="F80" s="8"/>
      <c r="G80" s="8"/>
      <c r="H80" s="8"/>
      <c r="I80" s="8"/>
      <c r="J80" s="8"/>
      <c r="K80" s="8"/>
      <c r="L80" s="8"/>
      <c r="M80" s="8"/>
      <c r="N80" s="8"/>
      <c r="O80" s="8"/>
      <c r="P80" s="8"/>
      <c r="Q80" s="8"/>
      <c r="R80" s="8"/>
      <c r="V80" s="8"/>
    </row>
    <row r="81" spans="1:21" ht="12.6" customHeight="1" x14ac:dyDescent="0.2"/>
    <row r="82" spans="1:21" s="1223" customFormat="1" ht="33.75" customHeight="1" x14ac:dyDescent="0.2">
      <c r="A82" s="1222" t="s">
        <v>3926</v>
      </c>
      <c r="B82" s="2308" t="s">
        <v>3927</v>
      </c>
      <c r="C82" s="2308"/>
      <c r="D82" s="2308"/>
      <c r="E82" s="2309"/>
      <c r="F82" s="2243" t="s">
        <v>3529</v>
      </c>
      <c r="G82" s="2301"/>
      <c r="H82" s="2243" t="s">
        <v>3530</v>
      </c>
      <c r="I82" s="2301"/>
      <c r="J82" s="2180" t="s">
        <v>3531</v>
      </c>
      <c r="K82" s="2181"/>
      <c r="L82" s="2243" t="s">
        <v>3532</v>
      </c>
      <c r="M82" s="2301"/>
      <c r="N82" s="2243" t="s">
        <v>3533</v>
      </c>
      <c r="O82" s="2301"/>
      <c r="P82" s="2306" t="s">
        <v>3534</v>
      </c>
      <c r="Q82" s="2307"/>
      <c r="R82" s="2180" t="s">
        <v>3535</v>
      </c>
      <c r="S82" s="2181"/>
      <c r="T82" s="2243" t="s">
        <v>3536</v>
      </c>
      <c r="U82" s="2301"/>
    </row>
    <row r="83" spans="1:21" s="1223" customFormat="1" ht="12.6" customHeight="1" x14ac:dyDescent="0.2">
      <c r="A83" s="1224" t="s">
        <v>299</v>
      </c>
      <c r="B83" s="1225" t="s">
        <v>3541</v>
      </c>
      <c r="C83" s="1226"/>
      <c r="D83" s="1226"/>
      <c r="E83" s="1226"/>
      <c r="F83" s="1227"/>
      <c r="G83" s="1227"/>
      <c r="H83" s="1227"/>
      <c r="I83" s="1227"/>
      <c r="J83" s="1227"/>
      <c r="K83" s="1227"/>
      <c r="L83" s="1227"/>
      <c r="M83" s="1227"/>
      <c r="N83" s="1227"/>
      <c r="O83" s="1227"/>
      <c r="P83" s="1228"/>
      <c r="Q83" s="1228"/>
      <c r="R83" s="1227"/>
      <c r="S83" s="1227"/>
      <c r="T83" s="1227"/>
      <c r="U83" s="1227"/>
    </row>
    <row r="84" spans="1:21" s="1223" customFormat="1" ht="12.6" customHeight="1" x14ac:dyDescent="0.2">
      <c r="A84" s="8" t="s">
        <v>3928</v>
      </c>
      <c r="B84" s="1229"/>
      <c r="C84" s="1229"/>
      <c r="D84" s="1229"/>
      <c r="E84" s="1229"/>
      <c r="F84" s="1230"/>
      <c r="G84" s="1230"/>
      <c r="H84" s="1230"/>
      <c r="I84" s="1230"/>
      <c r="J84" s="1230"/>
      <c r="K84" s="1230"/>
      <c r="L84" s="1230"/>
      <c r="M84" s="1230"/>
      <c r="N84" s="1230"/>
      <c r="O84" s="1230"/>
      <c r="P84" s="1231"/>
      <c r="Q84" s="1231"/>
      <c r="R84" s="1230"/>
      <c r="S84" s="1230"/>
      <c r="T84" s="1230"/>
      <c r="U84" s="1230"/>
    </row>
    <row r="85" spans="1:21" s="1223" customFormat="1" ht="12.6" customHeight="1" x14ac:dyDescent="0.2">
      <c r="A85" s="8"/>
      <c r="B85" s="8" t="s">
        <v>3929</v>
      </c>
      <c r="C85" s="8"/>
      <c r="D85" s="8"/>
      <c r="E85" s="8"/>
      <c r="F85" s="2311"/>
      <c r="G85" s="2312"/>
      <c r="H85" s="2311"/>
      <c r="I85" s="2312"/>
      <c r="J85" s="2311"/>
      <c r="K85" s="2312"/>
      <c r="L85" s="2311"/>
      <c r="M85" s="2312"/>
      <c r="N85" s="2311"/>
      <c r="O85" s="2312"/>
      <c r="P85" s="1232"/>
      <c r="Q85" s="1232"/>
      <c r="R85" s="1233"/>
      <c r="S85" s="1233"/>
      <c r="T85" s="2311"/>
      <c r="U85" s="2312"/>
    </row>
    <row r="86" spans="1:21" s="1223" customFormat="1" ht="11.25" customHeight="1" x14ac:dyDescent="0.2">
      <c r="A86" s="8"/>
      <c r="B86" s="8"/>
      <c r="C86" s="8" t="s">
        <v>3930</v>
      </c>
      <c r="D86" s="8"/>
      <c r="E86" s="8"/>
      <c r="F86" s="2297" t="s">
        <v>3931</v>
      </c>
      <c r="G86" s="2298"/>
      <c r="H86" s="2297" t="s">
        <v>3932</v>
      </c>
      <c r="I86" s="2298"/>
      <c r="J86" s="2297" t="s">
        <v>3933</v>
      </c>
      <c r="K86" s="2298"/>
      <c r="L86" s="2297" t="s">
        <v>3934</v>
      </c>
      <c r="M86" s="2298"/>
      <c r="N86" s="2297" t="s">
        <v>3935</v>
      </c>
      <c r="O86" s="2298"/>
      <c r="P86" s="2299">
        <v>17344</v>
      </c>
      <c r="Q86" s="2300"/>
      <c r="R86" s="2315" t="s">
        <v>3936</v>
      </c>
      <c r="S86" s="2316"/>
      <c r="T86" s="2297" t="s">
        <v>3937</v>
      </c>
      <c r="U86" s="2298"/>
    </row>
    <row r="87" spans="1:21" s="1223" customFormat="1" ht="12.6" customHeight="1" x14ac:dyDescent="0.2">
      <c r="A87" s="8"/>
      <c r="B87" s="8"/>
      <c r="C87" s="8" t="s">
        <v>3938</v>
      </c>
      <c r="D87" s="8"/>
      <c r="E87" s="8"/>
      <c r="F87" s="2297" t="s">
        <v>3939</v>
      </c>
      <c r="G87" s="2298"/>
      <c r="H87" s="2297" t="s">
        <v>3940</v>
      </c>
      <c r="I87" s="2298"/>
      <c r="J87" s="2297" t="s">
        <v>3941</v>
      </c>
      <c r="K87" s="2298"/>
      <c r="L87" s="2297" t="s">
        <v>3942</v>
      </c>
      <c r="M87" s="2298"/>
      <c r="N87" s="2297" t="s">
        <v>3943</v>
      </c>
      <c r="O87" s="2298"/>
      <c r="P87" s="2299">
        <v>17345</v>
      </c>
      <c r="Q87" s="2300"/>
      <c r="R87" s="2315" t="s">
        <v>3944</v>
      </c>
      <c r="S87" s="2316"/>
      <c r="T87" s="2297" t="s">
        <v>3945</v>
      </c>
      <c r="U87" s="2298"/>
    </row>
    <row r="88" spans="1:21" s="1223" customFormat="1" ht="12.6" customHeight="1" x14ac:dyDescent="0.2">
      <c r="A88" s="8"/>
      <c r="B88" s="8" t="s">
        <v>3946</v>
      </c>
      <c r="C88" s="8"/>
      <c r="D88" s="8"/>
      <c r="E88" s="8"/>
      <c r="F88" s="2310"/>
      <c r="G88" s="2310"/>
      <c r="H88" s="2311"/>
      <c r="I88" s="2312"/>
      <c r="J88" s="2311"/>
      <c r="K88" s="2312"/>
      <c r="L88" s="2311"/>
      <c r="M88" s="2312"/>
      <c r="N88" s="2311"/>
      <c r="O88" s="2312"/>
      <c r="P88" s="1234"/>
      <c r="Q88" s="1234"/>
      <c r="R88" s="1233"/>
      <c r="S88" s="1233"/>
      <c r="T88" s="2311"/>
      <c r="U88" s="2312"/>
    </row>
    <row r="89" spans="1:21" s="1223" customFormat="1" ht="12.6" customHeight="1" x14ac:dyDescent="0.2">
      <c r="A89" s="8"/>
      <c r="B89" s="8"/>
      <c r="C89" s="8" t="s">
        <v>3930</v>
      </c>
      <c r="D89" s="8"/>
      <c r="E89" s="8"/>
      <c r="F89" s="2297" t="s">
        <v>3947</v>
      </c>
      <c r="G89" s="2298"/>
      <c r="H89" s="2297" t="s">
        <v>3948</v>
      </c>
      <c r="I89" s="2298"/>
      <c r="J89" s="2297" t="s">
        <v>3949</v>
      </c>
      <c r="K89" s="2298"/>
      <c r="L89" s="2297" t="s">
        <v>3950</v>
      </c>
      <c r="M89" s="2298"/>
      <c r="N89" s="2297" t="s">
        <v>3951</v>
      </c>
      <c r="O89" s="2298"/>
      <c r="P89" s="2299">
        <v>17346</v>
      </c>
      <c r="Q89" s="2300"/>
      <c r="R89" s="2315" t="s">
        <v>3952</v>
      </c>
      <c r="S89" s="2316"/>
      <c r="T89" s="2297" t="s">
        <v>3953</v>
      </c>
      <c r="U89" s="2298"/>
    </row>
    <row r="90" spans="1:21" s="1223" customFormat="1" ht="12.6" customHeight="1" x14ac:dyDescent="0.2">
      <c r="A90" s="8"/>
      <c r="B90" s="8"/>
      <c r="C90" s="8" t="s">
        <v>3938</v>
      </c>
      <c r="D90" s="8"/>
      <c r="E90" s="8"/>
      <c r="F90" s="2297" t="s">
        <v>3954</v>
      </c>
      <c r="G90" s="2298"/>
      <c r="H90" s="2297" t="s">
        <v>3955</v>
      </c>
      <c r="I90" s="2298"/>
      <c r="J90" s="2297" t="s">
        <v>3956</v>
      </c>
      <c r="K90" s="2298"/>
      <c r="L90" s="2297" t="s">
        <v>3957</v>
      </c>
      <c r="M90" s="2298"/>
      <c r="N90" s="2297" t="s">
        <v>3958</v>
      </c>
      <c r="O90" s="2298"/>
      <c r="P90" s="2299">
        <v>17347</v>
      </c>
      <c r="Q90" s="2300"/>
      <c r="R90" s="2315" t="s">
        <v>3959</v>
      </c>
      <c r="S90" s="2316"/>
      <c r="T90" s="2297" t="s">
        <v>3960</v>
      </c>
      <c r="U90" s="2298"/>
    </row>
    <row r="91" spans="1:21" s="1223" customFormat="1" ht="12.6" customHeight="1" x14ac:dyDescent="0.2">
      <c r="A91" s="8"/>
      <c r="B91" s="8" t="s">
        <v>3536</v>
      </c>
      <c r="C91" s="8"/>
      <c r="D91" s="8"/>
      <c r="E91" s="8"/>
      <c r="F91" s="2297" t="s">
        <v>3961</v>
      </c>
      <c r="G91" s="2298"/>
      <c r="H91" s="2297" t="s">
        <v>3962</v>
      </c>
      <c r="I91" s="2298"/>
      <c r="J91" s="2297" t="s">
        <v>3963</v>
      </c>
      <c r="K91" s="2298"/>
      <c r="L91" s="2297" t="s">
        <v>3964</v>
      </c>
      <c r="M91" s="2298"/>
      <c r="N91" s="2297" t="s">
        <v>3965</v>
      </c>
      <c r="O91" s="2298"/>
      <c r="P91" s="2299">
        <v>17348</v>
      </c>
      <c r="Q91" s="2300"/>
      <c r="R91" s="2315" t="s">
        <v>3966</v>
      </c>
      <c r="S91" s="2316"/>
      <c r="T91" s="2297" t="s">
        <v>3967</v>
      </c>
      <c r="U91" s="2298"/>
    </row>
    <row r="92" spans="1:21" s="1223" customFormat="1" ht="12.6" customHeight="1" x14ac:dyDescent="0.2">
      <c r="A92" s="31" t="s">
        <v>3968</v>
      </c>
      <c r="B92" s="8"/>
      <c r="C92" s="8"/>
      <c r="D92" s="8"/>
      <c r="E92" s="8"/>
      <c r="F92" s="1235"/>
      <c r="G92" s="1235"/>
      <c r="H92" s="1236"/>
      <c r="I92" s="1236"/>
      <c r="J92" s="1236"/>
      <c r="K92" s="1235"/>
      <c r="L92" s="1236"/>
      <c r="M92" s="1235"/>
      <c r="N92" s="1235"/>
      <c r="O92" s="1235"/>
      <c r="P92" s="1237"/>
      <c r="Q92" s="1237"/>
      <c r="R92" s="1235"/>
      <c r="S92" s="1235"/>
      <c r="T92" s="1238"/>
      <c r="U92" s="1238"/>
    </row>
    <row r="93" spans="1:21" s="1223" customFormat="1" ht="12.6" customHeight="1" x14ac:dyDescent="0.2">
      <c r="A93" s="8"/>
      <c r="B93" s="8" t="s">
        <v>3929</v>
      </c>
      <c r="C93" s="8"/>
      <c r="D93" s="8"/>
      <c r="E93" s="8"/>
      <c r="F93" s="2311"/>
      <c r="G93" s="2312"/>
      <c r="H93" s="2311"/>
      <c r="I93" s="2312"/>
      <c r="J93" s="2311"/>
      <c r="K93" s="2312"/>
      <c r="L93" s="2311"/>
      <c r="M93" s="2312"/>
      <c r="N93" s="2311"/>
      <c r="O93" s="2312"/>
      <c r="P93" s="1234"/>
      <c r="Q93" s="1234"/>
      <c r="R93" s="1233"/>
      <c r="S93" s="1233"/>
      <c r="T93" s="2311"/>
      <c r="U93" s="2312"/>
    </row>
    <row r="94" spans="1:21" s="1223" customFormat="1" ht="12.6" customHeight="1" x14ac:dyDescent="0.2">
      <c r="A94" s="8"/>
      <c r="B94" s="8"/>
      <c r="C94" s="8" t="s">
        <v>3930</v>
      </c>
      <c r="D94" s="8"/>
      <c r="E94" s="8"/>
      <c r="F94" s="2297" t="s">
        <v>3969</v>
      </c>
      <c r="G94" s="2298"/>
      <c r="H94" s="2297" t="s">
        <v>3970</v>
      </c>
      <c r="I94" s="2298"/>
      <c r="J94" s="2297" t="s">
        <v>3971</v>
      </c>
      <c r="K94" s="2298"/>
      <c r="L94" s="2297" t="s">
        <v>3972</v>
      </c>
      <c r="M94" s="2298"/>
      <c r="N94" s="2297" t="s">
        <v>3973</v>
      </c>
      <c r="O94" s="2298"/>
      <c r="P94" s="2299">
        <v>17349</v>
      </c>
      <c r="Q94" s="2300"/>
      <c r="R94" s="2315" t="s">
        <v>3974</v>
      </c>
      <c r="S94" s="2316"/>
      <c r="T94" s="2297" t="s">
        <v>3975</v>
      </c>
      <c r="U94" s="2298"/>
    </row>
    <row r="95" spans="1:21" s="1223" customFormat="1" ht="12.6" customHeight="1" x14ac:dyDescent="0.2">
      <c r="A95" s="8"/>
      <c r="B95" s="8"/>
      <c r="C95" s="8" t="s">
        <v>3938</v>
      </c>
      <c r="D95" s="8"/>
      <c r="E95" s="8"/>
      <c r="F95" s="2297" t="s">
        <v>3976</v>
      </c>
      <c r="G95" s="2298"/>
      <c r="H95" s="2297" t="s">
        <v>3977</v>
      </c>
      <c r="I95" s="2298"/>
      <c r="J95" s="2297" t="s">
        <v>3978</v>
      </c>
      <c r="K95" s="2298"/>
      <c r="L95" s="2297" t="s">
        <v>3979</v>
      </c>
      <c r="M95" s="2298"/>
      <c r="N95" s="2297" t="s">
        <v>3980</v>
      </c>
      <c r="O95" s="2298"/>
      <c r="P95" s="2299">
        <v>17350</v>
      </c>
      <c r="Q95" s="2300"/>
      <c r="R95" s="2315" t="s">
        <v>3981</v>
      </c>
      <c r="S95" s="2316"/>
      <c r="T95" s="2297" t="s">
        <v>3982</v>
      </c>
      <c r="U95" s="2298"/>
    </row>
    <row r="96" spans="1:21" s="1223" customFormat="1" ht="12.6" customHeight="1" x14ac:dyDescent="0.2">
      <c r="A96" s="8"/>
      <c r="B96" s="8" t="s">
        <v>3946</v>
      </c>
      <c r="C96" s="8"/>
      <c r="D96" s="8"/>
      <c r="E96" s="8"/>
      <c r="F96" s="2310"/>
      <c r="G96" s="2310"/>
      <c r="H96" s="2311"/>
      <c r="I96" s="2312"/>
      <c r="J96" s="2311"/>
      <c r="K96" s="2312"/>
      <c r="L96" s="2311"/>
      <c r="M96" s="2312"/>
      <c r="N96" s="2311"/>
      <c r="O96" s="2312"/>
      <c r="P96" s="1234"/>
      <c r="Q96" s="1234"/>
      <c r="R96" s="1233"/>
      <c r="S96" s="1233"/>
      <c r="T96" s="2311"/>
      <c r="U96" s="2312"/>
    </row>
    <row r="97" spans="1:21" s="1223" customFormat="1" ht="12.6" customHeight="1" x14ac:dyDescent="0.2">
      <c r="A97" s="8"/>
      <c r="B97" s="8"/>
      <c r="C97" s="8" t="s">
        <v>3930</v>
      </c>
      <c r="D97" s="8"/>
      <c r="E97" s="8"/>
      <c r="F97" s="2297" t="s">
        <v>3983</v>
      </c>
      <c r="G97" s="2298"/>
      <c r="H97" s="2297" t="s">
        <v>3984</v>
      </c>
      <c r="I97" s="2298"/>
      <c r="J97" s="2297" t="s">
        <v>3985</v>
      </c>
      <c r="K97" s="2298"/>
      <c r="L97" s="2297" t="s">
        <v>3986</v>
      </c>
      <c r="M97" s="2298"/>
      <c r="N97" s="2297" t="s">
        <v>3987</v>
      </c>
      <c r="O97" s="2298"/>
      <c r="P97" s="2299">
        <v>17351</v>
      </c>
      <c r="Q97" s="2300"/>
      <c r="R97" s="2315" t="s">
        <v>3988</v>
      </c>
      <c r="S97" s="2316"/>
      <c r="T97" s="2297" t="s">
        <v>3989</v>
      </c>
      <c r="U97" s="2298"/>
    </row>
    <row r="98" spans="1:21" s="1223" customFormat="1" ht="12.6" customHeight="1" x14ac:dyDescent="0.2">
      <c r="A98" s="8"/>
      <c r="B98" s="8"/>
      <c r="C98" s="8" t="s">
        <v>3938</v>
      </c>
      <c r="D98" s="8"/>
      <c r="E98" s="8"/>
      <c r="F98" s="2297" t="s">
        <v>3990</v>
      </c>
      <c r="G98" s="2298"/>
      <c r="H98" s="2297" t="s">
        <v>3991</v>
      </c>
      <c r="I98" s="2298"/>
      <c r="J98" s="2297" t="s">
        <v>3992</v>
      </c>
      <c r="K98" s="2298"/>
      <c r="L98" s="2297" t="s">
        <v>3993</v>
      </c>
      <c r="M98" s="2298"/>
      <c r="N98" s="2297" t="s">
        <v>3994</v>
      </c>
      <c r="O98" s="2298"/>
      <c r="P98" s="2299">
        <v>17352</v>
      </c>
      <c r="Q98" s="2300"/>
      <c r="R98" s="2315" t="s">
        <v>3995</v>
      </c>
      <c r="S98" s="2316"/>
      <c r="T98" s="2297" t="s">
        <v>3996</v>
      </c>
      <c r="U98" s="2298"/>
    </row>
    <row r="99" spans="1:21" s="1223" customFormat="1" ht="12.6" customHeight="1" x14ac:dyDescent="0.2">
      <c r="A99" s="8"/>
      <c r="B99" s="8" t="s">
        <v>3536</v>
      </c>
      <c r="C99" s="8"/>
      <c r="D99" s="8"/>
      <c r="E99" s="8"/>
      <c r="F99" s="2297" t="s">
        <v>3997</v>
      </c>
      <c r="G99" s="2298"/>
      <c r="H99" s="2297" t="s">
        <v>3998</v>
      </c>
      <c r="I99" s="2298"/>
      <c r="J99" s="2297" t="s">
        <v>3999</v>
      </c>
      <c r="K99" s="2298"/>
      <c r="L99" s="2297" t="s">
        <v>4000</v>
      </c>
      <c r="M99" s="2298"/>
      <c r="N99" s="2297" t="s">
        <v>4001</v>
      </c>
      <c r="O99" s="2298"/>
      <c r="P99" s="2299">
        <v>17353</v>
      </c>
      <c r="Q99" s="2300"/>
      <c r="R99" s="2315" t="s">
        <v>4002</v>
      </c>
      <c r="S99" s="2316"/>
      <c r="T99" s="2297" t="s">
        <v>4003</v>
      </c>
      <c r="U99" s="2298"/>
    </row>
    <row r="100" spans="1:21" s="1223" customFormat="1" ht="12.6" customHeight="1" x14ac:dyDescent="0.2">
      <c r="A100" s="8" t="s">
        <v>4004</v>
      </c>
      <c r="B100" s="8"/>
      <c r="C100" s="8"/>
      <c r="D100" s="8"/>
      <c r="E100" s="8"/>
      <c r="F100" s="1143"/>
      <c r="G100" s="1143"/>
      <c r="H100" s="1143"/>
      <c r="I100" s="1143"/>
      <c r="J100" s="1143"/>
      <c r="K100" s="1143"/>
      <c r="L100" s="1143"/>
      <c r="M100" s="1143"/>
      <c r="N100" s="1143"/>
      <c r="O100" s="1143"/>
      <c r="P100" s="1237"/>
      <c r="Q100" s="1237"/>
      <c r="R100" s="1143"/>
      <c r="S100" s="1143"/>
      <c r="T100" s="1143"/>
      <c r="U100" s="1143"/>
    </row>
    <row r="101" spans="1:21" s="1223" customFormat="1" ht="12.6" customHeight="1" x14ac:dyDescent="0.2">
      <c r="A101" s="8"/>
      <c r="B101" s="8" t="s">
        <v>3929</v>
      </c>
      <c r="C101" s="8"/>
      <c r="D101" s="8"/>
      <c r="E101" s="8"/>
      <c r="F101" s="2311"/>
      <c r="G101" s="2312"/>
      <c r="H101" s="2311"/>
      <c r="I101" s="2312"/>
      <c r="J101" s="2311"/>
      <c r="K101" s="2312"/>
      <c r="L101" s="2311"/>
      <c r="M101" s="2312"/>
      <c r="N101" s="2311"/>
      <c r="O101" s="2312"/>
      <c r="P101" s="1234"/>
      <c r="Q101" s="1234"/>
      <c r="R101" s="1233"/>
      <c r="S101" s="1233"/>
      <c r="T101" s="2311"/>
      <c r="U101" s="2312"/>
    </row>
    <row r="102" spans="1:21" s="1223" customFormat="1" ht="12.6" customHeight="1" x14ac:dyDescent="0.2">
      <c r="A102" s="8"/>
      <c r="B102" s="8"/>
      <c r="C102" s="8" t="s">
        <v>3930</v>
      </c>
      <c r="D102" s="8"/>
      <c r="E102" s="8"/>
      <c r="F102" s="2297" t="s">
        <v>4005</v>
      </c>
      <c r="G102" s="2298"/>
      <c r="H102" s="2297" t="s">
        <v>4006</v>
      </c>
      <c r="I102" s="2298"/>
      <c r="J102" s="2297" t="s">
        <v>4007</v>
      </c>
      <c r="K102" s="2298"/>
      <c r="L102" s="2297" t="s">
        <v>4008</v>
      </c>
      <c r="M102" s="2298"/>
      <c r="N102" s="2297" t="s">
        <v>4009</v>
      </c>
      <c r="O102" s="2298"/>
      <c r="P102" s="2299">
        <v>17354</v>
      </c>
      <c r="Q102" s="2300"/>
      <c r="R102" s="2315" t="s">
        <v>4010</v>
      </c>
      <c r="S102" s="2316"/>
      <c r="T102" s="2297" t="s">
        <v>4011</v>
      </c>
      <c r="U102" s="2298"/>
    </row>
    <row r="103" spans="1:21" s="1223" customFormat="1" ht="12.6" customHeight="1" x14ac:dyDescent="0.2">
      <c r="A103" s="8"/>
      <c r="B103" s="8"/>
      <c r="C103" s="8" t="s">
        <v>3938</v>
      </c>
      <c r="D103" s="8"/>
      <c r="E103" s="8"/>
      <c r="F103" s="2297" t="s">
        <v>4012</v>
      </c>
      <c r="G103" s="2298"/>
      <c r="H103" s="2297" t="s">
        <v>4013</v>
      </c>
      <c r="I103" s="2298"/>
      <c r="J103" s="2297" t="s">
        <v>4014</v>
      </c>
      <c r="K103" s="2298"/>
      <c r="L103" s="2297" t="s">
        <v>4015</v>
      </c>
      <c r="M103" s="2298"/>
      <c r="N103" s="2297" t="s">
        <v>4016</v>
      </c>
      <c r="O103" s="2298"/>
      <c r="P103" s="2299">
        <v>17355</v>
      </c>
      <c r="Q103" s="2300"/>
      <c r="R103" s="2315" t="s">
        <v>4017</v>
      </c>
      <c r="S103" s="2316"/>
      <c r="T103" s="2297" t="s">
        <v>4018</v>
      </c>
      <c r="U103" s="2298"/>
    </row>
    <row r="104" spans="1:21" s="1223" customFormat="1" ht="12.6" customHeight="1" x14ac:dyDescent="0.2">
      <c r="A104" s="8"/>
      <c r="B104" s="8" t="s">
        <v>3946</v>
      </c>
      <c r="C104" s="8"/>
      <c r="D104" s="8"/>
      <c r="E104" s="8"/>
      <c r="F104" s="2310"/>
      <c r="G104" s="2310"/>
      <c r="H104" s="2311"/>
      <c r="I104" s="2312"/>
      <c r="J104" s="2311"/>
      <c r="K104" s="2312"/>
      <c r="L104" s="2311"/>
      <c r="M104" s="2312"/>
      <c r="N104" s="2311"/>
      <c r="O104" s="2312"/>
      <c r="P104" s="1234"/>
      <c r="Q104" s="1234"/>
      <c r="R104" s="1233"/>
      <c r="S104" s="1233"/>
      <c r="T104" s="2311"/>
      <c r="U104" s="2312"/>
    </row>
    <row r="105" spans="1:21" s="1223" customFormat="1" ht="12.6" customHeight="1" x14ac:dyDescent="0.2">
      <c r="A105" s="8"/>
      <c r="B105" s="8"/>
      <c r="C105" s="8" t="s">
        <v>3930</v>
      </c>
      <c r="D105" s="8"/>
      <c r="E105" s="8"/>
      <c r="F105" s="2297" t="s">
        <v>4019</v>
      </c>
      <c r="G105" s="2298"/>
      <c r="H105" s="2297" t="s">
        <v>4020</v>
      </c>
      <c r="I105" s="2298"/>
      <c r="J105" s="2297" t="s">
        <v>4021</v>
      </c>
      <c r="K105" s="2298"/>
      <c r="L105" s="2297" t="s">
        <v>4022</v>
      </c>
      <c r="M105" s="2298"/>
      <c r="N105" s="2297" t="s">
        <v>4023</v>
      </c>
      <c r="O105" s="2298"/>
      <c r="P105" s="2299">
        <v>17356</v>
      </c>
      <c r="Q105" s="2300"/>
      <c r="R105" s="2315" t="s">
        <v>4024</v>
      </c>
      <c r="S105" s="2316"/>
      <c r="T105" s="2297" t="s">
        <v>4025</v>
      </c>
      <c r="U105" s="2298"/>
    </row>
    <row r="106" spans="1:21" s="1223" customFormat="1" ht="12.6" customHeight="1" x14ac:dyDescent="0.2">
      <c r="A106" s="8"/>
      <c r="B106" s="8"/>
      <c r="C106" s="8" t="s">
        <v>3938</v>
      </c>
      <c r="D106" s="8"/>
      <c r="E106" s="8"/>
      <c r="F106" s="2297" t="s">
        <v>4026</v>
      </c>
      <c r="G106" s="2298"/>
      <c r="H106" s="2297" t="s">
        <v>4027</v>
      </c>
      <c r="I106" s="2298"/>
      <c r="J106" s="2297" t="s">
        <v>4028</v>
      </c>
      <c r="K106" s="2298"/>
      <c r="L106" s="2297" t="s">
        <v>4029</v>
      </c>
      <c r="M106" s="2298"/>
      <c r="N106" s="2297" t="s">
        <v>4030</v>
      </c>
      <c r="O106" s="2298"/>
      <c r="P106" s="2299">
        <v>17357</v>
      </c>
      <c r="Q106" s="2300"/>
      <c r="R106" s="2315" t="s">
        <v>4031</v>
      </c>
      <c r="S106" s="2316"/>
      <c r="T106" s="2297" t="s">
        <v>4032</v>
      </c>
      <c r="U106" s="2298"/>
    </row>
    <row r="107" spans="1:21" s="1223" customFormat="1" ht="12.6" customHeight="1" x14ac:dyDescent="0.2">
      <c r="A107" s="8"/>
      <c r="B107" s="8" t="s">
        <v>3536</v>
      </c>
      <c r="C107" s="8"/>
      <c r="D107" s="8"/>
      <c r="E107" s="8"/>
      <c r="F107" s="2297" t="s">
        <v>4033</v>
      </c>
      <c r="G107" s="2298"/>
      <c r="H107" s="2297" t="s">
        <v>4034</v>
      </c>
      <c r="I107" s="2298"/>
      <c r="J107" s="2297" t="s">
        <v>4035</v>
      </c>
      <c r="K107" s="2298"/>
      <c r="L107" s="2297" t="s">
        <v>4036</v>
      </c>
      <c r="M107" s="2298"/>
      <c r="N107" s="2297" t="s">
        <v>4037</v>
      </c>
      <c r="O107" s="2298"/>
      <c r="P107" s="2299">
        <v>17358</v>
      </c>
      <c r="Q107" s="2300"/>
      <c r="R107" s="2315" t="s">
        <v>4038</v>
      </c>
      <c r="S107" s="2316"/>
      <c r="T107" s="2297" t="s">
        <v>4039</v>
      </c>
      <c r="U107" s="2298"/>
    </row>
    <row r="108" spans="1:21" s="1223" customFormat="1" ht="12.6" customHeight="1" x14ac:dyDescent="0.2">
      <c r="A108" s="8" t="s">
        <v>4040</v>
      </c>
      <c r="B108" s="8"/>
      <c r="C108" s="8"/>
      <c r="D108" s="8"/>
      <c r="E108" s="8"/>
      <c r="F108" s="1239"/>
      <c r="G108" s="1233"/>
      <c r="H108" s="1239"/>
      <c r="I108" s="1233"/>
      <c r="J108" s="1239"/>
      <c r="K108" s="1233"/>
      <c r="L108" s="1239"/>
      <c r="M108" s="1233"/>
      <c r="N108" s="1239"/>
      <c r="O108" s="1233"/>
      <c r="P108" s="1234"/>
      <c r="Q108" s="1234"/>
      <c r="R108" s="1233"/>
      <c r="S108" s="1233"/>
      <c r="T108" s="1239"/>
      <c r="U108" s="1233"/>
    </row>
    <row r="109" spans="1:21" s="1223" customFormat="1" ht="12.6" customHeight="1" x14ac:dyDescent="0.2">
      <c r="A109" s="8"/>
      <c r="B109" s="8" t="s">
        <v>3929</v>
      </c>
      <c r="C109" s="8"/>
      <c r="D109" s="8"/>
      <c r="E109" s="8"/>
      <c r="F109" s="2311"/>
      <c r="G109" s="2312"/>
      <c r="H109" s="2311"/>
      <c r="I109" s="2312"/>
      <c r="J109" s="2311"/>
      <c r="K109" s="2312"/>
      <c r="L109" s="2311"/>
      <c r="M109" s="2312"/>
      <c r="N109" s="2311"/>
      <c r="O109" s="2312"/>
      <c r="P109" s="1234"/>
      <c r="Q109" s="1234"/>
      <c r="R109" s="1233"/>
      <c r="S109" s="1233"/>
      <c r="T109" s="2311"/>
      <c r="U109" s="2312"/>
    </row>
    <row r="110" spans="1:21" s="1223" customFormat="1" ht="12.6" customHeight="1" x14ac:dyDescent="0.2">
      <c r="A110" s="8"/>
      <c r="B110" s="8"/>
      <c r="C110" s="8" t="s">
        <v>3930</v>
      </c>
      <c r="D110" s="8"/>
      <c r="E110" s="8"/>
      <c r="F110" s="2297" t="s">
        <v>4041</v>
      </c>
      <c r="G110" s="2298"/>
      <c r="H110" s="2297" t="s">
        <v>4042</v>
      </c>
      <c r="I110" s="2298"/>
      <c r="J110" s="2297" t="s">
        <v>4043</v>
      </c>
      <c r="K110" s="2298"/>
      <c r="L110" s="2297" t="s">
        <v>4044</v>
      </c>
      <c r="M110" s="2298"/>
      <c r="N110" s="2297" t="s">
        <v>4045</v>
      </c>
      <c r="O110" s="2298"/>
      <c r="P110" s="2299">
        <v>17359</v>
      </c>
      <c r="Q110" s="2300"/>
      <c r="R110" s="2315" t="s">
        <v>4046</v>
      </c>
      <c r="S110" s="2316"/>
      <c r="T110" s="2297" t="s">
        <v>4047</v>
      </c>
      <c r="U110" s="2298"/>
    </row>
    <row r="111" spans="1:21" s="1223" customFormat="1" ht="12.6" customHeight="1" x14ac:dyDescent="0.2">
      <c r="A111" s="8"/>
      <c r="B111" s="8"/>
      <c r="C111" s="8" t="s">
        <v>3938</v>
      </c>
      <c r="D111" s="8"/>
      <c r="E111" s="8"/>
      <c r="F111" s="2297" t="s">
        <v>4048</v>
      </c>
      <c r="G111" s="2298"/>
      <c r="H111" s="2297" t="s">
        <v>4049</v>
      </c>
      <c r="I111" s="2298"/>
      <c r="J111" s="2297" t="s">
        <v>4050</v>
      </c>
      <c r="K111" s="2298"/>
      <c r="L111" s="2297" t="s">
        <v>4051</v>
      </c>
      <c r="M111" s="2298"/>
      <c r="N111" s="2297" t="s">
        <v>4052</v>
      </c>
      <c r="O111" s="2298"/>
      <c r="P111" s="2299">
        <v>17360</v>
      </c>
      <c r="Q111" s="2300"/>
      <c r="R111" s="2315" t="s">
        <v>4053</v>
      </c>
      <c r="S111" s="2316"/>
      <c r="T111" s="2297" t="s">
        <v>4054</v>
      </c>
      <c r="U111" s="2298"/>
    </row>
    <row r="112" spans="1:21" s="1223" customFormat="1" ht="12.6" customHeight="1" x14ac:dyDescent="0.2">
      <c r="A112" s="8"/>
      <c r="B112" s="8" t="s">
        <v>3946</v>
      </c>
      <c r="C112" s="8"/>
      <c r="D112" s="8"/>
      <c r="E112" s="8"/>
      <c r="F112" s="2310"/>
      <c r="G112" s="2310"/>
      <c r="H112" s="2311"/>
      <c r="I112" s="2312"/>
      <c r="J112" s="2311"/>
      <c r="K112" s="2312"/>
      <c r="L112" s="2311"/>
      <c r="M112" s="2312"/>
      <c r="N112" s="2311"/>
      <c r="O112" s="2312"/>
      <c r="P112" s="1234"/>
      <c r="Q112" s="1234"/>
      <c r="R112" s="1233"/>
      <c r="S112" s="1233"/>
      <c r="T112" s="2311"/>
      <c r="U112" s="2312"/>
    </row>
    <row r="113" spans="1:21" s="1223" customFormat="1" ht="12.6" customHeight="1" x14ac:dyDescent="0.2">
      <c r="A113" s="8"/>
      <c r="B113" s="8"/>
      <c r="C113" s="8" t="s">
        <v>3930</v>
      </c>
      <c r="D113" s="8"/>
      <c r="E113" s="8"/>
      <c r="F113" s="2297" t="s">
        <v>4055</v>
      </c>
      <c r="G113" s="2298"/>
      <c r="H113" s="2297" t="s">
        <v>4056</v>
      </c>
      <c r="I113" s="2298"/>
      <c r="J113" s="2297" t="s">
        <v>4057</v>
      </c>
      <c r="K113" s="2298"/>
      <c r="L113" s="2297" t="s">
        <v>4058</v>
      </c>
      <c r="M113" s="2298"/>
      <c r="N113" s="2297" t="s">
        <v>4059</v>
      </c>
      <c r="O113" s="2298"/>
      <c r="P113" s="2299">
        <v>17361</v>
      </c>
      <c r="Q113" s="2300"/>
      <c r="R113" s="2315" t="s">
        <v>4060</v>
      </c>
      <c r="S113" s="2316"/>
      <c r="T113" s="2297" t="s">
        <v>4061</v>
      </c>
      <c r="U113" s="2298"/>
    </row>
    <row r="114" spans="1:21" s="1223" customFormat="1" ht="12.6" customHeight="1" x14ac:dyDescent="0.2">
      <c r="A114" s="8"/>
      <c r="B114" s="8"/>
      <c r="C114" s="8" t="s">
        <v>3938</v>
      </c>
      <c r="D114" s="8"/>
      <c r="E114" s="8"/>
      <c r="F114" s="2297" t="s">
        <v>4062</v>
      </c>
      <c r="G114" s="2298"/>
      <c r="H114" s="2297" t="s">
        <v>4063</v>
      </c>
      <c r="I114" s="2298"/>
      <c r="J114" s="2297" t="s">
        <v>4064</v>
      </c>
      <c r="K114" s="2298"/>
      <c r="L114" s="2297" t="s">
        <v>4065</v>
      </c>
      <c r="M114" s="2298"/>
      <c r="N114" s="2297" t="s">
        <v>4066</v>
      </c>
      <c r="O114" s="2298"/>
      <c r="P114" s="2299">
        <v>17362</v>
      </c>
      <c r="Q114" s="2300"/>
      <c r="R114" s="2315" t="s">
        <v>4067</v>
      </c>
      <c r="S114" s="2316"/>
      <c r="T114" s="2297" t="s">
        <v>4068</v>
      </c>
      <c r="U114" s="2298"/>
    </row>
    <row r="115" spans="1:21" s="1223" customFormat="1" ht="12.6" customHeight="1" x14ac:dyDescent="0.2">
      <c r="A115" s="8"/>
      <c r="B115" s="8" t="s">
        <v>3536</v>
      </c>
      <c r="C115" s="8"/>
      <c r="D115" s="8"/>
      <c r="E115" s="8"/>
      <c r="F115" s="2297" t="s">
        <v>4069</v>
      </c>
      <c r="G115" s="2298"/>
      <c r="H115" s="2297" t="s">
        <v>4070</v>
      </c>
      <c r="I115" s="2298"/>
      <c r="J115" s="2297" t="s">
        <v>4071</v>
      </c>
      <c r="K115" s="2298"/>
      <c r="L115" s="2297" t="s">
        <v>4072</v>
      </c>
      <c r="M115" s="2298"/>
      <c r="N115" s="2297" t="s">
        <v>4073</v>
      </c>
      <c r="O115" s="2298"/>
      <c r="P115" s="2299">
        <v>17363</v>
      </c>
      <c r="Q115" s="2300"/>
      <c r="R115" s="2315" t="s">
        <v>4074</v>
      </c>
      <c r="S115" s="2316"/>
      <c r="T115" s="2297" t="s">
        <v>4075</v>
      </c>
      <c r="U115" s="2298"/>
    </row>
    <row r="116" spans="1:21" s="1223" customFormat="1" ht="12.6" customHeight="1" x14ac:dyDescent="0.25">
      <c r="A116" s="28" t="s">
        <v>4076</v>
      </c>
      <c r="B116" s="27"/>
      <c r="C116" s="27"/>
      <c r="D116" s="27"/>
      <c r="E116" s="27"/>
      <c r="P116" s="1240"/>
      <c r="Q116" s="1240"/>
      <c r="T116" s="2288" t="s">
        <v>4077</v>
      </c>
      <c r="U116" s="2112"/>
    </row>
    <row r="117" spans="1:21" s="1223" customFormat="1" ht="13.35" customHeight="1" x14ac:dyDescent="0.25">
      <c r="A117" s="188" t="s">
        <v>4078</v>
      </c>
      <c r="B117" s="27"/>
      <c r="C117" s="27"/>
      <c r="D117" s="27"/>
      <c r="E117" s="27"/>
      <c r="P117" s="1240"/>
      <c r="Q117" s="1240"/>
      <c r="T117" s="2287" t="s">
        <v>4079</v>
      </c>
      <c r="U117" s="2116"/>
    </row>
    <row r="118" spans="1:21" s="1223" customFormat="1" ht="12.6" customHeight="1" x14ac:dyDescent="0.25">
      <c r="A118" s="28" t="s">
        <v>4080</v>
      </c>
      <c r="B118" s="27"/>
      <c r="C118" s="27"/>
      <c r="D118" s="27"/>
      <c r="E118" s="27"/>
      <c r="P118" s="1240"/>
      <c r="Q118" s="1240"/>
      <c r="T118" s="2288" t="s">
        <v>4081</v>
      </c>
      <c r="U118" s="2112"/>
    </row>
    <row r="119" spans="1:21" s="1223" customFormat="1" ht="12.6" customHeight="1" x14ac:dyDescent="0.25">
      <c r="A119" s="28" t="s">
        <v>4082</v>
      </c>
      <c r="B119" s="27"/>
      <c r="C119" s="27"/>
      <c r="D119" s="27"/>
      <c r="E119" s="27"/>
      <c r="P119" s="1240"/>
      <c r="Q119" s="1240"/>
      <c r="T119" s="2287" t="s">
        <v>4083</v>
      </c>
      <c r="U119" s="2116"/>
    </row>
    <row r="120" spans="1:21" s="1223" customFormat="1" ht="6" customHeight="1" x14ac:dyDescent="0.2">
      <c r="P120" s="1240"/>
      <c r="Q120" s="1240"/>
    </row>
    <row r="121" spans="1:21" s="1223" customFormat="1" ht="33.75" customHeight="1" x14ac:dyDescent="0.2">
      <c r="A121" s="1222" t="s">
        <v>3926</v>
      </c>
      <c r="B121" s="2308" t="s">
        <v>4084</v>
      </c>
      <c r="C121" s="2308"/>
      <c r="D121" s="2308"/>
      <c r="E121" s="2309"/>
      <c r="F121" s="2243" t="s">
        <v>3529</v>
      </c>
      <c r="G121" s="2301"/>
      <c r="H121" s="2243" t="s">
        <v>3530</v>
      </c>
      <c r="I121" s="2301"/>
      <c r="J121" s="2180" t="s">
        <v>3531</v>
      </c>
      <c r="K121" s="2181"/>
      <c r="L121" s="2243" t="s">
        <v>3532</v>
      </c>
      <c r="M121" s="2301"/>
      <c r="N121" s="2243" t="s">
        <v>3533</v>
      </c>
      <c r="O121" s="2301"/>
      <c r="P121" s="2306" t="s">
        <v>3534</v>
      </c>
      <c r="Q121" s="2307"/>
      <c r="R121" s="2180" t="s">
        <v>3535</v>
      </c>
      <c r="S121" s="2181"/>
      <c r="T121" s="2243" t="s">
        <v>3536</v>
      </c>
      <c r="U121" s="2301"/>
    </row>
    <row r="122" spans="1:21" s="1223" customFormat="1" ht="12.6" customHeight="1" x14ac:dyDescent="0.2">
      <c r="A122" s="1224" t="s">
        <v>300</v>
      </c>
      <c r="B122" s="1225" t="s">
        <v>4085</v>
      </c>
      <c r="C122" s="1226"/>
      <c r="D122" s="1226"/>
      <c r="E122" s="1226"/>
      <c r="F122" s="1227"/>
      <c r="G122" s="1227"/>
      <c r="H122" s="1227"/>
      <c r="I122" s="1227"/>
      <c r="J122" s="1227"/>
      <c r="K122" s="1227"/>
      <c r="L122" s="1227"/>
      <c r="M122" s="1227"/>
      <c r="N122" s="1227"/>
      <c r="O122" s="1227"/>
      <c r="P122" s="1228"/>
      <c r="Q122" s="1228"/>
      <c r="R122" s="1227"/>
      <c r="S122" s="1227"/>
      <c r="T122" s="1227"/>
      <c r="U122" s="1227"/>
    </row>
    <row r="123" spans="1:21" s="1223" customFormat="1" ht="12.6" customHeight="1" x14ac:dyDescent="0.2">
      <c r="A123" s="31" t="s">
        <v>4086</v>
      </c>
      <c r="B123" s="1241"/>
      <c r="C123" s="1241"/>
      <c r="D123" s="1241"/>
      <c r="E123" s="1241"/>
      <c r="F123" s="1230"/>
      <c r="G123" s="1230"/>
      <c r="H123" s="1230"/>
      <c r="I123" s="1230"/>
      <c r="J123" s="1230"/>
      <c r="K123" s="1230"/>
      <c r="L123" s="1230"/>
      <c r="M123" s="1230"/>
      <c r="N123" s="1230"/>
      <c r="O123" s="1230"/>
      <c r="P123" s="1231"/>
      <c r="Q123" s="1231"/>
      <c r="R123" s="1230"/>
      <c r="S123" s="1230"/>
      <c r="T123" s="1230"/>
      <c r="U123" s="1230"/>
    </row>
    <row r="124" spans="1:21" s="1223" customFormat="1" ht="12.6" customHeight="1" x14ac:dyDescent="0.2">
      <c r="A124" s="31"/>
      <c r="B124" s="31" t="s">
        <v>3929</v>
      </c>
      <c r="C124" s="31"/>
      <c r="D124" s="31"/>
      <c r="E124" s="31"/>
      <c r="F124" s="2311"/>
      <c r="G124" s="2312"/>
      <c r="H124" s="2311"/>
      <c r="I124" s="2312"/>
      <c r="J124" s="2311"/>
      <c r="K124" s="2312"/>
      <c r="L124" s="2311"/>
      <c r="M124" s="2312"/>
      <c r="N124" s="2311"/>
      <c r="O124" s="2312"/>
      <c r="P124" s="1232"/>
      <c r="Q124" s="1232"/>
      <c r="R124" s="1233"/>
      <c r="S124" s="1233"/>
      <c r="T124" s="2311"/>
      <c r="U124" s="2312"/>
    </row>
    <row r="125" spans="1:21" s="1223" customFormat="1" ht="12.6" customHeight="1" x14ac:dyDescent="0.2">
      <c r="A125" s="31"/>
      <c r="B125" s="31"/>
      <c r="C125" s="31" t="s">
        <v>3930</v>
      </c>
      <c r="D125" s="31"/>
      <c r="E125" s="31"/>
      <c r="F125" s="2313"/>
      <c r="G125" s="2314"/>
      <c r="H125" s="2297" t="s">
        <v>4087</v>
      </c>
      <c r="I125" s="2298"/>
      <c r="J125" s="2297" t="s">
        <v>4088</v>
      </c>
      <c r="K125" s="2298"/>
      <c r="L125" s="2297" t="s">
        <v>4089</v>
      </c>
      <c r="M125" s="2298"/>
      <c r="N125" s="2297" t="s">
        <v>4090</v>
      </c>
      <c r="O125" s="2298"/>
      <c r="P125" s="2299">
        <v>17364</v>
      </c>
      <c r="Q125" s="2300"/>
      <c r="R125" s="2293" t="s">
        <v>4091</v>
      </c>
      <c r="S125" s="2294"/>
      <c r="T125" s="2297" t="s">
        <v>4092</v>
      </c>
      <c r="U125" s="2298"/>
    </row>
    <row r="126" spans="1:21" s="1223" customFormat="1" ht="12.6" customHeight="1" x14ac:dyDescent="0.2">
      <c r="A126" s="31"/>
      <c r="B126" s="31"/>
      <c r="C126" s="31" t="s">
        <v>3938</v>
      </c>
      <c r="D126" s="31"/>
      <c r="E126" s="31"/>
      <c r="F126" s="2313"/>
      <c r="G126" s="2314"/>
      <c r="H126" s="2297" t="s">
        <v>4093</v>
      </c>
      <c r="I126" s="2298"/>
      <c r="J126" s="2297" t="s">
        <v>4094</v>
      </c>
      <c r="K126" s="2298"/>
      <c r="L126" s="2297" t="s">
        <v>4095</v>
      </c>
      <c r="M126" s="2298"/>
      <c r="N126" s="2297" t="s">
        <v>4096</v>
      </c>
      <c r="O126" s="2298"/>
      <c r="P126" s="2299">
        <v>17365</v>
      </c>
      <c r="Q126" s="2300"/>
      <c r="R126" s="2293" t="s">
        <v>4097</v>
      </c>
      <c r="S126" s="2294"/>
      <c r="T126" s="2297" t="s">
        <v>4098</v>
      </c>
      <c r="U126" s="2298"/>
    </row>
    <row r="127" spans="1:21" s="1223" customFormat="1" ht="12.6" customHeight="1" x14ac:dyDescent="0.2">
      <c r="A127" s="31"/>
      <c r="B127" s="31" t="s">
        <v>3946</v>
      </c>
      <c r="C127" s="31"/>
      <c r="D127" s="31"/>
      <c r="E127" s="31"/>
      <c r="F127" s="2310"/>
      <c r="G127" s="2310"/>
      <c r="H127" s="2311"/>
      <c r="I127" s="2312"/>
      <c r="J127" s="2311"/>
      <c r="K127" s="2312"/>
      <c r="L127" s="2311"/>
      <c r="M127" s="2312"/>
      <c r="N127" s="2311"/>
      <c r="O127" s="2312"/>
      <c r="P127" s="1234"/>
      <c r="Q127" s="1234"/>
      <c r="R127" s="1233"/>
      <c r="S127" s="1233"/>
      <c r="T127" s="2311"/>
      <c r="U127" s="2312"/>
    </row>
    <row r="128" spans="1:21" s="1223" customFormat="1" ht="12.6" customHeight="1" x14ac:dyDescent="0.2">
      <c r="A128" s="31"/>
      <c r="B128" s="31"/>
      <c r="C128" s="31" t="s">
        <v>3930</v>
      </c>
      <c r="D128" s="31"/>
      <c r="E128" s="31"/>
      <c r="F128" s="2313"/>
      <c r="G128" s="2314"/>
      <c r="H128" s="2297" t="s">
        <v>4099</v>
      </c>
      <c r="I128" s="2298"/>
      <c r="J128" s="2297" t="s">
        <v>4100</v>
      </c>
      <c r="K128" s="2298"/>
      <c r="L128" s="2297" t="s">
        <v>4101</v>
      </c>
      <c r="M128" s="2298"/>
      <c r="N128" s="2297" t="s">
        <v>4102</v>
      </c>
      <c r="O128" s="2298"/>
      <c r="P128" s="2299">
        <v>17366</v>
      </c>
      <c r="Q128" s="2300"/>
      <c r="R128" s="2293" t="s">
        <v>4103</v>
      </c>
      <c r="S128" s="2294"/>
      <c r="T128" s="2297" t="s">
        <v>4104</v>
      </c>
      <c r="U128" s="2298"/>
    </row>
    <row r="129" spans="1:21" s="1223" customFormat="1" ht="12.6" customHeight="1" x14ac:dyDescent="0.2">
      <c r="A129" s="31"/>
      <c r="B129" s="31"/>
      <c r="C129" s="31" t="s">
        <v>3938</v>
      </c>
      <c r="D129" s="31"/>
      <c r="E129" s="31"/>
      <c r="F129" s="2313"/>
      <c r="G129" s="2314"/>
      <c r="H129" s="2297" t="s">
        <v>4105</v>
      </c>
      <c r="I129" s="2298"/>
      <c r="J129" s="2297" t="s">
        <v>4106</v>
      </c>
      <c r="K129" s="2298"/>
      <c r="L129" s="2297" t="s">
        <v>4107</v>
      </c>
      <c r="M129" s="2298"/>
      <c r="N129" s="2297" t="s">
        <v>4108</v>
      </c>
      <c r="O129" s="2298"/>
      <c r="P129" s="2299">
        <v>17367</v>
      </c>
      <c r="Q129" s="2300"/>
      <c r="R129" s="2293" t="s">
        <v>4109</v>
      </c>
      <c r="S129" s="2294"/>
      <c r="T129" s="2297" t="s">
        <v>4110</v>
      </c>
      <c r="U129" s="2298"/>
    </row>
    <row r="130" spans="1:21" s="1223" customFormat="1" ht="12.6" customHeight="1" x14ac:dyDescent="0.2">
      <c r="A130" s="31"/>
      <c r="B130" s="31" t="s">
        <v>3536</v>
      </c>
      <c r="C130" s="31"/>
      <c r="D130" s="31"/>
      <c r="E130" s="31"/>
      <c r="F130" s="2313"/>
      <c r="G130" s="2314"/>
      <c r="H130" s="2297" t="s">
        <v>4111</v>
      </c>
      <c r="I130" s="2298"/>
      <c r="J130" s="2297" t="s">
        <v>4112</v>
      </c>
      <c r="K130" s="2298"/>
      <c r="L130" s="2297" t="s">
        <v>4113</v>
      </c>
      <c r="M130" s="2298"/>
      <c r="N130" s="2297" t="s">
        <v>4114</v>
      </c>
      <c r="O130" s="2298"/>
      <c r="P130" s="2299">
        <v>17368</v>
      </c>
      <c r="Q130" s="2300"/>
      <c r="R130" s="2293" t="s">
        <v>4115</v>
      </c>
      <c r="S130" s="2294"/>
      <c r="T130" s="2297" t="s">
        <v>4116</v>
      </c>
      <c r="U130" s="2298"/>
    </row>
    <row r="131" spans="1:21" s="1223" customFormat="1" ht="12.6" customHeight="1" x14ac:dyDescent="0.2">
      <c r="A131" s="31" t="s">
        <v>3968</v>
      </c>
      <c r="B131" s="31"/>
      <c r="C131" s="31"/>
      <c r="D131" s="31"/>
      <c r="E131" s="31"/>
      <c r="F131" s="1235"/>
      <c r="G131" s="1235"/>
      <c r="H131" s="1236"/>
      <c r="I131" s="1236"/>
      <c r="J131" s="1236"/>
      <c r="K131" s="1235"/>
      <c r="L131" s="1236"/>
      <c r="M131" s="1235"/>
      <c r="N131" s="1235"/>
      <c r="O131" s="1235"/>
      <c r="P131" s="1237"/>
      <c r="Q131" s="1237"/>
      <c r="R131" s="1242"/>
      <c r="S131" s="1242"/>
      <c r="T131" s="1238"/>
      <c r="U131" s="1238"/>
    </row>
    <row r="132" spans="1:21" s="1223" customFormat="1" ht="12.6" customHeight="1" x14ac:dyDescent="0.2">
      <c r="A132" s="31"/>
      <c r="B132" s="31" t="s">
        <v>3929</v>
      </c>
      <c r="C132" s="31"/>
      <c r="D132" s="31"/>
      <c r="E132" s="31"/>
      <c r="F132" s="2311"/>
      <c r="G132" s="2312"/>
      <c r="H132" s="2311"/>
      <c r="I132" s="2312"/>
      <c r="J132" s="2311"/>
      <c r="K132" s="2312"/>
      <c r="L132" s="2311"/>
      <c r="M132" s="2312"/>
      <c r="N132" s="2311"/>
      <c r="O132" s="2312"/>
      <c r="P132" s="1234"/>
      <c r="Q132" s="1234"/>
      <c r="R132" s="1233"/>
      <c r="S132" s="1233"/>
      <c r="T132" s="2311"/>
      <c r="U132" s="2312"/>
    </row>
    <row r="133" spans="1:21" s="1223" customFormat="1" ht="12.6" customHeight="1" x14ac:dyDescent="0.2">
      <c r="A133" s="31"/>
      <c r="B133" s="31"/>
      <c r="C133" s="31" t="s">
        <v>3930</v>
      </c>
      <c r="D133" s="31"/>
      <c r="E133" s="31"/>
      <c r="F133" s="2313"/>
      <c r="G133" s="2314"/>
      <c r="H133" s="2297" t="s">
        <v>4117</v>
      </c>
      <c r="I133" s="2298"/>
      <c r="J133" s="2297" t="s">
        <v>4118</v>
      </c>
      <c r="K133" s="2298"/>
      <c r="L133" s="2297" t="s">
        <v>4119</v>
      </c>
      <c r="M133" s="2298"/>
      <c r="N133" s="2297" t="s">
        <v>4120</v>
      </c>
      <c r="O133" s="2298"/>
      <c r="P133" s="2299">
        <v>17369</v>
      </c>
      <c r="Q133" s="2300"/>
      <c r="R133" s="2293" t="s">
        <v>4121</v>
      </c>
      <c r="S133" s="2294"/>
      <c r="T133" s="2297" t="s">
        <v>4122</v>
      </c>
      <c r="U133" s="2298"/>
    </row>
    <row r="134" spans="1:21" s="1223" customFormat="1" ht="12.6" customHeight="1" x14ac:dyDescent="0.2">
      <c r="A134" s="31"/>
      <c r="B134" s="31"/>
      <c r="C134" s="31" t="s">
        <v>3938</v>
      </c>
      <c r="D134" s="31"/>
      <c r="E134" s="31"/>
      <c r="F134" s="2313"/>
      <c r="G134" s="2314"/>
      <c r="H134" s="2297" t="s">
        <v>4123</v>
      </c>
      <c r="I134" s="2298"/>
      <c r="J134" s="2297" t="s">
        <v>4124</v>
      </c>
      <c r="K134" s="2298"/>
      <c r="L134" s="2297" t="s">
        <v>4125</v>
      </c>
      <c r="M134" s="2298"/>
      <c r="N134" s="2297" t="s">
        <v>4126</v>
      </c>
      <c r="O134" s="2298"/>
      <c r="P134" s="2299">
        <v>17370</v>
      </c>
      <c r="Q134" s="2300"/>
      <c r="R134" s="2293" t="s">
        <v>4127</v>
      </c>
      <c r="S134" s="2294"/>
      <c r="T134" s="2297" t="s">
        <v>4128</v>
      </c>
      <c r="U134" s="2298"/>
    </row>
    <row r="135" spans="1:21" s="1223" customFormat="1" ht="12.6" customHeight="1" x14ac:dyDescent="0.2">
      <c r="A135" s="31"/>
      <c r="B135" s="31" t="s">
        <v>3946</v>
      </c>
      <c r="C135" s="31"/>
      <c r="D135" s="31"/>
      <c r="E135" s="31"/>
      <c r="F135" s="2310"/>
      <c r="G135" s="2310"/>
      <c r="H135" s="2311"/>
      <c r="I135" s="2312"/>
      <c r="J135" s="2311"/>
      <c r="K135" s="2312"/>
      <c r="L135" s="2311"/>
      <c r="M135" s="2312"/>
      <c r="N135" s="2311"/>
      <c r="O135" s="2312"/>
      <c r="P135" s="1234"/>
      <c r="Q135" s="1234"/>
      <c r="R135" s="1233"/>
      <c r="S135" s="1233"/>
      <c r="T135" s="2311"/>
      <c r="U135" s="2312"/>
    </row>
    <row r="136" spans="1:21" s="1223" customFormat="1" ht="12.6" customHeight="1" x14ac:dyDescent="0.2">
      <c r="A136" s="31"/>
      <c r="B136" s="31"/>
      <c r="C136" s="31" t="s">
        <v>3930</v>
      </c>
      <c r="D136" s="31"/>
      <c r="E136" s="31"/>
      <c r="F136" s="2313"/>
      <c r="G136" s="2314"/>
      <c r="H136" s="2297" t="s">
        <v>4129</v>
      </c>
      <c r="I136" s="2298"/>
      <c r="J136" s="2297" t="s">
        <v>4130</v>
      </c>
      <c r="K136" s="2298"/>
      <c r="L136" s="2297" t="s">
        <v>4131</v>
      </c>
      <c r="M136" s="2298"/>
      <c r="N136" s="2297" t="s">
        <v>4132</v>
      </c>
      <c r="O136" s="2298"/>
      <c r="P136" s="2299">
        <v>17371</v>
      </c>
      <c r="Q136" s="2300"/>
      <c r="R136" s="2293" t="s">
        <v>4133</v>
      </c>
      <c r="S136" s="2294"/>
      <c r="T136" s="2297" t="s">
        <v>4134</v>
      </c>
      <c r="U136" s="2298"/>
    </row>
    <row r="137" spans="1:21" s="1223" customFormat="1" ht="12.6" customHeight="1" x14ac:dyDescent="0.2">
      <c r="A137" s="31"/>
      <c r="B137" s="31"/>
      <c r="C137" s="31" t="s">
        <v>3938</v>
      </c>
      <c r="D137" s="31"/>
      <c r="E137" s="31"/>
      <c r="F137" s="2313"/>
      <c r="G137" s="2314"/>
      <c r="H137" s="2297" t="s">
        <v>4135</v>
      </c>
      <c r="I137" s="2298"/>
      <c r="J137" s="2297" t="s">
        <v>4136</v>
      </c>
      <c r="K137" s="2298"/>
      <c r="L137" s="2297" t="s">
        <v>4137</v>
      </c>
      <c r="M137" s="2298"/>
      <c r="N137" s="2297" t="s">
        <v>4138</v>
      </c>
      <c r="O137" s="2298"/>
      <c r="P137" s="2299">
        <v>17372</v>
      </c>
      <c r="Q137" s="2300"/>
      <c r="R137" s="2293" t="s">
        <v>4139</v>
      </c>
      <c r="S137" s="2294"/>
      <c r="T137" s="2297" t="s">
        <v>4140</v>
      </c>
      <c r="U137" s="2298"/>
    </row>
    <row r="138" spans="1:21" s="1223" customFormat="1" ht="12.6" customHeight="1" x14ac:dyDescent="0.2">
      <c r="A138" s="31"/>
      <c r="B138" s="31" t="s">
        <v>3536</v>
      </c>
      <c r="C138" s="31"/>
      <c r="D138" s="31"/>
      <c r="E138" s="31"/>
      <c r="F138" s="2313"/>
      <c r="G138" s="2314"/>
      <c r="H138" s="2297" t="s">
        <v>4141</v>
      </c>
      <c r="I138" s="2298"/>
      <c r="J138" s="2297" t="s">
        <v>4142</v>
      </c>
      <c r="K138" s="2298"/>
      <c r="L138" s="2297" t="s">
        <v>4143</v>
      </c>
      <c r="M138" s="2298"/>
      <c r="N138" s="2297" t="s">
        <v>4144</v>
      </c>
      <c r="O138" s="2298"/>
      <c r="P138" s="2299">
        <v>17373</v>
      </c>
      <c r="Q138" s="2300"/>
      <c r="R138" s="2293" t="s">
        <v>4145</v>
      </c>
      <c r="S138" s="2294"/>
      <c r="T138" s="2297" t="s">
        <v>4146</v>
      </c>
      <c r="U138" s="2298"/>
    </row>
    <row r="139" spans="1:21" s="1223" customFormat="1" ht="12.6" customHeight="1" x14ac:dyDescent="0.2">
      <c r="A139" s="31" t="s">
        <v>4004</v>
      </c>
      <c r="B139" s="31"/>
      <c r="C139" s="31"/>
      <c r="D139" s="31"/>
      <c r="E139" s="31"/>
      <c r="F139" s="1143"/>
      <c r="G139" s="1143"/>
      <c r="H139" s="1143"/>
      <c r="I139" s="1143"/>
      <c r="J139" s="1143"/>
      <c r="K139" s="1143"/>
      <c r="L139" s="1143"/>
      <c r="M139" s="1143"/>
      <c r="N139" s="1143"/>
      <c r="O139" s="1143"/>
      <c r="P139" s="1237"/>
      <c r="Q139" s="1237"/>
      <c r="R139" s="1142"/>
      <c r="S139" s="1142"/>
      <c r="T139" s="1143"/>
      <c r="U139" s="1143"/>
    </row>
    <row r="140" spans="1:21" s="1223" customFormat="1" ht="12.6" customHeight="1" x14ac:dyDescent="0.2">
      <c r="A140" s="31"/>
      <c r="B140" s="31" t="s">
        <v>3929</v>
      </c>
      <c r="C140" s="31"/>
      <c r="D140" s="31"/>
      <c r="E140" s="31"/>
      <c r="F140" s="2311"/>
      <c r="G140" s="2312"/>
      <c r="H140" s="2311"/>
      <c r="I140" s="2312"/>
      <c r="J140" s="2311"/>
      <c r="K140" s="2312"/>
      <c r="L140" s="2311"/>
      <c r="M140" s="2312"/>
      <c r="N140" s="2311"/>
      <c r="O140" s="2312"/>
      <c r="P140" s="1234"/>
      <c r="Q140" s="1234"/>
      <c r="R140" s="1233"/>
      <c r="S140" s="1233"/>
      <c r="T140" s="2311"/>
      <c r="U140" s="2312"/>
    </row>
    <row r="141" spans="1:21" s="1223" customFormat="1" ht="12.6" customHeight="1" x14ac:dyDescent="0.2">
      <c r="A141" s="8"/>
      <c r="B141" s="8"/>
      <c r="C141" s="8" t="s">
        <v>3930</v>
      </c>
      <c r="D141" s="8"/>
      <c r="E141" s="8"/>
      <c r="F141" s="2313"/>
      <c r="G141" s="2314"/>
      <c r="H141" s="2297" t="s">
        <v>4147</v>
      </c>
      <c r="I141" s="2298"/>
      <c r="J141" s="2297" t="s">
        <v>4148</v>
      </c>
      <c r="K141" s="2298"/>
      <c r="L141" s="2297" t="s">
        <v>4149</v>
      </c>
      <c r="M141" s="2298"/>
      <c r="N141" s="2297" t="s">
        <v>4150</v>
      </c>
      <c r="O141" s="2298"/>
      <c r="P141" s="2299">
        <v>17374</v>
      </c>
      <c r="Q141" s="2300"/>
      <c r="R141" s="2293" t="s">
        <v>4151</v>
      </c>
      <c r="S141" s="2294"/>
      <c r="T141" s="2297" t="s">
        <v>4152</v>
      </c>
      <c r="U141" s="2298"/>
    </row>
    <row r="142" spans="1:21" s="1223" customFormat="1" ht="12.6" customHeight="1" x14ac:dyDescent="0.2">
      <c r="A142" s="8"/>
      <c r="B142" s="8"/>
      <c r="C142" s="8" t="s">
        <v>3938</v>
      </c>
      <c r="D142" s="8"/>
      <c r="E142" s="8"/>
      <c r="F142" s="2313"/>
      <c r="G142" s="2314"/>
      <c r="H142" s="2297" t="s">
        <v>4153</v>
      </c>
      <c r="I142" s="2298"/>
      <c r="J142" s="2297" t="s">
        <v>4154</v>
      </c>
      <c r="K142" s="2298"/>
      <c r="L142" s="2297" t="s">
        <v>4155</v>
      </c>
      <c r="M142" s="2298"/>
      <c r="N142" s="2297" t="s">
        <v>4156</v>
      </c>
      <c r="O142" s="2298"/>
      <c r="P142" s="2299">
        <v>17375</v>
      </c>
      <c r="Q142" s="2300"/>
      <c r="R142" s="2293" t="s">
        <v>4157</v>
      </c>
      <c r="S142" s="2294"/>
      <c r="T142" s="2297" t="s">
        <v>4158</v>
      </c>
      <c r="U142" s="2298"/>
    </row>
    <row r="143" spans="1:21" s="1223" customFormat="1" ht="12.6" customHeight="1" x14ac:dyDescent="0.2">
      <c r="A143" s="8"/>
      <c r="B143" s="8" t="s">
        <v>3946</v>
      </c>
      <c r="C143" s="8"/>
      <c r="D143" s="8"/>
      <c r="E143" s="8"/>
      <c r="F143" s="2310"/>
      <c r="G143" s="2310"/>
      <c r="H143" s="2311"/>
      <c r="I143" s="2312"/>
      <c r="J143" s="2311"/>
      <c r="K143" s="2312"/>
      <c r="L143" s="2311"/>
      <c r="M143" s="2312"/>
      <c r="N143" s="2311"/>
      <c r="O143" s="2312"/>
      <c r="P143" s="1234"/>
      <c r="Q143" s="1234"/>
      <c r="R143" s="1233"/>
      <c r="S143" s="1233"/>
      <c r="T143" s="2311"/>
      <c r="U143" s="2312"/>
    </row>
    <row r="144" spans="1:21" s="1223" customFormat="1" ht="12.6" customHeight="1" x14ac:dyDescent="0.2">
      <c r="A144" s="8"/>
      <c r="B144" s="8"/>
      <c r="C144" s="8" t="s">
        <v>3930</v>
      </c>
      <c r="D144" s="8"/>
      <c r="E144" s="8"/>
      <c r="F144" s="2313"/>
      <c r="G144" s="2314"/>
      <c r="H144" s="2297" t="s">
        <v>4159</v>
      </c>
      <c r="I144" s="2298"/>
      <c r="J144" s="2297" t="s">
        <v>4160</v>
      </c>
      <c r="K144" s="2298"/>
      <c r="L144" s="2297" t="s">
        <v>4161</v>
      </c>
      <c r="M144" s="2298"/>
      <c r="N144" s="2297" t="s">
        <v>4162</v>
      </c>
      <c r="O144" s="2298"/>
      <c r="P144" s="2299">
        <v>17376</v>
      </c>
      <c r="Q144" s="2300"/>
      <c r="R144" s="2293" t="s">
        <v>4163</v>
      </c>
      <c r="S144" s="2294"/>
      <c r="T144" s="2297" t="s">
        <v>4164</v>
      </c>
      <c r="U144" s="2298"/>
    </row>
    <row r="145" spans="1:21" s="1223" customFormat="1" ht="12.6" customHeight="1" x14ac:dyDescent="0.2">
      <c r="A145" s="8"/>
      <c r="B145" s="8"/>
      <c r="C145" s="8" t="s">
        <v>3938</v>
      </c>
      <c r="D145" s="8"/>
      <c r="E145" s="8"/>
      <c r="F145" s="2313"/>
      <c r="G145" s="2314"/>
      <c r="H145" s="2297" t="s">
        <v>4165</v>
      </c>
      <c r="I145" s="2298"/>
      <c r="J145" s="2297" t="s">
        <v>4166</v>
      </c>
      <c r="K145" s="2298"/>
      <c r="L145" s="2297" t="s">
        <v>4167</v>
      </c>
      <c r="M145" s="2298"/>
      <c r="N145" s="2297" t="s">
        <v>4168</v>
      </c>
      <c r="O145" s="2298"/>
      <c r="P145" s="2299">
        <v>17377</v>
      </c>
      <c r="Q145" s="2300"/>
      <c r="R145" s="2293" t="s">
        <v>4169</v>
      </c>
      <c r="S145" s="2294"/>
      <c r="T145" s="2297" t="s">
        <v>4170</v>
      </c>
      <c r="U145" s="2298"/>
    </row>
    <row r="146" spans="1:21" s="1223" customFormat="1" ht="12.6" customHeight="1" x14ac:dyDescent="0.2">
      <c r="A146" s="8"/>
      <c r="B146" s="8" t="s">
        <v>3536</v>
      </c>
      <c r="C146" s="8"/>
      <c r="D146" s="8"/>
      <c r="E146" s="8"/>
      <c r="F146" s="2313"/>
      <c r="G146" s="2314"/>
      <c r="H146" s="2297" t="s">
        <v>4171</v>
      </c>
      <c r="I146" s="2298"/>
      <c r="J146" s="2297" t="s">
        <v>4172</v>
      </c>
      <c r="K146" s="2298"/>
      <c r="L146" s="2297" t="s">
        <v>4173</v>
      </c>
      <c r="M146" s="2298"/>
      <c r="N146" s="2297" t="s">
        <v>4174</v>
      </c>
      <c r="O146" s="2298"/>
      <c r="P146" s="2299">
        <v>17378</v>
      </c>
      <c r="Q146" s="2300"/>
      <c r="R146" s="2293" t="s">
        <v>4175</v>
      </c>
      <c r="S146" s="2294"/>
      <c r="T146" s="2297" t="s">
        <v>4176</v>
      </c>
      <c r="U146" s="2298"/>
    </row>
    <row r="147" spans="1:21" s="1223" customFormat="1" ht="12.6" customHeight="1" x14ac:dyDescent="0.2">
      <c r="A147" s="8" t="s">
        <v>4177</v>
      </c>
      <c r="B147" s="8"/>
      <c r="C147" s="8"/>
      <c r="D147" s="8"/>
      <c r="E147" s="8"/>
      <c r="F147" s="1239"/>
      <c r="G147" s="1233"/>
      <c r="H147" s="1239"/>
      <c r="I147" s="1233"/>
      <c r="J147" s="1239"/>
      <c r="K147" s="1233"/>
      <c r="L147" s="1239"/>
      <c r="M147" s="1233"/>
      <c r="N147" s="1239"/>
      <c r="O147" s="1233"/>
      <c r="P147" s="1234"/>
      <c r="Q147" s="1234"/>
      <c r="R147" s="1233"/>
      <c r="S147" s="1233"/>
      <c r="T147" s="1239"/>
      <c r="U147" s="1233"/>
    </row>
    <row r="148" spans="1:21" s="1223" customFormat="1" ht="12.6" customHeight="1" x14ac:dyDescent="0.2">
      <c r="A148" s="8"/>
      <c r="B148" s="8" t="s">
        <v>3929</v>
      </c>
      <c r="C148" s="8"/>
      <c r="D148" s="8"/>
      <c r="E148" s="8"/>
      <c r="F148" s="2311"/>
      <c r="G148" s="2312"/>
      <c r="H148" s="2311"/>
      <c r="I148" s="2312"/>
      <c r="J148" s="2311"/>
      <c r="K148" s="2312"/>
      <c r="L148" s="2311"/>
      <c r="M148" s="2312"/>
      <c r="N148" s="2311"/>
      <c r="O148" s="2312"/>
      <c r="P148" s="1234"/>
      <c r="Q148" s="1234"/>
      <c r="R148" s="1233"/>
      <c r="S148" s="1233"/>
      <c r="T148" s="2311"/>
      <c r="U148" s="2312"/>
    </row>
    <row r="149" spans="1:21" s="1223" customFormat="1" ht="12.6" customHeight="1" x14ac:dyDescent="0.2">
      <c r="A149" s="8"/>
      <c r="B149" s="8"/>
      <c r="C149" s="8" t="s">
        <v>3930</v>
      </c>
      <c r="D149" s="8"/>
      <c r="E149" s="8"/>
      <c r="F149" s="2313"/>
      <c r="G149" s="2314"/>
      <c r="H149" s="2297" t="s">
        <v>4178</v>
      </c>
      <c r="I149" s="2298"/>
      <c r="J149" s="2297" t="s">
        <v>4179</v>
      </c>
      <c r="K149" s="2298"/>
      <c r="L149" s="2297" t="s">
        <v>4180</v>
      </c>
      <c r="M149" s="2298"/>
      <c r="N149" s="2297" t="s">
        <v>4181</v>
      </c>
      <c r="O149" s="2298"/>
      <c r="P149" s="2299">
        <v>17379</v>
      </c>
      <c r="Q149" s="2300"/>
      <c r="R149" s="2293" t="s">
        <v>4182</v>
      </c>
      <c r="S149" s="2294"/>
      <c r="T149" s="2297" t="s">
        <v>4183</v>
      </c>
      <c r="U149" s="2298"/>
    </row>
    <row r="150" spans="1:21" s="1223" customFormat="1" ht="12.6" customHeight="1" x14ac:dyDescent="0.2">
      <c r="A150" s="8"/>
      <c r="B150" s="8"/>
      <c r="C150" s="8" t="s">
        <v>3938</v>
      </c>
      <c r="D150" s="8"/>
      <c r="E150" s="8"/>
      <c r="F150" s="2313"/>
      <c r="G150" s="2314"/>
      <c r="H150" s="2297" t="s">
        <v>4184</v>
      </c>
      <c r="I150" s="2298"/>
      <c r="J150" s="2297" t="s">
        <v>4185</v>
      </c>
      <c r="K150" s="2298"/>
      <c r="L150" s="2297" t="s">
        <v>4186</v>
      </c>
      <c r="M150" s="2298"/>
      <c r="N150" s="2297" t="s">
        <v>4187</v>
      </c>
      <c r="O150" s="2298"/>
      <c r="P150" s="2299">
        <v>17380</v>
      </c>
      <c r="Q150" s="2300"/>
      <c r="R150" s="2293" t="s">
        <v>4188</v>
      </c>
      <c r="S150" s="2294"/>
      <c r="T150" s="2297" t="s">
        <v>4189</v>
      </c>
      <c r="U150" s="2298"/>
    </row>
    <row r="151" spans="1:21" s="1223" customFormat="1" ht="12.6" customHeight="1" x14ac:dyDescent="0.2">
      <c r="A151" s="8"/>
      <c r="B151" s="8" t="s">
        <v>3946</v>
      </c>
      <c r="C151" s="8"/>
      <c r="D151" s="8"/>
      <c r="E151" s="8"/>
      <c r="F151" s="2310"/>
      <c r="G151" s="2310"/>
      <c r="H151" s="2311"/>
      <c r="I151" s="2312"/>
      <c r="J151" s="2311"/>
      <c r="K151" s="2312"/>
      <c r="L151" s="2311"/>
      <c r="M151" s="2312"/>
      <c r="N151" s="2311"/>
      <c r="O151" s="2312"/>
      <c r="P151" s="1234"/>
      <c r="Q151" s="1234"/>
      <c r="R151" s="1233"/>
      <c r="S151" s="1233"/>
      <c r="T151" s="2311"/>
      <c r="U151" s="2312"/>
    </row>
    <row r="152" spans="1:21" s="1223" customFormat="1" ht="12.6" customHeight="1" x14ac:dyDescent="0.2">
      <c r="A152" s="8"/>
      <c r="B152" s="8"/>
      <c r="C152" s="8" t="s">
        <v>3930</v>
      </c>
      <c r="D152" s="8"/>
      <c r="E152" s="8"/>
      <c r="F152" s="2313"/>
      <c r="G152" s="2314"/>
      <c r="H152" s="2297" t="s">
        <v>4190</v>
      </c>
      <c r="I152" s="2298"/>
      <c r="J152" s="2297" t="s">
        <v>4191</v>
      </c>
      <c r="K152" s="2298"/>
      <c r="L152" s="2297" t="s">
        <v>4192</v>
      </c>
      <c r="M152" s="2298"/>
      <c r="N152" s="2297" t="s">
        <v>4193</v>
      </c>
      <c r="O152" s="2298"/>
      <c r="P152" s="2299">
        <v>17381</v>
      </c>
      <c r="Q152" s="2300"/>
      <c r="R152" s="2293" t="s">
        <v>4194</v>
      </c>
      <c r="S152" s="2294"/>
      <c r="T152" s="2297" t="s">
        <v>4195</v>
      </c>
      <c r="U152" s="2298"/>
    </row>
    <row r="153" spans="1:21" s="1223" customFormat="1" ht="12.6" customHeight="1" x14ac:dyDescent="0.2">
      <c r="A153" s="8"/>
      <c r="B153" s="8"/>
      <c r="C153" s="8" t="s">
        <v>3938</v>
      </c>
      <c r="D153" s="8"/>
      <c r="E153" s="8"/>
      <c r="F153" s="2313"/>
      <c r="G153" s="2314"/>
      <c r="H153" s="2297" t="s">
        <v>4196</v>
      </c>
      <c r="I153" s="2298"/>
      <c r="J153" s="2297" t="s">
        <v>4197</v>
      </c>
      <c r="K153" s="2298"/>
      <c r="L153" s="2297" t="s">
        <v>4198</v>
      </c>
      <c r="M153" s="2298"/>
      <c r="N153" s="2297" t="s">
        <v>4199</v>
      </c>
      <c r="O153" s="2298"/>
      <c r="P153" s="2299">
        <v>17382</v>
      </c>
      <c r="Q153" s="2300"/>
      <c r="R153" s="2293" t="s">
        <v>4200</v>
      </c>
      <c r="S153" s="2294"/>
      <c r="T153" s="2297" t="s">
        <v>4201</v>
      </c>
      <c r="U153" s="2298"/>
    </row>
    <row r="154" spans="1:21" s="1223" customFormat="1" ht="12.6" customHeight="1" x14ac:dyDescent="0.2">
      <c r="A154" s="8"/>
      <c r="B154" s="8" t="s">
        <v>3536</v>
      </c>
      <c r="C154" s="8"/>
      <c r="D154" s="8"/>
      <c r="E154" s="8"/>
      <c r="F154" s="2313"/>
      <c r="G154" s="2314"/>
      <c r="H154" s="2297" t="s">
        <v>4202</v>
      </c>
      <c r="I154" s="2298"/>
      <c r="J154" s="2297" t="s">
        <v>4203</v>
      </c>
      <c r="K154" s="2298"/>
      <c r="L154" s="2297" t="s">
        <v>4204</v>
      </c>
      <c r="M154" s="2298"/>
      <c r="N154" s="2297" t="s">
        <v>4205</v>
      </c>
      <c r="O154" s="2298"/>
      <c r="P154" s="2299">
        <v>17383</v>
      </c>
      <c r="Q154" s="2300"/>
      <c r="R154" s="2293" t="s">
        <v>4206</v>
      </c>
      <c r="S154" s="2294"/>
      <c r="T154" s="2297" t="s">
        <v>4207</v>
      </c>
      <c r="U154" s="2298"/>
    </row>
    <row r="155" spans="1:21" s="1223" customFormat="1" ht="6" customHeight="1" x14ac:dyDescent="0.2">
      <c r="P155" s="1240"/>
      <c r="Q155" s="1240"/>
    </row>
    <row r="156" spans="1:21" s="1223" customFormat="1" ht="33.75" customHeight="1" x14ac:dyDescent="0.2">
      <c r="A156" s="1222" t="s">
        <v>3926</v>
      </c>
      <c r="B156" s="2308" t="s">
        <v>4084</v>
      </c>
      <c r="C156" s="2308"/>
      <c r="D156" s="2308"/>
      <c r="E156" s="2309"/>
      <c r="F156" s="2243" t="s">
        <v>3529</v>
      </c>
      <c r="G156" s="2301"/>
      <c r="H156" s="2243" t="s">
        <v>3530</v>
      </c>
      <c r="I156" s="2301"/>
      <c r="J156" s="2180" t="s">
        <v>3531</v>
      </c>
      <c r="K156" s="2181"/>
      <c r="L156" s="2243" t="s">
        <v>3532</v>
      </c>
      <c r="M156" s="2301"/>
      <c r="N156" s="2243" t="s">
        <v>3533</v>
      </c>
      <c r="O156" s="2301"/>
      <c r="P156" s="2306" t="s">
        <v>3534</v>
      </c>
      <c r="Q156" s="2307"/>
      <c r="R156" s="2180" t="s">
        <v>3535</v>
      </c>
      <c r="S156" s="2181"/>
      <c r="T156" s="2243" t="s">
        <v>3536</v>
      </c>
      <c r="U156" s="2301"/>
    </row>
    <row r="157" spans="1:21" s="1223" customFormat="1" ht="6" customHeight="1" x14ac:dyDescent="0.25">
      <c r="A157" s="27"/>
      <c r="B157" s="27"/>
      <c r="C157" s="27"/>
      <c r="D157" s="27"/>
      <c r="E157" s="27"/>
      <c r="P157" s="1240"/>
      <c r="Q157" s="1240"/>
    </row>
    <row r="158" spans="1:21" s="1223" customFormat="1" ht="12.6" customHeight="1" x14ac:dyDescent="0.2">
      <c r="A158" s="1224" t="s">
        <v>301</v>
      </c>
      <c r="B158" s="1225" t="s">
        <v>4208</v>
      </c>
      <c r="C158" s="1226"/>
      <c r="D158" s="1226"/>
      <c r="E158" s="1226"/>
      <c r="F158" s="1227"/>
      <c r="G158" s="1227"/>
      <c r="H158" s="1227"/>
      <c r="I158" s="1227"/>
      <c r="J158" s="1227"/>
      <c r="K158" s="1227"/>
      <c r="L158" s="1227"/>
      <c r="M158" s="1227"/>
      <c r="N158" s="1227"/>
      <c r="O158" s="1227"/>
      <c r="P158" s="1228"/>
      <c r="Q158" s="1228"/>
      <c r="R158" s="1227"/>
      <c r="S158" s="1227"/>
      <c r="T158" s="1227"/>
      <c r="U158" s="1227"/>
    </row>
    <row r="159" spans="1:21" s="1223" customFormat="1" ht="12.6" customHeight="1" x14ac:dyDescent="0.2">
      <c r="A159" s="31" t="s">
        <v>4086</v>
      </c>
      <c r="B159" s="1241"/>
      <c r="C159" s="1241"/>
      <c r="D159" s="1241"/>
      <c r="E159" s="1241"/>
      <c r="F159" s="1230"/>
      <c r="G159" s="1230"/>
      <c r="H159" s="1230"/>
      <c r="I159" s="1230"/>
      <c r="J159" s="1230"/>
      <c r="K159" s="1230"/>
      <c r="L159" s="1230"/>
      <c r="M159" s="1230"/>
      <c r="N159" s="1230"/>
      <c r="O159" s="1230"/>
      <c r="P159" s="1231"/>
      <c r="Q159" s="1231"/>
      <c r="R159" s="1230"/>
      <c r="S159" s="1230"/>
      <c r="T159" s="1230"/>
      <c r="U159" s="1230"/>
    </row>
    <row r="160" spans="1:21" s="1223" customFormat="1" ht="12.6" customHeight="1" x14ac:dyDescent="0.2">
      <c r="A160" s="31"/>
      <c r="B160" s="31" t="s">
        <v>3929</v>
      </c>
      <c r="C160" s="31"/>
      <c r="D160" s="31"/>
      <c r="E160" s="31"/>
      <c r="F160" s="2311"/>
      <c r="G160" s="2312"/>
      <c r="H160" s="2311"/>
      <c r="I160" s="2312"/>
      <c r="J160" s="2311"/>
      <c r="K160" s="2312"/>
      <c r="L160" s="2311"/>
      <c r="M160" s="2312"/>
      <c r="N160" s="2311"/>
      <c r="O160" s="2312"/>
      <c r="P160" s="1232"/>
      <c r="Q160" s="1232"/>
      <c r="R160" s="1233"/>
      <c r="S160" s="1233"/>
      <c r="T160" s="2311"/>
      <c r="U160" s="2312"/>
    </row>
    <row r="161" spans="1:21" s="1223" customFormat="1" ht="12.6" customHeight="1" x14ac:dyDescent="0.2">
      <c r="A161" s="31"/>
      <c r="B161" s="31"/>
      <c r="C161" s="31" t="s">
        <v>3930</v>
      </c>
      <c r="D161" s="31"/>
      <c r="E161" s="31"/>
      <c r="F161" s="2297" t="s">
        <v>4209</v>
      </c>
      <c r="G161" s="2298"/>
      <c r="H161" s="2297" t="s">
        <v>4210</v>
      </c>
      <c r="I161" s="2298"/>
      <c r="J161" s="2297" t="s">
        <v>4211</v>
      </c>
      <c r="K161" s="2298"/>
      <c r="L161" s="2297" t="s">
        <v>4212</v>
      </c>
      <c r="M161" s="2298"/>
      <c r="N161" s="2297" t="s">
        <v>4213</v>
      </c>
      <c r="O161" s="2298"/>
      <c r="P161" s="2299">
        <v>17384</v>
      </c>
      <c r="Q161" s="2300"/>
      <c r="R161" s="2293" t="s">
        <v>4214</v>
      </c>
      <c r="S161" s="2294"/>
      <c r="T161" s="2297" t="s">
        <v>4215</v>
      </c>
      <c r="U161" s="2298"/>
    </row>
    <row r="162" spans="1:21" s="1223" customFormat="1" ht="12.6" customHeight="1" x14ac:dyDescent="0.2">
      <c r="A162" s="31"/>
      <c r="B162" s="31"/>
      <c r="C162" s="31" t="s">
        <v>3938</v>
      </c>
      <c r="D162" s="31"/>
      <c r="E162" s="31"/>
      <c r="F162" s="2297" t="s">
        <v>4216</v>
      </c>
      <c r="G162" s="2298"/>
      <c r="H162" s="2297" t="s">
        <v>4217</v>
      </c>
      <c r="I162" s="2298"/>
      <c r="J162" s="2297" t="s">
        <v>4218</v>
      </c>
      <c r="K162" s="2298"/>
      <c r="L162" s="2297" t="s">
        <v>4219</v>
      </c>
      <c r="M162" s="2298"/>
      <c r="N162" s="2297" t="s">
        <v>4220</v>
      </c>
      <c r="O162" s="2298"/>
      <c r="P162" s="2299">
        <v>17385</v>
      </c>
      <c r="Q162" s="2300"/>
      <c r="R162" s="2293" t="s">
        <v>4221</v>
      </c>
      <c r="S162" s="2294"/>
      <c r="T162" s="2297" t="s">
        <v>4222</v>
      </c>
      <c r="U162" s="2298"/>
    </row>
    <row r="163" spans="1:21" s="1223" customFormat="1" ht="12.6" customHeight="1" x14ac:dyDescent="0.2">
      <c r="A163" s="31"/>
      <c r="B163" s="31" t="s">
        <v>3946</v>
      </c>
      <c r="C163" s="31"/>
      <c r="D163" s="31"/>
      <c r="E163" s="31"/>
      <c r="F163" s="2310"/>
      <c r="G163" s="2310"/>
      <c r="H163" s="2311"/>
      <c r="I163" s="2312"/>
      <c r="J163" s="2311"/>
      <c r="K163" s="2312"/>
      <c r="L163" s="2311"/>
      <c r="M163" s="2312"/>
      <c r="N163" s="2311"/>
      <c r="O163" s="2312"/>
      <c r="P163" s="1234"/>
      <c r="Q163" s="1234"/>
      <c r="R163" s="1233"/>
      <c r="S163" s="1233"/>
      <c r="T163" s="2311"/>
      <c r="U163" s="2312"/>
    </row>
    <row r="164" spans="1:21" s="1223" customFormat="1" ht="12.6" customHeight="1" x14ac:dyDescent="0.2">
      <c r="A164" s="31"/>
      <c r="B164" s="31"/>
      <c r="C164" s="31" t="s">
        <v>3930</v>
      </c>
      <c r="D164" s="31"/>
      <c r="E164" s="31"/>
      <c r="F164" s="2297" t="s">
        <v>4223</v>
      </c>
      <c r="G164" s="2298"/>
      <c r="H164" s="2297" t="s">
        <v>4224</v>
      </c>
      <c r="I164" s="2298"/>
      <c r="J164" s="2297" t="s">
        <v>4225</v>
      </c>
      <c r="K164" s="2298"/>
      <c r="L164" s="2297" t="s">
        <v>4226</v>
      </c>
      <c r="M164" s="2298"/>
      <c r="N164" s="2297" t="s">
        <v>4227</v>
      </c>
      <c r="O164" s="2298"/>
      <c r="P164" s="2299">
        <v>17386</v>
      </c>
      <c r="Q164" s="2300"/>
      <c r="R164" s="2293" t="s">
        <v>4228</v>
      </c>
      <c r="S164" s="2294"/>
      <c r="T164" s="2297" t="s">
        <v>4229</v>
      </c>
      <c r="U164" s="2298"/>
    </row>
    <row r="165" spans="1:21" s="1223" customFormat="1" ht="12.6" customHeight="1" x14ac:dyDescent="0.2">
      <c r="A165" s="31"/>
      <c r="B165" s="31"/>
      <c r="C165" s="31" t="s">
        <v>3938</v>
      </c>
      <c r="D165" s="31"/>
      <c r="E165" s="31"/>
      <c r="F165" s="2297" t="s">
        <v>4230</v>
      </c>
      <c r="G165" s="2298"/>
      <c r="H165" s="2297" t="s">
        <v>4231</v>
      </c>
      <c r="I165" s="2298"/>
      <c r="J165" s="2297" t="s">
        <v>4232</v>
      </c>
      <c r="K165" s="2298"/>
      <c r="L165" s="2297" t="s">
        <v>4233</v>
      </c>
      <c r="M165" s="2298"/>
      <c r="N165" s="2297" t="s">
        <v>4234</v>
      </c>
      <c r="O165" s="2298"/>
      <c r="P165" s="2299">
        <v>17387</v>
      </c>
      <c r="Q165" s="2300"/>
      <c r="R165" s="2293" t="s">
        <v>4235</v>
      </c>
      <c r="S165" s="2294"/>
      <c r="T165" s="2297" t="s">
        <v>4236</v>
      </c>
      <c r="U165" s="2298"/>
    </row>
    <row r="166" spans="1:21" s="1223" customFormat="1" ht="12.6" customHeight="1" x14ac:dyDescent="0.2">
      <c r="A166" s="31"/>
      <c r="B166" s="31" t="s">
        <v>3536</v>
      </c>
      <c r="C166" s="31"/>
      <c r="D166" s="31"/>
      <c r="E166" s="31"/>
      <c r="F166" s="2297" t="s">
        <v>4237</v>
      </c>
      <c r="G166" s="2298"/>
      <c r="H166" s="2297" t="s">
        <v>4238</v>
      </c>
      <c r="I166" s="2298"/>
      <c r="J166" s="2297" t="s">
        <v>4239</v>
      </c>
      <c r="K166" s="2298"/>
      <c r="L166" s="2297" t="s">
        <v>4240</v>
      </c>
      <c r="M166" s="2298"/>
      <c r="N166" s="2297" t="s">
        <v>4241</v>
      </c>
      <c r="O166" s="2298"/>
      <c r="P166" s="2299">
        <v>17388</v>
      </c>
      <c r="Q166" s="2300"/>
      <c r="R166" s="2293" t="s">
        <v>4242</v>
      </c>
      <c r="S166" s="2294"/>
      <c r="T166" s="2297" t="s">
        <v>4243</v>
      </c>
      <c r="U166" s="2298"/>
    </row>
    <row r="167" spans="1:21" s="1223" customFormat="1" ht="12.6" customHeight="1" x14ac:dyDescent="0.2">
      <c r="A167" s="31" t="s">
        <v>3968</v>
      </c>
      <c r="B167" s="31"/>
      <c r="C167" s="31"/>
      <c r="D167" s="31"/>
      <c r="E167" s="31"/>
      <c r="F167" s="1235"/>
      <c r="G167" s="1235"/>
      <c r="H167" s="1236"/>
      <c r="I167" s="1236"/>
      <c r="J167" s="1236"/>
      <c r="K167" s="1235"/>
      <c r="L167" s="1236"/>
      <c r="M167" s="1235"/>
      <c r="N167" s="1235"/>
      <c r="O167" s="1235"/>
      <c r="P167" s="1237"/>
      <c r="Q167" s="1237"/>
      <c r="R167" s="1242"/>
      <c r="S167" s="1242"/>
      <c r="T167" s="1238"/>
      <c r="U167" s="1238"/>
    </row>
    <row r="168" spans="1:21" s="1223" customFormat="1" ht="12.6" customHeight="1" x14ac:dyDescent="0.2">
      <c r="A168" s="31"/>
      <c r="B168" s="31" t="s">
        <v>3929</v>
      </c>
      <c r="C168" s="31"/>
      <c r="D168" s="31"/>
      <c r="E168" s="31"/>
      <c r="F168" s="2311"/>
      <c r="G168" s="2312"/>
      <c r="H168" s="2311"/>
      <c r="I168" s="2312"/>
      <c r="J168" s="2311"/>
      <c r="K168" s="2312"/>
      <c r="L168" s="2311"/>
      <c r="M168" s="2312"/>
      <c r="N168" s="2311"/>
      <c r="O168" s="2312"/>
      <c r="P168" s="1234"/>
      <c r="Q168" s="1234"/>
      <c r="R168" s="1233"/>
      <c r="S168" s="1233"/>
      <c r="T168" s="2311"/>
      <c r="U168" s="2312"/>
    </row>
    <row r="169" spans="1:21" s="1223" customFormat="1" ht="12.6" customHeight="1" x14ac:dyDescent="0.2">
      <c r="A169" s="31"/>
      <c r="B169" s="31"/>
      <c r="C169" s="31" t="s">
        <v>3930</v>
      </c>
      <c r="D169" s="31"/>
      <c r="E169" s="31"/>
      <c r="F169" s="2297" t="s">
        <v>4244</v>
      </c>
      <c r="G169" s="2298"/>
      <c r="H169" s="2297" t="s">
        <v>4245</v>
      </c>
      <c r="I169" s="2298"/>
      <c r="J169" s="2297" t="s">
        <v>4246</v>
      </c>
      <c r="K169" s="2298"/>
      <c r="L169" s="2297" t="s">
        <v>4247</v>
      </c>
      <c r="M169" s="2298"/>
      <c r="N169" s="2297" t="s">
        <v>4248</v>
      </c>
      <c r="O169" s="2298"/>
      <c r="P169" s="2299">
        <v>17389</v>
      </c>
      <c r="Q169" s="2300"/>
      <c r="R169" s="2293" t="s">
        <v>4249</v>
      </c>
      <c r="S169" s="2294"/>
      <c r="T169" s="2297" t="s">
        <v>4250</v>
      </c>
      <c r="U169" s="2298"/>
    </row>
    <row r="170" spans="1:21" s="1223" customFormat="1" ht="12.6" customHeight="1" x14ac:dyDescent="0.2">
      <c r="A170" s="31"/>
      <c r="B170" s="31"/>
      <c r="C170" s="31" t="s">
        <v>3938</v>
      </c>
      <c r="D170" s="31"/>
      <c r="E170" s="31"/>
      <c r="F170" s="2297" t="s">
        <v>4251</v>
      </c>
      <c r="G170" s="2298"/>
      <c r="H170" s="2297" t="s">
        <v>4252</v>
      </c>
      <c r="I170" s="2298"/>
      <c r="J170" s="2297" t="s">
        <v>4253</v>
      </c>
      <c r="K170" s="2298"/>
      <c r="L170" s="2297" t="s">
        <v>4254</v>
      </c>
      <c r="M170" s="2298"/>
      <c r="N170" s="2297" t="s">
        <v>4255</v>
      </c>
      <c r="O170" s="2298"/>
      <c r="P170" s="2299">
        <v>17390</v>
      </c>
      <c r="Q170" s="2300"/>
      <c r="R170" s="2293" t="s">
        <v>4256</v>
      </c>
      <c r="S170" s="2294"/>
      <c r="T170" s="2297" t="s">
        <v>4257</v>
      </c>
      <c r="U170" s="2298"/>
    </row>
    <row r="171" spans="1:21" s="1223" customFormat="1" ht="12.6" customHeight="1" x14ac:dyDescent="0.2">
      <c r="A171" s="31"/>
      <c r="B171" s="31" t="s">
        <v>3946</v>
      </c>
      <c r="C171" s="31"/>
      <c r="D171" s="31"/>
      <c r="E171" s="31"/>
      <c r="F171" s="2310"/>
      <c r="G171" s="2310"/>
      <c r="H171" s="2311"/>
      <c r="I171" s="2312"/>
      <c r="J171" s="2311"/>
      <c r="K171" s="2312"/>
      <c r="L171" s="2311"/>
      <c r="M171" s="2312"/>
      <c r="N171" s="2311"/>
      <c r="O171" s="2312"/>
      <c r="P171" s="1234"/>
      <c r="Q171" s="1234"/>
      <c r="R171" s="1233"/>
      <c r="S171" s="1233"/>
      <c r="T171" s="2311"/>
      <c r="U171" s="2312"/>
    </row>
    <row r="172" spans="1:21" s="1223" customFormat="1" ht="12.6" customHeight="1" x14ac:dyDescent="0.2">
      <c r="A172" s="31"/>
      <c r="B172" s="31"/>
      <c r="C172" s="31" t="s">
        <v>3930</v>
      </c>
      <c r="D172" s="31"/>
      <c r="E172" s="31"/>
      <c r="F172" s="2297" t="s">
        <v>4258</v>
      </c>
      <c r="G172" s="2298"/>
      <c r="H172" s="2297" t="s">
        <v>4259</v>
      </c>
      <c r="I172" s="2298"/>
      <c r="J172" s="2297" t="s">
        <v>4260</v>
      </c>
      <c r="K172" s="2298"/>
      <c r="L172" s="2297" t="s">
        <v>4261</v>
      </c>
      <c r="M172" s="2298"/>
      <c r="N172" s="2297" t="s">
        <v>4262</v>
      </c>
      <c r="O172" s="2298"/>
      <c r="P172" s="2299">
        <v>17391</v>
      </c>
      <c r="Q172" s="2300"/>
      <c r="R172" s="2293" t="s">
        <v>4263</v>
      </c>
      <c r="S172" s="2294"/>
      <c r="T172" s="2297" t="s">
        <v>4264</v>
      </c>
      <c r="U172" s="2298"/>
    </row>
    <row r="173" spans="1:21" s="1223" customFormat="1" ht="12.6" customHeight="1" x14ac:dyDescent="0.2">
      <c r="A173" s="31"/>
      <c r="B173" s="31"/>
      <c r="C173" s="31" t="s">
        <v>3938</v>
      </c>
      <c r="D173" s="31"/>
      <c r="E173" s="31"/>
      <c r="F173" s="2297" t="s">
        <v>4265</v>
      </c>
      <c r="G173" s="2298"/>
      <c r="H173" s="2297" t="s">
        <v>4266</v>
      </c>
      <c r="I173" s="2298"/>
      <c r="J173" s="2297" t="s">
        <v>4267</v>
      </c>
      <c r="K173" s="2298"/>
      <c r="L173" s="2297" t="s">
        <v>4268</v>
      </c>
      <c r="M173" s="2298"/>
      <c r="N173" s="2297" t="s">
        <v>4269</v>
      </c>
      <c r="O173" s="2298"/>
      <c r="P173" s="2299">
        <v>17392</v>
      </c>
      <c r="Q173" s="2300"/>
      <c r="R173" s="2293" t="s">
        <v>4270</v>
      </c>
      <c r="S173" s="2294"/>
      <c r="T173" s="2297" t="s">
        <v>4271</v>
      </c>
      <c r="U173" s="2298"/>
    </row>
    <row r="174" spans="1:21" s="1223" customFormat="1" ht="12.6" customHeight="1" x14ac:dyDescent="0.2">
      <c r="A174" s="31"/>
      <c r="B174" s="31" t="s">
        <v>3536</v>
      </c>
      <c r="C174" s="31"/>
      <c r="D174" s="31"/>
      <c r="E174" s="31"/>
      <c r="F174" s="2297" t="s">
        <v>4272</v>
      </c>
      <c r="G174" s="2298"/>
      <c r="H174" s="2297" t="s">
        <v>4273</v>
      </c>
      <c r="I174" s="2298"/>
      <c r="J174" s="2297" t="s">
        <v>4274</v>
      </c>
      <c r="K174" s="2298"/>
      <c r="L174" s="2297" t="s">
        <v>4275</v>
      </c>
      <c r="M174" s="2298"/>
      <c r="N174" s="2297" t="s">
        <v>4276</v>
      </c>
      <c r="O174" s="2298"/>
      <c r="P174" s="2299">
        <v>17393</v>
      </c>
      <c r="Q174" s="2300"/>
      <c r="R174" s="2293" t="s">
        <v>4277</v>
      </c>
      <c r="S174" s="2294"/>
      <c r="T174" s="2297" t="s">
        <v>4278</v>
      </c>
      <c r="U174" s="2298"/>
    </row>
    <row r="175" spans="1:21" s="1223" customFormat="1" ht="12.6" customHeight="1" x14ac:dyDescent="0.2">
      <c r="A175" s="31" t="s">
        <v>4004</v>
      </c>
      <c r="B175" s="31"/>
      <c r="C175" s="31"/>
      <c r="D175" s="31"/>
      <c r="E175" s="31"/>
      <c r="F175" s="1143"/>
      <c r="G175" s="1143"/>
      <c r="H175" s="1143"/>
      <c r="I175" s="1143"/>
      <c r="J175" s="1143"/>
      <c r="K175" s="1143"/>
      <c r="L175" s="1143"/>
      <c r="M175" s="1143"/>
      <c r="N175" s="1143"/>
      <c r="O175" s="1143"/>
      <c r="P175" s="1237"/>
      <c r="Q175" s="1237"/>
      <c r="R175" s="1142"/>
      <c r="S175" s="1142"/>
      <c r="T175" s="1143"/>
      <c r="U175" s="1143"/>
    </row>
    <row r="176" spans="1:21" s="1223" customFormat="1" ht="12.6" customHeight="1" x14ac:dyDescent="0.2">
      <c r="A176" s="31"/>
      <c r="B176" s="31" t="s">
        <v>3929</v>
      </c>
      <c r="C176" s="31"/>
      <c r="D176" s="31"/>
      <c r="E176" s="31"/>
      <c r="F176" s="2311"/>
      <c r="G176" s="2312"/>
      <c r="H176" s="2311"/>
      <c r="I176" s="2312"/>
      <c r="J176" s="2311"/>
      <c r="K176" s="2312"/>
      <c r="L176" s="2311"/>
      <c r="M176" s="2312"/>
      <c r="N176" s="2311"/>
      <c r="O176" s="2312"/>
      <c r="P176" s="1234"/>
      <c r="Q176" s="1234"/>
      <c r="R176" s="1233"/>
      <c r="S176" s="1233"/>
      <c r="T176" s="2311"/>
      <c r="U176" s="2312"/>
    </row>
    <row r="177" spans="1:23" s="1223" customFormat="1" ht="12.6" customHeight="1" x14ac:dyDescent="0.2">
      <c r="A177" s="31"/>
      <c r="B177" s="31"/>
      <c r="C177" s="31" t="s">
        <v>3930</v>
      </c>
      <c r="D177" s="31"/>
      <c r="E177" s="31"/>
      <c r="F177" s="2297" t="s">
        <v>4279</v>
      </c>
      <c r="G177" s="2298"/>
      <c r="H177" s="2297" t="s">
        <v>4280</v>
      </c>
      <c r="I177" s="2298"/>
      <c r="J177" s="2297" t="s">
        <v>4281</v>
      </c>
      <c r="K177" s="2298"/>
      <c r="L177" s="2297" t="s">
        <v>4282</v>
      </c>
      <c r="M177" s="2298"/>
      <c r="N177" s="2297" t="s">
        <v>4283</v>
      </c>
      <c r="O177" s="2298"/>
      <c r="P177" s="2299">
        <v>17394</v>
      </c>
      <c r="Q177" s="2300"/>
      <c r="R177" s="2293" t="s">
        <v>4284</v>
      </c>
      <c r="S177" s="2294"/>
      <c r="T177" s="2297" t="s">
        <v>4285</v>
      </c>
      <c r="U177" s="2298"/>
    </row>
    <row r="178" spans="1:23" s="1223" customFormat="1" ht="12.6" customHeight="1" x14ac:dyDescent="0.2">
      <c r="A178" s="8"/>
      <c r="B178" s="8"/>
      <c r="C178" s="8" t="s">
        <v>3938</v>
      </c>
      <c r="D178" s="8"/>
      <c r="E178" s="8"/>
      <c r="F178" s="2297" t="s">
        <v>4286</v>
      </c>
      <c r="G178" s="2298"/>
      <c r="H178" s="2297" t="s">
        <v>4287</v>
      </c>
      <c r="I178" s="2298"/>
      <c r="J178" s="2297" t="s">
        <v>4288</v>
      </c>
      <c r="K178" s="2298"/>
      <c r="L178" s="2297" t="s">
        <v>4289</v>
      </c>
      <c r="M178" s="2298"/>
      <c r="N178" s="2297" t="s">
        <v>4290</v>
      </c>
      <c r="O178" s="2298"/>
      <c r="P178" s="2299">
        <v>17395</v>
      </c>
      <c r="Q178" s="2300"/>
      <c r="R178" s="2293" t="s">
        <v>4291</v>
      </c>
      <c r="S178" s="2294"/>
      <c r="T178" s="2297" t="s">
        <v>4292</v>
      </c>
      <c r="U178" s="2298"/>
    </row>
    <row r="179" spans="1:23" s="1223" customFormat="1" ht="12.6" customHeight="1" x14ac:dyDescent="0.2">
      <c r="A179" s="8"/>
      <c r="B179" s="8" t="s">
        <v>3946</v>
      </c>
      <c r="C179" s="8"/>
      <c r="D179" s="8"/>
      <c r="E179" s="8"/>
      <c r="F179" s="2310"/>
      <c r="G179" s="2310"/>
      <c r="H179" s="2311"/>
      <c r="I179" s="2312"/>
      <c r="J179" s="2311"/>
      <c r="K179" s="2312"/>
      <c r="L179" s="2311"/>
      <c r="M179" s="2312"/>
      <c r="N179" s="2311"/>
      <c r="O179" s="2312"/>
      <c r="P179" s="1234"/>
      <c r="Q179" s="1234"/>
      <c r="R179" s="1233"/>
      <c r="S179" s="1233"/>
      <c r="T179" s="2311"/>
      <c r="U179" s="2312"/>
    </row>
    <row r="180" spans="1:23" s="1223" customFormat="1" ht="12.6" customHeight="1" x14ac:dyDescent="0.2">
      <c r="A180" s="8"/>
      <c r="B180" s="8"/>
      <c r="C180" s="8" t="s">
        <v>3930</v>
      </c>
      <c r="D180" s="8"/>
      <c r="E180" s="8"/>
      <c r="F180" s="2297" t="s">
        <v>4293</v>
      </c>
      <c r="G180" s="2298"/>
      <c r="H180" s="2297" t="s">
        <v>4294</v>
      </c>
      <c r="I180" s="2298"/>
      <c r="J180" s="2297" t="s">
        <v>4295</v>
      </c>
      <c r="K180" s="2298"/>
      <c r="L180" s="2297" t="s">
        <v>4296</v>
      </c>
      <c r="M180" s="2298"/>
      <c r="N180" s="2297" t="s">
        <v>4297</v>
      </c>
      <c r="O180" s="2298"/>
      <c r="P180" s="2299">
        <v>17396</v>
      </c>
      <c r="Q180" s="2300"/>
      <c r="R180" s="2293" t="s">
        <v>4298</v>
      </c>
      <c r="S180" s="2294"/>
      <c r="T180" s="2297" t="s">
        <v>4299</v>
      </c>
      <c r="U180" s="2298"/>
    </row>
    <row r="181" spans="1:23" s="1223" customFormat="1" ht="12.6" customHeight="1" x14ac:dyDescent="0.2">
      <c r="A181" s="8"/>
      <c r="B181" s="8"/>
      <c r="C181" s="8" t="s">
        <v>3938</v>
      </c>
      <c r="D181" s="8"/>
      <c r="E181" s="8"/>
      <c r="F181" s="2297" t="s">
        <v>4300</v>
      </c>
      <c r="G181" s="2298"/>
      <c r="H181" s="2297" t="s">
        <v>4301</v>
      </c>
      <c r="I181" s="2298"/>
      <c r="J181" s="2297" t="s">
        <v>4302</v>
      </c>
      <c r="K181" s="2298"/>
      <c r="L181" s="2297" t="s">
        <v>4303</v>
      </c>
      <c r="M181" s="2298"/>
      <c r="N181" s="2297" t="s">
        <v>4304</v>
      </c>
      <c r="O181" s="2298"/>
      <c r="P181" s="2299">
        <v>17397</v>
      </c>
      <c r="Q181" s="2300"/>
      <c r="R181" s="2293" t="s">
        <v>4305</v>
      </c>
      <c r="S181" s="2294"/>
      <c r="T181" s="2297" t="s">
        <v>4306</v>
      </c>
      <c r="U181" s="2298"/>
    </row>
    <row r="182" spans="1:23" s="1223" customFormat="1" ht="12.6" customHeight="1" x14ac:dyDescent="0.2">
      <c r="A182" s="8"/>
      <c r="B182" s="8" t="s">
        <v>3536</v>
      </c>
      <c r="C182" s="8"/>
      <c r="D182" s="8"/>
      <c r="E182" s="8"/>
      <c r="F182" s="2297" t="s">
        <v>4307</v>
      </c>
      <c r="G182" s="2298"/>
      <c r="H182" s="2297" t="s">
        <v>4308</v>
      </c>
      <c r="I182" s="2298"/>
      <c r="J182" s="2297" t="s">
        <v>4309</v>
      </c>
      <c r="K182" s="2298"/>
      <c r="L182" s="2297" t="s">
        <v>4310</v>
      </c>
      <c r="M182" s="2298"/>
      <c r="N182" s="2297" t="s">
        <v>4311</v>
      </c>
      <c r="O182" s="2298"/>
      <c r="P182" s="2299">
        <v>17398</v>
      </c>
      <c r="Q182" s="2300"/>
      <c r="R182" s="2293" t="s">
        <v>4312</v>
      </c>
      <c r="S182" s="2294"/>
      <c r="T182" s="2297" t="s">
        <v>4313</v>
      </c>
      <c r="U182" s="2298"/>
    </row>
    <row r="183" spans="1:23" s="1223" customFormat="1" ht="12.6" customHeight="1" x14ac:dyDescent="0.2">
      <c r="A183" s="8" t="s">
        <v>4177</v>
      </c>
      <c r="B183" s="8"/>
      <c r="C183" s="8"/>
      <c r="D183" s="8"/>
      <c r="E183" s="8"/>
      <c r="F183" s="1239"/>
      <c r="G183" s="1233"/>
      <c r="H183" s="1239"/>
      <c r="I183" s="1233"/>
      <c r="J183" s="1239"/>
      <c r="K183" s="1233"/>
      <c r="L183" s="1239"/>
      <c r="M183" s="1233"/>
      <c r="N183" s="1239"/>
      <c r="O183" s="1233"/>
      <c r="P183" s="1234"/>
      <c r="Q183" s="1234"/>
      <c r="R183" s="1233"/>
      <c r="S183" s="1233"/>
      <c r="T183" s="1239"/>
      <c r="U183" s="1233"/>
    </row>
    <row r="184" spans="1:23" s="1223" customFormat="1" ht="12.6" customHeight="1" x14ac:dyDescent="0.2">
      <c r="A184" s="8"/>
      <c r="B184" s="8" t="s">
        <v>3929</v>
      </c>
      <c r="C184" s="8"/>
      <c r="D184" s="8"/>
      <c r="E184" s="8"/>
      <c r="F184" s="2311"/>
      <c r="G184" s="2312"/>
      <c r="H184" s="2311"/>
      <c r="I184" s="2312"/>
      <c r="J184" s="2311"/>
      <c r="K184" s="2312"/>
      <c r="L184" s="2311"/>
      <c r="M184" s="2312"/>
      <c r="N184" s="2311"/>
      <c r="O184" s="2312"/>
      <c r="P184" s="1234"/>
      <c r="Q184" s="1234"/>
      <c r="R184" s="1233"/>
      <c r="S184" s="1233"/>
      <c r="T184" s="2311"/>
      <c r="U184" s="2312"/>
    </row>
    <row r="185" spans="1:23" s="1223" customFormat="1" ht="12.6" customHeight="1" x14ac:dyDescent="0.2">
      <c r="A185" s="8"/>
      <c r="B185" s="8"/>
      <c r="C185" s="8" t="s">
        <v>3930</v>
      </c>
      <c r="D185" s="8"/>
      <c r="E185" s="8"/>
      <c r="F185" s="2297" t="s">
        <v>4314</v>
      </c>
      <c r="G185" s="2298"/>
      <c r="H185" s="2297" t="s">
        <v>4315</v>
      </c>
      <c r="I185" s="2298"/>
      <c r="J185" s="2297" t="s">
        <v>4316</v>
      </c>
      <c r="K185" s="2298"/>
      <c r="L185" s="2297" t="s">
        <v>4317</v>
      </c>
      <c r="M185" s="2298"/>
      <c r="N185" s="2297" t="s">
        <v>4318</v>
      </c>
      <c r="O185" s="2298"/>
      <c r="P185" s="2299">
        <v>17399</v>
      </c>
      <c r="Q185" s="2300"/>
      <c r="R185" s="2293" t="s">
        <v>4319</v>
      </c>
      <c r="S185" s="2294"/>
      <c r="T185" s="2297" t="s">
        <v>4320</v>
      </c>
      <c r="U185" s="2298"/>
    </row>
    <row r="186" spans="1:23" s="1223" customFormat="1" ht="12.6" customHeight="1" x14ac:dyDescent="0.2">
      <c r="A186" s="8"/>
      <c r="B186" s="8"/>
      <c r="C186" s="8" t="s">
        <v>3938</v>
      </c>
      <c r="D186" s="8"/>
      <c r="E186" s="8"/>
      <c r="F186" s="2297" t="s">
        <v>4321</v>
      </c>
      <c r="G186" s="2298"/>
      <c r="H186" s="2297" t="s">
        <v>4322</v>
      </c>
      <c r="I186" s="2298"/>
      <c r="J186" s="2297" t="s">
        <v>4323</v>
      </c>
      <c r="K186" s="2298"/>
      <c r="L186" s="2297" t="s">
        <v>4324</v>
      </c>
      <c r="M186" s="2298"/>
      <c r="N186" s="2297" t="s">
        <v>4325</v>
      </c>
      <c r="O186" s="2298"/>
      <c r="P186" s="2299">
        <v>17400</v>
      </c>
      <c r="Q186" s="2300"/>
      <c r="R186" s="2293" t="s">
        <v>4326</v>
      </c>
      <c r="S186" s="2294"/>
      <c r="T186" s="2297" t="s">
        <v>4327</v>
      </c>
      <c r="U186" s="2298"/>
    </row>
    <row r="187" spans="1:23" s="1223" customFormat="1" ht="12.6" customHeight="1" x14ac:dyDescent="0.2">
      <c r="A187" s="8"/>
      <c r="B187" s="8" t="s">
        <v>3946</v>
      </c>
      <c r="C187" s="8"/>
      <c r="D187" s="8"/>
      <c r="E187" s="8"/>
      <c r="F187" s="2310"/>
      <c r="G187" s="2310"/>
      <c r="H187" s="2311"/>
      <c r="I187" s="2312"/>
      <c r="J187" s="2311"/>
      <c r="K187" s="2312"/>
      <c r="L187" s="2311"/>
      <c r="M187" s="2312"/>
      <c r="N187" s="2311"/>
      <c r="O187" s="2312"/>
      <c r="P187" s="1234"/>
      <c r="Q187" s="1234"/>
      <c r="R187" s="1233"/>
      <c r="S187" s="1233"/>
      <c r="T187" s="2311"/>
      <c r="U187" s="2312"/>
    </row>
    <row r="188" spans="1:23" s="1223" customFormat="1" ht="12.6" customHeight="1" x14ac:dyDescent="0.2">
      <c r="A188" s="8"/>
      <c r="B188" s="8"/>
      <c r="C188" s="8" t="s">
        <v>3930</v>
      </c>
      <c r="D188" s="8"/>
      <c r="E188" s="8"/>
      <c r="F188" s="2297" t="s">
        <v>4328</v>
      </c>
      <c r="G188" s="2298"/>
      <c r="H188" s="2297" t="s">
        <v>4329</v>
      </c>
      <c r="I188" s="2298"/>
      <c r="J188" s="2297" t="s">
        <v>4330</v>
      </c>
      <c r="K188" s="2298"/>
      <c r="L188" s="2297" t="s">
        <v>4331</v>
      </c>
      <c r="M188" s="2298"/>
      <c r="N188" s="2297" t="s">
        <v>4332</v>
      </c>
      <c r="O188" s="2298"/>
      <c r="P188" s="2299">
        <v>17401</v>
      </c>
      <c r="Q188" s="2300"/>
      <c r="R188" s="2293" t="s">
        <v>4333</v>
      </c>
      <c r="S188" s="2294"/>
      <c r="T188" s="2297" t="s">
        <v>4334</v>
      </c>
      <c r="U188" s="2298"/>
    </row>
    <row r="189" spans="1:23" s="1223" customFormat="1" ht="12.6" customHeight="1" x14ac:dyDescent="0.2">
      <c r="A189" s="8"/>
      <c r="B189" s="8"/>
      <c r="C189" s="8" t="s">
        <v>3938</v>
      </c>
      <c r="D189" s="8"/>
      <c r="E189" s="8"/>
      <c r="F189" s="2297" t="s">
        <v>4335</v>
      </c>
      <c r="G189" s="2298"/>
      <c r="H189" s="2297" t="s">
        <v>4336</v>
      </c>
      <c r="I189" s="2298"/>
      <c r="J189" s="2297" t="s">
        <v>4337</v>
      </c>
      <c r="K189" s="2298"/>
      <c r="L189" s="2297" t="s">
        <v>4338</v>
      </c>
      <c r="M189" s="2298"/>
      <c r="N189" s="2297" t="s">
        <v>4339</v>
      </c>
      <c r="O189" s="2298"/>
      <c r="P189" s="2299">
        <v>17402</v>
      </c>
      <c r="Q189" s="2300"/>
      <c r="R189" s="2293" t="s">
        <v>4340</v>
      </c>
      <c r="S189" s="2294"/>
      <c r="T189" s="2297" t="s">
        <v>4341</v>
      </c>
      <c r="U189" s="2298"/>
    </row>
    <row r="190" spans="1:23" s="1223" customFormat="1" ht="12.6" customHeight="1" x14ac:dyDescent="0.2">
      <c r="A190" s="8"/>
      <c r="B190" s="8" t="s">
        <v>3536</v>
      </c>
      <c r="C190" s="8"/>
      <c r="D190" s="8"/>
      <c r="E190" s="8"/>
      <c r="F190" s="2297" t="s">
        <v>4342</v>
      </c>
      <c r="G190" s="2298"/>
      <c r="H190" s="2297" t="s">
        <v>4343</v>
      </c>
      <c r="I190" s="2298"/>
      <c r="J190" s="2297" t="s">
        <v>4344</v>
      </c>
      <c r="K190" s="2298"/>
      <c r="L190" s="2297" t="s">
        <v>4345</v>
      </c>
      <c r="M190" s="2298"/>
      <c r="N190" s="2297" t="s">
        <v>4346</v>
      </c>
      <c r="O190" s="2298"/>
      <c r="P190" s="2299">
        <v>17403</v>
      </c>
      <c r="Q190" s="2300"/>
      <c r="R190" s="2293" t="s">
        <v>4347</v>
      </c>
      <c r="S190" s="2294"/>
      <c r="T190" s="2297" t="s">
        <v>4348</v>
      </c>
      <c r="U190" s="2298"/>
    </row>
    <row r="191" spans="1:23" s="1223" customFormat="1" ht="10.35" customHeight="1" x14ac:dyDescent="0.2">
      <c r="P191" s="1240"/>
      <c r="Q191" s="1240"/>
    </row>
    <row r="192" spans="1:23" s="1223" customFormat="1" ht="27" customHeight="1" x14ac:dyDescent="0.2">
      <c r="A192" s="1243" t="s">
        <v>4349</v>
      </c>
      <c r="B192" s="2308" t="s">
        <v>4350</v>
      </c>
      <c r="C192" s="2308"/>
      <c r="D192" s="2308"/>
      <c r="E192" s="2309"/>
      <c r="F192" s="2243" t="s">
        <v>3529</v>
      </c>
      <c r="G192" s="2301"/>
      <c r="H192" s="2243" t="s">
        <v>3530</v>
      </c>
      <c r="I192" s="2301"/>
      <c r="J192" s="2180" t="s">
        <v>3531</v>
      </c>
      <c r="K192" s="2181"/>
      <c r="L192" s="2243" t="s">
        <v>3532</v>
      </c>
      <c r="M192" s="2301"/>
      <c r="N192" s="2243" t="s">
        <v>3533</v>
      </c>
      <c r="O192" s="2301"/>
      <c r="P192" s="2306" t="s">
        <v>3534</v>
      </c>
      <c r="Q192" s="2307"/>
      <c r="R192" s="2180" t="s">
        <v>3535</v>
      </c>
      <c r="S192" s="2181"/>
      <c r="T192" s="2180" t="s">
        <v>4351</v>
      </c>
      <c r="U192" s="2181"/>
      <c r="V192" s="2243" t="s">
        <v>3536</v>
      </c>
      <c r="W192" s="2301"/>
    </row>
    <row r="193" spans="1:30" s="1223" customFormat="1" ht="10.35" customHeight="1" x14ac:dyDescent="0.2">
      <c r="A193" s="1224" t="s">
        <v>299</v>
      </c>
      <c r="B193" s="1225" t="s">
        <v>3541</v>
      </c>
      <c r="C193" s="1226"/>
      <c r="D193" s="1226"/>
      <c r="E193" s="1226"/>
      <c r="P193" s="1240"/>
      <c r="Q193" s="1240"/>
    </row>
    <row r="194" spans="1:30" s="1223" customFormat="1" ht="10.35" customHeight="1" x14ac:dyDescent="0.2">
      <c r="A194" s="1244"/>
      <c r="B194" s="1244"/>
      <c r="C194" s="1244"/>
      <c r="D194" s="1244"/>
      <c r="E194" s="1244"/>
      <c r="F194" s="1245"/>
      <c r="G194" s="1245"/>
      <c r="H194" s="1245"/>
      <c r="I194" s="1245"/>
      <c r="J194" s="1245"/>
      <c r="K194" s="1245"/>
      <c r="L194" s="1245"/>
      <c r="M194" s="1245"/>
      <c r="N194" s="1245"/>
      <c r="O194" s="1245"/>
      <c r="P194" s="1246"/>
      <c r="Q194" s="1246"/>
      <c r="R194" s="1245"/>
      <c r="S194" s="1245"/>
      <c r="T194" s="1247"/>
      <c r="U194" s="1247"/>
      <c r="V194" s="1247"/>
      <c r="W194" s="1247"/>
    </row>
    <row r="195" spans="1:30" s="1223" customFormat="1" ht="11.25" customHeight="1" x14ac:dyDescent="0.25">
      <c r="A195" s="27"/>
      <c r="B195" s="188" t="s">
        <v>253</v>
      </c>
      <c r="C195" s="188"/>
      <c r="D195" s="188"/>
      <c r="E195" s="188"/>
      <c r="F195" s="1248"/>
      <c r="G195" s="1248"/>
      <c r="H195" s="1248"/>
      <c r="I195" s="1248"/>
      <c r="J195" s="1248"/>
      <c r="K195" s="1248"/>
      <c r="L195" s="1248"/>
      <c r="M195" s="1248"/>
      <c r="N195" s="1248"/>
      <c r="O195" s="1248"/>
      <c r="P195" s="1249"/>
      <c r="Q195" s="1249"/>
      <c r="R195" s="1248"/>
      <c r="S195" s="1248"/>
      <c r="T195" s="1248"/>
      <c r="U195" s="1248"/>
      <c r="V195" s="1248"/>
      <c r="W195" s="1248"/>
    </row>
    <row r="196" spans="1:30" s="1223" customFormat="1" ht="15" x14ac:dyDescent="0.25">
      <c r="A196" s="27"/>
      <c r="B196" s="188"/>
      <c r="C196" s="31" t="s">
        <v>3929</v>
      </c>
      <c r="D196" s="31"/>
      <c r="E196" s="31"/>
      <c r="F196" s="2297" t="s">
        <v>4352</v>
      </c>
      <c r="G196" s="2298"/>
      <c r="H196" s="2297" t="s">
        <v>4353</v>
      </c>
      <c r="I196" s="2298"/>
      <c r="J196" s="2297" t="s">
        <v>4354</v>
      </c>
      <c r="K196" s="2298"/>
      <c r="L196" s="2297" t="s">
        <v>4355</v>
      </c>
      <c r="M196" s="2298"/>
      <c r="N196" s="2297" t="s">
        <v>4356</v>
      </c>
      <c r="O196" s="2298"/>
      <c r="P196" s="2299">
        <v>17404</v>
      </c>
      <c r="Q196" s="2300"/>
      <c r="R196" s="2293" t="s">
        <v>4357</v>
      </c>
      <c r="S196" s="2294"/>
      <c r="T196" s="2291" t="s">
        <v>4358</v>
      </c>
      <c r="U196" s="2292"/>
      <c r="V196" s="2297" t="s">
        <v>4359</v>
      </c>
      <c r="W196" s="2298"/>
    </row>
    <row r="197" spans="1:30" s="1223" customFormat="1" ht="12.75" customHeight="1" x14ac:dyDescent="0.25">
      <c r="A197" s="27"/>
      <c r="B197" s="188"/>
      <c r="C197" s="31" t="s">
        <v>3946</v>
      </c>
      <c r="D197" s="31"/>
      <c r="E197" s="31"/>
      <c r="F197" s="2295"/>
      <c r="G197" s="2296"/>
      <c r="H197" s="2297" t="s">
        <v>4360</v>
      </c>
      <c r="I197" s="2298"/>
      <c r="J197" s="2297" t="s">
        <v>4361</v>
      </c>
      <c r="K197" s="2298"/>
      <c r="L197" s="2297" t="s">
        <v>4362</v>
      </c>
      <c r="M197" s="2298"/>
      <c r="N197" s="2297" t="s">
        <v>4363</v>
      </c>
      <c r="O197" s="2298"/>
      <c r="P197" s="2299">
        <v>17405</v>
      </c>
      <c r="Q197" s="2300"/>
      <c r="R197" s="2293" t="s">
        <v>4364</v>
      </c>
      <c r="S197" s="2294"/>
      <c r="T197" s="2291" t="s">
        <v>4358</v>
      </c>
      <c r="U197" s="2292"/>
      <c r="V197" s="2297" t="s">
        <v>4365</v>
      </c>
      <c r="W197" s="2298"/>
    </row>
    <row r="198" spans="1:30" s="1223" customFormat="1" ht="10.35" customHeight="1" x14ac:dyDescent="0.25">
      <c r="A198" s="27"/>
      <c r="B198" s="188" t="s">
        <v>4366</v>
      </c>
      <c r="C198" s="27"/>
      <c r="D198" s="188"/>
      <c r="E198" s="188"/>
      <c r="F198" s="1248"/>
      <c r="G198" s="1248"/>
      <c r="H198" s="1248"/>
      <c r="I198" s="1248"/>
      <c r="J198" s="1248"/>
      <c r="K198" s="1248"/>
      <c r="L198" s="1248"/>
      <c r="M198" s="1248"/>
      <c r="N198" s="1248"/>
      <c r="O198" s="1248"/>
      <c r="P198" s="1250"/>
      <c r="Q198" s="1250"/>
      <c r="R198" s="1251"/>
      <c r="S198" s="1251"/>
      <c r="T198" s="1248"/>
      <c r="U198" s="1248"/>
      <c r="V198" s="1248"/>
      <c r="W198" s="1248"/>
    </row>
    <row r="199" spans="1:30" s="1223" customFormat="1" ht="10.35" customHeight="1" x14ac:dyDescent="0.25">
      <c r="A199" s="27"/>
      <c r="B199" s="223" t="s">
        <v>299</v>
      </c>
      <c r="C199" s="188" t="s">
        <v>4367</v>
      </c>
      <c r="D199" s="188"/>
      <c r="E199" s="188"/>
      <c r="F199" s="1248"/>
      <c r="G199" s="1248"/>
      <c r="H199" s="1248"/>
      <c r="I199" s="1248"/>
      <c r="J199" s="1248"/>
      <c r="K199" s="1248"/>
      <c r="L199" s="1248"/>
      <c r="M199" s="1248"/>
      <c r="N199" s="1248"/>
      <c r="O199" s="1248"/>
      <c r="P199" s="1250"/>
      <c r="Q199" s="1250"/>
      <c r="R199" s="1251"/>
      <c r="S199" s="1251"/>
      <c r="T199" s="1248"/>
      <c r="U199" s="1248"/>
      <c r="V199" s="2287" t="s">
        <v>4368</v>
      </c>
      <c r="W199" s="2116"/>
      <c r="X199" s="1248" t="s">
        <v>125</v>
      </c>
    </row>
    <row r="200" spans="1:30" s="1223" customFormat="1" ht="10.35" customHeight="1" x14ac:dyDescent="0.25">
      <c r="A200" s="27"/>
      <c r="B200" s="223" t="s">
        <v>300</v>
      </c>
      <c r="C200" s="188" t="s">
        <v>4369</v>
      </c>
      <c r="D200" s="188"/>
      <c r="E200" s="188"/>
      <c r="F200" s="1248"/>
      <c r="G200" s="1248"/>
      <c r="H200" s="1248"/>
      <c r="I200" s="1248"/>
      <c r="J200" s="1248"/>
      <c r="K200" s="1248"/>
      <c r="L200" s="1248"/>
      <c r="M200" s="1248"/>
      <c r="N200" s="1248"/>
      <c r="O200" s="1248"/>
      <c r="P200" s="1250"/>
      <c r="Q200" s="1250"/>
      <c r="R200" s="1251"/>
      <c r="S200" s="1251"/>
      <c r="T200" s="1248"/>
      <c r="U200" s="1248"/>
      <c r="V200" s="2287" t="s">
        <v>4370</v>
      </c>
      <c r="W200" s="2116"/>
      <c r="X200" s="1248" t="s">
        <v>127</v>
      </c>
    </row>
    <row r="201" spans="1:30" s="1223" customFormat="1" ht="10.35" customHeight="1" x14ac:dyDescent="0.25">
      <c r="A201" s="27"/>
      <c r="B201" s="188" t="s">
        <v>4371</v>
      </c>
      <c r="C201" s="188"/>
      <c r="D201" s="188"/>
      <c r="E201" s="188"/>
      <c r="F201" s="1252"/>
      <c r="G201" s="1252"/>
      <c r="H201" s="1252"/>
      <c r="I201" s="1252"/>
      <c r="J201" s="1252"/>
      <c r="K201" s="1252"/>
      <c r="L201" s="1252"/>
      <c r="M201" s="1252"/>
      <c r="N201" s="1252"/>
      <c r="O201" s="1252"/>
      <c r="P201" s="1253"/>
      <c r="Q201" s="1253"/>
      <c r="R201" s="1254"/>
      <c r="S201" s="1254"/>
      <c r="T201" s="1252"/>
      <c r="U201" s="1255" t="str">
        <f>CONCATENATE($X$199," ou ",$X$200," [2]")</f>
        <v>A ou B [2]</v>
      </c>
      <c r="V201" s="2288" t="s">
        <v>4372</v>
      </c>
      <c r="W201" s="2112"/>
      <c r="X201" s="1248" t="s">
        <v>165</v>
      </c>
    </row>
    <row r="202" spans="1:30" s="1223" customFormat="1" ht="10.35" customHeight="1" x14ac:dyDescent="0.25">
      <c r="A202" s="27"/>
      <c r="B202" s="188" t="s">
        <v>4373</v>
      </c>
      <c r="C202" s="188"/>
      <c r="D202" s="188"/>
      <c r="E202"/>
      <c r="F202" s="1248"/>
      <c r="G202" s="1248"/>
      <c r="H202" s="1248"/>
      <c r="I202" s="1248"/>
      <c r="J202" s="1248"/>
      <c r="K202" s="1248"/>
      <c r="L202" s="1248"/>
      <c r="M202" s="1248"/>
      <c r="N202" s="1248"/>
      <c r="O202" s="1248"/>
      <c r="P202" s="1250"/>
      <c r="Q202" s="1250"/>
      <c r="R202" s="1251"/>
      <c r="S202" s="1251"/>
      <c r="T202" s="1248"/>
      <c r="U202" s="1252"/>
      <c r="V202" s="2289" t="s">
        <v>4374</v>
      </c>
      <c r="W202" s="2290"/>
      <c r="X202" s="1256" t="s">
        <v>169</v>
      </c>
    </row>
    <row r="203" spans="1:30" s="1223" customFormat="1" ht="10.35" customHeight="1" x14ac:dyDescent="0.25">
      <c r="A203" s="27"/>
      <c r="B203" s="188" t="s">
        <v>4375</v>
      </c>
      <c r="C203" s="188"/>
      <c r="D203" s="188"/>
      <c r="E203"/>
      <c r="F203" s="1252"/>
      <c r="G203" s="1252"/>
      <c r="H203" s="1252"/>
      <c r="I203" s="1252"/>
      <c r="J203" s="1252"/>
      <c r="K203" s="1252"/>
      <c r="L203" s="1252"/>
      <c r="M203" s="1252"/>
      <c r="N203" s="1252"/>
      <c r="O203" s="1252"/>
      <c r="P203" s="1253"/>
      <c r="Q203" s="1253"/>
      <c r="R203" s="1254"/>
      <c r="S203" s="1254"/>
      <c r="T203" s="1252"/>
      <c r="U203" s="1255" t="str">
        <f>CONCATENATE($X$201," x ",$X$202)</f>
        <v>C x D</v>
      </c>
      <c r="V203" s="2288" t="s">
        <v>4376</v>
      </c>
      <c r="W203" s="2112"/>
      <c r="X203" s="1248" t="s">
        <v>172</v>
      </c>
      <c r="Y203" s="1252"/>
      <c r="Z203" s="1252"/>
      <c r="AA203" s="1252"/>
      <c r="AB203" s="1252"/>
      <c r="AC203" s="1252"/>
      <c r="AD203" s="1252"/>
    </row>
    <row r="204" spans="1:30" s="1223" customFormat="1" ht="10.35" customHeight="1" x14ac:dyDescent="0.25">
      <c r="A204" s="27"/>
      <c r="B204" s="188" t="s">
        <v>4078</v>
      </c>
      <c r="C204" s="188"/>
      <c r="D204" s="188"/>
      <c r="E204"/>
      <c r="F204" s="1252"/>
      <c r="G204" s="1252"/>
      <c r="H204" s="1252"/>
      <c r="I204" s="1252"/>
      <c r="J204" s="1252"/>
      <c r="K204" s="1252"/>
      <c r="L204" s="1252"/>
      <c r="M204" s="1252"/>
      <c r="N204" s="1252"/>
      <c r="O204" s="1252"/>
      <c r="P204" s="1253"/>
      <c r="Q204" s="1253"/>
      <c r="R204" s="1254"/>
      <c r="S204" s="1254"/>
      <c r="T204" s="1252"/>
      <c r="U204" s="1252"/>
      <c r="V204" s="2287" t="s">
        <v>4377</v>
      </c>
      <c r="W204" s="2116"/>
      <c r="X204" s="1248" t="s">
        <v>176</v>
      </c>
      <c r="Y204" s="1252"/>
      <c r="Z204" s="1252"/>
      <c r="AA204" s="1252"/>
      <c r="AB204" s="1252"/>
      <c r="AC204" s="1252"/>
      <c r="AD204" s="1252"/>
    </row>
    <row r="205" spans="1:30" s="1223" customFormat="1" ht="10.35" customHeight="1" x14ac:dyDescent="0.25">
      <c r="A205" s="27"/>
      <c r="B205" s="188" t="s">
        <v>4378</v>
      </c>
      <c r="C205" s="188"/>
      <c r="D205" s="188"/>
      <c r="E205" s="188"/>
      <c r="F205" s="1252"/>
      <c r="G205" s="1252"/>
      <c r="H205" s="1252"/>
      <c r="I205" s="1252"/>
      <c r="J205" s="1252"/>
      <c r="K205" s="1252"/>
      <c r="L205" s="1252"/>
      <c r="M205" s="1252"/>
      <c r="N205" s="1252"/>
      <c r="O205" s="1252"/>
      <c r="P205" s="1253"/>
      <c r="Q205" s="1253"/>
      <c r="R205" s="1254"/>
      <c r="S205" s="1254"/>
      <c r="T205" s="1252"/>
      <c r="U205" s="1255" t="str">
        <f>CONCATENATE($X$203," + ",$X$204)</f>
        <v>E + F</v>
      </c>
      <c r="V205" s="2288" t="s">
        <v>4379</v>
      </c>
      <c r="W205" s="2112"/>
      <c r="X205" s="1248"/>
    </row>
    <row r="206" spans="1:30" s="1223" customFormat="1" ht="10.35" customHeight="1" x14ac:dyDescent="0.25">
      <c r="A206" s="27"/>
      <c r="B206" s="27"/>
      <c r="C206" s="27"/>
      <c r="D206" s="27"/>
      <c r="E206" s="27"/>
      <c r="P206" s="1250"/>
      <c r="Q206" s="1250"/>
      <c r="R206" s="1257"/>
      <c r="S206" s="1257"/>
    </row>
    <row r="207" spans="1:30" s="1223" customFormat="1" ht="8.4499999999999993" customHeight="1" x14ac:dyDescent="0.2">
      <c r="A207" s="1224" t="s">
        <v>300</v>
      </c>
      <c r="B207" s="1258" t="s">
        <v>4380</v>
      </c>
      <c r="C207" s="1259"/>
      <c r="D207" s="1259"/>
      <c r="E207" s="1259"/>
      <c r="P207" s="1250"/>
      <c r="Q207" s="1250"/>
      <c r="R207" s="1257"/>
      <c r="S207" s="1257"/>
    </row>
    <row r="208" spans="1:30" s="1223" customFormat="1" ht="8.4499999999999993" customHeight="1" x14ac:dyDescent="0.2">
      <c r="A208" s="1244"/>
      <c r="B208" s="1260"/>
      <c r="C208" s="1260"/>
      <c r="D208" s="1260"/>
      <c r="E208" s="1260"/>
      <c r="F208" s="1245"/>
      <c r="G208" s="1245"/>
      <c r="H208" s="1245"/>
      <c r="I208" s="1245"/>
      <c r="J208" s="1245"/>
      <c r="K208" s="1245"/>
      <c r="L208" s="1245"/>
      <c r="M208" s="1245"/>
      <c r="N208" s="1245"/>
      <c r="O208" s="1245"/>
      <c r="P208" s="1261"/>
      <c r="Q208" s="1261"/>
      <c r="R208" s="1262"/>
      <c r="S208" s="1262"/>
      <c r="T208" s="1247"/>
      <c r="U208" s="1247"/>
      <c r="V208" s="1247"/>
      <c r="W208" s="1247"/>
    </row>
    <row r="209" spans="1:30" s="1223" customFormat="1" ht="8.4499999999999993" customHeight="1" x14ac:dyDescent="0.25">
      <c r="A209" s="27"/>
      <c r="B209" s="188" t="s">
        <v>253</v>
      </c>
      <c r="C209" s="188"/>
      <c r="D209" s="188"/>
      <c r="E209" s="188"/>
      <c r="F209" s="1248"/>
      <c r="G209" s="1248"/>
      <c r="H209" s="1248"/>
      <c r="I209" s="1248"/>
      <c r="J209" s="1248"/>
      <c r="K209" s="1248"/>
      <c r="L209" s="1248"/>
      <c r="M209" s="1248"/>
      <c r="N209" s="1248"/>
      <c r="O209" s="1248"/>
      <c r="P209" s="1250"/>
      <c r="Q209" s="1250"/>
      <c r="R209" s="1251"/>
      <c r="S209" s="1251"/>
      <c r="T209" s="1248"/>
      <c r="U209" s="1248"/>
      <c r="V209" s="1248"/>
      <c r="W209" s="1248"/>
    </row>
    <row r="210" spans="1:30" s="1223" customFormat="1" ht="12" customHeight="1" x14ac:dyDescent="0.25">
      <c r="A210" s="27"/>
      <c r="B210" s="188"/>
      <c r="C210" s="31" t="s">
        <v>3929</v>
      </c>
      <c r="D210" s="31"/>
      <c r="E210" s="31"/>
      <c r="F210" s="2295"/>
      <c r="G210" s="2296"/>
      <c r="H210" s="2297" t="s">
        <v>4381</v>
      </c>
      <c r="I210" s="2298"/>
      <c r="J210" s="2297" t="s">
        <v>4382</v>
      </c>
      <c r="K210" s="2298"/>
      <c r="L210" s="2297" t="s">
        <v>4383</v>
      </c>
      <c r="M210" s="2298"/>
      <c r="N210" s="2297" t="s">
        <v>4384</v>
      </c>
      <c r="O210" s="2298"/>
      <c r="P210" s="2299">
        <v>17406</v>
      </c>
      <c r="Q210" s="2300"/>
      <c r="R210" s="2293" t="s">
        <v>4385</v>
      </c>
      <c r="S210" s="2294"/>
      <c r="T210" s="2291" t="s">
        <v>4358</v>
      </c>
      <c r="U210" s="2292"/>
      <c r="V210" s="2297" t="s">
        <v>4386</v>
      </c>
      <c r="W210" s="2298"/>
    </row>
    <row r="211" spans="1:30" s="1223" customFormat="1" ht="13.5" customHeight="1" x14ac:dyDescent="0.25">
      <c r="A211" s="27"/>
      <c r="B211" s="188"/>
      <c r="C211" s="31" t="s">
        <v>3946</v>
      </c>
      <c r="D211" s="31"/>
      <c r="E211" s="31"/>
      <c r="F211" s="2295"/>
      <c r="G211" s="2296"/>
      <c r="H211" s="2297" t="s">
        <v>4387</v>
      </c>
      <c r="I211" s="2298"/>
      <c r="J211" s="2297" t="s">
        <v>4388</v>
      </c>
      <c r="K211" s="2298"/>
      <c r="L211" s="2297" t="s">
        <v>4389</v>
      </c>
      <c r="M211" s="2298"/>
      <c r="N211" s="2297" t="s">
        <v>4390</v>
      </c>
      <c r="O211" s="2298"/>
      <c r="P211" s="2299">
        <v>17407</v>
      </c>
      <c r="Q211" s="2300"/>
      <c r="R211" s="2293" t="s">
        <v>4391</v>
      </c>
      <c r="S211" s="2294"/>
      <c r="T211" s="2291" t="s">
        <v>4358</v>
      </c>
      <c r="U211" s="2292"/>
      <c r="V211" s="2297" t="s">
        <v>4392</v>
      </c>
      <c r="W211" s="2298"/>
    </row>
    <row r="212" spans="1:30" s="1223" customFormat="1" ht="8.4499999999999993" customHeight="1" x14ac:dyDescent="0.25">
      <c r="A212" s="27"/>
      <c r="B212" s="188" t="s">
        <v>4366</v>
      </c>
      <c r="C212" s="27"/>
      <c r="D212" s="188"/>
      <c r="E212" s="188"/>
      <c r="F212" s="1248"/>
      <c r="G212" s="1248"/>
      <c r="H212" s="1248"/>
      <c r="I212" s="1248"/>
      <c r="J212" s="1248"/>
      <c r="K212" s="1248"/>
      <c r="L212" s="1248"/>
      <c r="M212" s="1248"/>
      <c r="N212" s="1248"/>
      <c r="O212" s="1248"/>
      <c r="P212" s="1249"/>
      <c r="Q212" s="1249"/>
      <c r="R212" s="1248"/>
      <c r="S212" s="1248"/>
      <c r="T212" s="1248"/>
      <c r="U212" s="1248"/>
      <c r="V212" s="1248"/>
      <c r="W212" s="1248"/>
    </row>
    <row r="213" spans="1:30" s="1223" customFormat="1" ht="8.4499999999999993" customHeight="1" x14ac:dyDescent="0.25">
      <c r="A213" s="27"/>
      <c r="B213" s="223" t="s">
        <v>299</v>
      </c>
      <c r="C213" s="188" t="s">
        <v>4393</v>
      </c>
      <c r="D213" s="188"/>
      <c r="E213" s="188"/>
      <c r="F213" s="1248"/>
      <c r="G213" s="1248"/>
      <c r="H213" s="1248"/>
      <c r="I213" s="1248"/>
      <c r="J213" s="1248"/>
      <c r="K213" s="1248"/>
      <c r="L213" s="1248"/>
      <c r="M213" s="1248"/>
      <c r="N213" s="1248"/>
      <c r="O213" s="1248"/>
      <c r="P213" s="1249"/>
      <c r="Q213" s="1249"/>
      <c r="R213" s="1248"/>
      <c r="S213" s="1248"/>
      <c r="T213" s="1248"/>
      <c r="U213" s="1248"/>
      <c r="V213" s="2287" t="s">
        <v>4394</v>
      </c>
      <c r="W213" s="2116"/>
      <c r="X213" s="1248" t="s">
        <v>368</v>
      </c>
    </row>
    <row r="214" spans="1:30" s="1223" customFormat="1" ht="8.4499999999999993" customHeight="1" x14ac:dyDescent="0.25">
      <c r="A214" s="27"/>
      <c r="B214" s="223" t="s">
        <v>300</v>
      </c>
      <c r="C214" s="188" t="s">
        <v>4369</v>
      </c>
      <c r="D214" s="188"/>
      <c r="E214" s="188"/>
      <c r="F214" s="1248"/>
      <c r="G214" s="1248"/>
      <c r="H214" s="1248"/>
      <c r="I214" s="1248"/>
      <c r="J214" s="1248"/>
      <c r="K214" s="1248"/>
      <c r="L214" s="1248"/>
      <c r="M214" s="1248"/>
      <c r="N214" s="1248"/>
      <c r="O214" s="1248"/>
      <c r="P214" s="1249"/>
      <c r="Q214" s="1249"/>
      <c r="R214" s="1248"/>
      <c r="S214" s="1248"/>
      <c r="T214" s="1248"/>
      <c r="U214" s="1248"/>
      <c r="V214" s="2287" t="s">
        <v>4395</v>
      </c>
      <c r="W214" s="2116"/>
      <c r="X214" s="1248" t="s">
        <v>536</v>
      </c>
    </row>
    <row r="215" spans="1:30" s="1223" customFormat="1" ht="11.45" customHeight="1" x14ac:dyDescent="0.25">
      <c r="A215" s="27"/>
      <c r="B215" s="188" t="s">
        <v>4371</v>
      </c>
      <c r="C215" s="188"/>
      <c r="D215" s="188"/>
      <c r="E215" s="188"/>
      <c r="F215" s="1248"/>
      <c r="G215" s="1248"/>
      <c r="H215" s="1252"/>
      <c r="I215" s="1252"/>
      <c r="J215" s="1252"/>
      <c r="K215" s="1252"/>
      <c r="L215" s="1252"/>
      <c r="M215" s="1252"/>
      <c r="N215" s="1252"/>
      <c r="O215" s="1252"/>
      <c r="P215" s="1263"/>
      <c r="Q215" s="1263"/>
      <c r="R215" s="1252"/>
      <c r="S215" s="1252"/>
      <c r="T215" s="1252"/>
      <c r="U215" s="1255" t="s">
        <v>4396</v>
      </c>
      <c r="V215" s="2288" t="s">
        <v>4397</v>
      </c>
      <c r="W215" s="2112"/>
      <c r="X215" s="1248" t="s">
        <v>545</v>
      </c>
    </row>
    <row r="216" spans="1:30" s="1223" customFormat="1" ht="11.1" customHeight="1" x14ac:dyDescent="0.25">
      <c r="A216" s="27"/>
      <c r="B216" s="188" t="s">
        <v>4373</v>
      </c>
      <c r="C216" s="188"/>
      <c r="D216" s="188"/>
      <c r="E216"/>
      <c r="F216" s="1252"/>
      <c r="G216" s="1252"/>
      <c r="H216" s="1248"/>
      <c r="I216" s="1248"/>
      <c r="J216" s="1248"/>
      <c r="K216" s="1248"/>
      <c r="L216" s="1248"/>
      <c r="M216" s="1248"/>
      <c r="N216" s="1248"/>
      <c r="O216" s="1248"/>
      <c r="P216" s="1249"/>
      <c r="Q216" s="1249"/>
      <c r="R216" s="1248"/>
      <c r="S216" s="1248"/>
      <c r="T216" s="1248"/>
      <c r="U216" s="1252"/>
      <c r="V216" s="2289" t="s">
        <v>4398</v>
      </c>
      <c r="W216" s="2290"/>
      <c r="X216" s="1256" t="s">
        <v>945</v>
      </c>
    </row>
    <row r="217" spans="1:30" s="1223" customFormat="1" ht="8.4499999999999993" customHeight="1" x14ac:dyDescent="0.25">
      <c r="A217" s="27"/>
      <c r="B217" s="188" t="s">
        <v>4375</v>
      </c>
      <c r="C217" s="188"/>
      <c r="D217" s="188"/>
      <c r="E217"/>
      <c r="F217" s="1252"/>
      <c r="G217" s="1252"/>
      <c r="H217" s="1252"/>
      <c r="I217" s="1252"/>
      <c r="J217" s="1252"/>
      <c r="K217" s="1252"/>
      <c r="L217" s="1252"/>
      <c r="M217" s="1252"/>
      <c r="N217" s="1252"/>
      <c r="O217" s="1252"/>
      <c r="P217" s="1263"/>
      <c r="Q217" s="1263"/>
      <c r="R217" s="1252"/>
      <c r="S217" s="1252"/>
      <c r="T217" s="1252"/>
      <c r="U217" s="1255" t="str">
        <f>CONCATENATE($X$215," x ",$X$216)</f>
        <v>O x P</v>
      </c>
      <c r="V217" s="2288" t="s">
        <v>4399</v>
      </c>
      <c r="W217" s="2112"/>
      <c r="X217" s="1248"/>
      <c r="Y217" s="1252"/>
      <c r="Z217" s="1252"/>
      <c r="AA217" s="1252"/>
      <c r="AB217" s="1252"/>
      <c r="AC217" s="1252"/>
      <c r="AD217" s="1252"/>
    </row>
    <row r="218" spans="1:30" s="1223" customFormat="1" ht="10.35" customHeight="1" x14ac:dyDescent="0.25">
      <c r="A218" s="27"/>
      <c r="B218" s="27"/>
      <c r="C218" s="27"/>
      <c r="D218" s="27"/>
      <c r="E218" s="27"/>
      <c r="P218" s="1240"/>
      <c r="Q218" s="1240"/>
    </row>
    <row r="219" spans="1:30" s="1223" customFormat="1" ht="27" customHeight="1" x14ac:dyDescent="0.2">
      <c r="A219" s="1264" t="s">
        <v>4349</v>
      </c>
      <c r="B219" s="2304" t="s">
        <v>4400</v>
      </c>
      <c r="C219" s="2304"/>
      <c r="D219" s="2304"/>
      <c r="E219" s="2305"/>
      <c r="F219" s="2243" t="s">
        <v>3529</v>
      </c>
      <c r="G219" s="2301"/>
      <c r="H219" s="2243" t="s">
        <v>3530</v>
      </c>
      <c r="I219" s="2301"/>
      <c r="J219" s="2180" t="s">
        <v>3531</v>
      </c>
      <c r="K219" s="2181"/>
      <c r="L219" s="2243" t="s">
        <v>3532</v>
      </c>
      <c r="M219" s="2301"/>
      <c r="N219" s="2243" t="s">
        <v>3533</v>
      </c>
      <c r="O219" s="2301"/>
      <c r="P219" s="2306" t="s">
        <v>3534</v>
      </c>
      <c r="Q219" s="2307"/>
      <c r="R219" s="2180" t="s">
        <v>3535</v>
      </c>
      <c r="S219" s="2181"/>
      <c r="T219" s="2302" t="s">
        <v>4351</v>
      </c>
      <c r="U219" s="2303"/>
      <c r="V219" s="2243" t="s">
        <v>3536</v>
      </c>
      <c r="W219" s="2301"/>
    </row>
    <row r="220" spans="1:30" s="1223" customFormat="1" ht="10.35" customHeight="1" x14ac:dyDescent="0.2">
      <c r="A220" s="1224" t="s">
        <v>301</v>
      </c>
      <c r="B220" s="1258" t="s">
        <v>4208</v>
      </c>
      <c r="C220" s="1259"/>
      <c r="D220" s="1259"/>
      <c r="E220" s="1259"/>
      <c r="P220" s="1240"/>
      <c r="Q220" s="1240"/>
    </row>
    <row r="221" spans="1:30" s="1223" customFormat="1" ht="10.35" customHeight="1" x14ac:dyDescent="0.2">
      <c r="A221" s="1244"/>
      <c r="B221" s="1260"/>
      <c r="C221" s="1260"/>
      <c r="D221" s="1260"/>
      <c r="E221" s="1260"/>
      <c r="F221" s="1245"/>
      <c r="G221" s="1245"/>
      <c r="H221" s="1245"/>
      <c r="I221" s="1245"/>
      <c r="J221" s="1245"/>
      <c r="K221" s="1245"/>
      <c r="L221" s="1245"/>
      <c r="M221" s="1245"/>
      <c r="N221" s="1245"/>
      <c r="O221" s="1245"/>
      <c r="P221" s="1246"/>
      <c r="Q221" s="1246"/>
      <c r="R221" s="1245"/>
      <c r="S221" s="1245"/>
      <c r="T221" s="1247"/>
      <c r="U221" s="1247"/>
      <c r="V221" s="1247"/>
      <c r="W221" s="1247"/>
    </row>
    <row r="222" spans="1:30" s="1223" customFormat="1" ht="10.35" customHeight="1" x14ac:dyDescent="0.25">
      <c r="A222" s="27"/>
      <c r="B222" s="188" t="s">
        <v>253</v>
      </c>
      <c r="C222" s="188"/>
      <c r="D222" s="188"/>
      <c r="E222" s="188"/>
      <c r="F222" s="1248"/>
      <c r="G222" s="1248"/>
      <c r="H222" s="1248"/>
      <c r="I222" s="1248"/>
      <c r="J222" s="1248"/>
      <c r="K222" s="1248"/>
      <c r="L222" s="1248"/>
      <c r="M222" s="1248"/>
      <c r="N222" s="1248"/>
      <c r="O222" s="1248"/>
      <c r="P222" s="1249"/>
      <c r="Q222" s="1249"/>
      <c r="R222" s="1248"/>
      <c r="S222" s="1248"/>
      <c r="T222" s="1248"/>
      <c r="U222" s="1248"/>
      <c r="V222" s="1248"/>
      <c r="W222" s="1248"/>
    </row>
    <row r="223" spans="1:30" s="1223" customFormat="1" ht="12" customHeight="1" x14ac:dyDescent="0.25">
      <c r="A223" s="27"/>
      <c r="B223" s="188"/>
      <c r="C223" s="31" t="s">
        <v>3929</v>
      </c>
      <c r="D223" s="31"/>
      <c r="E223" s="31"/>
      <c r="F223" s="2297" t="s">
        <v>4401</v>
      </c>
      <c r="G223" s="2298"/>
      <c r="H223" s="2297" t="s">
        <v>4402</v>
      </c>
      <c r="I223" s="2298"/>
      <c r="J223" s="2297" t="s">
        <v>4403</v>
      </c>
      <c r="K223" s="2298"/>
      <c r="L223" s="2297" t="s">
        <v>4404</v>
      </c>
      <c r="M223" s="2298"/>
      <c r="N223" s="2297" t="s">
        <v>4405</v>
      </c>
      <c r="O223" s="2298"/>
      <c r="P223" s="2299">
        <v>17408</v>
      </c>
      <c r="Q223" s="2300"/>
      <c r="R223" s="2293" t="s">
        <v>4406</v>
      </c>
      <c r="S223" s="2294"/>
      <c r="T223" s="2291" t="s">
        <v>4358</v>
      </c>
      <c r="U223" s="2292"/>
      <c r="V223" s="2293" t="s">
        <v>4407</v>
      </c>
      <c r="W223" s="2294"/>
    </row>
    <row r="224" spans="1:30" s="1223" customFormat="1" ht="12" customHeight="1" x14ac:dyDescent="0.25">
      <c r="A224" s="27"/>
      <c r="B224" s="188"/>
      <c r="C224" s="31" t="s">
        <v>3946</v>
      </c>
      <c r="D224" s="31"/>
      <c r="E224" s="31"/>
      <c r="F224" s="2295"/>
      <c r="G224" s="2296"/>
      <c r="H224" s="2297" t="s">
        <v>4408</v>
      </c>
      <c r="I224" s="2298"/>
      <c r="J224" s="2297" t="s">
        <v>4409</v>
      </c>
      <c r="K224" s="2298"/>
      <c r="L224" s="2297" t="s">
        <v>4410</v>
      </c>
      <c r="M224" s="2298"/>
      <c r="N224" s="2297" t="s">
        <v>4411</v>
      </c>
      <c r="O224" s="2298"/>
      <c r="P224" s="2299">
        <v>17409</v>
      </c>
      <c r="Q224" s="2300"/>
      <c r="R224" s="2293" t="s">
        <v>4412</v>
      </c>
      <c r="S224" s="2294"/>
      <c r="T224" s="2291" t="s">
        <v>4358</v>
      </c>
      <c r="U224" s="2292"/>
      <c r="V224" s="2293" t="s">
        <v>4413</v>
      </c>
      <c r="W224" s="2294"/>
    </row>
    <row r="225" spans="1:30" s="1223" customFormat="1" ht="10.35" customHeight="1" x14ac:dyDescent="0.25">
      <c r="A225" s="27"/>
      <c r="B225" s="188" t="s">
        <v>4366</v>
      </c>
      <c r="C225" s="27"/>
      <c r="D225" s="188"/>
      <c r="E225" s="188"/>
      <c r="F225" s="1248"/>
      <c r="G225" s="1248"/>
      <c r="H225" s="1248"/>
      <c r="I225" s="1248"/>
      <c r="J225" s="1248"/>
      <c r="K225" s="1248"/>
      <c r="L225" s="1248"/>
      <c r="M225" s="1248"/>
      <c r="N225" s="1248"/>
      <c r="O225" s="1248"/>
      <c r="P225" s="1249"/>
      <c r="Q225" s="1249"/>
      <c r="R225" s="1248"/>
      <c r="S225" s="1248"/>
      <c r="T225" s="1248"/>
      <c r="U225" s="1248"/>
      <c r="V225" s="1248"/>
      <c r="W225" s="1248"/>
    </row>
    <row r="226" spans="1:30" s="1223" customFormat="1" ht="10.35" customHeight="1" x14ac:dyDescent="0.25">
      <c r="A226" s="27"/>
      <c r="B226" s="223" t="s">
        <v>299</v>
      </c>
      <c r="C226" s="188" t="s">
        <v>4393</v>
      </c>
      <c r="D226" s="188"/>
      <c r="E226" s="188"/>
      <c r="F226" s="1248"/>
      <c r="G226" s="1248"/>
      <c r="H226" s="1248"/>
      <c r="I226" s="1248"/>
      <c r="J226" s="1248"/>
      <c r="K226" s="1248"/>
      <c r="L226" s="1248"/>
      <c r="M226" s="1248"/>
      <c r="N226" s="1248"/>
      <c r="O226" s="1248"/>
      <c r="P226" s="1249"/>
      <c r="Q226" s="1249"/>
      <c r="R226" s="1248"/>
      <c r="S226" s="1248"/>
      <c r="T226" s="1248"/>
      <c r="U226" s="1248"/>
      <c r="V226" s="2287" t="s">
        <v>4414</v>
      </c>
      <c r="W226" s="2116"/>
      <c r="X226" s="1248" t="s">
        <v>980</v>
      </c>
    </row>
    <row r="227" spans="1:30" s="1223" customFormat="1" ht="10.35" customHeight="1" x14ac:dyDescent="0.25">
      <c r="A227" s="27"/>
      <c r="B227" s="223" t="s">
        <v>300</v>
      </c>
      <c r="C227" s="188" t="s">
        <v>4369</v>
      </c>
      <c r="D227" s="188"/>
      <c r="E227" s="188"/>
      <c r="F227" s="1248"/>
      <c r="G227" s="1248"/>
      <c r="H227" s="1248"/>
      <c r="I227" s="1248"/>
      <c r="J227" s="1248"/>
      <c r="K227" s="1248"/>
      <c r="L227" s="1248"/>
      <c r="M227" s="1248"/>
      <c r="N227" s="1248"/>
      <c r="O227" s="1248"/>
      <c r="P227" s="1249"/>
      <c r="Q227" s="1249"/>
      <c r="R227" s="1248"/>
      <c r="S227" s="1248"/>
      <c r="T227" s="1248"/>
      <c r="U227" s="1248"/>
      <c r="V227" s="2287" t="s">
        <v>4415</v>
      </c>
      <c r="W227" s="2116"/>
      <c r="X227" s="1248" t="s">
        <v>983</v>
      </c>
    </row>
    <row r="228" spans="1:30" s="1223" customFormat="1" ht="10.35" customHeight="1" x14ac:dyDescent="0.25">
      <c r="A228" s="27"/>
      <c r="B228" s="188" t="s">
        <v>4371</v>
      </c>
      <c r="C228" s="188"/>
      <c r="D228" s="188"/>
      <c r="E228" s="188"/>
      <c r="F228" s="1252"/>
      <c r="G228" s="1252"/>
      <c r="H228" s="1252"/>
      <c r="I228" s="1252"/>
      <c r="J228" s="1252"/>
      <c r="K228" s="1252"/>
      <c r="L228" s="1252"/>
      <c r="M228" s="1252"/>
      <c r="N228" s="1252"/>
      <c r="O228" s="1252"/>
      <c r="P228" s="1263"/>
      <c r="Q228" s="1263"/>
      <c r="R228" s="1252"/>
      <c r="S228" s="1252"/>
      <c r="T228" s="1252"/>
      <c r="U228" s="1255" t="s">
        <v>4416</v>
      </c>
      <c r="V228" s="2288" t="s">
        <v>4417</v>
      </c>
      <c r="W228" s="2112"/>
      <c r="X228" s="1248" t="s">
        <v>989</v>
      </c>
    </row>
    <row r="229" spans="1:30" s="1223" customFormat="1" ht="10.35" customHeight="1" x14ac:dyDescent="0.25">
      <c r="A229" s="27"/>
      <c r="B229" s="188" t="s">
        <v>4373</v>
      </c>
      <c r="C229" s="188"/>
      <c r="D229" s="188"/>
      <c r="E229"/>
      <c r="F229" s="1248"/>
      <c r="G229" s="1248"/>
      <c r="H229" s="1248"/>
      <c r="I229" s="1248"/>
      <c r="J229" s="1248"/>
      <c r="K229" s="1248"/>
      <c r="L229" s="1248"/>
      <c r="M229" s="1248"/>
      <c r="N229" s="1248"/>
      <c r="O229" s="1248"/>
      <c r="P229" s="1249"/>
      <c r="Q229" s="1249"/>
      <c r="R229" s="1248"/>
      <c r="S229" s="1248"/>
      <c r="T229" s="1248"/>
      <c r="U229" s="1252"/>
      <c r="V229" s="2289" t="s">
        <v>4418</v>
      </c>
      <c r="W229" s="2290"/>
      <c r="X229" s="1256" t="s">
        <v>992</v>
      </c>
    </row>
    <row r="230" spans="1:30" s="1223" customFormat="1" ht="10.35" customHeight="1" x14ac:dyDescent="0.25">
      <c r="A230" s="27"/>
      <c r="B230" s="188" t="s">
        <v>4375</v>
      </c>
      <c r="C230" s="188"/>
      <c r="D230" s="188"/>
      <c r="E230"/>
      <c r="F230" s="1252"/>
      <c r="G230" s="1252"/>
      <c r="H230" s="1252"/>
      <c r="I230" s="1252"/>
      <c r="J230" s="1252"/>
      <c r="K230" s="1252"/>
      <c r="L230" s="1252"/>
      <c r="M230" s="1252"/>
      <c r="N230" s="1252"/>
      <c r="O230" s="1252"/>
      <c r="P230" s="1263"/>
      <c r="Q230" s="1263"/>
      <c r="R230" s="1252"/>
      <c r="S230" s="1252"/>
      <c r="T230" s="1252"/>
      <c r="U230" s="1255" t="str">
        <f>CONCATENATE($X$228," x ",$X$229)</f>
        <v>W x X</v>
      </c>
      <c r="V230" s="2288" t="s">
        <v>4419</v>
      </c>
      <c r="W230" s="2112"/>
      <c r="X230" s="1248"/>
    </row>
    <row r="231" spans="1:30" s="1223" customFormat="1" ht="10.35" customHeight="1" x14ac:dyDescent="0.25">
      <c r="A231" s="27"/>
      <c r="B231" s="27"/>
      <c r="C231" s="27"/>
      <c r="D231" s="27"/>
      <c r="E231" s="27"/>
      <c r="P231" s="1240"/>
      <c r="Q231" s="1240"/>
    </row>
    <row r="232" spans="1:30" s="1223" customFormat="1" ht="10.35" customHeight="1" x14ac:dyDescent="0.25">
      <c r="A232" s="27"/>
      <c r="B232" s="27"/>
      <c r="C232" s="27"/>
      <c r="D232" s="27"/>
      <c r="E232" s="27"/>
      <c r="P232" s="1240"/>
      <c r="Q232" s="1240"/>
    </row>
    <row r="233" spans="1:30" s="1223" customFormat="1" ht="10.35" customHeight="1" x14ac:dyDescent="0.2">
      <c r="A233" s="1224" t="s">
        <v>465</v>
      </c>
      <c r="B233" s="1258" t="s">
        <v>297</v>
      </c>
      <c r="C233" s="1259"/>
      <c r="D233" s="1259"/>
      <c r="E233" s="1259"/>
      <c r="P233" s="1240"/>
      <c r="Q233" s="1240"/>
    </row>
    <row r="234" spans="1:30" s="1223" customFormat="1" ht="10.35" customHeight="1" x14ac:dyDescent="0.25">
      <c r="A234" s="27"/>
      <c r="B234" s="188" t="s">
        <v>4366</v>
      </c>
      <c r="C234" s="27"/>
      <c r="D234" s="188"/>
      <c r="E234" s="188"/>
      <c r="F234" s="1248"/>
      <c r="G234" s="1248"/>
      <c r="H234" s="1248"/>
      <c r="I234" s="1248"/>
      <c r="J234" s="1248"/>
      <c r="K234" s="1248"/>
      <c r="L234" s="1248"/>
      <c r="M234" s="1248"/>
      <c r="N234" s="1248"/>
      <c r="O234" s="1248"/>
      <c r="P234" s="1249"/>
      <c r="Q234" s="1249"/>
      <c r="R234" s="1248"/>
      <c r="S234" s="1248"/>
      <c r="T234" s="1248"/>
      <c r="U234" s="1248"/>
      <c r="V234" s="1248"/>
      <c r="W234" s="1248"/>
    </row>
    <row r="235" spans="1:30" s="1223" customFormat="1" ht="10.35" customHeight="1" x14ac:dyDescent="0.25">
      <c r="A235" s="27"/>
      <c r="B235" s="223" t="s">
        <v>299</v>
      </c>
      <c r="C235" s="188" t="s">
        <v>4393</v>
      </c>
      <c r="D235" s="188"/>
      <c r="E235" s="188"/>
      <c r="F235" s="1248"/>
      <c r="G235" s="1248"/>
      <c r="H235" s="1248"/>
      <c r="I235" s="1248"/>
      <c r="J235" s="1248"/>
      <c r="K235" s="1248"/>
      <c r="L235" s="1248"/>
      <c r="M235" s="1248"/>
      <c r="N235" s="1248"/>
      <c r="O235" s="1248"/>
      <c r="P235" s="1249"/>
      <c r="Q235" s="1249"/>
      <c r="R235" s="1248"/>
      <c r="S235" s="1248"/>
      <c r="T235" s="1248"/>
      <c r="U235" s="1255" t="str">
        <f>CONCATENATE($X$199," + ",$X$213,," + ",$X$226)</f>
        <v>A + M + U</v>
      </c>
      <c r="V235" s="2287" t="s">
        <v>4420</v>
      </c>
      <c r="W235" s="2116"/>
      <c r="X235" s="1248" t="s">
        <v>1006</v>
      </c>
    </row>
    <row r="236" spans="1:30" s="1223" customFormat="1" ht="10.35" customHeight="1" x14ac:dyDescent="0.25">
      <c r="A236" s="27"/>
      <c r="B236" s="223" t="s">
        <v>300</v>
      </c>
      <c r="C236" s="188" t="s">
        <v>4369</v>
      </c>
      <c r="D236" s="188"/>
      <c r="E236" s="188"/>
      <c r="F236" s="1248"/>
      <c r="G236" s="1248"/>
      <c r="H236" s="1248"/>
      <c r="I236" s="1248"/>
      <c r="J236" s="1248"/>
      <c r="K236" s="1248"/>
      <c r="L236" s="1248"/>
      <c r="M236" s="1248"/>
      <c r="N236" s="1248"/>
      <c r="O236" s="1248"/>
      <c r="P236" s="1249"/>
      <c r="Q236" s="1249"/>
      <c r="R236" s="1248"/>
      <c r="S236" s="1248"/>
      <c r="T236" s="1248"/>
      <c r="U236" s="1255" t="str">
        <f>CONCATENATE($X$200," + ",$X$214," + ",$X$227)</f>
        <v>B + N + V</v>
      </c>
      <c r="V236" s="2287" t="s">
        <v>4421</v>
      </c>
      <c r="W236" s="2116"/>
      <c r="X236" s="1248" t="s">
        <v>1031</v>
      </c>
    </row>
    <row r="237" spans="1:30" s="1223" customFormat="1" ht="10.35" customHeight="1" x14ac:dyDescent="0.25">
      <c r="A237" s="27"/>
      <c r="B237" s="188" t="s">
        <v>4371</v>
      </c>
      <c r="C237" s="188"/>
      <c r="D237" s="188"/>
      <c r="E237" s="188"/>
      <c r="F237" s="1252"/>
      <c r="G237" s="1252"/>
      <c r="H237" s="1252"/>
      <c r="I237" s="1252"/>
      <c r="J237" s="1252"/>
      <c r="K237" s="1252"/>
      <c r="L237" s="1252"/>
      <c r="M237" s="1252"/>
      <c r="N237" s="1252"/>
      <c r="O237" s="1252"/>
      <c r="P237" s="1263"/>
      <c r="Q237" s="1263"/>
      <c r="R237" s="1252"/>
      <c r="S237" s="1252"/>
      <c r="T237" s="1252"/>
      <c r="U237" s="1255" t="s">
        <v>4422</v>
      </c>
      <c r="V237" s="2287" t="s">
        <v>4423</v>
      </c>
      <c r="W237" s="2116"/>
      <c r="X237" s="1248" t="s">
        <v>1034</v>
      </c>
    </row>
    <row r="238" spans="1:30" s="1223" customFormat="1" ht="10.35" customHeight="1" x14ac:dyDescent="0.25">
      <c r="A238" s="27"/>
      <c r="B238" s="188" t="s">
        <v>4373</v>
      </c>
      <c r="C238" s="188"/>
      <c r="D238" s="188"/>
      <c r="E238"/>
      <c r="F238" s="1248"/>
      <c r="G238" s="1248"/>
      <c r="H238" s="1248"/>
      <c r="I238" s="1248"/>
      <c r="J238" s="1248"/>
      <c r="K238" s="1248"/>
      <c r="L238" s="1248"/>
      <c r="M238" s="1248"/>
      <c r="N238" s="1248"/>
      <c r="O238" s="1248"/>
      <c r="P238" s="1249"/>
      <c r="Q238" s="1249"/>
      <c r="R238" s="1248"/>
      <c r="S238" s="1248"/>
      <c r="T238" s="1248"/>
      <c r="U238" s="1252"/>
      <c r="V238" s="2287" t="s">
        <v>4424</v>
      </c>
      <c r="W238" s="2116"/>
      <c r="X238" s="1256" t="s">
        <v>1037</v>
      </c>
    </row>
    <row r="239" spans="1:30" s="1223" customFormat="1" ht="10.35" customHeight="1" x14ac:dyDescent="0.25">
      <c r="A239" s="27"/>
      <c r="B239" s="188" t="s">
        <v>4375</v>
      </c>
      <c r="C239" s="188"/>
      <c r="D239" s="188"/>
      <c r="E239"/>
      <c r="F239" s="1252"/>
      <c r="G239" s="1252"/>
      <c r="H239" s="1252"/>
      <c r="I239" s="1252"/>
      <c r="J239" s="1252"/>
      <c r="K239" s="1252"/>
      <c r="L239" s="1252"/>
      <c r="M239" s="1252"/>
      <c r="N239" s="1252"/>
      <c r="O239" s="1252"/>
      <c r="P239" s="1263"/>
      <c r="Q239" s="1263"/>
      <c r="R239" s="1252"/>
      <c r="S239" s="1252"/>
      <c r="T239" s="1252"/>
      <c r="U239" s="1255" t="str">
        <f>CONCATENATE($X$237," x ",$X$238)</f>
        <v>AE x AF</v>
      </c>
      <c r="V239" s="2287" t="s">
        <v>4425</v>
      </c>
      <c r="W239" s="2116"/>
      <c r="X239" s="1248" t="s">
        <v>1048</v>
      </c>
      <c r="Y239" s="1252"/>
      <c r="Z239" s="1252"/>
      <c r="AA239" s="1252"/>
      <c r="AB239" s="1252"/>
      <c r="AC239" s="1252"/>
      <c r="AD239" s="1252"/>
    </row>
    <row r="240" spans="1:30" s="1223" customFormat="1" ht="10.35" customHeight="1" x14ac:dyDescent="0.25">
      <c r="A240" s="27"/>
      <c r="B240" s="188" t="s">
        <v>4078</v>
      </c>
      <c r="C240" s="188"/>
      <c r="D240" s="188"/>
      <c r="E240"/>
      <c r="F240" s="1252"/>
      <c r="G240" s="1252"/>
      <c r="H240" s="1252"/>
      <c r="I240" s="1252"/>
      <c r="J240" s="1252"/>
      <c r="K240" s="1252"/>
      <c r="L240" s="1252"/>
      <c r="M240" s="1252"/>
      <c r="N240" s="1252"/>
      <c r="O240" s="1252"/>
      <c r="P240" s="1263"/>
      <c r="Q240" s="1263"/>
      <c r="R240" s="1252"/>
      <c r="S240" s="1252"/>
      <c r="T240" s="1252"/>
      <c r="U240" s="1255" t="str">
        <f>CONCATENATE($X$204,)</f>
        <v>F</v>
      </c>
      <c r="V240" s="2287" t="s">
        <v>4426</v>
      </c>
      <c r="W240" s="2116"/>
      <c r="X240" s="1248" t="s">
        <v>1050</v>
      </c>
      <c r="Y240" s="1252"/>
      <c r="Z240" s="1252"/>
      <c r="AA240" s="1252"/>
      <c r="AB240" s="1252"/>
      <c r="AC240" s="1252"/>
      <c r="AD240" s="1252"/>
    </row>
    <row r="241" spans="1:25" s="1223" customFormat="1" ht="10.35" customHeight="1" x14ac:dyDescent="0.25">
      <c r="A241" s="27"/>
      <c r="B241" s="188" t="s">
        <v>4427</v>
      </c>
      <c r="C241" s="188"/>
      <c r="D241" s="188"/>
      <c r="E241" s="188"/>
      <c r="F241" s="1252"/>
      <c r="G241" s="1252"/>
      <c r="H241" s="1252"/>
      <c r="I241" s="1252"/>
      <c r="J241" s="1252"/>
      <c r="K241" s="1252"/>
      <c r="L241" s="1252"/>
      <c r="M241" s="1252"/>
      <c r="N241" s="1252"/>
      <c r="O241" s="1252"/>
      <c r="P241" s="1263"/>
      <c r="Q241" s="1263"/>
      <c r="R241" s="1252"/>
      <c r="S241" s="1252"/>
      <c r="T241" s="1252"/>
      <c r="U241" s="1255" t="str">
        <f>CONCATENATE($X$239," + ",$X$240)</f>
        <v>AG + AH</v>
      </c>
      <c r="V241" s="2287" t="s">
        <v>4428</v>
      </c>
      <c r="W241" s="2116"/>
      <c r="X241" s="1248" t="s">
        <v>1053</v>
      </c>
    </row>
    <row r="242" spans="1:25" s="1223" customFormat="1" ht="10.35" customHeight="1" x14ac:dyDescent="0.2">
      <c r="P242" s="1240"/>
      <c r="Q242" s="1240"/>
    </row>
    <row r="243" spans="1:25" s="1223" customFormat="1" ht="10.35" customHeight="1" x14ac:dyDescent="0.2">
      <c r="P243" s="1240"/>
      <c r="Q243" s="1240"/>
    </row>
    <row r="244" spans="1:25" ht="10.35" customHeight="1" x14ac:dyDescent="0.2"/>
    <row r="245" spans="1:25" ht="10.35" customHeight="1" x14ac:dyDescent="0.2"/>
    <row r="246" spans="1:25" s="82" customFormat="1" ht="22.35" customHeight="1" x14ac:dyDescent="0.2">
      <c r="A246" s="627">
        <v>1</v>
      </c>
      <c r="B246" s="1984" t="s">
        <v>4429</v>
      </c>
      <c r="C246" s="1984"/>
      <c r="D246" s="1984"/>
      <c r="E246" s="1984"/>
      <c r="F246" s="1984"/>
      <c r="G246" s="1984"/>
      <c r="H246" s="1984"/>
      <c r="I246" s="1984"/>
      <c r="J246" s="1984"/>
      <c r="K246" s="1984"/>
      <c r="L246" s="1984"/>
      <c r="M246" s="1984"/>
      <c r="N246" s="1984"/>
      <c r="O246" s="1984"/>
      <c r="P246" s="1984"/>
      <c r="Q246" s="1984"/>
      <c r="R246" s="1984"/>
      <c r="S246" s="1984"/>
      <c r="T246" s="1984"/>
      <c r="U246" s="1984"/>
      <c r="V246" s="1984"/>
      <c r="W246" s="1984"/>
      <c r="X246" s="1984"/>
      <c r="Y246" s="1984"/>
    </row>
    <row r="247" spans="1:25" s="82" customFormat="1" ht="17.45" customHeight="1" x14ac:dyDescent="0.2">
      <c r="A247" s="1265">
        <v>2</v>
      </c>
      <c r="B247" s="1984" t="s">
        <v>4430</v>
      </c>
      <c r="C247" s="1984"/>
      <c r="D247" s="1984"/>
      <c r="E247" s="1984"/>
      <c r="F247" s="1984"/>
      <c r="G247" s="1984"/>
      <c r="H247" s="1984"/>
      <c r="I247" s="1984"/>
      <c r="J247" s="1984"/>
      <c r="K247" s="1984"/>
      <c r="L247" s="1984"/>
      <c r="M247" s="1984"/>
      <c r="N247" s="1984"/>
      <c r="O247" s="1984"/>
      <c r="P247" s="1984"/>
      <c r="Q247" s="1984"/>
      <c r="R247" s="1984"/>
      <c r="S247" s="1984"/>
      <c r="T247" s="1984"/>
      <c r="U247" s="1984"/>
      <c r="V247" s="1984"/>
      <c r="W247" s="1984"/>
      <c r="X247" s="1984"/>
      <c r="Y247" s="1984"/>
    </row>
    <row r="248" spans="1:25" ht="14.1" customHeight="1" x14ac:dyDescent="0.2">
      <c r="A248" s="13"/>
      <c r="B248" s="13"/>
    </row>
    <row r="249" spans="1:25" ht="10.35" customHeight="1" x14ac:dyDescent="0.2"/>
    <row r="250" spans="1:25" ht="10.35" customHeight="1" x14ac:dyDescent="0.2"/>
    <row r="251" spans="1:25" ht="10.35" customHeight="1" x14ac:dyDescent="0.2">
      <c r="T251" s="1"/>
      <c r="U251" s="1"/>
    </row>
    <row r="252" spans="1:25" ht="10.35" customHeight="1" x14ac:dyDescent="0.2">
      <c r="T252" s="1"/>
      <c r="U252" s="1"/>
    </row>
    <row r="253" spans="1:25" ht="10.35" customHeight="1" x14ac:dyDescent="0.2">
      <c r="T253" s="1"/>
      <c r="U253" s="1"/>
    </row>
  </sheetData>
  <mergeCells count="1259">
    <mergeCell ref="P115:Q115"/>
    <mergeCell ref="P121:Q121"/>
    <mergeCell ref="P125:Q125"/>
    <mergeCell ref="P126:Q126"/>
    <mergeCell ref="P128:Q128"/>
    <mergeCell ref="P129:Q129"/>
    <mergeCell ref="P130:Q130"/>
    <mergeCell ref="P133:Q133"/>
    <mergeCell ref="P134:Q134"/>
    <mergeCell ref="P136:Q136"/>
    <mergeCell ref="P137:Q137"/>
    <mergeCell ref="P138:Q138"/>
    <mergeCell ref="P141:Q141"/>
    <mergeCell ref="P142:Q142"/>
    <mergeCell ref="P144:Q144"/>
    <mergeCell ref="P145:Q145"/>
    <mergeCell ref="P146:Q146"/>
    <mergeCell ref="P66:Q66"/>
    <mergeCell ref="P67:Q67"/>
    <mergeCell ref="P68:Q68"/>
    <mergeCell ref="P69:Q69"/>
    <mergeCell ref="P70:Q70"/>
    <mergeCell ref="P71:Q71"/>
    <mergeCell ref="P72:Q72"/>
    <mergeCell ref="P73:Q73"/>
    <mergeCell ref="P74:Q74"/>
    <mergeCell ref="P75:Q75"/>
    <mergeCell ref="P76:Q76"/>
    <mergeCell ref="P82:Q82"/>
    <mergeCell ref="P86:Q86"/>
    <mergeCell ref="P87:Q87"/>
    <mergeCell ref="P89:Q89"/>
    <mergeCell ref="P90:Q90"/>
    <mergeCell ref="P91:Q91"/>
    <mergeCell ref="P39:Q39"/>
    <mergeCell ref="P40:Q40"/>
    <mergeCell ref="P42:Q42"/>
    <mergeCell ref="P43:Q43"/>
    <mergeCell ref="P44:Q44"/>
    <mergeCell ref="P45:Q45"/>
    <mergeCell ref="P46:Q46"/>
    <mergeCell ref="P47:Q47"/>
    <mergeCell ref="P48:Q48"/>
    <mergeCell ref="P49:Q49"/>
    <mergeCell ref="P50:Q50"/>
    <mergeCell ref="P51:Q51"/>
    <mergeCell ref="P52:Q52"/>
    <mergeCell ref="P53:Q53"/>
    <mergeCell ref="P54:Q54"/>
    <mergeCell ref="P55:Q55"/>
    <mergeCell ref="P56:Q56"/>
    <mergeCell ref="P5:Q5"/>
    <mergeCell ref="P8:Q8"/>
    <mergeCell ref="P9:Q9"/>
    <mergeCell ref="P10:Q10"/>
    <mergeCell ref="P11:Q11"/>
    <mergeCell ref="P12:Q12"/>
    <mergeCell ref="P13:Q13"/>
    <mergeCell ref="P14:Q14"/>
    <mergeCell ref="P15:Q15"/>
    <mergeCell ref="P16:Q16"/>
    <mergeCell ref="P17:Q17"/>
    <mergeCell ref="P18:Q18"/>
    <mergeCell ref="P19:Q19"/>
    <mergeCell ref="P20:Q20"/>
    <mergeCell ref="P21:Q21"/>
    <mergeCell ref="P22:Q22"/>
    <mergeCell ref="P23:Q23"/>
    <mergeCell ref="R4:S4"/>
    <mergeCell ref="T4:U4"/>
    <mergeCell ref="H5:I5"/>
    <mergeCell ref="J5:K5"/>
    <mergeCell ref="L5:M5"/>
    <mergeCell ref="N5:O5"/>
    <mergeCell ref="R5:S5"/>
    <mergeCell ref="T5:U5"/>
    <mergeCell ref="A3:E3"/>
    <mergeCell ref="F4:G4"/>
    <mergeCell ref="H4:I4"/>
    <mergeCell ref="J4:K4"/>
    <mergeCell ref="L4:M4"/>
    <mergeCell ref="N4:O4"/>
    <mergeCell ref="T8:U8"/>
    <mergeCell ref="H9:I9"/>
    <mergeCell ref="J9:K9"/>
    <mergeCell ref="L9:M9"/>
    <mergeCell ref="N9:O9"/>
    <mergeCell ref="R9:S9"/>
    <mergeCell ref="T9:U9"/>
    <mergeCell ref="B8:B12"/>
    <mergeCell ref="H8:I8"/>
    <mergeCell ref="J8:K8"/>
    <mergeCell ref="L8:M8"/>
    <mergeCell ref="N8:O8"/>
    <mergeCell ref="R8:S8"/>
    <mergeCell ref="H10:I10"/>
    <mergeCell ref="J10:K10"/>
    <mergeCell ref="L10:M10"/>
    <mergeCell ref="N10:O10"/>
    <mergeCell ref="P4:Q4"/>
    <mergeCell ref="A13:A22"/>
    <mergeCell ref="B13:B17"/>
    <mergeCell ref="H13:I13"/>
    <mergeCell ref="J13:K13"/>
    <mergeCell ref="L13:M13"/>
    <mergeCell ref="N13:O13"/>
    <mergeCell ref="H15:I15"/>
    <mergeCell ref="J15:K15"/>
    <mergeCell ref="L15:M15"/>
    <mergeCell ref="N15:O15"/>
    <mergeCell ref="H12:I12"/>
    <mergeCell ref="J12:K12"/>
    <mergeCell ref="L12:M12"/>
    <mergeCell ref="N12:O12"/>
    <mergeCell ref="R12:S12"/>
    <mergeCell ref="T12:U12"/>
    <mergeCell ref="R10:S10"/>
    <mergeCell ref="T10:U10"/>
    <mergeCell ref="H11:I11"/>
    <mergeCell ref="J11:K11"/>
    <mergeCell ref="L11:M11"/>
    <mergeCell ref="N11:O11"/>
    <mergeCell ref="R11:S11"/>
    <mergeCell ref="T11:U11"/>
    <mergeCell ref="H17:I17"/>
    <mergeCell ref="J17:K17"/>
    <mergeCell ref="L17:M17"/>
    <mergeCell ref="N17:O17"/>
    <mergeCell ref="R17:S17"/>
    <mergeCell ref="T17:U17"/>
    <mergeCell ref="R15:S15"/>
    <mergeCell ref="T15:U15"/>
    <mergeCell ref="H16:I16"/>
    <mergeCell ref="J16:K16"/>
    <mergeCell ref="L16:M16"/>
    <mergeCell ref="N16:O16"/>
    <mergeCell ref="R16:S16"/>
    <mergeCell ref="T16:U16"/>
    <mergeCell ref="R13:S13"/>
    <mergeCell ref="T13:U13"/>
    <mergeCell ref="H14:I14"/>
    <mergeCell ref="J14:K14"/>
    <mergeCell ref="L14:M14"/>
    <mergeCell ref="N14:O14"/>
    <mergeCell ref="R14:S14"/>
    <mergeCell ref="T14:U14"/>
    <mergeCell ref="T18:U18"/>
    <mergeCell ref="H19:I19"/>
    <mergeCell ref="J19:K19"/>
    <mergeCell ref="L19:M19"/>
    <mergeCell ref="N19:O19"/>
    <mergeCell ref="R19:S19"/>
    <mergeCell ref="T19:U19"/>
    <mergeCell ref="B18:B22"/>
    <mergeCell ref="H18:I18"/>
    <mergeCell ref="J18:K18"/>
    <mergeCell ref="L18:M18"/>
    <mergeCell ref="N18:O18"/>
    <mergeCell ref="R18:S18"/>
    <mergeCell ref="H20:I20"/>
    <mergeCell ref="J20:K20"/>
    <mergeCell ref="L20:M20"/>
    <mergeCell ref="N20:O20"/>
    <mergeCell ref="H23:I23"/>
    <mergeCell ref="J23:K23"/>
    <mergeCell ref="L23:M23"/>
    <mergeCell ref="N23:O23"/>
    <mergeCell ref="R23:S23"/>
    <mergeCell ref="T23:U23"/>
    <mergeCell ref="H22:I22"/>
    <mergeCell ref="J22:K22"/>
    <mergeCell ref="L22:M22"/>
    <mergeCell ref="N22:O22"/>
    <mergeCell ref="R22:S22"/>
    <mergeCell ref="T22:U22"/>
    <mergeCell ref="R20:S20"/>
    <mergeCell ref="T20:U20"/>
    <mergeCell ref="H21:I21"/>
    <mergeCell ref="J21:K21"/>
    <mergeCell ref="L21:M21"/>
    <mergeCell ref="N21:O21"/>
    <mergeCell ref="R21:S21"/>
    <mergeCell ref="T21:U21"/>
    <mergeCell ref="T25:U25"/>
    <mergeCell ref="H26:I26"/>
    <mergeCell ref="J26:K26"/>
    <mergeCell ref="L26:M26"/>
    <mergeCell ref="N26:O26"/>
    <mergeCell ref="R26:S26"/>
    <mergeCell ref="T26:U26"/>
    <mergeCell ref="B25:B29"/>
    <mergeCell ref="H25:I25"/>
    <mergeCell ref="J25:K25"/>
    <mergeCell ref="L25:M25"/>
    <mergeCell ref="N25:O25"/>
    <mergeCell ref="R25:S25"/>
    <mergeCell ref="H27:I27"/>
    <mergeCell ref="J27:K27"/>
    <mergeCell ref="L27:M27"/>
    <mergeCell ref="N27:O27"/>
    <mergeCell ref="P25:Q25"/>
    <mergeCell ref="P26:Q26"/>
    <mergeCell ref="P27:Q27"/>
    <mergeCell ref="P28:Q28"/>
    <mergeCell ref="P29:Q29"/>
    <mergeCell ref="A30:A39"/>
    <mergeCell ref="B30:B34"/>
    <mergeCell ref="H30:I30"/>
    <mergeCell ref="J30:K30"/>
    <mergeCell ref="L30:M30"/>
    <mergeCell ref="N30:O30"/>
    <mergeCell ref="H32:I32"/>
    <mergeCell ref="J32:K32"/>
    <mergeCell ref="L32:M32"/>
    <mergeCell ref="N32:O32"/>
    <mergeCell ref="H29:I29"/>
    <mergeCell ref="J29:K29"/>
    <mergeCell ref="L29:M29"/>
    <mergeCell ref="N29:O29"/>
    <mergeCell ref="R29:S29"/>
    <mergeCell ref="T29:U29"/>
    <mergeCell ref="R27:S27"/>
    <mergeCell ref="T27:U27"/>
    <mergeCell ref="H28:I28"/>
    <mergeCell ref="J28:K28"/>
    <mergeCell ref="L28:M28"/>
    <mergeCell ref="N28:O28"/>
    <mergeCell ref="R28:S28"/>
    <mergeCell ref="T28:U28"/>
    <mergeCell ref="H34:I34"/>
    <mergeCell ref="J34:K34"/>
    <mergeCell ref="L34:M34"/>
    <mergeCell ref="N34:O34"/>
    <mergeCell ref="R34:S34"/>
    <mergeCell ref="T34:U34"/>
    <mergeCell ref="R32:S32"/>
    <mergeCell ref="T32:U32"/>
    <mergeCell ref="H33:I33"/>
    <mergeCell ref="J33:K33"/>
    <mergeCell ref="L33:M33"/>
    <mergeCell ref="N33:O33"/>
    <mergeCell ref="R33:S33"/>
    <mergeCell ref="T33:U33"/>
    <mergeCell ref="R30:S30"/>
    <mergeCell ref="T30:U30"/>
    <mergeCell ref="H31:I31"/>
    <mergeCell ref="J31:K31"/>
    <mergeCell ref="L31:M31"/>
    <mergeCell ref="N31:O31"/>
    <mergeCell ref="R31:S31"/>
    <mergeCell ref="T31:U31"/>
    <mergeCell ref="T35:U35"/>
    <mergeCell ref="H36:I36"/>
    <mergeCell ref="J36:K36"/>
    <mergeCell ref="L36:M36"/>
    <mergeCell ref="N36:O36"/>
    <mergeCell ref="R36:S36"/>
    <mergeCell ref="T36:U36"/>
    <mergeCell ref="P30:Q30"/>
    <mergeCell ref="P31:Q31"/>
    <mergeCell ref="P32:Q32"/>
    <mergeCell ref="P33:Q33"/>
    <mergeCell ref="P34:Q34"/>
    <mergeCell ref="P35:Q35"/>
    <mergeCell ref="P36:Q36"/>
    <mergeCell ref="B35:B39"/>
    <mergeCell ref="H35:I35"/>
    <mergeCell ref="J35:K35"/>
    <mergeCell ref="L35:M35"/>
    <mergeCell ref="N35:O35"/>
    <mergeCell ref="R35:S35"/>
    <mergeCell ref="H37:I37"/>
    <mergeCell ref="J37:K37"/>
    <mergeCell ref="L37:M37"/>
    <mergeCell ref="N37:O37"/>
    <mergeCell ref="H40:I40"/>
    <mergeCell ref="J40:K40"/>
    <mergeCell ref="L40:M40"/>
    <mergeCell ref="N40:O40"/>
    <mergeCell ref="R40:S40"/>
    <mergeCell ref="T40:U40"/>
    <mergeCell ref="H39:I39"/>
    <mergeCell ref="J39:K39"/>
    <mergeCell ref="L39:M39"/>
    <mergeCell ref="N39:O39"/>
    <mergeCell ref="R39:S39"/>
    <mergeCell ref="T39:U39"/>
    <mergeCell ref="R37:S37"/>
    <mergeCell ref="T37:U37"/>
    <mergeCell ref="H38:I38"/>
    <mergeCell ref="J38:K38"/>
    <mergeCell ref="L38:M38"/>
    <mergeCell ref="N38:O38"/>
    <mergeCell ref="R38:S38"/>
    <mergeCell ref="T38:U38"/>
    <mergeCell ref="P37:Q37"/>
    <mergeCell ref="P38:Q38"/>
    <mergeCell ref="T42:U42"/>
    <mergeCell ref="H43:I43"/>
    <mergeCell ref="J43:K43"/>
    <mergeCell ref="L43:M43"/>
    <mergeCell ref="N43:O43"/>
    <mergeCell ref="R43:S43"/>
    <mergeCell ref="T43:U43"/>
    <mergeCell ref="B42:B46"/>
    <mergeCell ref="H42:I42"/>
    <mergeCell ref="J42:K42"/>
    <mergeCell ref="L42:M42"/>
    <mergeCell ref="N42:O42"/>
    <mergeCell ref="R42:S42"/>
    <mergeCell ref="H44:I44"/>
    <mergeCell ref="J44:K44"/>
    <mergeCell ref="L44:M44"/>
    <mergeCell ref="N44:O44"/>
    <mergeCell ref="A47:A56"/>
    <mergeCell ref="B47:B51"/>
    <mergeCell ref="H47:I47"/>
    <mergeCell ref="J47:K47"/>
    <mergeCell ref="L47:M47"/>
    <mergeCell ref="N47:O47"/>
    <mergeCell ref="H49:I49"/>
    <mergeCell ref="J49:K49"/>
    <mergeCell ref="L49:M49"/>
    <mergeCell ref="N49:O49"/>
    <mergeCell ref="H46:I46"/>
    <mergeCell ref="J46:K46"/>
    <mergeCell ref="L46:M46"/>
    <mergeCell ref="N46:O46"/>
    <mergeCell ref="R46:S46"/>
    <mergeCell ref="T46:U46"/>
    <mergeCell ref="R44:S44"/>
    <mergeCell ref="T44:U44"/>
    <mergeCell ref="H45:I45"/>
    <mergeCell ref="J45:K45"/>
    <mergeCell ref="L45:M45"/>
    <mergeCell ref="N45:O45"/>
    <mergeCell ref="R45:S45"/>
    <mergeCell ref="T45:U45"/>
    <mergeCell ref="H51:I51"/>
    <mergeCell ref="J51:K51"/>
    <mergeCell ref="L51:M51"/>
    <mergeCell ref="N51:O51"/>
    <mergeCell ref="R51:S51"/>
    <mergeCell ref="T51:U51"/>
    <mergeCell ref="R49:S49"/>
    <mergeCell ref="T49:U49"/>
    <mergeCell ref="H50:I50"/>
    <mergeCell ref="J50:K50"/>
    <mergeCell ref="L50:M50"/>
    <mergeCell ref="N50:O50"/>
    <mergeCell ref="R50:S50"/>
    <mergeCell ref="T50:U50"/>
    <mergeCell ref="R47:S47"/>
    <mergeCell ref="T47:U47"/>
    <mergeCell ref="H48:I48"/>
    <mergeCell ref="J48:K48"/>
    <mergeCell ref="L48:M48"/>
    <mergeCell ref="N48:O48"/>
    <mergeCell ref="R48:S48"/>
    <mergeCell ref="T48:U48"/>
    <mergeCell ref="T52:U52"/>
    <mergeCell ref="H53:I53"/>
    <mergeCell ref="J53:K53"/>
    <mergeCell ref="L53:M53"/>
    <mergeCell ref="N53:O53"/>
    <mergeCell ref="R53:S53"/>
    <mergeCell ref="T53:U53"/>
    <mergeCell ref="B52:B56"/>
    <mergeCell ref="H52:I52"/>
    <mergeCell ref="J52:K52"/>
    <mergeCell ref="L52:M52"/>
    <mergeCell ref="N52:O52"/>
    <mergeCell ref="R52:S52"/>
    <mergeCell ref="H54:I54"/>
    <mergeCell ref="J54:K54"/>
    <mergeCell ref="L54:M54"/>
    <mergeCell ref="N54:O54"/>
    <mergeCell ref="H57:I57"/>
    <mergeCell ref="J57:K57"/>
    <mergeCell ref="L57:M57"/>
    <mergeCell ref="N57:O57"/>
    <mergeCell ref="R57:S57"/>
    <mergeCell ref="T57:U57"/>
    <mergeCell ref="H56:I56"/>
    <mergeCell ref="J56:K56"/>
    <mergeCell ref="L56:M56"/>
    <mergeCell ref="N56:O56"/>
    <mergeCell ref="R56:S56"/>
    <mergeCell ref="T56:U56"/>
    <mergeCell ref="R54:S54"/>
    <mergeCell ref="T54:U54"/>
    <mergeCell ref="H55:I55"/>
    <mergeCell ref="J55:K55"/>
    <mergeCell ref="L55:M55"/>
    <mergeCell ref="N55:O55"/>
    <mergeCell ref="R55:S55"/>
    <mergeCell ref="T55:U55"/>
    <mergeCell ref="P57:Q57"/>
    <mergeCell ref="H62:I62"/>
    <mergeCell ref="J62:K62"/>
    <mergeCell ref="L62:M62"/>
    <mergeCell ref="N62:O62"/>
    <mergeCell ref="R62:S62"/>
    <mergeCell ref="T62:U62"/>
    <mergeCell ref="T59:U59"/>
    <mergeCell ref="B61:B65"/>
    <mergeCell ref="F61:G61"/>
    <mergeCell ref="H61:I61"/>
    <mergeCell ref="J61:K61"/>
    <mergeCell ref="L61:M61"/>
    <mergeCell ref="N61:O61"/>
    <mergeCell ref="R61:S61"/>
    <mergeCell ref="T61:U61"/>
    <mergeCell ref="F62:G62"/>
    <mergeCell ref="F59:G59"/>
    <mergeCell ref="H59:I59"/>
    <mergeCell ref="J59:K59"/>
    <mergeCell ref="L59:M59"/>
    <mergeCell ref="N59:O59"/>
    <mergeCell ref="R59:S59"/>
    <mergeCell ref="T65:U65"/>
    <mergeCell ref="P59:Q59"/>
    <mergeCell ref="P61:Q61"/>
    <mergeCell ref="P62:Q62"/>
    <mergeCell ref="P63:Q63"/>
    <mergeCell ref="P64:Q64"/>
    <mergeCell ref="P65:Q65"/>
    <mergeCell ref="A66:A75"/>
    <mergeCell ref="B66:B70"/>
    <mergeCell ref="F66:G66"/>
    <mergeCell ref="H66:I66"/>
    <mergeCell ref="J66:K66"/>
    <mergeCell ref="L66:M66"/>
    <mergeCell ref="N66:O66"/>
    <mergeCell ref="R66:S66"/>
    <mergeCell ref="T66:U66"/>
    <mergeCell ref="F65:G65"/>
    <mergeCell ref="H65:I65"/>
    <mergeCell ref="J65:K65"/>
    <mergeCell ref="L65:M65"/>
    <mergeCell ref="N65:O65"/>
    <mergeCell ref="R65:S65"/>
    <mergeCell ref="T63:U63"/>
    <mergeCell ref="F64:G64"/>
    <mergeCell ref="H64:I64"/>
    <mergeCell ref="J64:K64"/>
    <mergeCell ref="L64:M64"/>
    <mergeCell ref="N64:O64"/>
    <mergeCell ref="R64:S64"/>
    <mergeCell ref="T64:U64"/>
    <mergeCell ref="F63:G63"/>
    <mergeCell ref="H63:I63"/>
    <mergeCell ref="J63:K63"/>
    <mergeCell ref="L63:M63"/>
    <mergeCell ref="N63:O63"/>
    <mergeCell ref="R63:S63"/>
    <mergeCell ref="T69:U69"/>
    <mergeCell ref="F70:G70"/>
    <mergeCell ref="H70:I70"/>
    <mergeCell ref="J70:K70"/>
    <mergeCell ref="L70:M70"/>
    <mergeCell ref="N70:O70"/>
    <mergeCell ref="R70:S70"/>
    <mergeCell ref="T70:U70"/>
    <mergeCell ref="F69:G69"/>
    <mergeCell ref="H69:I69"/>
    <mergeCell ref="J69:K69"/>
    <mergeCell ref="L69:M69"/>
    <mergeCell ref="N69:O69"/>
    <mergeCell ref="R69:S69"/>
    <mergeCell ref="T67:U67"/>
    <mergeCell ref="F68:G68"/>
    <mergeCell ref="H68:I68"/>
    <mergeCell ref="J68:K68"/>
    <mergeCell ref="L68:M68"/>
    <mergeCell ref="N68:O68"/>
    <mergeCell ref="R68:S68"/>
    <mergeCell ref="T68:U68"/>
    <mergeCell ref="F67:G67"/>
    <mergeCell ref="H67:I67"/>
    <mergeCell ref="J67:K67"/>
    <mergeCell ref="L67:M67"/>
    <mergeCell ref="N67:O67"/>
    <mergeCell ref="R67:S67"/>
    <mergeCell ref="F74:G74"/>
    <mergeCell ref="H74:I74"/>
    <mergeCell ref="J74:K74"/>
    <mergeCell ref="L74:M74"/>
    <mergeCell ref="N74:O74"/>
    <mergeCell ref="R74:S74"/>
    <mergeCell ref="T74:U74"/>
    <mergeCell ref="R71:S71"/>
    <mergeCell ref="T71:U71"/>
    <mergeCell ref="F72:G72"/>
    <mergeCell ref="H72:I72"/>
    <mergeCell ref="J72:K72"/>
    <mergeCell ref="L72:M72"/>
    <mergeCell ref="N72:O72"/>
    <mergeCell ref="R72:S72"/>
    <mergeCell ref="T72:U72"/>
    <mergeCell ref="F71:G71"/>
    <mergeCell ref="H71:I71"/>
    <mergeCell ref="J71:K71"/>
    <mergeCell ref="L71:M71"/>
    <mergeCell ref="N71:O71"/>
    <mergeCell ref="F73:G73"/>
    <mergeCell ref="H73:I73"/>
    <mergeCell ref="J73:K73"/>
    <mergeCell ref="L73:M73"/>
    <mergeCell ref="R82:S82"/>
    <mergeCell ref="T82:U82"/>
    <mergeCell ref="F85:G85"/>
    <mergeCell ref="H85:I85"/>
    <mergeCell ref="J85:K85"/>
    <mergeCell ref="L85:M85"/>
    <mergeCell ref="N85:O85"/>
    <mergeCell ref="T85:U85"/>
    <mergeCell ref="B82:E82"/>
    <mergeCell ref="F82:G82"/>
    <mergeCell ref="H82:I82"/>
    <mergeCell ref="J82:K82"/>
    <mergeCell ref="L82:M82"/>
    <mergeCell ref="N82:O82"/>
    <mergeCell ref="T75:U75"/>
    <mergeCell ref="F76:G76"/>
    <mergeCell ref="H76:I76"/>
    <mergeCell ref="J76:K76"/>
    <mergeCell ref="L76:M76"/>
    <mergeCell ref="N76:O76"/>
    <mergeCell ref="R76:S76"/>
    <mergeCell ref="T76:U76"/>
    <mergeCell ref="F75:G75"/>
    <mergeCell ref="H75:I75"/>
    <mergeCell ref="J75:K75"/>
    <mergeCell ref="L75:M75"/>
    <mergeCell ref="N75:O75"/>
    <mergeCell ref="R75:S75"/>
    <mergeCell ref="B71:B75"/>
    <mergeCell ref="N73:O73"/>
    <mergeCell ref="R73:S73"/>
    <mergeCell ref="T73:U73"/>
    <mergeCell ref="F88:G88"/>
    <mergeCell ref="H88:I88"/>
    <mergeCell ref="J88:K88"/>
    <mergeCell ref="L88:M88"/>
    <mergeCell ref="N88:O88"/>
    <mergeCell ref="T88:U88"/>
    <mergeCell ref="T86:U86"/>
    <mergeCell ref="F87:G87"/>
    <mergeCell ref="H87:I87"/>
    <mergeCell ref="J87:K87"/>
    <mergeCell ref="L87:M87"/>
    <mergeCell ref="N87:O87"/>
    <mergeCell ref="R87:S87"/>
    <mergeCell ref="T87:U87"/>
    <mergeCell ref="F86:G86"/>
    <mergeCell ref="H86:I86"/>
    <mergeCell ref="J86:K86"/>
    <mergeCell ref="L86:M86"/>
    <mergeCell ref="N86:O86"/>
    <mergeCell ref="R86:S86"/>
    <mergeCell ref="T91:U91"/>
    <mergeCell ref="F93:G93"/>
    <mergeCell ref="H93:I93"/>
    <mergeCell ref="J93:K93"/>
    <mergeCell ref="L93:M93"/>
    <mergeCell ref="N93:O93"/>
    <mergeCell ref="T93:U93"/>
    <mergeCell ref="F91:G91"/>
    <mergeCell ref="H91:I91"/>
    <mergeCell ref="J91:K91"/>
    <mergeCell ref="L91:M91"/>
    <mergeCell ref="N91:O91"/>
    <mergeCell ref="R91:S91"/>
    <mergeCell ref="T89:U89"/>
    <mergeCell ref="F90:G90"/>
    <mergeCell ref="H90:I90"/>
    <mergeCell ref="J90:K90"/>
    <mergeCell ref="L90:M90"/>
    <mergeCell ref="N90:O90"/>
    <mergeCell ref="R90:S90"/>
    <mergeCell ref="T90:U90"/>
    <mergeCell ref="F89:G89"/>
    <mergeCell ref="H89:I89"/>
    <mergeCell ref="J89:K89"/>
    <mergeCell ref="L89:M89"/>
    <mergeCell ref="N89:O89"/>
    <mergeCell ref="R89:S89"/>
    <mergeCell ref="F96:G96"/>
    <mergeCell ref="H96:I96"/>
    <mergeCell ref="J96:K96"/>
    <mergeCell ref="L96:M96"/>
    <mergeCell ref="N96:O96"/>
    <mergeCell ref="T96:U96"/>
    <mergeCell ref="T94:U94"/>
    <mergeCell ref="F95:G95"/>
    <mergeCell ref="H95:I95"/>
    <mergeCell ref="J95:K95"/>
    <mergeCell ref="L95:M95"/>
    <mergeCell ref="N95:O95"/>
    <mergeCell ref="R95:S95"/>
    <mergeCell ref="T95:U95"/>
    <mergeCell ref="F94:G94"/>
    <mergeCell ref="H94:I94"/>
    <mergeCell ref="J94:K94"/>
    <mergeCell ref="L94:M94"/>
    <mergeCell ref="N94:O94"/>
    <mergeCell ref="R94:S94"/>
    <mergeCell ref="P94:Q94"/>
    <mergeCell ref="P95:Q95"/>
    <mergeCell ref="T99:U99"/>
    <mergeCell ref="F101:G101"/>
    <mergeCell ref="H101:I101"/>
    <mergeCell ref="J101:K101"/>
    <mergeCell ref="L101:M101"/>
    <mergeCell ref="N101:O101"/>
    <mergeCell ref="T101:U101"/>
    <mergeCell ref="F99:G99"/>
    <mergeCell ref="H99:I99"/>
    <mergeCell ref="J99:K99"/>
    <mergeCell ref="L99:M99"/>
    <mergeCell ref="N99:O99"/>
    <mergeCell ref="R99:S99"/>
    <mergeCell ref="T97:U97"/>
    <mergeCell ref="F98:G98"/>
    <mergeCell ref="H98:I98"/>
    <mergeCell ref="J98:K98"/>
    <mergeCell ref="L98:M98"/>
    <mergeCell ref="N98:O98"/>
    <mergeCell ref="R98:S98"/>
    <mergeCell ref="T98:U98"/>
    <mergeCell ref="F97:G97"/>
    <mergeCell ref="H97:I97"/>
    <mergeCell ref="J97:K97"/>
    <mergeCell ref="L97:M97"/>
    <mergeCell ref="N97:O97"/>
    <mergeCell ref="R97:S97"/>
    <mergeCell ref="P97:Q97"/>
    <mergeCell ref="P98:Q98"/>
    <mergeCell ref="P99:Q99"/>
    <mergeCell ref="F104:G104"/>
    <mergeCell ref="H104:I104"/>
    <mergeCell ref="J104:K104"/>
    <mergeCell ref="L104:M104"/>
    <mergeCell ref="N104:O104"/>
    <mergeCell ref="T104:U104"/>
    <mergeCell ref="T102:U102"/>
    <mergeCell ref="F103:G103"/>
    <mergeCell ref="H103:I103"/>
    <mergeCell ref="J103:K103"/>
    <mergeCell ref="L103:M103"/>
    <mergeCell ref="N103:O103"/>
    <mergeCell ref="R103:S103"/>
    <mergeCell ref="T103:U103"/>
    <mergeCell ref="F102:G102"/>
    <mergeCell ref="H102:I102"/>
    <mergeCell ref="J102:K102"/>
    <mergeCell ref="L102:M102"/>
    <mergeCell ref="N102:O102"/>
    <mergeCell ref="R102:S102"/>
    <mergeCell ref="P102:Q102"/>
    <mergeCell ref="P103:Q103"/>
    <mergeCell ref="T107:U107"/>
    <mergeCell ref="F109:G109"/>
    <mergeCell ref="H109:I109"/>
    <mergeCell ref="J109:K109"/>
    <mergeCell ref="L109:M109"/>
    <mergeCell ref="N109:O109"/>
    <mergeCell ref="T109:U109"/>
    <mergeCell ref="F107:G107"/>
    <mergeCell ref="H107:I107"/>
    <mergeCell ref="J107:K107"/>
    <mergeCell ref="L107:M107"/>
    <mergeCell ref="N107:O107"/>
    <mergeCell ref="R107:S107"/>
    <mergeCell ref="T105:U105"/>
    <mergeCell ref="F106:G106"/>
    <mergeCell ref="H106:I106"/>
    <mergeCell ref="J106:K106"/>
    <mergeCell ref="L106:M106"/>
    <mergeCell ref="N106:O106"/>
    <mergeCell ref="R106:S106"/>
    <mergeCell ref="T106:U106"/>
    <mergeCell ref="F105:G105"/>
    <mergeCell ref="H105:I105"/>
    <mergeCell ref="J105:K105"/>
    <mergeCell ref="L105:M105"/>
    <mergeCell ref="N105:O105"/>
    <mergeCell ref="R105:S105"/>
    <mergeCell ref="P105:Q105"/>
    <mergeCell ref="P106:Q106"/>
    <mergeCell ref="P107:Q107"/>
    <mergeCell ref="F112:G112"/>
    <mergeCell ref="H112:I112"/>
    <mergeCell ref="J112:K112"/>
    <mergeCell ref="L112:M112"/>
    <mergeCell ref="N112:O112"/>
    <mergeCell ref="T112:U112"/>
    <mergeCell ref="T110:U110"/>
    <mergeCell ref="F111:G111"/>
    <mergeCell ref="H111:I111"/>
    <mergeCell ref="J111:K111"/>
    <mergeCell ref="L111:M111"/>
    <mergeCell ref="N111:O111"/>
    <mergeCell ref="R111:S111"/>
    <mergeCell ref="T111:U111"/>
    <mergeCell ref="F110:G110"/>
    <mergeCell ref="H110:I110"/>
    <mergeCell ref="J110:K110"/>
    <mergeCell ref="L110:M110"/>
    <mergeCell ref="N110:O110"/>
    <mergeCell ref="R110:S110"/>
    <mergeCell ref="P110:Q110"/>
    <mergeCell ref="P111:Q111"/>
    <mergeCell ref="T115:U115"/>
    <mergeCell ref="T116:U116"/>
    <mergeCell ref="T117:U117"/>
    <mergeCell ref="T118:U118"/>
    <mergeCell ref="T119:U119"/>
    <mergeCell ref="B121:E121"/>
    <mergeCell ref="F121:G121"/>
    <mergeCell ref="H121:I121"/>
    <mergeCell ref="J121:K121"/>
    <mergeCell ref="L121:M121"/>
    <mergeCell ref="F115:G115"/>
    <mergeCell ref="H115:I115"/>
    <mergeCell ref="J115:K115"/>
    <mergeCell ref="L115:M115"/>
    <mergeCell ref="N115:O115"/>
    <mergeCell ref="R115:S115"/>
    <mergeCell ref="T113:U113"/>
    <mergeCell ref="F114:G114"/>
    <mergeCell ref="H114:I114"/>
    <mergeCell ref="J114:K114"/>
    <mergeCell ref="L114:M114"/>
    <mergeCell ref="N114:O114"/>
    <mergeCell ref="R114:S114"/>
    <mergeCell ref="T114:U114"/>
    <mergeCell ref="F113:G113"/>
    <mergeCell ref="H113:I113"/>
    <mergeCell ref="J113:K113"/>
    <mergeCell ref="L113:M113"/>
    <mergeCell ref="N113:O113"/>
    <mergeCell ref="R113:S113"/>
    <mergeCell ref="P113:Q113"/>
    <mergeCell ref="P114:Q114"/>
    <mergeCell ref="T125:U125"/>
    <mergeCell ref="F126:G126"/>
    <mergeCell ref="H126:I126"/>
    <mergeCell ref="J126:K126"/>
    <mergeCell ref="L126:M126"/>
    <mergeCell ref="N126:O126"/>
    <mergeCell ref="R126:S126"/>
    <mergeCell ref="T126:U126"/>
    <mergeCell ref="F125:G125"/>
    <mergeCell ref="H125:I125"/>
    <mergeCell ref="J125:K125"/>
    <mergeCell ref="L125:M125"/>
    <mergeCell ref="N125:O125"/>
    <mergeCell ref="R125:S125"/>
    <mergeCell ref="N121:O121"/>
    <mergeCell ref="R121:S121"/>
    <mergeCell ref="T121:U121"/>
    <mergeCell ref="F124:G124"/>
    <mergeCell ref="H124:I124"/>
    <mergeCell ref="J124:K124"/>
    <mergeCell ref="L124:M124"/>
    <mergeCell ref="N124:O124"/>
    <mergeCell ref="T124:U124"/>
    <mergeCell ref="T128:U128"/>
    <mergeCell ref="F129:G129"/>
    <mergeCell ref="H129:I129"/>
    <mergeCell ref="J129:K129"/>
    <mergeCell ref="L129:M129"/>
    <mergeCell ref="N129:O129"/>
    <mergeCell ref="R129:S129"/>
    <mergeCell ref="T129:U129"/>
    <mergeCell ref="F128:G128"/>
    <mergeCell ref="H128:I128"/>
    <mergeCell ref="J128:K128"/>
    <mergeCell ref="L128:M128"/>
    <mergeCell ref="N128:O128"/>
    <mergeCell ref="R128:S128"/>
    <mergeCell ref="F127:G127"/>
    <mergeCell ref="H127:I127"/>
    <mergeCell ref="J127:K127"/>
    <mergeCell ref="L127:M127"/>
    <mergeCell ref="N127:O127"/>
    <mergeCell ref="T127:U127"/>
    <mergeCell ref="T133:U133"/>
    <mergeCell ref="F134:G134"/>
    <mergeCell ref="H134:I134"/>
    <mergeCell ref="J134:K134"/>
    <mergeCell ref="L134:M134"/>
    <mergeCell ref="N134:O134"/>
    <mergeCell ref="R134:S134"/>
    <mergeCell ref="T134:U134"/>
    <mergeCell ref="F133:G133"/>
    <mergeCell ref="H133:I133"/>
    <mergeCell ref="J133:K133"/>
    <mergeCell ref="L133:M133"/>
    <mergeCell ref="N133:O133"/>
    <mergeCell ref="R133:S133"/>
    <mergeCell ref="T130:U130"/>
    <mergeCell ref="F132:G132"/>
    <mergeCell ref="H132:I132"/>
    <mergeCell ref="J132:K132"/>
    <mergeCell ref="L132:M132"/>
    <mergeCell ref="N132:O132"/>
    <mergeCell ref="T132:U132"/>
    <mergeCell ref="F130:G130"/>
    <mergeCell ref="H130:I130"/>
    <mergeCell ref="J130:K130"/>
    <mergeCell ref="L130:M130"/>
    <mergeCell ref="N130:O130"/>
    <mergeCell ref="R130:S130"/>
    <mergeCell ref="T136:U136"/>
    <mergeCell ref="F137:G137"/>
    <mergeCell ref="H137:I137"/>
    <mergeCell ref="J137:K137"/>
    <mergeCell ref="L137:M137"/>
    <mergeCell ref="N137:O137"/>
    <mergeCell ref="R137:S137"/>
    <mergeCell ref="T137:U137"/>
    <mergeCell ref="F136:G136"/>
    <mergeCell ref="H136:I136"/>
    <mergeCell ref="J136:K136"/>
    <mergeCell ref="L136:M136"/>
    <mergeCell ref="N136:O136"/>
    <mergeCell ref="R136:S136"/>
    <mergeCell ref="F135:G135"/>
    <mergeCell ref="H135:I135"/>
    <mergeCell ref="J135:K135"/>
    <mergeCell ref="L135:M135"/>
    <mergeCell ref="N135:O135"/>
    <mergeCell ref="T135:U135"/>
    <mergeCell ref="T141:U141"/>
    <mergeCell ref="F142:G142"/>
    <mergeCell ref="H142:I142"/>
    <mergeCell ref="J142:K142"/>
    <mergeCell ref="L142:M142"/>
    <mergeCell ref="N142:O142"/>
    <mergeCell ref="R142:S142"/>
    <mergeCell ref="T142:U142"/>
    <mergeCell ref="F141:G141"/>
    <mergeCell ref="H141:I141"/>
    <mergeCell ref="J141:K141"/>
    <mergeCell ref="L141:M141"/>
    <mergeCell ref="N141:O141"/>
    <mergeCell ref="R141:S141"/>
    <mergeCell ref="T138:U138"/>
    <mergeCell ref="F140:G140"/>
    <mergeCell ref="H140:I140"/>
    <mergeCell ref="J140:K140"/>
    <mergeCell ref="L140:M140"/>
    <mergeCell ref="N140:O140"/>
    <mergeCell ref="T140:U140"/>
    <mergeCell ref="F138:G138"/>
    <mergeCell ref="H138:I138"/>
    <mergeCell ref="J138:K138"/>
    <mergeCell ref="L138:M138"/>
    <mergeCell ref="N138:O138"/>
    <mergeCell ref="R138:S138"/>
    <mergeCell ref="T144:U144"/>
    <mergeCell ref="F145:G145"/>
    <mergeCell ref="H145:I145"/>
    <mergeCell ref="J145:K145"/>
    <mergeCell ref="L145:M145"/>
    <mergeCell ref="N145:O145"/>
    <mergeCell ref="R145:S145"/>
    <mergeCell ref="T145:U145"/>
    <mergeCell ref="F144:G144"/>
    <mergeCell ref="H144:I144"/>
    <mergeCell ref="J144:K144"/>
    <mergeCell ref="L144:M144"/>
    <mergeCell ref="N144:O144"/>
    <mergeCell ref="R144:S144"/>
    <mergeCell ref="F143:G143"/>
    <mergeCell ref="H143:I143"/>
    <mergeCell ref="J143:K143"/>
    <mergeCell ref="L143:M143"/>
    <mergeCell ref="N143:O143"/>
    <mergeCell ref="T143:U143"/>
    <mergeCell ref="T149:U149"/>
    <mergeCell ref="F150:G150"/>
    <mergeCell ref="H150:I150"/>
    <mergeCell ref="J150:K150"/>
    <mergeCell ref="L150:M150"/>
    <mergeCell ref="N150:O150"/>
    <mergeCell ref="R150:S150"/>
    <mergeCell ref="T150:U150"/>
    <mergeCell ref="F149:G149"/>
    <mergeCell ref="H149:I149"/>
    <mergeCell ref="J149:K149"/>
    <mergeCell ref="L149:M149"/>
    <mergeCell ref="N149:O149"/>
    <mergeCell ref="R149:S149"/>
    <mergeCell ref="T146:U146"/>
    <mergeCell ref="F148:G148"/>
    <mergeCell ref="H148:I148"/>
    <mergeCell ref="J148:K148"/>
    <mergeCell ref="L148:M148"/>
    <mergeCell ref="N148:O148"/>
    <mergeCell ref="T148:U148"/>
    <mergeCell ref="F146:G146"/>
    <mergeCell ref="H146:I146"/>
    <mergeCell ref="J146:K146"/>
    <mergeCell ref="L146:M146"/>
    <mergeCell ref="N146:O146"/>
    <mergeCell ref="R146:S146"/>
    <mergeCell ref="P149:Q149"/>
    <mergeCell ref="P150:Q150"/>
    <mergeCell ref="T152:U152"/>
    <mergeCell ref="F153:G153"/>
    <mergeCell ref="H153:I153"/>
    <mergeCell ref="J153:K153"/>
    <mergeCell ref="L153:M153"/>
    <mergeCell ref="N153:O153"/>
    <mergeCell ref="R153:S153"/>
    <mergeCell ref="T153:U153"/>
    <mergeCell ref="F152:G152"/>
    <mergeCell ref="H152:I152"/>
    <mergeCell ref="J152:K152"/>
    <mergeCell ref="L152:M152"/>
    <mergeCell ref="N152:O152"/>
    <mergeCell ref="R152:S152"/>
    <mergeCell ref="F151:G151"/>
    <mergeCell ref="H151:I151"/>
    <mergeCell ref="J151:K151"/>
    <mergeCell ref="L151:M151"/>
    <mergeCell ref="N151:O151"/>
    <mergeCell ref="T151:U151"/>
    <mergeCell ref="P152:Q152"/>
    <mergeCell ref="P153:Q153"/>
    <mergeCell ref="F160:G160"/>
    <mergeCell ref="H160:I160"/>
    <mergeCell ref="J160:K160"/>
    <mergeCell ref="L160:M160"/>
    <mergeCell ref="N160:O160"/>
    <mergeCell ref="T160:U160"/>
    <mergeCell ref="T154:U154"/>
    <mergeCell ref="B156:E156"/>
    <mergeCell ref="F156:G156"/>
    <mergeCell ref="H156:I156"/>
    <mergeCell ref="J156:K156"/>
    <mergeCell ref="L156:M156"/>
    <mergeCell ref="N156:O156"/>
    <mergeCell ref="R156:S156"/>
    <mergeCell ref="T156:U156"/>
    <mergeCell ref="F154:G154"/>
    <mergeCell ref="H154:I154"/>
    <mergeCell ref="J154:K154"/>
    <mergeCell ref="L154:M154"/>
    <mergeCell ref="N154:O154"/>
    <mergeCell ref="R154:S154"/>
    <mergeCell ref="P154:Q154"/>
    <mergeCell ref="P156:Q156"/>
    <mergeCell ref="F163:G163"/>
    <mergeCell ref="H163:I163"/>
    <mergeCell ref="J163:K163"/>
    <mergeCell ref="L163:M163"/>
    <mergeCell ref="N163:O163"/>
    <mergeCell ref="T163:U163"/>
    <mergeCell ref="T161:U161"/>
    <mergeCell ref="F162:G162"/>
    <mergeCell ref="H162:I162"/>
    <mergeCell ref="J162:K162"/>
    <mergeCell ref="L162:M162"/>
    <mergeCell ref="N162:O162"/>
    <mergeCell ref="R162:S162"/>
    <mergeCell ref="T162:U162"/>
    <mergeCell ref="F161:G161"/>
    <mergeCell ref="H161:I161"/>
    <mergeCell ref="J161:K161"/>
    <mergeCell ref="L161:M161"/>
    <mergeCell ref="N161:O161"/>
    <mergeCell ref="R161:S161"/>
    <mergeCell ref="P161:Q161"/>
    <mergeCell ref="P162:Q162"/>
    <mergeCell ref="T166:U166"/>
    <mergeCell ref="F168:G168"/>
    <mergeCell ref="H168:I168"/>
    <mergeCell ref="J168:K168"/>
    <mergeCell ref="L168:M168"/>
    <mergeCell ref="N168:O168"/>
    <mergeCell ref="T168:U168"/>
    <mergeCell ref="F166:G166"/>
    <mergeCell ref="H166:I166"/>
    <mergeCell ref="J166:K166"/>
    <mergeCell ref="L166:M166"/>
    <mergeCell ref="N166:O166"/>
    <mergeCell ref="R166:S166"/>
    <mergeCell ref="T164:U164"/>
    <mergeCell ref="F165:G165"/>
    <mergeCell ref="H165:I165"/>
    <mergeCell ref="J165:K165"/>
    <mergeCell ref="L165:M165"/>
    <mergeCell ref="N165:O165"/>
    <mergeCell ref="R165:S165"/>
    <mergeCell ref="T165:U165"/>
    <mergeCell ref="F164:G164"/>
    <mergeCell ref="H164:I164"/>
    <mergeCell ref="J164:K164"/>
    <mergeCell ref="L164:M164"/>
    <mergeCell ref="N164:O164"/>
    <mergeCell ref="R164:S164"/>
    <mergeCell ref="P164:Q164"/>
    <mergeCell ref="P165:Q165"/>
    <mergeCell ref="P166:Q166"/>
    <mergeCell ref="F171:G171"/>
    <mergeCell ref="H171:I171"/>
    <mergeCell ref="J171:K171"/>
    <mergeCell ref="L171:M171"/>
    <mergeCell ref="N171:O171"/>
    <mergeCell ref="T171:U171"/>
    <mergeCell ref="T169:U169"/>
    <mergeCell ref="F170:G170"/>
    <mergeCell ref="H170:I170"/>
    <mergeCell ref="J170:K170"/>
    <mergeCell ref="L170:M170"/>
    <mergeCell ref="N170:O170"/>
    <mergeCell ref="R170:S170"/>
    <mergeCell ref="T170:U170"/>
    <mergeCell ref="F169:G169"/>
    <mergeCell ref="H169:I169"/>
    <mergeCell ref="J169:K169"/>
    <mergeCell ref="L169:M169"/>
    <mergeCell ref="N169:O169"/>
    <mergeCell ref="R169:S169"/>
    <mergeCell ref="P169:Q169"/>
    <mergeCell ref="P170:Q170"/>
    <mergeCell ref="T174:U174"/>
    <mergeCell ref="F176:G176"/>
    <mergeCell ref="H176:I176"/>
    <mergeCell ref="J176:K176"/>
    <mergeCell ref="L176:M176"/>
    <mergeCell ref="N176:O176"/>
    <mergeCell ref="T176:U176"/>
    <mergeCell ref="F174:G174"/>
    <mergeCell ref="H174:I174"/>
    <mergeCell ref="J174:K174"/>
    <mergeCell ref="L174:M174"/>
    <mergeCell ref="N174:O174"/>
    <mergeCell ref="R174:S174"/>
    <mergeCell ref="T172:U172"/>
    <mergeCell ref="F173:G173"/>
    <mergeCell ref="H173:I173"/>
    <mergeCell ref="J173:K173"/>
    <mergeCell ref="L173:M173"/>
    <mergeCell ref="N173:O173"/>
    <mergeCell ref="R173:S173"/>
    <mergeCell ref="T173:U173"/>
    <mergeCell ref="F172:G172"/>
    <mergeCell ref="H172:I172"/>
    <mergeCell ref="J172:K172"/>
    <mergeCell ref="L172:M172"/>
    <mergeCell ref="N172:O172"/>
    <mergeCell ref="R172:S172"/>
    <mergeCell ref="P172:Q172"/>
    <mergeCell ref="P173:Q173"/>
    <mergeCell ref="P174:Q174"/>
    <mergeCell ref="F179:G179"/>
    <mergeCell ref="H179:I179"/>
    <mergeCell ref="J179:K179"/>
    <mergeCell ref="L179:M179"/>
    <mergeCell ref="N179:O179"/>
    <mergeCell ref="T179:U179"/>
    <mergeCell ref="T177:U177"/>
    <mergeCell ref="F178:G178"/>
    <mergeCell ref="H178:I178"/>
    <mergeCell ref="J178:K178"/>
    <mergeCell ref="L178:M178"/>
    <mergeCell ref="N178:O178"/>
    <mergeCell ref="R178:S178"/>
    <mergeCell ref="T178:U178"/>
    <mergeCell ref="F177:G177"/>
    <mergeCell ref="H177:I177"/>
    <mergeCell ref="J177:K177"/>
    <mergeCell ref="L177:M177"/>
    <mergeCell ref="N177:O177"/>
    <mergeCell ref="R177:S177"/>
    <mergeCell ref="P177:Q177"/>
    <mergeCell ref="P178:Q178"/>
    <mergeCell ref="T182:U182"/>
    <mergeCell ref="F184:G184"/>
    <mergeCell ref="H184:I184"/>
    <mergeCell ref="J184:K184"/>
    <mergeCell ref="L184:M184"/>
    <mergeCell ref="N184:O184"/>
    <mergeCell ref="T184:U184"/>
    <mergeCell ref="F182:G182"/>
    <mergeCell ref="H182:I182"/>
    <mergeCell ref="J182:K182"/>
    <mergeCell ref="L182:M182"/>
    <mergeCell ref="N182:O182"/>
    <mergeCell ref="R182:S182"/>
    <mergeCell ref="T180:U180"/>
    <mergeCell ref="F181:G181"/>
    <mergeCell ref="H181:I181"/>
    <mergeCell ref="J181:K181"/>
    <mergeCell ref="L181:M181"/>
    <mergeCell ref="N181:O181"/>
    <mergeCell ref="R181:S181"/>
    <mergeCell ref="T181:U181"/>
    <mergeCell ref="F180:G180"/>
    <mergeCell ref="H180:I180"/>
    <mergeCell ref="J180:K180"/>
    <mergeCell ref="L180:M180"/>
    <mergeCell ref="N180:O180"/>
    <mergeCell ref="R180:S180"/>
    <mergeCell ref="P180:Q180"/>
    <mergeCell ref="P181:Q181"/>
    <mergeCell ref="P182:Q182"/>
    <mergeCell ref="F187:G187"/>
    <mergeCell ref="H187:I187"/>
    <mergeCell ref="J187:K187"/>
    <mergeCell ref="L187:M187"/>
    <mergeCell ref="N187:O187"/>
    <mergeCell ref="T187:U187"/>
    <mergeCell ref="T185:U185"/>
    <mergeCell ref="F186:G186"/>
    <mergeCell ref="H186:I186"/>
    <mergeCell ref="J186:K186"/>
    <mergeCell ref="L186:M186"/>
    <mergeCell ref="N186:O186"/>
    <mergeCell ref="R186:S186"/>
    <mergeCell ref="T186:U186"/>
    <mergeCell ref="F185:G185"/>
    <mergeCell ref="H185:I185"/>
    <mergeCell ref="J185:K185"/>
    <mergeCell ref="L185:M185"/>
    <mergeCell ref="N185:O185"/>
    <mergeCell ref="R185:S185"/>
    <mergeCell ref="P185:Q185"/>
    <mergeCell ref="P186:Q186"/>
    <mergeCell ref="T190:U190"/>
    <mergeCell ref="B192:E192"/>
    <mergeCell ref="F192:G192"/>
    <mergeCell ref="H192:I192"/>
    <mergeCell ref="J192:K192"/>
    <mergeCell ref="L192:M192"/>
    <mergeCell ref="N192:O192"/>
    <mergeCell ref="R192:S192"/>
    <mergeCell ref="T192:U192"/>
    <mergeCell ref="F190:G190"/>
    <mergeCell ref="H190:I190"/>
    <mergeCell ref="J190:K190"/>
    <mergeCell ref="L190:M190"/>
    <mergeCell ref="N190:O190"/>
    <mergeCell ref="R190:S190"/>
    <mergeCell ref="T188:U188"/>
    <mergeCell ref="F189:G189"/>
    <mergeCell ref="H189:I189"/>
    <mergeCell ref="J189:K189"/>
    <mergeCell ref="L189:M189"/>
    <mergeCell ref="N189:O189"/>
    <mergeCell ref="R189:S189"/>
    <mergeCell ref="T189:U189"/>
    <mergeCell ref="F188:G188"/>
    <mergeCell ref="H188:I188"/>
    <mergeCell ref="J188:K188"/>
    <mergeCell ref="L188:M188"/>
    <mergeCell ref="N188:O188"/>
    <mergeCell ref="R188:S188"/>
    <mergeCell ref="P188:Q188"/>
    <mergeCell ref="P189:Q189"/>
    <mergeCell ref="P190:Q190"/>
    <mergeCell ref="T197:U197"/>
    <mergeCell ref="V197:W197"/>
    <mergeCell ref="V199:W199"/>
    <mergeCell ref="V200:W200"/>
    <mergeCell ref="V201:W201"/>
    <mergeCell ref="V202:W202"/>
    <mergeCell ref="F197:G197"/>
    <mergeCell ref="H197:I197"/>
    <mergeCell ref="J197:K197"/>
    <mergeCell ref="L197:M197"/>
    <mergeCell ref="N197:O197"/>
    <mergeCell ref="R197:S197"/>
    <mergeCell ref="V192:W192"/>
    <mergeCell ref="F196:G196"/>
    <mergeCell ref="H196:I196"/>
    <mergeCell ref="J196:K196"/>
    <mergeCell ref="L196:M196"/>
    <mergeCell ref="N196:O196"/>
    <mergeCell ref="R196:S196"/>
    <mergeCell ref="T196:U196"/>
    <mergeCell ref="V196:W196"/>
    <mergeCell ref="P192:Q192"/>
    <mergeCell ref="P196:Q196"/>
    <mergeCell ref="P197:Q197"/>
    <mergeCell ref="V210:W210"/>
    <mergeCell ref="F211:G211"/>
    <mergeCell ref="H211:I211"/>
    <mergeCell ref="J211:K211"/>
    <mergeCell ref="L211:M211"/>
    <mergeCell ref="N211:O211"/>
    <mergeCell ref="R211:S211"/>
    <mergeCell ref="T211:U211"/>
    <mergeCell ref="V211:W211"/>
    <mergeCell ref="V203:W203"/>
    <mergeCell ref="V204:W204"/>
    <mergeCell ref="V205:W205"/>
    <mergeCell ref="F210:G210"/>
    <mergeCell ref="H210:I210"/>
    <mergeCell ref="J210:K210"/>
    <mergeCell ref="L210:M210"/>
    <mergeCell ref="N210:O210"/>
    <mergeCell ref="R210:S210"/>
    <mergeCell ref="T210:U210"/>
    <mergeCell ref="P210:Q210"/>
    <mergeCell ref="P211:Q211"/>
    <mergeCell ref="N219:O219"/>
    <mergeCell ref="R219:S219"/>
    <mergeCell ref="T219:U219"/>
    <mergeCell ref="V219:W219"/>
    <mergeCell ref="F223:G223"/>
    <mergeCell ref="H223:I223"/>
    <mergeCell ref="J223:K223"/>
    <mergeCell ref="L223:M223"/>
    <mergeCell ref="N223:O223"/>
    <mergeCell ref="R223:S223"/>
    <mergeCell ref="V213:W213"/>
    <mergeCell ref="V214:W214"/>
    <mergeCell ref="V215:W215"/>
    <mergeCell ref="V216:W216"/>
    <mergeCell ref="V217:W217"/>
    <mergeCell ref="B219:E219"/>
    <mergeCell ref="F219:G219"/>
    <mergeCell ref="H219:I219"/>
    <mergeCell ref="J219:K219"/>
    <mergeCell ref="L219:M219"/>
    <mergeCell ref="P219:Q219"/>
    <mergeCell ref="P223:Q223"/>
    <mergeCell ref="B246:Y246"/>
    <mergeCell ref="B247:Y247"/>
    <mergeCell ref="V236:W236"/>
    <mergeCell ref="V237:W237"/>
    <mergeCell ref="V238:W238"/>
    <mergeCell ref="V239:W239"/>
    <mergeCell ref="V240:W240"/>
    <mergeCell ref="V241:W241"/>
    <mergeCell ref="V226:W226"/>
    <mergeCell ref="V227:W227"/>
    <mergeCell ref="V228:W228"/>
    <mergeCell ref="V229:W229"/>
    <mergeCell ref="V230:W230"/>
    <mergeCell ref="V235:W235"/>
    <mergeCell ref="T223:U223"/>
    <mergeCell ref="V223:W223"/>
    <mergeCell ref="F224:G224"/>
    <mergeCell ref="H224:I224"/>
    <mergeCell ref="J224:K224"/>
    <mergeCell ref="L224:M224"/>
    <mergeCell ref="N224:O224"/>
    <mergeCell ref="R224:S224"/>
    <mergeCell ref="T224:U224"/>
    <mergeCell ref="V224:W224"/>
    <mergeCell ref="P224:Q224"/>
  </mergeCells>
  <hyperlinks>
    <hyperlink ref="A3:D3" location="'Liste tableaux'!A1" display="Retour à la liste des tableaux" xr:uid="{4252E9F7-9054-4C7B-BE93-A8E19E49F489}"/>
  </hyperlinks>
  <pageMargins left="0.7" right="0.7" top="0.75" bottom="0.75" header="0.3" footer="0.3"/>
  <headerFooter>
    <oddHeader>&amp;R&amp;"Calibri"&amp;10&amp;K000000 Protected B - Internal / Protégé B - Interne&amp;1#_x000D_</oddHead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E3850-86B0-4F18-AD1A-2083A99B1010}">
  <sheetPr codeName="Feuil87"/>
  <dimension ref="A1:F46"/>
  <sheetViews>
    <sheetView showGridLines="0" workbookViewId="0">
      <selection activeCell="G46" sqref="G46"/>
    </sheetView>
  </sheetViews>
  <sheetFormatPr defaultColWidth="9.140625" defaultRowHeight="11.25" x14ac:dyDescent="0.2"/>
  <cols>
    <col min="1" max="1" width="38.85546875" style="8" customWidth="1"/>
    <col min="2" max="2" width="33.85546875" style="8" customWidth="1"/>
    <col min="3" max="3" width="16.140625" style="8" customWidth="1"/>
    <col min="4" max="4" width="16.85546875" style="8" customWidth="1"/>
    <col min="5" max="5" width="11.5703125" style="8" customWidth="1"/>
    <col min="6" max="6" width="3.85546875" style="8" customWidth="1"/>
    <col min="7" max="8" width="9.140625" style="8"/>
    <col min="9" max="9" width="20.42578125" style="8" bestFit="1" customWidth="1"/>
    <col min="10" max="254" width="9.140625" style="8"/>
    <col min="255" max="255" width="34.5703125" style="8" customWidth="1"/>
    <col min="256" max="256" width="33.85546875" style="8" customWidth="1"/>
    <col min="257" max="257" width="21.42578125" style="8" customWidth="1"/>
    <col min="258" max="260" width="11.42578125" style="8" customWidth="1"/>
    <col min="261" max="261" width="13" style="8" customWidth="1"/>
    <col min="262" max="262" width="2.85546875" style="8" customWidth="1"/>
    <col min="263" max="510" width="9.140625" style="8"/>
    <col min="511" max="511" width="34.5703125" style="8" customWidth="1"/>
    <col min="512" max="512" width="33.85546875" style="8" customWidth="1"/>
    <col min="513" max="513" width="21.42578125" style="8" customWidth="1"/>
    <col min="514" max="516" width="11.42578125" style="8" customWidth="1"/>
    <col min="517" max="517" width="13" style="8" customWidth="1"/>
    <col min="518" max="518" width="2.85546875" style="8" customWidth="1"/>
    <col min="519" max="766" width="9.140625" style="8"/>
    <col min="767" max="767" width="34.5703125" style="8" customWidth="1"/>
    <col min="768" max="768" width="33.85546875" style="8" customWidth="1"/>
    <col min="769" max="769" width="21.42578125" style="8" customWidth="1"/>
    <col min="770" max="772" width="11.42578125" style="8" customWidth="1"/>
    <col min="773" max="773" width="13" style="8" customWidth="1"/>
    <col min="774" max="774" width="2.85546875" style="8" customWidth="1"/>
    <col min="775" max="1022" width="9.140625" style="8"/>
    <col min="1023" max="1023" width="34.5703125" style="8" customWidth="1"/>
    <col min="1024" max="1024" width="33.85546875" style="8" customWidth="1"/>
    <col min="1025" max="1025" width="21.42578125" style="8" customWidth="1"/>
    <col min="1026" max="1028" width="11.42578125" style="8" customWidth="1"/>
    <col min="1029" max="1029" width="13" style="8" customWidth="1"/>
    <col min="1030" max="1030" width="2.85546875" style="8" customWidth="1"/>
    <col min="1031" max="1278" width="9.140625" style="8"/>
    <col min="1279" max="1279" width="34.5703125" style="8" customWidth="1"/>
    <col min="1280" max="1280" width="33.85546875" style="8" customWidth="1"/>
    <col min="1281" max="1281" width="21.42578125" style="8" customWidth="1"/>
    <col min="1282" max="1284" width="11.42578125" style="8" customWidth="1"/>
    <col min="1285" max="1285" width="13" style="8" customWidth="1"/>
    <col min="1286" max="1286" width="2.85546875" style="8" customWidth="1"/>
    <col min="1287" max="1534" width="9.140625" style="8"/>
    <col min="1535" max="1535" width="34.5703125" style="8" customWidth="1"/>
    <col min="1536" max="1536" width="33.85546875" style="8" customWidth="1"/>
    <col min="1537" max="1537" width="21.42578125" style="8" customWidth="1"/>
    <col min="1538" max="1540" width="11.42578125" style="8" customWidth="1"/>
    <col min="1541" max="1541" width="13" style="8" customWidth="1"/>
    <col min="1542" max="1542" width="2.85546875" style="8" customWidth="1"/>
    <col min="1543" max="1790" width="9.140625" style="8"/>
    <col min="1791" max="1791" width="34.5703125" style="8" customWidth="1"/>
    <col min="1792" max="1792" width="33.85546875" style="8" customWidth="1"/>
    <col min="1793" max="1793" width="21.42578125" style="8" customWidth="1"/>
    <col min="1794" max="1796" width="11.42578125" style="8" customWidth="1"/>
    <col min="1797" max="1797" width="13" style="8" customWidth="1"/>
    <col min="1798" max="1798" width="2.85546875" style="8" customWidth="1"/>
    <col min="1799" max="2046" width="9.140625" style="8"/>
    <col min="2047" max="2047" width="34.5703125" style="8" customWidth="1"/>
    <col min="2048" max="2048" width="33.85546875" style="8" customWidth="1"/>
    <col min="2049" max="2049" width="21.42578125" style="8" customWidth="1"/>
    <col min="2050" max="2052" width="11.42578125" style="8" customWidth="1"/>
    <col min="2053" max="2053" width="13" style="8" customWidth="1"/>
    <col min="2054" max="2054" width="2.85546875" style="8" customWidth="1"/>
    <col min="2055" max="2302" width="9.140625" style="8"/>
    <col min="2303" max="2303" width="34.5703125" style="8" customWidth="1"/>
    <col min="2304" max="2304" width="33.85546875" style="8" customWidth="1"/>
    <col min="2305" max="2305" width="21.42578125" style="8" customWidth="1"/>
    <col min="2306" max="2308" width="11.42578125" style="8" customWidth="1"/>
    <col min="2309" max="2309" width="13" style="8" customWidth="1"/>
    <col min="2310" max="2310" width="2.85546875" style="8" customWidth="1"/>
    <col min="2311" max="2558" width="9.140625" style="8"/>
    <col min="2559" max="2559" width="34.5703125" style="8" customWidth="1"/>
    <col min="2560" max="2560" width="33.85546875" style="8" customWidth="1"/>
    <col min="2561" max="2561" width="21.42578125" style="8" customWidth="1"/>
    <col min="2562" max="2564" width="11.42578125" style="8" customWidth="1"/>
    <col min="2565" max="2565" width="13" style="8" customWidth="1"/>
    <col min="2566" max="2566" width="2.85546875" style="8" customWidth="1"/>
    <col min="2567" max="2814" width="9.140625" style="8"/>
    <col min="2815" max="2815" width="34.5703125" style="8" customWidth="1"/>
    <col min="2816" max="2816" width="33.85546875" style="8" customWidth="1"/>
    <col min="2817" max="2817" width="21.42578125" style="8" customWidth="1"/>
    <col min="2818" max="2820" width="11.42578125" style="8" customWidth="1"/>
    <col min="2821" max="2821" width="13" style="8" customWidth="1"/>
    <col min="2822" max="2822" width="2.85546875" style="8" customWidth="1"/>
    <col min="2823" max="3070" width="9.140625" style="8"/>
    <col min="3071" max="3071" width="34.5703125" style="8" customWidth="1"/>
    <col min="3072" max="3072" width="33.85546875" style="8" customWidth="1"/>
    <col min="3073" max="3073" width="21.42578125" style="8" customWidth="1"/>
    <col min="3074" max="3076" width="11.42578125" style="8" customWidth="1"/>
    <col min="3077" max="3077" width="13" style="8" customWidth="1"/>
    <col min="3078" max="3078" width="2.85546875" style="8" customWidth="1"/>
    <col min="3079" max="3326" width="9.140625" style="8"/>
    <col min="3327" max="3327" width="34.5703125" style="8" customWidth="1"/>
    <col min="3328" max="3328" width="33.85546875" style="8" customWidth="1"/>
    <col min="3329" max="3329" width="21.42578125" style="8" customWidth="1"/>
    <col min="3330" max="3332" width="11.42578125" style="8" customWidth="1"/>
    <col min="3333" max="3333" width="13" style="8" customWidth="1"/>
    <col min="3334" max="3334" width="2.85546875" style="8" customWidth="1"/>
    <col min="3335" max="3582" width="9.140625" style="8"/>
    <col min="3583" max="3583" width="34.5703125" style="8" customWidth="1"/>
    <col min="3584" max="3584" width="33.85546875" style="8" customWidth="1"/>
    <col min="3585" max="3585" width="21.42578125" style="8" customWidth="1"/>
    <col min="3586" max="3588" width="11.42578125" style="8" customWidth="1"/>
    <col min="3589" max="3589" width="13" style="8" customWidth="1"/>
    <col min="3590" max="3590" width="2.85546875" style="8" customWidth="1"/>
    <col min="3591" max="3838" width="9.140625" style="8"/>
    <col min="3839" max="3839" width="34.5703125" style="8" customWidth="1"/>
    <col min="3840" max="3840" width="33.85546875" style="8" customWidth="1"/>
    <col min="3841" max="3841" width="21.42578125" style="8" customWidth="1"/>
    <col min="3842" max="3844" width="11.42578125" style="8" customWidth="1"/>
    <col min="3845" max="3845" width="13" style="8" customWidth="1"/>
    <col min="3846" max="3846" width="2.85546875" style="8" customWidth="1"/>
    <col min="3847" max="4094" width="9.140625" style="8"/>
    <col min="4095" max="4095" width="34.5703125" style="8" customWidth="1"/>
    <col min="4096" max="4096" width="33.85546875" style="8" customWidth="1"/>
    <col min="4097" max="4097" width="21.42578125" style="8" customWidth="1"/>
    <col min="4098" max="4100" width="11.42578125" style="8" customWidth="1"/>
    <col min="4101" max="4101" width="13" style="8" customWidth="1"/>
    <col min="4102" max="4102" width="2.85546875" style="8" customWidth="1"/>
    <col min="4103" max="4350" width="9.140625" style="8"/>
    <col min="4351" max="4351" width="34.5703125" style="8" customWidth="1"/>
    <col min="4352" max="4352" width="33.85546875" style="8" customWidth="1"/>
    <col min="4353" max="4353" width="21.42578125" style="8" customWidth="1"/>
    <col min="4354" max="4356" width="11.42578125" style="8" customWidth="1"/>
    <col min="4357" max="4357" width="13" style="8" customWidth="1"/>
    <col min="4358" max="4358" width="2.85546875" style="8" customWidth="1"/>
    <col min="4359" max="4606" width="9.140625" style="8"/>
    <col min="4607" max="4607" width="34.5703125" style="8" customWidth="1"/>
    <col min="4608" max="4608" width="33.85546875" style="8" customWidth="1"/>
    <col min="4609" max="4609" width="21.42578125" style="8" customWidth="1"/>
    <col min="4610" max="4612" width="11.42578125" style="8" customWidth="1"/>
    <col min="4613" max="4613" width="13" style="8" customWidth="1"/>
    <col min="4614" max="4614" width="2.85546875" style="8" customWidth="1"/>
    <col min="4615" max="4862" width="9.140625" style="8"/>
    <col min="4863" max="4863" width="34.5703125" style="8" customWidth="1"/>
    <col min="4864" max="4864" width="33.85546875" style="8" customWidth="1"/>
    <col min="4865" max="4865" width="21.42578125" style="8" customWidth="1"/>
    <col min="4866" max="4868" width="11.42578125" style="8" customWidth="1"/>
    <col min="4869" max="4869" width="13" style="8" customWidth="1"/>
    <col min="4870" max="4870" width="2.85546875" style="8" customWidth="1"/>
    <col min="4871" max="5118" width="9.140625" style="8"/>
    <col min="5119" max="5119" width="34.5703125" style="8" customWidth="1"/>
    <col min="5120" max="5120" width="33.85546875" style="8" customWidth="1"/>
    <col min="5121" max="5121" width="21.42578125" style="8" customWidth="1"/>
    <col min="5122" max="5124" width="11.42578125" style="8" customWidth="1"/>
    <col min="5125" max="5125" width="13" style="8" customWidth="1"/>
    <col min="5126" max="5126" width="2.85546875" style="8" customWidth="1"/>
    <col min="5127" max="5374" width="9.140625" style="8"/>
    <col min="5375" max="5375" width="34.5703125" style="8" customWidth="1"/>
    <col min="5376" max="5376" width="33.85546875" style="8" customWidth="1"/>
    <col min="5377" max="5377" width="21.42578125" style="8" customWidth="1"/>
    <col min="5378" max="5380" width="11.42578125" style="8" customWidth="1"/>
    <col min="5381" max="5381" width="13" style="8" customWidth="1"/>
    <col min="5382" max="5382" width="2.85546875" style="8" customWidth="1"/>
    <col min="5383" max="5630" width="9.140625" style="8"/>
    <col min="5631" max="5631" width="34.5703125" style="8" customWidth="1"/>
    <col min="5632" max="5632" width="33.85546875" style="8" customWidth="1"/>
    <col min="5633" max="5633" width="21.42578125" style="8" customWidth="1"/>
    <col min="5634" max="5636" width="11.42578125" style="8" customWidth="1"/>
    <col min="5637" max="5637" width="13" style="8" customWidth="1"/>
    <col min="5638" max="5638" width="2.85546875" style="8" customWidth="1"/>
    <col min="5639" max="5886" width="9.140625" style="8"/>
    <col min="5887" max="5887" width="34.5703125" style="8" customWidth="1"/>
    <col min="5888" max="5888" width="33.85546875" style="8" customWidth="1"/>
    <col min="5889" max="5889" width="21.42578125" style="8" customWidth="1"/>
    <col min="5890" max="5892" width="11.42578125" style="8" customWidth="1"/>
    <col min="5893" max="5893" width="13" style="8" customWidth="1"/>
    <col min="5894" max="5894" width="2.85546875" style="8" customWidth="1"/>
    <col min="5895" max="6142" width="9.140625" style="8"/>
    <col min="6143" max="6143" width="34.5703125" style="8" customWidth="1"/>
    <col min="6144" max="6144" width="33.85546875" style="8" customWidth="1"/>
    <col min="6145" max="6145" width="21.42578125" style="8" customWidth="1"/>
    <col min="6146" max="6148" width="11.42578125" style="8" customWidth="1"/>
    <col min="6149" max="6149" width="13" style="8" customWidth="1"/>
    <col min="6150" max="6150" width="2.85546875" style="8" customWidth="1"/>
    <col min="6151" max="6398" width="9.140625" style="8"/>
    <col min="6399" max="6399" width="34.5703125" style="8" customWidth="1"/>
    <col min="6400" max="6400" width="33.85546875" style="8" customWidth="1"/>
    <col min="6401" max="6401" width="21.42578125" style="8" customWidth="1"/>
    <col min="6402" max="6404" width="11.42578125" style="8" customWidth="1"/>
    <col min="6405" max="6405" width="13" style="8" customWidth="1"/>
    <col min="6406" max="6406" width="2.85546875" style="8" customWidth="1"/>
    <col min="6407" max="6654" width="9.140625" style="8"/>
    <col min="6655" max="6655" width="34.5703125" style="8" customWidth="1"/>
    <col min="6656" max="6656" width="33.85546875" style="8" customWidth="1"/>
    <col min="6657" max="6657" width="21.42578125" style="8" customWidth="1"/>
    <col min="6658" max="6660" width="11.42578125" style="8" customWidth="1"/>
    <col min="6661" max="6661" width="13" style="8" customWidth="1"/>
    <col min="6662" max="6662" width="2.85546875" style="8" customWidth="1"/>
    <col min="6663" max="6910" width="9.140625" style="8"/>
    <col min="6911" max="6911" width="34.5703125" style="8" customWidth="1"/>
    <col min="6912" max="6912" width="33.85546875" style="8" customWidth="1"/>
    <col min="6913" max="6913" width="21.42578125" style="8" customWidth="1"/>
    <col min="6914" max="6916" width="11.42578125" style="8" customWidth="1"/>
    <col min="6917" max="6917" width="13" style="8" customWidth="1"/>
    <col min="6918" max="6918" width="2.85546875" style="8" customWidth="1"/>
    <col min="6919" max="7166" width="9.140625" style="8"/>
    <col min="7167" max="7167" width="34.5703125" style="8" customWidth="1"/>
    <col min="7168" max="7168" width="33.85546875" style="8" customWidth="1"/>
    <col min="7169" max="7169" width="21.42578125" style="8" customWidth="1"/>
    <col min="7170" max="7172" width="11.42578125" style="8" customWidth="1"/>
    <col min="7173" max="7173" width="13" style="8" customWidth="1"/>
    <col min="7174" max="7174" width="2.85546875" style="8" customWidth="1"/>
    <col min="7175" max="7422" width="9.140625" style="8"/>
    <col min="7423" max="7423" width="34.5703125" style="8" customWidth="1"/>
    <col min="7424" max="7424" width="33.85546875" style="8" customWidth="1"/>
    <col min="7425" max="7425" width="21.42578125" style="8" customWidth="1"/>
    <col min="7426" max="7428" width="11.42578125" style="8" customWidth="1"/>
    <col min="7429" max="7429" width="13" style="8" customWidth="1"/>
    <col min="7430" max="7430" width="2.85546875" style="8" customWidth="1"/>
    <col min="7431" max="7678" width="9.140625" style="8"/>
    <col min="7679" max="7679" width="34.5703125" style="8" customWidth="1"/>
    <col min="7680" max="7680" width="33.85546875" style="8" customWidth="1"/>
    <col min="7681" max="7681" width="21.42578125" style="8" customWidth="1"/>
    <col min="7682" max="7684" width="11.42578125" style="8" customWidth="1"/>
    <col min="7685" max="7685" width="13" style="8" customWidth="1"/>
    <col min="7686" max="7686" width="2.85546875" style="8" customWidth="1"/>
    <col min="7687" max="7934" width="9.140625" style="8"/>
    <col min="7935" max="7935" width="34.5703125" style="8" customWidth="1"/>
    <col min="7936" max="7936" width="33.85546875" style="8" customWidth="1"/>
    <col min="7937" max="7937" width="21.42578125" style="8" customWidth="1"/>
    <col min="7938" max="7940" width="11.42578125" style="8" customWidth="1"/>
    <col min="7941" max="7941" width="13" style="8" customWidth="1"/>
    <col min="7942" max="7942" width="2.85546875" style="8" customWidth="1"/>
    <col min="7943" max="8190" width="9.140625" style="8"/>
    <col min="8191" max="8191" width="34.5703125" style="8" customWidth="1"/>
    <col min="8192" max="8192" width="33.85546875" style="8" customWidth="1"/>
    <col min="8193" max="8193" width="21.42578125" style="8" customWidth="1"/>
    <col min="8194" max="8196" width="11.42578125" style="8" customWidth="1"/>
    <col min="8197" max="8197" width="13" style="8" customWidth="1"/>
    <col min="8198" max="8198" width="2.85546875" style="8" customWidth="1"/>
    <col min="8199" max="8446" width="9.140625" style="8"/>
    <col min="8447" max="8447" width="34.5703125" style="8" customWidth="1"/>
    <col min="8448" max="8448" width="33.85546875" style="8" customWidth="1"/>
    <col min="8449" max="8449" width="21.42578125" style="8" customWidth="1"/>
    <col min="8450" max="8452" width="11.42578125" style="8" customWidth="1"/>
    <col min="8453" max="8453" width="13" style="8" customWidth="1"/>
    <col min="8454" max="8454" width="2.85546875" style="8" customWidth="1"/>
    <col min="8455" max="8702" width="9.140625" style="8"/>
    <col min="8703" max="8703" width="34.5703125" style="8" customWidth="1"/>
    <col min="8704" max="8704" width="33.85546875" style="8" customWidth="1"/>
    <col min="8705" max="8705" width="21.42578125" style="8" customWidth="1"/>
    <col min="8706" max="8708" width="11.42578125" style="8" customWidth="1"/>
    <col min="8709" max="8709" width="13" style="8" customWidth="1"/>
    <col min="8710" max="8710" width="2.85546875" style="8" customWidth="1"/>
    <col min="8711" max="8958" width="9.140625" style="8"/>
    <col min="8959" max="8959" width="34.5703125" style="8" customWidth="1"/>
    <col min="8960" max="8960" width="33.85546875" style="8" customWidth="1"/>
    <col min="8961" max="8961" width="21.42578125" style="8" customWidth="1"/>
    <col min="8962" max="8964" width="11.42578125" style="8" customWidth="1"/>
    <col min="8965" max="8965" width="13" style="8" customWidth="1"/>
    <col min="8966" max="8966" width="2.85546875" style="8" customWidth="1"/>
    <col min="8967" max="9214" width="9.140625" style="8"/>
    <col min="9215" max="9215" width="34.5703125" style="8" customWidth="1"/>
    <col min="9216" max="9216" width="33.85546875" style="8" customWidth="1"/>
    <col min="9217" max="9217" width="21.42578125" style="8" customWidth="1"/>
    <col min="9218" max="9220" width="11.42578125" style="8" customWidth="1"/>
    <col min="9221" max="9221" width="13" style="8" customWidth="1"/>
    <col min="9222" max="9222" width="2.85546875" style="8" customWidth="1"/>
    <col min="9223" max="9470" width="9.140625" style="8"/>
    <col min="9471" max="9471" width="34.5703125" style="8" customWidth="1"/>
    <col min="9472" max="9472" width="33.85546875" style="8" customWidth="1"/>
    <col min="9473" max="9473" width="21.42578125" style="8" customWidth="1"/>
    <col min="9474" max="9476" width="11.42578125" style="8" customWidth="1"/>
    <col min="9477" max="9477" width="13" style="8" customWidth="1"/>
    <col min="9478" max="9478" width="2.85546875" style="8" customWidth="1"/>
    <col min="9479" max="9726" width="9.140625" style="8"/>
    <col min="9727" max="9727" width="34.5703125" style="8" customWidth="1"/>
    <col min="9728" max="9728" width="33.85546875" style="8" customWidth="1"/>
    <col min="9729" max="9729" width="21.42578125" style="8" customWidth="1"/>
    <col min="9730" max="9732" width="11.42578125" style="8" customWidth="1"/>
    <col min="9733" max="9733" width="13" style="8" customWidth="1"/>
    <col min="9734" max="9734" width="2.85546875" style="8" customWidth="1"/>
    <col min="9735" max="9982" width="9.140625" style="8"/>
    <col min="9983" max="9983" width="34.5703125" style="8" customWidth="1"/>
    <col min="9984" max="9984" width="33.85546875" style="8" customWidth="1"/>
    <col min="9985" max="9985" width="21.42578125" style="8" customWidth="1"/>
    <col min="9986" max="9988" width="11.42578125" style="8" customWidth="1"/>
    <col min="9989" max="9989" width="13" style="8" customWidth="1"/>
    <col min="9990" max="9990" width="2.85546875" style="8" customWidth="1"/>
    <col min="9991" max="10238" width="9.140625" style="8"/>
    <col min="10239" max="10239" width="34.5703125" style="8" customWidth="1"/>
    <col min="10240" max="10240" width="33.85546875" style="8" customWidth="1"/>
    <col min="10241" max="10241" width="21.42578125" style="8" customWidth="1"/>
    <col min="10242" max="10244" width="11.42578125" style="8" customWidth="1"/>
    <col min="10245" max="10245" width="13" style="8" customWidth="1"/>
    <col min="10246" max="10246" width="2.85546875" style="8" customWidth="1"/>
    <col min="10247" max="10494" width="9.140625" style="8"/>
    <col min="10495" max="10495" width="34.5703125" style="8" customWidth="1"/>
    <col min="10496" max="10496" width="33.85546875" style="8" customWidth="1"/>
    <col min="10497" max="10497" width="21.42578125" style="8" customWidth="1"/>
    <col min="10498" max="10500" width="11.42578125" style="8" customWidth="1"/>
    <col min="10501" max="10501" width="13" style="8" customWidth="1"/>
    <col min="10502" max="10502" width="2.85546875" style="8" customWidth="1"/>
    <col min="10503" max="10750" width="9.140625" style="8"/>
    <col min="10751" max="10751" width="34.5703125" style="8" customWidth="1"/>
    <col min="10752" max="10752" width="33.85546875" style="8" customWidth="1"/>
    <col min="10753" max="10753" width="21.42578125" style="8" customWidth="1"/>
    <col min="10754" max="10756" width="11.42578125" style="8" customWidth="1"/>
    <col min="10757" max="10757" width="13" style="8" customWidth="1"/>
    <col min="10758" max="10758" width="2.85546875" style="8" customWidth="1"/>
    <col min="10759" max="11006" width="9.140625" style="8"/>
    <col min="11007" max="11007" width="34.5703125" style="8" customWidth="1"/>
    <col min="11008" max="11008" width="33.85546875" style="8" customWidth="1"/>
    <col min="11009" max="11009" width="21.42578125" style="8" customWidth="1"/>
    <col min="11010" max="11012" width="11.42578125" style="8" customWidth="1"/>
    <col min="11013" max="11013" width="13" style="8" customWidth="1"/>
    <col min="11014" max="11014" width="2.85546875" style="8" customWidth="1"/>
    <col min="11015" max="11262" width="9.140625" style="8"/>
    <col min="11263" max="11263" width="34.5703125" style="8" customWidth="1"/>
    <col min="11264" max="11264" width="33.85546875" style="8" customWidth="1"/>
    <col min="11265" max="11265" width="21.42578125" style="8" customWidth="1"/>
    <col min="11266" max="11268" width="11.42578125" style="8" customWidth="1"/>
    <col min="11269" max="11269" width="13" style="8" customWidth="1"/>
    <col min="11270" max="11270" width="2.85546875" style="8" customWidth="1"/>
    <col min="11271" max="11518" width="9.140625" style="8"/>
    <col min="11519" max="11519" width="34.5703125" style="8" customWidth="1"/>
    <col min="11520" max="11520" width="33.85546875" style="8" customWidth="1"/>
    <col min="11521" max="11521" width="21.42578125" style="8" customWidth="1"/>
    <col min="11522" max="11524" width="11.42578125" style="8" customWidth="1"/>
    <col min="11525" max="11525" width="13" style="8" customWidth="1"/>
    <col min="11526" max="11526" width="2.85546875" style="8" customWidth="1"/>
    <col min="11527" max="11774" width="9.140625" style="8"/>
    <col min="11775" max="11775" width="34.5703125" style="8" customWidth="1"/>
    <col min="11776" max="11776" width="33.85546875" style="8" customWidth="1"/>
    <col min="11777" max="11777" width="21.42578125" style="8" customWidth="1"/>
    <col min="11778" max="11780" width="11.42578125" style="8" customWidth="1"/>
    <col min="11781" max="11781" width="13" style="8" customWidth="1"/>
    <col min="11782" max="11782" width="2.85546875" style="8" customWidth="1"/>
    <col min="11783" max="12030" width="9.140625" style="8"/>
    <col min="12031" max="12031" width="34.5703125" style="8" customWidth="1"/>
    <col min="12032" max="12032" width="33.85546875" style="8" customWidth="1"/>
    <col min="12033" max="12033" width="21.42578125" style="8" customWidth="1"/>
    <col min="12034" max="12036" width="11.42578125" style="8" customWidth="1"/>
    <col min="12037" max="12037" width="13" style="8" customWidth="1"/>
    <col min="12038" max="12038" width="2.85546875" style="8" customWidth="1"/>
    <col min="12039" max="12286" width="9.140625" style="8"/>
    <col min="12287" max="12287" width="34.5703125" style="8" customWidth="1"/>
    <col min="12288" max="12288" width="33.85546875" style="8" customWidth="1"/>
    <col min="12289" max="12289" width="21.42578125" style="8" customWidth="1"/>
    <col min="12290" max="12292" width="11.42578125" style="8" customWidth="1"/>
    <col min="12293" max="12293" width="13" style="8" customWidth="1"/>
    <col min="12294" max="12294" width="2.85546875" style="8" customWidth="1"/>
    <col min="12295" max="12542" width="9.140625" style="8"/>
    <col min="12543" max="12543" width="34.5703125" style="8" customWidth="1"/>
    <col min="12544" max="12544" width="33.85546875" style="8" customWidth="1"/>
    <col min="12545" max="12545" width="21.42578125" style="8" customWidth="1"/>
    <col min="12546" max="12548" width="11.42578125" style="8" customWidth="1"/>
    <col min="12549" max="12549" width="13" style="8" customWidth="1"/>
    <col min="12550" max="12550" width="2.85546875" style="8" customWidth="1"/>
    <col min="12551" max="12798" width="9.140625" style="8"/>
    <col min="12799" max="12799" width="34.5703125" style="8" customWidth="1"/>
    <col min="12800" max="12800" width="33.85546875" style="8" customWidth="1"/>
    <col min="12801" max="12801" width="21.42578125" style="8" customWidth="1"/>
    <col min="12802" max="12804" width="11.42578125" style="8" customWidth="1"/>
    <col min="12805" max="12805" width="13" style="8" customWidth="1"/>
    <col min="12806" max="12806" width="2.85546875" style="8" customWidth="1"/>
    <col min="12807" max="13054" width="9.140625" style="8"/>
    <col min="13055" max="13055" width="34.5703125" style="8" customWidth="1"/>
    <col min="13056" max="13056" width="33.85546875" style="8" customWidth="1"/>
    <col min="13057" max="13057" width="21.42578125" style="8" customWidth="1"/>
    <col min="13058" max="13060" width="11.42578125" style="8" customWidth="1"/>
    <col min="13061" max="13061" width="13" style="8" customWidth="1"/>
    <col min="13062" max="13062" width="2.85546875" style="8" customWidth="1"/>
    <col min="13063" max="13310" width="9.140625" style="8"/>
    <col min="13311" max="13311" width="34.5703125" style="8" customWidth="1"/>
    <col min="13312" max="13312" width="33.85546875" style="8" customWidth="1"/>
    <col min="13313" max="13313" width="21.42578125" style="8" customWidth="1"/>
    <col min="13314" max="13316" width="11.42578125" style="8" customWidth="1"/>
    <col min="13317" max="13317" width="13" style="8" customWidth="1"/>
    <col min="13318" max="13318" width="2.85546875" style="8" customWidth="1"/>
    <col min="13319" max="13566" width="9.140625" style="8"/>
    <col min="13567" max="13567" width="34.5703125" style="8" customWidth="1"/>
    <col min="13568" max="13568" width="33.85546875" style="8" customWidth="1"/>
    <col min="13569" max="13569" width="21.42578125" style="8" customWidth="1"/>
    <col min="13570" max="13572" width="11.42578125" style="8" customWidth="1"/>
    <col min="13573" max="13573" width="13" style="8" customWidth="1"/>
    <col min="13574" max="13574" width="2.85546875" style="8" customWidth="1"/>
    <col min="13575" max="13822" width="9.140625" style="8"/>
    <col min="13823" max="13823" width="34.5703125" style="8" customWidth="1"/>
    <col min="13824" max="13824" width="33.85546875" style="8" customWidth="1"/>
    <col min="13825" max="13825" width="21.42578125" style="8" customWidth="1"/>
    <col min="13826" max="13828" width="11.42578125" style="8" customWidth="1"/>
    <col min="13829" max="13829" width="13" style="8" customWidth="1"/>
    <col min="13830" max="13830" width="2.85546875" style="8" customWidth="1"/>
    <col min="13831" max="14078" width="9.140625" style="8"/>
    <col min="14079" max="14079" width="34.5703125" style="8" customWidth="1"/>
    <col min="14080" max="14080" width="33.85546875" style="8" customWidth="1"/>
    <col min="14081" max="14081" width="21.42578125" style="8" customWidth="1"/>
    <col min="14082" max="14084" width="11.42578125" style="8" customWidth="1"/>
    <col min="14085" max="14085" width="13" style="8" customWidth="1"/>
    <col min="14086" max="14086" width="2.85546875" style="8" customWidth="1"/>
    <col min="14087" max="14334" width="9.140625" style="8"/>
    <col min="14335" max="14335" width="34.5703125" style="8" customWidth="1"/>
    <col min="14336" max="14336" width="33.85546875" style="8" customWidth="1"/>
    <col min="14337" max="14337" width="21.42578125" style="8" customWidth="1"/>
    <col min="14338" max="14340" width="11.42578125" style="8" customWidth="1"/>
    <col min="14341" max="14341" width="13" style="8" customWidth="1"/>
    <col min="14342" max="14342" width="2.85546875" style="8" customWidth="1"/>
    <col min="14343" max="14590" width="9.140625" style="8"/>
    <col min="14591" max="14591" width="34.5703125" style="8" customWidth="1"/>
    <col min="14592" max="14592" width="33.85546875" style="8" customWidth="1"/>
    <col min="14593" max="14593" width="21.42578125" style="8" customWidth="1"/>
    <col min="14594" max="14596" width="11.42578125" style="8" customWidth="1"/>
    <col min="14597" max="14597" width="13" style="8" customWidth="1"/>
    <col min="14598" max="14598" width="2.85546875" style="8" customWidth="1"/>
    <col min="14599" max="14846" width="9.140625" style="8"/>
    <col min="14847" max="14847" width="34.5703125" style="8" customWidth="1"/>
    <col min="14848" max="14848" width="33.85546875" style="8" customWidth="1"/>
    <col min="14849" max="14849" width="21.42578125" style="8" customWidth="1"/>
    <col min="14850" max="14852" width="11.42578125" style="8" customWidth="1"/>
    <col min="14853" max="14853" width="13" style="8" customWidth="1"/>
    <col min="14854" max="14854" width="2.85546875" style="8" customWidth="1"/>
    <col min="14855" max="15102" width="9.140625" style="8"/>
    <col min="15103" max="15103" width="34.5703125" style="8" customWidth="1"/>
    <col min="15104" max="15104" width="33.85546875" style="8" customWidth="1"/>
    <col min="15105" max="15105" width="21.42578125" style="8" customWidth="1"/>
    <col min="15106" max="15108" width="11.42578125" style="8" customWidth="1"/>
    <col min="15109" max="15109" width="13" style="8" customWidth="1"/>
    <col min="15110" max="15110" width="2.85546875" style="8" customWidth="1"/>
    <col min="15111" max="15358" width="9.140625" style="8"/>
    <col min="15359" max="15359" width="34.5703125" style="8" customWidth="1"/>
    <col min="15360" max="15360" width="33.85546875" style="8" customWidth="1"/>
    <col min="15361" max="15361" width="21.42578125" style="8" customWidth="1"/>
    <col min="15362" max="15364" width="11.42578125" style="8" customWidth="1"/>
    <col min="15365" max="15365" width="13" style="8" customWidth="1"/>
    <col min="15366" max="15366" width="2.85546875" style="8" customWidth="1"/>
    <col min="15367" max="15614" width="9.140625" style="8"/>
    <col min="15615" max="15615" width="34.5703125" style="8" customWidth="1"/>
    <col min="15616" max="15616" width="33.85546875" style="8" customWidth="1"/>
    <col min="15617" max="15617" width="21.42578125" style="8" customWidth="1"/>
    <col min="15618" max="15620" width="11.42578125" style="8" customWidth="1"/>
    <col min="15621" max="15621" width="13" style="8" customWidth="1"/>
    <col min="15622" max="15622" width="2.85546875" style="8" customWidth="1"/>
    <col min="15623" max="15870" width="9.140625" style="8"/>
    <col min="15871" max="15871" width="34.5703125" style="8" customWidth="1"/>
    <col min="15872" max="15872" width="33.85546875" style="8" customWidth="1"/>
    <col min="15873" max="15873" width="21.42578125" style="8" customWidth="1"/>
    <col min="15874" max="15876" width="11.42578125" style="8" customWidth="1"/>
    <col min="15877" max="15877" width="13" style="8" customWidth="1"/>
    <col min="15878" max="15878" width="2.85546875" style="8" customWidth="1"/>
    <col min="15879" max="16126" width="9.140625" style="8"/>
    <col min="16127" max="16127" width="34.5703125" style="8" customWidth="1"/>
    <col min="16128" max="16128" width="33.85546875" style="8" customWidth="1"/>
    <col min="16129" max="16129" width="21.42578125" style="8" customWidth="1"/>
    <col min="16130" max="16132" width="11.42578125" style="8" customWidth="1"/>
    <col min="16133" max="16133" width="13" style="8" customWidth="1"/>
    <col min="16134" max="16134" width="2.85546875" style="8" customWidth="1"/>
    <col min="16135" max="16384" width="9.140625" style="8"/>
  </cols>
  <sheetData>
    <row r="1" spans="1:5" ht="15.75" x14ac:dyDescent="0.25">
      <c r="A1" s="216" t="s">
        <v>4431</v>
      </c>
      <c r="B1" s="18"/>
      <c r="E1" s="20">
        <v>38</v>
      </c>
    </row>
    <row r="2" spans="1:5" ht="15" x14ac:dyDescent="0.25">
      <c r="A2" s="1867" t="s">
        <v>145</v>
      </c>
      <c r="B2" s="1868"/>
      <c r="C2" s="1868"/>
      <c r="D2" s="1868"/>
      <c r="E2" s="1869"/>
    </row>
    <row r="3" spans="1:5" x14ac:dyDescent="0.2">
      <c r="A3" s="21" t="s">
        <v>146</v>
      </c>
      <c r="B3" s="21"/>
    </row>
    <row r="4" spans="1:5" ht="12.75" x14ac:dyDescent="0.2">
      <c r="A4" s="88" t="s">
        <v>4432</v>
      </c>
      <c r="B4" s="23"/>
      <c r="C4" s="195"/>
    </row>
    <row r="5" spans="1:5" ht="45" x14ac:dyDescent="0.2">
      <c r="A5" s="801"/>
      <c r="C5" s="1393" t="s">
        <v>4433</v>
      </c>
      <c r="D5" s="1357" t="s">
        <v>2442</v>
      </c>
      <c r="E5" s="1357" t="s">
        <v>291</v>
      </c>
    </row>
    <row r="6" spans="1:5" x14ac:dyDescent="0.2">
      <c r="A6" s="802" t="s">
        <v>4434</v>
      </c>
      <c r="C6" s="1554"/>
      <c r="D6" s="1554"/>
      <c r="E6" s="1554"/>
    </row>
    <row r="7" spans="1:5" x14ac:dyDescent="0.2">
      <c r="A7" s="25" t="s">
        <v>4435</v>
      </c>
      <c r="C7" s="1002"/>
      <c r="D7" s="1002"/>
      <c r="E7" s="1002"/>
    </row>
    <row r="8" spans="1:5" x14ac:dyDescent="0.2">
      <c r="A8" s="968" t="s">
        <v>4436</v>
      </c>
      <c r="C8" s="1356" t="s">
        <v>4437</v>
      </c>
      <c r="D8" s="1739">
        <v>0.02</v>
      </c>
      <c r="E8" s="1356" t="s">
        <v>4438</v>
      </c>
    </row>
    <row r="9" spans="1:5" x14ac:dyDescent="0.2">
      <c r="A9" s="968" t="s">
        <v>4439</v>
      </c>
      <c r="C9" s="1356" t="s">
        <v>4440</v>
      </c>
      <c r="D9" s="1739">
        <v>0.04</v>
      </c>
      <c r="E9" s="1356" t="s">
        <v>4441</v>
      </c>
    </row>
    <row r="10" spans="1:5" x14ac:dyDescent="0.2">
      <c r="A10" s="25" t="s">
        <v>4442</v>
      </c>
      <c r="C10" s="1740"/>
      <c r="D10" s="1740"/>
      <c r="E10" s="1740"/>
    </row>
    <row r="11" spans="1:5" x14ac:dyDescent="0.2">
      <c r="A11" s="968" t="s">
        <v>4436</v>
      </c>
      <c r="C11" s="1356" t="s">
        <v>4443</v>
      </c>
      <c r="D11" s="1739">
        <v>0.02</v>
      </c>
      <c r="E11" s="1356" t="s">
        <v>4444</v>
      </c>
    </row>
    <row r="12" spans="1:5" x14ac:dyDescent="0.2">
      <c r="A12" s="968" t="s">
        <v>4439</v>
      </c>
      <c r="C12" s="1356" t="s">
        <v>4445</v>
      </c>
      <c r="D12" s="1739">
        <v>0.04</v>
      </c>
      <c r="E12" s="1356" t="s">
        <v>4446</v>
      </c>
    </row>
    <row r="13" spans="1:5" x14ac:dyDescent="0.2">
      <c r="A13" s="219" t="s">
        <v>4447</v>
      </c>
      <c r="C13" s="1740"/>
      <c r="D13" s="1740"/>
      <c r="E13" s="1740"/>
    </row>
    <row r="14" spans="1:5" x14ac:dyDescent="0.2">
      <c r="A14" s="968" t="s">
        <v>4436</v>
      </c>
      <c r="C14" s="1356" t="s">
        <v>4448</v>
      </c>
      <c r="D14" s="1739">
        <v>0.02</v>
      </c>
      <c r="E14" s="1356" t="s">
        <v>4449</v>
      </c>
    </row>
    <row r="15" spans="1:5" x14ac:dyDescent="0.2">
      <c r="A15" s="968" t="s">
        <v>4439</v>
      </c>
      <c r="C15" s="1356" t="s">
        <v>4450</v>
      </c>
      <c r="D15" s="1739">
        <v>0.04</v>
      </c>
      <c r="E15" s="1356" t="s">
        <v>4451</v>
      </c>
    </row>
    <row r="16" spans="1:5" x14ac:dyDescent="0.2">
      <c r="A16" s="25" t="s">
        <v>4452</v>
      </c>
      <c r="C16" s="1356" t="s">
        <v>4453</v>
      </c>
      <c r="D16" s="1739">
        <v>0</v>
      </c>
      <c r="E16" s="1556"/>
    </row>
    <row r="17" spans="1:6" x14ac:dyDescent="0.2">
      <c r="A17" s="25" t="s">
        <v>4454</v>
      </c>
      <c r="C17" s="1740"/>
    </row>
    <row r="18" spans="1:6" x14ac:dyDescent="0.2">
      <c r="A18" s="968" t="s">
        <v>4436</v>
      </c>
      <c r="C18" s="1356" t="s">
        <v>4455</v>
      </c>
      <c r="D18" s="1741"/>
      <c r="E18" s="1556"/>
    </row>
    <row r="19" spans="1:6" x14ac:dyDescent="0.2">
      <c r="A19" s="968" t="s">
        <v>4439</v>
      </c>
      <c r="C19" s="1356" t="s">
        <v>4456</v>
      </c>
      <c r="D19" s="1741"/>
      <c r="E19" s="1556"/>
    </row>
    <row r="20" spans="1:6" x14ac:dyDescent="0.2">
      <c r="A20" s="968"/>
      <c r="B20" s="968"/>
      <c r="C20" s="968"/>
      <c r="D20" s="54"/>
      <c r="E20" s="54"/>
      <c r="F20" s="54"/>
    </row>
    <row r="21" spans="1:6" x14ac:dyDescent="0.2">
      <c r="A21" s="25" t="s">
        <v>4457</v>
      </c>
      <c r="C21" s="1356" t="s">
        <v>4458</v>
      </c>
      <c r="D21" s="31"/>
      <c r="E21" s="1311" t="s">
        <v>4459</v>
      </c>
      <c r="F21" s="31" t="s">
        <v>125</v>
      </c>
    </row>
    <row r="22" spans="1:6" x14ac:dyDescent="0.2">
      <c r="D22" s="31"/>
      <c r="E22" s="31"/>
      <c r="F22" s="31"/>
    </row>
    <row r="23" spans="1:6" ht="45" x14ac:dyDescent="0.2">
      <c r="A23" s="2341" t="s">
        <v>4460</v>
      </c>
      <c r="B23" s="2342"/>
      <c r="C23" s="1358" t="s">
        <v>2707</v>
      </c>
      <c r="D23" s="1357" t="s">
        <v>2442</v>
      </c>
      <c r="E23" s="1357" t="s">
        <v>3351</v>
      </c>
      <c r="F23" s="31"/>
    </row>
    <row r="24" spans="1:6" x14ac:dyDescent="0.2">
      <c r="A24" s="219" t="s">
        <v>4461</v>
      </c>
      <c r="C24" s="1356" t="s">
        <v>4462</v>
      </c>
      <c r="D24" s="1528">
        <v>0</v>
      </c>
      <c r="E24" s="1337"/>
      <c r="F24" s="31"/>
    </row>
    <row r="25" spans="1:6" x14ac:dyDescent="0.2">
      <c r="A25" s="219" t="s">
        <v>4463</v>
      </c>
      <c r="C25" s="1356" t="s">
        <v>4464</v>
      </c>
      <c r="D25" s="1337"/>
      <c r="E25" s="1311" t="s">
        <v>4465</v>
      </c>
      <c r="F25" s="31"/>
    </row>
    <row r="26" spans="1:6" x14ac:dyDescent="0.2">
      <c r="A26" s="219" t="s">
        <v>4466</v>
      </c>
      <c r="C26" s="1356" t="s">
        <v>4467</v>
      </c>
      <c r="D26" s="31"/>
      <c r="E26" s="1311" t="s">
        <v>4468</v>
      </c>
      <c r="F26" s="31" t="s">
        <v>127</v>
      </c>
    </row>
    <row r="27" spans="1:6" x14ac:dyDescent="0.2">
      <c r="A27" s="25"/>
      <c r="C27" s="148"/>
      <c r="D27" s="31"/>
      <c r="E27" s="300"/>
      <c r="F27" s="31"/>
    </row>
    <row r="28" spans="1:6" ht="45" x14ac:dyDescent="0.2">
      <c r="A28" s="2343" t="s">
        <v>4469</v>
      </c>
      <c r="B28" s="2344"/>
      <c r="C28" s="1358" t="s">
        <v>2707</v>
      </c>
      <c r="D28" s="1357" t="s">
        <v>2442</v>
      </c>
      <c r="E28" s="1357" t="s">
        <v>3351</v>
      </c>
      <c r="F28" s="31"/>
    </row>
    <row r="29" spans="1:6" x14ac:dyDescent="0.2">
      <c r="A29" s="25" t="s">
        <v>4470</v>
      </c>
      <c r="C29" s="1356" t="s">
        <v>4471</v>
      </c>
      <c r="D29" s="1311" t="s">
        <v>4472</v>
      </c>
      <c r="E29" s="1311" t="s">
        <v>4473</v>
      </c>
      <c r="F29" s="31"/>
    </row>
    <row r="30" spans="1:6" x14ac:dyDescent="0.2">
      <c r="A30" s="219" t="s">
        <v>4474</v>
      </c>
      <c r="C30" s="1356" t="s">
        <v>4475</v>
      </c>
      <c r="D30" s="1421">
        <v>0</v>
      </c>
      <c r="E30" s="1742"/>
      <c r="F30" s="31"/>
    </row>
    <row r="31" spans="1:6" x14ac:dyDescent="0.2">
      <c r="A31" s="25" t="s">
        <v>297</v>
      </c>
      <c r="D31" s="534"/>
      <c r="E31" s="1311" t="s">
        <v>4476</v>
      </c>
      <c r="F31" s="1076" t="s">
        <v>165</v>
      </c>
    </row>
    <row r="32" spans="1:6" x14ac:dyDescent="0.2">
      <c r="D32" s="31"/>
      <c r="E32" s="31"/>
      <c r="F32" s="31"/>
    </row>
    <row r="33" spans="1:6" x14ac:dyDescent="0.2">
      <c r="A33" s="31" t="s">
        <v>4477</v>
      </c>
      <c r="D33" s="266" t="str">
        <f>CONCATENATE($F$21," + ",$F$26, " + ",$F$31)</f>
        <v>A + B + C</v>
      </c>
      <c r="E33" s="1311" t="s">
        <v>4478</v>
      </c>
      <c r="F33" s="31" t="s">
        <v>169</v>
      </c>
    </row>
    <row r="34" spans="1:6" x14ac:dyDescent="0.2">
      <c r="D34" s="31"/>
      <c r="E34" s="31"/>
      <c r="F34" s="31"/>
    </row>
    <row r="35" spans="1:6" x14ac:dyDescent="0.2">
      <c r="A35" s="25" t="s">
        <v>4479</v>
      </c>
      <c r="D35" s="31"/>
      <c r="E35" s="31"/>
      <c r="F35" s="31"/>
    </row>
    <row r="36" spans="1:6" x14ac:dyDescent="0.2">
      <c r="A36" s="25"/>
      <c r="D36" s="31"/>
      <c r="E36" s="31"/>
      <c r="F36" s="31"/>
    </row>
    <row r="37" spans="1:6" ht="45" x14ac:dyDescent="0.2">
      <c r="A37" s="804" t="s">
        <v>4480</v>
      </c>
      <c r="C37" s="1358" t="s">
        <v>2707</v>
      </c>
      <c r="D37" s="1357" t="s">
        <v>2442</v>
      </c>
      <c r="E37" s="1357" t="s">
        <v>3351</v>
      </c>
      <c r="F37" s="31"/>
    </row>
    <row r="38" spans="1:6" x14ac:dyDescent="0.2">
      <c r="A38" s="219" t="s">
        <v>4461</v>
      </c>
      <c r="C38" s="1356" t="s">
        <v>4481</v>
      </c>
      <c r="D38" s="1421">
        <v>0</v>
      </c>
      <c r="E38" s="1742"/>
      <c r="F38" s="31"/>
    </row>
    <row r="39" spans="1:6" x14ac:dyDescent="0.2">
      <c r="A39" s="219" t="s">
        <v>4463</v>
      </c>
      <c r="C39" s="1356" t="s">
        <v>4482</v>
      </c>
      <c r="D39" s="1421">
        <v>0</v>
      </c>
      <c r="E39" s="1742"/>
      <c r="F39" s="31"/>
    </row>
    <row r="40" spans="1:6" x14ac:dyDescent="0.2">
      <c r="A40" s="219" t="s">
        <v>4466</v>
      </c>
      <c r="C40" s="1356" t="s">
        <v>4483</v>
      </c>
      <c r="D40" s="31"/>
      <c r="E40" s="1742"/>
      <c r="F40" s="31" t="s">
        <v>172</v>
      </c>
    </row>
    <row r="41" spans="1:6" x14ac:dyDescent="0.2">
      <c r="D41" s="31"/>
      <c r="E41" s="31"/>
      <c r="F41" s="31"/>
    </row>
    <row r="42" spans="1:6" ht="15" x14ac:dyDescent="0.2">
      <c r="A42" s="23" t="s">
        <v>4484</v>
      </c>
      <c r="B42" s="199"/>
      <c r="D42" s="83" t="str">
        <f>CONCATENATE($F$33)</f>
        <v>D</v>
      </c>
      <c r="E42" s="1311" t="s">
        <v>4485</v>
      </c>
      <c r="F42" s="31" t="s">
        <v>176</v>
      </c>
    </row>
    <row r="43" spans="1:6" x14ac:dyDescent="0.2">
      <c r="A43" s="31"/>
      <c r="B43" s="31"/>
      <c r="C43" s="31"/>
      <c r="D43" s="83"/>
      <c r="E43" s="300"/>
      <c r="F43" s="31"/>
    </row>
    <row r="44" spans="1:6" x14ac:dyDescent="0.2">
      <c r="A44" s="31" t="s">
        <v>4486</v>
      </c>
      <c r="B44" s="31"/>
      <c r="C44" s="1357" t="s">
        <v>2707</v>
      </c>
      <c r="D44" s="31"/>
      <c r="E44" s="31"/>
      <c r="F44" s="31"/>
    </row>
    <row r="45" spans="1:6" x14ac:dyDescent="0.2">
      <c r="A45" s="31" t="s">
        <v>4487</v>
      </c>
      <c r="B45" s="31"/>
      <c r="C45" s="1435">
        <v>14600</v>
      </c>
      <c r="D45" s="31"/>
      <c r="E45" s="31"/>
      <c r="F45" s="31" t="s">
        <v>224</v>
      </c>
    </row>
    <row r="46" spans="1:6" ht="12.75" x14ac:dyDescent="0.2">
      <c r="A46" s="13"/>
    </row>
  </sheetData>
  <mergeCells count="3">
    <mergeCell ref="A23:B23"/>
    <mergeCell ref="A28:B28"/>
    <mergeCell ref="A2:E2"/>
  </mergeCells>
  <hyperlinks>
    <hyperlink ref="A2:D2" location="'Liste tableaux'!A1" display="Retour à la liste des tableaux" xr:uid="{E484CDA4-92AF-4DDE-9A87-AA140C82B9B9}"/>
  </hyperlinks>
  <pageMargins left="0.7" right="0.7" top="0.75" bottom="0.75" header="0.3" footer="0.3"/>
  <headerFooter>
    <oddHeader>&amp;R&amp;"Calibri"&amp;10&amp;K000000 Protected B - Internal / Protégé B - Interne&amp;1#_x000D_</oddHead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019F8-3A97-47EF-B19D-264501EA923D}">
  <sheetPr codeName="Feuil88"/>
  <dimension ref="A1:K45"/>
  <sheetViews>
    <sheetView showGridLines="0" workbookViewId="0">
      <selection activeCell="A2" sqref="A2:E2"/>
    </sheetView>
  </sheetViews>
  <sheetFormatPr defaultColWidth="9.140625" defaultRowHeight="11.25" x14ac:dyDescent="0.2"/>
  <cols>
    <col min="1" max="1" width="24.140625" style="16" customWidth="1"/>
    <col min="2" max="2" width="24" style="16" customWidth="1"/>
    <col min="3" max="3" width="12.85546875" style="16" customWidth="1"/>
    <col min="4" max="4" width="29.140625" style="16" customWidth="1"/>
    <col min="5" max="5" width="10.85546875" style="16" customWidth="1"/>
    <col min="6" max="6" width="10" style="16" customWidth="1"/>
    <col min="7" max="253" width="9.140625" style="16"/>
    <col min="254" max="254" width="34.5703125" style="16" customWidth="1"/>
    <col min="255" max="255" width="33.85546875" style="16" customWidth="1"/>
    <col min="256" max="256" width="21.42578125" style="16" customWidth="1"/>
    <col min="257" max="259" width="11.42578125" style="16" customWidth="1"/>
    <col min="260" max="260" width="13" style="16" customWidth="1"/>
    <col min="261" max="261" width="2.85546875" style="16" customWidth="1"/>
    <col min="262" max="509" width="9.140625" style="16"/>
    <col min="510" max="510" width="34.5703125" style="16" customWidth="1"/>
    <col min="511" max="511" width="33.85546875" style="16" customWidth="1"/>
    <col min="512" max="512" width="21.42578125" style="16" customWidth="1"/>
    <col min="513" max="515" width="11.42578125" style="16" customWidth="1"/>
    <col min="516" max="516" width="13" style="16" customWidth="1"/>
    <col min="517" max="517" width="2.85546875" style="16" customWidth="1"/>
    <col min="518" max="765" width="9.140625" style="16"/>
    <col min="766" max="766" width="34.5703125" style="16" customWidth="1"/>
    <col min="767" max="767" width="33.85546875" style="16" customWidth="1"/>
    <col min="768" max="768" width="21.42578125" style="16" customWidth="1"/>
    <col min="769" max="771" width="11.42578125" style="16" customWidth="1"/>
    <col min="772" max="772" width="13" style="16" customWidth="1"/>
    <col min="773" max="773" width="2.85546875" style="16" customWidth="1"/>
    <col min="774" max="1021" width="9.140625" style="16"/>
    <col min="1022" max="1022" width="34.5703125" style="16" customWidth="1"/>
    <col min="1023" max="1023" width="33.85546875" style="16" customWidth="1"/>
    <col min="1024" max="1024" width="21.42578125" style="16" customWidth="1"/>
    <col min="1025" max="1027" width="11.42578125" style="16" customWidth="1"/>
    <col min="1028" max="1028" width="13" style="16" customWidth="1"/>
    <col min="1029" max="1029" width="2.85546875" style="16" customWidth="1"/>
    <col min="1030" max="1277" width="9.140625" style="16"/>
    <col min="1278" max="1278" width="34.5703125" style="16" customWidth="1"/>
    <col min="1279" max="1279" width="33.85546875" style="16" customWidth="1"/>
    <col min="1280" max="1280" width="21.42578125" style="16" customWidth="1"/>
    <col min="1281" max="1283" width="11.42578125" style="16" customWidth="1"/>
    <col min="1284" max="1284" width="13" style="16" customWidth="1"/>
    <col min="1285" max="1285" width="2.85546875" style="16" customWidth="1"/>
    <col min="1286" max="1533" width="9.140625" style="16"/>
    <col min="1534" max="1534" width="34.5703125" style="16" customWidth="1"/>
    <col min="1535" max="1535" width="33.85546875" style="16" customWidth="1"/>
    <col min="1536" max="1536" width="21.42578125" style="16" customWidth="1"/>
    <col min="1537" max="1539" width="11.42578125" style="16" customWidth="1"/>
    <col min="1540" max="1540" width="13" style="16" customWidth="1"/>
    <col min="1541" max="1541" width="2.85546875" style="16" customWidth="1"/>
    <col min="1542" max="1789" width="9.140625" style="16"/>
    <col min="1790" max="1790" width="34.5703125" style="16" customWidth="1"/>
    <col min="1791" max="1791" width="33.85546875" style="16" customWidth="1"/>
    <col min="1792" max="1792" width="21.42578125" style="16" customWidth="1"/>
    <col min="1793" max="1795" width="11.42578125" style="16" customWidth="1"/>
    <col min="1796" max="1796" width="13" style="16" customWidth="1"/>
    <col min="1797" max="1797" width="2.85546875" style="16" customWidth="1"/>
    <col min="1798" max="2045" width="9.140625" style="16"/>
    <col min="2046" max="2046" width="34.5703125" style="16" customWidth="1"/>
    <col min="2047" max="2047" width="33.85546875" style="16" customWidth="1"/>
    <col min="2048" max="2048" width="21.42578125" style="16" customWidth="1"/>
    <col min="2049" max="2051" width="11.42578125" style="16" customWidth="1"/>
    <col min="2052" max="2052" width="13" style="16" customWidth="1"/>
    <col min="2053" max="2053" width="2.85546875" style="16" customWidth="1"/>
    <col min="2054" max="2301" width="9.140625" style="16"/>
    <col min="2302" max="2302" width="34.5703125" style="16" customWidth="1"/>
    <col min="2303" max="2303" width="33.85546875" style="16" customWidth="1"/>
    <col min="2304" max="2304" width="21.42578125" style="16" customWidth="1"/>
    <col min="2305" max="2307" width="11.42578125" style="16" customWidth="1"/>
    <col min="2308" max="2308" width="13" style="16" customWidth="1"/>
    <col min="2309" max="2309" width="2.85546875" style="16" customWidth="1"/>
    <col min="2310" max="2557" width="9.140625" style="16"/>
    <col min="2558" max="2558" width="34.5703125" style="16" customWidth="1"/>
    <col min="2559" max="2559" width="33.85546875" style="16" customWidth="1"/>
    <col min="2560" max="2560" width="21.42578125" style="16" customWidth="1"/>
    <col min="2561" max="2563" width="11.42578125" style="16" customWidth="1"/>
    <col min="2564" max="2564" width="13" style="16" customWidth="1"/>
    <col min="2565" max="2565" width="2.85546875" style="16" customWidth="1"/>
    <col min="2566" max="2813" width="9.140625" style="16"/>
    <col min="2814" max="2814" width="34.5703125" style="16" customWidth="1"/>
    <col min="2815" max="2815" width="33.85546875" style="16" customWidth="1"/>
    <col min="2816" max="2816" width="21.42578125" style="16" customWidth="1"/>
    <col min="2817" max="2819" width="11.42578125" style="16" customWidth="1"/>
    <col min="2820" max="2820" width="13" style="16" customWidth="1"/>
    <col min="2821" max="2821" width="2.85546875" style="16" customWidth="1"/>
    <col min="2822" max="3069" width="9.140625" style="16"/>
    <col min="3070" max="3070" width="34.5703125" style="16" customWidth="1"/>
    <col min="3071" max="3071" width="33.85546875" style="16" customWidth="1"/>
    <col min="3072" max="3072" width="21.42578125" style="16" customWidth="1"/>
    <col min="3073" max="3075" width="11.42578125" style="16" customWidth="1"/>
    <col min="3076" max="3076" width="13" style="16" customWidth="1"/>
    <col min="3077" max="3077" width="2.85546875" style="16" customWidth="1"/>
    <col min="3078" max="3325" width="9.140625" style="16"/>
    <col min="3326" max="3326" width="34.5703125" style="16" customWidth="1"/>
    <col min="3327" max="3327" width="33.85546875" style="16" customWidth="1"/>
    <col min="3328" max="3328" width="21.42578125" style="16" customWidth="1"/>
    <col min="3329" max="3331" width="11.42578125" style="16" customWidth="1"/>
    <col min="3332" max="3332" width="13" style="16" customWidth="1"/>
    <col min="3333" max="3333" width="2.85546875" style="16" customWidth="1"/>
    <col min="3334" max="3581" width="9.140625" style="16"/>
    <col min="3582" max="3582" width="34.5703125" style="16" customWidth="1"/>
    <col min="3583" max="3583" width="33.85546875" style="16" customWidth="1"/>
    <col min="3584" max="3584" width="21.42578125" style="16" customWidth="1"/>
    <col min="3585" max="3587" width="11.42578125" style="16" customWidth="1"/>
    <col min="3588" max="3588" width="13" style="16" customWidth="1"/>
    <col min="3589" max="3589" width="2.85546875" style="16" customWidth="1"/>
    <col min="3590" max="3837" width="9.140625" style="16"/>
    <col min="3838" max="3838" width="34.5703125" style="16" customWidth="1"/>
    <col min="3839" max="3839" width="33.85546875" style="16" customWidth="1"/>
    <col min="3840" max="3840" width="21.42578125" style="16" customWidth="1"/>
    <col min="3841" max="3843" width="11.42578125" style="16" customWidth="1"/>
    <col min="3844" max="3844" width="13" style="16" customWidth="1"/>
    <col min="3845" max="3845" width="2.85546875" style="16" customWidth="1"/>
    <col min="3846" max="4093" width="9.140625" style="16"/>
    <col min="4094" max="4094" width="34.5703125" style="16" customWidth="1"/>
    <col min="4095" max="4095" width="33.85546875" style="16" customWidth="1"/>
    <col min="4096" max="4096" width="21.42578125" style="16" customWidth="1"/>
    <col min="4097" max="4099" width="11.42578125" style="16" customWidth="1"/>
    <col min="4100" max="4100" width="13" style="16" customWidth="1"/>
    <col min="4101" max="4101" width="2.85546875" style="16" customWidth="1"/>
    <col min="4102" max="4349" width="9.140625" style="16"/>
    <col min="4350" max="4350" width="34.5703125" style="16" customWidth="1"/>
    <col min="4351" max="4351" width="33.85546875" style="16" customWidth="1"/>
    <col min="4352" max="4352" width="21.42578125" style="16" customWidth="1"/>
    <col min="4353" max="4355" width="11.42578125" style="16" customWidth="1"/>
    <col min="4356" max="4356" width="13" style="16" customWidth="1"/>
    <col min="4357" max="4357" width="2.85546875" style="16" customWidth="1"/>
    <col min="4358" max="4605" width="9.140625" style="16"/>
    <col min="4606" max="4606" width="34.5703125" style="16" customWidth="1"/>
    <col min="4607" max="4607" width="33.85546875" style="16" customWidth="1"/>
    <col min="4608" max="4608" width="21.42578125" style="16" customWidth="1"/>
    <col min="4609" max="4611" width="11.42578125" style="16" customWidth="1"/>
    <col min="4612" max="4612" width="13" style="16" customWidth="1"/>
    <col min="4613" max="4613" width="2.85546875" style="16" customWidth="1"/>
    <col min="4614" max="4861" width="9.140625" style="16"/>
    <col min="4862" max="4862" width="34.5703125" style="16" customWidth="1"/>
    <col min="4863" max="4863" width="33.85546875" style="16" customWidth="1"/>
    <col min="4864" max="4864" width="21.42578125" style="16" customWidth="1"/>
    <col min="4865" max="4867" width="11.42578125" style="16" customWidth="1"/>
    <col min="4868" max="4868" width="13" style="16" customWidth="1"/>
    <col min="4869" max="4869" width="2.85546875" style="16" customWidth="1"/>
    <col min="4870" max="5117" width="9.140625" style="16"/>
    <col min="5118" max="5118" width="34.5703125" style="16" customWidth="1"/>
    <col min="5119" max="5119" width="33.85546875" style="16" customWidth="1"/>
    <col min="5120" max="5120" width="21.42578125" style="16" customWidth="1"/>
    <col min="5121" max="5123" width="11.42578125" style="16" customWidth="1"/>
    <col min="5124" max="5124" width="13" style="16" customWidth="1"/>
    <col min="5125" max="5125" width="2.85546875" style="16" customWidth="1"/>
    <col min="5126" max="5373" width="9.140625" style="16"/>
    <col min="5374" max="5374" width="34.5703125" style="16" customWidth="1"/>
    <col min="5375" max="5375" width="33.85546875" style="16" customWidth="1"/>
    <col min="5376" max="5376" width="21.42578125" style="16" customWidth="1"/>
    <col min="5377" max="5379" width="11.42578125" style="16" customWidth="1"/>
    <col min="5380" max="5380" width="13" style="16" customWidth="1"/>
    <col min="5381" max="5381" width="2.85546875" style="16" customWidth="1"/>
    <col min="5382" max="5629" width="9.140625" style="16"/>
    <col min="5630" max="5630" width="34.5703125" style="16" customWidth="1"/>
    <col min="5631" max="5631" width="33.85546875" style="16" customWidth="1"/>
    <col min="5632" max="5632" width="21.42578125" style="16" customWidth="1"/>
    <col min="5633" max="5635" width="11.42578125" style="16" customWidth="1"/>
    <col min="5636" max="5636" width="13" style="16" customWidth="1"/>
    <col min="5637" max="5637" width="2.85546875" style="16" customWidth="1"/>
    <col min="5638" max="5885" width="9.140625" style="16"/>
    <col min="5886" max="5886" width="34.5703125" style="16" customWidth="1"/>
    <col min="5887" max="5887" width="33.85546875" style="16" customWidth="1"/>
    <col min="5888" max="5888" width="21.42578125" style="16" customWidth="1"/>
    <col min="5889" max="5891" width="11.42578125" style="16" customWidth="1"/>
    <col min="5892" max="5892" width="13" style="16" customWidth="1"/>
    <col min="5893" max="5893" width="2.85546875" style="16" customWidth="1"/>
    <col min="5894" max="6141" width="9.140625" style="16"/>
    <col min="6142" max="6142" width="34.5703125" style="16" customWidth="1"/>
    <col min="6143" max="6143" width="33.85546875" style="16" customWidth="1"/>
    <col min="6144" max="6144" width="21.42578125" style="16" customWidth="1"/>
    <col min="6145" max="6147" width="11.42578125" style="16" customWidth="1"/>
    <col min="6148" max="6148" width="13" style="16" customWidth="1"/>
    <col min="6149" max="6149" width="2.85546875" style="16" customWidth="1"/>
    <col min="6150" max="6397" width="9.140625" style="16"/>
    <col min="6398" max="6398" width="34.5703125" style="16" customWidth="1"/>
    <col min="6399" max="6399" width="33.85546875" style="16" customWidth="1"/>
    <col min="6400" max="6400" width="21.42578125" style="16" customWidth="1"/>
    <col min="6401" max="6403" width="11.42578125" style="16" customWidth="1"/>
    <col min="6404" max="6404" width="13" style="16" customWidth="1"/>
    <col min="6405" max="6405" width="2.85546875" style="16" customWidth="1"/>
    <col min="6406" max="6653" width="9.140625" style="16"/>
    <col min="6654" max="6654" width="34.5703125" style="16" customWidth="1"/>
    <col min="6655" max="6655" width="33.85546875" style="16" customWidth="1"/>
    <col min="6656" max="6656" width="21.42578125" style="16" customWidth="1"/>
    <col min="6657" max="6659" width="11.42578125" style="16" customWidth="1"/>
    <col min="6660" max="6660" width="13" style="16" customWidth="1"/>
    <col min="6661" max="6661" width="2.85546875" style="16" customWidth="1"/>
    <col min="6662" max="6909" width="9.140625" style="16"/>
    <col min="6910" max="6910" width="34.5703125" style="16" customWidth="1"/>
    <col min="6911" max="6911" width="33.85546875" style="16" customWidth="1"/>
    <col min="6912" max="6912" width="21.42578125" style="16" customWidth="1"/>
    <col min="6913" max="6915" width="11.42578125" style="16" customWidth="1"/>
    <col min="6916" max="6916" width="13" style="16" customWidth="1"/>
    <col min="6917" max="6917" width="2.85546875" style="16" customWidth="1"/>
    <col min="6918" max="7165" width="9.140625" style="16"/>
    <col min="7166" max="7166" width="34.5703125" style="16" customWidth="1"/>
    <col min="7167" max="7167" width="33.85546875" style="16" customWidth="1"/>
    <col min="7168" max="7168" width="21.42578125" style="16" customWidth="1"/>
    <col min="7169" max="7171" width="11.42578125" style="16" customWidth="1"/>
    <col min="7172" max="7172" width="13" style="16" customWidth="1"/>
    <col min="7173" max="7173" width="2.85546875" style="16" customWidth="1"/>
    <col min="7174" max="7421" width="9.140625" style="16"/>
    <col min="7422" max="7422" width="34.5703125" style="16" customWidth="1"/>
    <col min="7423" max="7423" width="33.85546875" style="16" customWidth="1"/>
    <col min="7424" max="7424" width="21.42578125" style="16" customWidth="1"/>
    <col min="7425" max="7427" width="11.42578125" style="16" customWidth="1"/>
    <col min="7428" max="7428" width="13" style="16" customWidth="1"/>
    <col min="7429" max="7429" width="2.85546875" style="16" customWidth="1"/>
    <col min="7430" max="7677" width="9.140625" style="16"/>
    <col min="7678" max="7678" width="34.5703125" style="16" customWidth="1"/>
    <col min="7679" max="7679" width="33.85546875" style="16" customWidth="1"/>
    <col min="7680" max="7680" width="21.42578125" style="16" customWidth="1"/>
    <col min="7681" max="7683" width="11.42578125" style="16" customWidth="1"/>
    <col min="7684" max="7684" width="13" style="16" customWidth="1"/>
    <col min="7685" max="7685" width="2.85546875" style="16" customWidth="1"/>
    <col min="7686" max="7933" width="9.140625" style="16"/>
    <col min="7934" max="7934" width="34.5703125" style="16" customWidth="1"/>
    <col min="7935" max="7935" width="33.85546875" style="16" customWidth="1"/>
    <col min="7936" max="7936" width="21.42578125" style="16" customWidth="1"/>
    <col min="7937" max="7939" width="11.42578125" style="16" customWidth="1"/>
    <col min="7940" max="7940" width="13" style="16" customWidth="1"/>
    <col min="7941" max="7941" width="2.85546875" style="16" customWidth="1"/>
    <col min="7942" max="8189" width="9.140625" style="16"/>
    <col min="8190" max="8190" width="34.5703125" style="16" customWidth="1"/>
    <col min="8191" max="8191" width="33.85546875" style="16" customWidth="1"/>
    <col min="8192" max="8192" width="21.42578125" style="16" customWidth="1"/>
    <col min="8193" max="8195" width="11.42578125" style="16" customWidth="1"/>
    <col min="8196" max="8196" width="13" style="16" customWidth="1"/>
    <col min="8197" max="8197" width="2.85546875" style="16" customWidth="1"/>
    <col min="8198" max="8445" width="9.140625" style="16"/>
    <col min="8446" max="8446" width="34.5703125" style="16" customWidth="1"/>
    <col min="8447" max="8447" width="33.85546875" style="16" customWidth="1"/>
    <col min="8448" max="8448" width="21.42578125" style="16" customWidth="1"/>
    <col min="8449" max="8451" width="11.42578125" style="16" customWidth="1"/>
    <col min="8452" max="8452" width="13" style="16" customWidth="1"/>
    <col min="8453" max="8453" width="2.85546875" style="16" customWidth="1"/>
    <col min="8454" max="8701" width="9.140625" style="16"/>
    <col min="8702" max="8702" width="34.5703125" style="16" customWidth="1"/>
    <col min="8703" max="8703" width="33.85546875" style="16" customWidth="1"/>
    <col min="8704" max="8704" width="21.42578125" style="16" customWidth="1"/>
    <col min="8705" max="8707" width="11.42578125" style="16" customWidth="1"/>
    <col min="8708" max="8708" width="13" style="16" customWidth="1"/>
    <col min="8709" max="8709" width="2.85546875" style="16" customWidth="1"/>
    <col min="8710" max="8957" width="9.140625" style="16"/>
    <col min="8958" max="8958" width="34.5703125" style="16" customWidth="1"/>
    <col min="8959" max="8959" width="33.85546875" style="16" customWidth="1"/>
    <col min="8960" max="8960" width="21.42578125" style="16" customWidth="1"/>
    <col min="8961" max="8963" width="11.42578125" style="16" customWidth="1"/>
    <col min="8964" max="8964" width="13" style="16" customWidth="1"/>
    <col min="8965" max="8965" width="2.85546875" style="16" customWidth="1"/>
    <col min="8966" max="9213" width="9.140625" style="16"/>
    <col min="9214" max="9214" width="34.5703125" style="16" customWidth="1"/>
    <col min="9215" max="9215" width="33.85546875" style="16" customWidth="1"/>
    <col min="9216" max="9216" width="21.42578125" style="16" customWidth="1"/>
    <col min="9217" max="9219" width="11.42578125" style="16" customWidth="1"/>
    <col min="9220" max="9220" width="13" style="16" customWidth="1"/>
    <col min="9221" max="9221" width="2.85546875" style="16" customWidth="1"/>
    <col min="9222" max="9469" width="9.140625" style="16"/>
    <col min="9470" max="9470" width="34.5703125" style="16" customWidth="1"/>
    <col min="9471" max="9471" width="33.85546875" style="16" customWidth="1"/>
    <col min="9472" max="9472" width="21.42578125" style="16" customWidth="1"/>
    <col min="9473" max="9475" width="11.42578125" style="16" customWidth="1"/>
    <col min="9476" max="9476" width="13" style="16" customWidth="1"/>
    <col min="9477" max="9477" width="2.85546875" style="16" customWidth="1"/>
    <col min="9478" max="9725" width="9.140625" style="16"/>
    <col min="9726" max="9726" width="34.5703125" style="16" customWidth="1"/>
    <col min="9727" max="9727" width="33.85546875" style="16" customWidth="1"/>
    <col min="9728" max="9728" width="21.42578125" style="16" customWidth="1"/>
    <col min="9729" max="9731" width="11.42578125" style="16" customWidth="1"/>
    <col min="9732" max="9732" width="13" style="16" customWidth="1"/>
    <col min="9733" max="9733" width="2.85546875" style="16" customWidth="1"/>
    <col min="9734" max="9981" width="9.140625" style="16"/>
    <col min="9982" max="9982" width="34.5703125" style="16" customWidth="1"/>
    <col min="9983" max="9983" width="33.85546875" style="16" customWidth="1"/>
    <col min="9984" max="9984" width="21.42578125" style="16" customWidth="1"/>
    <col min="9985" max="9987" width="11.42578125" style="16" customWidth="1"/>
    <col min="9988" max="9988" width="13" style="16" customWidth="1"/>
    <col min="9989" max="9989" width="2.85546875" style="16" customWidth="1"/>
    <col min="9990" max="10237" width="9.140625" style="16"/>
    <col min="10238" max="10238" width="34.5703125" style="16" customWidth="1"/>
    <col min="10239" max="10239" width="33.85546875" style="16" customWidth="1"/>
    <col min="10240" max="10240" width="21.42578125" style="16" customWidth="1"/>
    <col min="10241" max="10243" width="11.42578125" style="16" customWidth="1"/>
    <col min="10244" max="10244" width="13" style="16" customWidth="1"/>
    <col min="10245" max="10245" width="2.85546875" style="16" customWidth="1"/>
    <col min="10246" max="10493" width="9.140625" style="16"/>
    <col min="10494" max="10494" width="34.5703125" style="16" customWidth="1"/>
    <col min="10495" max="10495" width="33.85546875" style="16" customWidth="1"/>
    <col min="10496" max="10496" width="21.42578125" style="16" customWidth="1"/>
    <col min="10497" max="10499" width="11.42578125" style="16" customWidth="1"/>
    <col min="10500" max="10500" width="13" style="16" customWidth="1"/>
    <col min="10501" max="10501" width="2.85546875" style="16" customWidth="1"/>
    <col min="10502" max="10749" width="9.140625" style="16"/>
    <col min="10750" max="10750" width="34.5703125" style="16" customWidth="1"/>
    <col min="10751" max="10751" width="33.85546875" style="16" customWidth="1"/>
    <col min="10752" max="10752" width="21.42578125" style="16" customWidth="1"/>
    <col min="10753" max="10755" width="11.42578125" style="16" customWidth="1"/>
    <col min="10756" max="10756" width="13" style="16" customWidth="1"/>
    <col min="10757" max="10757" width="2.85546875" style="16" customWidth="1"/>
    <col min="10758" max="11005" width="9.140625" style="16"/>
    <col min="11006" max="11006" width="34.5703125" style="16" customWidth="1"/>
    <col min="11007" max="11007" width="33.85546875" style="16" customWidth="1"/>
    <col min="11008" max="11008" width="21.42578125" style="16" customWidth="1"/>
    <col min="11009" max="11011" width="11.42578125" style="16" customWidth="1"/>
    <col min="11012" max="11012" width="13" style="16" customWidth="1"/>
    <col min="11013" max="11013" width="2.85546875" style="16" customWidth="1"/>
    <col min="11014" max="11261" width="9.140625" style="16"/>
    <col min="11262" max="11262" width="34.5703125" style="16" customWidth="1"/>
    <col min="11263" max="11263" width="33.85546875" style="16" customWidth="1"/>
    <col min="11264" max="11264" width="21.42578125" style="16" customWidth="1"/>
    <col min="11265" max="11267" width="11.42578125" style="16" customWidth="1"/>
    <col min="11268" max="11268" width="13" style="16" customWidth="1"/>
    <col min="11269" max="11269" width="2.85546875" style="16" customWidth="1"/>
    <col min="11270" max="11517" width="9.140625" style="16"/>
    <col min="11518" max="11518" width="34.5703125" style="16" customWidth="1"/>
    <col min="11519" max="11519" width="33.85546875" style="16" customWidth="1"/>
    <col min="11520" max="11520" width="21.42578125" style="16" customWidth="1"/>
    <col min="11521" max="11523" width="11.42578125" style="16" customWidth="1"/>
    <col min="11524" max="11524" width="13" style="16" customWidth="1"/>
    <col min="11525" max="11525" width="2.85546875" style="16" customWidth="1"/>
    <col min="11526" max="11773" width="9.140625" style="16"/>
    <col min="11774" max="11774" width="34.5703125" style="16" customWidth="1"/>
    <col min="11775" max="11775" width="33.85546875" style="16" customWidth="1"/>
    <col min="11776" max="11776" width="21.42578125" style="16" customWidth="1"/>
    <col min="11777" max="11779" width="11.42578125" style="16" customWidth="1"/>
    <col min="11780" max="11780" width="13" style="16" customWidth="1"/>
    <col min="11781" max="11781" width="2.85546875" style="16" customWidth="1"/>
    <col min="11782" max="12029" width="9.140625" style="16"/>
    <col min="12030" max="12030" width="34.5703125" style="16" customWidth="1"/>
    <col min="12031" max="12031" width="33.85546875" style="16" customWidth="1"/>
    <col min="12032" max="12032" width="21.42578125" style="16" customWidth="1"/>
    <col min="12033" max="12035" width="11.42578125" style="16" customWidth="1"/>
    <col min="12036" max="12036" width="13" style="16" customWidth="1"/>
    <col min="12037" max="12037" width="2.85546875" style="16" customWidth="1"/>
    <col min="12038" max="12285" width="9.140625" style="16"/>
    <col min="12286" max="12286" width="34.5703125" style="16" customWidth="1"/>
    <col min="12287" max="12287" width="33.85546875" style="16" customWidth="1"/>
    <col min="12288" max="12288" width="21.42578125" style="16" customWidth="1"/>
    <col min="12289" max="12291" width="11.42578125" style="16" customWidth="1"/>
    <col min="12292" max="12292" width="13" style="16" customWidth="1"/>
    <col min="12293" max="12293" width="2.85546875" style="16" customWidth="1"/>
    <col min="12294" max="12541" width="9.140625" style="16"/>
    <col min="12542" max="12542" width="34.5703125" style="16" customWidth="1"/>
    <col min="12543" max="12543" width="33.85546875" style="16" customWidth="1"/>
    <col min="12544" max="12544" width="21.42578125" style="16" customWidth="1"/>
    <col min="12545" max="12547" width="11.42578125" style="16" customWidth="1"/>
    <col min="12548" max="12548" width="13" style="16" customWidth="1"/>
    <col min="12549" max="12549" width="2.85546875" style="16" customWidth="1"/>
    <col min="12550" max="12797" width="9.140625" style="16"/>
    <col min="12798" max="12798" width="34.5703125" style="16" customWidth="1"/>
    <col min="12799" max="12799" width="33.85546875" style="16" customWidth="1"/>
    <col min="12800" max="12800" width="21.42578125" style="16" customWidth="1"/>
    <col min="12801" max="12803" width="11.42578125" style="16" customWidth="1"/>
    <col min="12804" max="12804" width="13" style="16" customWidth="1"/>
    <col min="12805" max="12805" width="2.85546875" style="16" customWidth="1"/>
    <col min="12806" max="13053" width="9.140625" style="16"/>
    <col min="13054" max="13054" width="34.5703125" style="16" customWidth="1"/>
    <col min="13055" max="13055" width="33.85546875" style="16" customWidth="1"/>
    <col min="13056" max="13056" width="21.42578125" style="16" customWidth="1"/>
    <col min="13057" max="13059" width="11.42578125" style="16" customWidth="1"/>
    <col min="13060" max="13060" width="13" style="16" customWidth="1"/>
    <col min="13061" max="13061" width="2.85546875" style="16" customWidth="1"/>
    <col min="13062" max="13309" width="9.140625" style="16"/>
    <col min="13310" max="13310" width="34.5703125" style="16" customWidth="1"/>
    <col min="13311" max="13311" width="33.85546875" style="16" customWidth="1"/>
    <col min="13312" max="13312" width="21.42578125" style="16" customWidth="1"/>
    <col min="13313" max="13315" width="11.42578125" style="16" customWidth="1"/>
    <col min="13316" max="13316" width="13" style="16" customWidth="1"/>
    <col min="13317" max="13317" width="2.85546875" style="16" customWidth="1"/>
    <col min="13318" max="13565" width="9.140625" style="16"/>
    <col min="13566" max="13566" width="34.5703125" style="16" customWidth="1"/>
    <col min="13567" max="13567" width="33.85546875" style="16" customWidth="1"/>
    <col min="13568" max="13568" width="21.42578125" style="16" customWidth="1"/>
    <col min="13569" max="13571" width="11.42578125" style="16" customWidth="1"/>
    <col min="13572" max="13572" width="13" style="16" customWidth="1"/>
    <col min="13573" max="13573" width="2.85546875" style="16" customWidth="1"/>
    <col min="13574" max="13821" width="9.140625" style="16"/>
    <col min="13822" max="13822" width="34.5703125" style="16" customWidth="1"/>
    <col min="13823" max="13823" width="33.85546875" style="16" customWidth="1"/>
    <col min="13824" max="13824" width="21.42578125" style="16" customWidth="1"/>
    <col min="13825" max="13827" width="11.42578125" style="16" customWidth="1"/>
    <col min="13828" max="13828" width="13" style="16" customWidth="1"/>
    <col min="13829" max="13829" width="2.85546875" style="16" customWidth="1"/>
    <col min="13830" max="14077" width="9.140625" style="16"/>
    <col min="14078" max="14078" width="34.5703125" style="16" customWidth="1"/>
    <col min="14079" max="14079" width="33.85546875" style="16" customWidth="1"/>
    <col min="14080" max="14080" width="21.42578125" style="16" customWidth="1"/>
    <col min="14081" max="14083" width="11.42578125" style="16" customWidth="1"/>
    <col min="14084" max="14084" width="13" style="16" customWidth="1"/>
    <col min="14085" max="14085" width="2.85546875" style="16" customWidth="1"/>
    <col min="14086" max="14333" width="9.140625" style="16"/>
    <col min="14334" max="14334" width="34.5703125" style="16" customWidth="1"/>
    <col min="14335" max="14335" width="33.85546875" style="16" customWidth="1"/>
    <col min="14336" max="14336" width="21.42578125" style="16" customWidth="1"/>
    <col min="14337" max="14339" width="11.42578125" style="16" customWidth="1"/>
    <col min="14340" max="14340" width="13" style="16" customWidth="1"/>
    <col min="14341" max="14341" width="2.85546875" style="16" customWidth="1"/>
    <col min="14342" max="14589" width="9.140625" style="16"/>
    <col min="14590" max="14590" width="34.5703125" style="16" customWidth="1"/>
    <col min="14591" max="14591" width="33.85546875" style="16" customWidth="1"/>
    <col min="14592" max="14592" width="21.42578125" style="16" customWidth="1"/>
    <col min="14593" max="14595" width="11.42578125" style="16" customWidth="1"/>
    <col min="14596" max="14596" width="13" style="16" customWidth="1"/>
    <col min="14597" max="14597" width="2.85546875" style="16" customWidth="1"/>
    <col min="14598" max="14845" width="9.140625" style="16"/>
    <col min="14846" max="14846" width="34.5703125" style="16" customWidth="1"/>
    <col min="14847" max="14847" width="33.85546875" style="16" customWidth="1"/>
    <col min="14848" max="14848" width="21.42578125" style="16" customWidth="1"/>
    <col min="14849" max="14851" width="11.42578125" style="16" customWidth="1"/>
    <col min="14852" max="14852" width="13" style="16" customWidth="1"/>
    <col min="14853" max="14853" width="2.85546875" style="16" customWidth="1"/>
    <col min="14854" max="15101" width="9.140625" style="16"/>
    <col min="15102" max="15102" width="34.5703125" style="16" customWidth="1"/>
    <col min="15103" max="15103" width="33.85546875" style="16" customWidth="1"/>
    <col min="15104" max="15104" width="21.42578125" style="16" customWidth="1"/>
    <col min="15105" max="15107" width="11.42578125" style="16" customWidth="1"/>
    <col min="15108" max="15108" width="13" style="16" customWidth="1"/>
    <col min="15109" max="15109" width="2.85546875" style="16" customWidth="1"/>
    <col min="15110" max="15357" width="9.140625" style="16"/>
    <col min="15358" max="15358" width="34.5703125" style="16" customWidth="1"/>
    <col min="15359" max="15359" width="33.85546875" style="16" customWidth="1"/>
    <col min="15360" max="15360" width="21.42578125" style="16" customWidth="1"/>
    <col min="15361" max="15363" width="11.42578125" style="16" customWidth="1"/>
    <col min="15364" max="15364" width="13" style="16" customWidth="1"/>
    <col min="15365" max="15365" width="2.85546875" style="16" customWidth="1"/>
    <col min="15366" max="15613" width="9.140625" style="16"/>
    <col min="15614" max="15614" width="34.5703125" style="16" customWidth="1"/>
    <col min="15615" max="15615" width="33.85546875" style="16" customWidth="1"/>
    <col min="15616" max="15616" width="21.42578125" style="16" customWidth="1"/>
    <col min="15617" max="15619" width="11.42578125" style="16" customWidth="1"/>
    <col min="15620" max="15620" width="13" style="16" customWidth="1"/>
    <col min="15621" max="15621" width="2.85546875" style="16" customWidth="1"/>
    <col min="15622" max="15869" width="9.140625" style="16"/>
    <col min="15870" max="15870" width="34.5703125" style="16" customWidth="1"/>
    <col min="15871" max="15871" width="33.85546875" style="16" customWidth="1"/>
    <col min="15872" max="15872" width="21.42578125" style="16" customWidth="1"/>
    <col min="15873" max="15875" width="11.42578125" style="16" customWidth="1"/>
    <col min="15876" max="15876" width="13" style="16" customWidth="1"/>
    <col min="15877" max="15877" width="2.85546875" style="16" customWidth="1"/>
    <col min="15878" max="16125" width="9.140625" style="16"/>
    <col min="16126" max="16126" width="34.5703125" style="16" customWidth="1"/>
    <col min="16127" max="16127" width="33.85546875" style="16" customWidth="1"/>
    <col min="16128" max="16128" width="21.42578125" style="16" customWidth="1"/>
    <col min="16129" max="16131" width="11.42578125" style="16" customWidth="1"/>
    <col min="16132" max="16132" width="13" style="16" customWidth="1"/>
    <col min="16133" max="16133" width="2.85546875" style="16" customWidth="1"/>
    <col min="16134" max="16384" width="9.140625" style="16"/>
  </cols>
  <sheetData>
    <row r="1" spans="1:11" ht="15.75" x14ac:dyDescent="0.25">
      <c r="A1" s="216" t="s">
        <v>4488</v>
      </c>
      <c r="B1" s="216"/>
      <c r="C1" s="216"/>
      <c r="D1" s="216"/>
    </row>
    <row r="2" spans="1:11" ht="15" x14ac:dyDescent="0.25">
      <c r="A2" s="1867" t="s">
        <v>145</v>
      </c>
      <c r="B2" s="1868"/>
      <c r="C2" s="1868"/>
      <c r="D2" s="1868"/>
      <c r="E2" s="1869"/>
    </row>
    <row r="3" spans="1:11" ht="13.35" customHeight="1" x14ac:dyDescent="0.2">
      <c r="A3" s="1056" t="s">
        <v>4489</v>
      </c>
      <c r="B3" s="88"/>
      <c r="C3" s="31"/>
      <c r="D3" s="31"/>
      <c r="E3" s="31"/>
    </row>
    <row r="4" spans="1:11" ht="15.75" x14ac:dyDescent="0.25">
      <c r="A4" s="262" t="s">
        <v>4490</v>
      </c>
      <c r="B4" s="88"/>
      <c r="C4" s="31"/>
      <c r="D4" s="31"/>
      <c r="E4" s="31"/>
    </row>
    <row r="5" spans="1:11" ht="15.75" x14ac:dyDescent="0.25">
      <c r="A5" s="262"/>
      <c r="B5" s="88"/>
      <c r="C5" s="31"/>
      <c r="D5" s="31"/>
      <c r="E5" s="31"/>
    </row>
    <row r="6" spans="1:11" ht="12.75" customHeight="1" x14ac:dyDescent="0.2">
      <c r="A6" s="80" t="s">
        <v>4491</v>
      </c>
      <c r="B6" s="8"/>
      <c r="C6" s="8"/>
      <c r="D6" s="8"/>
      <c r="E6" s="8"/>
      <c r="F6" s="8"/>
      <c r="G6" s="8"/>
      <c r="H6" s="8"/>
      <c r="I6" s="8"/>
      <c r="K6" s="60"/>
    </row>
    <row r="7" spans="1:11" ht="12.75" customHeight="1" x14ac:dyDescent="0.2">
      <c r="A7" s="8"/>
      <c r="B7" s="8" t="s">
        <v>4492</v>
      </c>
      <c r="C7" s="8"/>
      <c r="D7" s="8"/>
      <c r="E7" s="139"/>
      <c r="F7" s="139"/>
      <c r="G7" s="139"/>
      <c r="H7" s="1743">
        <v>16100</v>
      </c>
      <c r="I7" s="8" t="s">
        <v>4493</v>
      </c>
      <c r="K7" s="60"/>
    </row>
    <row r="8" spans="1:11" ht="12.75" customHeight="1" x14ac:dyDescent="0.2">
      <c r="A8" s="8"/>
      <c r="B8" s="8"/>
      <c r="C8" s="8"/>
      <c r="D8" s="8"/>
      <c r="E8" s="139"/>
      <c r="F8" s="139"/>
      <c r="G8" s="139"/>
      <c r="H8" s="139"/>
      <c r="I8" s="8"/>
      <c r="K8" s="60"/>
    </row>
    <row r="9" spans="1:11" ht="12.75" customHeight="1" x14ac:dyDescent="0.2">
      <c r="A9" s="80" t="s">
        <v>4494</v>
      </c>
      <c r="B9" s="8"/>
      <c r="C9" s="8"/>
      <c r="D9" s="8"/>
      <c r="E9" s="139"/>
      <c r="F9" s="139"/>
      <c r="G9" s="139"/>
      <c r="H9" s="139"/>
      <c r="I9" s="8"/>
      <c r="K9" s="60"/>
    </row>
    <row r="10" spans="1:11" ht="12.75" customHeight="1" x14ac:dyDescent="0.2">
      <c r="A10" s="8"/>
      <c r="B10" s="8" t="s">
        <v>4492</v>
      </c>
      <c r="C10" s="8"/>
      <c r="D10" s="8"/>
      <c r="E10" s="139"/>
      <c r="F10" s="139"/>
      <c r="G10" s="1743">
        <v>16101</v>
      </c>
      <c r="H10" s="8" t="s">
        <v>4495</v>
      </c>
      <c r="I10" s="8"/>
      <c r="K10" s="60"/>
    </row>
    <row r="11" spans="1:11" ht="12.75" customHeight="1" x14ac:dyDescent="0.2">
      <c r="A11" s="8"/>
      <c r="B11" s="8" t="s">
        <v>4496</v>
      </c>
      <c r="C11" s="8"/>
      <c r="D11" s="8"/>
      <c r="E11" s="139"/>
      <c r="F11" s="139"/>
      <c r="G11" s="1743">
        <v>16102</v>
      </c>
      <c r="H11" s="8" t="s">
        <v>4497</v>
      </c>
      <c r="I11" s="8"/>
      <c r="K11" s="60"/>
    </row>
    <row r="12" spans="1:11" ht="12.75" customHeight="1" x14ac:dyDescent="0.2">
      <c r="A12" s="8"/>
      <c r="B12" s="8"/>
      <c r="C12" s="8"/>
      <c r="D12" s="8"/>
      <c r="E12" s="139"/>
      <c r="F12" s="139"/>
      <c r="G12" s="139"/>
      <c r="H12" s="139"/>
      <c r="I12" s="8"/>
      <c r="K12" s="60"/>
    </row>
    <row r="13" spans="1:11" ht="12.75" customHeight="1" x14ac:dyDescent="0.2">
      <c r="A13" s="8"/>
      <c r="B13" s="8" t="s">
        <v>4498</v>
      </c>
      <c r="C13" s="8"/>
      <c r="D13" s="8"/>
      <c r="E13" s="139"/>
      <c r="F13" s="8" t="s">
        <v>4499</v>
      </c>
      <c r="G13" s="139"/>
      <c r="H13" s="1743">
        <v>16103</v>
      </c>
      <c r="I13" s="8" t="s">
        <v>4500</v>
      </c>
      <c r="K13" s="60"/>
    </row>
    <row r="14" spans="1:11" ht="12.75" customHeight="1" x14ac:dyDescent="0.2">
      <c r="A14" s="8"/>
      <c r="B14" s="8"/>
      <c r="C14" s="8"/>
      <c r="D14" s="8"/>
      <c r="E14" s="139"/>
      <c r="F14" s="139"/>
      <c r="G14" s="139"/>
      <c r="H14" s="139"/>
      <c r="I14" s="8"/>
      <c r="K14" s="60"/>
    </row>
    <row r="15" spans="1:11" ht="12.75" customHeight="1" x14ac:dyDescent="0.2">
      <c r="A15" s="8"/>
      <c r="B15" s="8"/>
      <c r="C15" s="8"/>
      <c r="D15" s="8"/>
      <c r="E15" s="139"/>
      <c r="F15" s="139"/>
      <c r="G15" s="139"/>
      <c r="H15" s="139"/>
      <c r="I15" s="8"/>
      <c r="K15" s="60"/>
    </row>
    <row r="16" spans="1:11" ht="12.75" customHeight="1" x14ac:dyDescent="0.2">
      <c r="A16" s="80" t="s">
        <v>4501</v>
      </c>
      <c r="B16" s="8"/>
      <c r="C16" s="8"/>
      <c r="D16" s="8"/>
      <c r="E16" s="139"/>
      <c r="F16" s="139"/>
      <c r="G16" s="139"/>
      <c r="H16" s="139"/>
      <c r="I16" s="8"/>
      <c r="K16" s="60"/>
    </row>
    <row r="17" spans="1:11" ht="12.75" customHeight="1" x14ac:dyDescent="0.2">
      <c r="A17" s="8"/>
      <c r="B17" s="8"/>
      <c r="C17" s="8"/>
      <c r="D17" s="8"/>
      <c r="E17" s="139"/>
      <c r="F17" s="139"/>
      <c r="G17" s="139"/>
      <c r="H17" s="139"/>
      <c r="I17" s="8"/>
      <c r="K17" s="60"/>
    </row>
    <row r="18" spans="1:11" ht="12.75" customHeight="1" x14ac:dyDescent="0.2">
      <c r="A18" s="8"/>
      <c r="B18" s="8" t="s">
        <v>4502</v>
      </c>
      <c r="C18" s="8"/>
      <c r="D18" s="8"/>
      <c r="E18" s="331" t="s">
        <v>4503</v>
      </c>
      <c r="F18" s="331" t="s">
        <v>4504</v>
      </c>
      <c r="G18" s="331" t="s">
        <v>297</v>
      </c>
      <c r="H18" s="139"/>
      <c r="I18" s="8"/>
      <c r="K18" s="60"/>
    </row>
    <row r="19" spans="1:11" ht="12.75" customHeight="1" x14ac:dyDescent="0.2">
      <c r="A19" s="8"/>
      <c r="B19" s="8"/>
      <c r="C19" s="8" t="s">
        <v>4505</v>
      </c>
      <c r="D19" s="8"/>
      <c r="E19" s="1744">
        <v>16104</v>
      </c>
      <c r="F19" s="1743">
        <v>16110</v>
      </c>
      <c r="G19" s="1745">
        <v>16115</v>
      </c>
      <c r="H19" s="139"/>
      <c r="I19" s="8"/>
      <c r="K19" s="60"/>
    </row>
    <row r="20" spans="1:11" ht="12.75" customHeight="1" x14ac:dyDescent="0.2">
      <c r="A20" s="8"/>
      <c r="B20" s="8"/>
      <c r="C20" s="8" t="s">
        <v>4506</v>
      </c>
      <c r="D20" s="8"/>
      <c r="E20" s="1743">
        <v>16105</v>
      </c>
      <c r="F20" s="139">
        <v>16111</v>
      </c>
      <c r="G20" s="1743">
        <v>16116</v>
      </c>
      <c r="H20" s="139"/>
      <c r="I20" s="8"/>
      <c r="K20" s="60"/>
    </row>
    <row r="21" spans="1:11" ht="12.75" customHeight="1" x14ac:dyDescent="0.2">
      <c r="A21" s="8"/>
      <c r="B21" s="8"/>
      <c r="C21" s="8" t="s">
        <v>4507</v>
      </c>
      <c r="D21" s="8"/>
      <c r="E21" s="1743">
        <v>16106</v>
      </c>
      <c r="F21" s="1746"/>
      <c r="G21" s="1743">
        <v>16117</v>
      </c>
      <c r="H21" s="139"/>
      <c r="I21" s="8"/>
      <c r="K21" s="60"/>
    </row>
    <row r="22" spans="1:11" ht="12.75" customHeight="1" x14ac:dyDescent="0.2">
      <c r="A22" s="8"/>
      <c r="B22" s="8"/>
      <c r="C22" s="8" t="s">
        <v>4508</v>
      </c>
      <c r="D22" s="8"/>
      <c r="E22" s="1743">
        <v>16107</v>
      </c>
      <c r="F22" s="139">
        <v>16112</v>
      </c>
      <c r="G22" s="1743">
        <v>16118</v>
      </c>
      <c r="H22" s="139"/>
      <c r="I22" s="8"/>
      <c r="K22" s="60"/>
    </row>
    <row r="23" spans="1:11" ht="12.75" customHeight="1" x14ac:dyDescent="0.2">
      <c r="A23" s="8"/>
      <c r="B23" s="8"/>
      <c r="C23" s="8" t="s">
        <v>4509</v>
      </c>
      <c r="D23" s="8"/>
      <c r="E23" s="1743">
        <v>16108</v>
      </c>
      <c r="F23" s="1743">
        <v>16113</v>
      </c>
      <c r="G23" s="1743">
        <v>16119</v>
      </c>
      <c r="H23" s="139"/>
      <c r="I23" s="8"/>
      <c r="K23" s="60"/>
    </row>
    <row r="24" spans="1:11" ht="12.75" customHeight="1" x14ac:dyDescent="0.2">
      <c r="A24" s="8"/>
      <c r="B24" s="8"/>
      <c r="C24" s="8" t="s">
        <v>4510</v>
      </c>
      <c r="D24" s="8"/>
      <c r="E24" s="1743">
        <v>16109</v>
      </c>
      <c r="F24" s="1743">
        <v>16114</v>
      </c>
      <c r="G24" s="1743">
        <v>16120</v>
      </c>
      <c r="H24" s="139"/>
      <c r="I24" s="8"/>
      <c r="K24" s="60"/>
    </row>
    <row r="25" spans="1:11" ht="12.75" customHeight="1" x14ac:dyDescent="0.2">
      <c r="A25" s="8"/>
      <c r="B25" s="8"/>
      <c r="C25" s="8" t="s">
        <v>4511</v>
      </c>
      <c r="D25" s="8"/>
      <c r="E25" s="139"/>
      <c r="F25" s="139"/>
      <c r="G25" s="139"/>
      <c r="H25" s="1743">
        <v>16121</v>
      </c>
      <c r="I25" s="8" t="s">
        <v>4512</v>
      </c>
      <c r="K25" s="60"/>
    </row>
    <row r="26" spans="1:11" ht="12.75" customHeight="1" x14ac:dyDescent="0.2">
      <c r="A26" s="8"/>
      <c r="B26" s="8"/>
      <c r="C26" s="8"/>
      <c r="D26" s="8"/>
      <c r="E26" s="139"/>
      <c r="F26" s="139"/>
      <c r="G26" s="139"/>
      <c r="H26" s="139"/>
      <c r="I26" s="8"/>
      <c r="K26" s="60"/>
    </row>
    <row r="27" spans="1:11" ht="12.75" customHeight="1" x14ac:dyDescent="0.2">
      <c r="A27" s="8"/>
      <c r="B27" s="8" t="s">
        <v>4513</v>
      </c>
      <c r="C27" s="8"/>
      <c r="D27" s="8"/>
      <c r="E27" s="139"/>
      <c r="F27" s="139"/>
      <c r="G27" s="139"/>
      <c r="H27" s="139"/>
      <c r="I27" s="8"/>
      <c r="K27" s="60"/>
    </row>
    <row r="28" spans="1:11" ht="12.75" customHeight="1" x14ac:dyDescent="0.2">
      <c r="A28" s="8"/>
      <c r="B28" s="8"/>
      <c r="C28" s="8"/>
      <c r="D28" s="8"/>
      <c r="E28" s="139"/>
      <c r="F28" s="139"/>
      <c r="G28" s="139"/>
      <c r="H28" s="139"/>
      <c r="I28" s="8"/>
      <c r="K28" s="60"/>
    </row>
    <row r="29" spans="1:11" ht="12.75" customHeight="1" x14ac:dyDescent="0.2">
      <c r="A29" s="8"/>
      <c r="B29" s="8" t="s">
        <v>4514</v>
      </c>
      <c r="C29" s="8"/>
      <c r="D29" s="8"/>
      <c r="E29" s="139"/>
      <c r="F29" s="139"/>
      <c r="G29" s="1743">
        <v>16128</v>
      </c>
      <c r="H29" s="8" t="s">
        <v>365</v>
      </c>
      <c r="I29" s="8"/>
      <c r="K29" s="60"/>
    </row>
    <row r="30" spans="1:11" ht="12.75" customHeight="1" x14ac:dyDescent="0.2">
      <c r="A30" s="8"/>
      <c r="B30" s="8"/>
      <c r="C30" s="8"/>
      <c r="D30" s="8"/>
      <c r="E30" s="139"/>
      <c r="F30" s="139"/>
      <c r="G30" s="139"/>
      <c r="H30" s="139"/>
      <c r="I30" s="8"/>
      <c r="K30" s="60"/>
    </row>
    <row r="31" spans="1:11" ht="12.75" customHeight="1" x14ac:dyDescent="0.2">
      <c r="A31" s="8"/>
      <c r="B31" s="8" t="s">
        <v>4515</v>
      </c>
      <c r="C31" s="8"/>
      <c r="D31" s="8"/>
      <c r="E31" s="139"/>
      <c r="F31" s="139"/>
      <c r="G31" s="139"/>
      <c r="H31" s="139"/>
      <c r="I31" s="8"/>
      <c r="K31" s="60"/>
    </row>
    <row r="32" spans="1:11" ht="12.75" customHeight="1" x14ac:dyDescent="0.2">
      <c r="A32" s="8"/>
      <c r="B32" s="8"/>
      <c r="C32" s="8"/>
      <c r="D32" s="8"/>
      <c r="E32" s="139"/>
      <c r="F32" s="139"/>
      <c r="G32" s="139"/>
      <c r="H32" s="139"/>
      <c r="I32" s="8"/>
      <c r="K32" s="60"/>
    </row>
    <row r="33" spans="1:11" ht="12.75" customHeight="1" x14ac:dyDescent="0.2">
      <c r="A33" s="8"/>
      <c r="B33" s="8" t="s">
        <v>4492</v>
      </c>
      <c r="C33" s="8"/>
      <c r="D33" s="8"/>
      <c r="E33" s="139"/>
      <c r="F33" s="139"/>
      <c r="G33" s="1743">
        <v>16122</v>
      </c>
      <c r="H33" s="8" t="s">
        <v>4516</v>
      </c>
      <c r="I33" s="8"/>
      <c r="K33" s="60"/>
    </row>
    <row r="34" spans="1:11" ht="12.75" customHeight="1" x14ac:dyDescent="0.2">
      <c r="A34" s="8"/>
      <c r="B34" s="8" t="s">
        <v>4496</v>
      </c>
      <c r="C34" s="8"/>
      <c r="D34" s="8"/>
      <c r="E34" s="139"/>
      <c r="F34" s="139"/>
      <c r="G34" s="1743">
        <v>16123</v>
      </c>
      <c r="H34" s="8" t="s">
        <v>4517</v>
      </c>
      <c r="I34" s="8"/>
      <c r="K34" s="60"/>
    </row>
    <row r="35" spans="1:11" ht="12.75" customHeight="1" x14ac:dyDescent="0.2">
      <c r="A35" s="8"/>
      <c r="B35" s="8"/>
      <c r="C35" s="8"/>
      <c r="D35" s="8"/>
      <c r="E35" s="139"/>
      <c r="F35" s="139"/>
      <c r="G35" s="139"/>
      <c r="H35" s="139"/>
      <c r="I35" s="8"/>
      <c r="K35" s="60"/>
    </row>
    <row r="36" spans="1:11" ht="12.75" customHeight="1" x14ac:dyDescent="0.2">
      <c r="A36" s="8"/>
      <c r="B36" s="8" t="s">
        <v>4498</v>
      </c>
      <c r="C36" s="8"/>
      <c r="D36" s="8"/>
      <c r="E36" s="139"/>
      <c r="F36" s="139" t="s">
        <v>4518</v>
      </c>
      <c r="G36" s="8"/>
      <c r="H36" s="1743">
        <v>16124</v>
      </c>
      <c r="I36" s="8" t="s">
        <v>4519</v>
      </c>
      <c r="K36" s="60"/>
    </row>
    <row r="37" spans="1:11" ht="12.75" customHeight="1" x14ac:dyDescent="0.2">
      <c r="A37" s="8"/>
      <c r="B37" s="8"/>
      <c r="C37" s="8"/>
      <c r="D37" s="8"/>
      <c r="E37" s="139"/>
      <c r="F37" s="139"/>
      <c r="G37" s="139"/>
      <c r="H37" s="139"/>
      <c r="I37" s="8"/>
      <c r="K37" s="60"/>
    </row>
    <row r="38" spans="1:11" ht="12.75" customHeight="1" x14ac:dyDescent="0.2">
      <c r="A38" s="8" t="s">
        <v>4520</v>
      </c>
      <c r="B38" s="8"/>
      <c r="C38" s="8"/>
      <c r="D38" s="8"/>
      <c r="E38" s="139"/>
      <c r="F38" s="139"/>
      <c r="G38" s="139"/>
      <c r="H38" s="1743">
        <v>16125</v>
      </c>
      <c r="I38" s="8" t="s">
        <v>4521</v>
      </c>
      <c r="K38" s="60"/>
    </row>
    <row r="39" spans="1:11" ht="12.75" customHeight="1" x14ac:dyDescent="0.2">
      <c r="A39" s="8"/>
      <c r="B39" s="8" t="s">
        <v>4522</v>
      </c>
      <c r="C39" s="8"/>
      <c r="D39" s="8"/>
      <c r="E39" s="139"/>
      <c r="F39" s="139"/>
      <c r="G39" s="1743">
        <v>16126</v>
      </c>
      <c r="H39" s="139"/>
      <c r="I39" s="8"/>
      <c r="K39" s="60"/>
    </row>
    <row r="40" spans="1:11" ht="12.75" customHeight="1" x14ac:dyDescent="0.2">
      <c r="A40" s="8"/>
      <c r="B40" s="8"/>
      <c r="C40" s="8"/>
      <c r="D40" s="8"/>
      <c r="E40" s="139"/>
      <c r="F40" s="139"/>
      <c r="G40" s="139"/>
      <c r="H40" s="139"/>
      <c r="I40" s="8"/>
      <c r="K40" s="60"/>
    </row>
    <row r="41" spans="1:11" ht="12.75" customHeight="1" x14ac:dyDescent="0.2">
      <c r="A41" s="80" t="s">
        <v>4523</v>
      </c>
      <c r="B41" s="8"/>
      <c r="C41" s="8"/>
      <c r="D41" s="8"/>
      <c r="E41" s="31" t="s">
        <v>4524</v>
      </c>
      <c r="G41" s="8"/>
      <c r="H41" s="1743">
        <v>16127</v>
      </c>
      <c r="I41" s="8" t="s">
        <v>4525</v>
      </c>
      <c r="K41" s="60"/>
    </row>
    <row r="42" spans="1:11" ht="12.75" customHeight="1" x14ac:dyDescent="0.2">
      <c r="A42" s="1"/>
      <c r="B42" s="8"/>
      <c r="C42" s="8"/>
      <c r="D42" s="8"/>
      <c r="E42" s="8"/>
      <c r="F42" s="8"/>
      <c r="G42" s="8"/>
      <c r="H42" s="8"/>
      <c r="I42" s="8"/>
      <c r="J42" s="8"/>
      <c r="K42" s="60"/>
    </row>
    <row r="43" spans="1:11" ht="12.75" customHeight="1" x14ac:dyDescent="0.2"/>
    <row r="44" spans="1:11" ht="12.75" customHeight="1" x14ac:dyDescent="0.2">
      <c r="A44" s="31"/>
      <c r="B44" s="31"/>
      <c r="C44" s="31"/>
      <c r="D44" s="31"/>
      <c r="E44" s="31"/>
    </row>
    <row r="45" spans="1:11" ht="12.75" customHeight="1" x14ac:dyDescent="0.2">
      <c r="A45" s="31" t="s">
        <v>4526</v>
      </c>
      <c r="B45" s="31"/>
      <c r="C45" s="83" t="s">
        <v>4527</v>
      </c>
      <c r="D45" s="1311" t="s">
        <v>4528</v>
      </c>
      <c r="E45" s="31" t="s">
        <v>4529</v>
      </c>
    </row>
  </sheetData>
  <mergeCells count="1">
    <mergeCell ref="A2:E2"/>
  </mergeCells>
  <hyperlinks>
    <hyperlink ref="A2:D2" location="'Liste tableaux'!A1" display="Retour à la liste des tableaux" xr:uid="{80F487EC-3D10-437D-B767-DD02EBFA56F3}"/>
  </hyperlinks>
  <pageMargins left="0.7" right="0.7" top="0.75" bottom="0.75" header="0.3" footer="0.3"/>
  <headerFooter>
    <oddHeader>&amp;R&amp;"Calibri"&amp;10&amp;K000000 Protected B - Internal / Protégé B - Interne&amp;1#_x000D_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3E30F-F498-4C44-AD55-99FCF8F6F13F}">
  <sheetPr codeName="Feuil9"/>
  <dimension ref="A1:N92"/>
  <sheetViews>
    <sheetView showGridLines="0" topLeftCell="A14" workbookViewId="0">
      <selection activeCell="A18" sqref="A18:B18"/>
    </sheetView>
  </sheetViews>
  <sheetFormatPr defaultColWidth="9.140625" defaultRowHeight="15" x14ac:dyDescent="0.25"/>
  <cols>
    <col min="1" max="1" width="22.140625" customWidth="1"/>
    <col min="2" max="2" width="35.85546875" customWidth="1"/>
    <col min="3" max="3" width="4" customWidth="1"/>
  </cols>
  <sheetData>
    <row r="1" spans="1:14" ht="15.75" x14ac:dyDescent="0.25">
      <c r="A1" s="262" t="s">
        <v>459</v>
      </c>
      <c r="B1" s="19"/>
      <c r="C1" s="47"/>
      <c r="D1" s="47"/>
      <c r="E1" s="47"/>
      <c r="F1" s="47"/>
      <c r="I1" s="47"/>
      <c r="J1" s="47"/>
    </row>
    <row r="2" spans="1:14" x14ac:dyDescent="0.25">
      <c r="A2" s="1958" t="s">
        <v>145</v>
      </c>
      <c r="B2" s="1959"/>
      <c r="C2" s="1960"/>
      <c r="D2" s="47"/>
      <c r="E2" s="47"/>
      <c r="F2" s="47"/>
      <c r="I2" s="47"/>
      <c r="J2" s="47"/>
    </row>
    <row r="3" spans="1:14" ht="12" customHeight="1" x14ac:dyDescent="0.25">
      <c r="A3" s="21" t="s">
        <v>146</v>
      </c>
      <c r="B3" s="119"/>
      <c r="C3" s="47"/>
      <c r="D3" s="120"/>
      <c r="E3" s="120"/>
      <c r="F3" s="120"/>
      <c r="H3" s="120"/>
      <c r="I3" s="120"/>
      <c r="J3" s="120"/>
      <c r="L3" s="120"/>
      <c r="M3" s="120"/>
      <c r="N3" s="120"/>
    </row>
    <row r="4" spans="1:14" x14ac:dyDescent="0.25">
      <c r="A4" s="119"/>
      <c r="B4" s="119"/>
      <c r="C4" s="47"/>
      <c r="D4" s="120"/>
      <c r="E4" s="120"/>
      <c r="F4" s="120"/>
      <c r="H4" s="120"/>
      <c r="I4" s="120"/>
      <c r="J4" s="120"/>
      <c r="L4" s="120"/>
      <c r="M4" s="120"/>
      <c r="N4" s="120"/>
    </row>
    <row r="5" spans="1:14" x14ac:dyDescent="0.25">
      <c r="A5" s="121"/>
      <c r="B5" s="121"/>
      <c r="C5" s="47"/>
      <c r="D5" s="47"/>
      <c r="E5" s="47"/>
      <c r="F5" s="47"/>
      <c r="I5" s="47"/>
      <c r="J5" s="47"/>
    </row>
    <row r="6" spans="1:14" s="125" customFormat="1" ht="46.5" customHeight="1" x14ac:dyDescent="0.2">
      <c r="A6" s="195"/>
      <c r="B6" s="195"/>
      <c r="C6" s="122"/>
      <c r="D6" s="1386" t="s">
        <v>460</v>
      </c>
      <c r="E6" s="1387" t="s">
        <v>461</v>
      </c>
      <c r="F6" s="1387" t="s">
        <v>462</v>
      </c>
      <c r="G6" s="123"/>
      <c r="H6" s="1387" t="s">
        <v>460</v>
      </c>
      <c r="I6" s="1387" t="s">
        <v>461</v>
      </c>
      <c r="J6" s="1387" t="s">
        <v>463</v>
      </c>
      <c r="K6" s="124"/>
      <c r="L6" s="1387" t="s">
        <v>460</v>
      </c>
      <c r="M6" s="1387" t="s">
        <v>461</v>
      </c>
      <c r="N6" s="1387" t="s">
        <v>463</v>
      </c>
    </row>
    <row r="7" spans="1:14" x14ac:dyDescent="0.25">
      <c r="C7" s="47"/>
      <c r="D7" s="47" t="s">
        <v>299</v>
      </c>
      <c r="E7" s="47" t="s">
        <v>300</v>
      </c>
      <c r="F7" s="47" t="s">
        <v>464</v>
      </c>
      <c r="H7" s="47" t="s">
        <v>465</v>
      </c>
      <c r="I7" s="47" t="s">
        <v>466</v>
      </c>
      <c r="J7" s="47" t="s">
        <v>467</v>
      </c>
      <c r="K7" s="24"/>
      <c r="L7" s="47" t="s">
        <v>305</v>
      </c>
      <c r="M7" s="47" t="s">
        <v>306</v>
      </c>
      <c r="N7" s="47" t="s">
        <v>468</v>
      </c>
    </row>
    <row r="8" spans="1:14" ht="10.35" customHeight="1" x14ac:dyDescent="0.25">
      <c r="C8" s="47"/>
      <c r="D8" s="126"/>
      <c r="E8" s="126"/>
      <c r="F8" s="126"/>
      <c r="H8" s="126"/>
      <c r="I8" s="126"/>
      <c r="J8" s="126"/>
      <c r="K8" s="24"/>
      <c r="L8" s="126"/>
      <c r="M8" s="126"/>
      <c r="N8" s="126"/>
    </row>
    <row r="9" spans="1:14" ht="23.25" customHeight="1" x14ac:dyDescent="0.25">
      <c r="A9" s="1969" t="s">
        <v>469</v>
      </c>
      <c r="B9" s="1970"/>
      <c r="C9" s="979"/>
      <c r="D9" s="120"/>
      <c r="E9" s="120"/>
      <c r="F9" s="120"/>
      <c r="H9" s="47"/>
      <c r="I9" s="47"/>
      <c r="J9" s="47"/>
      <c r="K9" s="24"/>
    </row>
    <row r="10" spans="1:14" ht="45.75" customHeight="1" x14ac:dyDescent="0.25">
      <c r="A10" s="1971" t="s">
        <v>470</v>
      </c>
      <c r="B10" s="1971"/>
      <c r="C10" s="1017"/>
      <c r="D10" s="1968" t="s">
        <v>471</v>
      </c>
      <c r="E10" s="1968"/>
      <c r="F10" s="1968"/>
      <c r="G10" s="126"/>
      <c r="H10" s="24"/>
      <c r="I10" s="127"/>
      <c r="J10" s="127"/>
      <c r="K10" s="126"/>
      <c r="L10" s="1972" t="s">
        <v>472</v>
      </c>
      <c r="M10" s="1972"/>
      <c r="N10" s="1972"/>
    </row>
    <row r="11" spans="1:14" ht="15.75" customHeight="1" x14ac:dyDescent="0.25">
      <c r="A11" s="121"/>
      <c r="B11" s="134" t="s">
        <v>473</v>
      </c>
      <c r="C11" s="263"/>
      <c r="D11" s="1311" t="s">
        <v>474</v>
      </c>
      <c r="E11" s="1388">
        <v>10</v>
      </c>
      <c r="F11" s="1313">
        <v>10500</v>
      </c>
      <c r="G11" s="803"/>
      <c r="H11" s="264"/>
      <c r="I11" s="265"/>
      <c r="J11" s="182"/>
      <c r="K11" s="266"/>
      <c r="L11" s="1311" t="s">
        <v>475</v>
      </c>
      <c r="M11" s="1315" t="s">
        <v>476</v>
      </c>
      <c r="N11" s="1311" t="s">
        <v>477</v>
      </c>
    </row>
    <row r="12" spans="1:14" s="16" customFormat="1" ht="11.25" customHeight="1" x14ac:dyDescent="0.2">
      <c r="A12" s="130"/>
      <c r="B12" s="134" t="s">
        <v>478</v>
      </c>
      <c r="C12" s="50"/>
      <c r="D12" s="1313">
        <v>10501</v>
      </c>
      <c r="E12" s="1388">
        <v>25</v>
      </c>
      <c r="F12" s="1313">
        <v>10503</v>
      </c>
      <c r="G12" s="83"/>
      <c r="H12" s="264"/>
      <c r="I12" s="265"/>
      <c r="J12" s="182"/>
      <c r="K12" s="266"/>
      <c r="L12" s="1313">
        <v>10504</v>
      </c>
      <c r="M12" s="1313">
        <v>10505</v>
      </c>
      <c r="N12" s="1313">
        <v>10506</v>
      </c>
    </row>
    <row r="13" spans="1:14" s="16" customFormat="1" ht="13.5" customHeight="1" x14ac:dyDescent="0.2">
      <c r="A13" s="130"/>
      <c r="B13" s="134" t="s">
        <v>479</v>
      </c>
      <c r="C13" s="50"/>
      <c r="D13" s="1313">
        <v>10507</v>
      </c>
      <c r="E13" s="1388">
        <v>40</v>
      </c>
      <c r="F13" s="1313">
        <v>10508</v>
      </c>
      <c r="G13" s="83"/>
      <c r="H13" s="264"/>
      <c r="I13" s="265"/>
      <c r="J13" s="182"/>
      <c r="K13" s="266"/>
      <c r="L13" s="1313">
        <v>10509</v>
      </c>
      <c r="M13" s="1313">
        <v>10510</v>
      </c>
      <c r="N13" s="1313">
        <v>10511</v>
      </c>
    </row>
    <row r="14" spans="1:14" ht="13.5" customHeight="1" x14ac:dyDescent="0.25">
      <c r="A14" s="121"/>
      <c r="B14" s="121" t="s">
        <v>480</v>
      </c>
      <c r="C14" s="26"/>
      <c r="D14" s="1356" t="s">
        <v>481</v>
      </c>
      <c r="E14" s="1389" t="s">
        <v>482</v>
      </c>
      <c r="F14" s="1356" t="s">
        <v>483</v>
      </c>
      <c r="H14" s="128"/>
      <c r="I14" s="127"/>
      <c r="J14" s="47"/>
      <c r="K14" s="129"/>
      <c r="L14" s="1390"/>
      <c r="M14" s="1390"/>
      <c r="N14" s="1390"/>
    </row>
    <row r="15" spans="1:14" ht="12.75" customHeight="1" x14ac:dyDescent="0.25">
      <c r="A15" s="121" t="s">
        <v>297</v>
      </c>
      <c r="B15" s="121"/>
      <c r="C15" s="26"/>
      <c r="D15" s="1356" t="s">
        <v>484</v>
      </c>
      <c r="E15" s="1391"/>
      <c r="F15" s="1356" t="s">
        <v>485</v>
      </c>
      <c r="H15" s="1"/>
      <c r="I15" s="1"/>
      <c r="J15" s="1"/>
      <c r="K15" s="129"/>
      <c r="L15" s="1356" t="s">
        <v>486</v>
      </c>
      <c r="M15" s="1391"/>
      <c r="N15" s="1356" t="s">
        <v>487</v>
      </c>
    </row>
    <row r="16" spans="1:14" ht="10.35" customHeight="1" x14ac:dyDescent="0.25">
      <c r="A16" s="121"/>
      <c r="B16" s="121"/>
      <c r="C16" s="26"/>
      <c r="D16" s="195"/>
      <c r="E16" s="195"/>
      <c r="F16" s="195"/>
      <c r="H16" s="128"/>
      <c r="I16" s="127"/>
      <c r="J16" s="47"/>
      <c r="K16" s="24"/>
      <c r="L16" s="195"/>
      <c r="M16" s="195"/>
      <c r="N16" s="195"/>
    </row>
    <row r="17" spans="1:14" ht="10.35" customHeight="1" x14ac:dyDescent="0.25">
      <c r="A17" s="121"/>
      <c r="B17" s="121"/>
      <c r="C17" s="26"/>
      <c r="D17" s="120"/>
      <c r="E17" s="120"/>
      <c r="F17" s="120"/>
      <c r="H17" s="120"/>
      <c r="I17" s="120"/>
      <c r="J17" s="120"/>
      <c r="K17" s="24"/>
      <c r="L17" s="120"/>
      <c r="M17" s="120"/>
      <c r="N17" s="120"/>
    </row>
    <row r="18" spans="1:14" ht="36.75" customHeight="1" x14ac:dyDescent="0.25">
      <c r="A18" s="1967" t="s">
        <v>488</v>
      </c>
      <c r="B18" s="1967"/>
      <c r="C18" s="45"/>
      <c r="D18" s="1968" t="s">
        <v>471</v>
      </c>
      <c r="E18" s="1968"/>
      <c r="F18" s="1968"/>
      <c r="G18" s="126"/>
      <c r="H18" s="1968" t="s">
        <v>489</v>
      </c>
      <c r="I18" s="1968"/>
      <c r="J18" s="1968"/>
      <c r="K18" s="126"/>
      <c r="L18" s="1968" t="s">
        <v>490</v>
      </c>
      <c r="M18" s="1968"/>
      <c r="N18" s="1968"/>
    </row>
    <row r="19" spans="1:14" x14ac:dyDescent="0.25">
      <c r="A19" s="121"/>
      <c r="B19" s="134" t="s">
        <v>473</v>
      </c>
      <c r="C19" s="263"/>
      <c r="D19" s="1311" t="s">
        <v>491</v>
      </c>
      <c r="E19" s="1388">
        <v>10</v>
      </c>
      <c r="F19" s="1313">
        <v>10512</v>
      </c>
      <c r="G19" s="83"/>
      <c r="H19" s="1311" t="s">
        <v>492</v>
      </c>
      <c r="I19" s="1388">
        <v>10</v>
      </c>
      <c r="J19" s="1313">
        <v>10513</v>
      </c>
      <c r="K19" s="129"/>
      <c r="L19" s="1356" t="s">
        <v>493</v>
      </c>
      <c r="M19" s="1389" t="s">
        <v>494</v>
      </c>
      <c r="N19" s="1356" t="s">
        <v>495</v>
      </c>
    </row>
    <row r="20" spans="1:14" ht="12" customHeight="1" x14ac:dyDescent="0.25">
      <c r="A20" s="121"/>
      <c r="B20" s="134" t="s">
        <v>478</v>
      </c>
      <c r="C20" s="263"/>
      <c r="D20" s="1313">
        <v>10514</v>
      </c>
      <c r="E20" s="1388">
        <v>25</v>
      </c>
      <c r="F20" s="1313">
        <v>10515</v>
      </c>
      <c r="G20" s="83"/>
      <c r="H20" s="1313">
        <v>10516</v>
      </c>
      <c r="I20" s="1388">
        <v>25</v>
      </c>
      <c r="J20" s="1313">
        <v>10517</v>
      </c>
      <c r="K20" s="129"/>
      <c r="L20" s="1351">
        <v>10525</v>
      </c>
      <c r="M20" s="1351">
        <v>10526</v>
      </c>
      <c r="N20" s="1351">
        <v>10527</v>
      </c>
    </row>
    <row r="21" spans="1:14" s="16" customFormat="1" ht="12" customHeight="1" x14ac:dyDescent="0.2">
      <c r="A21" s="130"/>
      <c r="B21" s="134" t="s">
        <v>479</v>
      </c>
      <c r="C21" s="50"/>
      <c r="D21" s="1313">
        <v>10518</v>
      </c>
      <c r="E21" s="1388">
        <v>40</v>
      </c>
      <c r="F21" s="1313">
        <v>10519</v>
      </c>
      <c r="G21" s="83"/>
      <c r="H21" s="1313">
        <v>10520</v>
      </c>
      <c r="I21" s="1388">
        <v>40</v>
      </c>
      <c r="J21" s="1313">
        <v>10521</v>
      </c>
      <c r="K21" s="132"/>
      <c r="L21" s="1313">
        <v>10522</v>
      </c>
      <c r="M21" s="1313">
        <v>10523</v>
      </c>
      <c r="N21" s="1313">
        <v>10524</v>
      </c>
    </row>
    <row r="22" spans="1:14" ht="12" customHeight="1" x14ac:dyDescent="0.25">
      <c r="A22" s="121"/>
      <c r="B22" s="121" t="s">
        <v>480</v>
      </c>
      <c r="C22" s="26"/>
      <c r="D22" s="1356" t="s">
        <v>496</v>
      </c>
      <c r="E22" s="1389" t="s">
        <v>497</v>
      </c>
      <c r="F22" s="1356" t="s">
        <v>498</v>
      </c>
      <c r="G22" s="24"/>
      <c r="H22" s="1356" t="s">
        <v>499</v>
      </c>
      <c r="I22" s="1389" t="s">
        <v>500</v>
      </c>
      <c r="J22" s="1356" t="s">
        <v>501</v>
      </c>
      <c r="K22" s="129"/>
      <c r="L22" s="1390"/>
      <c r="M22" s="1390"/>
      <c r="N22" s="1390"/>
    </row>
    <row r="23" spans="1:14" ht="10.35" customHeight="1" x14ac:dyDescent="0.25">
      <c r="A23" s="121" t="s">
        <v>297</v>
      </c>
      <c r="B23" s="121"/>
      <c r="C23" s="26"/>
      <c r="D23" s="1356" t="s">
        <v>502</v>
      </c>
      <c r="E23" s="1391"/>
      <c r="F23" s="1356" t="s">
        <v>503</v>
      </c>
      <c r="G23" s="24"/>
      <c r="H23" s="1356" t="s">
        <v>504</v>
      </c>
      <c r="I23" s="127"/>
      <c r="J23" s="1356" t="s">
        <v>505</v>
      </c>
      <c r="K23" s="129"/>
      <c r="L23" s="1356" t="s">
        <v>506</v>
      </c>
      <c r="M23" s="1391"/>
      <c r="N23" s="1356" t="s">
        <v>507</v>
      </c>
    </row>
    <row r="24" spans="1:14" x14ac:dyDescent="0.25">
      <c r="A24" s="121"/>
      <c r="B24" s="121"/>
      <c r="C24" s="26"/>
      <c r="D24" s="195"/>
      <c r="E24" s="195"/>
      <c r="F24" s="195"/>
      <c r="H24" s="195"/>
      <c r="I24" s="195"/>
      <c r="J24" s="195"/>
      <c r="K24" s="24"/>
      <c r="L24" s="195"/>
      <c r="M24" s="195"/>
      <c r="N24" s="195"/>
    </row>
    <row r="25" spans="1:14" ht="10.35" customHeight="1" x14ac:dyDescent="0.25">
      <c r="A25" s="119" t="s">
        <v>508</v>
      </c>
      <c r="B25" s="119"/>
      <c r="C25" s="47"/>
      <c r="D25" s="47"/>
      <c r="E25" s="47"/>
      <c r="F25" s="53"/>
      <c r="H25" s="47"/>
      <c r="I25" s="47"/>
      <c r="J25" s="53"/>
      <c r="K25" s="24"/>
      <c r="L25" s="47"/>
      <c r="M25" s="47"/>
      <c r="N25" s="47"/>
    </row>
    <row r="26" spans="1:14" ht="25.5" customHeight="1" x14ac:dyDescent="0.25">
      <c r="B26" s="133" t="s">
        <v>509</v>
      </c>
      <c r="C26" s="129" t="s">
        <v>125</v>
      </c>
      <c r="D26" s="1356" t="s">
        <v>510</v>
      </c>
      <c r="E26" s="1392">
        <v>100</v>
      </c>
      <c r="F26" s="1356" t="s">
        <v>511</v>
      </c>
      <c r="G26" s="129" t="s">
        <v>176</v>
      </c>
      <c r="H26" s="1356" t="s">
        <v>512</v>
      </c>
      <c r="I26" s="1392">
        <v>100</v>
      </c>
      <c r="J26" s="1356" t="s">
        <v>513</v>
      </c>
      <c r="K26" s="129" t="s">
        <v>236</v>
      </c>
      <c r="L26" s="1356" t="s">
        <v>514</v>
      </c>
      <c r="M26" s="1392">
        <v>100</v>
      </c>
      <c r="N26" s="1356" t="s">
        <v>515</v>
      </c>
    </row>
    <row r="27" spans="1:14" x14ac:dyDescent="0.25">
      <c r="B27" s="121" t="s">
        <v>516</v>
      </c>
      <c r="C27" s="129" t="s">
        <v>127</v>
      </c>
      <c r="D27" s="1356" t="s">
        <v>517</v>
      </c>
      <c r="E27" s="1392">
        <v>100</v>
      </c>
      <c r="F27" s="1356" t="s">
        <v>518</v>
      </c>
      <c r="G27" s="129" t="s">
        <v>224</v>
      </c>
      <c r="H27" s="1356" t="s">
        <v>519</v>
      </c>
      <c r="I27" s="1392">
        <v>100</v>
      </c>
      <c r="J27" s="1356" t="s">
        <v>520</v>
      </c>
      <c r="K27" s="129" t="s">
        <v>365</v>
      </c>
      <c r="L27" s="1356" t="s">
        <v>521</v>
      </c>
      <c r="M27" s="1392">
        <v>100</v>
      </c>
      <c r="N27" s="1356" t="s">
        <v>522</v>
      </c>
    </row>
    <row r="28" spans="1:14" ht="16.5" customHeight="1" x14ac:dyDescent="0.25">
      <c r="B28" s="134" t="s">
        <v>523</v>
      </c>
      <c r="C28" s="129" t="s">
        <v>165</v>
      </c>
      <c r="D28" s="1356" t="s">
        <v>524</v>
      </c>
      <c r="E28" s="1392">
        <v>50</v>
      </c>
      <c r="F28" s="1356" t="s">
        <v>525</v>
      </c>
      <c r="G28" s="129" t="s">
        <v>227</v>
      </c>
      <c r="H28" s="1356" t="s">
        <v>526</v>
      </c>
      <c r="I28" s="1392">
        <v>50</v>
      </c>
      <c r="J28" s="1356" t="s">
        <v>527</v>
      </c>
      <c r="K28" s="129" t="s">
        <v>368</v>
      </c>
      <c r="L28" s="1356" t="s">
        <v>528</v>
      </c>
      <c r="M28" s="1389" t="s">
        <v>529</v>
      </c>
      <c r="N28" s="1356" t="s">
        <v>530</v>
      </c>
    </row>
    <row r="29" spans="1:14" ht="25.5" customHeight="1" x14ac:dyDescent="0.25">
      <c r="B29" s="135" t="s">
        <v>531</v>
      </c>
      <c r="C29" s="129" t="s">
        <v>169</v>
      </c>
      <c r="D29" s="1356" t="s">
        <v>532</v>
      </c>
      <c r="E29" s="1392">
        <v>20</v>
      </c>
      <c r="F29" s="1356" t="s">
        <v>533</v>
      </c>
      <c r="G29" s="129" t="s">
        <v>230</v>
      </c>
      <c r="H29" s="1356" t="s">
        <v>534</v>
      </c>
      <c r="I29" s="1392">
        <v>20</v>
      </c>
      <c r="J29" s="1356" t="s">
        <v>535</v>
      </c>
      <c r="K29" s="129" t="s">
        <v>536</v>
      </c>
      <c r="L29" s="1356" t="s">
        <v>537</v>
      </c>
      <c r="M29" s="1389" t="s">
        <v>538</v>
      </c>
      <c r="N29" s="1356" t="s">
        <v>539</v>
      </c>
    </row>
    <row r="30" spans="1:14" ht="12.75" customHeight="1" x14ac:dyDescent="0.25">
      <c r="B30" s="134" t="s">
        <v>540</v>
      </c>
      <c r="C30" s="129" t="s">
        <v>172</v>
      </c>
      <c r="D30" s="1356" t="s">
        <v>541</v>
      </c>
      <c r="E30" s="1392">
        <v>100</v>
      </c>
      <c r="F30" s="1356" t="s">
        <v>542</v>
      </c>
      <c r="G30" s="129" t="s">
        <v>233</v>
      </c>
      <c r="H30" s="1356" t="s">
        <v>543</v>
      </c>
      <c r="I30" s="1392">
        <v>100</v>
      </c>
      <c r="J30" s="1356" t="s">
        <v>544</v>
      </c>
      <c r="K30" s="129" t="s">
        <v>545</v>
      </c>
      <c r="L30" s="1356" t="s">
        <v>546</v>
      </c>
      <c r="M30" s="1392">
        <v>100</v>
      </c>
      <c r="N30" s="1356" t="s">
        <v>547</v>
      </c>
    </row>
    <row r="31" spans="1:14" x14ac:dyDescent="0.25">
      <c r="B31" s="134" t="s">
        <v>548</v>
      </c>
      <c r="C31" s="136"/>
      <c r="D31" s="1356" t="s">
        <v>549</v>
      </c>
      <c r="E31" s="1392">
        <v>100</v>
      </c>
      <c r="F31" s="1356" t="s">
        <v>550</v>
      </c>
      <c r="G31" s="129"/>
      <c r="H31" s="1356" t="s">
        <v>551</v>
      </c>
      <c r="I31" s="1392">
        <v>100</v>
      </c>
      <c r="J31" s="1356" t="s">
        <v>552</v>
      </c>
      <c r="K31" s="129"/>
      <c r="L31" s="1356" t="s">
        <v>553</v>
      </c>
      <c r="M31" s="1392">
        <v>100</v>
      </c>
      <c r="N31" s="1356" t="s">
        <v>554</v>
      </c>
    </row>
    <row r="32" spans="1:14" x14ac:dyDescent="0.25">
      <c r="B32" s="134" t="s">
        <v>555</v>
      </c>
      <c r="C32" s="136"/>
      <c r="D32" s="1356" t="s">
        <v>556</v>
      </c>
      <c r="E32" s="1392">
        <v>100</v>
      </c>
      <c r="F32" s="1356" t="s">
        <v>557</v>
      </c>
      <c r="G32" s="129"/>
      <c r="H32" s="1356" t="s">
        <v>558</v>
      </c>
      <c r="I32" s="1392">
        <v>100</v>
      </c>
      <c r="J32" s="1356" t="s">
        <v>559</v>
      </c>
      <c r="K32" s="129"/>
      <c r="L32" s="1356" t="s">
        <v>560</v>
      </c>
      <c r="M32" s="1392">
        <v>100</v>
      </c>
      <c r="N32" s="1356" t="s">
        <v>561</v>
      </c>
    </row>
    <row r="33" spans="1:14" x14ac:dyDescent="0.25">
      <c r="B33" s="134" t="s">
        <v>562</v>
      </c>
      <c r="C33" s="136"/>
      <c r="D33" s="1356" t="s">
        <v>563</v>
      </c>
      <c r="E33" s="1392">
        <v>100</v>
      </c>
      <c r="F33" s="1356" t="s">
        <v>564</v>
      </c>
      <c r="G33" s="129"/>
      <c r="H33" s="1356" t="s">
        <v>565</v>
      </c>
      <c r="I33" s="1392">
        <v>100</v>
      </c>
      <c r="J33" s="1356" t="s">
        <v>566</v>
      </c>
      <c r="K33" s="129"/>
      <c r="L33" s="1356" t="s">
        <v>567</v>
      </c>
      <c r="M33" s="1392">
        <v>100</v>
      </c>
      <c r="N33" s="1356" t="s">
        <v>568</v>
      </c>
    </row>
    <row r="34" spans="1:14" ht="23.25" x14ac:dyDescent="0.25">
      <c r="B34" s="135" t="s">
        <v>569</v>
      </c>
      <c r="C34" s="136"/>
      <c r="D34" s="1356" t="s">
        <v>570</v>
      </c>
      <c r="E34" s="1392">
        <v>50</v>
      </c>
      <c r="F34" s="1356" t="s">
        <v>571</v>
      </c>
      <c r="G34" s="129"/>
      <c r="H34" s="1356" t="s">
        <v>572</v>
      </c>
      <c r="I34" s="1392">
        <v>75</v>
      </c>
      <c r="J34" s="1356" t="s">
        <v>573</v>
      </c>
      <c r="K34" s="129"/>
      <c r="L34" s="1356" t="s">
        <v>574</v>
      </c>
      <c r="M34" s="1389" t="s">
        <v>575</v>
      </c>
      <c r="N34" s="1356" t="s">
        <v>576</v>
      </c>
    </row>
    <row r="35" spans="1:14" ht="10.35" customHeight="1" x14ac:dyDescent="0.25">
      <c r="A35" s="121" t="s">
        <v>297</v>
      </c>
      <c r="B35" s="121"/>
      <c r="C35" s="26"/>
      <c r="D35" s="1356" t="s">
        <v>577</v>
      </c>
      <c r="E35" s="1391"/>
      <c r="F35" s="1356" t="s">
        <v>578</v>
      </c>
      <c r="G35" s="129"/>
      <c r="H35" s="1356" t="s">
        <v>579</v>
      </c>
      <c r="I35" s="1391"/>
      <c r="J35" s="1356" t="s">
        <v>580</v>
      </c>
      <c r="K35" s="129"/>
      <c r="L35" s="1356" t="s">
        <v>581</v>
      </c>
      <c r="M35" s="1391"/>
      <c r="N35" s="1356" t="s">
        <v>582</v>
      </c>
    </row>
    <row r="36" spans="1:14" ht="10.35" customHeight="1" x14ac:dyDescent="0.25">
      <c r="A36" s="137"/>
      <c r="D36" s="195"/>
      <c r="E36" s="195"/>
      <c r="F36" s="195"/>
      <c r="H36" s="195"/>
      <c r="I36" s="195"/>
      <c r="J36" s="195"/>
      <c r="L36" s="195"/>
      <c r="M36" s="195"/>
      <c r="N36" s="195"/>
    </row>
    <row r="37" spans="1:14" s="31" customFormat="1" ht="10.35" customHeight="1" x14ac:dyDescent="0.2">
      <c r="A37" s="83">
        <v>1</v>
      </c>
      <c r="B37" s="31" t="s">
        <v>583</v>
      </c>
      <c r="G37" s="83"/>
      <c r="K37" s="83"/>
    </row>
    <row r="38" spans="1:14" s="31" customFormat="1" ht="10.35" customHeight="1" x14ac:dyDescent="0.2">
      <c r="A38" s="83">
        <v>2</v>
      </c>
      <c r="B38" s="31" t="s">
        <v>584</v>
      </c>
      <c r="G38" s="83"/>
      <c r="K38" s="83"/>
    </row>
    <row r="39" spans="1:14" ht="10.35" customHeight="1" x14ac:dyDescent="0.25"/>
    <row r="40" spans="1:14" ht="10.35" customHeight="1" x14ac:dyDescent="0.25">
      <c r="A40" s="13"/>
    </row>
    <row r="41" spans="1:14" ht="10.35" customHeight="1" x14ac:dyDescent="0.25"/>
    <row r="42" spans="1:14" ht="10.35" customHeight="1" x14ac:dyDescent="0.25"/>
    <row r="43" spans="1:14" ht="10.35" customHeight="1" x14ac:dyDescent="0.25"/>
    <row r="44" spans="1:14" ht="10.35" customHeight="1" x14ac:dyDescent="0.25"/>
    <row r="45" spans="1:14" ht="10.35" customHeight="1" x14ac:dyDescent="0.25"/>
    <row r="46" spans="1:14" ht="10.35" customHeight="1" x14ac:dyDescent="0.25"/>
    <row r="47" spans="1:14" ht="10.35" customHeight="1" x14ac:dyDescent="0.25"/>
    <row r="48" spans="1:14" ht="10.35" customHeight="1" x14ac:dyDescent="0.25"/>
    <row r="49" ht="10.35" customHeight="1" x14ac:dyDescent="0.25"/>
    <row r="50" ht="10.35" customHeight="1" x14ac:dyDescent="0.25"/>
    <row r="51" ht="10.35" customHeight="1" x14ac:dyDescent="0.25"/>
    <row r="52" ht="10.35" customHeight="1" x14ac:dyDescent="0.25"/>
    <row r="53" ht="10.35" customHeight="1" x14ac:dyDescent="0.25"/>
    <row r="54" ht="10.35" customHeight="1" x14ac:dyDescent="0.25"/>
    <row r="55" ht="10.35" customHeight="1" x14ac:dyDescent="0.25"/>
    <row r="56" ht="10.35" customHeight="1" x14ac:dyDescent="0.25"/>
    <row r="57" ht="10.35" customHeight="1" x14ac:dyDescent="0.25"/>
    <row r="58" ht="10.35" customHeight="1" x14ac:dyDescent="0.25"/>
    <row r="59" ht="10.35" customHeight="1" x14ac:dyDescent="0.25"/>
    <row r="60" ht="10.35" customHeight="1" x14ac:dyDescent="0.25"/>
    <row r="61" ht="10.35" customHeight="1" x14ac:dyDescent="0.25"/>
    <row r="62" ht="10.35" customHeight="1" x14ac:dyDescent="0.25"/>
    <row r="63" ht="10.35" customHeight="1" x14ac:dyDescent="0.25"/>
    <row r="64" ht="10.35" customHeight="1" x14ac:dyDescent="0.25"/>
    <row r="65" ht="10.35" customHeight="1" x14ac:dyDescent="0.25"/>
    <row r="66" ht="10.35" customHeight="1" x14ac:dyDescent="0.25"/>
    <row r="67" ht="10.35" customHeight="1" x14ac:dyDescent="0.25"/>
    <row r="68" ht="10.35" customHeight="1" x14ac:dyDescent="0.25"/>
    <row r="69" ht="10.35" customHeight="1" x14ac:dyDescent="0.25"/>
    <row r="70" ht="10.35" customHeight="1" x14ac:dyDescent="0.25"/>
    <row r="71" ht="10.35" customHeight="1" x14ac:dyDescent="0.25"/>
    <row r="72" ht="10.35" customHeight="1" x14ac:dyDescent="0.25"/>
    <row r="73" ht="10.35" customHeight="1" x14ac:dyDescent="0.25"/>
    <row r="74" ht="10.35" customHeight="1" x14ac:dyDescent="0.25"/>
    <row r="75" ht="10.35" customHeight="1" x14ac:dyDescent="0.25"/>
    <row r="76" ht="10.35" customHeight="1" x14ac:dyDescent="0.25"/>
    <row r="77" ht="10.35" customHeight="1" x14ac:dyDescent="0.25"/>
    <row r="78" ht="10.35" customHeight="1" x14ac:dyDescent="0.25"/>
    <row r="79" ht="10.35" customHeight="1" x14ac:dyDescent="0.25"/>
    <row r="80" ht="10.35" customHeight="1" x14ac:dyDescent="0.25"/>
    <row r="81" ht="10.35" customHeight="1" x14ac:dyDescent="0.25"/>
    <row r="82" ht="10.35" customHeight="1" x14ac:dyDescent="0.25"/>
    <row r="83" ht="10.35" customHeight="1" x14ac:dyDescent="0.25"/>
    <row r="84" ht="10.35" customHeight="1" x14ac:dyDescent="0.25"/>
    <row r="85" ht="10.35" customHeight="1" x14ac:dyDescent="0.25"/>
    <row r="86" ht="10.35" customHeight="1" x14ac:dyDescent="0.25"/>
    <row r="87" ht="10.35" customHeight="1" x14ac:dyDescent="0.25"/>
    <row r="88" ht="10.35" customHeight="1" x14ac:dyDescent="0.25"/>
    <row r="89" ht="10.35" customHeight="1" x14ac:dyDescent="0.25"/>
    <row r="90" ht="10.35" customHeight="1" x14ac:dyDescent="0.25"/>
    <row r="91" ht="10.35" customHeight="1" x14ac:dyDescent="0.25"/>
    <row r="92" ht="10.35" customHeight="1" x14ac:dyDescent="0.25"/>
  </sheetData>
  <mergeCells count="9">
    <mergeCell ref="A18:B18"/>
    <mergeCell ref="D18:F18"/>
    <mergeCell ref="H18:J18"/>
    <mergeCell ref="L18:N18"/>
    <mergeCell ref="A2:C2"/>
    <mergeCell ref="A9:B9"/>
    <mergeCell ref="A10:B10"/>
    <mergeCell ref="L10:N10"/>
    <mergeCell ref="D10:F10"/>
  </mergeCells>
  <hyperlinks>
    <hyperlink ref="A2:C2" location="'Liste tableaux'!A1" display="Retour à la liste des tableaux" xr:uid="{4D2B3E07-9BED-4E10-A2C4-C75DA9A954A7}"/>
  </hyperlinks>
  <pageMargins left="0.7" right="0.7" top="0.75" bottom="0.75" header="0.3" footer="0.3"/>
  <pageSetup orientation="portrait" r:id="rId1"/>
  <headerFooter>
    <oddHeader>&amp;R&amp;"Calibri"&amp;10&amp;K000000 Protected B - Internal / Protégé B - Interne&amp;1#_x000D_</oddHead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D7C86-C840-453C-8B11-AF78EB078494}">
  <sheetPr codeName="Feuil89"/>
  <dimension ref="A1:O238"/>
  <sheetViews>
    <sheetView showGridLines="0" topLeftCell="A9" workbookViewId="0"/>
  </sheetViews>
  <sheetFormatPr defaultColWidth="9.140625" defaultRowHeight="12.75" x14ac:dyDescent="0.2"/>
  <cols>
    <col min="1" max="1" width="24.85546875" style="1" customWidth="1"/>
    <col min="2" max="2" width="4.140625" style="1" customWidth="1"/>
    <col min="3" max="3" width="4.42578125" style="1" customWidth="1"/>
    <col min="4" max="4" width="27.5703125" style="1" customWidth="1"/>
    <col min="5" max="5" width="32.85546875" style="1" customWidth="1"/>
    <col min="6" max="6" width="13.85546875" style="1" customWidth="1"/>
    <col min="7" max="7" width="10.42578125" style="1" customWidth="1"/>
    <col min="8" max="10" width="9.140625" style="1"/>
    <col min="11" max="11" width="13" style="1" customWidth="1"/>
    <col min="12" max="12" width="11.5703125" style="1" customWidth="1"/>
    <col min="13" max="256" width="9.140625" style="1"/>
    <col min="257" max="257" width="5.140625" style="1" customWidth="1"/>
    <col min="258" max="258" width="3.5703125" style="1" customWidth="1"/>
    <col min="259" max="259" width="3" style="1" customWidth="1"/>
    <col min="260" max="260" width="27.5703125" style="1" customWidth="1"/>
    <col min="261" max="261" width="9.140625" style="1"/>
    <col min="262" max="262" width="10" style="1" customWidth="1"/>
    <col min="263" max="266" width="9.140625" style="1"/>
    <col min="267" max="267" width="13" style="1" customWidth="1"/>
    <col min="268" max="268" width="11.5703125" style="1" customWidth="1"/>
    <col min="269" max="512" width="9.140625" style="1"/>
    <col min="513" max="513" width="5.140625" style="1" customWidth="1"/>
    <col min="514" max="514" width="3.5703125" style="1" customWidth="1"/>
    <col min="515" max="515" width="3" style="1" customWidth="1"/>
    <col min="516" max="516" width="27.5703125" style="1" customWidth="1"/>
    <col min="517" max="517" width="9.140625" style="1"/>
    <col min="518" max="518" width="10" style="1" customWidth="1"/>
    <col min="519" max="522" width="9.140625" style="1"/>
    <col min="523" max="523" width="13" style="1" customWidth="1"/>
    <col min="524" max="524" width="11.5703125" style="1" customWidth="1"/>
    <col min="525" max="768" width="9.140625" style="1"/>
    <col min="769" max="769" width="5.140625" style="1" customWidth="1"/>
    <col min="770" max="770" width="3.5703125" style="1" customWidth="1"/>
    <col min="771" max="771" width="3" style="1" customWidth="1"/>
    <col min="772" max="772" width="27.5703125" style="1" customWidth="1"/>
    <col min="773" max="773" width="9.140625" style="1"/>
    <col min="774" max="774" width="10" style="1" customWidth="1"/>
    <col min="775" max="778" width="9.140625" style="1"/>
    <col min="779" max="779" width="13" style="1" customWidth="1"/>
    <col min="780" max="780" width="11.5703125" style="1" customWidth="1"/>
    <col min="781" max="1024" width="9.140625" style="1"/>
    <col min="1025" max="1025" width="5.140625" style="1" customWidth="1"/>
    <col min="1026" max="1026" width="3.5703125" style="1" customWidth="1"/>
    <col min="1027" max="1027" width="3" style="1" customWidth="1"/>
    <col min="1028" max="1028" width="27.5703125" style="1" customWidth="1"/>
    <col min="1029" max="1029" width="9.140625" style="1"/>
    <col min="1030" max="1030" width="10" style="1" customWidth="1"/>
    <col min="1031" max="1034" width="9.140625" style="1"/>
    <col min="1035" max="1035" width="13" style="1" customWidth="1"/>
    <col min="1036" max="1036" width="11.5703125" style="1" customWidth="1"/>
    <col min="1037" max="1280" width="9.140625" style="1"/>
    <col min="1281" max="1281" width="5.140625" style="1" customWidth="1"/>
    <col min="1282" max="1282" width="3.5703125" style="1" customWidth="1"/>
    <col min="1283" max="1283" width="3" style="1" customWidth="1"/>
    <col min="1284" max="1284" width="27.5703125" style="1" customWidth="1"/>
    <col min="1285" max="1285" width="9.140625" style="1"/>
    <col min="1286" max="1286" width="10" style="1" customWidth="1"/>
    <col min="1287" max="1290" width="9.140625" style="1"/>
    <col min="1291" max="1291" width="13" style="1" customWidth="1"/>
    <col min="1292" max="1292" width="11.5703125" style="1" customWidth="1"/>
    <col min="1293" max="1536" width="9.140625" style="1"/>
    <col min="1537" max="1537" width="5.140625" style="1" customWidth="1"/>
    <col min="1538" max="1538" width="3.5703125" style="1" customWidth="1"/>
    <col min="1539" max="1539" width="3" style="1" customWidth="1"/>
    <col min="1540" max="1540" width="27.5703125" style="1" customWidth="1"/>
    <col min="1541" max="1541" width="9.140625" style="1"/>
    <col min="1542" max="1542" width="10" style="1" customWidth="1"/>
    <col min="1543" max="1546" width="9.140625" style="1"/>
    <col min="1547" max="1547" width="13" style="1" customWidth="1"/>
    <col min="1548" max="1548" width="11.5703125" style="1" customWidth="1"/>
    <col min="1549" max="1792" width="9.140625" style="1"/>
    <col min="1793" max="1793" width="5.140625" style="1" customWidth="1"/>
    <col min="1794" max="1794" width="3.5703125" style="1" customWidth="1"/>
    <col min="1795" max="1795" width="3" style="1" customWidth="1"/>
    <col min="1796" max="1796" width="27.5703125" style="1" customWidth="1"/>
    <col min="1797" max="1797" width="9.140625" style="1"/>
    <col min="1798" max="1798" width="10" style="1" customWidth="1"/>
    <col min="1799" max="1802" width="9.140625" style="1"/>
    <col min="1803" max="1803" width="13" style="1" customWidth="1"/>
    <col min="1804" max="1804" width="11.5703125" style="1" customWidth="1"/>
    <col min="1805" max="2048" width="9.140625" style="1"/>
    <col min="2049" max="2049" width="5.140625" style="1" customWidth="1"/>
    <col min="2050" max="2050" width="3.5703125" style="1" customWidth="1"/>
    <col min="2051" max="2051" width="3" style="1" customWidth="1"/>
    <col min="2052" max="2052" width="27.5703125" style="1" customWidth="1"/>
    <col min="2053" max="2053" width="9.140625" style="1"/>
    <col min="2054" max="2054" width="10" style="1" customWidth="1"/>
    <col min="2055" max="2058" width="9.140625" style="1"/>
    <col min="2059" max="2059" width="13" style="1" customWidth="1"/>
    <col min="2060" max="2060" width="11.5703125" style="1" customWidth="1"/>
    <col min="2061" max="2304" width="9.140625" style="1"/>
    <col min="2305" max="2305" width="5.140625" style="1" customWidth="1"/>
    <col min="2306" max="2306" width="3.5703125" style="1" customWidth="1"/>
    <col min="2307" max="2307" width="3" style="1" customWidth="1"/>
    <col min="2308" max="2308" width="27.5703125" style="1" customWidth="1"/>
    <col min="2309" max="2309" width="9.140625" style="1"/>
    <col min="2310" max="2310" width="10" style="1" customWidth="1"/>
    <col min="2311" max="2314" width="9.140625" style="1"/>
    <col min="2315" max="2315" width="13" style="1" customWidth="1"/>
    <col min="2316" max="2316" width="11.5703125" style="1" customWidth="1"/>
    <col min="2317" max="2560" width="9.140625" style="1"/>
    <col min="2561" max="2561" width="5.140625" style="1" customWidth="1"/>
    <col min="2562" max="2562" width="3.5703125" style="1" customWidth="1"/>
    <col min="2563" max="2563" width="3" style="1" customWidth="1"/>
    <col min="2564" max="2564" width="27.5703125" style="1" customWidth="1"/>
    <col min="2565" max="2565" width="9.140625" style="1"/>
    <col min="2566" max="2566" width="10" style="1" customWidth="1"/>
    <col min="2567" max="2570" width="9.140625" style="1"/>
    <col min="2571" max="2571" width="13" style="1" customWidth="1"/>
    <col min="2572" max="2572" width="11.5703125" style="1" customWidth="1"/>
    <col min="2573" max="2816" width="9.140625" style="1"/>
    <col min="2817" max="2817" width="5.140625" style="1" customWidth="1"/>
    <col min="2818" max="2818" width="3.5703125" style="1" customWidth="1"/>
    <col min="2819" max="2819" width="3" style="1" customWidth="1"/>
    <col min="2820" max="2820" width="27.5703125" style="1" customWidth="1"/>
    <col min="2821" max="2821" width="9.140625" style="1"/>
    <col min="2822" max="2822" width="10" style="1" customWidth="1"/>
    <col min="2823" max="2826" width="9.140625" style="1"/>
    <col min="2827" max="2827" width="13" style="1" customWidth="1"/>
    <col min="2828" max="2828" width="11.5703125" style="1" customWidth="1"/>
    <col min="2829" max="3072" width="9.140625" style="1"/>
    <col min="3073" max="3073" width="5.140625" style="1" customWidth="1"/>
    <col min="3074" max="3074" width="3.5703125" style="1" customWidth="1"/>
    <col min="3075" max="3075" width="3" style="1" customWidth="1"/>
    <col min="3076" max="3076" width="27.5703125" style="1" customWidth="1"/>
    <col min="3077" max="3077" width="9.140625" style="1"/>
    <col min="3078" max="3078" width="10" style="1" customWidth="1"/>
    <col min="3079" max="3082" width="9.140625" style="1"/>
    <col min="3083" max="3083" width="13" style="1" customWidth="1"/>
    <col min="3084" max="3084" width="11.5703125" style="1" customWidth="1"/>
    <col min="3085" max="3328" width="9.140625" style="1"/>
    <col min="3329" max="3329" width="5.140625" style="1" customWidth="1"/>
    <col min="3330" max="3330" width="3.5703125" style="1" customWidth="1"/>
    <col min="3331" max="3331" width="3" style="1" customWidth="1"/>
    <col min="3332" max="3332" width="27.5703125" style="1" customWidth="1"/>
    <col min="3333" max="3333" width="9.140625" style="1"/>
    <col min="3334" max="3334" width="10" style="1" customWidth="1"/>
    <col min="3335" max="3338" width="9.140625" style="1"/>
    <col min="3339" max="3339" width="13" style="1" customWidth="1"/>
    <col min="3340" max="3340" width="11.5703125" style="1" customWidth="1"/>
    <col min="3341" max="3584" width="9.140625" style="1"/>
    <col min="3585" max="3585" width="5.140625" style="1" customWidth="1"/>
    <col min="3586" max="3586" width="3.5703125" style="1" customWidth="1"/>
    <col min="3587" max="3587" width="3" style="1" customWidth="1"/>
    <col min="3588" max="3588" width="27.5703125" style="1" customWidth="1"/>
    <col min="3589" max="3589" width="9.140625" style="1"/>
    <col min="3590" max="3590" width="10" style="1" customWidth="1"/>
    <col min="3591" max="3594" width="9.140625" style="1"/>
    <col min="3595" max="3595" width="13" style="1" customWidth="1"/>
    <col min="3596" max="3596" width="11.5703125" style="1" customWidth="1"/>
    <col min="3597" max="3840" width="9.140625" style="1"/>
    <col min="3841" max="3841" width="5.140625" style="1" customWidth="1"/>
    <col min="3842" max="3842" width="3.5703125" style="1" customWidth="1"/>
    <col min="3843" max="3843" width="3" style="1" customWidth="1"/>
    <col min="3844" max="3844" width="27.5703125" style="1" customWidth="1"/>
    <col min="3845" max="3845" width="9.140625" style="1"/>
    <col min="3846" max="3846" width="10" style="1" customWidth="1"/>
    <col min="3847" max="3850" width="9.140625" style="1"/>
    <col min="3851" max="3851" width="13" style="1" customWidth="1"/>
    <col min="3852" max="3852" width="11.5703125" style="1" customWidth="1"/>
    <col min="3853" max="4096" width="9.140625" style="1"/>
    <col min="4097" max="4097" width="5.140625" style="1" customWidth="1"/>
    <col min="4098" max="4098" width="3.5703125" style="1" customWidth="1"/>
    <col min="4099" max="4099" width="3" style="1" customWidth="1"/>
    <col min="4100" max="4100" width="27.5703125" style="1" customWidth="1"/>
    <col min="4101" max="4101" width="9.140625" style="1"/>
    <col min="4102" max="4102" width="10" style="1" customWidth="1"/>
    <col min="4103" max="4106" width="9.140625" style="1"/>
    <col min="4107" max="4107" width="13" style="1" customWidth="1"/>
    <col min="4108" max="4108" width="11.5703125" style="1" customWidth="1"/>
    <col min="4109" max="4352" width="9.140625" style="1"/>
    <col min="4353" max="4353" width="5.140625" style="1" customWidth="1"/>
    <col min="4354" max="4354" width="3.5703125" style="1" customWidth="1"/>
    <col min="4355" max="4355" width="3" style="1" customWidth="1"/>
    <col min="4356" max="4356" width="27.5703125" style="1" customWidth="1"/>
    <col min="4357" max="4357" width="9.140625" style="1"/>
    <col min="4358" max="4358" width="10" style="1" customWidth="1"/>
    <col min="4359" max="4362" width="9.140625" style="1"/>
    <col min="4363" max="4363" width="13" style="1" customWidth="1"/>
    <col min="4364" max="4364" width="11.5703125" style="1" customWidth="1"/>
    <col min="4365" max="4608" width="9.140625" style="1"/>
    <col min="4609" max="4609" width="5.140625" style="1" customWidth="1"/>
    <col min="4610" max="4610" width="3.5703125" style="1" customWidth="1"/>
    <col min="4611" max="4611" width="3" style="1" customWidth="1"/>
    <col min="4612" max="4612" width="27.5703125" style="1" customWidth="1"/>
    <col min="4613" max="4613" width="9.140625" style="1"/>
    <col min="4614" max="4614" width="10" style="1" customWidth="1"/>
    <col min="4615" max="4618" width="9.140625" style="1"/>
    <col min="4619" max="4619" width="13" style="1" customWidth="1"/>
    <col min="4620" max="4620" width="11.5703125" style="1" customWidth="1"/>
    <col min="4621" max="4864" width="9.140625" style="1"/>
    <col min="4865" max="4865" width="5.140625" style="1" customWidth="1"/>
    <col min="4866" max="4866" width="3.5703125" style="1" customWidth="1"/>
    <col min="4867" max="4867" width="3" style="1" customWidth="1"/>
    <col min="4868" max="4868" width="27.5703125" style="1" customWidth="1"/>
    <col min="4869" max="4869" width="9.140625" style="1"/>
    <col min="4870" max="4870" width="10" style="1" customWidth="1"/>
    <col min="4871" max="4874" width="9.140625" style="1"/>
    <col min="4875" max="4875" width="13" style="1" customWidth="1"/>
    <col min="4876" max="4876" width="11.5703125" style="1" customWidth="1"/>
    <col min="4877" max="5120" width="9.140625" style="1"/>
    <col min="5121" max="5121" width="5.140625" style="1" customWidth="1"/>
    <col min="5122" max="5122" width="3.5703125" style="1" customWidth="1"/>
    <col min="5123" max="5123" width="3" style="1" customWidth="1"/>
    <col min="5124" max="5124" width="27.5703125" style="1" customWidth="1"/>
    <col min="5125" max="5125" width="9.140625" style="1"/>
    <col min="5126" max="5126" width="10" style="1" customWidth="1"/>
    <col min="5127" max="5130" width="9.140625" style="1"/>
    <col min="5131" max="5131" width="13" style="1" customWidth="1"/>
    <col min="5132" max="5132" width="11.5703125" style="1" customWidth="1"/>
    <col min="5133" max="5376" width="9.140625" style="1"/>
    <col min="5377" max="5377" width="5.140625" style="1" customWidth="1"/>
    <col min="5378" max="5378" width="3.5703125" style="1" customWidth="1"/>
    <col min="5379" max="5379" width="3" style="1" customWidth="1"/>
    <col min="5380" max="5380" width="27.5703125" style="1" customWidth="1"/>
    <col min="5381" max="5381" width="9.140625" style="1"/>
    <col min="5382" max="5382" width="10" style="1" customWidth="1"/>
    <col min="5383" max="5386" width="9.140625" style="1"/>
    <col min="5387" max="5387" width="13" style="1" customWidth="1"/>
    <col min="5388" max="5388" width="11.5703125" style="1" customWidth="1"/>
    <col min="5389" max="5632" width="9.140625" style="1"/>
    <col min="5633" max="5633" width="5.140625" style="1" customWidth="1"/>
    <col min="5634" max="5634" width="3.5703125" style="1" customWidth="1"/>
    <col min="5635" max="5635" width="3" style="1" customWidth="1"/>
    <col min="5636" max="5636" width="27.5703125" style="1" customWidth="1"/>
    <col min="5637" max="5637" width="9.140625" style="1"/>
    <col min="5638" max="5638" width="10" style="1" customWidth="1"/>
    <col min="5639" max="5642" width="9.140625" style="1"/>
    <col min="5643" max="5643" width="13" style="1" customWidth="1"/>
    <col min="5644" max="5644" width="11.5703125" style="1" customWidth="1"/>
    <col min="5645" max="5888" width="9.140625" style="1"/>
    <col min="5889" max="5889" width="5.140625" style="1" customWidth="1"/>
    <col min="5890" max="5890" width="3.5703125" style="1" customWidth="1"/>
    <col min="5891" max="5891" width="3" style="1" customWidth="1"/>
    <col min="5892" max="5892" width="27.5703125" style="1" customWidth="1"/>
    <col min="5893" max="5893" width="9.140625" style="1"/>
    <col min="5894" max="5894" width="10" style="1" customWidth="1"/>
    <col min="5895" max="5898" width="9.140625" style="1"/>
    <col min="5899" max="5899" width="13" style="1" customWidth="1"/>
    <col min="5900" max="5900" width="11.5703125" style="1" customWidth="1"/>
    <col min="5901" max="6144" width="9.140625" style="1"/>
    <col min="6145" max="6145" width="5.140625" style="1" customWidth="1"/>
    <col min="6146" max="6146" width="3.5703125" style="1" customWidth="1"/>
    <col min="6147" max="6147" width="3" style="1" customWidth="1"/>
    <col min="6148" max="6148" width="27.5703125" style="1" customWidth="1"/>
    <col min="6149" max="6149" width="9.140625" style="1"/>
    <col min="6150" max="6150" width="10" style="1" customWidth="1"/>
    <col min="6151" max="6154" width="9.140625" style="1"/>
    <col min="6155" max="6155" width="13" style="1" customWidth="1"/>
    <col min="6156" max="6156" width="11.5703125" style="1" customWidth="1"/>
    <col min="6157" max="6400" width="9.140625" style="1"/>
    <col min="6401" max="6401" width="5.140625" style="1" customWidth="1"/>
    <col min="6402" max="6402" width="3.5703125" style="1" customWidth="1"/>
    <col min="6403" max="6403" width="3" style="1" customWidth="1"/>
    <col min="6404" max="6404" width="27.5703125" style="1" customWidth="1"/>
    <col min="6405" max="6405" width="9.140625" style="1"/>
    <col min="6406" max="6406" width="10" style="1" customWidth="1"/>
    <col min="6407" max="6410" width="9.140625" style="1"/>
    <col min="6411" max="6411" width="13" style="1" customWidth="1"/>
    <col min="6412" max="6412" width="11.5703125" style="1" customWidth="1"/>
    <col min="6413" max="6656" width="9.140625" style="1"/>
    <col min="6657" max="6657" width="5.140625" style="1" customWidth="1"/>
    <col min="6658" max="6658" width="3.5703125" style="1" customWidth="1"/>
    <col min="6659" max="6659" width="3" style="1" customWidth="1"/>
    <col min="6660" max="6660" width="27.5703125" style="1" customWidth="1"/>
    <col min="6661" max="6661" width="9.140625" style="1"/>
    <col min="6662" max="6662" width="10" style="1" customWidth="1"/>
    <col min="6663" max="6666" width="9.140625" style="1"/>
    <col min="6667" max="6667" width="13" style="1" customWidth="1"/>
    <col min="6668" max="6668" width="11.5703125" style="1" customWidth="1"/>
    <col min="6669" max="6912" width="9.140625" style="1"/>
    <col min="6913" max="6913" width="5.140625" style="1" customWidth="1"/>
    <col min="6914" max="6914" width="3.5703125" style="1" customWidth="1"/>
    <col min="6915" max="6915" width="3" style="1" customWidth="1"/>
    <col min="6916" max="6916" width="27.5703125" style="1" customWidth="1"/>
    <col min="6917" max="6917" width="9.140625" style="1"/>
    <col min="6918" max="6918" width="10" style="1" customWidth="1"/>
    <col min="6919" max="6922" width="9.140625" style="1"/>
    <col min="6923" max="6923" width="13" style="1" customWidth="1"/>
    <col min="6924" max="6924" width="11.5703125" style="1" customWidth="1"/>
    <col min="6925" max="7168" width="9.140625" style="1"/>
    <col min="7169" max="7169" width="5.140625" style="1" customWidth="1"/>
    <col min="7170" max="7170" width="3.5703125" style="1" customWidth="1"/>
    <col min="7171" max="7171" width="3" style="1" customWidth="1"/>
    <col min="7172" max="7172" width="27.5703125" style="1" customWidth="1"/>
    <col min="7173" max="7173" width="9.140625" style="1"/>
    <col min="7174" max="7174" width="10" style="1" customWidth="1"/>
    <col min="7175" max="7178" width="9.140625" style="1"/>
    <col min="7179" max="7179" width="13" style="1" customWidth="1"/>
    <col min="7180" max="7180" width="11.5703125" style="1" customWidth="1"/>
    <col min="7181" max="7424" width="9.140625" style="1"/>
    <col min="7425" max="7425" width="5.140625" style="1" customWidth="1"/>
    <col min="7426" max="7426" width="3.5703125" style="1" customWidth="1"/>
    <col min="7427" max="7427" width="3" style="1" customWidth="1"/>
    <col min="7428" max="7428" width="27.5703125" style="1" customWidth="1"/>
    <col min="7429" max="7429" width="9.140625" style="1"/>
    <col min="7430" max="7430" width="10" style="1" customWidth="1"/>
    <col min="7431" max="7434" width="9.140625" style="1"/>
    <col min="7435" max="7435" width="13" style="1" customWidth="1"/>
    <col min="7436" max="7436" width="11.5703125" style="1" customWidth="1"/>
    <col min="7437" max="7680" width="9.140625" style="1"/>
    <col min="7681" max="7681" width="5.140625" style="1" customWidth="1"/>
    <col min="7682" max="7682" width="3.5703125" style="1" customWidth="1"/>
    <col min="7683" max="7683" width="3" style="1" customWidth="1"/>
    <col min="7684" max="7684" width="27.5703125" style="1" customWidth="1"/>
    <col min="7685" max="7685" width="9.140625" style="1"/>
    <col min="7686" max="7686" width="10" style="1" customWidth="1"/>
    <col min="7687" max="7690" width="9.140625" style="1"/>
    <col min="7691" max="7691" width="13" style="1" customWidth="1"/>
    <col min="7692" max="7692" width="11.5703125" style="1" customWidth="1"/>
    <col min="7693" max="7936" width="9.140625" style="1"/>
    <col min="7937" max="7937" width="5.140625" style="1" customWidth="1"/>
    <col min="7938" max="7938" width="3.5703125" style="1" customWidth="1"/>
    <col min="7939" max="7939" width="3" style="1" customWidth="1"/>
    <col min="7940" max="7940" width="27.5703125" style="1" customWidth="1"/>
    <col min="7941" max="7941" width="9.140625" style="1"/>
    <col min="7942" max="7942" width="10" style="1" customWidth="1"/>
    <col min="7943" max="7946" width="9.140625" style="1"/>
    <col min="7947" max="7947" width="13" style="1" customWidth="1"/>
    <col min="7948" max="7948" width="11.5703125" style="1" customWidth="1"/>
    <col min="7949" max="8192" width="9.140625" style="1"/>
    <col min="8193" max="8193" width="5.140625" style="1" customWidth="1"/>
    <col min="8194" max="8194" width="3.5703125" style="1" customWidth="1"/>
    <col min="8195" max="8195" width="3" style="1" customWidth="1"/>
    <col min="8196" max="8196" width="27.5703125" style="1" customWidth="1"/>
    <col min="8197" max="8197" width="9.140625" style="1"/>
    <col min="8198" max="8198" width="10" style="1" customWidth="1"/>
    <col min="8199" max="8202" width="9.140625" style="1"/>
    <col min="8203" max="8203" width="13" style="1" customWidth="1"/>
    <col min="8204" max="8204" width="11.5703125" style="1" customWidth="1"/>
    <col min="8205" max="8448" width="9.140625" style="1"/>
    <col min="8449" max="8449" width="5.140625" style="1" customWidth="1"/>
    <col min="8450" max="8450" width="3.5703125" style="1" customWidth="1"/>
    <col min="8451" max="8451" width="3" style="1" customWidth="1"/>
    <col min="8452" max="8452" width="27.5703125" style="1" customWidth="1"/>
    <col min="8453" max="8453" width="9.140625" style="1"/>
    <col min="8454" max="8454" width="10" style="1" customWidth="1"/>
    <col min="8455" max="8458" width="9.140625" style="1"/>
    <col min="8459" max="8459" width="13" style="1" customWidth="1"/>
    <col min="8460" max="8460" width="11.5703125" style="1" customWidth="1"/>
    <col min="8461" max="8704" width="9.140625" style="1"/>
    <col min="8705" max="8705" width="5.140625" style="1" customWidth="1"/>
    <col min="8706" max="8706" width="3.5703125" style="1" customWidth="1"/>
    <col min="8707" max="8707" width="3" style="1" customWidth="1"/>
    <col min="8708" max="8708" width="27.5703125" style="1" customWidth="1"/>
    <col min="8709" max="8709" width="9.140625" style="1"/>
    <col min="8710" max="8710" width="10" style="1" customWidth="1"/>
    <col min="8711" max="8714" width="9.140625" style="1"/>
    <col min="8715" max="8715" width="13" style="1" customWidth="1"/>
    <col min="8716" max="8716" width="11.5703125" style="1" customWidth="1"/>
    <col min="8717" max="8960" width="9.140625" style="1"/>
    <col min="8961" max="8961" width="5.140625" style="1" customWidth="1"/>
    <col min="8962" max="8962" width="3.5703125" style="1" customWidth="1"/>
    <col min="8963" max="8963" width="3" style="1" customWidth="1"/>
    <col min="8964" max="8964" width="27.5703125" style="1" customWidth="1"/>
    <col min="8965" max="8965" width="9.140625" style="1"/>
    <col min="8966" max="8966" width="10" style="1" customWidth="1"/>
    <col min="8967" max="8970" width="9.140625" style="1"/>
    <col min="8971" max="8971" width="13" style="1" customWidth="1"/>
    <col min="8972" max="8972" width="11.5703125" style="1" customWidth="1"/>
    <col min="8973" max="9216" width="9.140625" style="1"/>
    <col min="9217" max="9217" width="5.140625" style="1" customWidth="1"/>
    <col min="9218" max="9218" width="3.5703125" style="1" customWidth="1"/>
    <col min="9219" max="9219" width="3" style="1" customWidth="1"/>
    <col min="9220" max="9220" width="27.5703125" style="1" customWidth="1"/>
    <col min="9221" max="9221" width="9.140625" style="1"/>
    <col min="9222" max="9222" width="10" style="1" customWidth="1"/>
    <col min="9223" max="9226" width="9.140625" style="1"/>
    <col min="9227" max="9227" width="13" style="1" customWidth="1"/>
    <col min="9228" max="9228" width="11.5703125" style="1" customWidth="1"/>
    <col min="9229" max="9472" width="9.140625" style="1"/>
    <col min="9473" max="9473" width="5.140625" style="1" customWidth="1"/>
    <col min="9474" max="9474" width="3.5703125" style="1" customWidth="1"/>
    <col min="9475" max="9475" width="3" style="1" customWidth="1"/>
    <col min="9476" max="9476" width="27.5703125" style="1" customWidth="1"/>
    <col min="9477" max="9477" width="9.140625" style="1"/>
    <col min="9478" max="9478" width="10" style="1" customWidth="1"/>
    <col min="9479" max="9482" width="9.140625" style="1"/>
    <col min="9483" max="9483" width="13" style="1" customWidth="1"/>
    <col min="9484" max="9484" width="11.5703125" style="1" customWidth="1"/>
    <col min="9485" max="9728" width="9.140625" style="1"/>
    <col min="9729" max="9729" width="5.140625" style="1" customWidth="1"/>
    <col min="9730" max="9730" width="3.5703125" style="1" customWidth="1"/>
    <col min="9731" max="9731" width="3" style="1" customWidth="1"/>
    <col min="9732" max="9732" width="27.5703125" style="1" customWidth="1"/>
    <col min="9733" max="9733" width="9.140625" style="1"/>
    <col min="9734" max="9734" width="10" style="1" customWidth="1"/>
    <col min="9735" max="9738" width="9.140625" style="1"/>
    <col min="9739" max="9739" width="13" style="1" customWidth="1"/>
    <col min="9740" max="9740" width="11.5703125" style="1" customWidth="1"/>
    <col min="9741" max="9984" width="9.140625" style="1"/>
    <col min="9985" max="9985" width="5.140625" style="1" customWidth="1"/>
    <col min="9986" max="9986" width="3.5703125" style="1" customWidth="1"/>
    <col min="9987" max="9987" width="3" style="1" customWidth="1"/>
    <col min="9988" max="9988" width="27.5703125" style="1" customWidth="1"/>
    <col min="9989" max="9989" width="9.140625" style="1"/>
    <col min="9990" max="9990" width="10" style="1" customWidth="1"/>
    <col min="9991" max="9994" width="9.140625" style="1"/>
    <col min="9995" max="9995" width="13" style="1" customWidth="1"/>
    <col min="9996" max="9996" width="11.5703125" style="1" customWidth="1"/>
    <col min="9997" max="10240" width="9.140625" style="1"/>
    <col min="10241" max="10241" width="5.140625" style="1" customWidth="1"/>
    <col min="10242" max="10242" width="3.5703125" style="1" customWidth="1"/>
    <col min="10243" max="10243" width="3" style="1" customWidth="1"/>
    <col min="10244" max="10244" width="27.5703125" style="1" customWidth="1"/>
    <col min="10245" max="10245" width="9.140625" style="1"/>
    <col min="10246" max="10246" width="10" style="1" customWidth="1"/>
    <col min="10247" max="10250" width="9.140625" style="1"/>
    <col min="10251" max="10251" width="13" style="1" customWidth="1"/>
    <col min="10252" max="10252" width="11.5703125" style="1" customWidth="1"/>
    <col min="10253" max="10496" width="9.140625" style="1"/>
    <col min="10497" max="10497" width="5.140625" style="1" customWidth="1"/>
    <col min="10498" max="10498" width="3.5703125" style="1" customWidth="1"/>
    <col min="10499" max="10499" width="3" style="1" customWidth="1"/>
    <col min="10500" max="10500" width="27.5703125" style="1" customWidth="1"/>
    <col min="10501" max="10501" width="9.140625" style="1"/>
    <col min="10502" max="10502" width="10" style="1" customWidth="1"/>
    <col min="10503" max="10506" width="9.140625" style="1"/>
    <col min="10507" max="10507" width="13" style="1" customWidth="1"/>
    <col min="10508" max="10508" width="11.5703125" style="1" customWidth="1"/>
    <col min="10509" max="10752" width="9.140625" style="1"/>
    <col min="10753" max="10753" width="5.140625" style="1" customWidth="1"/>
    <col min="10754" max="10754" width="3.5703125" style="1" customWidth="1"/>
    <col min="10755" max="10755" width="3" style="1" customWidth="1"/>
    <col min="10756" max="10756" width="27.5703125" style="1" customWidth="1"/>
    <col min="10757" max="10757" width="9.140625" style="1"/>
    <col min="10758" max="10758" width="10" style="1" customWidth="1"/>
    <col min="10759" max="10762" width="9.140625" style="1"/>
    <col min="10763" max="10763" width="13" style="1" customWidth="1"/>
    <col min="10764" max="10764" width="11.5703125" style="1" customWidth="1"/>
    <col min="10765" max="11008" width="9.140625" style="1"/>
    <col min="11009" max="11009" width="5.140625" style="1" customWidth="1"/>
    <col min="11010" max="11010" width="3.5703125" style="1" customWidth="1"/>
    <col min="11011" max="11011" width="3" style="1" customWidth="1"/>
    <col min="11012" max="11012" width="27.5703125" style="1" customWidth="1"/>
    <col min="11013" max="11013" width="9.140625" style="1"/>
    <col min="11014" max="11014" width="10" style="1" customWidth="1"/>
    <col min="11015" max="11018" width="9.140625" style="1"/>
    <col min="11019" max="11019" width="13" style="1" customWidth="1"/>
    <col min="11020" max="11020" width="11.5703125" style="1" customWidth="1"/>
    <col min="11021" max="11264" width="9.140625" style="1"/>
    <col min="11265" max="11265" width="5.140625" style="1" customWidth="1"/>
    <col min="11266" max="11266" width="3.5703125" style="1" customWidth="1"/>
    <col min="11267" max="11267" width="3" style="1" customWidth="1"/>
    <col min="11268" max="11268" width="27.5703125" style="1" customWidth="1"/>
    <col min="11269" max="11269" width="9.140625" style="1"/>
    <col min="11270" max="11270" width="10" style="1" customWidth="1"/>
    <col min="11271" max="11274" width="9.140625" style="1"/>
    <col min="11275" max="11275" width="13" style="1" customWidth="1"/>
    <col min="11276" max="11276" width="11.5703125" style="1" customWidth="1"/>
    <col min="11277" max="11520" width="9.140625" style="1"/>
    <col min="11521" max="11521" width="5.140625" style="1" customWidth="1"/>
    <col min="11522" max="11522" width="3.5703125" style="1" customWidth="1"/>
    <col min="11523" max="11523" width="3" style="1" customWidth="1"/>
    <col min="11524" max="11524" width="27.5703125" style="1" customWidth="1"/>
    <col min="11525" max="11525" width="9.140625" style="1"/>
    <col min="11526" max="11526" width="10" style="1" customWidth="1"/>
    <col min="11527" max="11530" width="9.140625" style="1"/>
    <col min="11531" max="11531" width="13" style="1" customWidth="1"/>
    <col min="11532" max="11532" width="11.5703125" style="1" customWidth="1"/>
    <col min="11533" max="11776" width="9.140625" style="1"/>
    <col min="11777" max="11777" width="5.140625" style="1" customWidth="1"/>
    <col min="11778" max="11778" width="3.5703125" style="1" customWidth="1"/>
    <col min="11779" max="11779" width="3" style="1" customWidth="1"/>
    <col min="11780" max="11780" width="27.5703125" style="1" customWidth="1"/>
    <col min="11781" max="11781" width="9.140625" style="1"/>
    <col min="11782" max="11782" width="10" style="1" customWidth="1"/>
    <col min="11783" max="11786" width="9.140625" style="1"/>
    <col min="11787" max="11787" width="13" style="1" customWidth="1"/>
    <col min="11788" max="11788" width="11.5703125" style="1" customWidth="1"/>
    <col min="11789" max="12032" width="9.140625" style="1"/>
    <col min="12033" max="12033" width="5.140625" style="1" customWidth="1"/>
    <col min="12034" max="12034" width="3.5703125" style="1" customWidth="1"/>
    <col min="12035" max="12035" width="3" style="1" customWidth="1"/>
    <col min="12036" max="12036" width="27.5703125" style="1" customWidth="1"/>
    <col min="12037" max="12037" width="9.140625" style="1"/>
    <col min="12038" max="12038" width="10" style="1" customWidth="1"/>
    <col min="12039" max="12042" width="9.140625" style="1"/>
    <col min="12043" max="12043" width="13" style="1" customWidth="1"/>
    <col min="12044" max="12044" width="11.5703125" style="1" customWidth="1"/>
    <col min="12045" max="12288" width="9.140625" style="1"/>
    <col min="12289" max="12289" width="5.140625" style="1" customWidth="1"/>
    <col min="12290" max="12290" width="3.5703125" style="1" customWidth="1"/>
    <col min="12291" max="12291" width="3" style="1" customWidth="1"/>
    <col min="12292" max="12292" width="27.5703125" style="1" customWidth="1"/>
    <col min="12293" max="12293" width="9.140625" style="1"/>
    <col min="12294" max="12294" width="10" style="1" customWidth="1"/>
    <col min="12295" max="12298" width="9.140625" style="1"/>
    <col min="12299" max="12299" width="13" style="1" customWidth="1"/>
    <col min="12300" max="12300" width="11.5703125" style="1" customWidth="1"/>
    <col min="12301" max="12544" width="9.140625" style="1"/>
    <col min="12545" max="12545" width="5.140625" style="1" customWidth="1"/>
    <col min="12546" max="12546" width="3.5703125" style="1" customWidth="1"/>
    <col min="12547" max="12547" width="3" style="1" customWidth="1"/>
    <col min="12548" max="12548" width="27.5703125" style="1" customWidth="1"/>
    <col min="12549" max="12549" width="9.140625" style="1"/>
    <col min="12550" max="12550" width="10" style="1" customWidth="1"/>
    <col min="12551" max="12554" width="9.140625" style="1"/>
    <col min="12555" max="12555" width="13" style="1" customWidth="1"/>
    <col min="12556" max="12556" width="11.5703125" style="1" customWidth="1"/>
    <col min="12557" max="12800" width="9.140625" style="1"/>
    <col min="12801" max="12801" width="5.140625" style="1" customWidth="1"/>
    <col min="12802" max="12802" width="3.5703125" style="1" customWidth="1"/>
    <col min="12803" max="12803" width="3" style="1" customWidth="1"/>
    <col min="12804" max="12804" width="27.5703125" style="1" customWidth="1"/>
    <col min="12805" max="12805" width="9.140625" style="1"/>
    <col min="12806" max="12806" width="10" style="1" customWidth="1"/>
    <col min="12807" max="12810" width="9.140625" style="1"/>
    <col min="12811" max="12811" width="13" style="1" customWidth="1"/>
    <col min="12812" max="12812" width="11.5703125" style="1" customWidth="1"/>
    <col min="12813" max="13056" width="9.140625" style="1"/>
    <col min="13057" max="13057" width="5.140625" style="1" customWidth="1"/>
    <col min="13058" max="13058" width="3.5703125" style="1" customWidth="1"/>
    <col min="13059" max="13059" width="3" style="1" customWidth="1"/>
    <col min="13060" max="13060" width="27.5703125" style="1" customWidth="1"/>
    <col min="13061" max="13061" width="9.140625" style="1"/>
    <col min="13062" max="13062" width="10" style="1" customWidth="1"/>
    <col min="13063" max="13066" width="9.140625" style="1"/>
    <col min="13067" max="13067" width="13" style="1" customWidth="1"/>
    <col min="13068" max="13068" width="11.5703125" style="1" customWidth="1"/>
    <col min="13069" max="13312" width="9.140625" style="1"/>
    <col min="13313" max="13313" width="5.140625" style="1" customWidth="1"/>
    <col min="13314" max="13314" width="3.5703125" style="1" customWidth="1"/>
    <col min="13315" max="13315" width="3" style="1" customWidth="1"/>
    <col min="13316" max="13316" width="27.5703125" style="1" customWidth="1"/>
    <col min="13317" max="13317" width="9.140625" style="1"/>
    <col min="13318" max="13318" width="10" style="1" customWidth="1"/>
    <col min="13319" max="13322" width="9.140625" style="1"/>
    <col min="13323" max="13323" width="13" style="1" customWidth="1"/>
    <col min="13324" max="13324" width="11.5703125" style="1" customWidth="1"/>
    <col min="13325" max="13568" width="9.140625" style="1"/>
    <col min="13569" max="13569" width="5.140625" style="1" customWidth="1"/>
    <col min="13570" max="13570" width="3.5703125" style="1" customWidth="1"/>
    <col min="13571" max="13571" width="3" style="1" customWidth="1"/>
    <col min="13572" max="13572" width="27.5703125" style="1" customWidth="1"/>
    <col min="13573" max="13573" width="9.140625" style="1"/>
    <col min="13574" max="13574" width="10" style="1" customWidth="1"/>
    <col min="13575" max="13578" width="9.140625" style="1"/>
    <col min="13579" max="13579" width="13" style="1" customWidth="1"/>
    <col min="13580" max="13580" width="11.5703125" style="1" customWidth="1"/>
    <col min="13581" max="13824" width="9.140625" style="1"/>
    <col min="13825" max="13825" width="5.140625" style="1" customWidth="1"/>
    <col min="13826" max="13826" width="3.5703125" style="1" customWidth="1"/>
    <col min="13827" max="13827" width="3" style="1" customWidth="1"/>
    <col min="13828" max="13828" width="27.5703125" style="1" customWidth="1"/>
    <col min="13829" max="13829" width="9.140625" style="1"/>
    <col min="13830" max="13830" width="10" style="1" customWidth="1"/>
    <col min="13831" max="13834" width="9.140625" style="1"/>
    <col min="13835" max="13835" width="13" style="1" customWidth="1"/>
    <col min="13836" max="13836" width="11.5703125" style="1" customWidth="1"/>
    <col min="13837" max="14080" width="9.140625" style="1"/>
    <col min="14081" max="14081" width="5.140625" style="1" customWidth="1"/>
    <col min="14082" max="14082" width="3.5703125" style="1" customWidth="1"/>
    <col min="14083" max="14083" width="3" style="1" customWidth="1"/>
    <col min="14084" max="14084" width="27.5703125" style="1" customWidth="1"/>
    <col min="14085" max="14085" width="9.140625" style="1"/>
    <col min="14086" max="14086" width="10" style="1" customWidth="1"/>
    <col min="14087" max="14090" width="9.140625" style="1"/>
    <col min="14091" max="14091" width="13" style="1" customWidth="1"/>
    <col min="14092" max="14092" width="11.5703125" style="1" customWidth="1"/>
    <col min="14093" max="14336" width="9.140625" style="1"/>
    <col min="14337" max="14337" width="5.140625" style="1" customWidth="1"/>
    <col min="14338" max="14338" width="3.5703125" style="1" customWidth="1"/>
    <col min="14339" max="14339" width="3" style="1" customWidth="1"/>
    <col min="14340" max="14340" width="27.5703125" style="1" customWidth="1"/>
    <col min="14341" max="14341" width="9.140625" style="1"/>
    <col min="14342" max="14342" width="10" style="1" customWidth="1"/>
    <col min="14343" max="14346" width="9.140625" style="1"/>
    <col min="14347" max="14347" width="13" style="1" customWidth="1"/>
    <col min="14348" max="14348" width="11.5703125" style="1" customWidth="1"/>
    <col min="14349" max="14592" width="9.140625" style="1"/>
    <col min="14593" max="14593" width="5.140625" style="1" customWidth="1"/>
    <col min="14594" max="14594" width="3.5703125" style="1" customWidth="1"/>
    <col min="14595" max="14595" width="3" style="1" customWidth="1"/>
    <col min="14596" max="14596" width="27.5703125" style="1" customWidth="1"/>
    <col min="14597" max="14597" width="9.140625" style="1"/>
    <col min="14598" max="14598" width="10" style="1" customWidth="1"/>
    <col min="14599" max="14602" width="9.140625" style="1"/>
    <col min="14603" max="14603" width="13" style="1" customWidth="1"/>
    <col min="14604" max="14604" width="11.5703125" style="1" customWidth="1"/>
    <col min="14605" max="14848" width="9.140625" style="1"/>
    <col min="14849" max="14849" width="5.140625" style="1" customWidth="1"/>
    <col min="14850" max="14850" width="3.5703125" style="1" customWidth="1"/>
    <col min="14851" max="14851" width="3" style="1" customWidth="1"/>
    <col min="14852" max="14852" width="27.5703125" style="1" customWidth="1"/>
    <col min="14853" max="14853" width="9.140625" style="1"/>
    <col min="14854" max="14854" width="10" style="1" customWidth="1"/>
    <col min="14855" max="14858" width="9.140625" style="1"/>
    <col min="14859" max="14859" width="13" style="1" customWidth="1"/>
    <col min="14860" max="14860" width="11.5703125" style="1" customWidth="1"/>
    <col min="14861" max="15104" width="9.140625" style="1"/>
    <col min="15105" max="15105" width="5.140625" style="1" customWidth="1"/>
    <col min="15106" max="15106" width="3.5703125" style="1" customWidth="1"/>
    <col min="15107" max="15107" width="3" style="1" customWidth="1"/>
    <col min="15108" max="15108" width="27.5703125" style="1" customWidth="1"/>
    <col min="15109" max="15109" width="9.140625" style="1"/>
    <col min="15110" max="15110" width="10" style="1" customWidth="1"/>
    <col min="15111" max="15114" width="9.140625" style="1"/>
    <col min="15115" max="15115" width="13" style="1" customWidth="1"/>
    <col min="15116" max="15116" width="11.5703125" style="1" customWidth="1"/>
    <col min="15117" max="15360" width="9.140625" style="1"/>
    <col min="15361" max="15361" width="5.140625" style="1" customWidth="1"/>
    <col min="15362" max="15362" width="3.5703125" style="1" customWidth="1"/>
    <col min="15363" max="15363" width="3" style="1" customWidth="1"/>
    <col min="15364" max="15364" width="27.5703125" style="1" customWidth="1"/>
    <col min="15365" max="15365" width="9.140625" style="1"/>
    <col min="15366" max="15366" width="10" style="1" customWidth="1"/>
    <col min="15367" max="15370" width="9.140625" style="1"/>
    <col min="15371" max="15371" width="13" style="1" customWidth="1"/>
    <col min="15372" max="15372" width="11.5703125" style="1" customWidth="1"/>
    <col min="15373" max="15616" width="9.140625" style="1"/>
    <col min="15617" max="15617" width="5.140625" style="1" customWidth="1"/>
    <col min="15618" max="15618" width="3.5703125" style="1" customWidth="1"/>
    <col min="15619" max="15619" width="3" style="1" customWidth="1"/>
    <col min="15620" max="15620" width="27.5703125" style="1" customWidth="1"/>
    <col min="15621" max="15621" width="9.140625" style="1"/>
    <col min="15622" max="15622" width="10" style="1" customWidth="1"/>
    <col min="15623" max="15626" width="9.140625" style="1"/>
    <col min="15627" max="15627" width="13" style="1" customWidth="1"/>
    <col min="15628" max="15628" width="11.5703125" style="1" customWidth="1"/>
    <col min="15629" max="15872" width="9.140625" style="1"/>
    <col min="15873" max="15873" width="5.140625" style="1" customWidth="1"/>
    <col min="15874" max="15874" width="3.5703125" style="1" customWidth="1"/>
    <col min="15875" max="15875" width="3" style="1" customWidth="1"/>
    <col min="15876" max="15876" width="27.5703125" style="1" customWidth="1"/>
    <col min="15877" max="15877" width="9.140625" style="1"/>
    <col min="15878" max="15878" width="10" style="1" customWidth="1"/>
    <col min="15879" max="15882" width="9.140625" style="1"/>
    <col min="15883" max="15883" width="13" style="1" customWidth="1"/>
    <col min="15884" max="15884" width="11.5703125" style="1" customWidth="1"/>
    <col min="15885" max="16128" width="9.140625" style="1"/>
    <col min="16129" max="16129" width="5.140625" style="1" customWidth="1"/>
    <col min="16130" max="16130" width="3.5703125" style="1" customWidth="1"/>
    <col min="16131" max="16131" width="3" style="1" customWidth="1"/>
    <col min="16132" max="16132" width="27.5703125" style="1" customWidth="1"/>
    <col min="16133" max="16133" width="9.140625" style="1"/>
    <col min="16134" max="16134" width="10" style="1" customWidth="1"/>
    <col min="16135" max="16138" width="9.140625" style="1"/>
    <col min="16139" max="16139" width="13" style="1" customWidth="1"/>
    <col min="16140" max="16140" width="11.5703125" style="1" customWidth="1"/>
    <col min="16141" max="16384" width="9.140625" style="1"/>
  </cols>
  <sheetData>
    <row r="1" spans="1:11" ht="15.75" x14ac:dyDescent="0.2">
      <c r="A1" s="1052" t="s">
        <v>4670</v>
      </c>
      <c r="B1" s="8"/>
      <c r="C1" s="1053"/>
      <c r="D1" s="1053"/>
      <c r="E1" s="1053"/>
      <c r="F1" s="1054"/>
      <c r="G1" s="1053"/>
      <c r="H1" s="1053"/>
      <c r="I1" s="1053"/>
      <c r="J1" s="1055"/>
    </row>
    <row r="2" spans="1:11" ht="15" x14ac:dyDescent="0.25">
      <c r="A2" s="1867" t="s">
        <v>145</v>
      </c>
      <c r="B2" s="1868"/>
      <c r="C2" s="1868"/>
      <c r="D2" s="1868"/>
      <c r="E2" s="1869"/>
      <c r="F2" s="1054"/>
      <c r="G2" s="1053"/>
      <c r="H2" s="1053"/>
      <c r="I2" s="1053"/>
      <c r="J2" s="1055"/>
    </row>
    <row r="3" spans="1:11" ht="15" customHeight="1" x14ac:dyDescent="0.2">
      <c r="A3" s="21" t="s">
        <v>4530</v>
      </c>
      <c r="E3" s="8"/>
      <c r="F3" s="8"/>
      <c r="G3" s="8"/>
      <c r="H3" s="8"/>
      <c r="I3" s="120"/>
      <c r="J3" s="120"/>
      <c r="K3" s="120"/>
    </row>
    <row r="4" spans="1:11" x14ac:dyDescent="0.2">
      <c r="A4" s="23" t="s">
        <v>4531</v>
      </c>
      <c r="C4" s="8"/>
      <c r="D4" s="8"/>
      <c r="E4" s="8"/>
      <c r="F4" s="8"/>
      <c r="G4" s="8"/>
      <c r="H4" s="8"/>
      <c r="I4" s="120"/>
      <c r="J4" s="120"/>
      <c r="K4" s="120"/>
    </row>
    <row r="5" spans="1:11" x14ac:dyDescent="0.2">
      <c r="A5" s="23"/>
      <c r="B5" s="23" t="s">
        <v>4532</v>
      </c>
      <c r="C5" s="8"/>
      <c r="D5" s="8"/>
      <c r="E5" s="8"/>
      <c r="F5" s="8"/>
      <c r="G5" s="8"/>
      <c r="H5" s="8"/>
      <c r="I5" s="45"/>
      <c r="J5" s="45"/>
      <c r="K5" s="45"/>
    </row>
    <row r="6" spans="1:11" x14ac:dyDescent="0.2">
      <c r="B6" s="194" t="s">
        <v>4533</v>
      </c>
      <c r="D6" s="8"/>
      <c r="E6" s="8"/>
      <c r="F6" s="8"/>
      <c r="G6" s="8"/>
      <c r="H6" s="8"/>
      <c r="I6" s="120"/>
      <c r="J6" s="120"/>
      <c r="K6" s="120"/>
    </row>
    <row r="7" spans="1:11" x14ac:dyDescent="0.2">
      <c r="B7" s="25" t="s">
        <v>4534</v>
      </c>
      <c r="D7" s="8"/>
      <c r="E7" s="8"/>
      <c r="F7" s="8"/>
      <c r="G7" s="8"/>
      <c r="H7" s="8"/>
      <c r="I7" s="120"/>
      <c r="J7" s="120"/>
      <c r="K7" s="120"/>
    </row>
    <row r="8" spans="1:11" x14ac:dyDescent="0.2">
      <c r="C8" s="8" t="s">
        <v>4535</v>
      </c>
      <c r="E8" s="8"/>
      <c r="F8" s="8"/>
      <c r="G8" s="8"/>
      <c r="H8" s="76"/>
      <c r="I8" s="1351">
        <v>16200</v>
      </c>
      <c r="J8" s="26" t="s">
        <v>125</v>
      </c>
      <c r="K8" s="148"/>
    </row>
    <row r="9" spans="1:11" x14ac:dyDescent="0.2">
      <c r="C9" s="8"/>
      <c r="E9" s="8"/>
      <c r="F9" s="8"/>
      <c r="G9" s="8"/>
      <c r="H9" s="76"/>
      <c r="I9" s="148"/>
      <c r="J9" s="26"/>
    </row>
    <row r="10" spans="1:11" x14ac:dyDescent="0.2">
      <c r="D10" s="8" t="s">
        <v>4536</v>
      </c>
      <c r="E10" s="8"/>
      <c r="F10" s="8"/>
      <c r="G10" s="8"/>
      <c r="H10" s="1351">
        <v>16201</v>
      </c>
      <c r="I10" s="1266" t="s">
        <v>127</v>
      </c>
      <c r="K10" s="9"/>
    </row>
    <row r="11" spans="1:11" x14ac:dyDescent="0.2">
      <c r="D11" s="8" t="s">
        <v>4537</v>
      </c>
      <c r="E11" s="8"/>
      <c r="F11" s="8"/>
      <c r="G11" s="8"/>
      <c r="H11" s="1351">
        <v>16202</v>
      </c>
      <c r="I11" s="1266" t="s">
        <v>165</v>
      </c>
      <c r="K11" s="9"/>
    </row>
    <row r="12" spans="1:11" x14ac:dyDescent="0.2">
      <c r="D12" s="8" t="s">
        <v>4538</v>
      </c>
      <c r="E12" s="8"/>
      <c r="F12" s="8"/>
      <c r="G12" s="8"/>
      <c r="H12" s="1351">
        <v>16203</v>
      </c>
      <c r="I12" s="1266" t="s">
        <v>169</v>
      </c>
      <c r="K12" s="9"/>
    </row>
    <row r="13" spans="1:11" x14ac:dyDescent="0.2">
      <c r="D13" s="8" t="s">
        <v>4539</v>
      </c>
      <c r="E13" s="8"/>
      <c r="F13" s="8"/>
      <c r="G13" s="8"/>
      <c r="H13" s="1351">
        <v>16204</v>
      </c>
      <c r="I13" s="1266" t="s">
        <v>172</v>
      </c>
      <c r="K13" s="9"/>
    </row>
    <row r="14" spans="1:11" x14ac:dyDescent="0.2">
      <c r="D14" s="8" t="s">
        <v>4540</v>
      </c>
      <c r="E14" s="8"/>
      <c r="F14" s="8"/>
      <c r="G14" s="8"/>
      <c r="H14" s="1351">
        <v>16205</v>
      </c>
      <c r="I14" s="1266" t="s">
        <v>176</v>
      </c>
      <c r="K14" s="9"/>
    </row>
    <row r="15" spans="1:11" x14ac:dyDescent="0.2">
      <c r="D15" s="8"/>
      <c r="E15" s="8"/>
      <c r="F15" s="8"/>
      <c r="G15" s="8"/>
      <c r="H15" s="76"/>
      <c r="I15" s="1267"/>
      <c r="J15" s="26"/>
      <c r="K15" s="1060"/>
    </row>
    <row r="16" spans="1:11" ht="12.75" customHeight="1" x14ac:dyDescent="0.2">
      <c r="C16" s="2018" t="s">
        <v>4541</v>
      </c>
      <c r="D16" s="2018"/>
      <c r="E16" s="2018"/>
      <c r="F16" s="2018"/>
      <c r="G16" s="933"/>
      <c r="H16" s="24" t="str">
        <f>CONCATENATE("0.5*",$J$8,"+","0.5*(",$I$10,"+",$I$11,"+",$I$12,"+",$I$13,"+",$I$14,")")</f>
        <v>0.5*A+0.5*(B+C+D+E+F)</v>
      </c>
      <c r="I16" s="1351">
        <v>16206</v>
      </c>
      <c r="J16" s="26" t="s">
        <v>224</v>
      </c>
      <c r="K16" s="1061"/>
    </row>
    <row r="17" spans="2:11" x14ac:dyDescent="0.2">
      <c r="B17" s="8"/>
      <c r="D17" s="8"/>
      <c r="E17" s="8"/>
      <c r="F17" s="8"/>
      <c r="G17" s="8"/>
      <c r="H17" s="76"/>
      <c r="I17" s="1268"/>
      <c r="J17" s="120"/>
      <c r="K17" s="1062"/>
    </row>
    <row r="18" spans="2:11" x14ac:dyDescent="0.2">
      <c r="B18" s="25" t="s">
        <v>4542</v>
      </c>
      <c r="D18" s="8"/>
      <c r="E18" s="8"/>
      <c r="F18" s="8"/>
      <c r="G18" s="8"/>
      <c r="H18" s="76"/>
      <c r="I18" s="1268"/>
      <c r="J18" s="120"/>
      <c r="K18" s="1062"/>
    </row>
    <row r="19" spans="2:11" x14ac:dyDescent="0.2">
      <c r="C19" s="8" t="s">
        <v>4535</v>
      </c>
      <c r="E19" s="8"/>
      <c r="F19" s="8"/>
      <c r="G19" s="8"/>
      <c r="H19" s="76"/>
      <c r="I19" s="1351">
        <v>16207</v>
      </c>
      <c r="J19" s="26" t="s">
        <v>227</v>
      </c>
      <c r="K19" s="9"/>
    </row>
    <row r="20" spans="2:11" x14ac:dyDescent="0.2">
      <c r="D20" s="8" t="s">
        <v>4536</v>
      </c>
      <c r="E20" s="8"/>
      <c r="F20" s="8"/>
      <c r="G20" s="8"/>
      <c r="H20" s="1351">
        <v>16208</v>
      </c>
      <c r="I20" s="26" t="s">
        <v>230</v>
      </c>
      <c r="K20" s="9"/>
    </row>
    <row r="21" spans="2:11" x14ac:dyDescent="0.2">
      <c r="D21" s="8" t="s">
        <v>4537</v>
      </c>
      <c r="E21" s="8"/>
      <c r="F21" s="8"/>
      <c r="G21" s="8"/>
      <c r="H21" s="1351">
        <v>16209</v>
      </c>
      <c r="I21" s="26" t="s">
        <v>233</v>
      </c>
      <c r="K21" s="9"/>
    </row>
    <row r="22" spans="2:11" x14ac:dyDescent="0.2">
      <c r="D22" s="8" t="s">
        <v>4538</v>
      </c>
      <c r="E22" s="8"/>
      <c r="F22" s="8"/>
      <c r="G22" s="8"/>
      <c r="H22" s="1351">
        <v>16210</v>
      </c>
      <c r="I22" s="26" t="s">
        <v>236</v>
      </c>
      <c r="K22" s="9"/>
    </row>
    <row r="23" spans="2:11" x14ac:dyDescent="0.2">
      <c r="D23" s="8" t="s">
        <v>4539</v>
      </c>
      <c r="E23" s="8"/>
      <c r="F23" s="8"/>
      <c r="G23" s="8"/>
      <c r="H23" s="1351">
        <v>16211</v>
      </c>
      <c r="I23" s="26" t="s">
        <v>365</v>
      </c>
      <c r="K23" s="9"/>
    </row>
    <row r="24" spans="2:11" x14ac:dyDescent="0.2">
      <c r="D24" s="8" t="s">
        <v>4540</v>
      </c>
      <c r="E24" s="8"/>
      <c r="F24" s="8"/>
      <c r="G24" s="8"/>
      <c r="H24" s="1351">
        <v>16212</v>
      </c>
      <c r="I24" s="26" t="s">
        <v>368</v>
      </c>
      <c r="K24" s="9"/>
    </row>
    <row r="25" spans="2:11" x14ac:dyDescent="0.2">
      <c r="D25" s="8"/>
      <c r="E25" s="8"/>
      <c r="F25" s="8"/>
      <c r="G25" s="8"/>
      <c r="H25" s="76"/>
      <c r="I25" s="1267"/>
      <c r="J25" s="26"/>
      <c r="K25" s="1060"/>
    </row>
    <row r="26" spans="2:11" ht="12.75" customHeight="1" x14ac:dyDescent="0.2">
      <c r="C26" s="2018" t="s">
        <v>4543</v>
      </c>
      <c r="D26" s="2018"/>
      <c r="E26" s="2018"/>
      <c r="F26" s="2018"/>
      <c r="G26" s="8"/>
      <c r="H26" s="24" t="str">
        <f>CONCATENATE("0.5*",$J$19,"+","0.5*(",$I$20,"+",$I$21,"+",$I$22,"+",$I$23,"+",$I$24,")")</f>
        <v>0.5*H+0.5*(I+J+K+L+M)</v>
      </c>
      <c r="I26" s="1351">
        <v>16213</v>
      </c>
      <c r="J26" s="26" t="s">
        <v>536</v>
      </c>
      <c r="K26" s="1061"/>
    </row>
    <row r="27" spans="2:11" x14ac:dyDescent="0.2">
      <c r="B27" s="23" t="s">
        <v>4544</v>
      </c>
      <c r="C27" s="8"/>
      <c r="D27" s="8"/>
      <c r="E27" s="8"/>
      <c r="F27" s="8"/>
      <c r="G27" s="8"/>
      <c r="H27" s="76"/>
      <c r="I27" s="1268"/>
      <c r="J27" s="120"/>
      <c r="K27" s="1062"/>
    </row>
    <row r="28" spans="2:11" x14ac:dyDescent="0.2">
      <c r="B28" s="194" t="s">
        <v>4545</v>
      </c>
      <c r="D28" s="8"/>
      <c r="E28" s="8"/>
      <c r="F28" s="8"/>
      <c r="G28" s="8"/>
      <c r="H28" s="76"/>
      <c r="I28" s="1268"/>
      <c r="J28" s="120"/>
      <c r="K28" s="1062"/>
    </row>
    <row r="29" spans="2:11" x14ac:dyDescent="0.2">
      <c r="B29" s="25" t="s">
        <v>4534</v>
      </c>
      <c r="D29" s="8"/>
      <c r="E29" s="8"/>
      <c r="F29" s="8"/>
      <c r="G29" s="8"/>
      <c r="H29" s="76"/>
      <c r="I29" s="1268"/>
      <c r="J29" s="120"/>
      <c r="K29" s="1062"/>
    </row>
    <row r="30" spans="2:11" x14ac:dyDescent="0.2">
      <c r="C30" s="8" t="s">
        <v>4546</v>
      </c>
      <c r="E30" s="8"/>
      <c r="F30" s="8"/>
      <c r="G30" s="8"/>
      <c r="H30" s="76"/>
      <c r="I30" s="1351">
        <v>16214</v>
      </c>
      <c r="J30" s="26" t="s">
        <v>545</v>
      </c>
      <c r="K30" s="9"/>
    </row>
    <row r="31" spans="2:11" x14ac:dyDescent="0.2">
      <c r="D31" s="8" t="s">
        <v>4547</v>
      </c>
      <c r="E31" s="8"/>
      <c r="F31" s="8"/>
      <c r="G31" s="8"/>
      <c r="H31" s="1351">
        <v>16215</v>
      </c>
      <c r="I31" s="76"/>
      <c r="K31" s="9"/>
    </row>
    <row r="32" spans="2:11" x14ac:dyDescent="0.2">
      <c r="D32" s="8" t="s">
        <v>4548</v>
      </c>
      <c r="E32" s="8"/>
      <c r="F32" s="8"/>
      <c r="G32" s="8"/>
      <c r="H32" s="1351">
        <v>16216</v>
      </c>
      <c r="I32" s="76"/>
      <c r="K32" s="9"/>
    </row>
    <row r="33" spans="2:15" x14ac:dyDescent="0.2">
      <c r="D33" s="8" t="s">
        <v>4549</v>
      </c>
      <c r="E33" s="8"/>
      <c r="F33" s="8"/>
      <c r="G33" s="8"/>
      <c r="H33" s="1351">
        <v>16217</v>
      </c>
      <c r="I33" s="76"/>
      <c r="K33" s="9"/>
    </row>
    <row r="34" spans="2:15" x14ac:dyDescent="0.2">
      <c r="B34" s="25" t="s">
        <v>4542</v>
      </c>
      <c r="D34" s="8"/>
      <c r="E34" s="8"/>
      <c r="F34" s="8"/>
      <c r="G34" s="8"/>
      <c r="H34" s="76"/>
      <c r="I34" s="1268"/>
      <c r="J34" s="120"/>
      <c r="K34" s="1062"/>
    </row>
    <row r="35" spans="2:15" x14ac:dyDescent="0.2">
      <c r="C35" s="8" t="s">
        <v>4546</v>
      </c>
      <c r="E35" s="8"/>
      <c r="F35" s="8"/>
      <c r="G35" s="8"/>
      <c r="H35" s="76"/>
      <c r="I35" s="1351">
        <v>16218</v>
      </c>
      <c r="J35" s="26" t="s">
        <v>945</v>
      </c>
      <c r="K35" s="9"/>
    </row>
    <row r="36" spans="2:15" x14ac:dyDescent="0.2">
      <c r="D36" s="8" t="s">
        <v>4547</v>
      </c>
      <c r="E36" s="8"/>
      <c r="F36" s="8"/>
      <c r="G36" s="8"/>
      <c r="H36" s="1351">
        <v>16219</v>
      </c>
      <c r="I36" s="76"/>
      <c r="K36" s="9"/>
    </row>
    <row r="37" spans="2:15" x14ac:dyDescent="0.2">
      <c r="D37" s="8" t="s">
        <v>4548</v>
      </c>
      <c r="E37" s="8"/>
      <c r="F37" s="8"/>
      <c r="G37" s="8"/>
      <c r="H37" s="1351">
        <v>16220</v>
      </c>
      <c r="I37" s="76"/>
      <c r="K37" s="9"/>
    </row>
    <row r="38" spans="2:15" x14ac:dyDescent="0.2">
      <c r="D38" s="8" t="s">
        <v>4549</v>
      </c>
      <c r="E38" s="8"/>
      <c r="F38" s="8"/>
      <c r="G38" s="8"/>
      <c r="H38" s="1351">
        <v>16221</v>
      </c>
      <c r="I38" s="76"/>
      <c r="K38" s="9"/>
    </row>
    <row r="39" spans="2:15" x14ac:dyDescent="0.2">
      <c r="H39" s="76"/>
      <c r="I39" s="76"/>
    </row>
    <row r="40" spans="2:15" ht="23.25" customHeight="1" x14ac:dyDescent="0.2">
      <c r="B40" s="8" t="s">
        <v>4550</v>
      </c>
      <c r="D40" s="8"/>
      <c r="E40" s="8"/>
      <c r="F40" s="8"/>
      <c r="G40" s="8"/>
      <c r="H40" s="24"/>
      <c r="I40" s="1351">
        <v>16222</v>
      </c>
      <c r="J40" s="26" t="s">
        <v>947</v>
      </c>
      <c r="K40" s="1063"/>
      <c r="L40" s="195"/>
      <c r="M40" s="195"/>
      <c r="N40" s="195"/>
      <c r="O40" s="195"/>
    </row>
    <row r="41" spans="2:15" ht="23.25" customHeight="1" x14ac:dyDescent="0.2">
      <c r="B41" s="8" t="s">
        <v>4551</v>
      </c>
      <c r="D41" s="8"/>
      <c r="E41" s="8"/>
      <c r="F41" s="8"/>
      <c r="G41" s="8"/>
      <c r="H41" s="24"/>
      <c r="I41" s="1351">
        <v>16223</v>
      </c>
      <c r="J41" s="26" t="s">
        <v>953</v>
      </c>
      <c r="K41" s="1063"/>
      <c r="L41" s="195"/>
      <c r="M41" s="195"/>
      <c r="N41" s="195"/>
      <c r="O41" s="195"/>
    </row>
    <row r="42" spans="2:15" ht="23.25" customHeight="1" x14ac:dyDescent="0.2">
      <c r="B42" s="8"/>
      <c r="D42" s="8"/>
      <c r="E42" s="8"/>
      <c r="F42" s="8"/>
      <c r="G42" s="8"/>
      <c r="H42" s="24"/>
      <c r="I42" s="1268"/>
      <c r="J42" s="120"/>
      <c r="K42" s="120"/>
      <c r="L42" s="195"/>
      <c r="M42" s="195"/>
      <c r="N42" s="195"/>
      <c r="O42" s="195"/>
    </row>
    <row r="43" spans="2:15" x14ac:dyDescent="0.2">
      <c r="B43" s="80" t="s">
        <v>4552</v>
      </c>
      <c r="D43" s="8"/>
      <c r="E43" s="8"/>
      <c r="F43" s="8"/>
      <c r="G43" s="8"/>
      <c r="H43" s="24" t="s">
        <v>4553</v>
      </c>
      <c r="I43" s="1351">
        <v>16224</v>
      </c>
      <c r="J43" s="26" t="s">
        <v>956</v>
      </c>
      <c r="K43" s="148"/>
    </row>
    <row r="44" spans="2:15" x14ac:dyDescent="0.2">
      <c r="B44" s="125"/>
      <c r="C44" s="933"/>
      <c r="D44" s="933"/>
      <c r="E44" s="933"/>
      <c r="F44" s="8"/>
      <c r="G44" s="8"/>
      <c r="H44" s="24"/>
      <c r="I44" s="87"/>
      <c r="J44" s="26"/>
      <c r="K44" s="148"/>
    </row>
    <row r="45" spans="2:15" x14ac:dyDescent="0.2">
      <c r="B45" s="80" t="s">
        <v>4554</v>
      </c>
      <c r="C45" s="125"/>
      <c r="D45" s="125"/>
      <c r="F45" s="8"/>
      <c r="G45" s="8"/>
      <c r="H45" s="24"/>
      <c r="I45" s="1351">
        <v>16225</v>
      </c>
      <c r="J45" s="26" t="s">
        <v>977</v>
      </c>
      <c r="K45" s="148"/>
    </row>
    <row r="46" spans="2:15" ht="23.25" customHeight="1" x14ac:dyDescent="0.2">
      <c r="B46" s="8"/>
      <c r="C46" s="125"/>
      <c r="D46" s="125"/>
      <c r="F46" s="8"/>
      <c r="G46" s="8"/>
      <c r="H46" s="24"/>
      <c r="I46" s="87"/>
      <c r="J46" s="26"/>
      <c r="K46" s="148"/>
      <c r="L46" s="195"/>
      <c r="M46" s="195"/>
      <c r="N46" s="195"/>
      <c r="O46" s="195"/>
    </row>
    <row r="47" spans="2:15" ht="23.25" customHeight="1" x14ac:dyDescent="0.2">
      <c r="B47" s="23" t="s">
        <v>4555</v>
      </c>
      <c r="C47" s="8"/>
      <c r="D47" s="8"/>
      <c r="E47" s="8"/>
      <c r="F47" s="8"/>
      <c r="G47" s="8"/>
      <c r="H47" s="24"/>
      <c r="I47" s="87"/>
      <c r="J47" s="26"/>
      <c r="K47" s="148"/>
      <c r="L47" s="195"/>
      <c r="M47" s="195"/>
      <c r="N47" s="195"/>
      <c r="O47" s="195"/>
    </row>
    <row r="48" spans="2:15" ht="23.25" customHeight="1" x14ac:dyDescent="0.2">
      <c r="B48" s="8" t="s">
        <v>4556</v>
      </c>
      <c r="C48" s="1064"/>
      <c r="D48" s="1064"/>
      <c r="E48" s="195"/>
      <c r="F48" s="8"/>
      <c r="G48" s="8"/>
      <c r="H48" s="24"/>
      <c r="I48" s="1351">
        <v>16226</v>
      </c>
      <c r="J48" s="26" t="s">
        <v>980</v>
      </c>
      <c r="K48" s="148"/>
      <c r="L48" s="195"/>
      <c r="M48" s="195"/>
      <c r="N48" s="195"/>
      <c r="O48" s="195"/>
    </row>
    <row r="49" spans="1:11" x14ac:dyDescent="0.2">
      <c r="B49" s="8" t="s">
        <v>4557</v>
      </c>
      <c r="C49" s="125"/>
      <c r="D49" s="125"/>
      <c r="F49" s="8"/>
      <c r="G49" s="8"/>
      <c r="H49" s="24"/>
      <c r="I49" s="1351">
        <v>16227</v>
      </c>
      <c r="J49" s="26" t="s">
        <v>983</v>
      </c>
      <c r="K49" s="148"/>
    </row>
    <row r="50" spans="1:11" x14ac:dyDescent="0.2">
      <c r="B50" s="8" t="s">
        <v>4558</v>
      </c>
      <c r="C50" s="195"/>
      <c r="D50" s="195"/>
      <c r="E50" s="195"/>
      <c r="F50" s="8"/>
      <c r="G50" s="8"/>
      <c r="H50" s="1269"/>
      <c r="I50" s="1747">
        <v>16228</v>
      </c>
      <c r="J50" s="26" t="s">
        <v>989</v>
      </c>
      <c r="K50" s="26"/>
    </row>
    <row r="51" spans="1:11" ht="12.75" customHeight="1" x14ac:dyDescent="0.2">
      <c r="B51" s="2040" t="s">
        <v>4559</v>
      </c>
      <c r="C51" s="2040"/>
      <c r="D51" s="2040"/>
      <c r="E51" s="2040"/>
      <c r="F51" s="2040"/>
      <c r="G51" s="2040"/>
      <c r="H51" s="1269" t="s">
        <v>4560</v>
      </c>
      <c r="I51" s="1747">
        <v>16229</v>
      </c>
      <c r="J51" s="26" t="s">
        <v>992</v>
      </c>
      <c r="K51" s="26"/>
    </row>
    <row r="52" spans="1:11" x14ac:dyDescent="0.2">
      <c r="B52" s="125"/>
      <c r="C52" s="933"/>
      <c r="D52" s="933"/>
      <c r="E52" s="195"/>
      <c r="F52" s="8"/>
      <c r="G52" s="24"/>
      <c r="H52" s="1269"/>
      <c r="I52" s="76"/>
      <c r="J52" s="26"/>
      <c r="K52" s="26"/>
    </row>
    <row r="53" spans="1:11" x14ac:dyDescent="0.2">
      <c r="B53" s="80" t="s">
        <v>4561</v>
      </c>
      <c r="C53" s="125"/>
      <c r="D53" s="125"/>
      <c r="E53" s="125"/>
      <c r="F53" s="8"/>
      <c r="G53" s="8"/>
      <c r="H53" s="24" t="s">
        <v>4562</v>
      </c>
      <c r="I53" s="1351">
        <v>16230</v>
      </c>
      <c r="J53" s="26" t="s">
        <v>1585</v>
      </c>
      <c r="K53" s="148"/>
    </row>
    <row r="54" spans="1:11" x14ac:dyDescent="0.2">
      <c r="C54" s="8"/>
      <c r="D54" s="8"/>
      <c r="E54" s="8"/>
      <c r="F54" s="8"/>
      <c r="G54" s="8"/>
      <c r="H54" s="24"/>
      <c r="I54" s="1270"/>
      <c r="J54" s="26"/>
      <c r="K54" s="1065"/>
    </row>
    <row r="55" spans="1:11" ht="23.25" customHeight="1" x14ac:dyDescent="0.2">
      <c r="B55" s="80" t="s">
        <v>4563</v>
      </c>
      <c r="D55" s="8"/>
      <c r="E55" s="8"/>
      <c r="F55" s="8"/>
      <c r="G55" s="8"/>
      <c r="H55" s="24"/>
      <c r="I55" s="24" t="str">
        <f>CONCATENATE($J$43," + ",$J$45," + ",$J$53)</f>
        <v>S + T + Y</v>
      </c>
      <c r="J55" s="1351">
        <v>16231</v>
      </c>
      <c r="K55" s="8" t="s">
        <v>4564</v>
      </c>
    </row>
    <row r="56" spans="1:11" ht="23.25" customHeight="1" x14ac:dyDescent="0.2">
      <c r="A56" s="8"/>
      <c r="B56" s="80" t="s">
        <v>4565</v>
      </c>
      <c r="C56" s="8"/>
      <c r="D56" s="8"/>
      <c r="E56" s="8"/>
      <c r="F56" s="8"/>
      <c r="G56" s="8"/>
      <c r="H56" s="8" t="s">
        <v>4566</v>
      </c>
      <c r="I56" s="1351">
        <v>16232</v>
      </c>
      <c r="J56" s="26" t="s">
        <v>1001</v>
      </c>
      <c r="K56" s="24"/>
    </row>
    <row r="57" spans="1:11" x14ac:dyDescent="0.2">
      <c r="A57" s="8"/>
      <c r="B57" s="8"/>
      <c r="C57" s="8"/>
      <c r="D57" s="8"/>
      <c r="E57" s="8"/>
      <c r="F57" s="8"/>
      <c r="G57" s="8"/>
      <c r="H57" s="8"/>
      <c r="I57" s="24"/>
      <c r="J57" s="26"/>
      <c r="K57" s="24"/>
    </row>
    <row r="58" spans="1:11" x14ac:dyDescent="0.2">
      <c r="A58" s="23" t="s">
        <v>4567</v>
      </c>
      <c r="B58" s="8"/>
      <c r="C58" s="8"/>
      <c r="D58" s="8"/>
      <c r="E58" s="8"/>
      <c r="F58" s="8"/>
      <c r="H58" s="47"/>
      <c r="I58" s="47"/>
      <c r="J58" s="47"/>
      <c r="K58" s="47"/>
    </row>
    <row r="59" spans="1:11" ht="23.25" customHeight="1" x14ac:dyDescent="0.2">
      <c r="A59" s="23"/>
      <c r="B59" s="8"/>
      <c r="C59" s="8"/>
      <c r="D59" s="8"/>
      <c r="E59" s="8"/>
      <c r="F59" s="8"/>
      <c r="H59" s="47"/>
      <c r="I59" s="47"/>
      <c r="J59" s="47"/>
      <c r="K59" s="47"/>
    </row>
    <row r="60" spans="1:11" x14ac:dyDescent="0.2">
      <c r="A60" s="23"/>
      <c r="B60" s="23" t="s">
        <v>4568</v>
      </c>
      <c r="C60" s="8"/>
      <c r="D60" s="8"/>
      <c r="E60" s="8"/>
      <c r="F60" s="8"/>
      <c r="H60" s="47"/>
      <c r="I60" s="47"/>
      <c r="J60" s="47"/>
      <c r="K60" s="47"/>
    </row>
    <row r="61" spans="1:11" x14ac:dyDescent="0.2">
      <c r="A61" s="23"/>
      <c r="B61" s="8"/>
      <c r="C61" s="8"/>
      <c r="D61" s="8"/>
      <c r="E61" s="8"/>
      <c r="F61" s="2345" t="s">
        <v>4569</v>
      </c>
      <c r="G61" s="2345"/>
      <c r="H61" s="2345"/>
      <c r="I61" s="2345"/>
      <c r="J61" s="47"/>
      <c r="K61" s="47"/>
    </row>
    <row r="62" spans="1:11" x14ac:dyDescent="0.2">
      <c r="A62" s="23"/>
      <c r="C62" s="8"/>
      <c r="D62" s="8"/>
      <c r="E62" s="8"/>
      <c r="F62" s="47" t="s">
        <v>4570</v>
      </c>
      <c r="G62" s="47" t="s">
        <v>4571</v>
      </c>
      <c r="H62" s="47" t="s">
        <v>4572</v>
      </c>
      <c r="I62" s="47" t="s">
        <v>4511</v>
      </c>
      <c r="J62" s="47"/>
      <c r="K62" s="47"/>
    </row>
    <row r="63" spans="1:11" x14ac:dyDescent="0.2">
      <c r="A63" s="23"/>
      <c r="B63" s="8" t="s">
        <v>4573</v>
      </c>
      <c r="C63" s="8"/>
      <c r="D63" s="8"/>
      <c r="E63" s="8"/>
      <c r="F63" s="8"/>
      <c r="H63" s="47"/>
      <c r="I63" s="47"/>
      <c r="J63" s="47"/>
      <c r="K63" s="47"/>
    </row>
    <row r="64" spans="1:11" x14ac:dyDescent="0.2">
      <c r="A64" s="23"/>
      <c r="C64" s="8" t="s">
        <v>4574</v>
      </c>
      <c r="D64" s="8"/>
      <c r="E64" s="8"/>
      <c r="F64" s="1747">
        <v>16233</v>
      </c>
      <c r="G64" s="1747">
        <v>16240</v>
      </c>
      <c r="H64" s="1747">
        <v>16247</v>
      </c>
      <c r="I64" s="1747">
        <v>16254</v>
      </c>
      <c r="J64" s="47"/>
      <c r="K64" s="47"/>
    </row>
    <row r="65" spans="1:11" x14ac:dyDescent="0.2">
      <c r="A65" s="23"/>
      <c r="C65" s="8" t="s">
        <v>4575</v>
      </c>
      <c r="D65" s="8"/>
      <c r="E65" s="8"/>
      <c r="F65" s="1747">
        <v>16234</v>
      </c>
      <c r="G65" s="1747">
        <v>16241</v>
      </c>
      <c r="H65" s="1747">
        <v>16248</v>
      </c>
      <c r="I65" s="1747">
        <v>16255</v>
      </c>
      <c r="J65" s="47"/>
      <c r="K65" s="47"/>
    </row>
    <row r="66" spans="1:11" x14ac:dyDescent="0.2">
      <c r="A66" s="23"/>
      <c r="C66" s="8" t="s">
        <v>4576</v>
      </c>
      <c r="D66" s="8"/>
      <c r="E66" s="8"/>
      <c r="F66" s="1747">
        <v>16235</v>
      </c>
      <c r="G66" s="1747">
        <v>16242</v>
      </c>
      <c r="H66" s="1747">
        <v>16249</v>
      </c>
      <c r="I66" s="1747">
        <v>16256</v>
      </c>
      <c r="J66" s="47"/>
      <c r="K66" s="47"/>
    </row>
    <row r="67" spans="1:11" x14ac:dyDescent="0.2">
      <c r="A67" s="23"/>
      <c r="C67" s="8" t="s">
        <v>4577</v>
      </c>
      <c r="D67" s="8"/>
      <c r="E67" s="8"/>
      <c r="F67" s="1747">
        <v>16236</v>
      </c>
      <c r="G67" s="1747">
        <v>16243</v>
      </c>
      <c r="H67" s="1747">
        <v>16250</v>
      </c>
      <c r="I67" s="1747">
        <v>16257</v>
      </c>
      <c r="J67" s="47"/>
      <c r="K67" s="47"/>
    </row>
    <row r="68" spans="1:11" x14ac:dyDescent="0.2">
      <c r="A68" s="23"/>
      <c r="C68" s="8" t="s">
        <v>4578</v>
      </c>
      <c r="D68" s="8"/>
      <c r="E68" s="8"/>
      <c r="F68" s="1747">
        <v>16237</v>
      </c>
      <c r="G68" s="1747">
        <v>16244</v>
      </c>
      <c r="H68" s="1747">
        <v>16251</v>
      </c>
      <c r="I68" s="1747">
        <v>16258</v>
      </c>
      <c r="J68" s="47"/>
      <c r="K68" s="47"/>
    </row>
    <row r="69" spans="1:11" x14ac:dyDescent="0.2">
      <c r="A69" s="23"/>
      <c r="C69" s="8" t="s">
        <v>4579</v>
      </c>
      <c r="D69" s="8"/>
      <c r="E69" s="8"/>
      <c r="F69" s="1747">
        <v>16238</v>
      </c>
      <c r="G69" s="1747">
        <v>16245</v>
      </c>
      <c r="H69" s="1747">
        <v>16252</v>
      </c>
      <c r="I69" s="1747">
        <v>16259</v>
      </c>
      <c r="J69" s="47"/>
      <c r="K69" s="47"/>
    </row>
    <row r="70" spans="1:11" x14ac:dyDescent="0.2">
      <c r="A70" s="23"/>
      <c r="C70" s="8" t="s">
        <v>4580</v>
      </c>
      <c r="D70" s="8"/>
      <c r="E70" s="8"/>
      <c r="F70" s="1747">
        <v>16239</v>
      </c>
      <c r="G70" s="1747">
        <v>16246</v>
      </c>
      <c r="H70" s="1747">
        <v>16253</v>
      </c>
      <c r="I70" s="1747">
        <v>16260</v>
      </c>
      <c r="J70" s="47"/>
      <c r="K70" s="47"/>
    </row>
    <row r="71" spans="1:11" x14ac:dyDescent="0.2">
      <c r="A71" s="23"/>
      <c r="C71" s="8" t="s">
        <v>4581</v>
      </c>
      <c r="D71" s="8"/>
      <c r="E71" s="8"/>
      <c r="F71" s="1747">
        <v>17450</v>
      </c>
      <c r="G71" s="1747">
        <v>17451</v>
      </c>
      <c r="H71" s="1747">
        <v>17452</v>
      </c>
      <c r="I71" s="1747">
        <v>17453</v>
      </c>
      <c r="J71" s="47"/>
      <c r="K71" s="47"/>
    </row>
    <row r="72" spans="1:11" x14ac:dyDescent="0.2">
      <c r="A72" s="23"/>
      <c r="C72" s="8" t="s">
        <v>4511</v>
      </c>
      <c r="D72" s="8"/>
      <c r="E72" s="8"/>
      <c r="F72" s="8"/>
      <c r="G72" s="8"/>
      <c r="H72" s="76"/>
      <c r="I72" s="1747">
        <v>16261</v>
      </c>
      <c r="J72" s="8" t="s">
        <v>4582</v>
      </c>
      <c r="K72" s="47"/>
    </row>
    <row r="73" spans="1:11" x14ac:dyDescent="0.2">
      <c r="A73" s="23"/>
      <c r="B73" s="8"/>
      <c r="C73" s="8"/>
      <c r="D73" s="8"/>
      <c r="E73" s="8"/>
      <c r="F73" s="8"/>
      <c r="G73" s="8"/>
      <c r="H73" s="76"/>
      <c r="I73" s="76"/>
      <c r="J73" s="47"/>
      <c r="K73" s="47"/>
    </row>
    <row r="74" spans="1:11" x14ac:dyDescent="0.2">
      <c r="A74" s="23"/>
      <c r="B74" s="8" t="s">
        <v>4583</v>
      </c>
      <c r="C74" s="8"/>
      <c r="D74" s="8"/>
      <c r="E74" s="8"/>
      <c r="F74" s="8"/>
      <c r="G74" s="8"/>
      <c r="H74" s="76"/>
      <c r="I74" s="76"/>
      <c r="J74" s="47"/>
      <c r="K74" s="47"/>
    </row>
    <row r="75" spans="1:11" x14ac:dyDescent="0.2">
      <c r="A75" s="23"/>
      <c r="B75" s="8"/>
      <c r="C75" s="8" t="s">
        <v>4574</v>
      </c>
      <c r="D75" s="8"/>
      <c r="E75" s="8"/>
      <c r="F75" s="1747">
        <v>16262</v>
      </c>
      <c r="G75" s="1747">
        <v>16269</v>
      </c>
      <c r="H75" s="1747">
        <v>16276</v>
      </c>
      <c r="I75" s="1747">
        <v>16283</v>
      </c>
      <c r="J75" s="47"/>
      <c r="K75" s="47"/>
    </row>
    <row r="76" spans="1:11" x14ac:dyDescent="0.2">
      <c r="A76" s="23"/>
      <c r="B76" s="8"/>
      <c r="C76" s="8" t="s">
        <v>4575</v>
      </c>
      <c r="D76" s="8"/>
      <c r="E76" s="8"/>
      <c r="F76" s="1747">
        <v>16263</v>
      </c>
      <c r="G76" s="1747">
        <v>16270</v>
      </c>
      <c r="H76" s="1747">
        <v>16277</v>
      </c>
      <c r="I76" s="1747">
        <v>16284</v>
      </c>
      <c r="J76" s="47"/>
      <c r="K76" s="47"/>
    </row>
    <row r="77" spans="1:11" x14ac:dyDescent="0.2">
      <c r="A77" s="23"/>
      <c r="B77" s="8"/>
      <c r="C77" s="8" t="s">
        <v>4576</v>
      </c>
      <c r="D77" s="8"/>
      <c r="E77" s="8"/>
      <c r="F77" s="1747">
        <v>16264</v>
      </c>
      <c r="G77" s="1747">
        <v>16271</v>
      </c>
      <c r="H77" s="1747">
        <v>16278</v>
      </c>
      <c r="I77" s="1747">
        <v>16285</v>
      </c>
      <c r="J77" s="47"/>
      <c r="K77" s="47"/>
    </row>
    <row r="78" spans="1:11" x14ac:dyDescent="0.2">
      <c r="A78" s="23"/>
      <c r="B78" s="8"/>
      <c r="C78" s="8" t="s">
        <v>4577</v>
      </c>
      <c r="D78" s="8"/>
      <c r="E78" s="8"/>
      <c r="F78" s="1747">
        <v>16265</v>
      </c>
      <c r="G78" s="1747">
        <v>16272</v>
      </c>
      <c r="H78" s="1747">
        <v>16279</v>
      </c>
      <c r="I78" s="1747">
        <v>16286</v>
      </c>
      <c r="J78" s="47"/>
      <c r="K78" s="47"/>
    </row>
    <row r="79" spans="1:11" x14ac:dyDescent="0.2">
      <c r="A79" s="23"/>
      <c r="B79" s="8"/>
      <c r="C79" s="8" t="s">
        <v>4578</v>
      </c>
      <c r="D79" s="8"/>
      <c r="E79" s="8"/>
      <c r="F79" s="1747">
        <v>16266</v>
      </c>
      <c r="G79" s="1747">
        <v>16273</v>
      </c>
      <c r="H79" s="1747">
        <v>16280</v>
      </c>
      <c r="I79" s="1747">
        <v>16287</v>
      </c>
      <c r="J79" s="47"/>
      <c r="K79" s="47"/>
    </row>
    <row r="80" spans="1:11" x14ac:dyDescent="0.2">
      <c r="A80" s="23"/>
      <c r="B80" s="8"/>
      <c r="C80" s="8" t="s">
        <v>4579</v>
      </c>
      <c r="D80" s="8"/>
      <c r="E80" s="8"/>
      <c r="F80" s="1747">
        <v>16267</v>
      </c>
      <c r="G80" s="1747">
        <v>16274</v>
      </c>
      <c r="H80" s="1747">
        <v>16281</v>
      </c>
      <c r="I80" s="1747">
        <v>16288</v>
      </c>
      <c r="J80" s="47"/>
      <c r="K80" s="47"/>
    </row>
    <row r="81" spans="1:11" x14ac:dyDescent="0.2">
      <c r="A81" s="23"/>
      <c r="B81" s="8"/>
      <c r="C81" s="8" t="s">
        <v>4580</v>
      </c>
      <c r="D81" s="8"/>
      <c r="E81" s="8"/>
      <c r="F81" s="1747">
        <v>16268</v>
      </c>
      <c r="G81" s="1747">
        <v>16275</v>
      </c>
      <c r="H81" s="1747">
        <v>16282</v>
      </c>
      <c r="I81" s="1747">
        <v>16289</v>
      </c>
      <c r="J81" s="47"/>
      <c r="K81" s="47"/>
    </row>
    <row r="82" spans="1:11" x14ac:dyDescent="0.2">
      <c r="A82" s="23"/>
      <c r="C82" s="8" t="s">
        <v>4581</v>
      </c>
      <c r="D82" s="8"/>
      <c r="E82" s="8"/>
      <c r="F82" s="1747">
        <v>17454</v>
      </c>
      <c r="G82" s="1747">
        <v>17455</v>
      </c>
      <c r="H82" s="1747">
        <v>17456</v>
      </c>
      <c r="I82" s="1747">
        <v>17457</v>
      </c>
      <c r="J82" s="47"/>
      <c r="K82" s="47"/>
    </row>
    <row r="83" spans="1:11" x14ac:dyDescent="0.2">
      <c r="A83" s="23"/>
      <c r="B83" s="8"/>
      <c r="C83" s="8" t="s">
        <v>4511</v>
      </c>
      <c r="D83" s="8"/>
      <c r="E83" s="8"/>
      <c r="F83" s="8"/>
      <c r="G83" s="8"/>
      <c r="H83" s="76"/>
      <c r="I83" s="1747">
        <v>16290</v>
      </c>
      <c r="J83" s="8" t="s">
        <v>4584</v>
      </c>
      <c r="K83" s="47"/>
    </row>
    <row r="84" spans="1:11" ht="23.25" customHeight="1" x14ac:dyDescent="0.2">
      <c r="A84" s="23"/>
      <c r="B84" s="8"/>
      <c r="C84" s="8"/>
      <c r="D84" s="8"/>
      <c r="E84" s="8"/>
      <c r="F84" s="8"/>
      <c r="G84" s="8"/>
      <c r="H84" s="76"/>
      <c r="I84" s="76"/>
      <c r="J84" s="47"/>
      <c r="K84" s="47"/>
    </row>
    <row r="85" spans="1:11" x14ac:dyDescent="0.2">
      <c r="A85" s="23"/>
      <c r="B85" s="8" t="s">
        <v>4585</v>
      </c>
      <c r="C85" s="8"/>
      <c r="D85" s="8"/>
      <c r="E85" s="8"/>
      <c r="F85" s="8"/>
      <c r="G85" s="8"/>
      <c r="H85" s="76"/>
      <c r="I85" s="76"/>
      <c r="J85" s="47"/>
      <c r="K85" s="47"/>
    </row>
    <row r="86" spans="1:11" x14ac:dyDescent="0.2">
      <c r="A86" s="23"/>
      <c r="B86" s="8"/>
      <c r="C86" s="8" t="s">
        <v>4574</v>
      </c>
      <c r="D86" s="8"/>
      <c r="E86" s="8"/>
      <c r="F86" s="1747">
        <v>16291</v>
      </c>
      <c r="G86" s="1747">
        <v>16298</v>
      </c>
      <c r="H86" s="1747">
        <v>16305</v>
      </c>
      <c r="I86" s="1747">
        <v>16312</v>
      </c>
      <c r="J86" s="47"/>
      <c r="K86" s="47"/>
    </row>
    <row r="87" spans="1:11" x14ac:dyDescent="0.2">
      <c r="A87" s="23"/>
      <c r="B87" s="8"/>
      <c r="C87" s="8" t="s">
        <v>4575</v>
      </c>
      <c r="D87" s="8"/>
      <c r="E87" s="8"/>
      <c r="F87" s="1747">
        <v>16292</v>
      </c>
      <c r="G87" s="1747">
        <v>16299</v>
      </c>
      <c r="H87" s="1747">
        <v>16306</v>
      </c>
      <c r="I87" s="1747">
        <v>16313</v>
      </c>
      <c r="J87" s="47"/>
      <c r="K87" s="47"/>
    </row>
    <row r="88" spans="1:11" x14ac:dyDescent="0.2">
      <c r="A88" s="23"/>
      <c r="B88" s="8"/>
      <c r="C88" s="8" t="s">
        <v>4576</v>
      </c>
      <c r="D88" s="8"/>
      <c r="E88" s="8"/>
      <c r="F88" s="1747">
        <v>16293</v>
      </c>
      <c r="G88" s="1747">
        <v>16300</v>
      </c>
      <c r="H88" s="1747">
        <v>16307</v>
      </c>
      <c r="I88" s="1747">
        <v>16314</v>
      </c>
      <c r="J88" s="47"/>
      <c r="K88" s="47"/>
    </row>
    <row r="89" spans="1:11" x14ac:dyDescent="0.2">
      <c r="A89" s="23"/>
      <c r="B89" s="8"/>
      <c r="C89" s="8" t="s">
        <v>4577</v>
      </c>
      <c r="D89" s="8"/>
      <c r="E89" s="8"/>
      <c r="F89" s="1747">
        <v>16294</v>
      </c>
      <c r="G89" s="1747">
        <v>16301</v>
      </c>
      <c r="H89" s="1747">
        <v>16308</v>
      </c>
      <c r="I89" s="1747">
        <v>16315</v>
      </c>
      <c r="J89" s="47"/>
      <c r="K89" s="47"/>
    </row>
    <row r="90" spans="1:11" x14ac:dyDescent="0.2">
      <c r="A90" s="23"/>
      <c r="B90" s="8"/>
      <c r="C90" s="8" t="s">
        <v>4578</v>
      </c>
      <c r="D90" s="8"/>
      <c r="E90" s="8"/>
      <c r="F90" s="1747">
        <v>16295</v>
      </c>
      <c r="G90" s="1747">
        <v>16302</v>
      </c>
      <c r="H90" s="1747">
        <v>16309</v>
      </c>
      <c r="I90" s="1747">
        <v>16316</v>
      </c>
      <c r="J90" s="47"/>
      <c r="K90" s="47"/>
    </row>
    <row r="91" spans="1:11" x14ac:dyDescent="0.2">
      <c r="A91" s="23"/>
      <c r="B91" s="8"/>
      <c r="C91" s="8" t="s">
        <v>4579</v>
      </c>
      <c r="D91" s="8"/>
      <c r="E91" s="8"/>
      <c r="F91" s="1747">
        <v>16296</v>
      </c>
      <c r="G91" s="1747">
        <v>16303</v>
      </c>
      <c r="H91" s="1747">
        <v>16310</v>
      </c>
      <c r="I91" s="1747">
        <v>16317</v>
      </c>
      <c r="J91" s="47"/>
      <c r="K91" s="47"/>
    </row>
    <row r="92" spans="1:11" x14ac:dyDescent="0.2">
      <c r="A92" s="23"/>
      <c r="B92" s="8"/>
      <c r="C92" s="8" t="s">
        <v>4580</v>
      </c>
      <c r="D92" s="8"/>
      <c r="E92" s="8"/>
      <c r="F92" s="1747">
        <v>16297</v>
      </c>
      <c r="G92" s="1747">
        <v>16304</v>
      </c>
      <c r="H92" s="1747">
        <v>16311</v>
      </c>
      <c r="I92" s="1747">
        <v>16318</v>
      </c>
      <c r="J92" s="47"/>
      <c r="K92" s="47"/>
    </row>
    <row r="93" spans="1:11" x14ac:dyDescent="0.2">
      <c r="A93" s="23"/>
      <c r="C93" s="8" t="s">
        <v>4581</v>
      </c>
      <c r="D93" s="8"/>
      <c r="E93" s="8"/>
      <c r="F93" s="1747">
        <v>17458</v>
      </c>
      <c r="G93" s="1747">
        <v>17459</v>
      </c>
      <c r="H93" s="1747">
        <v>17460</v>
      </c>
      <c r="I93" s="1747">
        <v>17461</v>
      </c>
      <c r="J93" s="47"/>
      <c r="K93" s="47"/>
    </row>
    <row r="94" spans="1:11" ht="12.75" customHeight="1" x14ac:dyDescent="0.2">
      <c r="A94" s="23"/>
      <c r="B94" s="8"/>
      <c r="C94" s="8" t="s">
        <v>4511</v>
      </c>
      <c r="D94" s="8"/>
      <c r="E94" s="8"/>
      <c r="F94" s="8"/>
      <c r="G94" s="8"/>
      <c r="H94" s="76"/>
      <c r="I94" s="1747">
        <v>16319</v>
      </c>
      <c r="J94" s="8" t="s">
        <v>4586</v>
      </c>
      <c r="K94" s="47"/>
    </row>
    <row r="95" spans="1:11" ht="23.25" customHeight="1" x14ac:dyDescent="0.2">
      <c r="A95" s="23"/>
      <c r="B95" s="8"/>
      <c r="C95" s="8"/>
      <c r="D95" s="8"/>
      <c r="E95" s="8"/>
      <c r="F95" s="8"/>
      <c r="H95" s="47"/>
      <c r="I95" s="47"/>
      <c r="J95" s="47"/>
      <c r="K95" s="47"/>
    </row>
    <row r="96" spans="1:11" x14ac:dyDescent="0.2">
      <c r="A96" s="23"/>
      <c r="B96" s="8" t="s">
        <v>4587</v>
      </c>
      <c r="C96" s="8"/>
      <c r="D96" s="8"/>
      <c r="E96" s="8"/>
      <c r="F96" s="8"/>
      <c r="H96" s="47"/>
      <c r="I96" s="47"/>
      <c r="J96" s="47"/>
      <c r="K96" s="47"/>
    </row>
    <row r="97" spans="1:11" x14ac:dyDescent="0.2">
      <c r="A97" s="23"/>
      <c r="B97" s="8"/>
      <c r="C97" s="8" t="s">
        <v>4588</v>
      </c>
      <c r="D97" s="8"/>
      <c r="E97" s="8"/>
      <c r="F97" s="1747">
        <v>16438</v>
      </c>
      <c r="G97" s="1747">
        <v>16439</v>
      </c>
      <c r="H97" s="1747">
        <v>16440</v>
      </c>
      <c r="I97" s="1747">
        <v>16441</v>
      </c>
      <c r="J97" s="26" t="s">
        <v>1094</v>
      </c>
      <c r="K97" s="47"/>
    </row>
    <row r="98" spans="1:11" x14ac:dyDescent="0.2">
      <c r="A98" s="23"/>
      <c r="B98" s="8"/>
      <c r="C98" s="8"/>
      <c r="D98" s="8"/>
      <c r="E98" s="8"/>
      <c r="F98" s="8"/>
      <c r="G98" s="8"/>
      <c r="H98" s="76"/>
      <c r="I98" s="76"/>
      <c r="J98" s="47"/>
      <c r="K98" s="47"/>
    </row>
    <row r="99" spans="1:11" x14ac:dyDescent="0.2">
      <c r="A99" s="23"/>
      <c r="B99" s="8" t="s">
        <v>4589</v>
      </c>
      <c r="C99" s="8"/>
      <c r="D99" s="8"/>
      <c r="E99" s="8"/>
      <c r="F99" s="8"/>
      <c r="G99" s="8"/>
      <c r="H99" s="76"/>
      <c r="I99" s="76"/>
      <c r="J99" s="47"/>
      <c r="K99" s="47"/>
    </row>
    <row r="100" spans="1:11" x14ac:dyDescent="0.2">
      <c r="A100" s="23"/>
      <c r="B100" s="8"/>
      <c r="C100" s="8" t="s">
        <v>4588</v>
      </c>
      <c r="D100" s="8"/>
      <c r="E100" s="8"/>
      <c r="F100" s="1747">
        <v>16442</v>
      </c>
      <c r="G100" s="1747">
        <v>16443</v>
      </c>
      <c r="H100" s="1747">
        <v>16444</v>
      </c>
      <c r="I100" s="1747">
        <v>16445</v>
      </c>
      <c r="J100" s="26" t="s">
        <v>1108</v>
      </c>
      <c r="K100" s="47"/>
    </row>
    <row r="101" spans="1:11" x14ac:dyDescent="0.2">
      <c r="A101" s="23"/>
      <c r="B101" s="8"/>
      <c r="C101" s="8"/>
      <c r="D101" s="8"/>
      <c r="E101" s="8"/>
      <c r="F101" s="8"/>
      <c r="G101" s="8"/>
      <c r="H101" s="76"/>
      <c r="I101" s="76"/>
      <c r="J101" s="47"/>
      <c r="K101" s="47"/>
    </row>
    <row r="102" spans="1:11" x14ac:dyDescent="0.2">
      <c r="A102" s="23"/>
      <c r="B102" s="8" t="s">
        <v>4590</v>
      </c>
      <c r="C102" s="8"/>
      <c r="D102" s="8"/>
      <c r="E102" s="8"/>
      <c r="F102" s="8"/>
      <c r="H102" s="76"/>
      <c r="I102" s="76"/>
      <c r="J102" s="47"/>
      <c r="K102" s="47"/>
    </row>
    <row r="103" spans="1:11" x14ac:dyDescent="0.2">
      <c r="A103" s="23"/>
      <c r="B103" s="8"/>
      <c r="C103" s="8" t="s">
        <v>4588</v>
      </c>
      <c r="D103" s="8"/>
      <c r="E103" s="8"/>
      <c r="F103" s="1747">
        <v>16446</v>
      </c>
      <c r="G103" s="1747">
        <v>16447</v>
      </c>
      <c r="H103" s="1747">
        <v>16448</v>
      </c>
      <c r="I103" s="1747">
        <v>16449</v>
      </c>
      <c r="J103" s="26" t="s">
        <v>1111</v>
      </c>
      <c r="K103" s="47"/>
    </row>
    <row r="104" spans="1:11" ht="23.25" customHeight="1" x14ac:dyDescent="0.2">
      <c r="A104" s="23"/>
      <c r="B104" s="8"/>
      <c r="C104" s="8"/>
      <c r="D104" s="8"/>
      <c r="E104" s="8"/>
      <c r="F104" s="8"/>
      <c r="H104" s="76"/>
      <c r="I104" s="76"/>
      <c r="J104" s="47"/>
      <c r="K104" s="47"/>
    </row>
    <row r="105" spans="1:11" x14ac:dyDescent="0.2">
      <c r="A105" s="23"/>
      <c r="B105" s="8" t="s">
        <v>4591</v>
      </c>
      <c r="C105" s="8"/>
      <c r="D105" s="8"/>
      <c r="E105" s="8"/>
      <c r="H105" s="24" t="s">
        <v>4592</v>
      </c>
      <c r="I105" s="1747">
        <v>16320</v>
      </c>
      <c r="J105" s="8" t="s">
        <v>4593</v>
      </c>
      <c r="K105" s="8"/>
    </row>
    <row r="106" spans="1:11" x14ac:dyDescent="0.2">
      <c r="A106" s="23"/>
      <c r="B106" s="8"/>
      <c r="C106" s="8"/>
      <c r="D106" s="8"/>
      <c r="E106" s="8"/>
      <c r="F106" s="8"/>
      <c r="H106" s="76"/>
      <c r="I106" s="76"/>
      <c r="J106" s="47"/>
      <c r="K106" s="47"/>
    </row>
    <row r="107" spans="1:11" x14ac:dyDescent="0.2">
      <c r="A107" s="23"/>
      <c r="B107" s="23" t="s">
        <v>4594</v>
      </c>
      <c r="C107" s="8"/>
      <c r="D107" s="8"/>
      <c r="E107" s="8"/>
      <c r="F107" s="8"/>
      <c r="H107" s="76"/>
      <c r="I107" s="76"/>
      <c r="J107" s="47"/>
      <c r="K107" s="47"/>
    </row>
    <row r="108" spans="1:11" x14ac:dyDescent="0.2">
      <c r="A108" s="23"/>
      <c r="B108" s="8"/>
      <c r="C108" s="8"/>
      <c r="D108" s="8"/>
      <c r="E108" s="8"/>
      <c r="F108" s="8"/>
      <c r="H108" s="76"/>
      <c r="I108" s="76"/>
      <c r="J108" s="47"/>
      <c r="K108" s="47"/>
    </row>
    <row r="109" spans="1:11" x14ac:dyDescent="0.2">
      <c r="A109" s="23"/>
      <c r="B109" s="8" t="s">
        <v>4595</v>
      </c>
      <c r="C109" s="8"/>
      <c r="D109" s="8"/>
      <c r="E109" s="8"/>
      <c r="H109" s="76"/>
      <c r="I109" s="1747">
        <v>16321</v>
      </c>
      <c r="J109" s="26" t="s">
        <v>4596</v>
      </c>
      <c r="K109" s="47"/>
    </row>
    <row r="110" spans="1:11" x14ac:dyDescent="0.2">
      <c r="A110" s="23"/>
      <c r="B110" s="8"/>
      <c r="C110" s="8" t="s">
        <v>4597</v>
      </c>
      <c r="D110" s="8"/>
      <c r="E110" s="8"/>
      <c r="H110" s="1747">
        <v>16322</v>
      </c>
      <c r="I110" s="76"/>
      <c r="J110" s="26"/>
      <c r="K110" s="47"/>
    </row>
    <row r="111" spans="1:11" x14ac:dyDescent="0.2">
      <c r="A111" s="23"/>
      <c r="B111" s="8"/>
      <c r="C111" s="8"/>
      <c r="D111" s="8" t="s">
        <v>4598</v>
      </c>
      <c r="E111" s="8"/>
      <c r="G111" s="1747">
        <v>16323</v>
      </c>
      <c r="H111" s="76"/>
      <c r="I111" s="76"/>
      <c r="J111" s="26"/>
      <c r="K111" s="47"/>
    </row>
    <row r="112" spans="1:11" x14ac:dyDescent="0.2">
      <c r="A112" s="23"/>
      <c r="B112" s="8"/>
      <c r="C112" s="8"/>
      <c r="D112" s="8" t="s">
        <v>4599</v>
      </c>
      <c r="E112" s="8"/>
      <c r="G112" s="1747">
        <v>16324</v>
      </c>
      <c r="H112" s="76"/>
      <c r="I112" s="76"/>
      <c r="J112" s="26"/>
      <c r="K112" s="47"/>
    </row>
    <row r="113" spans="1:11" x14ac:dyDescent="0.2">
      <c r="A113" s="23"/>
      <c r="B113" s="8"/>
      <c r="C113" s="8"/>
      <c r="D113" s="8" t="s">
        <v>4600</v>
      </c>
      <c r="E113" s="8"/>
      <c r="G113" s="1747">
        <v>16325</v>
      </c>
      <c r="H113" s="76"/>
      <c r="I113" s="76"/>
      <c r="J113" s="26"/>
      <c r="K113" s="47"/>
    </row>
    <row r="114" spans="1:11" x14ac:dyDescent="0.2">
      <c r="A114" s="23"/>
      <c r="B114" s="8"/>
      <c r="C114" s="8" t="s">
        <v>4601</v>
      </c>
      <c r="D114" s="8"/>
      <c r="E114" s="8"/>
      <c r="H114" s="1747">
        <v>16326</v>
      </c>
      <c r="I114" s="76"/>
      <c r="J114" s="47"/>
      <c r="K114" s="47"/>
    </row>
    <row r="115" spans="1:11" x14ac:dyDescent="0.2">
      <c r="A115" s="23"/>
      <c r="B115" s="8"/>
      <c r="C115" s="8" t="s">
        <v>4602</v>
      </c>
      <c r="D115" s="8"/>
      <c r="E115" s="8"/>
      <c r="H115" s="1747">
        <v>16327</v>
      </c>
      <c r="I115" s="76"/>
      <c r="J115" s="47"/>
      <c r="K115" s="47"/>
    </row>
    <row r="116" spans="1:11" x14ac:dyDescent="0.2">
      <c r="A116" s="23"/>
      <c r="B116" s="8"/>
      <c r="C116" s="8"/>
      <c r="D116" s="8"/>
      <c r="E116" s="8"/>
      <c r="F116" s="8"/>
      <c r="H116" s="76"/>
      <c r="I116" s="76"/>
      <c r="J116" s="47"/>
      <c r="K116" s="47"/>
    </row>
    <row r="117" spans="1:11" x14ac:dyDescent="0.2">
      <c r="A117" s="23"/>
      <c r="B117" s="23" t="s">
        <v>4603</v>
      </c>
      <c r="C117" s="8"/>
      <c r="D117" s="8"/>
      <c r="E117" s="8"/>
      <c r="F117" s="8"/>
      <c r="H117" s="76"/>
      <c r="I117" s="76"/>
      <c r="J117" s="47"/>
      <c r="K117" s="47"/>
    </row>
    <row r="118" spans="1:11" ht="12.75" customHeight="1" x14ac:dyDescent="0.2">
      <c r="A118" s="23"/>
      <c r="B118" s="8"/>
      <c r="C118" s="8"/>
      <c r="D118" s="8"/>
      <c r="E118" s="8"/>
      <c r="F118" s="8"/>
      <c r="H118" s="76"/>
      <c r="I118" s="76"/>
      <c r="J118" s="47"/>
      <c r="K118" s="47"/>
    </row>
    <row r="119" spans="1:11" x14ac:dyDescent="0.2">
      <c r="A119" s="23"/>
      <c r="B119" s="8" t="s">
        <v>4604</v>
      </c>
      <c r="C119" s="8"/>
      <c r="D119" s="8"/>
      <c r="E119" s="8"/>
      <c r="H119" s="76"/>
      <c r="I119" s="1747">
        <v>16328</v>
      </c>
      <c r="J119" s="26" t="s">
        <v>4605</v>
      </c>
      <c r="K119" s="8"/>
    </row>
    <row r="120" spans="1:11" x14ac:dyDescent="0.2">
      <c r="A120" s="23"/>
      <c r="B120" s="8" t="s">
        <v>4606</v>
      </c>
      <c r="C120" s="8"/>
      <c r="D120" s="8"/>
      <c r="E120" s="8"/>
      <c r="H120" s="76"/>
      <c r="I120" s="1747">
        <v>16329</v>
      </c>
      <c r="J120" s="26" t="s">
        <v>4607</v>
      </c>
      <c r="K120" s="8"/>
    </row>
    <row r="121" spans="1:11" x14ac:dyDescent="0.2">
      <c r="A121" s="23"/>
      <c r="C121" s="8" t="s">
        <v>4608</v>
      </c>
      <c r="D121" s="8"/>
      <c r="E121" s="8"/>
      <c r="H121" s="1747">
        <v>16330</v>
      </c>
      <c r="I121" s="76"/>
      <c r="J121" s="26"/>
    </row>
    <row r="122" spans="1:11" x14ac:dyDescent="0.2">
      <c r="A122" s="23"/>
      <c r="C122" s="8" t="s">
        <v>4609</v>
      </c>
      <c r="D122" s="8"/>
      <c r="E122" s="8"/>
      <c r="H122" s="1747">
        <v>16331</v>
      </c>
      <c r="I122" s="76"/>
      <c r="J122" s="26"/>
    </row>
    <row r="123" spans="1:11" ht="12.75" customHeight="1" x14ac:dyDescent="0.2">
      <c r="A123" s="23"/>
      <c r="C123" s="8"/>
      <c r="D123" s="8"/>
      <c r="E123" s="8"/>
      <c r="H123" s="76"/>
      <c r="I123" s="76"/>
      <c r="J123" s="26"/>
    </row>
    <row r="124" spans="1:11" ht="12.75" customHeight="1" x14ac:dyDescent="0.2">
      <c r="A124" s="23"/>
      <c r="B124" s="8"/>
      <c r="C124" s="8"/>
      <c r="D124" s="8"/>
      <c r="E124" s="8"/>
      <c r="F124" s="8"/>
      <c r="H124" s="76"/>
      <c r="I124" s="76"/>
      <c r="J124" s="26"/>
      <c r="K124" s="47"/>
    </row>
    <row r="125" spans="1:11" ht="12.75" customHeight="1" x14ac:dyDescent="0.2">
      <c r="A125" s="23"/>
      <c r="B125" s="80" t="s">
        <v>4610</v>
      </c>
      <c r="C125" s="8"/>
      <c r="D125" s="8"/>
      <c r="E125" s="8"/>
      <c r="F125" s="8"/>
      <c r="H125" s="24" t="s">
        <v>4611</v>
      </c>
      <c r="I125" s="1747">
        <v>16332</v>
      </c>
      <c r="J125" s="26" t="s">
        <v>4612</v>
      </c>
      <c r="K125" s="47"/>
    </row>
    <row r="126" spans="1:11" x14ac:dyDescent="0.2">
      <c r="A126" s="23"/>
      <c r="B126" s="8"/>
      <c r="C126" s="8"/>
      <c r="D126" s="8"/>
      <c r="E126" s="8"/>
      <c r="F126" s="8"/>
      <c r="H126" s="47"/>
      <c r="I126" s="47"/>
      <c r="J126" s="47"/>
      <c r="K126" s="47"/>
    </row>
    <row r="127" spans="1:11" x14ac:dyDescent="0.2">
      <c r="A127" s="23"/>
      <c r="B127" s="8"/>
      <c r="C127" s="8"/>
      <c r="D127" s="8"/>
      <c r="E127" s="8"/>
      <c r="F127" s="8"/>
      <c r="H127" s="47"/>
      <c r="I127" s="47"/>
      <c r="J127" s="47"/>
      <c r="K127" s="47"/>
    </row>
    <row r="128" spans="1:11" x14ac:dyDescent="0.2">
      <c r="A128" s="23" t="s">
        <v>4613</v>
      </c>
      <c r="B128" s="8"/>
      <c r="C128" s="8"/>
      <c r="D128" s="8"/>
      <c r="E128" s="8"/>
      <c r="F128" s="8"/>
      <c r="H128" s="47"/>
      <c r="I128" s="47"/>
      <c r="J128" s="47"/>
      <c r="K128" s="47"/>
    </row>
    <row r="129" spans="1:11" x14ac:dyDescent="0.2">
      <c r="A129" s="23"/>
      <c r="B129" s="8"/>
      <c r="C129" s="8"/>
      <c r="D129" s="8"/>
      <c r="E129" s="8"/>
      <c r="F129" s="8"/>
      <c r="H129" s="47"/>
      <c r="I129" s="47"/>
      <c r="J129" s="47"/>
      <c r="K129" s="47"/>
    </row>
    <row r="130" spans="1:11" x14ac:dyDescent="0.2">
      <c r="A130" s="23"/>
      <c r="B130" s="23" t="s">
        <v>4614</v>
      </c>
      <c r="C130" s="8"/>
      <c r="D130" s="8"/>
      <c r="E130" s="8"/>
      <c r="F130" s="8"/>
      <c r="H130" s="47"/>
      <c r="I130" s="47"/>
      <c r="J130" s="47"/>
      <c r="K130" s="47"/>
    </row>
    <row r="131" spans="1:11" x14ac:dyDescent="0.2">
      <c r="A131" s="23"/>
      <c r="B131" s="8"/>
      <c r="C131" s="8"/>
      <c r="D131" s="8"/>
      <c r="E131" s="8"/>
      <c r="F131" s="2345" t="s">
        <v>4569</v>
      </c>
      <c r="G131" s="2345"/>
      <c r="H131" s="2345"/>
      <c r="I131" s="2345"/>
      <c r="J131" s="47"/>
      <c r="K131" s="47"/>
    </row>
    <row r="132" spans="1:11" x14ac:dyDescent="0.2">
      <c r="A132" s="23"/>
      <c r="C132" s="8"/>
      <c r="D132" s="8"/>
      <c r="E132" s="8"/>
      <c r="F132" s="47" t="s">
        <v>4570</v>
      </c>
      <c r="G132" s="47" t="s">
        <v>4571</v>
      </c>
      <c r="H132" s="47" t="s">
        <v>4572</v>
      </c>
      <c r="I132" s="47" t="s">
        <v>4511</v>
      </c>
      <c r="J132" s="47"/>
      <c r="K132" s="47"/>
    </row>
    <row r="133" spans="1:11" x14ac:dyDescent="0.2">
      <c r="A133" s="23"/>
      <c r="B133" s="8" t="s">
        <v>4573</v>
      </c>
      <c r="C133" s="8"/>
      <c r="D133" s="8"/>
      <c r="E133" s="8"/>
      <c r="F133" s="8"/>
      <c r="H133" s="47"/>
      <c r="I133" s="47"/>
      <c r="J133" s="47"/>
      <c r="K133" s="47"/>
    </row>
    <row r="134" spans="1:11" x14ac:dyDescent="0.2">
      <c r="A134" s="23"/>
      <c r="C134" s="8" t="s">
        <v>4574</v>
      </c>
      <c r="D134" s="8"/>
      <c r="E134" s="8"/>
      <c r="F134" s="1747">
        <v>16333</v>
      </c>
      <c r="G134" s="1747">
        <v>16340</v>
      </c>
      <c r="H134" s="1747">
        <v>16347</v>
      </c>
      <c r="I134" s="1747">
        <v>16354</v>
      </c>
      <c r="J134" s="47"/>
      <c r="K134" s="47"/>
    </row>
    <row r="135" spans="1:11" s="195" customFormat="1" x14ac:dyDescent="0.2">
      <c r="A135" s="23"/>
      <c r="B135" s="1"/>
      <c r="C135" s="8" t="s">
        <v>4575</v>
      </c>
      <c r="D135" s="8"/>
      <c r="E135" s="8"/>
      <c r="F135" s="1747">
        <v>16334</v>
      </c>
      <c r="G135" s="1747">
        <v>16341</v>
      </c>
      <c r="H135" s="1747">
        <v>16348</v>
      </c>
      <c r="I135" s="1747">
        <v>16355</v>
      </c>
      <c r="J135" s="47"/>
      <c r="K135" s="47"/>
    </row>
    <row r="136" spans="1:11" x14ac:dyDescent="0.2">
      <c r="A136" s="23"/>
      <c r="C136" s="8" t="s">
        <v>4576</v>
      </c>
      <c r="D136" s="8"/>
      <c r="E136" s="8"/>
      <c r="F136" s="1747">
        <v>16335</v>
      </c>
      <c r="G136" s="1747">
        <v>16342</v>
      </c>
      <c r="H136" s="1747">
        <v>16349</v>
      </c>
      <c r="I136" s="1747">
        <v>16356</v>
      </c>
      <c r="J136" s="47"/>
      <c r="K136" s="47"/>
    </row>
    <row r="137" spans="1:11" x14ac:dyDescent="0.2">
      <c r="A137" s="23"/>
      <c r="C137" s="8" t="s">
        <v>4577</v>
      </c>
      <c r="D137" s="8"/>
      <c r="E137" s="8"/>
      <c r="F137" s="1747">
        <v>16336</v>
      </c>
      <c r="G137" s="1747">
        <v>16343</v>
      </c>
      <c r="H137" s="1747">
        <v>16350</v>
      </c>
      <c r="I137" s="1747">
        <v>16357</v>
      </c>
      <c r="J137" s="47"/>
      <c r="K137" s="47"/>
    </row>
    <row r="138" spans="1:11" x14ac:dyDescent="0.2">
      <c r="A138" s="23"/>
      <c r="C138" s="8" t="s">
        <v>4578</v>
      </c>
      <c r="D138" s="8"/>
      <c r="E138" s="8"/>
      <c r="F138" s="1747">
        <v>16337</v>
      </c>
      <c r="G138" s="1747">
        <v>16344</v>
      </c>
      <c r="H138" s="1747">
        <v>16351</v>
      </c>
      <c r="I138" s="1747">
        <v>16358</v>
      </c>
      <c r="J138" s="47"/>
      <c r="K138" s="47"/>
    </row>
    <row r="139" spans="1:11" x14ac:dyDescent="0.2">
      <c r="A139" s="23"/>
      <c r="C139" s="8" t="s">
        <v>4579</v>
      </c>
      <c r="D139" s="8"/>
      <c r="E139" s="8"/>
      <c r="F139" s="1747">
        <v>16338</v>
      </c>
      <c r="G139" s="1747">
        <v>16345</v>
      </c>
      <c r="H139" s="1747">
        <v>16352</v>
      </c>
      <c r="I139" s="1747">
        <v>16359</v>
      </c>
      <c r="J139" s="47"/>
      <c r="K139" s="47"/>
    </row>
    <row r="140" spans="1:11" ht="22.5" customHeight="1" x14ac:dyDescent="0.2">
      <c r="A140" s="23"/>
      <c r="C140" s="8" t="s">
        <v>4580</v>
      </c>
      <c r="D140" s="8"/>
      <c r="E140" s="8"/>
      <c r="F140" s="1747">
        <v>16339</v>
      </c>
      <c r="G140" s="1747">
        <v>16346</v>
      </c>
      <c r="H140" s="1747">
        <v>16353</v>
      </c>
      <c r="I140" s="1747">
        <v>16360</v>
      </c>
      <c r="J140" s="47"/>
      <c r="K140" s="47"/>
    </row>
    <row r="141" spans="1:11" x14ac:dyDescent="0.2">
      <c r="A141" s="23"/>
      <c r="C141" s="8" t="s">
        <v>4581</v>
      </c>
      <c r="D141" s="8"/>
      <c r="E141" s="8"/>
      <c r="F141" s="1747">
        <v>17462</v>
      </c>
      <c r="G141" s="1747">
        <v>17463</v>
      </c>
      <c r="H141" s="1747">
        <v>17464</v>
      </c>
      <c r="I141" s="1747">
        <v>17465</v>
      </c>
      <c r="J141" s="47"/>
      <c r="K141" s="47"/>
    </row>
    <row r="142" spans="1:11" x14ac:dyDescent="0.2">
      <c r="A142" s="23"/>
      <c r="C142" s="8" t="s">
        <v>4511</v>
      </c>
      <c r="D142" s="8"/>
      <c r="E142" s="8"/>
      <c r="F142" s="8"/>
      <c r="H142" s="76"/>
      <c r="I142" s="1747">
        <v>16361</v>
      </c>
      <c r="J142" s="8" t="s">
        <v>4615</v>
      </c>
      <c r="K142" s="47"/>
    </row>
    <row r="143" spans="1:11" x14ac:dyDescent="0.2">
      <c r="A143" s="23"/>
      <c r="B143" s="8"/>
      <c r="C143" s="8"/>
      <c r="D143" s="8"/>
      <c r="E143" s="8"/>
      <c r="F143" s="8"/>
      <c r="H143" s="76"/>
      <c r="I143" s="76"/>
      <c r="J143" s="47"/>
      <c r="K143" s="47"/>
    </row>
    <row r="144" spans="1:11" x14ac:dyDescent="0.2">
      <c r="A144" s="23"/>
      <c r="B144" s="8" t="s">
        <v>4583</v>
      </c>
      <c r="C144" s="8"/>
      <c r="D144" s="8"/>
      <c r="E144" s="8"/>
      <c r="F144" s="8"/>
      <c r="H144" s="76"/>
      <c r="I144" s="76"/>
      <c r="J144" s="47"/>
      <c r="K144" s="47"/>
    </row>
    <row r="145" spans="1:11" x14ac:dyDescent="0.2">
      <c r="A145" s="23"/>
      <c r="B145" s="8"/>
      <c r="C145" s="8" t="s">
        <v>4574</v>
      </c>
      <c r="D145" s="8"/>
      <c r="E145" s="8"/>
      <c r="F145" s="1747">
        <v>16362</v>
      </c>
      <c r="G145" s="1747">
        <v>16369</v>
      </c>
      <c r="H145" s="1747">
        <v>16376</v>
      </c>
      <c r="I145" s="1747">
        <v>16383</v>
      </c>
      <c r="J145" s="47"/>
      <c r="K145" s="47"/>
    </row>
    <row r="146" spans="1:11" x14ac:dyDescent="0.2">
      <c r="A146" s="23"/>
      <c r="B146" s="8"/>
      <c r="C146" s="8" t="s">
        <v>4575</v>
      </c>
      <c r="D146" s="8"/>
      <c r="E146" s="8"/>
      <c r="F146" s="1747">
        <v>16363</v>
      </c>
      <c r="G146" s="1747">
        <v>16370</v>
      </c>
      <c r="H146" s="1747">
        <v>16377</v>
      </c>
      <c r="I146" s="1747">
        <v>16384</v>
      </c>
      <c r="J146" s="47"/>
      <c r="K146" s="47"/>
    </row>
    <row r="147" spans="1:11" x14ac:dyDescent="0.2">
      <c r="A147" s="23"/>
      <c r="B147" s="8"/>
      <c r="C147" s="8" t="s">
        <v>4576</v>
      </c>
      <c r="D147" s="8"/>
      <c r="E147" s="8"/>
      <c r="F147" s="1747">
        <v>16364</v>
      </c>
      <c r="G147" s="1747">
        <v>16371</v>
      </c>
      <c r="H147" s="1747">
        <v>16378</v>
      </c>
      <c r="I147" s="1747">
        <v>16385</v>
      </c>
      <c r="J147" s="47"/>
      <c r="K147" s="47"/>
    </row>
    <row r="148" spans="1:11" x14ac:dyDescent="0.2">
      <c r="A148" s="23"/>
      <c r="B148" s="8"/>
      <c r="C148" s="8" t="s">
        <v>4577</v>
      </c>
      <c r="D148" s="8"/>
      <c r="E148" s="8"/>
      <c r="F148" s="1747">
        <v>16365</v>
      </c>
      <c r="G148" s="1747">
        <v>16372</v>
      </c>
      <c r="H148" s="1747">
        <v>16379</v>
      </c>
      <c r="I148" s="1747">
        <v>16386</v>
      </c>
      <c r="J148" s="47"/>
      <c r="K148" s="47"/>
    </row>
    <row r="149" spans="1:11" x14ac:dyDescent="0.2">
      <c r="A149" s="23"/>
      <c r="B149" s="8"/>
      <c r="C149" s="8" t="s">
        <v>4578</v>
      </c>
      <c r="D149" s="8"/>
      <c r="E149" s="8"/>
      <c r="F149" s="1747">
        <v>16366</v>
      </c>
      <c r="G149" s="1747">
        <v>16373</v>
      </c>
      <c r="H149" s="1747">
        <v>16380</v>
      </c>
      <c r="I149" s="1747">
        <v>16387</v>
      </c>
      <c r="J149" s="47"/>
      <c r="K149" s="47"/>
    </row>
    <row r="150" spans="1:11" x14ac:dyDescent="0.2">
      <c r="A150" s="23"/>
      <c r="B150" s="8"/>
      <c r="C150" s="8" t="s">
        <v>4579</v>
      </c>
      <c r="D150" s="8"/>
      <c r="E150" s="8"/>
      <c r="F150" s="1747">
        <v>16367</v>
      </c>
      <c r="G150" s="1747">
        <v>16374</v>
      </c>
      <c r="H150" s="1747">
        <v>16381</v>
      </c>
      <c r="I150" s="1747">
        <v>16388</v>
      </c>
      <c r="J150" s="47"/>
      <c r="K150" s="47"/>
    </row>
    <row r="151" spans="1:11" x14ac:dyDescent="0.2">
      <c r="A151" s="23"/>
      <c r="B151" s="8"/>
      <c r="C151" s="8" t="s">
        <v>4580</v>
      </c>
      <c r="D151" s="8"/>
      <c r="E151" s="8"/>
      <c r="F151" s="1747">
        <v>16368</v>
      </c>
      <c r="G151" s="1747">
        <v>16375</v>
      </c>
      <c r="H151" s="1747">
        <v>16382</v>
      </c>
      <c r="I151" s="1747">
        <v>16389</v>
      </c>
      <c r="J151" s="47"/>
      <c r="K151" s="47"/>
    </row>
    <row r="152" spans="1:11" x14ac:dyDescent="0.2">
      <c r="A152" s="23"/>
      <c r="C152" s="8" t="s">
        <v>4581</v>
      </c>
      <c r="D152" s="8"/>
      <c r="E152" s="8"/>
      <c r="F152" s="1747">
        <v>17466</v>
      </c>
      <c r="G152" s="1747">
        <v>17467</v>
      </c>
      <c r="H152" s="1747">
        <v>17468</v>
      </c>
      <c r="I152" s="1747">
        <v>17469</v>
      </c>
      <c r="J152" s="47"/>
      <c r="K152" s="47"/>
    </row>
    <row r="153" spans="1:11" x14ac:dyDescent="0.2">
      <c r="A153" s="23"/>
      <c r="B153" s="8"/>
      <c r="C153" s="8" t="s">
        <v>4511</v>
      </c>
      <c r="D153" s="8"/>
      <c r="E153" s="8"/>
      <c r="F153" s="8"/>
      <c r="H153" s="76"/>
      <c r="I153" s="1747">
        <v>16390</v>
      </c>
      <c r="J153" s="8" t="s">
        <v>4616</v>
      </c>
      <c r="K153" s="47"/>
    </row>
    <row r="154" spans="1:11" x14ac:dyDescent="0.2">
      <c r="A154" s="23"/>
      <c r="B154" s="8"/>
      <c r="C154" s="8"/>
      <c r="D154" s="8"/>
      <c r="E154" s="8"/>
      <c r="F154" s="8"/>
      <c r="H154" s="76"/>
      <c r="I154" s="76"/>
      <c r="J154" s="47"/>
      <c r="K154" s="47"/>
    </row>
    <row r="155" spans="1:11" x14ac:dyDescent="0.2">
      <c r="A155" s="23"/>
      <c r="B155" s="8" t="s">
        <v>4585</v>
      </c>
      <c r="C155" s="8"/>
      <c r="D155" s="8"/>
      <c r="E155" s="8"/>
      <c r="F155" s="8"/>
      <c r="H155" s="76"/>
      <c r="I155" s="76"/>
      <c r="J155" s="47"/>
      <c r="K155" s="47"/>
    </row>
    <row r="156" spans="1:11" x14ac:dyDescent="0.2">
      <c r="A156" s="23"/>
      <c r="B156" s="8"/>
      <c r="C156" s="8" t="s">
        <v>4574</v>
      </c>
      <c r="D156" s="8"/>
      <c r="E156" s="8"/>
      <c r="F156" s="1747">
        <v>16391</v>
      </c>
      <c r="G156" s="1747">
        <v>16398</v>
      </c>
      <c r="H156" s="1747">
        <v>16405</v>
      </c>
      <c r="I156" s="1747">
        <v>16412</v>
      </c>
      <c r="J156" s="47"/>
      <c r="K156" s="47"/>
    </row>
    <row r="157" spans="1:11" x14ac:dyDescent="0.2">
      <c r="A157" s="23"/>
      <c r="B157" s="8"/>
      <c r="C157" s="8" t="s">
        <v>4575</v>
      </c>
      <c r="D157" s="8"/>
      <c r="E157" s="8"/>
      <c r="F157" s="1747">
        <v>16392</v>
      </c>
      <c r="G157" s="1747">
        <v>16399</v>
      </c>
      <c r="H157" s="1747">
        <v>16406</v>
      </c>
      <c r="I157" s="1747">
        <v>16413</v>
      </c>
      <c r="J157" s="47"/>
      <c r="K157" s="47"/>
    </row>
    <row r="158" spans="1:11" x14ac:dyDescent="0.2">
      <c r="A158" s="23"/>
      <c r="B158" s="8"/>
      <c r="C158" s="8" t="s">
        <v>4576</v>
      </c>
      <c r="D158" s="8"/>
      <c r="E158" s="8"/>
      <c r="F158" s="1747">
        <v>16393</v>
      </c>
      <c r="G158" s="1747">
        <v>16400</v>
      </c>
      <c r="H158" s="1747">
        <v>16407</v>
      </c>
      <c r="I158" s="1747">
        <v>16414</v>
      </c>
      <c r="J158" s="47"/>
      <c r="K158" s="47"/>
    </row>
    <row r="159" spans="1:11" x14ac:dyDescent="0.2">
      <c r="A159" s="23"/>
      <c r="B159" s="8"/>
      <c r="C159" s="8" t="s">
        <v>4577</v>
      </c>
      <c r="D159" s="8"/>
      <c r="E159" s="8"/>
      <c r="F159" s="1747">
        <v>16394</v>
      </c>
      <c r="G159" s="1747">
        <v>16401</v>
      </c>
      <c r="H159" s="1747">
        <v>16408</v>
      </c>
      <c r="I159" s="1747">
        <v>16415</v>
      </c>
      <c r="J159" s="47"/>
      <c r="K159" s="47"/>
    </row>
    <row r="160" spans="1:11" ht="33.6" customHeight="1" x14ac:dyDescent="0.2">
      <c r="A160" s="23"/>
      <c r="B160" s="8"/>
      <c r="C160" s="8" t="s">
        <v>4578</v>
      </c>
      <c r="D160" s="8"/>
      <c r="E160" s="8"/>
      <c r="F160" s="1747">
        <v>16395</v>
      </c>
      <c r="G160" s="1747">
        <v>16402</v>
      </c>
      <c r="H160" s="1747">
        <v>16409</v>
      </c>
      <c r="I160" s="1747">
        <v>16416</v>
      </c>
      <c r="J160" s="47"/>
      <c r="K160" s="47"/>
    </row>
    <row r="161" spans="1:11" x14ac:dyDescent="0.2">
      <c r="A161" s="23"/>
      <c r="B161" s="8"/>
      <c r="C161" s="8" t="s">
        <v>4579</v>
      </c>
      <c r="D161" s="8"/>
      <c r="E161" s="8"/>
      <c r="F161" s="1747">
        <v>16396</v>
      </c>
      <c r="G161" s="1747">
        <v>16403</v>
      </c>
      <c r="H161" s="1747">
        <v>16410</v>
      </c>
      <c r="I161" s="1747">
        <v>16417</v>
      </c>
      <c r="J161" s="47"/>
      <c r="K161" s="47"/>
    </row>
    <row r="162" spans="1:11" x14ac:dyDescent="0.2">
      <c r="A162" s="23"/>
      <c r="B162" s="8"/>
      <c r="C162" s="8" t="s">
        <v>4580</v>
      </c>
      <c r="D162" s="8"/>
      <c r="E162" s="8"/>
      <c r="F162" s="1747">
        <v>16397</v>
      </c>
      <c r="G162" s="1747">
        <v>16404</v>
      </c>
      <c r="H162" s="1747">
        <v>16411</v>
      </c>
      <c r="I162" s="1747">
        <v>16418</v>
      </c>
      <c r="J162" s="47"/>
      <c r="K162" s="47"/>
    </row>
    <row r="163" spans="1:11" x14ac:dyDescent="0.2">
      <c r="A163" s="23"/>
      <c r="C163" s="8" t="s">
        <v>4581</v>
      </c>
      <c r="D163" s="8"/>
      <c r="E163" s="8"/>
      <c r="F163" s="1747">
        <v>17470</v>
      </c>
      <c r="G163" s="1747">
        <v>17471</v>
      </c>
      <c r="H163" s="1747">
        <v>17472</v>
      </c>
      <c r="I163" s="1747">
        <v>17473</v>
      </c>
      <c r="J163" s="47"/>
      <c r="K163" s="47"/>
    </row>
    <row r="164" spans="1:11" ht="14.45" customHeight="1" x14ac:dyDescent="0.2">
      <c r="A164" s="23"/>
      <c r="B164" s="8"/>
      <c r="C164" s="8" t="s">
        <v>297</v>
      </c>
      <c r="D164" s="8"/>
      <c r="E164" s="8"/>
      <c r="F164" s="8"/>
      <c r="H164" s="76"/>
      <c r="I164" s="1747">
        <v>16419</v>
      </c>
      <c r="J164" s="8" t="s">
        <v>4617</v>
      </c>
      <c r="K164" s="47"/>
    </row>
    <row r="165" spans="1:11" ht="24.75" customHeight="1" x14ac:dyDescent="0.2">
      <c r="A165" s="23"/>
      <c r="B165" s="8"/>
      <c r="C165" s="8"/>
      <c r="D165" s="8"/>
      <c r="E165" s="8"/>
      <c r="F165" s="8"/>
      <c r="H165" s="47"/>
      <c r="I165" s="47"/>
      <c r="J165" s="8"/>
      <c r="K165" s="47"/>
    </row>
    <row r="166" spans="1:11" x14ac:dyDescent="0.2">
      <c r="A166" s="23"/>
      <c r="B166" s="8" t="s">
        <v>4587</v>
      </c>
      <c r="C166" s="8"/>
      <c r="D166" s="8"/>
      <c r="E166" s="8"/>
      <c r="F166" s="8"/>
      <c r="H166" s="47"/>
      <c r="I166" s="47"/>
      <c r="J166" s="47"/>
      <c r="K166" s="47"/>
    </row>
    <row r="167" spans="1:11" x14ac:dyDescent="0.2">
      <c r="A167" s="23"/>
      <c r="B167" s="8"/>
      <c r="C167" s="8" t="s">
        <v>4588</v>
      </c>
      <c r="D167" s="8"/>
      <c r="E167" s="8"/>
      <c r="F167" s="1747">
        <v>16450</v>
      </c>
      <c r="G167" s="1747">
        <v>16451</v>
      </c>
      <c r="H167" s="1747">
        <v>16452</v>
      </c>
      <c r="I167" s="1747">
        <v>16453</v>
      </c>
      <c r="J167" s="26" t="s">
        <v>1115</v>
      </c>
      <c r="K167" s="47"/>
    </row>
    <row r="168" spans="1:11" x14ac:dyDescent="0.2">
      <c r="A168" s="23"/>
      <c r="B168" s="8"/>
      <c r="C168" s="8"/>
      <c r="D168" s="8"/>
      <c r="E168" s="8"/>
      <c r="F168" s="8"/>
      <c r="H168" s="76"/>
      <c r="I168" s="76"/>
      <c r="J168" s="47"/>
      <c r="K168" s="47"/>
    </row>
    <row r="169" spans="1:11" x14ac:dyDescent="0.2">
      <c r="A169" s="23"/>
      <c r="B169" s="8" t="s">
        <v>4589</v>
      </c>
      <c r="C169" s="8"/>
      <c r="D169" s="8"/>
      <c r="E169" s="8"/>
      <c r="F169" s="8"/>
      <c r="H169" s="76"/>
      <c r="I169" s="76"/>
      <c r="J169" s="47"/>
      <c r="K169" s="47"/>
    </row>
    <row r="170" spans="1:11" x14ac:dyDescent="0.2">
      <c r="A170" s="23"/>
      <c r="B170" s="8"/>
      <c r="C170" s="8" t="s">
        <v>4588</v>
      </c>
      <c r="D170" s="8"/>
      <c r="E170" s="8"/>
      <c r="F170" s="1747">
        <v>16454</v>
      </c>
      <c r="G170" s="1747">
        <v>16455</v>
      </c>
      <c r="H170" s="1747">
        <v>16456</v>
      </c>
      <c r="I170" s="1747">
        <v>16457</v>
      </c>
      <c r="J170" s="26" t="s">
        <v>1118</v>
      </c>
      <c r="K170" s="47"/>
    </row>
    <row r="171" spans="1:11" x14ac:dyDescent="0.2">
      <c r="A171" s="23"/>
      <c r="B171" s="8"/>
      <c r="C171" s="8"/>
      <c r="D171" s="8"/>
      <c r="E171" s="8"/>
      <c r="F171" s="8"/>
      <c r="H171" s="76"/>
      <c r="I171" s="76"/>
      <c r="J171" s="47"/>
      <c r="K171" s="47"/>
    </row>
    <row r="172" spans="1:11" x14ac:dyDescent="0.2">
      <c r="A172" s="23"/>
      <c r="B172" s="8" t="s">
        <v>4590</v>
      </c>
      <c r="C172" s="8"/>
      <c r="D172" s="8"/>
      <c r="E172" s="8"/>
      <c r="F172" s="8"/>
      <c r="H172" s="76"/>
      <c r="I172" s="76"/>
      <c r="J172" s="47"/>
      <c r="K172" s="47"/>
    </row>
    <row r="173" spans="1:11" x14ac:dyDescent="0.2">
      <c r="A173" s="23"/>
      <c r="B173" s="8"/>
      <c r="C173" s="8" t="s">
        <v>4588</v>
      </c>
      <c r="D173" s="8"/>
      <c r="E173" s="8"/>
      <c r="F173" s="1747">
        <v>16458</v>
      </c>
      <c r="G173" s="1747">
        <v>16459</v>
      </c>
      <c r="H173" s="1747">
        <v>16460</v>
      </c>
      <c r="I173" s="1747">
        <v>16461</v>
      </c>
      <c r="J173" s="26" t="s">
        <v>1121</v>
      </c>
      <c r="K173" s="47"/>
    </row>
    <row r="174" spans="1:11" customFormat="1" ht="24.75" customHeight="1" x14ac:dyDescent="0.25">
      <c r="F174" s="8"/>
      <c r="G174" s="1"/>
      <c r="H174" s="76"/>
      <c r="I174" s="76"/>
    </row>
    <row r="175" spans="1:11" x14ac:dyDescent="0.2">
      <c r="A175" s="23"/>
      <c r="B175" s="8" t="s">
        <v>4591</v>
      </c>
      <c r="C175" s="8"/>
      <c r="D175" s="8"/>
      <c r="E175" s="8"/>
      <c r="H175" s="24" t="s">
        <v>4618</v>
      </c>
      <c r="I175" s="1747">
        <v>16420</v>
      </c>
      <c r="J175" s="8" t="s">
        <v>4619</v>
      </c>
      <c r="K175" s="8"/>
    </row>
    <row r="176" spans="1:11" x14ac:dyDescent="0.2">
      <c r="A176" s="23"/>
      <c r="B176" s="8"/>
      <c r="C176" s="8"/>
      <c r="D176" s="8"/>
      <c r="E176" s="8"/>
      <c r="F176" s="8"/>
      <c r="H176" s="76"/>
      <c r="I176" s="76"/>
      <c r="J176" s="47"/>
      <c r="K176" s="47"/>
    </row>
    <row r="177" spans="1:12" x14ac:dyDescent="0.2">
      <c r="A177" s="23"/>
      <c r="B177" s="23" t="s">
        <v>4620</v>
      </c>
      <c r="C177" s="8"/>
      <c r="D177" s="8"/>
      <c r="E177" s="8"/>
      <c r="F177" s="8"/>
      <c r="H177" s="76"/>
      <c r="I177" s="76"/>
      <c r="J177" s="47"/>
      <c r="K177" s="47"/>
    </row>
    <row r="178" spans="1:12" ht="23.25" customHeight="1" x14ac:dyDescent="0.2">
      <c r="A178" s="23"/>
      <c r="B178" s="8"/>
      <c r="C178" s="8"/>
      <c r="D178" s="8"/>
      <c r="E178" s="8"/>
      <c r="F178" s="8"/>
      <c r="H178" s="76"/>
      <c r="I178" s="76"/>
      <c r="J178" s="47"/>
      <c r="K178" s="47"/>
    </row>
    <row r="179" spans="1:12" x14ac:dyDescent="0.2">
      <c r="A179" s="23"/>
      <c r="B179" s="8" t="s">
        <v>4595</v>
      </c>
      <c r="C179" s="8"/>
      <c r="D179" s="8"/>
      <c r="E179" s="8"/>
      <c r="H179" s="76"/>
      <c r="I179" s="1747">
        <v>16421</v>
      </c>
      <c r="J179" s="26" t="s">
        <v>1072</v>
      </c>
      <c r="K179" s="47"/>
    </row>
    <row r="180" spans="1:12" ht="13.5" customHeight="1" x14ac:dyDescent="0.2">
      <c r="A180" s="23"/>
      <c r="B180" s="8"/>
      <c r="C180" s="8" t="s">
        <v>4597</v>
      </c>
      <c r="D180" s="8"/>
      <c r="E180" s="8"/>
      <c r="H180" s="1747">
        <v>16422</v>
      </c>
      <c r="I180" s="76"/>
      <c r="J180" s="26"/>
      <c r="K180" s="47"/>
      <c r="L180" s="8"/>
    </row>
    <row r="181" spans="1:12" x14ac:dyDescent="0.2">
      <c r="A181" s="23"/>
      <c r="B181" s="8"/>
      <c r="C181" s="8"/>
      <c r="D181" s="8" t="s">
        <v>4598</v>
      </c>
      <c r="E181" s="8"/>
      <c r="G181" s="1747">
        <v>16423</v>
      </c>
      <c r="H181" s="76"/>
      <c r="I181" s="76"/>
      <c r="J181" s="26"/>
      <c r="K181" s="47"/>
    </row>
    <row r="182" spans="1:12" x14ac:dyDescent="0.2">
      <c r="A182" s="23"/>
      <c r="B182" s="8"/>
      <c r="C182" s="8"/>
      <c r="D182" s="8" t="s">
        <v>4599</v>
      </c>
      <c r="E182" s="8"/>
      <c r="G182" s="1747">
        <v>16424</v>
      </c>
      <c r="H182" s="76"/>
      <c r="I182" s="76"/>
      <c r="J182" s="26"/>
      <c r="K182" s="47"/>
    </row>
    <row r="183" spans="1:12" x14ac:dyDescent="0.2">
      <c r="A183" s="23"/>
      <c r="B183" s="8"/>
      <c r="C183" s="8"/>
      <c r="D183" s="8" t="s">
        <v>4600</v>
      </c>
      <c r="E183" s="8"/>
      <c r="G183" s="1747">
        <v>16425</v>
      </c>
      <c r="H183" s="76"/>
      <c r="I183" s="76"/>
      <c r="J183" s="26"/>
      <c r="K183" s="47"/>
    </row>
    <row r="184" spans="1:12" x14ac:dyDescent="0.2">
      <c r="A184" s="23"/>
      <c r="B184" s="8"/>
      <c r="C184" s="8" t="s">
        <v>4601</v>
      </c>
      <c r="D184" s="8"/>
      <c r="E184" s="8"/>
      <c r="H184" s="1747">
        <v>16426</v>
      </c>
      <c r="I184" s="76"/>
      <c r="J184" s="47"/>
      <c r="K184" s="47"/>
    </row>
    <row r="185" spans="1:12" x14ac:dyDescent="0.2">
      <c r="A185" s="23"/>
      <c r="B185" s="8"/>
      <c r="C185" s="8" t="s">
        <v>4602</v>
      </c>
      <c r="D185" s="8"/>
      <c r="E185" s="8"/>
      <c r="H185" s="1747">
        <v>16427</v>
      </c>
      <c r="I185" s="76"/>
      <c r="J185" s="47"/>
      <c r="K185" s="47"/>
    </row>
    <row r="186" spans="1:12" x14ac:dyDescent="0.2">
      <c r="A186" s="23"/>
      <c r="B186" s="8"/>
      <c r="C186" s="8"/>
      <c r="D186" s="8"/>
      <c r="E186" s="8"/>
      <c r="H186" s="76"/>
      <c r="I186" s="76"/>
      <c r="J186" s="47"/>
      <c r="K186" s="47"/>
    </row>
    <row r="187" spans="1:12" x14ac:dyDescent="0.2">
      <c r="A187" s="23"/>
      <c r="B187" s="23" t="s">
        <v>4621</v>
      </c>
      <c r="C187" s="8"/>
      <c r="D187" s="8"/>
      <c r="E187" s="8"/>
      <c r="H187" s="76"/>
      <c r="I187" s="76"/>
      <c r="J187" s="47"/>
      <c r="K187" s="47"/>
    </row>
    <row r="188" spans="1:12" ht="23.25" customHeight="1" x14ac:dyDescent="0.2">
      <c r="A188" s="23"/>
      <c r="B188" s="8"/>
      <c r="C188" s="8"/>
      <c r="D188" s="8"/>
      <c r="E188" s="8"/>
      <c r="H188" s="76"/>
      <c r="I188" s="76"/>
      <c r="J188" s="47"/>
      <c r="K188" s="47"/>
    </row>
    <row r="189" spans="1:12" x14ac:dyDescent="0.2">
      <c r="A189" s="23"/>
      <c r="B189" s="8" t="s">
        <v>4604</v>
      </c>
      <c r="C189" s="8"/>
      <c r="D189" s="8"/>
      <c r="E189" s="8"/>
      <c r="H189" s="76"/>
      <c r="I189" s="1747">
        <v>16428</v>
      </c>
      <c r="J189" s="26" t="s">
        <v>4622</v>
      </c>
      <c r="K189" s="8"/>
    </row>
    <row r="190" spans="1:12" x14ac:dyDescent="0.2">
      <c r="A190" s="8"/>
      <c r="B190" s="8" t="s">
        <v>4606</v>
      </c>
      <c r="C190" s="8"/>
      <c r="D190" s="8"/>
      <c r="E190" s="8"/>
      <c r="H190" s="76"/>
      <c r="I190" s="1747">
        <v>16429</v>
      </c>
      <c r="J190" s="26" t="s">
        <v>4623</v>
      </c>
      <c r="K190" s="8"/>
    </row>
    <row r="191" spans="1:12" x14ac:dyDescent="0.2">
      <c r="A191" s="8"/>
      <c r="C191" s="8" t="s">
        <v>4608</v>
      </c>
      <c r="D191" s="8"/>
      <c r="E191" s="8"/>
      <c r="H191" s="1747">
        <v>16430</v>
      </c>
      <c r="I191" s="76"/>
      <c r="J191" s="26"/>
      <c r="L191" s="8"/>
    </row>
    <row r="192" spans="1:12" x14ac:dyDescent="0.2">
      <c r="A192" s="8"/>
      <c r="C192" s="8" t="s">
        <v>4609</v>
      </c>
      <c r="D192" s="8"/>
      <c r="E192" s="8"/>
      <c r="H192" s="1747">
        <v>16431</v>
      </c>
      <c r="I192" s="76"/>
      <c r="J192" s="26"/>
    </row>
    <row r="193" spans="1:12" x14ac:dyDescent="0.2">
      <c r="A193" s="8"/>
      <c r="B193" s="8"/>
      <c r="C193" s="8"/>
      <c r="D193" s="8"/>
      <c r="E193" s="8"/>
      <c r="F193" s="8"/>
      <c r="H193" s="76"/>
      <c r="I193" s="76"/>
      <c r="J193" s="26"/>
      <c r="K193" s="47"/>
    </row>
    <row r="194" spans="1:12" x14ac:dyDescent="0.2">
      <c r="A194" s="8"/>
      <c r="B194" s="80" t="s">
        <v>4624</v>
      </c>
      <c r="C194" s="8"/>
      <c r="D194" s="8"/>
      <c r="E194" s="8"/>
      <c r="F194" s="8"/>
      <c r="H194" s="24" t="s">
        <v>4625</v>
      </c>
      <c r="I194" s="1747">
        <v>16432</v>
      </c>
      <c r="J194" s="26" t="s">
        <v>4626</v>
      </c>
      <c r="K194" s="47"/>
    </row>
    <row r="195" spans="1:12" x14ac:dyDescent="0.2">
      <c r="A195" s="8"/>
      <c r="B195" s="45" t="s">
        <v>4627</v>
      </c>
      <c r="C195" s="8"/>
      <c r="D195" s="8"/>
      <c r="E195" s="8"/>
      <c r="F195" s="8"/>
      <c r="G195" s="8"/>
      <c r="H195" s="76"/>
      <c r="I195" s="1747">
        <v>16433</v>
      </c>
      <c r="J195" s="26" t="s">
        <v>4628</v>
      </c>
      <c r="K195" s="1065"/>
    </row>
    <row r="196" spans="1:12" x14ac:dyDescent="0.2">
      <c r="A196" s="8"/>
      <c r="B196" s="45"/>
      <c r="C196" s="8"/>
      <c r="D196" s="8"/>
      <c r="E196" s="8"/>
      <c r="F196" s="8"/>
      <c r="G196" s="8"/>
      <c r="H196" s="76"/>
      <c r="I196" s="76"/>
      <c r="J196" s="26"/>
      <c r="K196" s="1065"/>
    </row>
    <row r="197" spans="1:12" x14ac:dyDescent="0.2">
      <c r="A197" s="23" t="s">
        <v>4629</v>
      </c>
      <c r="B197" s="25"/>
      <c r="C197" s="8"/>
      <c r="D197" s="8"/>
      <c r="E197" s="8"/>
      <c r="F197" s="8"/>
      <c r="G197" s="8"/>
      <c r="H197" s="76"/>
      <c r="I197" s="1270"/>
      <c r="K197" s="1065"/>
    </row>
    <row r="198" spans="1:12" ht="23.25" customHeight="1" x14ac:dyDescent="0.2">
      <c r="A198" s="8"/>
      <c r="B198" s="25"/>
      <c r="C198" s="8"/>
      <c r="D198" s="8"/>
      <c r="E198" s="8"/>
      <c r="F198" s="8"/>
      <c r="G198" s="8"/>
      <c r="H198" s="76"/>
      <c r="I198" s="1270"/>
      <c r="K198" s="1065"/>
    </row>
    <row r="199" spans="1:12" x14ac:dyDescent="0.2">
      <c r="A199" s="8"/>
      <c r="B199" s="25" t="s">
        <v>4630</v>
      </c>
      <c r="C199" s="8"/>
      <c r="D199" s="8"/>
      <c r="E199" s="8"/>
      <c r="F199" s="8"/>
      <c r="G199" s="8"/>
      <c r="H199" s="1747">
        <v>16434</v>
      </c>
      <c r="I199" s="1270"/>
      <c r="K199" s="1065"/>
    </row>
    <row r="200" spans="1:12" x14ac:dyDescent="0.2">
      <c r="A200" s="8"/>
      <c r="B200" s="25" t="s">
        <v>4631</v>
      </c>
      <c r="C200" s="8"/>
      <c r="D200" s="8"/>
      <c r="E200" s="8"/>
      <c r="F200" s="8"/>
      <c r="G200" s="8"/>
      <c r="H200" s="1747">
        <v>16435</v>
      </c>
      <c r="I200" s="1270"/>
      <c r="K200" s="1065"/>
    </row>
    <row r="201" spans="1:12" x14ac:dyDescent="0.2">
      <c r="A201" s="8"/>
      <c r="B201" s="25" t="s">
        <v>4632</v>
      </c>
      <c r="C201" s="8"/>
      <c r="D201" s="8"/>
      <c r="E201" s="8"/>
      <c r="F201" s="8"/>
      <c r="G201" s="8"/>
      <c r="H201" s="1747">
        <v>16436</v>
      </c>
      <c r="I201" s="1270"/>
      <c r="K201" s="1065"/>
      <c r="L201" s="8"/>
    </row>
    <row r="202" spans="1:12" ht="12.75" customHeight="1" x14ac:dyDescent="0.2">
      <c r="A202" s="8"/>
      <c r="B202" s="25"/>
      <c r="C202" s="8"/>
      <c r="D202" s="8"/>
      <c r="E202" s="8"/>
      <c r="F202" s="8"/>
      <c r="G202" s="8"/>
      <c r="H202" s="76"/>
      <c r="I202" s="1270"/>
      <c r="K202" s="1065"/>
    </row>
    <row r="203" spans="1:12" ht="24" customHeight="1" x14ac:dyDescent="0.25">
      <c r="A203" s="8"/>
      <c r="B203" s="1069" t="s">
        <v>4633</v>
      </c>
      <c r="C203" s="1008"/>
      <c r="D203" s="1008"/>
      <c r="E203" s="1008"/>
      <c r="F203" s="1069"/>
      <c r="G203" s="1069"/>
      <c r="H203" s="1748">
        <v>17474</v>
      </c>
      <c r="I203" s="1270"/>
      <c r="K203" s="1065"/>
      <c r="L203" s="8"/>
    </row>
    <row r="204" spans="1:12" x14ac:dyDescent="0.2">
      <c r="A204" s="8"/>
      <c r="B204" s="1069"/>
      <c r="C204" s="1069"/>
      <c r="D204" s="1069"/>
      <c r="E204" s="1069"/>
      <c r="F204" s="8"/>
      <c r="G204" s="8"/>
      <c r="H204" s="76"/>
      <c r="I204" s="1270"/>
      <c r="K204" s="1065"/>
      <c r="L204" s="8"/>
    </row>
    <row r="205" spans="1:12" ht="13.5" customHeight="1" x14ac:dyDescent="0.2">
      <c r="A205" s="23" t="s">
        <v>4634</v>
      </c>
      <c r="B205" s="25"/>
      <c r="C205" s="8"/>
      <c r="D205" s="8"/>
      <c r="E205" s="8"/>
      <c r="F205" s="8"/>
      <c r="G205" s="8"/>
      <c r="H205" s="24" t="s">
        <v>4635</v>
      </c>
      <c r="I205" s="1351">
        <v>8029</v>
      </c>
      <c r="J205" s="1" t="s">
        <v>1220</v>
      </c>
      <c r="K205" s="148"/>
      <c r="L205" s="8"/>
    </row>
    <row r="206" spans="1:12" ht="23.25" customHeight="1" x14ac:dyDescent="0.2">
      <c r="A206" s="8"/>
      <c r="B206" s="25"/>
      <c r="C206" s="8"/>
      <c r="D206" s="8"/>
      <c r="E206" s="8"/>
      <c r="F206" s="8"/>
      <c r="G206" s="8"/>
      <c r="H206" s="76"/>
      <c r="I206" s="1271"/>
      <c r="K206" s="1065"/>
      <c r="L206" s="8"/>
    </row>
    <row r="207" spans="1:12" x14ac:dyDescent="0.2">
      <c r="A207" s="23" t="s">
        <v>4636</v>
      </c>
      <c r="B207" s="8"/>
      <c r="C207" s="8"/>
      <c r="D207" s="8"/>
      <c r="E207" s="8"/>
      <c r="F207" s="8"/>
      <c r="G207" s="8"/>
      <c r="H207" s="76"/>
      <c r="I207" s="76"/>
      <c r="J207" s="8"/>
      <c r="K207" s="8"/>
    </row>
    <row r="208" spans="1:12" x14ac:dyDescent="0.2">
      <c r="A208" s="8"/>
      <c r="B208" s="8"/>
      <c r="C208" s="8"/>
      <c r="D208" s="8"/>
      <c r="E208" s="8"/>
      <c r="F208" s="8"/>
      <c r="G208" s="8"/>
      <c r="H208" s="76"/>
      <c r="I208" s="76"/>
      <c r="J208" s="8"/>
      <c r="K208" s="8"/>
    </row>
    <row r="209" spans="1:12" x14ac:dyDescent="0.2">
      <c r="A209" s="8" t="s">
        <v>4637</v>
      </c>
      <c r="B209" s="125"/>
      <c r="C209" s="125"/>
      <c r="D209" s="125"/>
      <c r="E209" s="125"/>
      <c r="F209" s="125"/>
      <c r="G209" s="125"/>
      <c r="H209" s="336"/>
      <c r="I209" s="1351">
        <v>8035</v>
      </c>
      <c r="J209" s="26" t="s">
        <v>4638</v>
      </c>
      <c r="K209" s="148"/>
    </row>
    <row r="210" spans="1:12" x14ac:dyDescent="0.2">
      <c r="A210" s="8"/>
      <c r="B210" s="25"/>
      <c r="D210" s="1066"/>
      <c r="E210" s="195"/>
      <c r="F210" s="195"/>
      <c r="G210" s="195"/>
      <c r="H210" s="1272"/>
      <c r="I210" s="148"/>
      <c r="J210" s="195"/>
      <c r="K210" s="148"/>
    </row>
    <row r="211" spans="1:12" x14ac:dyDescent="0.2">
      <c r="A211" s="23" t="s">
        <v>4639</v>
      </c>
      <c r="B211" s="25"/>
      <c r="D211" s="26"/>
      <c r="E211" s="195"/>
      <c r="F211" s="195"/>
      <c r="G211" s="195"/>
      <c r="H211" s="1272"/>
      <c r="I211" s="148"/>
      <c r="J211" s="195"/>
      <c r="K211" s="148"/>
    </row>
    <row r="212" spans="1:12" x14ac:dyDescent="0.2">
      <c r="A212" s="8"/>
      <c r="B212" s="25"/>
      <c r="C212" s="26"/>
      <c r="D212" s="8"/>
      <c r="E212" s="8"/>
      <c r="F212" s="8"/>
      <c r="G212" s="195"/>
      <c r="H212" s="1272"/>
      <c r="I212" s="1270"/>
      <c r="J212" s="195"/>
      <c r="K212" s="195"/>
    </row>
    <row r="213" spans="1:12" ht="12.75" customHeight="1" x14ac:dyDescent="0.2">
      <c r="A213" s="31" t="s">
        <v>4640</v>
      </c>
      <c r="B213" s="25"/>
      <c r="D213" s="1066"/>
      <c r="E213" s="195"/>
      <c r="F213" s="195"/>
      <c r="G213" s="195"/>
      <c r="H213" s="1272"/>
      <c r="I213" s="1335">
        <v>16437</v>
      </c>
      <c r="J213" s="50" t="s">
        <v>4641</v>
      </c>
      <c r="K213" s="195"/>
    </row>
    <row r="214" spans="1:12" x14ac:dyDescent="0.2">
      <c r="A214" s="8"/>
      <c r="B214" s="25"/>
      <c r="D214" s="26"/>
      <c r="E214" s="195"/>
      <c r="F214" s="195"/>
      <c r="G214" s="195"/>
      <c r="H214" s="195"/>
      <c r="I214" s="148"/>
      <c r="J214" s="195"/>
      <c r="K214" s="195"/>
    </row>
    <row r="215" spans="1:12" ht="23.25" customHeight="1" x14ac:dyDescent="0.2">
      <c r="A215" s="8"/>
      <c r="B215" s="25"/>
      <c r="C215" s="2040"/>
      <c r="D215" s="2040"/>
      <c r="E215" s="148"/>
      <c r="F215" s="8"/>
      <c r="G215" s="8"/>
      <c r="H215" s="8"/>
      <c r="I215" s="148"/>
      <c r="J215" s="8"/>
      <c r="K215" s="148"/>
      <c r="L215" s="8"/>
    </row>
    <row r="216" spans="1:12" ht="12.75" customHeight="1" x14ac:dyDescent="0.2">
      <c r="A216" s="8"/>
      <c r="B216" s="25"/>
      <c r="C216" s="8"/>
      <c r="D216" s="8"/>
      <c r="E216" s="8"/>
      <c r="F216" s="8"/>
      <c r="G216" s="8"/>
      <c r="H216" s="8"/>
      <c r="I216" s="1065"/>
      <c r="J216" s="195"/>
      <c r="K216" s="195"/>
    </row>
    <row r="217" spans="1:12" ht="23.25" customHeight="1" x14ac:dyDescent="0.2">
      <c r="A217" s="8"/>
      <c r="B217" s="2040"/>
      <c r="C217" s="2040"/>
      <c r="D217" s="2040"/>
      <c r="E217" s="933"/>
      <c r="F217" s="933"/>
      <c r="G217" s="8"/>
      <c r="H217" s="24"/>
      <c r="I217" s="148"/>
      <c r="J217" s="8"/>
      <c r="K217" s="195"/>
      <c r="L217" s="195"/>
    </row>
    <row r="218" spans="1:12" ht="23.1" customHeight="1" x14ac:dyDescent="0.2">
      <c r="A218" s="8"/>
      <c r="B218" s="2040"/>
      <c r="C218" s="2040"/>
      <c r="D218" s="2040"/>
      <c r="E218" s="933"/>
      <c r="F218" s="933"/>
      <c r="G218" s="8"/>
      <c r="H218" s="24"/>
      <c r="I218" s="1273"/>
      <c r="J218" s="24"/>
      <c r="K218" s="148"/>
      <c r="L218" s="8"/>
    </row>
    <row r="219" spans="1:12" x14ac:dyDescent="0.2">
      <c r="A219" s="8"/>
      <c r="B219" s="26"/>
      <c r="C219" s="8"/>
      <c r="D219" s="8"/>
      <c r="E219" s="8"/>
      <c r="F219" s="8"/>
      <c r="G219" s="8"/>
      <c r="H219" s="24"/>
      <c r="I219" s="1273"/>
      <c r="J219" s="8"/>
      <c r="K219" s="1273"/>
      <c r="L219" s="8"/>
    </row>
    <row r="220" spans="1:12" x14ac:dyDescent="0.2">
      <c r="A220" s="8"/>
      <c r="B220" s="25"/>
      <c r="C220" s="8"/>
      <c r="D220" s="8"/>
      <c r="E220" s="8"/>
      <c r="F220" s="8"/>
      <c r="G220" s="8"/>
      <c r="H220" s="8"/>
    </row>
    <row r="221" spans="1:12" ht="17.25" customHeight="1" x14ac:dyDescent="0.2">
      <c r="A221" s="23"/>
      <c r="B221" s="195"/>
      <c r="C221" s="195"/>
      <c r="D221" s="195"/>
      <c r="E221" s="195"/>
      <c r="F221" s="195"/>
      <c r="G221" s="195"/>
      <c r="H221" s="8"/>
      <c r="I221" s="24"/>
      <c r="J221" s="148"/>
      <c r="K221" s="26"/>
    </row>
    <row r="222" spans="1:12" x14ac:dyDescent="0.2">
      <c r="A222" s="80"/>
      <c r="B222" s="8"/>
      <c r="C222" s="8"/>
      <c r="D222" s="8"/>
      <c r="E222" s="8"/>
      <c r="F222" s="8"/>
      <c r="G222" s="8"/>
      <c r="H222" s="8"/>
      <c r="I222" s="24"/>
      <c r="J222" s="1065"/>
      <c r="K222" s="26"/>
    </row>
    <row r="223" spans="1:12" ht="15.75" x14ac:dyDescent="0.2">
      <c r="A223" s="1274"/>
      <c r="K223" s="120"/>
    </row>
    <row r="224" spans="1:12" x14ac:dyDescent="0.2">
      <c r="A224" s="8"/>
      <c r="B224" s="8"/>
      <c r="C224" s="8"/>
      <c r="D224" s="8"/>
      <c r="E224" s="8"/>
      <c r="F224" s="8"/>
      <c r="G224" s="8"/>
      <c r="H224" s="8"/>
      <c r="I224" s="8"/>
      <c r="J224" s="8"/>
      <c r="K224" s="120"/>
    </row>
    <row r="225" spans="1:11" x14ac:dyDescent="0.2">
      <c r="A225" s="23"/>
      <c r="B225" s="8"/>
      <c r="C225" s="8"/>
      <c r="D225" s="8"/>
      <c r="E225" s="8"/>
      <c r="F225" s="8"/>
      <c r="G225" s="8"/>
      <c r="H225" s="8"/>
      <c r="I225" s="8"/>
      <c r="J225" s="8"/>
      <c r="K225" s="120"/>
    </row>
    <row r="226" spans="1:11" x14ac:dyDescent="0.2">
      <c r="A226" s="8"/>
      <c r="B226" s="8"/>
      <c r="C226" s="8"/>
      <c r="D226" s="8"/>
      <c r="E226" s="8"/>
      <c r="F226" s="8"/>
      <c r="G226" s="8"/>
      <c r="H226" s="8"/>
      <c r="I226" s="8"/>
      <c r="J226" s="8"/>
      <c r="K226" s="120"/>
    </row>
    <row r="227" spans="1:11" ht="23.1" customHeight="1" x14ac:dyDescent="0.2">
      <c r="A227" s="8"/>
      <c r="B227" s="125"/>
      <c r="C227" s="125"/>
      <c r="D227" s="125"/>
      <c r="E227" s="125"/>
      <c r="F227" s="125"/>
      <c r="G227" s="125"/>
      <c r="H227" s="125"/>
      <c r="I227" s="8"/>
      <c r="J227" s="148"/>
      <c r="K227" s="26"/>
    </row>
    <row r="228" spans="1:11" x14ac:dyDescent="0.2">
      <c r="A228" s="8"/>
      <c r="B228" s="8"/>
      <c r="C228" s="8"/>
      <c r="D228" s="8"/>
      <c r="E228" s="8"/>
      <c r="F228" s="8"/>
      <c r="G228" s="8"/>
      <c r="H228" s="8"/>
      <c r="I228" s="8"/>
      <c r="J228" s="8"/>
      <c r="K228" s="120"/>
    </row>
    <row r="229" spans="1:11" x14ac:dyDescent="0.2">
      <c r="A229" s="8"/>
      <c r="B229" s="8"/>
      <c r="C229" s="8"/>
      <c r="D229" s="8"/>
      <c r="E229" s="8"/>
      <c r="F229" s="8"/>
      <c r="G229" s="8"/>
      <c r="H229" s="8"/>
      <c r="I229" s="8"/>
      <c r="J229" s="8"/>
      <c r="K229" s="120"/>
    </row>
    <row r="230" spans="1:11" x14ac:dyDescent="0.2">
      <c r="A230" s="88"/>
      <c r="B230" s="47"/>
      <c r="C230" s="8"/>
      <c r="D230" s="8"/>
      <c r="E230" s="8"/>
      <c r="F230" s="8"/>
      <c r="G230" s="8"/>
      <c r="H230" s="8"/>
      <c r="I230" s="8"/>
      <c r="J230" s="8"/>
      <c r="K230" s="120"/>
    </row>
    <row r="231" spans="1:11" x14ac:dyDescent="0.2">
      <c r="C231" s="120"/>
      <c r="D231" s="80"/>
      <c r="E231" s="47"/>
      <c r="F231" s="47"/>
      <c r="G231" s="47"/>
      <c r="H231" s="47"/>
      <c r="J231" s="8"/>
      <c r="K231" s="120"/>
    </row>
    <row r="232" spans="1:11" x14ac:dyDescent="0.2">
      <c r="A232" s="8"/>
      <c r="B232" s="8"/>
      <c r="C232" s="8"/>
      <c r="D232" s="51"/>
      <c r="F232" s="24"/>
      <c r="J232" s="148"/>
      <c r="K232" s="120"/>
    </row>
    <row r="233" spans="1:11" x14ac:dyDescent="0.2">
      <c r="A233" s="8"/>
      <c r="C233" s="8"/>
      <c r="D233" s="51"/>
      <c r="F233" s="24"/>
      <c r="H233" s="24"/>
      <c r="J233" s="148"/>
      <c r="K233" s="120"/>
    </row>
    <row r="234" spans="1:11" x14ac:dyDescent="0.2">
      <c r="A234" s="8"/>
      <c r="K234" s="120"/>
    </row>
    <row r="235" spans="1:11" x14ac:dyDescent="0.2">
      <c r="A235" s="31"/>
      <c r="J235" s="148"/>
    </row>
    <row r="236" spans="1:11" x14ac:dyDescent="0.2">
      <c r="A236" s="8"/>
      <c r="J236" s="148"/>
    </row>
    <row r="238" spans="1:11" x14ac:dyDescent="0.2">
      <c r="A238" s="13"/>
    </row>
  </sheetData>
  <mergeCells count="9">
    <mergeCell ref="A2:E2"/>
    <mergeCell ref="C215:D215"/>
    <mergeCell ref="B217:D217"/>
    <mergeCell ref="B218:D218"/>
    <mergeCell ref="C16:F16"/>
    <mergeCell ref="C26:F26"/>
    <mergeCell ref="F61:I61"/>
    <mergeCell ref="F131:I131"/>
    <mergeCell ref="B51:G51"/>
  </mergeCells>
  <hyperlinks>
    <hyperlink ref="A2:D2" location="'Liste tableaux'!A1" display="Retour à la liste des tableaux" xr:uid="{2D75B789-C935-447E-8471-F64B6D4CB6A9}"/>
  </hyperlinks>
  <pageMargins left="0.7" right="0.7" top="0.75" bottom="0.75" header="0.3" footer="0.3"/>
  <pageSetup orientation="portrait" r:id="rId1"/>
  <headerFooter>
    <oddHeader>&amp;R&amp;"Calibri"&amp;10&amp;K000000 Protected B - Internal / Protégé B - Interne&amp;1#_x000D_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Return Template" ma:contentTypeID="0x0101004C081EED9C90B54F98FF06E55CA4DAAA008CACAF6A43F5184C829F36A35E1E0D1A002D4094F2B62A1F42893CE0251B0E960500F65031EA841D0B4E893DA34FC1AEE0EC" ma:contentTypeVersion="15" ma:contentTypeDescription="Create a new document." ma:contentTypeScope="" ma:versionID="a9bf34bb0d41befb2c4e3b64ef8cee2a">
  <xsd:schema xmlns:xsd="http://www.w3.org/2001/XMLSchema" xmlns:xs="http://www.w3.org/2001/XMLSchema" xmlns:p="http://schemas.microsoft.com/office/2006/metadata/properties" xmlns:ns1="http://schemas.microsoft.com/sharepoint/v3" xmlns:ns2="fecb3a15-ec4f-4650-8ab4-18722f579a21" xmlns:ns3="f5a7e35f-036f-43ba-9bd6-dfccb735f6f0" xmlns:ns4="10d8d364-9265-4608-b1fe-b0d4f3e4d437" targetNamespace="http://schemas.microsoft.com/office/2006/metadata/properties" ma:root="true" ma:fieldsID="37e8f63b0168c33d1dae283663efe272" ns1:_="" ns2:_="" ns3:_="" ns4:_="">
    <xsd:import namespace="http://schemas.microsoft.com/sharepoint/v3"/>
    <xsd:import namespace="fecb3a15-ec4f-4650-8ab4-18722f579a21"/>
    <xsd:import namespace="f5a7e35f-036f-43ba-9bd6-dfccb735f6f0"/>
    <xsd:import namespace="10d8d364-9265-4608-b1fe-b0d4f3e4d437"/>
    <xsd:element name="properties">
      <xsd:complexType>
        <xsd:sequence>
          <xsd:element name="documentManagement">
            <xsd:complexType>
              <xsd:all>
                <xsd:element ref="ns2:_dlc_DocId" minOccurs="0"/>
                <xsd:element ref="ns2:_dlc_DocIdUrl" minOccurs="0"/>
                <xsd:element ref="ns2:_dlc_DocIdPersistId" minOccurs="0"/>
                <xsd:element ref="ns2:id28c9607766444bae9f5e2053e4afbd" minOccurs="0"/>
                <xsd:element ref="ns2:TaxCatchAll" minOccurs="0"/>
                <xsd:element ref="ns2:TaxCatchAllLabel" minOccurs="0"/>
                <xsd:element ref="ns2:ec0866d5501a4e288cc256e554a42ca0" minOccurs="0"/>
                <xsd:element ref="ns2:OsfiDescription" minOccurs="0"/>
                <xsd:element ref="ns2:OsfiAuthor" minOccurs="0"/>
                <xsd:element ref="ns2:OsfiExternalAuthor" minOccurs="0"/>
                <xsd:element ref="ns2:fac5efe5e83a4438a828c68fc664b01b" minOccurs="0"/>
                <xsd:element ref="ns2:OsfiLanguage" minOccurs="0"/>
                <xsd:element ref="ns2:OsfiSensitivity" minOccurs="0"/>
                <xsd:element ref="ns2:OsfiCalendarYear" minOccurs="0"/>
                <xsd:element ref="ns2:OsfiApprovedBy" minOccurs="0"/>
                <xsd:element ref="ns2:OsfiAttachment" minOccurs="0"/>
                <xsd:element ref="ns2:OsfiCc" minOccurs="0"/>
                <xsd:element ref="ns2:OsfiEmailFrom" minOccurs="0"/>
                <xsd:element ref="ns2:OsfiReceived" minOccurs="0"/>
                <xsd:element ref="ns2:OsfiSent" minOccurs="0"/>
                <xsd:element ref="ns2:OsfiTo" minOccurs="0"/>
                <xsd:element ref="ns1:RelatedItems" minOccurs="0"/>
                <xsd:element ref="ns2:OsfiLivelinkID" minOccurs="0"/>
                <xsd:element ref="ns2:OsfiCheckedOutDate" minOccurs="0"/>
                <xsd:element ref="ns2:b68f0f40a9244f46b7ca0f5019c2a784" minOccurs="0"/>
                <xsd:element ref="ns2:g6aadb9293ad4d8fba37a358bcaa27eb" minOccurs="0"/>
                <xsd:element ref="ns3:d8662c420ae441af9b77c21287174095" minOccurs="0"/>
                <xsd:element ref="ns4:a36c359446dc4635be72f7f662985508" minOccurs="0"/>
                <xsd:element ref="ns4:o57c2d1722274f07a03b231252c868e4" minOccurs="0"/>
                <xsd:element ref="ns4:OsfiPeerGroup" minOccurs="0"/>
                <xsd:element ref="ns4:m96463efc3cf41bb880201d3ec29442d" minOccurs="0"/>
                <xsd:element ref="ns4:n03e0cbd2dfe4bc3a11ca39711420a8d" minOccurs="0"/>
                <xsd:element ref="ns4:fc15642b51504e789ffe56207564b371" minOccurs="0"/>
                <xsd:element ref="ns4:e56a94d62dd24742b18ef96cd90907e1" minOccurs="0"/>
                <xsd:element ref="ns4:l2f6599427db4c648ff6aeffe33695af" minOccurs="0"/>
                <xsd:element ref="ns4:b683300b16564d45bc927e24a258e9f0" minOccurs="0"/>
                <xsd:element ref="ns4:k5f8aeaceeb7434cbd9becc33a65ad3e" minOccurs="0"/>
                <xsd:element ref="ns4:eed7ab1da29f40cbb57f35bd3770379c" minOccurs="0"/>
                <xsd:element ref="ns4:OsfiProvision" minOccurs="0"/>
                <xsd:element ref="ns4:i4a82951b3ab490b851755ba3e25ca9e" minOccurs="0"/>
                <xsd:element ref="ns4:OsfiSupersededDate" minOccurs="0"/>
                <xsd:element ref="ns4:ja696665130841b683d84761908559f5" minOccurs="0"/>
                <xsd:element ref="ns4:OsfiGuidancePhase" minOccurs="0"/>
                <xsd:element ref="ns2:pd5e1fd5a7e64ff28ea28d0be5cac3eb" minOccurs="0"/>
                <xsd:element ref="ns4:OsfiMostCurrent" minOccurs="0"/>
                <xsd:element ref="ns4:OsfiGuideSection" minOccurs="0"/>
                <xsd:element ref="ns4:OsfiEffectiveYe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elatedItems" ma:index="32" nillable="true" ma:displayName="Related Items" ma:internalName="RelatedItem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cb3a15-ec4f-4650-8ab4-18722f579a2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id28c9607766444bae9f5e2053e4afbd" ma:index="11" nillable="true" ma:taxonomy="true" ma:internalName="id28c9607766444bae9f5e2053e4afbd" ma:taxonomyFieldName="OsfiPAA" ma:displayName="PAA" ma:readOnly="true" ma:fieldId="{2d28c960-7766-444b-ae9f-5e2053e4afbd}" ma:sspId="5a244423-8296-4638-a455-97eee7008da3" ma:termSetId="d1a66c1d-a3c0-4300-8b36-107e81c3a3e5"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af9b1633-47f7-4b55-a3cd-a0b477983e68}" ma:internalName="TaxCatchAll" ma:showField="CatchAllData" ma:web="10d8d364-9265-4608-b1fe-b0d4f3e4d437">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af9b1633-47f7-4b55-a3cd-a0b477983e68}" ma:internalName="TaxCatchAllLabel" ma:readOnly="true" ma:showField="CatchAllDataLabel" ma:web="10d8d364-9265-4608-b1fe-b0d4f3e4d437">
      <xsd:complexType>
        <xsd:complexContent>
          <xsd:extension base="dms:MultiChoiceLookup">
            <xsd:sequence>
              <xsd:element name="Value" type="dms:Lookup" maxOccurs="unbounded" minOccurs="0" nillable="true"/>
            </xsd:sequence>
          </xsd:extension>
        </xsd:complexContent>
      </xsd:complexType>
    </xsd:element>
    <xsd:element name="ec0866d5501a4e288cc256e554a42ca0" ma:index="15" nillable="true" ma:taxonomy="true" ma:internalName="ec0866d5501a4e288cc256e554a42ca0" ma:taxonomyFieldName="OsfiBusinessProcess" ma:displayName="Business Process" ma:readOnly="true" ma:fieldId="{ec0866d5-501a-4e28-8cc2-56e554a42ca0}" ma:sspId="5a244423-8296-4638-a455-97eee7008da3" ma:termSetId="90fd1eaa-5cc8-4194-a26a-d78ee88d82aa" ma:anchorId="00000000-0000-0000-0000-000000000000" ma:open="false" ma:isKeyword="false">
      <xsd:complexType>
        <xsd:sequence>
          <xsd:element ref="pc:Terms" minOccurs="0" maxOccurs="1"/>
        </xsd:sequence>
      </xsd:complexType>
    </xsd:element>
    <xsd:element name="OsfiDescription" ma:index="17" nillable="true" ma:displayName="Description" ma:internalName="OsfiDescription" ma:readOnly="false">
      <xsd:simpleType>
        <xsd:restriction base="dms:Note">
          <xsd:maxLength value="255"/>
        </xsd:restriction>
      </xsd:simpleType>
    </xsd:element>
    <xsd:element name="OsfiAuthor" ma:index="18" nillable="true" ma:displayName="OSFI Author" ma:SearchPeopleOnly="false" ma:SharePointGroup="0" ma:internalName="OsfiAuthor"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sfiExternalAuthor" ma:index="19" nillable="true" ma:displayName="External Author" ma:internalName="OsfiExternalAuthor" ma:readOnly="false">
      <xsd:simpleType>
        <xsd:restriction base="dms:Text"/>
      </xsd:simpleType>
    </xsd:element>
    <xsd:element name="fac5efe5e83a4438a828c68fc664b01b" ma:index="20" nillable="true" ma:taxonomy="true" ma:internalName="fac5efe5e83a4438a828c68fc664b01b" ma:taxonomyFieldName="OsfiCostCentre" ma:displayName="Cost Centre" ma:readOnly="true" ma:fieldId="{fac5efe5-e83a-4438-a828-c68fc664b01b}" ma:sspId="5a244423-8296-4638-a455-97eee7008da3" ma:termSetId="bdc284b5-ea41-4d95-b7dd-4762f5f4b008" ma:anchorId="00000000-0000-0000-0000-000000000000" ma:open="false" ma:isKeyword="false">
      <xsd:complexType>
        <xsd:sequence>
          <xsd:element ref="pc:Terms" minOccurs="0" maxOccurs="1"/>
        </xsd:sequence>
      </xsd:complexType>
    </xsd:element>
    <xsd:element name="OsfiLanguage" ma:index="22" nillable="true" ma:displayName="Language" ma:default="English" ma:internalName="OsfiLanguage" ma:readOnly="false">
      <xsd:simpleType>
        <xsd:restriction base="dms:Choice">
          <xsd:enumeration value="English"/>
          <xsd:enumeration value="French"/>
          <xsd:enumeration value="Bilingual - English and French"/>
        </xsd:restriction>
      </xsd:simpleType>
    </xsd:element>
    <xsd:element name="OsfiSensitivity" ma:index="23" nillable="true" ma:displayName="Sensitivity" ma:default="Unclassified" ma:internalName="OsfiSensitivity" ma:readOnly="false">
      <xsd:simpleType>
        <xsd:restriction base="dms:Choice">
          <xsd:enumeration value="Unclassified"/>
          <xsd:enumeration value="Protected A"/>
          <xsd:enumeration value="Protected B"/>
        </xsd:restriction>
      </xsd:simpleType>
    </xsd:element>
    <xsd:element name="OsfiCalendarYear" ma:index="24" nillable="true" ma:displayName="Calendar Year" ma:hidden="true" ma:internalName="OsfiCalendarYear" ma:readOnly="false">
      <xsd:simpleType>
        <xsd:restriction base="dms:Text">
          <xsd:maxLength value="4"/>
        </xsd:restriction>
      </xsd:simpleType>
    </xsd:element>
    <xsd:element name="OsfiApprovedBy" ma:index="25" nillable="true" ma:displayName="Approved By" ma:hidden="true" ma:internalName="OsfiApprovedBy" ma:readOnly="false">
      <xsd:simpleType>
        <xsd:restriction base="dms:Note"/>
      </xsd:simpleType>
    </xsd:element>
    <xsd:element name="OsfiAttachment" ma:index="26" nillable="true" ma:displayName="Attachment" ma:default="0" ma:hidden="true" ma:internalName="OsfiAttachment" ma:readOnly="false">
      <xsd:simpleType>
        <xsd:restriction base="dms:Boolean"/>
      </xsd:simpleType>
    </xsd:element>
    <xsd:element name="OsfiCc" ma:index="27" nillable="true" ma:displayName="Cc" ma:internalName="OsfiCc" ma:readOnly="false">
      <xsd:simpleType>
        <xsd:restriction base="dms:Note"/>
      </xsd:simpleType>
    </xsd:element>
    <xsd:element name="OsfiEmailFrom" ma:index="28" nillable="true" ma:displayName="From" ma:hidden="true" ma:internalName="OsfiEmailFrom" ma:readOnly="false">
      <xsd:simpleType>
        <xsd:restriction base="dms:Text"/>
      </xsd:simpleType>
    </xsd:element>
    <xsd:element name="OsfiReceived" ma:index="29" nillable="true" ma:displayName="Received" ma:format="DateTime" ma:hidden="true" ma:internalName="OsfiReceived" ma:readOnly="false">
      <xsd:simpleType>
        <xsd:restriction base="dms:DateTime"/>
      </xsd:simpleType>
    </xsd:element>
    <xsd:element name="OsfiSent" ma:index="30" nillable="true" ma:displayName="Sent" ma:format="DateTime" ma:hidden="true" ma:internalName="OsfiSent" ma:readOnly="false">
      <xsd:simpleType>
        <xsd:restriction base="dms:DateTime"/>
      </xsd:simpleType>
    </xsd:element>
    <xsd:element name="OsfiTo" ma:index="31" nillable="true" ma:displayName="To" ma:hidden="true" ma:internalName="OsfiTo" ma:readOnly="false">
      <xsd:simpleType>
        <xsd:restriction base="dms:Note"/>
      </xsd:simpleType>
    </xsd:element>
    <xsd:element name="OsfiLivelinkID" ma:index="33" nillable="true" ma:displayName="Livelink ID" ma:hidden="true" ma:internalName="OsfiLivelinkID" ma:readOnly="false">
      <xsd:simpleType>
        <xsd:restriction base="dms:Text"/>
      </xsd:simpleType>
    </xsd:element>
    <xsd:element name="OsfiCheckedOutDate" ma:index="34" nillable="true" ma:displayName="Checked Out Date" ma:format="DateOnly" ma:hidden="true" ma:internalName="OsfiCheckedOutDate" ma:readOnly="false">
      <xsd:simpleType>
        <xsd:restriction base="dms:DateTime"/>
      </xsd:simpleType>
    </xsd:element>
    <xsd:element name="b68f0f40a9244f46b7ca0f5019c2a784" ma:index="35" nillable="true" ma:taxonomy="true" ma:internalName="b68f0f40a9244f46b7ca0f5019c2a784" ma:taxonomyFieldName="OsfiSubProgram" ma:displayName="Sub Program" ma:readOnly="true" ma:fieldId="{b68f0f40-a924-4f46-b7ca-0f5019c2a784}" ma:sspId="5a244423-8296-4638-a455-97eee7008da3" ma:termSetId="d1a66c1d-a3c0-4300-8b36-107e81c3a3e5" ma:anchorId="00000000-0000-0000-0000-000000000000" ma:open="false" ma:isKeyword="false">
      <xsd:complexType>
        <xsd:sequence>
          <xsd:element ref="pc:Terms" minOccurs="0" maxOccurs="1"/>
        </xsd:sequence>
      </xsd:complexType>
    </xsd:element>
    <xsd:element name="g6aadb9293ad4d8fba37a358bcaa27eb" ma:index="38" nillable="true" ma:taxonomy="true" ma:internalName="g6aadb9293ad4d8fba37a358bcaa27eb" ma:taxonomyFieldName="OsfiFunction" ma:displayName="Function" ma:readOnly="true" ma:fieldId="{06aadb92-93ad-4d8f-ba37-a358bcaa27eb}" ma:sspId="5a244423-8296-4638-a455-97eee7008da3" ma:termSetId="bb2da93b-cdef-4276-9a5e-c97ef14b2e41" ma:anchorId="00000000-0000-0000-0000-000000000000" ma:open="false" ma:isKeyword="false">
      <xsd:complexType>
        <xsd:sequence>
          <xsd:element ref="pc:Terms" minOccurs="0" maxOccurs="1"/>
        </xsd:sequence>
      </xsd:complexType>
    </xsd:element>
    <xsd:element name="pd5e1fd5a7e64ff28ea28d0be5cac3eb" ma:index="70" nillable="true" ma:taxonomy="true" ma:internalName="pd5e1fd5a7e64ff28ea28d0be5cac3eb" ma:taxonomyFieldName="OsfiFIExternalOrganization" ma:displayName="External Organization" ma:readOnly="false" ma:fieldId="{9d5e1fd5-a7e6-4ff2-8ea2-8d0be5cac3eb}" ma:taxonomyMulti="true" ma:sspId="5a244423-8296-4638-a455-97eee7008da3" ma:termSetId="7f77c62a-559a-4682-acfc-3ada937d663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5a7e35f-036f-43ba-9bd6-dfccb735f6f0" elementFormDefault="qualified">
    <xsd:import namespace="http://schemas.microsoft.com/office/2006/documentManagement/types"/>
    <xsd:import namespace="http://schemas.microsoft.com/office/infopath/2007/PartnerControls"/>
    <xsd:element name="d8662c420ae441af9b77c21287174095" ma:index="40" nillable="true" ma:taxonomy="true" ma:internalName="d8662c420ae441af9b77c21287174095" ma:taxonomyFieldName="OsfiSubFunction" ma:displayName="Sub Function" ma:readOnly="true" ma:fieldId="{d8662c42-0ae4-41af-9b77-c21287174095}" ma:sspId="5a244423-8296-4638-a455-97eee7008da3" ma:termSetId="90fd1eaa-5cc8-4194-a26a-d78ee88d82a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0d8d364-9265-4608-b1fe-b0d4f3e4d437" elementFormDefault="qualified">
    <xsd:import namespace="http://schemas.microsoft.com/office/2006/documentManagement/types"/>
    <xsd:import namespace="http://schemas.microsoft.com/office/infopath/2007/PartnerControls"/>
    <xsd:element name="a36c359446dc4635be72f7f662985508" ma:index="42" nillable="true" ma:taxonomy="true" ma:internalName="a36c359446dc4635be72f7f662985508" ma:taxonomyFieldName="OsfiFITopics" ma:displayName="FI Topics" ma:readOnly="true" ma:fieldId="{a36c3594-46dc-4635-be72-f7f662985508}" ma:taxonomyMulti="true" ma:sspId="5a244423-8296-4638-a455-97eee7008da3" ma:termSetId="37d2ecf9-da35-44d7-8685-07f8c550b9dd" ma:anchorId="00000000-0000-0000-0000-000000000000" ma:open="false" ma:isKeyword="false">
      <xsd:complexType>
        <xsd:sequence>
          <xsd:element ref="pc:Terms" minOccurs="0" maxOccurs="1"/>
        </xsd:sequence>
      </xsd:complexType>
    </xsd:element>
    <xsd:element name="o57c2d1722274f07a03b231252c868e4" ma:index="44" nillable="true" ma:taxonomy="true" ma:internalName="o57c2d1722274f07a03b231252c868e4" ma:taxonomyFieldName="OsfiOSFIGuidance" ma:displayName="Primary OSFI Guidance" ma:indexed="true" ma:readOnly="true" ma:fieldId="{857c2d17-2227-4f07-a03b-231252c868e4}" ma:sspId="5a244423-8296-4638-a455-97eee7008da3" ma:termSetId="db38c128-694d-474d-a2d5-b0856268de74" ma:anchorId="00000000-0000-0000-0000-000000000000" ma:open="false" ma:isKeyword="false">
      <xsd:complexType>
        <xsd:sequence>
          <xsd:element ref="pc:Terms" minOccurs="0" maxOccurs="1"/>
        </xsd:sequence>
      </xsd:complexType>
    </xsd:element>
    <xsd:element name="OsfiPeerGroup" ma:index="46" nillable="true" ma:displayName="Peer Group" ma:hidden="true" ma:internalName="OsfiPeerGroup" ma:readOnly="true">
      <xsd:simpleType>
        <xsd:restriction base="dms:Choice">
          <xsd:enumeration value="Big 5"/>
          <xsd:enumeration value="Big Life"/>
          <xsd:enumeration value="D-SIB"/>
          <xsd:enumeration value="Mortgage Insurer"/>
          <xsd:enumeration value="Reinsurance"/>
          <xsd:enumeration value="Small Life"/>
          <xsd:enumeration value="Small P &amp; C"/>
          <xsd:enumeration value="SMSB"/>
        </xsd:restriction>
      </xsd:simpleType>
    </xsd:element>
    <xsd:element name="m96463efc3cf41bb880201d3ec29442d" ma:index="47" nillable="true" ma:taxonomy="true" ma:internalName="m96463efc3cf41bb880201d3ec29442d" ma:taxonomyFieldName="OsfiFIStandards" ma:displayName="Standards" ma:readOnly="true" ma:fieldId="{696463ef-c3cf-41bb-8802-01d3ec29442d}" ma:sspId="5a244423-8296-4638-a455-97eee7008da3" ma:termSetId="5f9e4213-ad76-40af-aba3-0eff4400b5b9" ma:anchorId="00000000-0000-0000-0000-000000000000" ma:open="false" ma:isKeyword="false">
      <xsd:complexType>
        <xsd:sequence>
          <xsd:element ref="pc:Terms" minOccurs="0" maxOccurs="1"/>
        </xsd:sequence>
      </xsd:complexType>
    </xsd:element>
    <xsd:element name="n03e0cbd2dfe4bc3a11ca39711420a8d" ma:index="49" nillable="true" ma:taxonomy="true" ma:internalName="n03e0cbd2dfe4bc3a11ca39711420a8d" ma:taxonomyFieldName="OsfiPrimaryActandSection" ma:displayName="Primary Act and Section" ma:indexed="true" ma:readOnly="true" ma:fieldId="{703e0cbd-2dfe-4bc3-a11c-a39711420a8d}" ma:sspId="5a244423-8296-4638-a455-97eee7008da3" ma:termSetId="5d4b9093-6996-4b6a-ac68-7f2346edef7a" ma:anchorId="00000000-0000-0000-0000-000000000000" ma:open="false" ma:isKeyword="false">
      <xsd:complexType>
        <xsd:sequence>
          <xsd:element ref="pc:Terms" minOccurs="0" maxOccurs="1"/>
        </xsd:sequence>
      </xsd:complexType>
    </xsd:element>
    <xsd:element name="fc15642b51504e789ffe56207564b371" ma:index="51" nillable="true" ma:taxonomy="true" ma:internalName="fc15642b51504e789ffe56207564b371" ma:taxonomyFieldName="OsfiSecondaryActsandSections" ma:displayName="Secondary Acts and Sections" ma:readOnly="true" ma:fieldId="{fc15642b-5150-4e78-9ffe-56207564b371}" ma:taxonomyMulti="true" ma:sspId="5a244423-8296-4638-a455-97eee7008da3" ma:termSetId="5d4b9093-6996-4b6a-ac68-7f2346edef7a" ma:anchorId="00000000-0000-0000-0000-000000000000" ma:open="false" ma:isKeyword="false">
      <xsd:complexType>
        <xsd:sequence>
          <xsd:element ref="pc:Terms" minOccurs="0" maxOccurs="1"/>
        </xsd:sequence>
      </xsd:complexType>
    </xsd:element>
    <xsd:element name="e56a94d62dd24742b18ef96cd90907e1" ma:index="53" nillable="true" ma:taxonomy="true" ma:internalName="e56a94d62dd24742b18ef96cd90907e1" ma:taxonomyFieldName="OsfiSecondaryRegulations" ma:displayName="Secondary Regulations" ma:readOnly="true" ma:fieldId="{e56a94d6-2dd2-4742-b18e-f96cd90907e1}" ma:taxonomyMulti="true" ma:sspId="5a244423-8296-4638-a455-97eee7008da3" ma:termSetId="f426344c-9403-40cb-8a87-7544082f8399" ma:anchorId="00000000-0000-0000-0000-000000000000" ma:open="false" ma:isKeyword="false">
      <xsd:complexType>
        <xsd:sequence>
          <xsd:element ref="pc:Terms" minOccurs="0" maxOccurs="1"/>
        </xsd:sequence>
      </xsd:complexType>
    </xsd:element>
    <xsd:element name="l2f6599427db4c648ff6aeffe33695af" ma:index="55" nillable="true" ma:taxonomy="true" ma:internalName="l2f6599427db4c648ff6aeffe33695af" ma:taxonomyFieldName="OsfiSecondaryOSFIGuidance" ma:displayName="Secondary OSFI Guidance" ma:readOnly="true" ma:fieldId="{52f65994-27db-4c64-8ff6-aeffe33695af}" ma:taxonomyMulti="true" ma:sspId="5a244423-8296-4638-a455-97eee7008da3" ma:termSetId="db38c128-694d-474d-a2d5-b0856268de74" ma:anchorId="00000000-0000-0000-0000-000000000000" ma:open="false" ma:isKeyword="false">
      <xsd:complexType>
        <xsd:sequence>
          <xsd:element ref="pc:Terms" minOccurs="0" maxOccurs="1"/>
        </xsd:sequence>
      </xsd:complexType>
    </xsd:element>
    <xsd:element name="b683300b16564d45bc927e24a258e9f0" ma:index="57" nillable="true" ma:taxonomy="true" ma:internalName="b683300b16564d45bc927e24a258e9f0" ma:taxonomyFieldName="OsfiReturnType" ma:displayName="Return Type" ma:readOnly="true" ma:fieldId="{b683300b-1656-4d45-bc92-7e24a258e9f0}" ma:sspId="5a244423-8296-4638-a455-97eee7008da3" ma:termSetId="a568a50d-8932-4c0a-a4b8-4cfac741b28b" ma:anchorId="00000000-0000-0000-0000-000000000000" ma:open="false" ma:isKeyword="false">
      <xsd:complexType>
        <xsd:sequence>
          <xsd:element ref="pc:Terms" minOccurs="0" maxOccurs="1"/>
        </xsd:sequence>
      </xsd:complexType>
    </xsd:element>
    <xsd:element name="k5f8aeaceeb7434cbd9becc33a65ad3e" ma:index="59" nillable="true" ma:taxonomy="true" ma:internalName="k5f8aeaceeb7434cbd9becc33a65ad3e" ma:taxonomyFieldName="OsfiIndustryType" ma:displayName="FI Industry" ma:readOnly="true" ma:fieldId="{45f8aeac-eeb7-434c-bd9b-ecc33a65ad3e}" ma:taxonomyMulti="true" ma:sspId="5a244423-8296-4638-a455-97eee7008da3" ma:termSetId="a8bd1923-216f-45d4-badc-2ce42a898c25" ma:anchorId="00000000-0000-0000-0000-000000000000" ma:open="false" ma:isKeyword="false">
      <xsd:complexType>
        <xsd:sequence>
          <xsd:element ref="pc:Terms" minOccurs="0" maxOccurs="1"/>
        </xsd:sequence>
      </xsd:complexType>
    </xsd:element>
    <xsd:element name="eed7ab1da29f40cbb57f35bd3770379c" ma:index="61" nillable="true" ma:taxonomy="true" ma:internalName="eed7ab1da29f40cbb57f35bd3770379c" ma:taxonomyFieldName="OsfiInstrumentType" ma:displayName="Instrument Type" ma:indexed="true" ma:readOnly="true" ma:fieldId="{eed7ab1d-a29f-40cb-b57f-35bd3770379c}" ma:sspId="5a244423-8296-4638-a455-97eee7008da3" ma:termSetId="de317838-3de1-4b67-8401-dbb533591b85" ma:anchorId="00000000-0000-0000-0000-000000000000" ma:open="false" ma:isKeyword="false">
      <xsd:complexType>
        <xsd:sequence>
          <xsd:element ref="pc:Terms" minOccurs="0" maxOccurs="1"/>
        </xsd:sequence>
      </xsd:complexType>
    </xsd:element>
    <xsd:element name="OsfiProvision" ma:index="63" nillable="true" ma:displayName="Sub Provision" ma:hidden="true" ma:internalName="OsfiProvision" ma:readOnly="true">
      <xsd:simpleType>
        <xsd:restriction base="dms:Note">
          <xsd:maxLength value="255"/>
        </xsd:restriction>
      </xsd:simpleType>
    </xsd:element>
    <xsd:element name="i4a82951b3ab490b851755ba3e25ca9e" ma:index="64" nillable="true" ma:taxonomy="true" ma:internalName="i4a82951b3ab490b851755ba3e25ca9e" ma:taxonomyFieldName="OsfiRegulations" ma:displayName="Primary Regulation" ma:indexed="true" ma:readOnly="true" ma:fieldId="{24a82951-b3ab-490b-8517-55ba3e25ca9e}" ma:sspId="5a244423-8296-4638-a455-97eee7008da3" ma:termSetId="f426344c-9403-40cb-8a87-7544082f8399" ma:anchorId="00000000-0000-0000-0000-000000000000" ma:open="false" ma:isKeyword="false">
      <xsd:complexType>
        <xsd:sequence>
          <xsd:element ref="pc:Terms" minOccurs="0" maxOccurs="1"/>
        </xsd:sequence>
      </xsd:complexType>
    </xsd:element>
    <xsd:element name="OsfiSupersededDate" ma:index="66" nillable="true" ma:displayName="Superseded Date" ma:format="DateOnly" ma:hidden="true" ma:indexed="true" ma:internalName="OsfiSupersededDate" ma:readOnly="true">
      <xsd:simpleType>
        <xsd:restriction base="dms:DateTime"/>
      </xsd:simpleType>
    </xsd:element>
    <xsd:element name="ja696665130841b683d84761908559f5" ma:index="67" nillable="true" ma:taxonomy="true" ma:internalName="ja696665130841b683d84761908559f5" ma:taxonomyFieldName="OsfiGuidanceCategory" ma:displayName="Guidance Category" ma:indexed="true" ma:readOnly="true" ma:fieldId="{3a696665-1308-41b6-83d8-4761908559f5}" ma:sspId="5a244423-8296-4638-a455-97eee7008da3" ma:termSetId="c6951c27-6d0a-40de-85ce-35bf0943b92a" ma:anchorId="00000000-0000-0000-0000-000000000000" ma:open="false" ma:isKeyword="false">
      <xsd:complexType>
        <xsd:sequence>
          <xsd:element ref="pc:Terms" minOccurs="0" maxOccurs="1"/>
        </xsd:sequence>
      </xsd:complexType>
    </xsd:element>
    <xsd:element name="OsfiGuidancePhase" ma:index="69" nillable="true" ma:displayName="Guidance Phase" ma:format="Dropdown" ma:internalName="OsfiGuidancePhase" ma:readOnly="false">
      <xsd:simpleType>
        <xsd:restriction base="dms:Choice">
          <xsd:enumeration value="Analysis"/>
          <xsd:enumeration value="External Consultation"/>
          <xsd:enumeration value="Internal Consultation"/>
          <xsd:enumeration value="Draft"/>
          <xsd:enumeration value="Final"/>
        </xsd:restriction>
      </xsd:simpleType>
    </xsd:element>
    <xsd:element name="OsfiMostCurrent" ma:index="72" nillable="true" ma:displayName="Most Current" ma:default="0" ma:internalName="OsfiMostCurrent" ma:readOnly="false">
      <xsd:simpleType>
        <xsd:restriction base="dms:Boolean"/>
      </xsd:simpleType>
    </xsd:element>
    <xsd:element name="OsfiGuideSection" ma:index="73" nillable="true" ma:displayName="Section" ma:internalName="OsfiGuideSection" ma:readOnly="false">
      <xsd:simpleType>
        <xsd:restriction base="dms:Choice">
          <xsd:enumeration value="Section I"/>
          <xsd:enumeration value="Section II"/>
          <xsd:enumeration value="Section III"/>
          <xsd:enumeration value="Section IV"/>
          <xsd:enumeration value="Section V"/>
          <xsd:enumeration value="Section VI"/>
          <xsd:enumeration value="Section VII"/>
          <xsd:enumeration value="Section VIII"/>
          <xsd:enumeration value="Section IX"/>
          <xsd:enumeration value="Section X"/>
        </xsd:restriction>
      </xsd:simpleType>
    </xsd:element>
    <xsd:element name="OsfiEffectiveYear" ma:index="74" nillable="true" ma:displayName="Effective Year" ma:format="Dropdown" ma:hidden="true" ma:internalName="OsfiEffectiveYear" ma:readOnly="true">
      <xsd:simpleType>
        <xsd:restriction base="dms:Choice">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5a244423-8296-4638-a455-97eee7008da3" ContentTypeId="0x0101004C081EED9C90B54F98FF06E55CA4DAAA008CACAF6A43F5184C829F36A35E1E0D1A"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OsfiApprovedBy xmlns="fecb3a15-ec4f-4650-8ab4-18722f579a21" xsi:nil="true"/>
    <o57c2d1722274f07a03b231252c868e4 xmlns="10d8d364-9265-4608-b1fe-b0d4f3e4d437">
      <Terms xmlns="http://schemas.microsoft.com/office/infopath/2007/PartnerControls">
        <TermInfo xmlns="http://schemas.microsoft.com/office/infopath/2007/PartnerControls">
          <TermName xmlns="http://schemas.microsoft.com/office/infopath/2007/PartnerControls">Capital Adequacy Requirements (CAR) - Banks, T＆L and Retail Associations</TermName>
          <TermId xmlns="http://schemas.microsoft.com/office/infopath/2007/PartnerControls">95a5ac9d-78ee-48dd-9888-f215aaed5a6e</TermId>
        </TermInfo>
      </Terms>
    </o57c2d1722274f07a03b231252c868e4>
    <OsfiMostCurrent xmlns="10d8d364-9265-4608-b1fe-b0d4f3e4d437">false</OsfiMostCurrent>
    <OsfiAuthor xmlns="fecb3a15-ec4f-4650-8ab4-18722f579a21">
      <UserInfo>
        <DisplayName/>
        <AccountId xsi:nil="true"/>
        <AccountType/>
      </UserInfo>
    </OsfiAuthor>
    <OsfiTo xmlns="fecb3a15-ec4f-4650-8ab4-18722f579a21" xsi:nil="true"/>
    <OsfiReceived xmlns="fecb3a15-ec4f-4650-8ab4-18722f579a21" xsi:nil="true"/>
    <OsfiDescription xmlns="fecb3a15-ec4f-4650-8ab4-18722f579a21" xsi:nil="true"/>
    <OsfiGuideSection xmlns="10d8d364-9265-4608-b1fe-b0d4f3e4d437">Section I</OsfiGuideSection>
    <OsfiSensitivity xmlns="fecb3a15-ec4f-4650-8ab4-18722f579a21">Unclassified</OsfiSensitivity>
    <OsfiSent xmlns="fecb3a15-ec4f-4650-8ab4-18722f579a21" xsi:nil="true"/>
    <OsfiGuidancePhase xmlns="10d8d364-9265-4608-b1fe-b0d4f3e4d437">Final</OsfiGuidancePhase>
    <OsfiLanguage xmlns="fecb3a15-ec4f-4650-8ab4-18722f579a21">French</OsfiLanguage>
    <OsfiEffectiveYear xmlns="10d8d364-9265-4608-b1fe-b0d4f3e4d437">2027</OsfiEffectiveYear>
    <pd5e1fd5a7e64ff28ea28d0be5cac3eb xmlns="fecb3a15-ec4f-4650-8ab4-18722f579a21">
      <Terms xmlns="http://schemas.microsoft.com/office/infopath/2007/PartnerControls"/>
    </pd5e1fd5a7e64ff28ea28d0be5cac3eb>
    <OsfiExternalAuthor xmlns="fecb3a15-ec4f-4650-8ab4-18722f579a21" xsi:nil="true"/>
    <OsfiCalendarYear xmlns="fecb3a15-ec4f-4650-8ab4-18722f579a21">2026</OsfiCalendarYear>
    <OsfiCheckedOutDate xmlns="fecb3a15-ec4f-4650-8ab4-18722f579a21" xsi:nil="true"/>
    <OsfiAttachment xmlns="fecb3a15-ec4f-4650-8ab4-18722f579a21">false</OsfiAttachment>
    <OsfiLivelinkID xmlns="fecb3a15-ec4f-4650-8ab4-18722f579a21" xsi:nil="true"/>
    <TaxCatchAll xmlns="fecb3a15-ec4f-4650-8ab4-18722f579a21">
      <Value>764</Value>
      <Value>312</Value>
      <Value>12</Value>
      <Value>120</Value>
      <Value>1100</Value>
      <Value>771</Value>
      <Value>139</Value>
      <Value>781</Value>
      <Value>16</Value>
    </TaxCatchAll>
    <OsfiCc xmlns="fecb3a15-ec4f-4650-8ab4-18722f579a21" xsi:nil="true"/>
    <OsfiEmailFrom xmlns="fecb3a15-ec4f-4650-8ab4-18722f579a21" xsi:nil="true"/>
    <RelatedItems xmlns="http://schemas.microsoft.com/sharepoint/v3" xsi:nil="true"/>
    <fac5efe5e83a4438a828c68fc664b01b xmlns="fecb3a15-ec4f-4650-8ab4-18722f579a21">
      <Terms xmlns="http://schemas.microsoft.com/office/infopath/2007/PartnerControls">
        <TermInfo xmlns="http://schemas.microsoft.com/office/infopath/2007/PartnerControls">
          <TermName xmlns="http://schemas.microsoft.com/office/infopath/2007/PartnerControls">Banking Risk and Capital (330200)</TermName>
          <TermId xmlns="http://schemas.microsoft.com/office/infopath/2007/PartnerControls">78bf67a6-4fea-41b5-bced-5c286e5a4521</TermId>
        </TermInfo>
      </Terms>
    </fac5efe5e83a4438a828c68fc664b01b>
    <i4a82951b3ab490b851755ba3e25ca9e xmlns="10d8d364-9265-4608-b1fe-b0d4f3e4d437">
      <Terms xmlns="http://schemas.microsoft.com/office/infopath/2007/PartnerControls"/>
    </i4a82951b3ab490b851755ba3e25ca9e>
    <m96463efc3cf41bb880201d3ec29442d xmlns="10d8d364-9265-4608-b1fe-b0d4f3e4d437">
      <Terms xmlns="http://schemas.microsoft.com/office/infopath/2007/PartnerControls"/>
    </m96463efc3cf41bb880201d3ec29442d>
    <d8662c420ae441af9b77c21287174095 xmlns="f5a7e35f-036f-43ba-9bd6-dfccb735f6f0">
      <Terms xmlns="http://schemas.microsoft.com/office/infopath/2007/PartnerControls">
        <TermInfo xmlns="http://schemas.microsoft.com/office/infopath/2007/PartnerControls">
          <TermName xmlns="http://schemas.microsoft.com/office/infopath/2007/PartnerControls">External Guidance</TermName>
          <TermId xmlns="http://schemas.microsoft.com/office/infopath/2007/PartnerControls">ea8cba3e-57fe-4199-9d26-ba6248f86a47</TermId>
        </TermInfo>
      </Terms>
    </d8662c420ae441af9b77c21287174095>
    <fc15642b51504e789ffe56207564b371 xmlns="10d8d364-9265-4608-b1fe-b0d4f3e4d437">
      <Terms xmlns="http://schemas.microsoft.com/office/infopath/2007/PartnerControls"/>
    </fc15642b51504e789ffe56207564b371>
    <n03e0cbd2dfe4bc3a11ca39711420a8d xmlns="10d8d364-9265-4608-b1fe-b0d4f3e4d437">
      <Terms xmlns="http://schemas.microsoft.com/office/infopath/2007/PartnerControls"/>
    </n03e0cbd2dfe4bc3a11ca39711420a8d>
    <id28c9607766444bae9f5e2053e4afbd xmlns="fecb3a15-ec4f-4650-8ab4-18722f579a21">
      <Terms xmlns="http://schemas.microsoft.com/office/infopath/2007/PartnerControls">
        <TermInfo xmlns="http://schemas.microsoft.com/office/infopath/2007/PartnerControls">
          <TermName xmlns="http://schemas.microsoft.com/office/infopath/2007/PartnerControls">1.1 Regulation and supervision of federally regulated financial institutions</TermName>
          <TermId xmlns="http://schemas.microsoft.com/office/infopath/2007/PartnerControls">57fcbea7-d103-4c44-b289-6adbace6db09</TermId>
        </TermInfo>
      </Terms>
    </id28c9607766444bae9f5e2053e4afbd>
    <a36c359446dc4635be72f7f662985508 xmlns="10d8d364-9265-4608-b1fe-b0d4f3e4d437">
      <Terms xmlns="http://schemas.microsoft.com/office/infopath/2007/PartnerControls"/>
    </a36c359446dc4635be72f7f662985508>
    <e56a94d62dd24742b18ef96cd90907e1 xmlns="10d8d364-9265-4608-b1fe-b0d4f3e4d437">
      <Terms xmlns="http://schemas.microsoft.com/office/infopath/2007/PartnerControls"/>
    </e56a94d62dd24742b18ef96cd90907e1>
    <l2f6599427db4c648ff6aeffe33695af xmlns="10d8d364-9265-4608-b1fe-b0d4f3e4d437">
      <Terms xmlns="http://schemas.microsoft.com/office/infopath/2007/PartnerControls"/>
    </l2f6599427db4c648ff6aeffe33695af>
    <k5f8aeaceeb7434cbd9becc33a65ad3e xmlns="10d8d364-9265-4608-b1fe-b0d4f3e4d437">
      <Terms xmlns="http://schemas.microsoft.com/office/infopath/2007/PartnerControls"/>
    </k5f8aeaceeb7434cbd9becc33a65ad3e>
    <eed7ab1da29f40cbb57f35bd3770379c xmlns="10d8d364-9265-4608-b1fe-b0d4f3e4d437">
      <Terms xmlns="http://schemas.microsoft.com/office/infopath/2007/PartnerControls">
        <TermInfo xmlns="http://schemas.microsoft.com/office/infopath/2007/PartnerControls">
          <TermName xmlns="http://schemas.microsoft.com/office/infopath/2007/PartnerControls">Return Templates</TermName>
          <TermId xmlns="http://schemas.microsoft.com/office/infopath/2007/PartnerControls">842a5b75-8bd7-48c9-9005-b561a3d21c61</TermId>
        </TermInfo>
      </Terms>
    </eed7ab1da29f40cbb57f35bd3770379c>
    <g6aadb9293ad4d8fba37a358bcaa27eb xmlns="fecb3a15-ec4f-4650-8ab4-18722f579a21">
      <Terms xmlns="http://schemas.microsoft.com/office/infopath/2007/PartnerControls">
        <TermInfo xmlns="http://schemas.microsoft.com/office/infopath/2007/PartnerControls">
          <TermName xmlns="http://schemas.microsoft.com/office/infopath/2007/PartnerControls">Financial Institutions</TermName>
          <TermId xmlns="http://schemas.microsoft.com/office/infopath/2007/PartnerControls">35066429-d513-4a4b-82a6-81eaff2320a3</TermId>
        </TermInfo>
      </Terms>
    </g6aadb9293ad4d8fba37a358bcaa27eb>
    <ja696665130841b683d84761908559f5 xmlns="10d8d364-9265-4608-b1fe-b0d4f3e4d437">
      <Terms xmlns="http://schemas.microsoft.com/office/infopath/2007/PartnerControls">
        <TermInfo xmlns="http://schemas.microsoft.com/office/infopath/2007/PartnerControls">
          <TermName xmlns="http://schemas.microsoft.com/office/infopath/2007/PartnerControls">Regulatory Data</TermName>
          <TermId xmlns="http://schemas.microsoft.com/office/infopath/2007/PartnerControls">b6306321-0cb0-4829-9516-24ab4617dc5f</TermId>
        </TermInfo>
      </Terms>
    </ja696665130841b683d84761908559f5>
    <ec0866d5501a4e288cc256e554a42ca0 xmlns="fecb3a15-ec4f-4650-8ab4-18722f579a21">
      <Terms xmlns="http://schemas.microsoft.com/office/infopath/2007/PartnerControls">
        <TermInfo xmlns="http://schemas.microsoft.com/office/infopath/2007/PartnerControls">
          <TermName xmlns="http://schemas.microsoft.com/office/infopath/2007/PartnerControls">Prepare and Maintain External Guidance</TermName>
          <TermId xmlns="http://schemas.microsoft.com/office/infopath/2007/PartnerControls">7c6c8a9c-dc19-4c9f-8f1c-76bd76ffcd22</TermId>
        </TermInfo>
      </Terms>
    </ec0866d5501a4e288cc256e554a42ca0>
    <b683300b16564d45bc927e24a258e9f0 xmlns="10d8d364-9265-4608-b1fe-b0d4f3e4d437">
      <Terms xmlns="http://schemas.microsoft.com/office/infopath/2007/PartnerControls"/>
    </b683300b16564d45bc927e24a258e9f0>
    <_dlc_DocId xmlns="fecb3a15-ec4f-4650-8ab4-18722f579a21">F2000-786772880-28401</_dlc_DocId>
    <_dlc_DocIdUrl xmlns="fecb3a15-ec4f-4650-8ab4-18722f579a21">
      <Url>https://011gc.sharepoint.com/sites/eSpace-FICore/_layouts/15/DocIdRedir.aspx?ID=F2000-786772880-28401</Url>
      <Description>F2000-786772880-28401</Description>
    </_dlc_DocIdUrl>
    <b68f0f40a9244f46b7ca0f5019c2a784 xmlns="fecb3a15-ec4f-4650-8ab4-18722f579a21">
      <Terms xmlns="http://schemas.microsoft.com/office/infopath/2007/PartnerControls">
        <TermInfo xmlns="http://schemas.microsoft.com/office/infopath/2007/PartnerControls">
          <TermName xmlns="http://schemas.microsoft.com/office/infopath/2007/PartnerControls">1.1.2 Regulation and Guidance</TermName>
          <TermId xmlns="http://schemas.microsoft.com/office/infopath/2007/PartnerControls">8aba70de-c32e-44b3-b2d7-271b49c214a9</TermId>
        </TermInfo>
      </Terms>
    </b68f0f40a9244f46b7ca0f5019c2a784>
    <OsfiPeerGroup xmlns="10d8d364-9265-4608-b1fe-b0d4f3e4d437" xsi:nil="true"/>
    <OsfiSupersededDate xmlns="10d8d364-9265-4608-b1fe-b0d4f3e4d437" xsi:nil="true"/>
    <OsfiProvision xmlns="10d8d364-9265-4608-b1fe-b0d4f3e4d437" xsi:nil="true"/>
    <_dlc_DocIdPersistId xmlns="fecb3a15-ec4f-4650-8ab4-18722f579a21">false</_dlc_DocIdPersistId>
  </documentManagement>
</p:properties>
</file>

<file path=customXml/itemProps1.xml><?xml version="1.0" encoding="utf-8"?>
<ds:datastoreItem xmlns:ds="http://schemas.openxmlformats.org/officeDocument/2006/customXml" ds:itemID="{DC2F5923-C197-45B2-95E7-4CAB78991158}">
  <ds:schemaRefs>
    <ds:schemaRef ds:uri="http://schemas.microsoft.com/sharepoint/events"/>
  </ds:schemaRefs>
</ds:datastoreItem>
</file>

<file path=customXml/itemProps2.xml><?xml version="1.0" encoding="utf-8"?>
<ds:datastoreItem xmlns:ds="http://schemas.openxmlformats.org/officeDocument/2006/customXml" ds:itemID="{967D620B-4379-4A90-92FD-4A7BB3A302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ecb3a15-ec4f-4650-8ab4-18722f579a21"/>
    <ds:schemaRef ds:uri="f5a7e35f-036f-43ba-9bd6-dfccb735f6f0"/>
    <ds:schemaRef ds:uri="10d8d364-9265-4608-b1fe-b0d4f3e4d4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342FEF-CBB7-4E7E-BBF6-EFCFD5CE6F6E}">
  <ds:schemaRefs>
    <ds:schemaRef ds:uri="Microsoft.SharePoint.Taxonomy.ContentTypeSync"/>
  </ds:schemaRefs>
</ds:datastoreItem>
</file>

<file path=customXml/itemProps4.xml><?xml version="1.0" encoding="utf-8"?>
<ds:datastoreItem xmlns:ds="http://schemas.openxmlformats.org/officeDocument/2006/customXml" ds:itemID="{AC466C28-D030-4A91-8285-A6D7FED39B90}">
  <ds:schemaRefs>
    <ds:schemaRef ds:uri="http://schemas.microsoft.com/sharepoint/v3/contenttype/forms"/>
  </ds:schemaRefs>
</ds:datastoreItem>
</file>

<file path=customXml/itemProps5.xml><?xml version="1.0" encoding="utf-8"?>
<ds:datastoreItem xmlns:ds="http://schemas.openxmlformats.org/officeDocument/2006/customXml" ds:itemID="{FB6D77B5-659B-40BB-AAFE-644EDF9AE875}">
  <ds:schemaRefs>
    <ds:schemaRef ds:uri="10d8d364-9265-4608-b1fe-b0d4f3e4d437"/>
    <ds:schemaRef ds:uri="http://schemas.microsoft.com/sharepoint/v3"/>
    <ds:schemaRef ds:uri="http://purl.org/dc/terms/"/>
    <ds:schemaRef ds:uri="http://schemas.microsoft.com/office/2006/documentManagement/types"/>
    <ds:schemaRef ds:uri="http://purl.org/dc/elements/1.1/"/>
    <ds:schemaRef ds:uri="f5a7e35f-036f-43ba-9bd6-dfccb735f6f0"/>
    <ds:schemaRef ds:uri="http://www.w3.org/XML/1998/namespace"/>
    <ds:schemaRef ds:uri="http://purl.org/dc/dcmitype/"/>
    <ds:schemaRef ds:uri="fecb3a15-ec4f-4650-8ab4-18722f579a21"/>
    <ds:schemaRef ds:uri="http://schemas.microsoft.com/office/infopath/2007/PartnerControls"/>
    <ds:schemaRef ds:uri="http://schemas.openxmlformats.org/package/2006/metadata/core-properties"/>
    <ds:schemaRef ds:uri="http://schemas.microsoft.com/office/2006/metadata/properties"/>
  </ds:schemaRefs>
</ds:datastoreItem>
</file>

<file path=docMetadata/LabelInfo.xml><?xml version="1.0" encoding="utf-8"?>
<clbl:labelList xmlns:clbl="http://schemas.microsoft.com/office/2020/mipLabelMetadata">
  <clbl:label id="{74374a7e-cb01-4032-b1c6-1f5226bc3435}" enabled="1" method="Privileged" siteId="{43ee04cb-3f72-4918-b460-c51afaa294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90</vt:i4>
      </vt:variant>
    </vt:vector>
  </HeadingPairs>
  <TitlesOfParts>
    <vt:vector size="90" baseType="lpstr">
      <vt:lpstr>Attestation</vt:lpstr>
      <vt:lpstr>Liste tableaux</vt:lpstr>
      <vt:lpstr>10.010</vt:lpstr>
      <vt:lpstr>10.011</vt:lpstr>
      <vt:lpstr>10.020</vt:lpstr>
      <vt:lpstr>10.030</vt:lpstr>
      <vt:lpstr>10.040</vt:lpstr>
      <vt:lpstr>10.041</vt:lpstr>
      <vt:lpstr>10.050</vt:lpstr>
      <vt:lpstr>10.060</vt:lpstr>
      <vt:lpstr>10.070</vt:lpstr>
      <vt:lpstr>10.080</vt:lpstr>
      <vt:lpstr>10.090</vt:lpstr>
      <vt:lpstr>10.100 (Nouveau tableau)</vt:lpstr>
      <vt:lpstr>20.020</vt:lpstr>
      <vt:lpstr>20.010</vt:lpstr>
      <vt:lpstr>20.030</vt:lpstr>
      <vt:lpstr>30.010</vt:lpstr>
      <vt:lpstr>40.010</vt:lpstr>
      <vt:lpstr>40.020</vt:lpstr>
      <vt:lpstr>40.030</vt:lpstr>
      <vt:lpstr>40.040</vt:lpstr>
      <vt:lpstr>40.050</vt:lpstr>
      <vt:lpstr>40.060</vt:lpstr>
      <vt:lpstr>40.070</vt:lpstr>
      <vt:lpstr>40.080</vt:lpstr>
      <vt:lpstr>40.090</vt:lpstr>
      <vt:lpstr>40.100</vt:lpstr>
      <vt:lpstr>40.110</vt:lpstr>
      <vt:lpstr>40.120</vt:lpstr>
      <vt:lpstr>40.130</vt:lpstr>
      <vt:lpstr>40.140</vt:lpstr>
      <vt:lpstr>40.150</vt:lpstr>
      <vt:lpstr>40.160</vt:lpstr>
      <vt:lpstr>40.170</vt:lpstr>
      <vt:lpstr>40.180</vt:lpstr>
      <vt:lpstr>40.190</vt:lpstr>
      <vt:lpstr>40.200</vt:lpstr>
      <vt:lpstr>40.210</vt:lpstr>
      <vt:lpstr>40.220</vt:lpstr>
      <vt:lpstr>40.220a</vt:lpstr>
      <vt:lpstr>40.220b</vt:lpstr>
      <vt:lpstr>40.230</vt:lpstr>
      <vt:lpstr>40.240</vt:lpstr>
      <vt:lpstr>40.250a</vt:lpstr>
      <vt:lpstr>40.250b</vt:lpstr>
      <vt:lpstr>40.260</vt:lpstr>
      <vt:lpstr>40.270</vt:lpstr>
      <vt:lpstr>40.280</vt:lpstr>
      <vt:lpstr>40.290</vt:lpstr>
      <vt:lpstr>60.010</vt:lpstr>
      <vt:lpstr>70.010</vt:lpstr>
      <vt:lpstr>50.010</vt:lpstr>
      <vt:lpstr>50.020</vt:lpstr>
      <vt:lpstr>50.030</vt:lpstr>
      <vt:lpstr>50.040</vt:lpstr>
      <vt:lpstr>50.050</vt:lpstr>
      <vt:lpstr>50.060</vt:lpstr>
      <vt:lpstr>50.070</vt:lpstr>
      <vt:lpstr>50.080</vt:lpstr>
      <vt:lpstr>50.090</vt:lpstr>
      <vt:lpstr>50.100</vt:lpstr>
      <vt:lpstr>50.110</vt:lpstr>
      <vt:lpstr>50.120</vt:lpstr>
      <vt:lpstr>50.130</vt:lpstr>
      <vt:lpstr>50.140</vt:lpstr>
      <vt:lpstr>50.150</vt:lpstr>
      <vt:lpstr>50.160</vt:lpstr>
      <vt:lpstr>50.170</vt:lpstr>
      <vt:lpstr>50.180</vt:lpstr>
      <vt:lpstr>50.190</vt:lpstr>
      <vt:lpstr>50.200</vt:lpstr>
      <vt:lpstr>50.210</vt:lpstr>
      <vt:lpstr>50.220</vt:lpstr>
      <vt:lpstr>50.230</vt:lpstr>
      <vt:lpstr>50.240</vt:lpstr>
      <vt:lpstr>50.250</vt:lpstr>
      <vt:lpstr>50.250a</vt:lpstr>
      <vt:lpstr>50.250b</vt:lpstr>
      <vt:lpstr>50.260</vt:lpstr>
      <vt:lpstr>50.270</vt:lpstr>
      <vt:lpstr>50.280</vt:lpstr>
      <vt:lpstr>50.290</vt:lpstr>
      <vt:lpstr>60.020</vt:lpstr>
      <vt:lpstr>60.030</vt:lpstr>
      <vt:lpstr>70.020</vt:lpstr>
      <vt:lpstr>70.030</vt:lpstr>
      <vt:lpstr>70.040</vt:lpstr>
      <vt:lpstr>80.010</vt:lpstr>
      <vt:lpstr>90.010</vt:lpstr>
    </vt:vector>
  </TitlesOfParts>
  <Manager/>
  <Company>OSFI-BSIF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2027 Relevé des normes de fonds propres de Bâle Relevé trimestriel (attestation d’assurance) - modifications</dc:title>
  <dc:subject/>
  <dc:creator>re-webmaster@osfi-bsif.gc.ca</dc:creator>
  <cp:keywords/>
  <dc:description/>
  <cp:lastModifiedBy>Szeto, Lily</cp:lastModifiedBy>
  <cp:revision/>
  <dcterms:created xsi:type="dcterms:W3CDTF">2022-01-31T20:07:02Z</dcterms:created>
  <dcterms:modified xsi:type="dcterms:W3CDTF">2026-09-09T01:34:10Z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0x0101004C081EED9C90B54F98FF06E55CA4DAAA008CACAF6A43F5184C829F36A35E1E0D1A002D4094F2B62A1F42893CE0251B0E960500F65031EA841D0B4E893DA34FC1AEE0EC</vt:lpwstr>
  </property>
  <property fmtid="{D5CDD505-2E9C-101B-9397-08002B2CF9AE}" pid="3" name="OsfiBusinessProcess">
    <vt:lpwstr>1100</vt:lpwstr>
  </property>
  <property fmtid="{D5CDD505-2E9C-101B-9397-08002B2CF9AE}" pid="4" name="OsfiSecondaryActsandSections">
    <vt:lpwstr/>
  </property>
  <property fmtid="{D5CDD505-2E9C-101B-9397-08002B2CF9AE}" pid="5" name="OsfiIndustryType">
    <vt:lpwstr/>
  </property>
  <property fmtid="{D5CDD505-2E9C-101B-9397-08002B2CF9AE}" pid="6" name="OsfiOSFIGuidance">
    <vt:lpwstr>312</vt:lpwstr>
  </property>
  <property fmtid="{D5CDD505-2E9C-101B-9397-08002B2CF9AE}" pid="7" name="OsfiFITopics">
    <vt:lpwstr/>
  </property>
  <property fmtid="{D5CDD505-2E9C-101B-9397-08002B2CF9AE}" pid="8" name="OsfiSecondaryRegulations">
    <vt:lpwstr/>
  </property>
  <property fmtid="{D5CDD505-2E9C-101B-9397-08002B2CF9AE}" pid="9" name="OsfiPAA">
    <vt:lpwstr>16</vt:lpwstr>
  </property>
  <property fmtid="{D5CDD505-2E9C-101B-9397-08002B2CF9AE}" pid="10" name="OsfiSecondaryOSFIGuidance">
    <vt:lpwstr/>
  </property>
  <property fmtid="{D5CDD505-2E9C-101B-9397-08002B2CF9AE}" pid="11" name="OsfiFunction">
    <vt:lpwstr>12</vt:lpwstr>
  </property>
  <property fmtid="{D5CDD505-2E9C-101B-9397-08002B2CF9AE}" pid="12" name="OsfiSubFunction">
    <vt:lpwstr>764</vt:lpwstr>
  </property>
  <property fmtid="{D5CDD505-2E9C-101B-9397-08002B2CF9AE}" pid="13" name="OsfiGuidanceCategory">
    <vt:lpwstr>771</vt:lpwstr>
  </property>
  <property fmtid="{D5CDD505-2E9C-101B-9397-08002B2CF9AE}" pid="14" name="OsfiInstrumentType">
    <vt:lpwstr>781</vt:lpwstr>
  </property>
  <property fmtid="{D5CDD505-2E9C-101B-9397-08002B2CF9AE}" pid="15" name="_dlc_DocIdItemGuid">
    <vt:lpwstr>11079513-73c1-4836-83f2-10c078f3a0af</vt:lpwstr>
  </property>
  <property fmtid="{D5CDD505-2E9C-101B-9397-08002B2CF9AE}" pid="16" name="OsfiCostCentre">
    <vt:lpwstr>139;#Banking Risk and Capital (330200)|78bf67a6-4fea-41b5-bced-5c286e5a4521</vt:lpwstr>
  </property>
  <property fmtid="{D5CDD505-2E9C-101B-9397-08002B2CF9AE}" pid="17" name="OsfiSubProgram">
    <vt:lpwstr>120;#1.1.2 Regulation and Guidance|8aba70de-c32e-44b3-b2d7-271b49c214a9</vt:lpwstr>
  </property>
  <property fmtid="{D5CDD505-2E9C-101B-9397-08002B2CF9AE}" pid="18" name="b68f0f40a9244f46b7ca0f5019c2a784">
    <vt:lpwstr>|8aba70de-c32e-44b3-b2d7-271b49c214a9</vt:lpwstr>
  </property>
  <property fmtid="{D5CDD505-2E9C-101B-9397-08002B2CF9AE}" pid="19" name="OsfiFIExternalOrganization">
    <vt:lpwstr/>
  </property>
  <property fmtid="{D5CDD505-2E9C-101B-9397-08002B2CF9AE}" pid="20" name="Order">
    <vt:r8>2101100</vt:r8>
  </property>
  <property fmtid="{D5CDD505-2E9C-101B-9397-08002B2CF9AE}" pid="21" name="xd_Signature">
    <vt:bool>false</vt:bool>
  </property>
  <property fmtid="{D5CDD505-2E9C-101B-9397-08002B2CF9AE}" pid="22" name="xd_ProgID">
    <vt:lpwstr/>
  </property>
  <property fmtid="{D5CDD505-2E9C-101B-9397-08002B2CF9AE}" pid="23" name="TemplateUrl">
    <vt:lpwstr/>
  </property>
  <property fmtid="{D5CDD505-2E9C-101B-9397-08002B2CF9AE}" pid="24" name="MediaServiceImageTags">
    <vt:lpwstr/>
  </property>
  <property fmtid="{D5CDD505-2E9C-101B-9397-08002B2CF9AE}" pid="25" name="OsfiFiscalPeriod">
    <vt:lpwstr/>
  </property>
  <property fmtid="{D5CDD505-2E9C-101B-9397-08002B2CF9AE}" pid="26" name="OsfiSupervisoryAreaMM">
    <vt:lpwstr/>
  </property>
  <property fmtid="{D5CDD505-2E9C-101B-9397-08002B2CF9AE}" pid="27" name="lcf76f155ced4ddcb4097134ff3c332f">
    <vt:lpwstr/>
  </property>
  <property fmtid="{D5CDD505-2E9C-101B-9397-08002B2CF9AE}" pid="28" name="p213ed7f1c384e76b1e6db419627f072">
    <vt:lpwstr/>
  </property>
  <property fmtid="{D5CDD505-2E9C-101B-9397-08002B2CF9AE}" pid="29" name="jb5a842e1dfd44529b364c4fbcf68b48">
    <vt:lpwstr/>
  </property>
  <property fmtid="{D5CDD505-2E9C-101B-9397-08002B2CF9AE}" pid="30" name="_docset_NoMedatataSyncRequired">
    <vt:lpwstr>False</vt:lpwstr>
  </property>
  <property fmtid="{D5CDD505-2E9C-101B-9397-08002B2CF9AE}" pid="31" name="OsfiSortableZPosition">
    <vt:lpwstr/>
  </property>
  <property fmtid="{D5CDD505-2E9C-101B-9397-08002B2CF9AE}" pid="32" name="OsfiFIArea">
    <vt:lpwstr/>
  </property>
  <property fmtid="{D5CDD505-2E9C-101B-9397-08002B2CF9AE}" pid="33" name="DocumentSetDescription">
    <vt:lpwstr/>
  </property>
  <property fmtid="{D5CDD505-2E9C-101B-9397-08002B2CF9AE}" pid="34" name="ComplianceAssetId">
    <vt:lpwstr/>
  </property>
  <property fmtid="{D5CDD505-2E9C-101B-9397-08002B2CF9AE}" pid="35" name="IconOverlay">
    <vt:lpwstr/>
  </property>
  <property fmtid="{D5CDD505-2E9C-101B-9397-08002B2CF9AE}" pid="36" name="_ExtendedDescription">
    <vt:lpwstr/>
  </property>
  <property fmtid="{D5CDD505-2E9C-101B-9397-08002B2CF9AE}" pid="37" name="OsfiSortableZIndustryType">
    <vt:lpwstr/>
  </property>
  <property fmtid="{D5CDD505-2E9C-101B-9397-08002B2CF9AE}" pid="38" name="OsfiSortableZClientBusinessGroup">
    <vt:lpwstr/>
  </property>
  <property fmtid="{D5CDD505-2E9C-101B-9397-08002B2CF9AE}" pid="39" name="_ip_UnifiedCompliancePolicyProperties">
    <vt:lpwstr/>
  </property>
  <property fmtid="{D5CDD505-2E9C-101B-9397-08002B2CF9AE}" pid="40" name="URL">
    <vt:lpwstr/>
  </property>
  <property fmtid="{D5CDD505-2E9C-101B-9397-08002B2CF9AE}" pid="41" name="OsfiSortableZFITopics">
    <vt:lpwstr/>
  </property>
  <property fmtid="{D5CDD505-2E9C-101B-9397-08002B2CF9AE}" pid="42" name="OsfiMeetingDescription">
    <vt:lpwstr/>
  </property>
  <property fmtid="{D5CDD505-2E9C-101B-9397-08002B2CF9AE}" pid="43" name="OsfiNewEntryPhase">
    <vt:lpwstr/>
  </property>
  <property fmtid="{D5CDD505-2E9C-101B-9397-08002B2CF9AE}" pid="44" name="OsfiSharedWith">
    <vt:lpwstr/>
  </property>
  <property fmtid="{D5CDD505-2E9C-101B-9397-08002B2CF9AE}" pid="45" name="TriggerFlowInfo">
    <vt:lpwstr/>
  </property>
  <property fmtid="{D5CDD505-2E9C-101B-9397-08002B2CF9AE}" pid="46" name="OsfiSortableZFiscalPeriod">
    <vt:lpwstr/>
  </property>
  <property fmtid="{D5CDD505-2E9C-101B-9397-08002B2CF9AE}" pid="47" name="OsfiFIApprovalPhase">
    <vt:lpwstr/>
  </property>
  <property fmtid="{D5CDD505-2E9C-101B-9397-08002B2CF9AE}" pid="48" name="OsfiPrivateDocSet">
    <vt:bool>false</vt:bool>
  </property>
</Properties>
</file>